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Eric Mooney\Documents\rtRBA-main\parameterization\kapp\datasets\raw_data_files\"/>
    </mc:Choice>
  </mc:AlternateContent>
  <xr:revisionPtr revIDLastSave="0" documentId="13_ncr:1_{4B7C31AD-72F2-4D99-BFFD-01AEC1D4F611}" xr6:coauthVersionLast="47" xr6:coauthVersionMax="47" xr10:uidLastSave="{00000000-0000-0000-0000-000000000000}"/>
  <bookViews>
    <workbookView xWindow="2620" yWindow="2620" windowWidth="16200" windowHeight="10060" tabRatio="500" xr2:uid="{00000000-000D-0000-FFFF-FFFF00000000}"/>
  </bookViews>
  <sheets>
    <sheet name="Proteomics" sheetId="1" r:id="rId1"/>
    <sheet name="Physiological parameters" sheetId="2" r:id="rId2"/>
    <sheet name="Data for amino acid yield" sheetId="3" r:id="rId3"/>
    <sheet name="GO-slim mapper group proteins" sheetId="4" r:id="rId4"/>
    <sheet name="Proteins summed other groups" sheetId="5" r:id="rId5"/>
    <sheet name="scRBA-prot-stoich" sheetId="7"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Q1" i="1" l="1" a="1"/>
  <c r="Q1" i="1" s="1"/>
  <c r="N1" i="1" a="1"/>
  <c r="N1" i="1" s="1"/>
  <c r="P1" i="1" a="1"/>
  <c r="P1" i="1" s="1"/>
  <c r="R3" i="1" a="1"/>
  <c r="R3" i="1" s="1"/>
  <c r="R4" i="1" a="1"/>
  <c r="R4" i="1" s="1"/>
  <c r="R5" i="1" a="1"/>
  <c r="R5" i="1" s="1"/>
  <c r="R6" i="1" a="1"/>
  <c r="R6" i="1" s="1"/>
  <c r="R7" i="1" a="1"/>
  <c r="R7" i="1" s="1"/>
  <c r="R8" i="1" a="1"/>
  <c r="R8" i="1" s="1"/>
  <c r="R9" i="1" a="1"/>
  <c r="R9" i="1" s="1"/>
  <c r="R10" i="1" a="1"/>
  <c r="R10" i="1" s="1"/>
  <c r="R11" i="1" a="1"/>
  <c r="R11" i="1" s="1"/>
  <c r="R12" i="1" a="1"/>
  <c r="R12" i="1" s="1"/>
  <c r="R13" i="1" a="1"/>
  <c r="R13" i="1" s="1"/>
  <c r="R14" i="1" a="1"/>
  <c r="R14" i="1" s="1"/>
  <c r="R15" i="1" a="1"/>
  <c r="R15" i="1" s="1"/>
  <c r="R16" i="1" a="1"/>
  <c r="R16" i="1" s="1"/>
  <c r="R17" i="1" a="1"/>
  <c r="R17" i="1" s="1"/>
  <c r="R18" i="1" a="1"/>
  <c r="R18" i="1" s="1"/>
  <c r="R19" i="1" a="1"/>
  <c r="R19" i="1" s="1"/>
  <c r="R20" i="1" a="1"/>
  <c r="R20" i="1" s="1"/>
  <c r="R21" i="1" a="1"/>
  <c r="R21" i="1" s="1"/>
  <c r="R22" i="1" a="1"/>
  <c r="R22" i="1" s="1"/>
  <c r="R23" i="1" a="1"/>
  <c r="R23" i="1" s="1"/>
  <c r="R24" i="1" a="1"/>
  <c r="R24" i="1" s="1"/>
  <c r="R25" i="1" a="1"/>
  <c r="R25" i="1" s="1"/>
  <c r="R26" i="1" a="1"/>
  <c r="R26" i="1" s="1"/>
  <c r="R27" i="1" a="1"/>
  <c r="R27" i="1" s="1"/>
  <c r="R28" i="1" a="1"/>
  <c r="R28" i="1" s="1"/>
  <c r="R29" i="1" a="1"/>
  <c r="R29" i="1" s="1"/>
  <c r="R30" i="1" a="1"/>
  <c r="R30" i="1" s="1"/>
  <c r="R31" i="1" a="1"/>
  <c r="R31" i="1" s="1"/>
  <c r="R32" i="1" a="1"/>
  <c r="R32" i="1" s="1"/>
  <c r="R33" i="1" a="1"/>
  <c r="R33" i="1" s="1"/>
  <c r="R34" i="1" a="1"/>
  <c r="R34" i="1" s="1"/>
  <c r="R35" i="1" a="1"/>
  <c r="R35" i="1" s="1"/>
  <c r="R36" i="1" a="1"/>
  <c r="R36" i="1" s="1"/>
  <c r="R37" i="1" a="1"/>
  <c r="R37" i="1" s="1"/>
  <c r="R38" i="1" a="1"/>
  <c r="R38" i="1" s="1"/>
  <c r="R39" i="1" a="1"/>
  <c r="R39" i="1" s="1"/>
  <c r="R40" i="1" a="1"/>
  <c r="R40" i="1" s="1"/>
  <c r="R41" i="1" a="1"/>
  <c r="R41" i="1" s="1"/>
  <c r="R42" i="1" a="1"/>
  <c r="R42" i="1" s="1"/>
  <c r="R43" i="1" a="1"/>
  <c r="R43" i="1" s="1"/>
  <c r="R44" i="1" a="1"/>
  <c r="R44" i="1" s="1"/>
  <c r="R45" i="1" a="1"/>
  <c r="R45" i="1" s="1"/>
  <c r="R46" i="1" a="1"/>
  <c r="R46" i="1" s="1"/>
  <c r="R47" i="1" a="1"/>
  <c r="R47" i="1" s="1"/>
  <c r="R48" i="1" a="1"/>
  <c r="R48" i="1" s="1"/>
  <c r="R49" i="1" a="1"/>
  <c r="R49" i="1" s="1"/>
  <c r="R50" i="1" a="1"/>
  <c r="R50" i="1"/>
  <c r="R51" i="1" a="1"/>
  <c r="R51" i="1" s="1"/>
  <c r="R52" i="1" a="1"/>
  <c r="R52" i="1" s="1"/>
  <c r="R53" i="1" a="1"/>
  <c r="R53" i="1" s="1"/>
  <c r="R54" i="1" a="1"/>
  <c r="R54" i="1" s="1"/>
  <c r="R55" i="1" a="1"/>
  <c r="R55" i="1" s="1"/>
  <c r="R56" i="1" a="1"/>
  <c r="R56" i="1" s="1"/>
  <c r="R57" i="1" a="1"/>
  <c r="R57" i="1" s="1"/>
  <c r="R58" i="1" a="1"/>
  <c r="R58" i="1" s="1"/>
  <c r="R59" i="1" a="1"/>
  <c r="R59" i="1" s="1"/>
  <c r="R60" i="1" a="1"/>
  <c r="R60" i="1" s="1"/>
  <c r="R61" i="1" a="1"/>
  <c r="R61" i="1" s="1"/>
  <c r="R62" i="1" a="1"/>
  <c r="R62" i="1" s="1"/>
  <c r="R63" i="1" a="1"/>
  <c r="R63" i="1" s="1"/>
  <c r="R64" i="1" a="1"/>
  <c r="R64" i="1" s="1"/>
  <c r="R65" i="1" a="1"/>
  <c r="R65" i="1" s="1"/>
  <c r="R66" i="1" a="1"/>
  <c r="R66" i="1"/>
  <c r="R67" i="1" a="1"/>
  <c r="R67" i="1" s="1"/>
  <c r="R68" i="1" a="1"/>
  <c r="R68" i="1" s="1"/>
  <c r="R69" i="1" a="1"/>
  <c r="R69" i="1" s="1"/>
  <c r="R70" i="1" a="1"/>
  <c r="R70" i="1" s="1"/>
  <c r="R71" i="1" a="1"/>
  <c r="R71" i="1" s="1"/>
  <c r="R72" i="1" a="1"/>
  <c r="R72" i="1" s="1"/>
  <c r="R73" i="1" a="1"/>
  <c r="R73" i="1" s="1"/>
  <c r="R74" i="1" a="1"/>
  <c r="R74" i="1" s="1"/>
  <c r="R75" i="1" a="1"/>
  <c r="R75" i="1" s="1"/>
  <c r="R76" i="1" a="1"/>
  <c r="R76" i="1" s="1"/>
  <c r="R77" i="1" a="1"/>
  <c r="R77" i="1" s="1"/>
  <c r="R78" i="1" a="1"/>
  <c r="R78" i="1" s="1"/>
  <c r="R79" i="1" a="1"/>
  <c r="R79" i="1" s="1"/>
  <c r="R80" i="1" a="1"/>
  <c r="R80" i="1" s="1"/>
  <c r="R81" i="1" a="1"/>
  <c r="R81" i="1" s="1"/>
  <c r="R82" i="1" a="1"/>
  <c r="R82" i="1" s="1"/>
  <c r="R83" i="1" a="1"/>
  <c r="R83" i="1" s="1"/>
  <c r="R84" i="1" a="1"/>
  <c r="R84" i="1" s="1"/>
  <c r="R85" i="1" a="1"/>
  <c r="R85" i="1" s="1"/>
  <c r="R86" i="1" a="1"/>
  <c r="R86" i="1" s="1"/>
  <c r="R87" i="1" a="1"/>
  <c r="R87" i="1" s="1"/>
  <c r="R88" i="1" a="1"/>
  <c r="R88" i="1" s="1"/>
  <c r="R89" i="1" a="1"/>
  <c r="R89" i="1" s="1"/>
  <c r="R90" i="1" a="1"/>
  <c r="R90" i="1" s="1"/>
  <c r="R91" i="1" a="1"/>
  <c r="R91" i="1" s="1"/>
  <c r="R92" i="1" a="1"/>
  <c r="R92" i="1" s="1"/>
  <c r="R93" i="1" a="1"/>
  <c r="R93" i="1" s="1"/>
  <c r="R94" i="1" a="1"/>
  <c r="R94" i="1" s="1"/>
  <c r="R95" i="1" a="1"/>
  <c r="R95" i="1" s="1"/>
  <c r="R96" i="1" a="1"/>
  <c r="R96" i="1" s="1"/>
  <c r="R97" i="1" a="1"/>
  <c r="R97" i="1" s="1"/>
  <c r="R98" i="1" a="1"/>
  <c r="R98" i="1" s="1"/>
  <c r="R99" i="1" a="1"/>
  <c r="R99" i="1" s="1"/>
  <c r="R100" i="1" a="1"/>
  <c r="R100" i="1" s="1"/>
  <c r="R101" i="1" a="1"/>
  <c r="R101" i="1" s="1"/>
  <c r="R102" i="1" a="1"/>
  <c r="R102" i="1" s="1"/>
  <c r="R103" i="1" a="1"/>
  <c r="R103" i="1" s="1"/>
  <c r="R104" i="1" a="1"/>
  <c r="R104" i="1" s="1"/>
  <c r="R105" i="1" a="1"/>
  <c r="R105" i="1" s="1"/>
  <c r="R106" i="1" a="1"/>
  <c r="R106" i="1" s="1"/>
  <c r="R107" i="1" a="1"/>
  <c r="R107" i="1" s="1"/>
  <c r="R108" i="1" a="1"/>
  <c r="R108" i="1" s="1"/>
  <c r="R109" i="1" a="1"/>
  <c r="R109" i="1" s="1"/>
  <c r="R110" i="1" a="1"/>
  <c r="R110" i="1" s="1"/>
  <c r="R111" i="1" a="1"/>
  <c r="R111" i="1" s="1"/>
  <c r="R112" i="1" a="1"/>
  <c r="R112" i="1" s="1"/>
  <c r="R113" i="1" a="1"/>
  <c r="R113" i="1" s="1"/>
  <c r="R114" i="1" a="1"/>
  <c r="R114" i="1"/>
  <c r="R115" i="1" a="1"/>
  <c r="R115" i="1" s="1"/>
  <c r="R116" i="1" a="1"/>
  <c r="R116" i="1" s="1"/>
  <c r="R117" i="1" a="1"/>
  <c r="R117" i="1" s="1"/>
  <c r="R118" i="1" a="1"/>
  <c r="R118" i="1" s="1"/>
  <c r="R119" i="1" a="1"/>
  <c r="R119" i="1" s="1"/>
  <c r="R120" i="1" a="1"/>
  <c r="R120" i="1" s="1"/>
  <c r="R121" i="1" a="1"/>
  <c r="R121" i="1" s="1"/>
  <c r="R122" i="1" a="1"/>
  <c r="R122" i="1" s="1"/>
  <c r="R123" i="1" a="1"/>
  <c r="R123" i="1" s="1"/>
  <c r="R124" i="1" a="1"/>
  <c r="R124" i="1" s="1"/>
  <c r="R125" i="1" a="1"/>
  <c r="R125" i="1" s="1"/>
  <c r="R126" i="1" a="1"/>
  <c r="R126" i="1" s="1"/>
  <c r="R127" i="1" a="1"/>
  <c r="R127" i="1" s="1"/>
  <c r="R128" i="1" a="1"/>
  <c r="R128" i="1" s="1"/>
  <c r="R129" i="1" a="1"/>
  <c r="R129" i="1" s="1"/>
  <c r="R130" i="1" a="1"/>
  <c r="R130" i="1"/>
  <c r="R131" i="1" a="1"/>
  <c r="R131" i="1" s="1"/>
  <c r="R132" i="1" a="1"/>
  <c r="R132" i="1" s="1"/>
  <c r="R133" i="1" a="1"/>
  <c r="R133" i="1" s="1"/>
  <c r="R134" i="1" a="1"/>
  <c r="R134" i="1" s="1"/>
  <c r="R135" i="1" a="1"/>
  <c r="R135" i="1" s="1"/>
  <c r="R136" i="1" a="1"/>
  <c r="R136" i="1" s="1"/>
  <c r="R137" i="1" a="1"/>
  <c r="R137" i="1" s="1"/>
  <c r="R138" i="1" a="1"/>
  <c r="R138" i="1" s="1"/>
  <c r="R139" i="1" a="1"/>
  <c r="R139" i="1" s="1"/>
  <c r="R140" i="1" a="1"/>
  <c r="R140" i="1" s="1"/>
  <c r="R141" i="1" a="1"/>
  <c r="R141" i="1" s="1"/>
  <c r="R142" i="1" a="1"/>
  <c r="R142" i="1" s="1"/>
  <c r="R143" i="1" a="1"/>
  <c r="R143" i="1" s="1"/>
  <c r="R144" i="1" a="1"/>
  <c r="R144" i="1" s="1"/>
  <c r="R145" i="1" a="1"/>
  <c r="R145" i="1" s="1"/>
  <c r="R146" i="1" a="1"/>
  <c r="R146" i="1" s="1"/>
  <c r="R147" i="1" a="1"/>
  <c r="R147" i="1" s="1"/>
  <c r="R148" i="1" a="1"/>
  <c r="R148" i="1" s="1"/>
  <c r="R149" i="1" a="1"/>
  <c r="R149" i="1" s="1"/>
  <c r="R150" i="1" a="1"/>
  <c r="R150" i="1" s="1"/>
  <c r="R151" i="1" a="1"/>
  <c r="R151" i="1" s="1"/>
  <c r="R152" i="1" a="1"/>
  <c r="R152" i="1" s="1"/>
  <c r="R153" i="1" a="1"/>
  <c r="R153" i="1" s="1"/>
  <c r="R154" i="1" a="1"/>
  <c r="R154" i="1" s="1"/>
  <c r="R155" i="1" a="1"/>
  <c r="R155" i="1" s="1"/>
  <c r="R156" i="1" a="1"/>
  <c r="R156" i="1" s="1"/>
  <c r="R157" i="1" a="1"/>
  <c r="R157" i="1" s="1"/>
  <c r="R158" i="1" a="1"/>
  <c r="R158" i="1" s="1"/>
  <c r="R159" i="1" a="1"/>
  <c r="R159" i="1" s="1"/>
  <c r="R160" i="1" a="1"/>
  <c r="R160" i="1" s="1"/>
  <c r="R161" i="1" a="1"/>
  <c r="R161" i="1" s="1"/>
  <c r="R162" i="1" a="1"/>
  <c r="R162" i="1" s="1"/>
  <c r="R163" i="1" a="1"/>
  <c r="R163" i="1" s="1"/>
  <c r="R164" i="1" a="1"/>
  <c r="R164" i="1" s="1"/>
  <c r="R165" i="1" a="1"/>
  <c r="R165" i="1" s="1"/>
  <c r="R166" i="1" a="1"/>
  <c r="R166" i="1" s="1"/>
  <c r="R167" i="1" a="1"/>
  <c r="R167" i="1" s="1"/>
  <c r="R168" i="1" a="1"/>
  <c r="R168" i="1" s="1"/>
  <c r="R169" i="1" a="1"/>
  <c r="R169" i="1" s="1"/>
  <c r="R170" i="1" a="1"/>
  <c r="R170" i="1" s="1"/>
  <c r="R171" i="1" a="1"/>
  <c r="R171" i="1" s="1"/>
  <c r="R172" i="1" a="1"/>
  <c r="R172" i="1" s="1"/>
  <c r="R173" i="1" a="1"/>
  <c r="R173" i="1" s="1"/>
  <c r="R174" i="1" a="1"/>
  <c r="R174" i="1"/>
  <c r="R175" i="1" a="1"/>
  <c r="R175" i="1" s="1"/>
  <c r="R176" i="1" a="1"/>
  <c r="R176" i="1" s="1"/>
  <c r="R177" i="1" a="1"/>
  <c r="R177" i="1" s="1"/>
  <c r="R178" i="1" a="1"/>
  <c r="R178" i="1" s="1"/>
  <c r="R179" i="1" a="1"/>
  <c r="R179" i="1" s="1"/>
  <c r="R180" i="1" a="1"/>
  <c r="R180" i="1" s="1"/>
  <c r="R181" i="1" a="1"/>
  <c r="R181" i="1" s="1"/>
  <c r="R182" i="1" a="1"/>
  <c r="R182" i="1"/>
  <c r="R183" i="1" a="1"/>
  <c r="R183" i="1" s="1"/>
  <c r="R184" i="1" a="1"/>
  <c r="R184" i="1" s="1"/>
  <c r="R185" i="1" a="1"/>
  <c r="R185" i="1" s="1"/>
  <c r="R186" i="1" a="1"/>
  <c r="R186" i="1" s="1"/>
  <c r="R187" i="1" a="1"/>
  <c r="R187" i="1" s="1"/>
  <c r="R188" i="1" a="1"/>
  <c r="R188" i="1" s="1"/>
  <c r="R189" i="1" a="1"/>
  <c r="R189" i="1" s="1"/>
  <c r="R190" i="1" a="1"/>
  <c r="R190" i="1" s="1"/>
  <c r="R191" i="1" a="1"/>
  <c r="R191" i="1" s="1"/>
  <c r="R192" i="1" a="1"/>
  <c r="R192" i="1" s="1"/>
  <c r="R193" i="1" a="1"/>
  <c r="R193" i="1" s="1"/>
  <c r="R194" i="1" a="1"/>
  <c r="R194" i="1" s="1"/>
  <c r="R195" i="1" a="1"/>
  <c r="R195" i="1" s="1"/>
  <c r="R196" i="1" a="1"/>
  <c r="R196" i="1" s="1"/>
  <c r="R197" i="1" a="1"/>
  <c r="R197" i="1" s="1"/>
  <c r="R198" i="1" a="1"/>
  <c r="R198" i="1" s="1"/>
  <c r="R199" i="1" a="1"/>
  <c r="R199" i="1" s="1"/>
  <c r="R200" i="1" a="1"/>
  <c r="R200" i="1"/>
  <c r="R201" i="1" a="1"/>
  <c r="R201" i="1" s="1"/>
  <c r="R202" i="1" a="1"/>
  <c r="R202" i="1" s="1"/>
  <c r="R203" i="1" a="1"/>
  <c r="R203" i="1" s="1"/>
  <c r="R204" i="1" a="1"/>
  <c r="R204" i="1" s="1"/>
  <c r="R205" i="1" a="1"/>
  <c r="R205" i="1" s="1"/>
  <c r="R206" i="1" a="1"/>
  <c r="R206" i="1" s="1"/>
  <c r="R207" i="1" a="1"/>
  <c r="R207" i="1" s="1"/>
  <c r="R208" i="1" a="1"/>
  <c r="R208" i="1" s="1"/>
  <c r="R209" i="1" a="1"/>
  <c r="R209" i="1" s="1"/>
  <c r="R210" i="1" a="1"/>
  <c r="R210" i="1" s="1"/>
  <c r="R211" i="1" a="1"/>
  <c r="R211" i="1" s="1"/>
  <c r="R212" i="1" a="1"/>
  <c r="R212" i="1" s="1"/>
  <c r="R213" i="1" a="1"/>
  <c r="R213" i="1" s="1"/>
  <c r="R214" i="1" a="1"/>
  <c r="R214" i="1" s="1"/>
  <c r="R215" i="1" a="1"/>
  <c r="R215" i="1" s="1"/>
  <c r="R216" i="1" a="1"/>
  <c r="R216" i="1" s="1"/>
  <c r="R217" i="1" a="1"/>
  <c r="R217" i="1" s="1"/>
  <c r="R218" i="1" a="1"/>
  <c r="R218" i="1" s="1"/>
  <c r="R219" i="1" a="1"/>
  <c r="R219" i="1" s="1"/>
  <c r="R220" i="1" a="1"/>
  <c r="R220" i="1" s="1"/>
  <c r="R221" i="1" a="1"/>
  <c r="R221" i="1" s="1"/>
  <c r="R222" i="1" a="1"/>
  <c r="R222" i="1" s="1"/>
  <c r="R223" i="1" a="1"/>
  <c r="R223" i="1" s="1"/>
  <c r="R224" i="1" a="1"/>
  <c r="R224" i="1" s="1"/>
  <c r="R225" i="1" a="1"/>
  <c r="R225" i="1" s="1"/>
  <c r="R226" i="1" a="1"/>
  <c r="R226" i="1" s="1"/>
  <c r="R227" i="1" a="1"/>
  <c r="R227" i="1" s="1"/>
  <c r="R228" i="1" a="1"/>
  <c r="R228" i="1" s="1"/>
  <c r="R229" i="1" a="1"/>
  <c r="R229" i="1" s="1"/>
  <c r="R230" i="1" a="1"/>
  <c r="R230" i="1" s="1"/>
  <c r="R231" i="1" a="1"/>
  <c r="R231" i="1" s="1"/>
  <c r="R232" i="1" a="1"/>
  <c r="R232" i="1" s="1"/>
  <c r="R233" i="1" a="1"/>
  <c r="R233" i="1" s="1"/>
  <c r="R234" i="1" a="1"/>
  <c r="R234" i="1" s="1"/>
  <c r="R235" i="1" a="1"/>
  <c r="R235" i="1" s="1"/>
  <c r="R236" i="1" a="1"/>
  <c r="R236" i="1" s="1"/>
  <c r="R237" i="1" a="1"/>
  <c r="R237" i="1" s="1"/>
  <c r="R238" i="1" a="1"/>
  <c r="R238" i="1" s="1"/>
  <c r="R239" i="1" a="1"/>
  <c r="R239" i="1" s="1"/>
  <c r="R240" i="1" a="1"/>
  <c r="R240" i="1" s="1"/>
  <c r="R241" i="1" a="1"/>
  <c r="R241" i="1" s="1"/>
  <c r="R242" i="1" a="1"/>
  <c r="R242" i="1" s="1"/>
  <c r="R243" i="1" a="1"/>
  <c r="R243" i="1" s="1"/>
  <c r="R244" i="1" a="1"/>
  <c r="R244" i="1" s="1"/>
  <c r="R245" i="1" a="1"/>
  <c r="R245" i="1" s="1"/>
  <c r="R246" i="1" a="1"/>
  <c r="R246" i="1" s="1"/>
  <c r="R247" i="1" a="1"/>
  <c r="R247" i="1" s="1"/>
  <c r="R248" i="1" a="1"/>
  <c r="R248" i="1" s="1"/>
  <c r="R249" i="1" a="1"/>
  <c r="R249" i="1" s="1"/>
  <c r="R250" i="1" a="1"/>
  <c r="R250" i="1" s="1"/>
  <c r="R251" i="1" a="1"/>
  <c r="R251" i="1" s="1"/>
  <c r="R252" i="1" a="1"/>
  <c r="R252" i="1" s="1"/>
  <c r="R253" i="1" a="1"/>
  <c r="R253" i="1" s="1"/>
  <c r="R254" i="1" a="1"/>
  <c r="R254" i="1" s="1"/>
  <c r="R255" i="1" a="1"/>
  <c r="R255" i="1" s="1"/>
  <c r="R256" i="1" a="1"/>
  <c r="R256" i="1" s="1"/>
  <c r="R257" i="1" a="1"/>
  <c r="R257" i="1" s="1"/>
  <c r="R258" i="1" a="1"/>
  <c r="R258" i="1" s="1"/>
  <c r="R259" i="1" a="1"/>
  <c r="R259" i="1" s="1"/>
  <c r="R260" i="1" a="1"/>
  <c r="R260" i="1" s="1"/>
  <c r="R261" i="1" a="1"/>
  <c r="R261" i="1" s="1"/>
  <c r="R262" i="1" a="1"/>
  <c r="R262" i="1" s="1"/>
  <c r="R263" i="1" a="1"/>
  <c r="R263" i="1" s="1"/>
  <c r="R264" i="1" a="1"/>
  <c r="R264" i="1"/>
  <c r="R265" i="1" a="1"/>
  <c r="R265" i="1" s="1"/>
  <c r="R266" i="1" a="1"/>
  <c r="R266" i="1" s="1"/>
  <c r="R267" i="1" a="1"/>
  <c r="R267" i="1" s="1"/>
  <c r="R268" i="1" a="1"/>
  <c r="R268" i="1" s="1"/>
  <c r="R269" i="1" a="1"/>
  <c r="R269" i="1" s="1"/>
  <c r="R270" i="1" a="1"/>
  <c r="R270" i="1" s="1"/>
  <c r="R271" i="1" a="1"/>
  <c r="R271" i="1" s="1"/>
  <c r="R272" i="1" a="1"/>
  <c r="R272" i="1" s="1"/>
  <c r="R273" i="1" a="1"/>
  <c r="R273" i="1" s="1"/>
  <c r="R274" i="1" a="1"/>
  <c r="R274" i="1" s="1"/>
  <c r="R275" i="1" a="1"/>
  <c r="R275" i="1" s="1"/>
  <c r="R276" i="1" a="1"/>
  <c r="R276" i="1" s="1"/>
  <c r="R277" i="1" a="1"/>
  <c r="R277" i="1" s="1"/>
  <c r="R278" i="1" a="1"/>
  <c r="R278" i="1" s="1"/>
  <c r="R279" i="1" a="1"/>
  <c r="R279" i="1" s="1"/>
  <c r="R280" i="1" a="1"/>
  <c r="R280" i="1" s="1"/>
  <c r="R281" i="1" a="1"/>
  <c r="R281" i="1" s="1"/>
  <c r="R282" i="1" a="1"/>
  <c r="R282" i="1" s="1"/>
  <c r="R283" i="1" a="1"/>
  <c r="R283" i="1" s="1"/>
  <c r="R284" i="1" a="1"/>
  <c r="R284" i="1" s="1"/>
  <c r="R285" i="1" a="1"/>
  <c r="R285" i="1" s="1"/>
  <c r="R286" i="1" a="1"/>
  <c r="R286" i="1"/>
  <c r="R287" i="1" a="1"/>
  <c r="R287" i="1" s="1"/>
  <c r="R288" i="1" a="1"/>
  <c r="R288" i="1" s="1"/>
  <c r="R289" i="1" a="1"/>
  <c r="R289" i="1" s="1"/>
  <c r="R290" i="1" a="1"/>
  <c r="R290" i="1" s="1"/>
  <c r="R291" i="1" a="1"/>
  <c r="R291" i="1" s="1"/>
  <c r="R292" i="1" a="1"/>
  <c r="R292" i="1" s="1"/>
  <c r="R293" i="1" a="1"/>
  <c r="R293" i="1" s="1"/>
  <c r="R294" i="1" a="1"/>
  <c r="R294" i="1" s="1"/>
  <c r="R295" i="1" a="1"/>
  <c r="R295" i="1" s="1"/>
  <c r="R296" i="1" a="1"/>
  <c r="R296" i="1" s="1"/>
  <c r="R297" i="1" a="1"/>
  <c r="R297" i="1" s="1"/>
  <c r="R298" i="1" a="1"/>
  <c r="R298" i="1" s="1"/>
  <c r="R299" i="1" a="1"/>
  <c r="R299" i="1" s="1"/>
  <c r="R300" i="1" a="1"/>
  <c r="R300" i="1" s="1"/>
  <c r="R301" i="1" a="1"/>
  <c r="R301" i="1" s="1"/>
  <c r="R302" i="1" a="1"/>
  <c r="R302" i="1" s="1"/>
  <c r="R303" i="1" a="1"/>
  <c r="R303" i="1" s="1"/>
  <c r="R304" i="1" a="1"/>
  <c r="R304" i="1" s="1"/>
  <c r="R305" i="1" a="1"/>
  <c r="R305" i="1" s="1"/>
  <c r="R306" i="1" a="1"/>
  <c r="R306" i="1" s="1"/>
  <c r="R307" i="1" a="1"/>
  <c r="R307" i="1" s="1"/>
  <c r="R308" i="1" a="1"/>
  <c r="R308" i="1" s="1"/>
  <c r="R309" i="1" a="1"/>
  <c r="R309" i="1" s="1"/>
  <c r="R310" i="1" a="1"/>
  <c r="R310" i="1" s="1"/>
  <c r="R311" i="1" a="1"/>
  <c r="R311" i="1" s="1"/>
  <c r="R312" i="1" a="1"/>
  <c r="R312" i="1" s="1"/>
  <c r="R313" i="1" a="1"/>
  <c r="R313" i="1" s="1"/>
  <c r="R314" i="1" a="1"/>
  <c r="R314" i="1" s="1"/>
  <c r="R315" i="1" a="1"/>
  <c r="R315" i="1" s="1"/>
  <c r="R316" i="1" a="1"/>
  <c r="R316" i="1" s="1"/>
  <c r="R317" i="1" a="1"/>
  <c r="R317" i="1"/>
  <c r="R318" i="1" a="1"/>
  <c r="R318" i="1" s="1"/>
  <c r="R319" i="1" a="1"/>
  <c r="R319" i="1" s="1"/>
  <c r="R320" i="1" a="1"/>
  <c r="R320" i="1" s="1"/>
  <c r="R321" i="1" a="1"/>
  <c r="R321" i="1" s="1"/>
  <c r="R322" i="1" a="1"/>
  <c r="R322" i="1" s="1"/>
  <c r="R323" i="1" a="1"/>
  <c r="R323" i="1" s="1"/>
  <c r="R324" i="1" a="1"/>
  <c r="R324" i="1" s="1"/>
  <c r="R325" i="1" a="1"/>
  <c r="R325" i="1"/>
  <c r="R326" i="1" a="1"/>
  <c r="R326" i="1" s="1"/>
  <c r="R327" i="1" a="1"/>
  <c r="R327" i="1" s="1"/>
  <c r="R328" i="1" a="1"/>
  <c r="R328" i="1" s="1"/>
  <c r="R329" i="1" a="1"/>
  <c r="R329" i="1" s="1"/>
  <c r="R330" i="1" a="1"/>
  <c r="R330" i="1" s="1"/>
  <c r="R331" i="1" a="1"/>
  <c r="R331" i="1" s="1"/>
  <c r="R332" i="1" a="1"/>
  <c r="R332" i="1" s="1"/>
  <c r="R333" i="1" a="1"/>
  <c r="R333" i="1" s="1"/>
  <c r="R334" i="1" a="1"/>
  <c r="R334" i="1" s="1"/>
  <c r="R335" i="1" a="1"/>
  <c r="R335" i="1" s="1"/>
  <c r="R336" i="1" a="1"/>
  <c r="R336" i="1" s="1"/>
  <c r="R337" i="1" a="1"/>
  <c r="R337" i="1" s="1"/>
  <c r="R338" i="1" a="1"/>
  <c r="R338" i="1" s="1"/>
  <c r="R339" i="1" a="1"/>
  <c r="R339" i="1" s="1"/>
  <c r="R340" i="1" a="1"/>
  <c r="R340" i="1" s="1"/>
  <c r="R341" i="1" a="1"/>
  <c r="R341" i="1" s="1"/>
  <c r="R342" i="1" a="1"/>
  <c r="R342" i="1" s="1"/>
  <c r="R343" i="1" a="1"/>
  <c r="R343" i="1" s="1"/>
  <c r="R344" i="1" a="1"/>
  <c r="R344" i="1" s="1"/>
  <c r="R345" i="1" a="1"/>
  <c r="R345" i="1" s="1"/>
  <c r="R346" i="1" a="1"/>
  <c r="R346" i="1" s="1"/>
  <c r="R347" i="1" a="1"/>
  <c r="R347" i="1" s="1"/>
  <c r="R348" i="1" a="1"/>
  <c r="R348" i="1" s="1"/>
  <c r="R349" i="1" a="1"/>
  <c r="R349" i="1"/>
  <c r="R350" i="1" a="1"/>
  <c r="R350" i="1" s="1"/>
  <c r="R351" i="1" a="1"/>
  <c r="R351" i="1" s="1"/>
  <c r="R352" i="1" a="1"/>
  <c r="R352" i="1" s="1"/>
  <c r="R353" i="1" a="1"/>
  <c r="R353" i="1" s="1"/>
  <c r="R354" i="1" a="1"/>
  <c r="R354" i="1" s="1"/>
  <c r="R355" i="1" a="1"/>
  <c r="R355" i="1" s="1"/>
  <c r="R356" i="1" a="1"/>
  <c r="R356" i="1" s="1"/>
  <c r="R357" i="1" a="1"/>
  <c r="R357" i="1"/>
  <c r="R358" i="1" a="1"/>
  <c r="R358" i="1" s="1"/>
  <c r="R359" i="1" a="1"/>
  <c r="R359" i="1" s="1"/>
  <c r="R360" i="1" a="1"/>
  <c r="R360" i="1" s="1"/>
  <c r="R361" i="1" a="1"/>
  <c r="R361" i="1" s="1"/>
  <c r="R362" i="1" a="1"/>
  <c r="R362" i="1" s="1"/>
  <c r="R363" i="1" a="1"/>
  <c r="R363" i="1" s="1"/>
  <c r="R364" i="1" a="1"/>
  <c r="R364" i="1" s="1"/>
  <c r="R365" i="1" a="1"/>
  <c r="R365" i="1" s="1"/>
  <c r="R366" i="1" a="1"/>
  <c r="R366" i="1" s="1"/>
  <c r="R367" i="1" a="1"/>
  <c r="R367" i="1" s="1"/>
  <c r="R368" i="1" a="1"/>
  <c r="R368" i="1" s="1"/>
  <c r="R369" i="1" a="1"/>
  <c r="R369" i="1" s="1"/>
  <c r="R370" i="1" a="1"/>
  <c r="R370" i="1" s="1"/>
  <c r="R371" i="1" a="1"/>
  <c r="R371" i="1" s="1"/>
  <c r="R372" i="1" a="1"/>
  <c r="R372" i="1" s="1"/>
  <c r="R373" i="1" a="1"/>
  <c r="R373" i="1" s="1"/>
  <c r="R374" i="1" a="1"/>
  <c r="R374" i="1" s="1"/>
  <c r="R375" i="1" a="1"/>
  <c r="R375" i="1" s="1"/>
  <c r="R376" i="1" a="1"/>
  <c r="R376" i="1" s="1"/>
  <c r="R377" i="1" a="1"/>
  <c r="R377" i="1" s="1"/>
  <c r="R378" i="1" a="1"/>
  <c r="R378" i="1" s="1"/>
  <c r="R379" i="1" a="1"/>
  <c r="R379" i="1" s="1"/>
  <c r="R380" i="1" a="1"/>
  <c r="R380" i="1" s="1"/>
  <c r="R381" i="1" a="1"/>
  <c r="R381" i="1"/>
  <c r="R382" i="1" a="1"/>
  <c r="R382" i="1" s="1"/>
  <c r="R383" i="1" a="1"/>
  <c r="R383" i="1" s="1"/>
  <c r="R384" i="1" a="1"/>
  <c r="R384" i="1" s="1"/>
  <c r="R385" i="1" a="1"/>
  <c r="R385" i="1" s="1"/>
  <c r="R386" i="1" a="1"/>
  <c r="R386" i="1" s="1"/>
  <c r="R387" i="1" a="1"/>
  <c r="R387" i="1" s="1"/>
  <c r="R388" i="1" a="1"/>
  <c r="R388" i="1" s="1"/>
  <c r="R389" i="1" a="1"/>
  <c r="R389" i="1"/>
  <c r="R390" i="1" a="1"/>
  <c r="R390" i="1" s="1"/>
  <c r="R391" i="1" a="1"/>
  <c r="R391" i="1" s="1"/>
  <c r="R392" i="1" a="1"/>
  <c r="R392" i="1" s="1"/>
  <c r="R393" i="1" a="1"/>
  <c r="R393" i="1" s="1"/>
  <c r="R394" i="1" a="1"/>
  <c r="R394" i="1" s="1"/>
  <c r="R395" i="1" a="1"/>
  <c r="R395" i="1" s="1"/>
  <c r="R396" i="1" a="1"/>
  <c r="R396" i="1" s="1"/>
  <c r="R397" i="1" a="1"/>
  <c r="R397" i="1" s="1"/>
  <c r="R398" i="1" a="1"/>
  <c r="R398" i="1" s="1"/>
  <c r="R399" i="1" a="1"/>
  <c r="R399" i="1" s="1"/>
  <c r="R400" i="1" a="1"/>
  <c r="R400" i="1" s="1"/>
  <c r="R401" i="1" a="1"/>
  <c r="R401" i="1" s="1"/>
  <c r="R402" i="1" a="1"/>
  <c r="R402" i="1" s="1"/>
  <c r="R403" i="1" a="1"/>
  <c r="R403" i="1" s="1"/>
  <c r="R404" i="1" a="1"/>
  <c r="R404" i="1" s="1"/>
  <c r="R405" i="1" a="1"/>
  <c r="R405" i="1" s="1"/>
  <c r="R406" i="1" a="1"/>
  <c r="R406" i="1" s="1"/>
  <c r="R407" i="1" a="1"/>
  <c r="R407" i="1" s="1"/>
  <c r="R408" i="1" a="1"/>
  <c r="R408" i="1" s="1"/>
  <c r="R409" i="1" a="1"/>
  <c r="R409" i="1" s="1"/>
  <c r="R410" i="1" a="1"/>
  <c r="R410" i="1" s="1"/>
  <c r="R411" i="1" a="1"/>
  <c r="R411" i="1" s="1"/>
  <c r="R412" i="1" a="1"/>
  <c r="R412" i="1" s="1"/>
  <c r="R413" i="1" a="1"/>
  <c r="R413" i="1"/>
  <c r="R414" i="1" a="1"/>
  <c r="R414" i="1" s="1"/>
  <c r="R415" i="1" a="1"/>
  <c r="R415" i="1" s="1"/>
  <c r="R416" i="1" a="1"/>
  <c r="R416" i="1" s="1"/>
  <c r="R417" i="1" a="1"/>
  <c r="R417" i="1" s="1"/>
  <c r="R418" i="1" a="1"/>
  <c r="R418" i="1" s="1"/>
  <c r="R419" i="1" a="1"/>
  <c r="R419" i="1" s="1"/>
  <c r="R420" i="1" a="1"/>
  <c r="R420" i="1" s="1"/>
  <c r="R421" i="1" a="1"/>
  <c r="R421" i="1"/>
  <c r="R422" i="1" a="1"/>
  <c r="R422" i="1" s="1"/>
  <c r="R423" i="1" a="1"/>
  <c r="R423" i="1" s="1"/>
  <c r="R424" i="1" a="1"/>
  <c r="R424" i="1" s="1"/>
  <c r="R425" i="1" a="1"/>
  <c r="R425" i="1" s="1"/>
  <c r="R426" i="1" a="1"/>
  <c r="R426" i="1" s="1"/>
  <c r="R427" i="1" a="1"/>
  <c r="R427" i="1" s="1"/>
  <c r="R428" i="1" a="1"/>
  <c r="R428" i="1" s="1"/>
  <c r="R429" i="1" a="1"/>
  <c r="R429" i="1" s="1"/>
  <c r="R430" i="1" a="1"/>
  <c r="R430" i="1" s="1"/>
  <c r="R431" i="1" a="1"/>
  <c r="R431" i="1" s="1"/>
  <c r="R432" i="1" a="1"/>
  <c r="R432" i="1" s="1"/>
  <c r="R433" i="1" a="1"/>
  <c r="R433" i="1" s="1"/>
  <c r="R434" i="1" a="1"/>
  <c r="R434" i="1" s="1"/>
  <c r="R435" i="1" a="1"/>
  <c r="R435" i="1" s="1"/>
  <c r="R436" i="1" a="1"/>
  <c r="R436" i="1" s="1"/>
  <c r="R437" i="1" a="1"/>
  <c r="R437" i="1" s="1"/>
  <c r="R438" i="1" a="1"/>
  <c r="R438" i="1" s="1"/>
  <c r="R439" i="1" a="1"/>
  <c r="R439" i="1" s="1"/>
  <c r="R440" i="1" a="1"/>
  <c r="R440" i="1" s="1"/>
  <c r="R441" i="1" a="1"/>
  <c r="R441" i="1" s="1"/>
  <c r="R442" i="1" a="1"/>
  <c r="R442" i="1" s="1"/>
  <c r="R443" i="1" a="1"/>
  <c r="R443" i="1" s="1"/>
  <c r="R444" i="1" a="1"/>
  <c r="R444" i="1" s="1"/>
  <c r="R445" i="1" a="1"/>
  <c r="R445" i="1"/>
  <c r="R446" i="1" a="1"/>
  <c r="R446" i="1" s="1"/>
  <c r="R447" i="1" a="1"/>
  <c r="R447" i="1" s="1"/>
  <c r="R448" i="1" a="1"/>
  <c r="R448" i="1" s="1"/>
  <c r="R449" i="1" a="1"/>
  <c r="R449" i="1" s="1"/>
  <c r="R450" i="1" a="1"/>
  <c r="R450" i="1" s="1"/>
  <c r="R451" i="1" a="1"/>
  <c r="R451" i="1" s="1"/>
  <c r="R452" i="1" a="1"/>
  <c r="R452" i="1" s="1"/>
  <c r="R453" i="1" a="1"/>
  <c r="R453" i="1"/>
  <c r="R454" i="1" a="1"/>
  <c r="R454" i="1" s="1"/>
  <c r="R455" i="1" a="1"/>
  <c r="R455" i="1" s="1"/>
  <c r="R456" i="1" a="1"/>
  <c r="R456" i="1" s="1"/>
  <c r="R457" i="1" a="1"/>
  <c r="R457" i="1" s="1"/>
  <c r="R458" i="1" a="1"/>
  <c r="R458" i="1" s="1"/>
  <c r="R459" i="1" a="1"/>
  <c r="R459" i="1" s="1"/>
  <c r="R460" i="1" a="1"/>
  <c r="R460" i="1" s="1"/>
  <c r="R461" i="1" a="1"/>
  <c r="R461" i="1" s="1"/>
  <c r="R462" i="1" a="1"/>
  <c r="R462" i="1" s="1"/>
  <c r="R463" i="1" a="1"/>
  <c r="R463" i="1" s="1"/>
  <c r="R464" i="1" a="1"/>
  <c r="R464" i="1" s="1"/>
  <c r="R465" i="1" a="1"/>
  <c r="R465" i="1" s="1"/>
  <c r="R466" i="1" a="1"/>
  <c r="R466" i="1" s="1"/>
  <c r="R467" i="1" a="1"/>
  <c r="R467" i="1" s="1"/>
  <c r="R468" i="1" a="1"/>
  <c r="R468" i="1" s="1"/>
  <c r="R469" i="1" a="1"/>
  <c r="R469" i="1" s="1"/>
  <c r="R470" i="1" a="1"/>
  <c r="R470" i="1" s="1"/>
  <c r="R471" i="1" a="1"/>
  <c r="R471" i="1" s="1"/>
  <c r="R472" i="1" a="1"/>
  <c r="R472" i="1" s="1"/>
  <c r="R473" i="1" a="1"/>
  <c r="R473" i="1" s="1"/>
  <c r="R474" i="1" a="1"/>
  <c r="R474" i="1" s="1"/>
  <c r="R475" i="1" a="1"/>
  <c r="R475" i="1" s="1"/>
  <c r="R476" i="1" a="1"/>
  <c r="R476" i="1" s="1"/>
  <c r="R477" i="1" a="1"/>
  <c r="R477" i="1"/>
  <c r="R478" i="1" a="1"/>
  <c r="R478" i="1" s="1"/>
  <c r="R479" i="1" a="1"/>
  <c r="R479" i="1" s="1"/>
  <c r="R480" i="1" a="1"/>
  <c r="R480" i="1" s="1"/>
  <c r="R481" i="1" a="1"/>
  <c r="R481" i="1" s="1"/>
  <c r="R482" i="1" a="1"/>
  <c r="R482" i="1" s="1"/>
  <c r="R483" i="1" a="1"/>
  <c r="R483" i="1" s="1"/>
  <c r="R484" i="1" a="1"/>
  <c r="R484" i="1" s="1"/>
  <c r="R485" i="1" a="1"/>
  <c r="R485" i="1"/>
  <c r="R486" i="1" a="1"/>
  <c r="R486" i="1" s="1"/>
  <c r="R487" i="1" a="1"/>
  <c r="R487" i="1" s="1"/>
  <c r="R488" i="1" a="1"/>
  <c r="R488" i="1" s="1"/>
  <c r="R489" i="1" a="1"/>
  <c r="R489" i="1" s="1"/>
  <c r="R490" i="1" a="1"/>
  <c r="R490" i="1" s="1"/>
  <c r="R491" i="1" a="1"/>
  <c r="R491" i="1" s="1"/>
  <c r="R492" i="1" a="1"/>
  <c r="R492" i="1" s="1"/>
  <c r="R493" i="1" a="1"/>
  <c r="R493" i="1" s="1"/>
  <c r="R494" i="1" a="1"/>
  <c r="R494" i="1" s="1"/>
  <c r="R495" i="1" a="1"/>
  <c r="R495" i="1" s="1"/>
  <c r="R496" i="1" a="1"/>
  <c r="R496" i="1" s="1"/>
  <c r="R497" i="1" a="1"/>
  <c r="R497" i="1" s="1"/>
  <c r="R498" i="1" a="1"/>
  <c r="R498" i="1" s="1"/>
  <c r="R499" i="1" a="1"/>
  <c r="R499" i="1" s="1"/>
  <c r="R500" i="1" a="1"/>
  <c r="R500" i="1" s="1"/>
  <c r="R501" i="1" a="1"/>
  <c r="R501" i="1" s="1"/>
  <c r="R502" i="1" a="1"/>
  <c r="R502" i="1" s="1"/>
  <c r="R503" i="1" a="1"/>
  <c r="R503" i="1" s="1"/>
  <c r="R504" i="1" a="1"/>
  <c r="R504" i="1" s="1"/>
  <c r="R505" i="1" a="1"/>
  <c r="R505" i="1" s="1"/>
  <c r="R506" i="1" a="1"/>
  <c r="R506" i="1" s="1"/>
  <c r="R507" i="1" a="1"/>
  <c r="R507" i="1" s="1"/>
  <c r="R508" i="1" a="1"/>
  <c r="R508" i="1" s="1"/>
  <c r="R509" i="1" a="1"/>
  <c r="R509" i="1"/>
  <c r="R510" i="1" a="1"/>
  <c r="R510" i="1" s="1"/>
  <c r="R511" i="1" a="1"/>
  <c r="R511" i="1"/>
  <c r="R512" i="1" a="1"/>
  <c r="R512" i="1" s="1"/>
  <c r="R513" i="1" a="1"/>
  <c r="R513" i="1" s="1"/>
  <c r="R514" i="1" a="1"/>
  <c r="R514" i="1" s="1"/>
  <c r="R515" i="1" a="1"/>
  <c r="R515" i="1" s="1"/>
  <c r="R516" i="1" a="1"/>
  <c r="R516" i="1" s="1"/>
  <c r="R517" i="1" a="1"/>
  <c r="R517" i="1" s="1"/>
  <c r="R518" i="1" a="1"/>
  <c r="R518" i="1" s="1"/>
  <c r="R519" i="1" a="1"/>
  <c r="R519" i="1" s="1"/>
  <c r="R520" i="1" a="1"/>
  <c r="R520" i="1" s="1"/>
  <c r="R521" i="1" a="1"/>
  <c r="R521" i="1" s="1"/>
  <c r="R522" i="1" a="1"/>
  <c r="R522" i="1" s="1"/>
  <c r="R523" i="1" a="1"/>
  <c r="R523" i="1" s="1"/>
  <c r="R524" i="1" a="1"/>
  <c r="R524" i="1" s="1"/>
  <c r="R525" i="1" a="1"/>
  <c r="R525" i="1"/>
  <c r="R526" i="1" a="1"/>
  <c r="R526" i="1" s="1"/>
  <c r="R527" i="1" a="1"/>
  <c r="R527" i="1"/>
  <c r="R528" i="1" a="1"/>
  <c r="R528" i="1" s="1"/>
  <c r="R529" i="1" a="1"/>
  <c r="R529" i="1" s="1"/>
  <c r="R530" i="1" a="1"/>
  <c r="R530" i="1" s="1"/>
  <c r="R531" i="1" a="1"/>
  <c r="R531" i="1" s="1"/>
  <c r="R532" i="1" a="1"/>
  <c r="R532" i="1" s="1"/>
  <c r="R533" i="1" a="1"/>
  <c r="R533" i="1" s="1"/>
  <c r="R534" i="1" a="1"/>
  <c r="R534" i="1" s="1"/>
  <c r="R535" i="1" a="1"/>
  <c r="R535" i="1" s="1"/>
  <c r="R536" i="1" a="1"/>
  <c r="R536" i="1" s="1"/>
  <c r="R537" i="1" a="1"/>
  <c r="R537" i="1" s="1"/>
  <c r="R538" i="1" a="1"/>
  <c r="R538" i="1" s="1"/>
  <c r="R539" i="1" a="1"/>
  <c r="R539" i="1" s="1"/>
  <c r="R540" i="1" a="1"/>
  <c r="R540" i="1" s="1"/>
  <c r="R541" i="1" a="1"/>
  <c r="R541" i="1"/>
  <c r="R542" i="1" a="1"/>
  <c r="R542" i="1" s="1"/>
  <c r="R543" i="1" a="1"/>
  <c r="R543" i="1" s="1"/>
  <c r="R544" i="1" a="1"/>
  <c r="R544" i="1" s="1"/>
  <c r="R545" i="1" a="1"/>
  <c r="R545" i="1" s="1"/>
  <c r="R546" i="1" a="1"/>
  <c r="R546" i="1" s="1"/>
  <c r="R547" i="1" a="1"/>
  <c r="R547" i="1" s="1"/>
  <c r="R548" i="1" a="1"/>
  <c r="R548" i="1" s="1"/>
  <c r="R549" i="1" a="1"/>
  <c r="R549" i="1" s="1"/>
  <c r="R550" i="1" a="1"/>
  <c r="R550" i="1" s="1"/>
  <c r="R551" i="1" a="1"/>
  <c r="R551" i="1" s="1"/>
  <c r="R552" i="1" a="1"/>
  <c r="R552" i="1" s="1"/>
  <c r="R553" i="1" a="1"/>
  <c r="R553" i="1" s="1"/>
  <c r="R554" i="1" a="1"/>
  <c r="R554" i="1" s="1"/>
  <c r="R555" i="1" a="1"/>
  <c r="R555" i="1" s="1"/>
  <c r="R556" i="1" a="1"/>
  <c r="R556" i="1" s="1"/>
  <c r="R557" i="1" a="1"/>
  <c r="R557" i="1" s="1"/>
  <c r="R558" i="1" a="1"/>
  <c r="R558" i="1" s="1"/>
  <c r="R559" i="1" a="1"/>
  <c r="R559" i="1" s="1"/>
  <c r="R560" i="1" a="1"/>
  <c r="R560" i="1" s="1"/>
  <c r="R561" i="1" a="1"/>
  <c r="R561" i="1" s="1"/>
  <c r="R562" i="1" a="1"/>
  <c r="R562" i="1" s="1"/>
  <c r="R563" i="1" a="1"/>
  <c r="R563" i="1" s="1"/>
  <c r="R564" i="1" a="1"/>
  <c r="R564" i="1" s="1"/>
  <c r="R565" i="1" a="1"/>
  <c r="R565" i="1"/>
  <c r="R566" i="1" a="1"/>
  <c r="R566" i="1" s="1"/>
  <c r="R567" i="1" a="1"/>
  <c r="R567" i="1" s="1"/>
  <c r="R568" i="1" a="1"/>
  <c r="R568" i="1" s="1"/>
  <c r="R569" i="1" a="1"/>
  <c r="R569" i="1" s="1"/>
  <c r="R570" i="1" a="1"/>
  <c r="R570" i="1" s="1"/>
  <c r="R571" i="1" a="1"/>
  <c r="R571" i="1" s="1"/>
  <c r="R572" i="1" a="1"/>
  <c r="R572" i="1" s="1"/>
  <c r="R573" i="1" a="1"/>
  <c r="R573" i="1"/>
  <c r="R574" i="1" a="1"/>
  <c r="R574" i="1" s="1"/>
  <c r="R575" i="1" a="1"/>
  <c r="R575" i="1" s="1"/>
  <c r="R576" i="1" a="1"/>
  <c r="R576" i="1" s="1"/>
  <c r="R577" i="1" a="1"/>
  <c r="R577" i="1" s="1"/>
  <c r="R578" i="1" a="1"/>
  <c r="R578" i="1" s="1"/>
  <c r="R579" i="1" a="1"/>
  <c r="R579" i="1" s="1"/>
  <c r="R580" i="1" a="1"/>
  <c r="R580" i="1" s="1"/>
  <c r="R581" i="1" a="1"/>
  <c r="R581" i="1" s="1"/>
  <c r="R582" i="1" a="1"/>
  <c r="R582" i="1" s="1"/>
  <c r="R583" i="1" a="1"/>
  <c r="R583" i="1" s="1"/>
  <c r="R584" i="1" a="1"/>
  <c r="R584" i="1" s="1"/>
  <c r="R585" i="1" a="1"/>
  <c r="R585" i="1" s="1"/>
  <c r="R586" i="1" a="1"/>
  <c r="R586" i="1" s="1"/>
  <c r="R587" i="1" a="1"/>
  <c r="R587" i="1" s="1"/>
  <c r="R588" i="1" a="1"/>
  <c r="R588" i="1" s="1"/>
  <c r="R589" i="1" a="1"/>
  <c r="R589" i="1" s="1"/>
  <c r="R590" i="1" a="1"/>
  <c r="R590" i="1" s="1"/>
  <c r="R591" i="1" a="1"/>
  <c r="R591" i="1" s="1"/>
  <c r="R592" i="1" a="1"/>
  <c r="R592" i="1" s="1"/>
  <c r="R593" i="1" a="1"/>
  <c r="R593" i="1" s="1"/>
  <c r="R594" i="1" a="1"/>
  <c r="R594" i="1" s="1"/>
  <c r="R595" i="1" a="1"/>
  <c r="R595" i="1" s="1"/>
  <c r="R596" i="1" a="1"/>
  <c r="R596" i="1" s="1"/>
  <c r="R597" i="1" a="1"/>
  <c r="R597" i="1"/>
  <c r="R598" i="1" a="1"/>
  <c r="R598" i="1" s="1"/>
  <c r="R599" i="1" a="1"/>
  <c r="R599" i="1" s="1"/>
  <c r="R600" i="1" a="1"/>
  <c r="R600" i="1" s="1"/>
  <c r="R601" i="1" a="1"/>
  <c r="R601" i="1" s="1"/>
  <c r="R602" i="1" a="1"/>
  <c r="R602" i="1" s="1"/>
  <c r="R603" i="1" a="1"/>
  <c r="R603" i="1" s="1"/>
  <c r="R604" i="1" a="1"/>
  <c r="R604" i="1" s="1"/>
  <c r="R605" i="1" a="1"/>
  <c r="R605" i="1"/>
  <c r="R606" i="1" a="1"/>
  <c r="R606" i="1" s="1"/>
  <c r="R607" i="1" a="1"/>
  <c r="R607" i="1" s="1"/>
  <c r="R608" i="1" a="1"/>
  <c r="R608" i="1" s="1"/>
  <c r="R609" i="1" a="1"/>
  <c r="R609" i="1" s="1"/>
  <c r="R610" i="1" a="1"/>
  <c r="R610" i="1" s="1"/>
  <c r="R611" i="1" a="1"/>
  <c r="R611" i="1" s="1"/>
  <c r="R612" i="1" a="1"/>
  <c r="R612" i="1" s="1"/>
  <c r="R613" i="1" a="1"/>
  <c r="R613" i="1" s="1"/>
  <c r="R614" i="1" a="1"/>
  <c r="R614" i="1" s="1"/>
  <c r="R615" i="1" a="1"/>
  <c r="R615" i="1" s="1"/>
  <c r="R616" i="1" a="1"/>
  <c r="R616" i="1" s="1"/>
  <c r="R617" i="1" a="1"/>
  <c r="R617" i="1" s="1"/>
  <c r="R618" i="1" a="1"/>
  <c r="R618" i="1" s="1"/>
  <c r="R619" i="1" a="1"/>
  <c r="R619" i="1" s="1"/>
  <c r="R620" i="1" a="1"/>
  <c r="R620" i="1" s="1"/>
  <c r="R621" i="1" a="1"/>
  <c r="R621" i="1" s="1"/>
  <c r="R622" i="1" a="1"/>
  <c r="R622" i="1" s="1"/>
  <c r="R623" i="1" a="1"/>
  <c r="R623" i="1" s="1"/>
  <c r="R624" i="1" a="1"/>
  <c r="R624" i="1" s="1"/>
  <c r="R625" i="1" a="1"/>
  <c r="R625" i="1" s="1"/>
  <c r="R626" i="1" a="1"/>
  <c r="R626" i="1" s="1"/>
  <c r="R627" i="1" a="1"/>
  <c r="R627" i="1" s="1"/>
  <c r="R628" i="1" a="1"/>
  <c r="R628" i="1" s="1"/>
  <c r="R629" i="1" a="1"/>
  <c r="R629" i="1" s="1"/>
  <c r="R630" i="1" a="1"/>
  <c r="R630" i="1" s="1"/>
  <c r="R631" i="1" a="1"/>
  <c r="R631" i="1" s="1"/>
  <c r="R632" i="1" a="1"/>
  <c r="R632" i="1" s="1"/>
  <c r="R633" i="1" a="1"/>
  <c r="R633" i="1" s="1"/>
  <c r="R634" i="1" a="1"/>
  <c r="R634" i="1" s="1"/>
  <c r="R635" i="1" a="1"/>
  <c r="R635" i="1" s="1"/>
  <c r="R636" i="1" a="1"/>
  <c r="R636" i="1" s="1"/>
  <c r="R637" i="1" a="1"/>
  <c r="R637" i="1" s="1"/>
  <c r="R638" i="1" a="1"/>
  <c r="R638" i="1" s="1"/>
  <c r="R639" i="1" a="1"/>
  <c r="R639" i="1" s="1"/>
  <c r="R640" i="1" a="1"/>
  <c r="R640" i="1" s="1"/>
  <c r="R641" i="1" a="1"/>
  <c r="R641" i="1" s="1"/>
  <c r="R642" i="1" a="1"/>
  <c r="R642" i="1" s="1"/>
  <c r="R643" i="1" a="1"/>
  <c r="R643" i="1" s="1"/>
  <c r="R644" i="1" a="1"/>
  <c r="R644" i="1" s="1"/>
  <c r="R645" i="1" a="1"/>
  <c r="R645" i="1" s="1"/>
  <c r="R646" i="1" a="1"/>
  <c r="R646" i="1" s="1"/>
  <c r="R647" i="1" a="1"/>
  <c r="R647" i="1" s="1"/>
  <c r="R648" i="1" a="1"/>
  <c r="R648" i="1" s="1"/>
  <c r="R649" i="1" a="1"/>
  <c r="R649" i="1" s="1"/>
  <c r="R650" i="1" a="1"/>
  <c r="R650" i="1" s="1"/>
  <c r="R651" i="1" a="1"/>
  <c r="R651" i="1" s="1"/>
  <c r="R652" i="1" a="1"/>
  <c r="R652" i="1" s="1"/>
  <c r="R653" i="1" a="1"/>
  <c r="R653" i="1" s="1"/>
  <c r="R654" i="1" a="1"/>
  <c r="R654" i="1" s="1"/>
  <c r="R655" i="1" a="1"/>
  <c r="R655" i="1" s="1"/>
  <c r="R656" i="1" a="1"/>
  <c r="R656" i="1" s="1"/>
  <c r="R657" i="1" a="1"/>
  <c r="R657" i="1" s="1"/>
  <c r="R658" i="1" a="1"/>
  <c r="R658" i="1" s="1"/>
  <c r="R659" i="1" a="1"/>
  <c r="R659" i="1" s="1"/>
  <c r="R660" i="1" a="1"/>
  <c r="R660" i="1" s="1"/>
  <c r="R661" i="1" a="1"/>
  <c r="R661" i="1" s="1"/>
  <c r="R662" i="1" a="1"/>
  <c r="R662" i="1" s="1"/>
  <c r="R663" i="1" a="1"/>
  <c r="R663" i="1" s="1"/>
  <c r="R664" i="1" a="1"/>
  <c r="R664" i="1" s="1"/>
  <c r="R665" i="1" a="1"/>
  <c r="R665" i="1" s="1"/>
  <c r="R666" i="1" a="1"/>
  <c r="R666" i="1" s="1"/>
  <c r="R667" i="1" a="1"/>
  <c r="R667" i="1" s="1"/>
  <c r="R668" i="1" a="1"/>
  <c r="R668" i="1" s="1"/>
  <c r="R669" i="1" a="1"/>
  <c r="R669" i="1" s="1"/>
  <c r="R670" i="1" a="1"/>
  <c r="R670" i="1" s="1"/>
  <c r="R671" i="1" a="1"/>
  <c r="R671" i="1" s="1"/>
  <c r="R672" i="1" a="1"/>
  <c r="R672" i="1" s="1"/>
  <c r="R673" i="1" a="1"/>
  <c r="R673" i="1" s="1"/>
  <c r="R674" i="1" a="1"/>
  <c r="R674" i="1"/>
  <c r="R675" i="1" a="1"/>
  <c r="R675" i="1" s="1"/>
  <c r="R676" i="1" a="1"/>
  <c r="R676" i="1" s="1"/>
  <c r="R677" i="1" a="1"/>
  <c r="R677" i="1" s="1"/>
  <c r="R678" i="1" a="1"/>
  <c r="R678" i="1" s="1"/>
  <c r="R679" i="1" a="1"/>
  <c r="R679" i="1" s="1"/>
  <c r="R680" i="1" a="1"/>
  <c r="R680" i="1" s="1"/>
  <c r="R681" i="1" a="1"/>
  <c r="R681" i="1" s="1"/>
  <c r="R682" i="1" a="1"/>
  <c r="R682" i="1" s="1"/>
  <c r="R683" i="1" a="1"/>
  <c r="R683" i="1" s="1"/>
  <c r="R684" i="1" a="1"/>
  <c r="R684" i="1" s="1"/>
  <c r="R685" i="1" a="1"/>
  <c r="R685" i="1" s="1"/>
  <c r="R686" i="1" a="1"/>
  <c r="R686" i="1" s="1"/>
  <c r="R687" i="1" a="1"/>
  <c r="R687" i="1" s="1"/>
  <c r="R688" i="1" a="1"/>
  <c r="R688" i="1" s="1"/>
  <c r="R689" i="1" a="1"/>
  <c r="R689" i="1" s="1"/>
  <c r="R690" i="1" a="1"/>
  <c r="R690" i="1" s="1"/>
  <c r="R691" i="1" a="1"/>
  <c r="R691" i="1" s="1"/>
  <c r="R692" i="1" a="1"/>
  <c r="R692" i="1" s="1"/>
  <c r="R693" i="1" a="1"/>
  <c r="R693" i="1" s="1"/>
  <c r="R694" i="1" a="1"/>
  <c r="R694" i="1" s="1"/>
  <c r="R695" i="1" a="1"/>
  <c r="R695" i="1" s="1"/>
  <c r="R696" i="1" a="1"/>
  <c r="R696" i="1" s="1"/>
  <c r="R697" i="1" a="1"/>
  <c r="R697" i="1" s="1"/>
  <c r="R698" i="1" a="1"/>
  <c r="R698" i="1" s="1"/>
  <c r="R699" i="1" a="1"/>
  <c r="R699" i="1" s="1"/>
  <c r="R700" i="1" a="1"/>
  <c r="R700" i="1" s="1"/>
  <c r="R701" i="1" a="1"/>
  <c r="R701" i="1" s="1"/>
  <c r="R702" i="1" a="1"/>
  <c r="R702" i="1" s="1"/>
  <c r="R703" i="1" a="1"/>
  <c r="R703" i="1" s="1"/>
  <c r="R704" i="1" a="1"/>
  <c r="R704" i="1" s="1"/>
  <c r="R705" i="1" a="1"/>
  <c r="R705" i="1" s="1"/>
  <c r="R706" i="1" a="1"/>
  <c r="R706" i="1" s="1"/>
  <c r="R707" i="1" a="1"/>
  <c r="R707" i="1" s="1"/>
  <c r="R708" i="1" a="1"/>
  <c r="R708" i="1" s="1"/>
  <c r="R709" i="1" a="1"/>
  <c r="R709" i="1" s="1"/>
  <c r="R710" i="1" a="1"/>
  <c r="R710" i="1" s="1"/>
  <c r="R711" i="1" a="1"/>
  <c r="R711" i="1" s="1"/>
  <c r="R712" i="1" a="1"/>
  <c r="R712" i="1" s="1"/>
  <c r="R713" i="1" a="1"/>
  <c r="R713" i="1" s="1"/>
  <c r="R714" i="1" a="1"/>
  <c r="R714" i="1" s="1"/>
  <c r="R715" i="1" a="1"/>
  <c r="R715" i="1" s="1"/>
  <c r="R716" i="1" a="1"/>
  <c r="R716" i="1" s="1"/>
  <c r="R717" i="1" a="1"/>
  <c r="R717" i="1" s="1"/>
  <c r="R718" i="1" a="1"/>
  <c r="R718" i="1" s="1"/>
  <c r="R719" i="1" a="1"/>
  <c r="R719" i="1" s="1"/>
  <c r="R720" i="1" a="1"/>
  <c r="R720" i="1" s="1"/>
  <c r="R721" i="1" a="1"/>
  <c r="R721" i="1" s="1"/>
  <c r="R722" i="1" a="1"/>
  <c r="R722" i="1" s="1"/>
  <c r="R723" i="1" a="1"/>
  <c r="R723" i="1" s="1"/>
  <c r="R724" i="1" a="1"/>
  <c r="R724" i="1" s="1"/>
  <c r="R725" i="1" a="1"/>
  <c r="R725" i="1" s="1"/>
  <c r="R726" i="1" a="1"/>
  <c r="R726" i="1" s="1"/>
  <c r="R727" i="1" a="1"/>
  <c r="R727" i="1" s="1"/>
  <c r="R728" i="1" a="1"/>
  <c r="R728" i="1" s="1"/>
  <c r="R729" i="1" a="1"/>
  <c r="R729" i="1" s="1"/>
  <c r="R730" i="1" a="1"/>
  <c r="R730" i="1" s="1"/>
  <c r="R731" i="1" a="1"/>
  <c r="R731" i="1" s="1"/>
  <c r="R732" i="1" a="1"/>
  <c r="R732" i="1" s="1"/>
  <c r="R733" i="1" a="1"/>
  <c r="R733" i="1" s="1"/>
  <c r="R734" i="1" a="1"/>
  <c r="R734" i="1" s="1"/>
  <c r="R735" i="1" a="1"/>
  <c r="R735" i="1" s="1"/>
  <c r="R736" i="1" a="1"/>
  <c r="R736" i="1" s="1"/>
  <c r="R737" i="1" a="1"/>
  <c r="R737" i="1" s="1"/>
  <c r="R738" i="1" a="1"/>
  <c r="R738" i="1" s="1"/>
  <c r="R739" i="1" a="1"/>
  <c r="R739" i="1" s="1"/>
  <c r="R740" i="1" a="1"/>
  <c r="R740" i="1" s="1"/>
  <c r="R741" i="1" a="1"/>
  <c r="R741" i="1" s="1"/>
  <c r="R742" i="1" a="1"/>
  <c r="R742" i="1" s="1"/>
  <c r="R743" i="1" a="1"/>
  <c r="R743" i="1" s="1"/>
  <c r="R744" i="1" a="1"/>
  <c r="R744" i="1" s="1"/>
  <c r="R745" i="1" a="1"/>
  <c r="R745" i="1" s="1"/>
  <c r="R746" i="1" a="1"/>
  <c r="R746" i="1" s="1"/>
  <c r="R747" i="1" a="1"/>
  <c r="R747" i="1" s="1"/>
  <c r="R748" i="1" a="1"/>
  <c r="R748" i="1" s="1"/>
  <c r="R749" i="1" a="1"/>
  <c r="R749" i="1" s="1"/>
  <c r="R750" i="1" a="1"/>
  <c r="R750" i="1" s="1"/>
  <c r="R751" i="1" a="1"/>
  <c r="R751" i="1" s="1"/>
  <c r="R752" i="1" a="1"/>
  <c r="R752" i="1" s="1"/>
  <c r="R753" i="1" a="1"/>
  <c r="R753" i="1" s="1"/>
  <c r="R754" i="1" a="1"/>
  <c r="R754" i="1" s="1"/>
  <c r="R755" i="1" a="1"/>
  <c r="R755" i="1" s="1"/>
  <c r="R756" i="1" a="1"/>
  <c r="R756" i="1" s="1"/>
  <c r="R757" i="1" a="1"/>
  <c r="R757" i="1" s="1"/>
  <c r="R758" i="1" a="1"/>
  <c r="R758" i="1" s="1"/>
  <c r="R759" i="1" a="1"/>
  <c r="R759" i="1" s="1"/>
  <c r="R760" i="1" a="1"/>
  <c r="R760" i="1" s="1"/>
  <c r="R761" i="1" a="1"/>
  <c r="R761" i="1" s="1"/>
  <c r="R762" i="1" a="1"/>
  <c r="R762" i="1"/>
  <c r="R763" i="1" a="1"/>
  <c r="R763" i="1" s="1"/>
  <c r="R764" i="1" a="1"/>
  <c r="R764" i="1" s="1"/>
  <c r="R765" i="1" a="1"/>
  <c r="R765" i="1" s="1"/>
  <c r="R766" i="1" a="1"/>
  <c r="R766" i="1" s="1"/>
  <c r="R767" i="1" a="1"/>
  <c r="R767" i="1" s="1"/>
  <c r="R768" i="1" a="1"/>
  <c r="R768" i="1" s="1"/>
  <c r="R769" i="1" a="1"/>
  <c r="R769" i="1" s="1"/>
  <c r="R770" i="1" a="1"/>
  <c r="R770" i="1" s="1"/>
  <c r="R771" i="1" a="1"/>
  <c r="R771" i="1" s="1"/>
  <c r="R772" i="1" a="1"/>
  <c r="R772" i="1" s="1"/>
  <c r="R773" i="1" a="1"/>
  <c r="R773" i="1" s="1"/>
  <c r="R774" i="1" a="1"/>
  <c r="R774" i="1" s="1"/>
  <c r="R775" i="1" a="1"/>
  <c r="R775" i="1" s="1"/>
  <c r="R776" i="1" a="1"/>
  <c r="R776" i="1" s="1"/>
  <c r="R777" i="1" a="1"/>
  <c r="R777" i="1" s="1"/>
  <c r="R778" i="1" a="1"/>
  <c r="R778" i="1" s="1"/>
  <c r="R779" i="1" a="1"/>
  <c r="R779" i="1" s="1"/>
  <c r="R780" i="1" a="1"/>
  <c r="R780" i="1" s="1"/>
  <c r="R781" i="1" a="1"/>
  <c r="R781" i="1" s="1"/>
  <c r="R782" i="1" a="1"/>
  <c r="R782" i="1" s="1"/>
  <c r="R783" i="1" a="1"/>
  <c r="R783" i="1" s="1"/>
  <c r="R784" i="1" a="1"/>
  <c r="R784" i="1" s="1"/>
  <c r="R785" i="1" a="1"/>
  <c r="R785" i="1" s="1"/>
  <c r="R786" i="1" a="1"/>
  <c r="R786" i="1" s="1"/>
  <c r="R787" i="1" a="1"/>
  <c r="R787" i="1" s="1"/>
  <c r="R788" i="1" a="1"/>
  <c r="R788" i="1" s="1"/>
  <c r="R789" i="1" a="1"/>
  <c r="R789" i="1" s="1"/>
  <c r="R790" i="1" a="1"/>
  <c r="R790" i="1" s="1"/>
  <c r="R791" i="1" a="1"/>
  <c r="R791" i="1" s="1"/>
  <c r="R792" i="1" a="1"/>
  <c r="R792" i="1" s="1"/>
  <c r="R793" i="1" a="1"/>
  <c r="R793" i="1" s="1"/>
  <c r="R794" i="1" a="1"/>
  <c r="R794" i="1" s="1"/>
  <c r="R795" i="1" a="1"/>
  <c r="R795" i="1" s="1"/>
  <c r="R796" i="1" a="1"/>
  <c r="R796" i="1" s="1"/>
  <c r="R797" i="1" a="1"/>
  <c r="R797" i="1" s="1"/>
  <c r="R798" i="1" a="1"/>
  <c r="R798" i="1" s="1"/>
  <c r="R799" i="1" a="1"/>
  <c r="R799" i="1" s="1"/>
  <c r="R800" i="1" a="1"/>
  <c r="R800" i="1" s="1"/>
  <c r="R801" i="1" a="1"/>
  <c r="R801" i="1" s="1"/>
  <c r="R802" i="1" a="1"/>
  <c r="R802" i="1" s="1"/>
  <c r="R803" i="1" a="1"/>
  <c r="R803" i="1" s="1"/>
  <c r="R804" i="1" a="1"/>
  <c r="R804" i="1" s="1"/>
  <c r="R805" i="1" a="1"/>
  <c r="R805" i="1" s="1"/>
  <c r="R806" i="1" a="1"/>
  <c r="R806" i="1" s="1"/>
  <c r="R807" i="1" a="1"/>
  <c r="R807" i="1" s="1"/>
  <c r="R808" i="1" a="1"/>
  <c r="R808" i="1" s="1"/>
  <c r="R809" i="1" a="1"/>
  <c r="R809" i="1" s="1"/>
  <c r="R810" i="1" a="1"/>
  <c r="R810" i="1" s="1"/>
  <c r="R811" i="1" a="1"/>
  <c r="R811" i="1" s="1"/>
  <c r="R812" i="1" a="1"/>
  <c r="R812" i="1" s="1"/>
  <c r="R813" i="1" a="1"/>
  <c r="R813" i="1" s="1"/>
  <c r="R814" i="1" a="1"/>
  <c r="R814" i="1" s="1"/>
  <c r="R815" i="1" a="1"/>
  <c r="R815" i="1" s="1"/>
  <c r="R816" i="1" a="1"/>
  <c r="R816" i="1"/>
  <c r="R817" i="1" a="1"/>
  <c r="R817" i="1" s="1"/>
  <c r="R818" i="1" a="1"/>
  <c r="R818" i="1" s="1"/>
  <c r="R819" i="1" a="1"/>
  <c r="R819" i="1" s="1"/>
  <c r="R820" i="1" a="1"/>
  <c r="R820" i="1" s="1"/>
  <c r="R821" i="1" a="1"/>
  <c r="R821" i="1" s="1"/>
  <c r="R822" i="1" a="1"/>
  <c r="R822" i="1" s="1"/>
  <c r="R823" i="1" a="1"/>
  <c r="R823" i="1" s="1"/>
  <c r="R824" i="1" a="1"/>
  <c r="R824" i="1" s="1"/>
  <c r="R825" i="1" a="1"/>
  <c r="R825" i="1" s="1"/>
  <c r="R826" i="1" a="1"/>
  <c r="R826" i="1"/>
  <c r="R827" i="1" a="1"/>
  <c r="R827" i="1" s="1"/>
  <c r="R828" i="1" a="1"/>
  <c r="R828" i="1" s="1"/>
  <c r="R829" i="1" a="1"/>
  <c r="R829" i="1" s="1"/>
  <c r="R830" i="1" a="1"/>
  <c r="R830" i="1" s="1"/>
  <c r="R831" i="1" a="1"/>
  <c r="R831" i="1" s="1"/>
  <c r="R832" i="1" a="1"/>
  <c r="R832" i="1" s="1"/>
  <c r="R833" i="1" a="1"/>
  <c r="R833" i="1" s="1"/>
  <c r="R834" i="1" a="1"/>
  <c r="R834" i="1" s="1"/>
  <c r="R835" i="1" a="1"/>
  <c r="R835" i="1" s="1"/>
  <c r="R836" i="1" a="1"/>
  <c r="R836" i="1" s="1"/>
  <c r="R837" i="1" a="1"/>
  <c r="R837" i="1" s="1"/>
  <c r="R838" i="1" a="1"/>
  <c r="R838" i="1" s="1"/>
  <c r="R839" i="1" a="1"/>
  <c r="R839" i="1" s="1"/>
  <c r="R840" i="1" a="1"/>
  <c r="R840" i="1" s="1"/>
  <c r="R841" i="1" a="1"/>
  <c r="R841" i="1" s="1"/>
  <c r="R842" i="1" a="1"/>
  <c r="R842" i="1" s="1"/>
  <c r="R843" i="1" a="1"/>
  <c r="R843" i="1" s="1"/>
  <c r="R844" i="1" a="1"/>
  <c r="R844" i="1" s="1"/>
  <c r="R845" i="1" a="1"/>
  <c r="R845" i="1" s="1"/>
  <c r="R846" i="1" a="1"/>
  <c r="R846" i="1" s="1"/>
  <c r="R847" i="1" a="1"/>
  <c r="R847" i="1" s="1"/>
  <c r="R848" i="1" a="1"/>
  <c r="R848" i="1" s="1"/>
  <c r="R849" i="1" a="1"/>
  <c r="R849" i="1" s="1"/>
  <c r="R850" i="1" a="1"/>
  <c r="R850" i="1" s="1"/>
  <c r="R851" i="1" a="1"/>
  <c r="R851" i="1" s="1"/>
  <c r="R852" i="1" a="1"/>
  <c r="R852" i="1" s="1"/>
  <c r="R853" i="1" a="1"/>
  <c r="R853" i="1" s="1"/>
  <c r="R854" i="1" a="1"/>
  <c r="R854" i="1" s="1"/>
  <c r="R855" i="1" a="1"/>
  <c r="R855" i="1" s="1"/>
  <c r="R856" i="1" a="1"/>
  <c r="R856" i="1" s="1"/>
  <c r="R857" i="1" a="1"/>
  <c r="R857" i="1" s="1"/>
  <c r="R858" i="1" a="1"/>
  <c r="R858" i="1" s="1"/>
  <c r="R859" i="1" a="1"/>
  <c r="R859" i="1" s="1"/>
  <c r="R860" i="1" a="1"/>
  <c r="R860" i="1" s="1"/>
  <c r="R861" i="1" a="1"/>
  <c r="R861" i="1" s="1"/>
  <c r="R862" i="1" a="1"/>
  <c r="R862" i="1" s="1"/>
  <c r="R863" i="1" a="1"/>
  <c r="R863" i="1" s="1"/>
  <c r="R864" i="1" a="1"/>
  <c r="R864" i="1" s="1"/>
  <c r="R865" i="1" a="1"/>
  <c r="R865" i="1" s="1"/>
  <c r="R866" i="1" a="1"/>
  <c r="R866" i="1"/>
  <c r="R867" i="1" a="1"/>
  <c r="R867" i="1" s="1"/>
  <c r="R868" i="1" a="1"/>
  <c r="R868" i="1" s="1"/>
  <c r="R869" i="1" a="1"/>
  <c r="R869" i="1" s="1"/>
  <c r="R870" i="1" a="1"/>
  <c r="R870" i="1" s="1"/>
  <c r="R871" i="1" a="1"/>
  <c r="R871" i="1" s="1"/>
  <c r="R872" i="1" a="1"/>
  <c r="R872" i="1" s="1"/>
  <c r="R873" i="1" a="1"/>
  <c r="R873" i="1" s="1"/>
  <c r="R874" i="1" a="1"/>
  <c r="R874" i="1" s="1"/>
  <c r="R875" i="1" a="1"/>
  <c r="R875" i="1" s="1"/>
  <c r="R876" i="1" a="1"/>
  <c r="R876" i="1" s="1"/>
  <c r="R877" i="1" a="1"/>
  <c r="R877" i="1" s="1"/>
  <c r="R878" i="1" a="1"/>
  <c r="R878" i="1" s="1"/>
  <c r="R879" i="1" a="1"/>
  <c r="R879" i="1" s="1"/>
  <c r="R880" i="1" a="1"/>
  <c r="R880" i="1"/>
  <c r="R881" i="1" a="1"/>
  <c r="R881" i="1" s="1"/>
  <c r="R882" i="1" a="1"/>
  <c r="R882" i="1" s="1"/>
  <c r="R883" i="1" a="1"/>
  <c r="R883" i="1" s="1"/>
  <c r="R884" i="1" a="1"/>
  <c r="R884" i="1" s="1"/>
  <c r="R885" i="1" a="1"/>
  <c r="R885" i="1" s="1"/>
  <c r="R886" i="1" a="1"/>
  <c r="R886" i="1" s="1"/>
  <c r="R887" i="1" a="1"/>
  <c r="R887" i="1" s="1"/>
  <c r="R888" i="1" a="1"/>
  <c r="R888" i="1" s="1"/>
  <c r="R889" i="1" a="1"/>
  <c r="R889" i="1" s="1"/>
  <c r="R890" i="1" a="1"/>
  <c r="R890" i="1" s="1"/>
  <c r="R891" i="1" a="1"/>
  <c r="R891" i="1" s="1"/>
  <c r="R892" i="1" a="1"/>
  <c r="R892" i="1" s="1"/>
  <c r="R893" i="1" a="1"/>
  <c r="R893" i="1" s="1"/>
  <c r="R894" i="1" a="1"/>
  <c r="R894" i="1" s="1"/>
  <c r="R895" i="1" a="1"/>
  <c r="R895" i="1" s="1"/>
  <c r="R896" i="1" a="1"/>
  <c r="R896" i="1" s="1"/>
  <c r="R897" i="1" a="1"/>
  <c r="R897" i="1" s="1"/>
  <c r="R898" i="1" a="1"/>
  <c r="R898" i="1" s="1"/>
  <c r="R899" i="1" a="1"/>
  <c r="R899" i="1" s="1"/>
  <c r="R900" i="1" a="1"/>
  <c r="R900" i="1" s="1"/>
  <c r="R901" i="1" a="1"/>
  <c r="R901" i="1" s="1"/>
  <c r="R902" i="1" a="1"/>
  <c r="R902" i="1" s="1"/>
  <c r="R903" i="1" a="1"/>
  <c r="R903" i="1" s="1"/>
  <c r="R904" i="1" a="1"/>
  <c r="R904" i="1" s="1"/>
  <c r="R905" i="1" a="1"/>
  <c r="R905" i="1" s="1"/>
  <c r="R906" i="1" a="1"/>
  <c r="R906" i="1" s="1"/>
  <c r="R907" i="1" a="1"/>
  <c r="R907" i="1" s="1"/>
  <c r="R908" i="1" a="1"/>
  <c r="R908" i="1" s="1"/>
  <c r="R909" i="1" a="1"/>
  <c r="R909" i="1" s="1"/>
  <c r="R910" i="1" a="1"/>
  <c r="R910" i="1" s="1"/>
  <c r="R911" i="1" a="1"/>
  <c r="R911" i="1" s="1"/>
  <c r="R912" i="1" a="1"/>
  <c r="R912" i="1" s="1"/>
  <c r="R913" i="1" a="1"/>
  <c r="R913" i="1" s="1"/>
  <c r="R914" i="1" a="1"/>
  <c r="R914" i="1"/>
  <c r="R915" i="1" a="1"/>
  <c r="R915" i="1" s="1"/>
  <c r="R916" i="1" a="1"/>
  <c r="R916" i="1" s="1"/>
  <c r="R917" i="1" a="1"/>
  <c r="R917" i="1" s="1"/>
  <c r="R918" i="1" a="1"/>
  <c r="R918" i="1" s="1"/>
  <c r="R919" i="1" a="1"/>
  <c r="R919" i="1" s="1"/>
  <c r="R920" i="1" a="1"/>
  <c r="R920" i="1" s="1"/>
  <c r="R921" i="1" a="1"/>
  <c r="R921" i="1" s="1"/>
  <c r="R922" i="1" a="1"/>
  <c r="R922" i="1" s="1"/>
  <c r="R923" i="1" a="1"/>
  <c r="R923" i="1" s="1"/>
  <c r="R924" i="1" a="1"/>
  <c r="R924" i="1" s="1"/>
  <c r="R925" i="1" a="1"/>
  <c r="R925" i="1" s="1"/>
  <c r="R926" i="1" a="1"/>
  <c r="R926" i="1" s="1"/>
  <c r="R927" i="1" a="1"/>
  <c r="R927" i="1" s="1"/>
  <c r="R928" i="1" a="1"/>
  <c r="R928" i="1" s="1"/>
  <c r="R929" i="1" a="1"/>
  <c r="R929" i="1" s="1"/>
  <c r="R930" i="1" a="1"/>
  <c r="R930" i="1" s="1"/>
  <c r="R931" i="1" a="1"/>
  <c r="R931" i="1" s="1"/>
  <c r="R932" i="1" a="1"/>
  <c r="R932" i="1" s="1"/>
  <c r="R933" i="1" a="1"/>
  <c r="R933" i="1" s="1"/>
  <c r="R934" i="1" a="1"/>
  <c r="R934" i="1" s="1"/>
  <c r="R935" i="1" a="1"/>
  <c r="R935" i="1" s="1"/>
  <c r="R936" i="1" a="1"/>
  <c r="R936" i="1" s="1"/>
  <c r="R937" i="1" a="1"/>
  <c r="R937" i="1" s="1"/>
  <c r="R938" i="1" a="1"/>
  <c r="R938" i="1" s="1"/>
  <c r="R939" i="1" a="1"/>
  <c r="R939" i="1" s="1"/>
  <c r="R940" i="1" a="1"/>
  <c r="R940" i="1" s="1"/>
  <c r="R941" i="1" a="1"/>
  <c r="R941" i="1" s="1"/>
  <c r="R942" i="1" a="1"/>
  <c r="R942" i="1" s="1"/>
  <c r="R943" i="1" a="1"/>
  <c r="R943" i="1" s="1"/>
  <c r="R944" i="1" a="1"/>
  <c r="R944" i="1" s="1"/>
  <c r="R945" i="1" a="1"/>
  <c r="R945" i="1" s="1"/>
  <c r="R946" i="1" a="1"/>
  <c r="R946" i="1" s="1"/>
  <c r="R947" i="1" a="1"/>
  <c r="R947" i="1" s="1"/>
  <c r="R948" i="1" a="1"/>
  <c r="R948" i="1" s="1"/>
  <c r="R949" i="1" a="1"/>
  <c r="R949" i="1" s="1"/>
  <c r="R950" i="1" a="1"/>
  <c r="R950" i="1" s="1"/>
  <c r="R951" i="1" a="1"/>
  <c r="R951" i="1" s="1"/>
  <c r="R952" i="1" a="1"/>
  <c r="R952" i="1" s="1"/>
  <c r="R953" i="1" a="1"/>
  <c r="R953" i="1" s="1"/>
  <c r="R954" i="1" a="1"/>
  <c r="R954" i="1"/>
  <c r="R955" i="1" a="1"/>
  <c r="R955" i="1" s="1"/>
  <c r="R956" i="1" a="1"/>
  <c r="R956" i="1" s="1"/>
  <c r="R957" i="1" a="1"/>
  <c r="R957" i="1" s="1"/>
  <c r="R958" i="1" a="1"/>
  <c r="R958" i="1" s="1"/>
  <c r="R959" i="1" a="1"/>
  <c r="R959" i="1" s="1"/>
  <c r="R960" i="1" a="1"/>
  <c r="R960" i="1" s="1"/>
  <c r="R961" i="1" a="1"/>
  <c r="R961" i="1" s="1"/>
  <c r="R962" i="1" a="1"/>
  <c r="R962" i="1" s="1"/>
  <c r="R963" i="1" a="1"/>
  <c r="R963" i="1" s="1"/>
  <c r="R964" i="1" a="1"/>
  <c r="R964" i="1" s="1"/>
  <c r="R965" i="1" a="1"/>
  <c r="R965" i="1" s="1"/>
  <c r="R966" i="1" a="1"/>
  <c r="R966" i="1" s="1"/>
  <c r="R967" i="1" a="1"/>
  <c r="R967" i="1" s="1"/>
  <c r="R968" i="1" a="1"/>
  <c r="R968" i="1" s="1"/>
  <c r="R969" i="1" a="1"/>
  <c r="R969" i="1" s="1"/>
  <c r="R970" i="1" a="1"/>
  <c r="R970" i="1" s="1"/>
  <c r="R971" i="1" a="1"/>
  <c r="R971" i="1" s="1"/>
  <c r="R972" i="1" a="1"/>
  <c r="R972" i="1" s="1"/>
  <c r="R973" i="1" a="1"/>
  <c r="R973" i="1" s="1"/>
  <c r="R974" i="1" a="1"/>
  <c r="R974" i="1" s="1"/>
  <c r="R975" i="1" a="1"/>
  <c r="R975" i="1" s="1"/>
  <c r="R976" i="1" a="1"/>
  <c r="R976" i="1" s="1"/>
  <c r="R977" i="1" a="1"/>
  <c r="R977" i="1" s="1"/>
  <c r="R978" i="1" a="1"/>
  <c r="R978" i="1" s="1"/>
  <c r="R979" i="1" a="1"/>
  <c r="R979" i="1" s="1"/>
  <c r="R980" i="1" a="1"/>
  <c r="R980" i="1" s="1"/>
  <c r="R981" i="1" a="1"/>
  <c r="R981" i="1" s="1"/>
  <c r="R982" i="1" a="1"/>
  <c r="R982" i="1" s="1"/>
  <c r="R983" i="1" a="1"/>
  <c r="R983" i="1" s="1"/>
  <c r="R984" i="1" a="1"/>
  <c r="R984" i="1" s="1"/>
  <c r="R985" i="1" a="1"/>
  <c r="R985" i="1" s="1"/>
  <c r="R986" i="1" a="1"/>
  <c r="R986" i="1" s="1"/>
  <c r="R987" i="1" a="1"/>
  <c r="R987" i="1" s="1"/>
  <c r="R988" i="1" a="1"/>
  <c r="R988" i="1" s="1"/>
  <c r="R989" i="1" a="1"/>
  <c r="R989" i="1" s="1"/>
  <c r="R990" i="1" a="1"/>
  <c r="R990" i="1" s="1"/>
  <c r="R991" i="1" a="1"/>
  <c r="R991" i="1" s="1"/>
  <c r="R992" i="1" a="1"/>
  <c r="R992" i="1"/>
  <c r="R993" i="1" a="1"/>
  <c r="R993" i="1" s="1"/>
  <c r="R994" i="1" a="1"/>
  <c r="R994" i="1" s="1"/>
  <c r="R995" i="1" a="1"/>
  <c r="R995" i="1" s="1"/>
  <c r="R996" i="1" a="1"/>
  <c r="R996" i="1" s="1"/>
  <c r="R997" i="1" a="1"/>
  <c r="R997" i="1" s="1"/>
  <c r="R998" i="1" a="1"/>
  <c r="R998" i="1" s="1"/>
  <c r="R999" i="1" a="1"/>
  <c r="R999" i="1" s="1"/>
  <c r="R1000" i="1" a="1"/>
  <c r="R1000" i="1" s="1"/>
  <c r="R1001" i="1" a="1"/>
  <c r="R1001" i="1" s="1"/>
  <c r="R1002" i="1" a="1"/>
  <c r="R1002" i="1"/>
  <c r="R1003" i="1" a="1"/>
  <c r="R1003" i="1" s="1"/>
  <c r="R1004" i="1" a="1"/>
  <c r="R1004" i="1" s="1"/>
  <c r="R1005" i="1" a="1"/>
  <c r="R1005" i="1" s="1"/>
  <c r="R1006" i="1" a="1"/>
  <c r="R1006" i="1" s="1"/>
  <c r="R1007" i="1" a="1"/>
  <c r="R1007" i="1" s="1"/>
  <c r="R1008" i="1" a="1"/>
  <c r="R1008" i="1" s="1"/>
  <c r="R1009" i="1" a="1"/>
  <c r="R1009" i="1" s="1"/>
  <c r="R1010" i="1" a="1"/>
  <c r="R1010" i="1" s="1"/>
  <c r="R1011" i="1" a="1"/>
  <c r="R1011" i="1" s="1"/>
  <c r="R1012" i="1" a="1"/>
  <c r="R1012" i="1" s="1"/>
  <c r="R1013" i="1" a="1"/>
  <c r="R1013" i="1" s="1"/>
  <c r="R1014" i="1" a="1"/>
  <c r="R1014" i="1" s="1"/>
  <c r="R1015" i="1" a="1"/>
  <c r="R1015" i="1" s="1"/>
  <c r="R1016" i="1" a="1"/>
  <c r="R1016" i="1" s="1"/>
  <c r="R1017" i="1" a="1"/>
  <c r="R1017" i="1" s="1"/>
  <c r="R1018" i="1" a="1"/>
  <c r="R1018" i="1" s="1"/>
  <c r="R1019" i="1" a="1"/>
  <c r="R1019" i="1" s="1"/>
  <c r="R1020" i="1" a="1"/>
  <c r="R1020" i="1" s="1"/>
  <c r="R1021" i="1" a="1"/>
  <c r="R1021" i="1" s="1"/>
  <c r="R1022" i="1" a="1"/>
  <c r="R1022" i="1" s="1"/>
  <c r="R1023" i="1" a="1"/>
  <c r="R1023" i="1" s="1"/>
  <c r="R1024" i="1" a="1"/>
  <c r="R1024" i="1" s="1"/>
  <c r="R1025" i="1" a="1"/>
  <c r="R1025" i="1" s="1"/>
  <c r="R1026" i="1" a="1"/>
  <c r="R1026" i="1" s="1"/>
  <c r="R1027" i="1" a="1"/>
  <c r="R1027" i="1" s="1"/>
  <c r="R1028" i="1" a="1"/>
  <c r="R1028" i="1" s="1"/>
  <c r="R1029" i="1" a="1"/>
  <c r="R1029" i="1" s="1"/>
  <c r="R1030" i="1" a="1"/>
  <c r="R1030" i="1" s="1"/>
  <c r="R1031" i="1" a="1"/>
  <c r="R1031" i="1" s="1"/>
  <c r="R1032" i="1" a="1"/>
  <c r="R1032" i="1" s="1"/>
  <c r="R1033" i="1" a="1"/>
  <c r="R1033" i="1" s="1"/>
  <c r="R1034" i="1" a="1"/>
  <c r="R1034" i="1" s="1"/>
  <c r="R1035" i="1" a="1"/>
  <c r="R1035" i="1" s="1"/>
  <c r="R1036" i="1" a="1"/>
  <c r="R1036" i="1" s="1"/>
  <c r="R1037" i="1" a="1"/>
  <c r="R1037" i="1" s="1"/>
  <c r="R1038" i="1" a="1"/>
  <c r="R1038" i="1" s="1"/>
  <c r="R1039" i="1" a="1"/>
  <c r="R1039" i="1" s="1"/>
  <c r="R1040" i="1" a="1"/>
  <c r="R1040" i="1"/>
  <c r="R1041" i="1" a="1"/>
  <c r="R1041" i="1" s="1"/>
  <c r="R1042" i="1" a="1"/>
  <c r="R1042" i="1" s="1"/>
  <c r="R1043" i="1" a="1"/>
  <c r="R1043" i="1" s="1"/>
  <c r="R1044" i="1" a="1"/>
  <c r="R1044" i="1" s="1"/>
  <c r="R1045" i="1" a="1"/>
  <c r="R1045" i="1" s="1"/>
  <c r="R1046" i="1" a="1"/>
  <c r="R1046" i="1" s="1"/>
  <c r="R1047" i="1" a="1"/>
  <c r="R1047" i="1" s="1"/>
  <c r="R1048" i="1" a="1"/>
  <c r="R1048" i="1" s="1"/>
  <c r="R1049" i="1" a="1"/>
  <c r="R1049" i="1" s="1"/>
  <c r="R1050" i="1" a="1"/>
  <c r="R1050" i="1"/>
  <c r="R1051" i="1" a="1"/>
  <c r="R1051" i="1" s="1"/>
  <c r="R1052" i="1" a="1"/>
  <c r="R1052" i="1" s="1"/>
  <c r="R1053" i="1" a="1"/>
  <c r="R1053" i="1" s="1"/>
  <c r="R1054" i="1" a="1"/>
  <c r="R1054" i="1" s="1"/>
  <c r="R1055" i="1" a="1"/>
  <c r="R1055" i="1" s="1"/>
  <c r="R1056" i="1" a="1"/>
  <c r="R1056" i="1" s="1"/>
  <c r="R1057" i="1" a="1"/>
  <c r="R1057" i="1" s="1"/>
  <c r="R1058" i="1" a="1"/>
  <c r="R1058" i="1" s="1"/>
  <c r="R1059" i="1" a="1"/>
  <c r="R1059" i="1" s="1"/>
  <c r="R1060" i="1" a="1"/>
  <c r="R1060" i="1" s="1"/>
  <c r="R1061" i="1" a="1"/>
  <c r="R1061" i="1" s="1"/>
  <c r="R1062" i="1" a="1"/>
  <c r="R1062" i="1" s="1"/>
  <c r="R1063" i="1" a="1"/>
  <c r="R1063" i="1" s="1"/>
  <c r="R1064" i="1" a="1"/>
  <c r="R1064" i="1" s="1"/>
  <c r="R1065" i="1" a="1"/>
  <c r="R1065" i="1" s="1"/>
  <c r="R1066" i="1" a="1"/>
  <c r="R1066" i="1" s="1"/>
  <c r="R1067" i="1" a="1"/>
  <c r="R1067" i="1" s="1"/>
  <c r="R1068" i="1" a="1"/>
  <c r="R1068" i="1" s="1"/>
  <c r="R1069" i="1" a="1"/>
  <c r="R1069" i="1" s="1"/>
  <c r="R1070" i="1" a="1"/>
  <c r="R1070" i="1" s="1"/>
  <c r="R1071" i="1" a="1"/>
  <c r="R1071" i="1" s="1"/>
  <c r="R1072" i="1" a="1"/>
  <c r="R1072" i="1" s="1"/>
  <c r="R1073" i="1" a="1"/>
  <c r="R1073" i="1" s="1"/>
  <c r="R1074" i="1" a="1"/>
  <c r="R1074" i="1" s="1"/>
  <c r="R1075" i="1" a="1"/>
  <c r="R1075" i="1" s="1"/>
  <c r="R1076" i="1" a="1"/>
  <c r="R1076" i="1" s="1"/>
  <c r="R1077" i="1" a="1"/>
  <c r="R1077" i="1" s="1"/>
  <c r="R1078" i="1" a="1"/>
  <c r="R1078" i="1" s="1"/>
  <c r="R1079" i="1" a="1"/>
  <c r="R1079" i="1" s="1"/>
  <c r="R1080" i="1" a="1"/>
  <c r="R1080" i="1" s="1"/>
  <c r="R1081" i="1" a="1"/>
  <c r="R1081" i="1" s="1"/>
  <c r="R1082" i="1" a="1"/>
  <c r="R1082" i="1" s="1"/>
  <c r="R1083" i="1" a="1"/>
  <c r="R1083" i="1" s="1"/>
  <c r="R1084" i="1" a="1"/>
  <c r="R1084" i="1" s="1"/>
  <c r="R1085" i="1" a="1"/>
  <c r="R1085" i="1" s="1"/>
  <c r="R1086" i="1" a="1"/>
  <c r="R1086" i="1" s="1"/>
  <c r="R1087" i="1" a="1"/>
  <c r="R1087" i="1" s="1"/>
  <c r="R1088" i="1" a="1"/>
  <c r="R1088" i="1" s="1"/>
  <c r="R1089" i="1" a="1"/>
  <c r="R1089" i="1" s="1"/>
  <c r="R1090" i="1" a="1"/>
  <c r="R1090" i="1"/>
  <c r="R1091" i="1" a="1"/>
  <c r="R1091" i="1" s="1"/>
  <c r="R1092" i="1" a="1"/>
  <c r="R1092" i="1" s="1"/>
  <c r="R1093" i="1" a="1"/>
  <c r="R1093" i="1" s="1"/>
  <c r="R1094" i="1" a="1"/>
  <c r="R1094" i="1" s="1"/>
  <c r="R1095" i="1" a="1"/>
  <c r="R1095" i="1" s="1"/>
  <c r="R1096" i="1" a="1"/>
  <c r="R1096" i="1" s="1"/>
  <c r="R1097" i="1" a="1"/>
  <c r="R1097" i="1" s="1"/>
  <c r="R1098" i="1" a="1"/>
  <c r="R1098" i="1" s="1"/>
  <c r="R1099" i="1" a="1"/>
  <c r="R1099" i="1" s="1"/>
  <c r="R1100" i="1" a="1"/>
  <c r="R1100" i="1" s="1"/>
  <c r="R1101" i="1" a="1"/>
  <c r="R1101" i="1" s="1"/>
  <c r="R1102" i="1" a="1"/>
  <c r="R1102" i="1" s="1"/>
  <c r="R1103" i="1" a="1"/>
  <c r="R1103" i="1" s="1"/>
  <c r="R1104" i="1" a="1"/>
  <c r="R1104" i="1" s="1"/>
  <c r="R1105" i="1" a="1"/>
  <c r="R1105" i="1" s="1"/>
  <c r="R1106" i="1" a="1"/>
  <c r="R1106" i="1" s="1"/>
  <c r="R1107" i="1" a="1"/>
  <c r="R1107" i="1" s="1"/>
  <c r="R1108" i="1" a="1"/>
  <c r="R1108" i="1" s="1"/>
  <c r="R1109" i="1" a="1"/>
  <c r="R1109" i="1" s="1"/>
  <c r="R1110" i="1" a="1"/>
  <c r="R1110" i="1" s="1"/>
  <c r="R1111" i="1" a="1"/>
  <c r="R1111" i="1" s="1"/>
  <c r="R1112" i="1" a="1"/>
  <c r="R1112" i="1" s="1"/>
  <c r="R1113" i="1" a="1"/>
  <c r="R1113" i="1" s="1"/>
  <c r="R1114" i="1" a="1"/>
  <c r="R1114" i="1" s="1"/>
  <c r="R1115" i="1" a="1"/>
  <c r="R1115" i="1" s="1"/>
  <c r="R1116" i="1" a="1"/>
  <c r="R1116" i="1" s="1"/>
  <c r="R1117" i="1" a="1"/>
  <c r="R1117" i="1" s="1"/>
  <c r="R1118" i="1" a="1"/>
  <c r="R1118" i="1" s="1"/>
  <c r="R1119" i="1" a="1"/>
  <c r="R1119" i="1" s="1"/>
  <c r="R1120" i="1" a="1"/>
  <c r="R1120" i="1" s="1"/>
  <c r="R1121" i="1" a="1"/>
  <c r="R1121" i="1" s="1"/>
  <c r="R1122" i="1" a="1"/>
  <c r="R1122" i="1"/>
  <c r="R1123" i="1" a="1"/>
  <c r="R1123" i="1" s="1"/>
  <c r="R1124" i="1" a="1"/>
  <c r="R1124" i="1" s="1"/>
  <c r="R1125" i="1" a="1"/>
  <c r="R1125" i="1" s="1"/>
  <c r="R1126" i="1" a="1"/>
  <c r="R1126" i="1" s="1"/>
  <c r="R1127" i="1" a="1"/>
  <c r="R1127" i="1" s="1"/>
  <c r="R1128" i="1" a="1"/>
  <c r="R1128" i="1" s="1"/>
  <c r="R1129" i="1" a="1"/>
  <c r="R1129" i="1" s="1"/>
  <c r="R1130" i="1" a="1"/>
  <c r="R1130" i="1" s="1"/>
  <c r="R1131" i="1" a="1"/>
  <c r="R1131" i="1" s="1"/>
  <c r="R1132" i="1" a="1"/>
  <c r="R1132" i="1" s="1"/>
  <c r="R1133" i="1" a="1"/>
  <c r="R1133" i="1" s="1"/>
  <c r="R1134" i="1" a="1"/>
  <c r="R1134" i="1" s="1"/>
  <c r="R1135" i="1" a="1"/>
  <c r="R1135" i="1" s="1"/>
  <c r="R1136" i="1" a="1"/>
  <c r="R1136" i="1" s="1"/>
  <c r="R1137" i="1" a="1"/>
  <c r="R1137" i="1" s="1"/>
  <c r="R1138" i="1" a="1"/>
  <c r="R1138" i="1" s="1"/>
  <c r="R1139" i="1" a="1"/>
  <c r="R1139" i="1" s="1"/>
  <c r="R1140" i="1" a="1"/>
  <c r="R1140" i="1" s="1"/>
  <c r="R1141" i="1" a="1"/>
  <c r="R1141" i="1" s="1"/>
  <c r="R1142" i="1" a="1"/>
  <c r="R1142" i="1" s="1"/>
  <c r="R1143" i="1" a="1"/>
  <c r="R1143" i="1" s="1"/>
  <c r="R1144" i="1" a="1"/>
  <c r="R1144" i="1" s="1"/>
  <c r="R1145" i="1" a="1"/>
  <c r="R1145" i="1" s="1"/>
  <c r="R1146" i="1" a="1"/>
  <c r="R1146" i="1"/>
  <c r="R1147" i="1" a="1"/>
  <c r="R1147" i="1" s="1"/>
  <c r="R1148" i="1" a="1"/>
  <c r="R1148" i="1" s="1"/>
  <c r="R1149" i="1" a="1"/>
  <c r="R1149" i="1" s="1"/>
  <c r="R1150" i="1" a="1"/>
  <c r="R1150" i="1" s="1"/>
  <c r="R1151" i="1" a="1"/>
  <c r="R1151" i="1" s="1"/>
  <c r="R1152" i="1" a="1"/>
  <c r="R1152" i="1" s="1"/>
  <c r="R1153" i="1" a="1"/>
  <c r="R1153" i="1" s="1"/>
  <c r="R1154" i="1" a="1"/>
  <c r="R1154" i="1" s="1"/>
  <c r="R1155" i="1" a="1"/>
  <c r="R1155" i="1" s="1"/>
  <c r="R1156" i="1" a="1"/>
  <c r="R1156" i="1" s="1"/>
  <c r="R1157" i="1" a="1"/>
  <c r="R1157" i="1" s="1"/>
  <c r="R1158" i="1" a="1"/>
  <c r="R1158" i="1"/>
  <c r="R1159" i="1" a="1"/>
  <c r="R1159" i="1" s="1"/>
  <c r="R1160" i="1" a="1"/>
  <c r="R1160" i="1" s="1"/>
  <c r="R1161" i="1" a="1"/>
  <c r="R1161" i="1" s="1"/>
  <c r="R1162" i="1" a="1"/>
  <c r="R1162" i="1" s="1"/>
  <c r="R1163" i="1" a="1"/>
  <c r="R1163" i="1" s="1"/>
  <c r="R1164" i="1" a="1"/>
  <c r="R1164" i="1" s="1"/>
  <c r="R1165" i="1" a="1"/>
  <c r="R1165" i="1" s="1"/>
  <c r="R1166" i="1" a="1"/>
  <c r="R1166" i="1" s="1"/>
  <c r="R1167" i="1" a="1"/>
  <c r="R1167" i="1" s="1"/>
  <c r="R1168" i="1" a="1"/>
  <c r="R1168" i="1" s="1"/>
  <c r="R1169" i="1" a="1"/>
  <c r="R1169" i="1" s="1"/>
  <c r="R1170" i="1" a="1"/>
  <c r="R1170" i="1" s="1"/>
  <c r="R1171" i="1" a="1"/>
  <c r="R1171" i="1" s="1"/>
  <c r="R1172" i="1" a="1"/>
  <c r="R1172" i="1" s="1"/>
  <c r="R1173" i="1" a="1"/>
  <c r="R1173" i="1" s="1"/>
  <c r="R1174" i="1" a="1"/>
  <c r="R1174" i="1" s="1"/>
  <c r="R1175" i="1" a="1"/>
  <c r="R1175" i="1" s="1"/>
  <c r="R1176" i="1" a="1"/>
  <c r="R1176" i="1" s="1"/>
  <c r="R1177" i="1" a="1"/>
  <c r="R1177" i="1" s="1"/>
  <c r="R1178" i="1" a="1"/>
  <c r="R1178" i="1" s="1"/>
  <c r="R1179" i="1" a="1"/>
  <c r="R1179" i="1" s="1"/>
  <c r="R1180" i="1" a="1"/>
  <c r="R1180" i="1" s="1"/>
  <c r="R1181" i="1" a="1"/>
  <c r="R1181" i="1" s="1"/>
  <c r="R1182" i="1" a="1"/>
  <c r="R1182" i="1" s="1"/>
  <c r="R1183" i="1" a="1"/>
  <c r="R1183" i="1" s="1"/>
  <c r="R1184" i="1" a="1"/>
  <c r="R1184" i="1" s="1"/>
  <c r="R1185" i="1" a="1"/>
  <c r="R1185" i="1" s="1"/>
  <c r="R1186" i="1" a="1"/>
  <c r="R1186" i="1" s="1"/>
  <c r="R1187" i="1" a="1"/>
  <c r="R1187" i="1" s="1"/>
  <c r="R1188" i="1" a="1"/>
  <c r="R1188" i="1" s="1"/>
  <c r="R1189" i="1" a="1"/>
  <c r="R1189" i="1" s="1"/>
  <c r="R1190" i="1" a="1"/>
  <c r="R1190" i="1"/>
  <c r="R1191" i="1" a="1"/>
  <c r="R1191" i="1" s="1"/>
  <c r="R1192" i="1" a="1"/>
  <c r="R1192" i="1" s="1"/>
  <c r="R1193" i="1" a="1"/>
  <c r="R1193" i="1" s="1"/>
  <c r="R1194" i="1" a="1"/>
  <c r="R1194" i="1" s="1"/>
  <c r="R1195" i="1" a="1"/>
  <c r="R1195" i="1" s="1"/>
  <c r="R1196" i="1" a="1"/>
  <c r="R1196" i="1" s="1"/>
  <c r="R1197" i="1" a="1"/>
  <c r="R1197" i="1" s="1"/>
  <c r="R1198" i="1" a="1"/>
  <c r="R1198" i="1" s="1"/>
  <c r="R1199" i="1" a="1"/>
  <c r="R1199" i="1" s="1"/>
  <c r="R1200" i="1" a="1"/>
  <c r="R1200" i="1" s="1"/>
  <c r="R1201" i="1" a="1"/>
  <c r="R1201" i="1" s="1"/>
  <c r="R1202" i="1" a="1"/>
  <c r="R1202" i="1" s="1"/>
  <c r="R1203" i="1" a="1"/>
  <c r="R1203" i="1" s="1"/>
  <c r="R1204" i="1" a="1"/>
  <c r="R1204" i="1" s="1"/>
  <c r="R1205" i="1" a="1"/>
  <c r="R1205" i="1" s="1"/>
  <c r="R1206" i="1" a="1"/>
  <c r="R1206" i="1" s="1"/>
  <c r="R1207" i="1" a="1"/>
  <c r="R1207" i="1" s="1"/>
  <c r="R1208" i="1" a="1"/>
  <c r="R1208" i="1" s="1"/>
  <c r="R1209" i="1" a="1"/>
  <c r="R1209" i="1" s="1"/>
  <c r="R1210" i="1" a="1"/>
  <c r="R1210" i="1"/>
  <c r="R1211" i="1" a="1"/>
  <c r="R1211" i="1" s="1"/>
  <c r="R1212" i="1" a="1"/>
  <c r="R1212" i="1" s="1"/>
  <c r="R1213" i="1" a="1"/>
  <c r="R1213" i="1" s="1"/>
  <c r="R1214" i="1" a="1"/>
  <c r="R1214" i="1" s="1"/>
  <c r="R1215" i="1" a="1"/>
  <c r="R1215" i="1" s="1"/>
  <c r="R1216" i="1" a="1"/>
  <c r="R1216" i="1"/>
  <c r="R1217" i="1" a="1"/>
  <c r="R1217" i="1" s="1"/>
  <c r="R1218" i="1" a="1"/>
  <c r="R1218" i="1" s="1"/>
  <c r="R1219" i="1" a="1"/>
  <c r="R1219" i="1" s="1"/>
  <c r="R1220" i="1" a="1"/>
  <c r="R1220" i="1" s="1"/>
  <c r="R1221" i="1" a="1"/>
  <c r="R1221" i="1" s="1"/>
  <c r="R1222" i="1" a="1"/>
  <c r="R1222" i="1" s="1"/>
  <c r="R1223" i="1" a="1"/>
  <c r="R1223" i="1" s="1"/>
  <c r="R1224" i="1" a="1"/>
  <c r="R1224" i="1" s="1"/>
  <c r="R1225" i="1" a="1"/>
  <c r="R1225" i="1" s="1"/>
  <c r="R1226" i="1" a="1"/>
  <c r="R1226" i="1" s="1"/>
  <c r="R1227" i="1" a="1"/>
  <c r="R1227" i="1" s="1"/>
  <c r="R1228" i="1" a="1"/>
  <c r="R1228" i="1" s="1"/>
  <c r="R1229" i="1" a="1"/>
  <c r="R1229" i="1" s="1"/>
  <c r="R1230" i="1" a="1"/>
  <c r="R1230" i="1" s="1"/>
  <c r="R1231" i="1" a="1"/>
  <c r="R1231" i="1" s="1"/>
  <c r="R1232" i="1" a="1"/>
  <c r="R1232" i="1" s="1"/>
  <c r="R1233" i="1" a="1"/>
  <c r="R1233" i="1" s="1"/>
  <c r="R1234" i="1" a="1"/>
  <c r="R1234" i="1" s="1"/>
  <c r="R1235" i="1" a="1"/>
  <c r="R1235" i="1" s="1"/>
  <c r="R1236" i="1" a="1"/>
  <c r="R1236" i="1" s="1"/>
  <c r="R1237" i="1" a="1"/>
  <c r="R1237" i="1" s="1"/>
  <c r="R1238" i="1" a="1"/>
  <c r="R1238" i="1" s="1"/>
  <c r="R1239" i="1" a="1"/>
  <c r="R1239" i="1" s="1"/>
  <c r="R1240" i="1" a="1"/>
  <c r="R1240" i="1" s="1"/>
  <c r="R1241" i="1" a="1"/>
  <c r="R1241" i="1" s="1"/>
  <c r="R1242" i="1" a="1"/>
  <c r="R1242" i="1"/>
  <c r="R1243" i="1" a="1"/>
  <c r="R1243" i="1" s="1"/>
  <c r="R1244" i="1" a="1"/>
  <c r="R1244" i="1" s="1"/>
  <c r="R1245" i="1" a="1"/>
  <c r="R1245" i="1" s="1"/>
  <c r="R1246" i="1" a="1"/>
  <c r="R1246" i="1" s="1"/>
  <c r="R1247" i="1" a="1"/>
  <c r="R1247" i="1" s="1"/>
  <c r="R1248" i="1" a="1"/>
  <c r="R1248" i="1"/>
  <c r="R1249" i="1" a="1"/>
  <c r="R1249" i="1" s="1"/>
  <c r="R1250" i="1" a="1"/>
  <c r="R1250" i="1" s="1"/>
  <c r="R1251" i="1" a="1"/>
  <c r="R1251" i="1" s="1"/>
  <c r="R1252" i="1" a="1"/>
  <c r="R1252" i="1" s="1"/>
  <c r="R1253" i="1" a="1"/>
  <c r="R1253" i="1" s="1"/>
  <c r="R1254" i="1" a="1"/>
  <c r="R1254" i="1"/>
  <c r="R1255" i="1" a="1"/>
  <c r="R1255" i="1" s="1"/>
  <c r="R1256" i="1" a="1"/>
  <c r="R1256" i="1" s="1"/>
  <c r="R1257" i="1" a="1"/>
  <c r="R1257" i="1" s="1"/>
  <c r="R1258" i="1" a="1"/>
  <c r="R1258" i="1"/>
  <c r="R1259" i="1" a="1"/>
  <c r="R1259" i="1" s="1"/>
  <c r="R1260" i="1" a="1"/>
  <c r="R1260" i="1" s="1"/>
  <c r="R1261" i="1" a="1"/>
  <c r="R1261" i="1" s="1"/>
  <c r="R1262" i="1" a="1"/>
  <c r="R1262" i="1" s="1"/>
  <c r="R1263" i="1" a="1"/>
  <c r="R1263" i="1" s="1"/>
  <c r="R1264" i="1" a="1"/>
  <c r="R1264" i="1" s="1"/>
  <c r="R1265" i="1" a="1"/>
  <c r="R1265" i="1" s="1"/>
  <c r="R1266" i="1" a="1"/>
  <c r="R1266" i="1" s="1"/>
  <c r="R1267" i="1" a="1"/>
  <c r="R1267" i="1" s="1"/>
  <c r="R1268" i="1" a="1"/>
  <c r="R1268" i="1" s="1"/>
  <c r="R1269" i="1" a="1"/>
  <c r="R1269" i="1" s="1"/>
  <c r="R1270" i="1" a="1"/>
  <c r="R1270" i="1" s="1"/>
  <c r="R1271" i="1" a="1"/>
  <c r="R1271" i="1" s="1"/>
  <c r="R1272" i="1" a="1"/>
  <c r="R1272" i="1"/>
  <c r="R1273" i="1" a="1"/>
  <c r="R1273" i="1" s="1"/>
  <c r="R1274" i="1" a="1"/>
  <c r="R1274" i="1" s="1"/>
  <c r="R1275" i="1" a="1"/>
  <c r="R1275" i="1" s="1"/>
  <c r="R1276" i="1" a="1"/>
  <c r="R1276" i="1" s="1"/>
  <c r="R1277" i="1" a="1"/>
  <c r="R1277" i="1" s="1"/>
  <c r="R1278" i="1" a="1"/>
  <c r="R1278" i="1"/>
  <c r="R1279" i="1" a="1"/>
  <c r="R1279" i="1" s="1"/>
  <c r="R1280" i="1" a="1"/>
  <c r="R1280" i="1" s="1"/>
  <c r="R1281" i="1" a="1"/>
  <c r="R1281" i="1" s="1"/>
  <c r="R1282" i="1" a="1"/>
  <c r="R1282" i="1" s="1"/>
  <c r="R1283" i="1" a="1"/>
  <c r="R1283" i="1" s="1"/>
  <c r="R1284" i="1" a="1"/>
  <c r="R1284" i="1" s="1"/>
  <c r="R1285" i="1" a="1"/>
  <c r="R1285" i="1" s="1"/>
  <c r="R1286" i="1" a="1"/>
  <c r="R1286" i="1" s="1"/>
  <c r="R1287" i="1" a="1"/>
  <c r="R1287" i="1" s="1"/>
  <c r="R1288" i="1" a="1"/>
  <c r="R1288" i="1" s="1"/>
  <c r="R1289" i="1" a="1"/>
  <c r="R1289" i="1" s="1"/>
  <c r="R1290" i="1" a="1"/>
  <c r="R1290" i="1" s="1"/>
  <c r="R1291" i="1" a="1"/>
  <c r="R1291" i="1" s="1"/>
  <c r="R1292" i="1" a="1"/>
  <c r="R1292" i="1" s="1"/>
  <c r="R1293" i="1" a="1"/>
  <c r="R1293" i="1" s="1"/>
  <c r="R1294" i="1" a="1"/>
  <c r="R1294" i="1" s="1"/>
  <c r="R1295" i="1" a="1"/>
  <c r="R1295" i="1" s="1"/>
  <c r="R1296" i="1" a="1"/>
  <c r="R1296" i="1" s="1"/>
  <c r="R1297" i="1" a="1"/>
  <c r="R1297" i="1" s="1"/>
  <c r="R1298" i="1" a="1"/>
  <c r="R1298" i="1" s="1"/>
  <c r="R1299" i="1" a="1"/>
  <c r="R1299" i="1" s="1"/>
  <c r="R1300" i="1" a="1"/>
  <c r="R1300" i="1" s="1"/>
  <c r="R1301" i="1" a="1"/>
  <c r="R1301" i="1" s="1"/>
  <c r="R1302" i="1" a="1"/>
  <c r="R1302" i="1" s="1"/>
  <c r="R1303" i="1" a="1"/>
  <c r="R1303" i="1" s="1"/>
  <c r="R1304" i="1" a="1"/>
  <c r="R1304" i="1" s="1"/>
  <c r="R1305" i="1" a="1"/>
  <c r="R1305" i="1" s="1"/>
  <c r="R1306" i="1" a="1"/>
  <c r="R1306" i="1"/>
  <c r="R1307" i="1" a="1"/>
  <c r="R1307" i="1" s="1"/>
  <c r="R1308" i="1" a="1"/>
  <c r="R1308" i="1" s="1"/>
  <c r="R1309" i="1" a="1"/>
  <c r="R1309" i="1"/>
  <c r="R1310" i="1" a="1"/>
  <c r="R1310" i="1" s="1"/>
  <c r="R1311" i="1" a="1"/>
  <c r="R1311" i="1" s="1"/>
  <c r="R1312" i="1" a="1"/>
  <c r="R1312" i="1" s="1"/>
  <c r="R1313" i="1" a="1"/>
  <c r="R1313" i="1" s="1"/>
  <c r="R1314" i="1" a="1"/>
  <c r="R1314" i="1" s="1"/>
  <c r="R1315" i="1" a="1"/>
  <c r="R1315" i="1" s="1"/>
  <c r="R1316" i="1" a="1"/>
  <c r="R1316" i="1" s="1"/>
  <c r="R1317" i="1" a="1"/>
  <c r="R1317" i="1" s="1"/>
  <c r="R1318" i="1" a="1"/>
  <c r="R1318" i="1" s="1"/>
  <c r="R1319" i="1" a="1"/>
  <c r="R1319" i="1" s="1"/>
  <c r="R1320" i="1" a="1"/>
  <c r="R1320" i="1" s="1"/>
  <c r="R1321" i="1" a="1"/>
  <c r="R1321" i="1" s="1"/>
  <c r="R1322" i="1" a="1"/>
  <c r="R1322" i="1" s="1"/>
  <c r="R1323" i="1" a="1"/>
  <c r="R1323" i="1" s="1"/>
  <c r="R1324" i="1" a="1"/>
  <c r="R1324" i="1" s="1"/>
  <c r="R1325" i="1" a="1"/>
  <c r="R1325" i="1" s="1"/>
  <c r="R1326" i="1" a="1"/>
  <c r="R1326" i="1" s="1"/>
  <c r="R1327" i="1" a="1"/>
  <c r="R1327" i="1" s="1"/>
  <c r="R1328" i="1" a="1"/>
  <c r="R1328" i="1" s="1"/>
  <c r="R1329" i="1" a="1"/>
  <c r="R1329" i="1" s="1"/>
  <c r="R1330" i="1" a="1"/>
  <c r="R1330" i="1" s="1"/>
  <c r="R1331" i="1" a="1"/>
  <c r="R1331" i="1" s="1"/>
  <c r="R1332" i="1" a="1"/>
  <c r="R1332" i="1" s="1"/>
  <c r="R1333" i="1" a="1"/>
  <c r="R1333" i="1" s="1"/>
  <c r="R1334" i="1" a="1"/>
  <c r="R1334" i="1" s="1"/>
  <c r="R1335" i="1" a="1"/>
  <c r="R1335" i="1" s="1"/>
  <c r="R1336" i="1" a="1"/>
  <c r="R1336" i="1" s="1"/>
  <c r="R1337" i="1" a="1"/>
  <c r="R1337" i="1" s="1"/>
  <c r="R1338" i="1" a="1"/>
  <c r="R1338" i="1" s="1"/>
  <c r="R1339" i="1" a="1"/>
  <c r="R1339" i="1" s="1"/>
  <c r="R1340" i="1" a="1"/>
  <c r="R1340" i="1" s="1"/>
  <c r="R1341" i="1" a="1"/>
  <c r="R1341" i="1"/>
  <c r="R1342" i="1" a="1"/>
  <c r="R1342" i="1" s="1"/>
  <c r="R1343" i="1" a="1"/>
  <c r="R1343" i="1" s="1"/>
  <c r="R1344" i="1" a="1"/>
  <c r="R1344" i="1" s="1"/>
  <c r="R1345" i="1" a="1"/>
  <c r="R1345" i="1" s="1"/>
  <c r="R1346" i="1" a="1"/>
  <c r="R1346" i="1" s="1"/>
  <c r="R1347" i="1" a="1"/>
  <c r="R1347" i="1" s="1"/>
  <c r="R1348" i="1" a="1"/>
  <c r="R1348" i="1" s="1"/>
  <c r="R1349" i="1" a="1"/>
  <c r="R1349" i="1" s="1"/>
  <c r="R1350" i="1" a="1"/>
  <c r="R1350" i="1" s="1"/>
  <c r="R1351" i="1" a="1"/>
  <c r="R1351" i="1" s="1"/>
  <c r="R1352" i="1" a="1"/>
  <c r="R1352" i="1" s="1"/>
  <c r="R1353" i="1" a="1"/>
  <c r="R1353" i="1" s="1"/>
  <c r="R1354" i="1" a="1"/>
  <c r="R1354" i="1" s="1"/>
  <c r="R1355" i="1" a="1"/>
  <c r="R1355" i="1" s="1"/>
  <c r="R1356" i="1" a="1"/>
  <c r="R1356" i="1" s="1"/>
  <c r="R1357" i="1" a="1"/>
  <c r="R1357" i="1" s="1"/>
  <c r="R1358" i="1" a="1"/>
  <c r="R1358" i="1" s="1"/>
  <c r="R1359" i="1" a="1"/>
  <c r="R1359" i="1" s="1"/>
  <c r="R1360" i="1" a="1"/>
  <c r="R1360" i="1" s="1"/>
  <c r="R1361" i="1" a="1"/>
  <c r="R1361" i="1" s="1"/>
  <c r="R1362" i="1" a="1"/>
  <c r="R1362" i="1" s="1"/>
  <c r="R1363" i="1" a="1"/>
  <c r="R1363" i="1" s="1"/>
  <c r="R1364" i="1" a="1"/>
  <c r="R1364" i="1" s="1"/>
  <c r="R1365" i="1" a="1"/>
  <c r="R1365" i="1" s="1"/>
  <c r="R1366" i="1" a="1"/>
  <c r="R1366" i="1" s="1"/>
  <c r="R1367" i="1" a="1"/>
  <c r="R1367" i="1" s="1"/>
  <c r="R1368" i="1" a="1"/>
  <c r="R1368" i="1" s="1"/>
  <c r="R1369" i="1" a="1"/>
  <c r="R1369" i="1" s="1"/>
  <c r="R1370" i="1" a="1"/>
  <c r="R1370" i="1" s="1"/>
  <c r="R1371" i="1" a="1"/>
  <c r="R1371" i="1"/>
  <c r="R1372" i="1" a="1"/>
  <c r="R1372" i="1" s="1"/>
  <c r="R1373" i="1" a="1"/>
  <c r="R1373" i="1"/>
  <c r="R1374" i="1" a="1"/>
  <c r="R1374" i="1" s="1"/>
  <c r="R1375" i="1" a="1"/>
  <c r="R1375" i="1" s="1"/>
  <c r="R1376" i="1" a="1"/>
  <c r="R1376" i="1" s="1"/>
  <c r="R1377" i="1" a="1"/>
  <c r="R1377" i="1" s="1"/>
  <c r="R1378" i="1" a="1"/>
  <c r="R1378" i="1" s="1"/>
  <c r="R1379" i="1" a="1"/>
  <c r="R1379" i="1" s="1"/>
  <c r="R1380" i="1" a="1"/>
  <c r="R1380" i="1" s="1"/>
  <c r="R1381" i="1" a="1"/>
  <c r="R1381" i="1" s="1"/>
  <c r="R1382" i="1" a="1"/>
  <c r="R1382" i="1" s="1"/>
  <c r="R1383" i="1" a="1"/>
  <c r="R1383" i="1" s="1"/>
  <c r="R1384" i="1" a="1"/>
  <c r="R1384" i="1" s="1"/>
  <c r="R1385" i="1" a="1"/>
  <c r="R1385" i="1" s="1"/>
  <c r="R1386" i="1" a="1"/>
  <c r="R1386" i="1" s="1"/>
  <c r="R1387" i="1" a="1"/>
  <c r="R1387" i="1" s="1"/>
  <c r="R1388" i="1" a="1"/>
  <c r="R1388" i="1" s="1"/>
  <c r="R1389" i="1" a="1"/>
  <c r="R1389" i="1" s="1"/>
  <c r="R1390" i="1" a="1"/>
  <c r="R1390" i="1" s="1"/>
  <c r="R1391" i="1" a="1"/>
  <c r="R1391" i="1" s="1"/>
  <c r="R1392" i="1" a="1"/>
  <c r="R1392" i="1" s="1"/>
  <c r="R1393" i="1" a="1"/>
  <c r="R1393" i="1" s="1"/>
  <c r="R1394" i="1" a="1"/>
  <c r="R1394" i="1" s="1"/>
  <c r="R1395" i="1" a="1"/>
  <c r="R1395" i="1" s="1"/>
  <c r="R1396" i="1" a="1"/>
  <c r="R1396" i="1" s="1"/>
  <c r="R1397" i="1" a="1"/>
  <c r="R1397" i="1" s="1"/>
  <c r="R1398" i="1" a="1"/>
  <c r="R1398" i="1" s="1"/>
  <c r="R1399" i="1" a="1"/>
  <c r="R1399" i="1" s="1"/>
  <c r="R1400" i="1" a="1"/>
  <c r="R1400" i="1" s="1"/>
  <c r="R1401" i="1" a="1"/>
  <c r="R1401" i="1" s="1"/>
  <c r="R1402" i="1" a="1"/>
  <c r="R1402" i="1" s="1"/>
  <c r="R1403" i="1" a="1"/>
  <c r="R1403" i="1" s="1"/>
  <c r="R1404" i="1" a="1"/>
  <c r="R1404" i="1" s="1"/>
  <c r="R1405" i="1" a="1"/>
  <c r="R1405" i="1"/>
  <c r="R1406" i="1" a="1"/>
  <c r="R1406" i="1" s="1"/>
  <c r="R1407" i="1" a="1"/>
  <c r="R1407" i="1" s="1"/>
  <c r="R1408" i="1" a="1"/>
  <c r="R1408" i="1" s="1"/>
  <c r="R1409" i="1" a="1"/>
  <c r="R1409" i="1" s="1"/>
  <c r="R1410" i="1" a="1"/>
  <c r="R1410" i="1" s="1"/>
  <c r="R1411" i="1" a="1"/>
  <c r="R1411" i="1" s="1"/>
  <c r="R1412" i="1" a="1"/>
  <c r="R1412" i="1" s="1"/>
  <c r="R1413" i="1" a="1"/>
  <c r="R1413" i="1" s="1"/>
  <c r="R1414" i="1" a="1"/>
  <c r="R1414" i="1" s="1"/>
  <c r="R1415" i="1" a="1"/>
  <c r="R1415" i="1" s="1"/>
  <c r="R1416" i="1" a="1"/>
  <c r="R1416" i="1" s="1"/>
  <c r="R1417" i="1" a="1"/>
  <c r="R1417" i="1" s="1"/>
  <c r="R1418" i="1" a="1"/>
  <c r="R1418" i="1" s="1"/>
  <c r="R1419" i="1" a="1"/>
  <c r="R1419" i="1" s="1"/>
  <c r="R1420" i="1" a="1"/>
  <c r="R1420" i="1" s="1"/>
  <c r="R1421" i="1" a="1"/>
  <c r="R1421" i="1" s="1"/>
  <c r="R1422" i="1" a="1"/>
  <c r="R1422" i="1" s="1"/>
  <c r="R1423" i="1" a="1"/>
  <c r="R1423" i="1" s="1"/>
  <c r="R1424" i="1" a="1"/>
  <c r="R1424" i="1" s="1"/>
  <c r="R1425" i="1" a="1"/>
  <c r="R1425" i="1" s="1"/>
  <c r="R1426" i="1" a="1"/>
  <c r="R1426" i="1" s="1"/>
  <c r="R1427" i="1" a="1"/>
  <c r="R1427" i="1" s="1"/>
  <c r="R1428" i="1" a="1"/>
  <c r="R1428" i="1" s="1"/>
  <c r="R1429" i="1" a="1"/>
  <c r="R1429" i="1" s="1"/>
  <c r="R1430" i="1" a="1"/>
  <c r="R1430" i="1" s="1"/>
  <c r="R1431" i="1" a="1"/>
  <c r="R1431" i="1" s="1"/>
  <c r="R1432" i="1" a="1"/>
  <c r="R1432" i="1" s="1"/>
  <c r="R1433" i="1" a="1"/>
  <c r="R1433" i="1" s="1"/>
  <c r="R1434" i="1" a="1"/>
  <c r="R1434" i="1" s="1"/>
  <c r="R1435" i="1" a="1"/>
  <c r="R1435" i="1"/>
  <c r="R1436" i="1" a="1"/>
  <c r="R1436" i="1" s="1"/>
  <c r="R1437" i="1" a="1"/>
  <c r="R1437" i="1"/>
  <c r="R1438" i="1" a="1"/>
  <c r="R1438" i="1" s="1"/>
  <c r="R1439" i="1" a="1"/>
  <c r="R1439" i="1" s="1"/>
  <c r="R1440" i="1" a="1"/>
  <c r="R1440" i="1" s="1"/>
  <c r="R1441" i="1" a="1"/>
  <c r="R1441" i="1" s="1"/>
  <c r="R1442" i="1" a="1"/>
  <c r="R1442" i="1" s="1"/>
  <c r="R1443" i="1" a="1"/>
  <c r="R1443" i="1" s="1"/>
  <c r="R1444" i="1" a="1"/>
  <c r="R1444" i="1" s="1"/>
  <c r="R1445" i="1" a="1"/>
  <c r="R1445" i="1" s="1"/>
  <c r="R1446" i="1" a="1"/>
  <c r="R1446" i="1" s="1"/>
  <c r="R1447" i="1" a="1"/>
  <c r="R1447" i="1" s="1"/>
  <c r="R1448" i="1" a="1"/>
  <c r="R1448" i="1" s="1"/>
  <c r="R1449" i="1" a="1"/>
  <c r="R1449" i="1" s="1"/>
  <c r="R1450" i="1" a="1"/>
  <c r="R1450" i="1" s="1"/>
  <c r="R1451" i="1" a="1"/>
  <c r="R1451" i="1" s="1"/>
  <c r="R1452" i="1" a="1"/>
  <c r="R1452" i="1" s="1"/>
  <c r="R1453" i="1" a="1"/>
  <c r="R1453" i="1"/>
  <c r="R1454" i="1" a="1"/>
  <c r="R1454" i="1" s="1"/>
  <c r="R1455" i="1" a="1"/>
  <c r="R1455" i="1" s="1"/>
  <c r="R1456" i="1" a="1"/>
  <c r="R1456" i="1" s="1"/>
  <c r="R1457" i="1" a="1"/>
  <c r="R1457" i="1" s="1"/>
  <c r="R1458" i="1" a="1"/>
  <c r="R1458" i="1" s="1"/>
  <c r="R1459" i="1" a="1"/>
  <c r="R1459" i="1"/>
  <c r="R1460" i="1" a="1"/>
  <c r="R1460" i="1" s="1"/>
  <c r="R1461" i="1" a="1"/>
  <c r="R1461" i="1" s="1"/>
  <c r="R1462" i="1" a="1"/>
  <c r="R1462" i="1" s="1"/>
  <c r="R1463" i="1" a="1"/>
  <c r="R1463" i="1" s="1"/>
  <c r="R1464" i="1" a="1"/>
  <c r="R1464" i="1" s="1"/>
  <c r="R1465" i="1" a="1"/>
  <c r="R1465" i="1"/>
  <c r="R1466" i="1" a="1"/>
  <c r="R1466" i="1" s="1"/>
  <c r="R1467" i="1" a="1"/>
  <c r="R1467" i="1" s="1"/>
  <c r="R1468" i="1" a="1"/>
  <c r="R1468" i="1" s="1"/>
  <c r="R1469" i="1" a="1"/>
  <c r="R1469" i="1" s="1"/>
  <c r="R1470" i="1" a="1"/>
  <c r="R1470" i="1" s="1"/>
  <c r="R1471" i="1" a="1"/>
  <c r="R1471" i="1" s="1"/>
  <c r="R1472" i="1" a="1"/>
  <c r="R1472" i="1" s="1"/>
  <c r="R1473" i="1" a="1"/>
  <c r="R1473" i="1" s="1"/>
  <c r="R1474" i="1" a="1"/>
  <c r="R1474" i="1" s="1"/>
  <c r="R1475" i="1" a="1"/>
  <c r="R1475" i="1" s="1"/>
  <c r="R1476" i="1" a="1"/>
  <c r="R1476" i="1" s="1"/>
  <c r="R1477" i="1" a="1"/>
  <c r="R1477" i="1" s="1"/>
  <c r="R1478" i="1" a="1"/>
  <c r="R1478" i="1" s="1"/>
  <c r="R1479" i="1" a="1"/>
  <c r="R1479" i="1" s="1"/>
  <c r="R1480" i="1" a="1"/>
  <c r="R1480" i="1" s="1"/>
  <c r="R1481" i="1" a="1"/>
  <c r="R1481" i="1" s="1"/>
  <c r="R1482" i="1" a="1"/>
  <c r="R1482" i="1" s="1"/>
  <c r="R1483" i="1" a="1"/>
  <c r="R1483" i="1" s="1"/>
  <c r="R1484" i="1" a="1"/>
  <c r="R1484" i="1" s="1"/>
  <c r="R1485" i="1" a="1"/>
  <c r="R1485" i="1" s="1"/>
  <c r="R1486" i="1" a="1"/>
  <c r="R1486" i="1" s="1"/>
  <c r="R1487" i="1" a="1"/>
  <c r="R1487" i="1" s="1"/>
  <c r="R1488" i="1" a="1"/>
  <c r="R1488" i="1" s="1"/>
  <c r="R1489" i="1" a="1"/>
  <c r="R1489" i="1" s="1"/>
  <c r="R1490" i="1" a="1"/>
  <c r="R1490" i="1" s="1"/>
  <c r="R1491" i="1" a="1"/>
  <c r="R1491" i="1" s="1"/>
  <c r="R1492" i="1" a="1"/>
  <c r="R1492" i="1" s="1"/>
  <c r="R1493" i="1" a="1"/>
  <c r="R1493" i="1" s="1"/>
  <c r="R1494" i="1" a="1"/>
  <c r="R1494" i="1" s="1"/>
  <c r="R1495" i="1" a="1"/>
  <c r="R1495" i="1" s="1"/>
  <c r="R1496" i="1" a="1"/>
  <c r="R1496" i="1"/>
  <c r="R1497" i="1" a="1"/>
  <c r="R1497" i="1" s="1"/>
  <c r="R1498" i="1" a="1"/>
  <c r="R1498" i="1" s="1"/>
  <c r="R1499" i="1" a="1"/>
  <c r="R1499" i="1" s="1"/>
  <c r="R1500" i="1" a="1"/>
  <c r="R1500" i="1" s="1"/>
  <c r="R1501" i="1" a="1"/>
  <c r="R1501" i="1" s="1"/>
  <c r="R1502" i="1" a="1"/>
  <c r="R1502" i="1"/>
  <c r="R1503" i="1" a="1"/>
  <c r="R1503" i="1" s="1"/>
  <c r="R1504" i="1" a="1"/>
  <c r="R1504" i="1" s="1"/>
  <c r="R1505" i="1" a="1"/>
  <c r="R1505" i="1" s="1"/>
  <c r="R1506" i="1" a="1"/>
  <c r="R1506" i="1" s="1"/>
  <c r="R1507" i="1" a="1"/>
  <c r="R1507" i="1" s="1"/>
  <c r="R1508" i="1" a="1"/>
  <c r="R1508" i="1" s="1"/>
  <c r="R1509" i="1" a="1"/>
  <c r="R1509" i="1" s="1"/>
  <c r="R1510" i="1" a="1"/>
  <c r="R1510" i="1" s="1"/>
  <c r="R1511" i="1" a="1"/>
  <c r="R1511" i="1" s="1"/>
  <c r="R1512" i="1" a="1"/>
  <c r="R1512" i="1" s="1"/>
  <c r="R1513" i="1" a="1"/>
  <c r="R1513" i="1" s="1"/>
  <c r="R1514" i="1" a="1"/>
  <c r="R1514" i="1" s="1"/>
  <c r="R1515" i="1" a="1"/>
  <c r="R1515" i="1" s="1"/>
  <c r="R1516" i="1" a="1"/>
  <c r="R1516" i="1" s="1"/>
  <c r="R1517" i="1" a="1"/>
  <c r="R1517" i="1" s="1"/>
  <c r="R1518" i="1" a="1"/>
  <c r="R1518" i="1" s="1"/>
  <c r="R1519" i="1" a="1"/>
  <c r="R1519" i="1" s="1"/>
  <c r="R1520" i="1" a="1"/>
  <c r="R1520" i="1" s="1"/>
  <c r="R1521" i="1" a="1"/>
  <c r="R1521" i="1" s="1"/>
  <c r="R1522" i="1" a="1"/>
  <c r="R1522" i="1"/>
  <c r="R1523" i="1" a="1"/>
  <c r="R1523" i="1" s="1"/>
  <c r="R1524" i="1" a="1"/>
  <c r="R1524" i="1" s="1"/>
  <c r="R1525" i="1" a="1"/>
  <c r="R1525" i="1" s="1"/>
  <c r="R1526" i="1" a="1"/>
  <c r="R1526" i="1" s="1"/>
  <c r="R1527" i="1" a="1"/>
  <c r="R1527" i="1" s="1"/>
  <c r="R1528" i="1" a="1"/>
  <c r="R1528" i="1"/>
  <c r="R1529" i="1" a="1"/>
  <c r="R1529" i="1" s="1"/>
  <c r="R1530" i="1" a="1"/>
  <c r="R1530" i="1" s="1"/>
  <c r="R1531" i="1" a="1"/>
  <c r="R1531" i="1" s="1"/>
  <c r="R1532" i="1" a="1"/>
  <c r="R1532" i="1" s="1"/>
  <c r="R1533" i="1" a="1"/>
  <c r="R1533" i="1" s="1"/>
  <c r="R1534" i="1" a="1"/>
  <c r="R1534" i="1" s="1"/>
  <c r="R1535" i="1" a="1"/>
  <c r="R1535" i="1" s="1"/>
  <c r="R1536" i="1" a="1"/>
  <c r="R1536" i="1" s="1"/>
  <c r="R1537" i="1" a="1"/>
  <c r="R1537" i="1" s="1"/>
  <c r="R1538" i="1" a="1"/>
  <c r="R1538" i="1" s="1"/>
  <c r="R1539" i="1" a="1"/>
  <c r="R1539" i="1" s="1"/>
  <c r="R1540" i="1" a="1"/>
  <c r="R1540" i="1" s="1"/>
  <c r="R1541" i="1" a="1"/>
  <c r="R1541" i="1" s="1"/>
  <c r="R1542" i="1" a="1"/>
  <c r="R1542" i="1" s="1"/>
  <c r="R1543" i="1" a="1"/>
  <c r="R1543" i="1" s="1"/>
  <c r="R1544" i="1" a="1"/>
  <c r="R1544" i="1" s="1"/>
  <c r="R1545" i="1" a="1"/>
  <c r="R1545" i="1" s="1"/>
  <c r="R1546" i="1" a="1"/>
  <c r="R1546" i="1"/>
  <c r="R1547" i="1" a="1"/>
  <c r="R1547" i="1" s="1"/>
  <c r="R1548" i="1" a="1"/>
  <c r="R1548" i="1" s="1"/>
  <c r="R1549" i="1" a="1"/>
  <c r="R1549" i="1" s="1"/>
  <c r="R1550" i="1" a="1"/>
  <c r="R1550" i="1" s="1"/>
  <c r="R1551" i="1" a="1"/>
  <c r="R1551" i="1" s="1"/>
  <c r="R1552" i="1" a="1"/>
  <c r="R1552" i="1" s="1"/>
  <c r="R1553" i="1" a="1"/>
  <c r="R1553" i="1" s="1"/>
  <c r="R1554" i="1" a="1"/>
  <c r="R1554" i="1" s="1"/>
  <c r="R1555" i="1" a="1"/>
  <c r="R1555" i="1" s="1"/>
  <c r="R1556" i="1" a="1"/>
  <c r="R1556" i="1" s="1"/>
  <c r="R1557" i="1" a="1"/>
  <c r="R1557" i="1" s="1"/>
  <c r="R1558" i="1" a="1"/>
  <c r="R1558" i="1" s="1"/>
  <c r="R1559" i="1" a="1"/>
  <c r="R1559" i="1" s="1"/>
  <c r="R1560" i="1" a="1"/>
  <c r="R1560" i="1" s="1"/>
  <c r="R1561" i="1" a="1"/>
  <c r="R1561" i="1" s="1"/>
  <c r="R1562" i="1" a="1"/>
  <c r="R1562" i="1" s="1"/>
  <c r="R1563" i="1" a="1"/>
  <c r="R1563" i="1" s="1"/>
  <c r="R1564" i="1" a="1"/>
  <c r="R1564" i="1" s="1"/>
  <c r="R1565" i="1" a="1"/>
  <c r="R1565" i="1" s="1"/>
  <c r="R1566" i="1" a="1"/>
  <c r="R1566" i="1" s="1"/>
  <c r="R1567" i="1" a="1"/>
  <c r="R1567" i="1" s="1"/>
  <c r="R1568" i="1" a="1"/>
  <c r="R1568" i="1" s="1"/>
  <c r="R1569" i="1" a="1"/>
  <c r="R1569" i="1" s="1"/>
  <c r="R1570" i="1" a="1"/>
  <c r="R1570" i="1" s="1"/>
  <c r="R1571" i="1" a="1"/>
  <c r="R1571" i="1" s="1"/>
  <c r="R1572" i="1" a="1"/>
  <c r="R1572" i="1" s="1"/>
  <c r="R1573" i="1" a="1"/>
  <c r="R1573" i="1" s="1"/>
  <c r="R1574" i="1" a="1"/>
  <c r="R1574" i="1" s="1"/>
  <c r="R1575" i="1" a="1"/>
  <c r="R1575" i="1" s="1"/>
  <c r="R1576" i="1" a="1"/>
  <c r="R1576" i="1" s="1"/>
  <c r="R1577" i="1" a="1"/>
  <c r="R1577" i="1" s="1"/>
  <c r="R1578" i="1" a="1"/>
  <c r="R1578" i="1"/>
  <c r="R1579" i="1" a="1"/>
  <c r="R1579" i="1" s="1"/>
  <c r="R1580" i="1" a="1"/>
  <c r="R1580" i="1" s="1"/>
  <c r="R1581" i="1" a="1"/>
  <c r="R1581" i="1" s="1"/>
  <c r="R1582" i="1" a="1"/>
  <c r="R1582" i="1" s="1"/>
  <c r="R1583" i="1" a="1"/>
  <c r="R1583" i="1" s="1"/>
  <c r="R1584" i="1" a="1"/>
  <c r="R1584" i="1" s="1"/>
  <c r="R1585" i="1" a="1"/>
  <c r="R1585" i="1" s="1"/>
  <c r="R1586" i="1" a="1"/>
  <c r="R1586" i="1" s="1"/>
  <c r="R1587" i="1" a="1"/>
  <c r="R1587" i="1" s="1"/>
  <c r="R1588" i="1" a="1"/>
  <c r="R1588" i="1" s="1"/>
  <c r="R1589" i="1" a="1"/>
  <c r="R1589" i="1" s="1"/>
  <c r="R1590" i="1" a="1"/>
  <c r="R1590" i="1" s="1"/>
  <c r="R1591" i="1" a="1"/>
  <c r="R1591" i="1" s="1"/>
  <c r="R1592" i="1" a="1"/>
  <c r="R1592" i="1" s="1"/>
  <c r="R1593" i="1" a="1"/>
  <c r="R1593" i="1" s="1"/>
  <c r="R1594" i="1" a="1"/>
  <c r="R1594" i="1" s="1"/>
  <c r="R1595" i="1" a="1"/>
  <c r="R1595" i="1" s="1"/>
  <c r="R1596" i="1" a="1"/>
  <c r="R1596" i="1" s="1"/>
  <c r="R1597" i="1" a="1"/>
  <c r="R1597" i="1" s="1"/>
  <c r="R1598" i="1" a="1"/>
  <c r="R1598" i="1" s="1"/>
  <c r="R1599" i="1" a="1"/>
  <c r="R1599" i="1" s="1"/>
  <c r="R1600" i="1" a="1"/>
  <c r="R1600" i="1" s="1"/>
  <c r="R1601" i="1" a="1"/>
  <c r="R1601" i="1" s="1"/>
  <c r="R1602" i="1" a="1"/>
  <c r="R1602" i="1" s="1"/>
  <c r="R1603" i="1" a="1"/>
  <c r="R1603" i="1" s="1"/>
  <c r="R1604" i="1" a="1"/>
  <c r="R1604" i="1" s="1"/>
  <c r="R1605" i="1" a="1"/>
  <c r="R1605" i="1" s="1"/>
  <c r="R1606" i="1" a="1"/>
  <c r="R1606" i="1" s="1"/>
  <c r="R1607" i="1" a="1"/>
  <c r="R1607" i="1" s="1"/>
  <c r="R1608" i="1" a="1"/>
  <c r="R1608" i="1" s="1"/>
  <c r="R1609" i="1" a="1"/>
  <c r="R1609" i="1" s="1"/>
  <c r="R1610" i="1" a="1"/>
  <c r="R1610" i="1" s="1"/>
  <c r="R1611" i="1" a="1"/>
  <c r="R1611" i="1" s="1"/>
  <c r="R1612" i="1" a="1"/>
  <c r="R1612" i="1" s="1"/>
  <c r="R1613" i="1" a="1"/>
  <c r="R1613" i="1" s="1"/>
  <c r="R1614" i="1" a="1"/>
  <c r="R1614" i="1" s="1"/>
  <c r="R1615" i="1" a="1"/>
  <c r="R1615" i="1" s="1"/>
  <c r="R1616" i="1" a="1"/>
  <c r="R1616" i="1" s="1"/>
  <c r="R1617" i="1" a="1"/>
  <c r="R1617" i="1" s="1"/>
  <c r="R1618" i="1" a="1"/>
  <c r="R1618" i="1" s="1"/>
  <c r="R1619" i="1" a="1"/>
  <c r="R1619" i="1" s="1"/>
  <c r="R1620" i="1" a="1"/>
  <c r="R1620" i="1" s="1"/>
  <c r="R1621" i="1" a="1"/>
  <c r="R1621" i="1" s="1"/>
  <c r="R1622" i="1" a="1"/>
  <c r="R1622" i="1" s="1"/>
  <c r="R1623" i="1" a="1"/>
  <c r="R1623" i="1" s="1"/>
  <c r="R1624" i="1" a="1"/>
  <c r="R1624" i="1" s="1"/>
  <c r="R1625" i="1" a="1"/>
  <c r="R1625" i="1" s="1"/>
  <c r="R1626" i="1" a="1"/>
  <c r="R1626" i="1" s="1"/>
  <c r="R1627" i="1" a="1"/>
  <c r="R1627" i="1" s="1"/>
  <c r="R1628" i="1" a="1"/>
  <c r="R1628" i="1" s="1"/>
  <c r="R1629" i="1" a="1"/>
  <c r="R1629" i="1" s="1"/>
  <c r="R1630" i="1" a="1"/>
  <c r="R1630" i="1" s="1"/>
  <c r="R1631" i="1" a="1"/>
  <c r="R1631" i="1" s="1"/>
  <c r="R1632" i="1" a="1"/>
  <c r="R1632" i="1"/>
  <c r="R1633" i="1" a="1"/>
  <c r="R1633" i="1" s="1"/>
  <c r="R1634" i="1" a="1"/>
  <c r="R1634" i="1" s="1"/>
  <c r="R1635" i="1" a="1"/>
  <c r="R1635" i="1" s="1"/>
  <c r="R1636" i="1" a="1"/>
  <c r="R1636" i="1" s="1"/>
  <c r="R1637" i="1" a="1"/>
  <c r="R1637" i="1" s="1"/>
  <c r="R1638" i="1" a="1"/>
  <c r="R1638" i="1"/>
  <c r="R1639" i="1" a="1"/>
  <c r="R1639" i="1" s="1"/>
  <c r="R1640" i="1" a="1"/>
  <c r="R1640" i="1" s="1"/>
  <c r="R1641" i="1" a="1"/>
  <c r="R1641" i="1" s="1"/>
  <c r="R1642" i="1" a="1"/>
  <c r="R1642" i="1" s="1"/>
  <c r="R1643" i="1" a="1"/>
  <c r="R1643" i="1" s="1"/>
  <c r="R1644" i="1" a="1"/>
  <c r="R1644" i="1" s="1"/>
  <c r="R1645" i="1" a="1"/>
  <c r="R1645" i="1" s="1"/>
  <c r="R1646" i="1" a="1"/>
  <c r="R1646" i="1" s="1"/>
  <c r="R1647" i="1" a="1"/>
  <c r="R1647" i="1" s="1"/>
  <c r="R1648" i="1" a="1"/>
  <c r="R1648" i="1" s="1"/>
  <c r="R1649" i="1" a="1"/>
  <c r="R1649" i="1" s="1"/>
  <c r="R1650" i="1" a="1"/>
  <c r="R1650" i="1" s="1"/>
  <c r="R1651" i="1" a="1"/>
  <c r="R1651" i="1" s="1"/>
  <c r="R1652" i="1" a="1"/>
  <c r="R1652" i="1" s="1"/>
  <c r="R1653" i="1" a="1"/>
  <c r="R1653" i="1" s="1"/>
  <c r="R1654" i="1" a="1"/>
  <c r="R1654" i="1" s="1"/>
  <c r="R1655" i="1" a="1"/>
  <c r="R1655" i="1" s="1"/>
  <c r="R1656" i="1" a="1"/>
  <c r="R1656" i="1" s="1"/>
  <c r="R1657" i="1" a="1"/>
  <c r="R1657" i="1" s="1"/>
  <c r="R1658" i="1" a="1"/>
  <c r="R1658" i="1" s="1"/>
  <c r="R1659" i="1" a="1"/>
  <c r="R1659" i="1" s="1"/>
  <c r="R1660" i="1" a="1"/>
  <c r="R1660" i="1" s="1"/>
  <c r="R1661" i="1" a="1"/>
  <c r="R1661" i="1" s="1"/>
  <c r="R1662" i="1" a="1"/>
  <c r="R1662" i="1"/>
  <c r="R1663" i="1" a="1"/>
  <c r="R1663" i="1" s="1"/>
  <c r="R1664" i="1" a="1"/>
  <c r="R1664" i="1" s="1"/>
  <c r="R1665" i="1" a="1"/>
  <c r="R1665" i="1" s="1"/>
  <c r="R1666" i="1" a="1"/>
  <c r="R1666" i="1" s="1"/>
  <c r="R1667" i="1" a="1"/>
  <c r="R1667" i="1" s="1"/>
  <c r="R1668" i="1" a="1"/>
  <c r="R1668" i="1" s="1"/>
  <c r="R1669" i="1" a="1"/>
  <c r="R1669" i="1" s="1"/>
  <c r="R1670" i="1" a="1"/>
  <c r="R1670" i="1" s="1"/>
  <c r="R1671" i="1" a="1"/>
  <c r="R1671" i="1" s="1"/>
  <c r="R1672" i="1" a="1"/>
  <c r="R1672" i="1" s="1"/>
  <c r="R1673" i="1" a="1"/>
  <c r="R1673" i="1" s="1"/>
  <c r="R1674" i="1" a="1"/>
  <c r="R1674" i="1" s="1"/>
  <c r="R1675" i="1" a="1"/>
  <c r="R1675" i="1" s="1"/>
  <c r="R1676" i="1" a="1"/>
  <c r="R1676" i="1" s="1"/>
  <c r="R1677" i="1" a="1"/>
  <c r="R1677" i="1" s="1"/>
  <c r="R1678" i="1" a="1"/>
  <c r="R1678" i="1" s="1"/>
  <c r="R1679" i="1" a="1"/>
  <c r="R1679" i="1" s="1"/>
  <c r="R1680" i="1" a="1"/>
  <c r="R1680" i="1"/>
  <c r="R1681" i="1" a="1"/>
  <c r="R1681" i="1" s="1"/>
  <c r="R1682" i="1" a="1"/>
  <c r="R1682" i="1" s="1"/>
  <c r="R1683" i="1" a="1"/>
  <c r="R1683" i="1" s="1"/>
  <c r="R1684" i="1" a="1"/>
  <c r="R1684" i="1" s="1"/>
  <c r="R1685" i="1" a="1"/>
  <c r="R1685" i="1" s="1"/>
  <c r="R1686" i="1" a="1"/>
  <c r="R1686" i="1" s="1"/>
  <c r="R1687" i="1" a="1"/>
  <c r="R1687" i="1" s="1"/>
  <c r="R1688" i="1" a="1"/>
  <c r="R1688" i="1" s="1"/>
  <c r="R1689" i="1" a="1"/>
  <c r="R1689" i="1" s="1"/>
  <c r="R1690" i="1" a="1"/>
  <c r="R1690" i="1" s="1"/>
  <c r="R1691" i="1" a="1"/>
  <c r="R1691" i="1" s="1"/>
  <c r="R1692" i="1" a="1"/>
  <c r="R1692" i="1" s="1"/>
  <c r="R1693" i="1" a="1"/>
  <c r="R1693" i="1" s="1"/>
  <c r="R1694" i="1" a="1"/>
  <c r="R1694" i="1" s="1"/>
  <c r="R1695" i="1" a="1"/>
  <c r="R1695" i="1" s="1"/>
  <c r="R1696" i="1" a="1"/>
  <c r="R1696" i="1" s="1"/>
  <c r="R1697" i="1" a="1"/>
  <c r="R1697" i="1" s="1"/>
  <c r="R1698" i="1" a="1"/>
  <c r="R1698" i="1"/>
  <c r="R1699" i="1" a="1"/>
  <c r="R1699" i="1" s="1"/>
  <c r="R1700" i="1" a="1"/>
  <c r="R1700" i="1" s="1"/>
  <c r="R1701" i="1" a="1"/>
  <c r="R1701" i="1" s="1"/>
  <c r="R1702" i="1" a="1"/>
  <c r="R1702" i="1" s="1"/>
  <c r="R1703" i="1" a="1"/>
  <c r="R1703" i="1" s="1"/>
  <c r="R1704" i="1" a="1"/>
  <c r="R1704" i="1" s="1"/>
  <c r="R1705" i="1" a="1"/>
  <c r="R1705" i="1" s="1"/>
  <c r="R1706" i="1" a="1"/>
  <c r="R1706" i="1" s="1"/>
  <c r="R1707" i="1" a="1"/>
  <c r="R1707" i="1" s="1"/>
  <c r="R1708" i="1" a="1"/>
  <c r="R1708" i="1" s="1"/>
  <c r="R1709" i="1" a="1"/>
  <c r="R1709" i="1" s="1"/>
  <c r="R1710" i="1" a="1"/>
  <c r="R1710" i="1" s="1"/>
  <c r="R1711" i="1" a="1"/>
  <c r="R1711" i="1" s="1"/>
  <c r="R1712" i="1" a="1"/>
  <c r="R1712" i="1" s="1"/>
  <c r="R1713" i="1" a="1"/>
  <c r="R1713" i="1" s="1"/>
  <c r="R1714" i="1" a="1"/>
  <c r="R1714" i="1" s="1"/>
  <c r="R1715" i="1" a="1"/>
  <c r="R1715" i="1" s="1"/>
  <c r="R1716" i="1" a="1"/>
  <c r="R1716" i="1" s="1"/>
  <c r="R1717" i="1" a="1"/>
  <c r="R1717" i="1" s="1"/>
  <c r="R1718" i="1" a="1"/>
  <c r="R1718" i="1" s="1"/>
  <c r="R1719" i="1" a="1"/>
  <c r="R1719" i="1" s="1"/>
  <c r="R1720" i="1" a="1"/>
  <c r="R1720" i="1" s="1"/>
  <c r="R1721" i="1" a="1"/>
  <c r="R1721" i="1" s="1"/>
  <c r="R1722" i="1" a="1"/>
  <c r="R1722" i="1" s="1"/>
  <c r="R1723" i="1" a="1"/>
  <c r="R1723" i="1" s="1"/>
  <c r="R1724" i="1" a="1"/>
  <c r="R1724" i="1" s="1"/>
  <c r="R1725" i="1" a="1"/>
  <c r="R1725" i="1" s="1"/>
  <c r="R1726" i="1" a="1"/>
  <c r="R1726" i="1" s="1"/>
  <c r="R1727" i="1" a="1"/>
  <c r="R1727" i="1" s="1"/>
  <c r="R1728" i="1" a="1"/>
  <c r="R1728" i="1" s="1"/>
  <c r="R1729" i="1" a="1"/>
  <c r="R1729" i="1" s="1"/>
  <c r="R1730" i="1" a="1"/>
  <c r="R1730" i="1"/>
  <c r="R1731" i="1" a="1"/>
  <c r="R1731" i="1" s="1"/>
  <c r="R1732" i="1" a="1"/>
  <c r="R1732" i="1" s="1"/>
  <c r="R1733" i="1" a="1"/>
  <c r="R1733" i="1" s="1"/>
  <c r="R1734" i="1" a="1"/>
  <c r="R1734" i="1" s="1"/>
  <c r="R1735" i="1" a="1"/>
  <c r="R1735" i="1" s="1"/>
  <c r="R1736" i="1" a="1"/>
  <c r="R1736" i="1" s="1"/>
  <c r="R1737" i="1" a="1"/>
  <c r="R1737" i="1" s="1"/>
  <c r="R1738" i="1" a="1"/>
  <c r="R1738" i="1" s="1"/>
  <c r="R1739" i="1" a="1"/>
  <c r="R1739" i="1" s="1"/>
  <c r="R1740" i="1" a="1"/>
  <c r="R1740" i="1" s="1"/>
  <c r="R1741" i="1" a="1"/>
  <c r="R1741" i="1" s="1"/>
  <c r="R1742" i="1" a="1"/>
  <c r="R1742" i="1" s="1"/>
  <c r="R1743" i="1" a="1"/>
  <c r="R1743" i="1" s="1"/>
  <c r="R1744" i="1" a="1"/>
  <c r="R1744" i="1" s="1"/>
  <c r="R1745" i="1" a="1"/>
  <c r="R1745" i="1" s="1"/>
  <c r="R1746" i="1" a="1"/>
  <c r="R1746" i="1"/>
  <c r="R1747" i="1" a="1"/>
  <c r="R1747" i="1" s="1"/>
  <c r="R1748" i="1" a="1"/>
  <c r="R1748" i="1" s="1"/>
  <c r="R1749" i="1" a="1"/>
  <c r="R1749" i="1" s="1"/>
  <c r="R1750" i="1" a="1"/>
  <c r="R1750" i="1" s="1"/>
  <c r="R1751" i="1" a="1"/>
  <c r="R1751" i="1" s="1"/>
  <c r="R1752" i="1" a="1"/>
  <c r="R1752" i="1" s="1"/>
  <c r="R1753" i="1" a="1"/>
  <c r="R1753" i="1" s="1"/>
  <c r="R1754" i="1" a="1"/>
  <c r="R1754" i="1" s="1"/>
  <c r="R1755" i="1" a="1"/>
  <c r="R1755" i="1" s="1"/>
  <c r="R1756" i="1" a="1"/>
  <c r="R1756" i="1" s="1"/>
  <c r="R1757" i="1" a="1"/>
  <c r="R1757" i="1" s="1"/>
  <c r="R1758" i="1" a="1"/>
  <c r="R1758" i="1" s="1"/>
  <c r="R1759" i="1" a="1"/>
  <c r="R1759" i="1" s="1"/>
  <c r="R1760" i="1" a="1"/>
  <c r="R1760" i="1" s="1"/>
  <c r="R1761" i="1" a="1"/>
  <c r="R1761" i="1" s="1"/>
  <c r="R1762" i="1" a="1"/>
  <c r="R1762" i="1" s="1"/>
  <c r="R1763" i="1" a="1"/>
  <c r="R1763" i="1" s="1"/>
  <c r="R1764" i="1" a="1"/>
  <c r="R1764" i="1" s="1"/>
  <c r="R1765" i="1" a="1"/>
  <c r="R1765" i="1" s="1"/>
  <c r="R1766" i="1" a="1"/>
  <c r="R1766" i="1" s="1"/>
  <c r="R1767" i="1" a="1"/>
  <c r="R1767" i="1" s="1"/>
  <c r="R1768" i="1" a="1"/>
  <c r="R1768" i="1" s="1"/>
  <c r="R1769" i="1" a="1"/>
  <c r="R1769" i="1" s="1"/>
  <c r="R1770" i="1" a="1"/>
  <c r="R1770" i="1" s="1"/>
  <c r="R1771" i="1" a="1"/>
  <c r="R1771" i="1" s="1"/>
  <c r="R1772" i="1" a="1"/>
  <c r="R1772" i="1" s="1"/>
  <c r="R1773" i="1" a="1"/>
  <c r="R1773" i="1" s="1"/>
  <c r="R1774" i="1" a="1"/>
  <c r="R1774" i="1" s="1"/>
  <c r="R1775" i="1" a="1"/>
  <c r="R1775" i="1" s="1"/>
  <c r="R1776" i="1" a="1"/>
  <c r="R1776" i="1"/>
  <c r="R1777" i="1" a="1"/>
  <c r="R1777" i="1" s="1"/>
  <c r="R1778" i="1" a="1"/>
  <c r="R1778" i="1" s="1"/>
  <c r="R1779" i="1" a="1"/>
  <c r="R1779" i="1" s="1"/>
  <c r="R1780" i="1" a="1"/>
  <c r="R1780" i="1" s="1"/>
  <c r="R1781" i="1" a="1"/>
  <c r="R1781" i="1" s="1"/>
  <c r="R1782" i="1" a="1"/>
  <c r="R1782" i="1"/>
  <c r="R1783" i="1" a="1"/>
  <c r="R1783" i="1" s="1"/>
  <c r="R1784" i="1" a="1"/>
  <c r="R1784" i="1" s="1"/>
  <c r="R1785" i="1" a="1"/>
  <c r="R1785" i="1" s="1"/>
  <c r="R1786" i="1" a="1"/>
  <c r="R1786" i="1" s="1"/>
  <c r="R1787" i="1" a="1"/>
  <c r="R1787" i="1" s="1"/>
  <c r="R1788" i="1" a="1"/>
  <c r="R1788" i="1" s="1"/>
  <c r="R1789" i="1" a="1"/>
  <c r="R1789" i="1" s="1"/>
  <c r="R1790" i="1" a="1"/>
  <c r="R1790" i="1" s="1"/>
  <c r="R1791" i="1" a="1"/>
  <c r="R1791" i="1" s="1"/>
  <c r="R1792" i="1" a="1"/>
  <c r="R1792" i="1" s="1"/>
  <c r="R1793" i="1" a="1"/>
  <c r="R1793" i="1" s="1"/>
  <c r="R1794" i="1" a="1"/>
  <c r="R1794" i="1" s="1"/>
  <c r="R1795" i="1" a="1"/>
  <c r="R1795" i="1" s="1"/>
  <c r="R1796" i="1" a="1"/>
  <c r="R1796" i="1" s="1"/>
  <c r="R1797" i="1" a="1"/>
  <c r="R1797" i="1" s="1"/>
  <c r="R1798" i="1" a="1"/>
  <c r="R1798" i="1" s="1"/>
  <c r="R1799" i="1" a="1"/>
  <c r="R1799" i="1" s="1"/>
  <c r="R1800" i="1" a="1"/>
  <c r="R1800" i="1" s="1"/>
  <c r="R1801" i="1" a="1"/>
  <c r="R1801" i="1" s="1"/>
  <c r="R1802" i="1" a="1"/>
  <c r="R1802" i="1" s="1"/>
  <c r="R1803" i="1" a="1"/>
  <c r="R1803" i="1" s="1"/>
  <c r="R1804" i="1" a="1"/>
  <c r="R1804" i="1" s="1"/>
  <c r="R1805" i="1" a="1"/>
  <c r="R1805" i="1" s="1"/>
  <c r="R1806" i="1" a="1"/>
  <c r="R1806" i="1" s="1"/>
  <c r="R1807" i="1" a="1"/>
  <c r="R1807" i="1" s="1"/>
  <c r="R1808" i="1" a="1"/>
  <c r="R1808" i="1" s="1"/>
  <c r="R1809" i="1" a="1"/>
  <c r="R1809" i="1" s="1"/>
  <c r="R1810" i="1" a="1"/>
  <c r="R1810" i="1" s="1"/>
  <c r="R1811" i="1" a="1"/>
  <c r="R1811" i="1" s="1"/>
  <c r="R1812" i="1" a="1"/>
  <c r="R1812" i="1" s="1"/>
  <c r="R1813" i="1" a="1"/>
  <c r="R1813" i="1" s="1"/>
  <c r="R1814" i="1" a="1"/>
  <c r="R1814" i="1" s="1"/>
  <c r="R1815" i="1" a="1"/>
  <c r="R1815" i="1" s="1"/>
  <c r="R1816" i="1" a="1"/>
  <c r="R1816" i="1" s="1"/>
  <c r="R1817" i="1" a="1"/>
  <c r="R1817" i="1" s="1"/>
  <c r="R1818" i="1" a="1"/>
  <c r="R1818" i="1" s="1"/>
  <c r="R1819" i="1" a="1"/>
  <c r="R1819" i="1" s="1"/>
  <c r="R1820" i="1" a="1"/>
  <c r="R1820" i="1" s="1"/>
  <c r="R1821" i="1" a="1"/>
  <c r="R1821" i="1" s="1"/>
  <c r="R1822" i="1" a="1"/>
  <c r="R1822" i="1" s="1"/>
  <c r="R1823" i="1" a="1"/>
  <c r="R1823" i="1" s="1"/>
  <c r="R1824" i="1" a="1"/>
  <c r="R1824" i="1" s="1"/>
  <c r="R1825" i="1" a="1"/>
  <c r="R1825" i="1" s="1"/>
  <c r="R1826" i="1" a="1"/>
  <c r="R1826" i="1" s="1"/>
  <c r="R1827" i="1" a="1"/>
  <c r="R1827" i="1" s="1"/>
  <c r="R1828" i="1" a="1"/>
  <c r="R1828" i="1" s="1"/>
  <c r="R1829" i="1" a="1"/>
  <c r="R1829" i="1" s="1"/>
  <c r="R1830" i="1" a="1"/>
  <c r="R1830" i="1" s="1"/>
  <c r="R1831" i="1" a="1"/>
  <c r="R1831" i="1" s="1"/>
  <c r="R1832" i="1" a="1"/>
  <c r="R1832" i="1" s="1"/>
  <c r="R1833" i="1" a="1"/>
  <c r="R1833" i="1" s="1"/>
  <c r="R1834" i="1" a="1"/>
  <c r="R1834" i="1" s="1"/>
  <c r="R1835" i="1" a="1"/>
  <c r="R1835" i="1" s="1"/>
  <c r="R1836" i="1" a="1"/>
  <c r="R1836" i="1" s="1"/>
  <c r="R1837" i="1" a="1"/>
  <c r="R1837" i="1" s="1"/>
  <c r="R1838" i="1" a="1"/>
  <c r="R1838" i="1" s="1"/>
  <c r="R1839" i="1" a="1"/>
  <c r="R1839" i="1" s="1"/>
  <c r="R1840" i="1" a="1"/>
  <c r="R1840" i="1" s="1"/>
  <c r="R1841" i="1" a="1"/>
  <c r="R1841" i="1" s="1"/>
  <c r="R1842" i="1" a="1"/>
  <c r="R1842" i="1" s="1"/>
  <c r="R1843" i="1" a="1"/>
  <c r="R1843" i="1" s="1"/>
  <c r="R1844" i="1" a="1"/>
  <c r="R1844" i="1" s="1"/>
  <c r="R1845" i="1" a="1"/>
  <c r="R1845" i="1" s="1"/>
  <c r="R1846" i="1" a="1"/>
  <c r="R1846" i="1" s="1"/>
  <c r="R1847" i="1" a="1"/>
  <c r="R1847" i="1" s="1"/>
  <c r="R1848" i="1" a="1"/>
  <c r="R1848" i="1" s="1"/>
  <c r="R1849" i="1" a="1"/>
  <c r="R1849" i="1" s="1"/>
  <c r="R1850" i="1" a="1"/>
  <c r="R1850" i="1" s="1"/>
  <c r="R1851" i="1" a="1"/>
  <c r="R1851" i="1" s="1"/>
  <c r="R1852" i="1" a="1"/>
  <c r="R1852" i="1" s="1"/>
  <c r="R1853" i="1" a="1"/>
  <c r="R1853" i="1" s="1"/>
  <c r="R1854" i="1" a="1"/>
  <c r="R1854" i="1" s="1"/>
  <c r="R1855" i="1" a="1"/>
  <c r="R1855" i="1" s="1"/>
  <c r="R1856" i="1" a="1"/>
  <c r="R1856" i="1" s="1"/>
  <c r="R1857" i="1" a="1"/>
  <c r="R1857" i="1" s="1"/>
  <c r="R1858" i="1" a="1"/>
  <c r="R1858" i="1" s="1"/>
  <c r="R1859" i="1" a="1"/>
  <c r="R1859" i="1" s="1"/>
  <c r="R1860" i="1" a="1"/>
  <c r="R1860" i="1" s="1"/>
  <c r="R1861" i="1" a="1"/>
  <c r="R1861" i="1" s="1"/>
  <c r="R1862" i="1" a="1"/>
  <c r="R1862" i="1" s="1"/>
  <c r="R1863" i="1" a="1"/>
  <c r="R1863" i="1" s="1"/>
  <c r="R1864" i="1" a="1"/>
  <c r="R1864" i="1" s="1"/>
  <c r="R1865" i="1" a="1"/>
  <c r="R1865" i="1" s="1"/>
  <c r="R1866" i="1" a="1"/>
  <c r="R1866" i="1" s="1"/>
  <c r="R1867" i="1" a="1"/>
  <c r="R1867" i="1" s="1"/>
  <c r="R1868" i="1" a="1"/>
  <c r="R1868" i="1" s="1"/>
  <c r="R1869" i="1" a="1"/>
  <c r="R1869" i="1" s="1"/>
  <c r="R1870" i="1" a="1"/>
  <c r="R1870" i="1" s="1"/>
  <c r="R1871" i="1" a="1"/>
  <c r="R1871" i="1" s="1"/>
  <c r="R1872" i="1" a="1"/>
  <c r="R1872" i="1" s="1"/>
  <c r="R1873" i="1" a="1"/>
  <c r="R1873" i="1" s="1"/>
  <c r="R1874" i="1" a="1"/>
  <c r="R1874" i="1"/>
  <c r="R1875" i="1" a="1"/>
  <c r="R1875" i="1" s="1"/>
  <c r="R1876" i="1" a="1"/>
  <c r="R1876" i="1" s="1"/>
  <c r="R1877" i="1" a="1"/>
  <c r="R1877" i="1" s="1"/>
  <c r="R1878" i="1" a="1"/>
  <c r="R1878" i="1" s="1"/>
  <c r="R1879" i="1" a="1"/>
  <c r="R1879" i="1" s="1"/>
  <c r="R1880" i="1" a="1"/>
  <c r="R1880" i="1" s="1"/>
  <c r="R1881" i="1" a="1"/>
  <c r="R1881" i="1" s="1"/>
  <c r="R1882" i="1" a="1"/>
  <c r="R1882" i="1" s="1"/>
  <c r="R1883" i="1" a="1"/>
  <c r="R1883" i="1" s="1"/>
  <c r="R1884" i="1" a="1"/>
  <c r="R1884" i="1" s="1"/>
  <c r="R1885" i="1" a="1"/>
  <c r="R1885" i="1" s="1"/>
  <c r="R1886" i="1" a="1"/>
  <c r="R1886" i="1" s="1"/>
  <c r="R1887" i="1" a="1"/>
  <c r="R1887" i="1" s="1"/>
  <c r="R1888" i="1" a="1"/>
  <c r="R1888" i="1"/>
  <c r="R1889" i="1" a="1"/>
  <c r="R1889" i="1" s="1"/>
  <c r="R1890" i="1" a="1"/>
  <c r="R1890" i="1" s="1"/>
  <c r="R1891" i="1" a="1"/>
  <c r="R1891" i="1" s="1"/>
  <c r="R1892" i="1" a="1"/>
  <c r="R1892" i="1" s="1"/>
  <c r="R1893" i="1" a="1"/>
  <c r="R1893" i="1" s="1"/>
  <c r="R1894" i="1" a="1"/>
  <c r="R1894" i="1" s="1"/>
  <c r="R1895" i="1" a="1"/>
  <c r="R1895" i="1" s="1"/>
  <c r="R1896" i="1" a="1"/>
  <c r="R1896" i="1" s="1"/>
  <c r="R1897" i="1" a="1"/>
  <c r="R1897" i="1" s="1"/>
  <c r="R1898" i="1" a="1"/>
  <c r="R1898" i="1" s="1"/>
  <c r="R1899" i="1" a="1"/>
  <c r="R1899" i="1" s="1"/>
  <c r="R1900" i="1" a="1"/>
  <c r="R1900" i="1" s="1"/>
  <c r="R1901" i="1" a="1"/>
  <c r="R1901" i="1" s="1"/>
  <c r="R1902" i="1" a="1"/>
  <c r="R1902" i="1" s="1"/>
  <c r="R1903" i="1" a="1"/>
  <c r="R1903" i="1" s="1"/>
  <c r="R1904" i="1" a="1"/>
  <c r="R1904" i="1" s="1"/>
  <c r="R1905" i="1" a="1"/>
  <c r="R1905" i="1" s="1"/>
  <c r="R1906" i="1" a="1"/>
  <c r="R1906" i="1"/>
  <c r="R1907" i="1" a="1"/>
  <c r="R1907" i="1" s="1"/>
  <c r="R1908" i="1" a="1"/>
  <c r="R1908" i="1" s="1"/>
  <c r="R1909" i="1" a="1"/>
  <c r="R1909" i="1" s="1"/>
  <c r="R1910" i="1" a="1"/>
  <c r="R1910" i="1" s="1"/>
  <c r="R1911" i="1" a="1"/>
  <c r="R1911" i="1" s="1"/>
  <c r="R1912" i="1" a="1"/>
  <c r="R1912" i="1" s="1"/>
  <c r="R1913" i="1" a="1"/>
  <c r="R1913" i="1" s="1"/>
  <c r="R1914" i="1" a="1"/>
  <c r="R1914" i="1" s="1"/>
  <c r="R1915" i="1" a="1"/>
  <c r="R1915" i="1" s="1"/>
  <c r="R1916" i="1" a="1"/>
  <c r="R1916" i="1" s="1"/>
  <c r="R1917" i="1" a="1"/>
  <c r="R1917" i="1" s="1"/>
  <c r="R1918" i="1" a="1"/>
  <c r="R1918" i="1"/>
  <c r="R1919" i="1" a="1"/>
  <c r="R1919" i="1" s="1"/>
  <c r="R1920" i="1" a="1"/>
  <c r="R1920" i="1" s="1"/>
  <c r="R1921" i="1" a="1"/>
  <c r="R1921" i="1" s="1"/>
  <c r="R1922" i="1" a="1"/>
  <c r="R1922" i="1" s="1"/>
  <c r="R1923" i="1" a="1"/>
  <c r="R1923" i="1" s="1"/>
  <c r="R1924" i="1" a="1"/>
  <c r="R1924" i="1" s="1"/>
  <c r="R1925" i="1" a="1"/>
  <c r="R1925" i="1" s="1"/>
  <c r="R1926" i="1" a="1"/>
  <c r="R1926" i="1" s="1"/>
  <c r="R1927" i="1" a="1"/>
  <c r="R1927" i="1" s="1"/>
  <c r="R1928" i="1" a="1"/>
  <c r="R1928" i="1" s="1"/>
  <c r="R1929" i="1" a="1"/>
  <c r="R1929" i="1" s="1"/>
  <c r="R1930" i="1" a="1"/>
  <c r="R1930" i="1" s="1"/>
  <c r="R1931" i="1" a="1"/>
  <c r="R1931" i="1" s="1"/>
  <c r="R1932" i="1" a="1"/>
  <c r="R1932" i="1" s="1"/>
  <c r="R1933" i="1" a="1"/>
  <c r="R1933" i="1" s="1"/>
  <c r="R1934" i="1" a="1"/>
  <c r="R1934" i="1" s="1"/>
  <c r="R1935" i="1" a="1"/>
  <c r="R1935" i="1" s="1"/>
  <c r="R1936" i="1" a="1"/>
  <c r="R1936" i="1" s="1"/>
  <c r="R1937" i="1" a="1"/>
  <c r="R1937" i="1" s="1"/>
  <c r="R1938" i="1" a="1"/>
  <c r="R1938" i="1" s="1"/>
  <c r="R1939" i="1" a="1"/>
  <c r="R1939" i="1" s="1"/>
  <c r="R1940" i="1" a="1"/>
  <c r="R1940" i="1" s="1"/>
  <c r="R1941" i="1" a="1"/>
  <c r="R1941" i="1" s="1"/>
  <c r="R1942" i="1" a="1"/>
  <c r="R1942" i="1" s="1"/>
  <c r="R1943" i="1" a="1"/>
  <c r="R1943" i="1" s="1"/>
  <c r="R1944" i="1" a="1"/>
  <c r="R1944" i="1" s="1"/>
  <c r="R1945" i="1" a="1"/>
  <c r="R1945" i="1" s="1"/>
  <c r="R1946" i="1" a="1"/>
  <c r="R1946" i="1" s="1"/>
  <c r="R1947" i="1" a="1"/>
  <c r="R1947" i="1" s="1"/>
  <c r="R1948" i="1" a="1"/>
  <c r="R1948" i="1" s="1"/>
  <c r="R1949" i="1" a="1"/>
  <c r="R1949" i="1" s="1"/>
  <c r="R1950" i="1" a="1"/>
  <c r="R1950" i="1" s="1"/>
  <c r="R1951" i="1" a="1"/>
  <c r="R1951" i="1" s="1"/>
  <c r="R1952" i="1" a="1"/>
  <c r="R1952" i="1" s="1"/>
  <c r="R1953" i="1" a="1"/>
  <c r="R1953" i="1" s="1"/>
  <c r="R1954" i="1" a="1"/>
  <c r="R1954" i="1" s="1"/>
  <c r="R1955" i="1" a="1"/>
  <c r="R1955" i="1" s="1"/>
  <c r="R1956" i="1" a="1"/>
  <c r="R1956" i="1" s="1"/>
  <c r="R1957" i="1" a="1"/>
  <c r="R1957" i="1" s="1"/>
  <c r="R1958" i="1" a="1"/>
  <c r="R1958" i="1" s="1"/>
  <c r="R1959" i="1" a="1"/>
  <c r="R1959" i="1" s="1"/>
  <c r="R1960" i="1" a="1"/>
  <c r="R1960" i="1" s="1"/>
  <c r="R1961" i="1" a="1"/>
  <c r="R1961" i="1" s="1"/>
  <c r="R1962" i="1" a="1"/>
  <c r="R1962" i="1" s="1"/>
  <c r="R1963" i="1" a="1"/>
  <c r="R1963" i="1" s="1"/>
  <c r="R1964" i="1" a="1"/>
  <c r="R1964" i="1" s="1"/>
  <c r="R1965" i="1" a="1"/>
  <c r="R1965" i="1" s="1"/>
  <c r="R1966" i="1" a="1"/>
  <c r="R1966" i="1" s="1"/>
  <c r="R1967" i="1" a="1"/>
  <c r="R1967" i="1" s="1"/>
  <c r="R1968" i="1" a="1"/>
  <c r="R1968" i="1" s="1"/>
  <c r="R1969" i="1" a="1"/>
  <c r="R1969" i="1" s="1"/>
  <c r="R1970" i="1" a="1"/>
  <c r="R1970" i="1" s="1"/>
  <c r="R1971" i="1" a="1"/>
  <c r="R1971" i="1" s="1"/>
  <c r="R1972" i="1" a="1"/>
  <c r="R1972" i="1" s="1"/>
  <c r="R1973" i="1" a="1"/>
  <c r="R1973" i="1" s="1"/>
  <c r="R1974" i="1" a="1"/>
  <c r="R1974" i="1" s="1"/>
  <c r="R1975" i="1" a="1"/>
  <c r="R1975" i="1" s="1"/>
  <c r="R1976" i="1" a="1"/>
  <c r="R1976" i="1" s="1"/>
  <c r="R1977" i="1" a="1"/>
  <c r="R1977" i="1" s="1"/>
  <c r="R1978" i="1" a="1"/>
  <c r="R1978" i="1" s="1"/>
  <c r="R1979" i="1" a="1"/>
  <c r="R1979" i="1" s="1"/>
  <c r="R1980" i="1" a="1"/>
  <c r="R1980" i="1" s="1"/>
  <c r="R1981" i="1" a="1"/>
  <c r="R1981" i="1" s="1"/>
  <c r="R1982" i="1" a="1"/>
  <c r="R1982" i="1" s="1"/>
  <c r="R1983" i="1" a="1"/>
  <c r="R1983" i="1" s="1"/>
  <c r="R1984" i="1" a="1"/>
  <c r="R1984" i="1" s="1"/>
  <c r="R1985" i="1" a="1"/>
  <c r="R1985" i="1" s="1"/>
  <c r="R1986" i="1" a="1"/>
  <c r="R1986" i="1"/>
  <c r="R1987" i="1" a="1"/>
  <c r="R1987" i="1" s="1"/>
  <c r="R1988" i="1" a="1"/>
  <c r="R1988" i="1" s="1"/>
  <c r="R1989" i="1" a="1"/>
  <c r="R1989" i="1" s="1"/>
  <c r="R1990" i="1" a="1"/>
  <c r="R1990" i="1" s="1"/>
  <c r="R1991" i="1" a="1"/>
  <c r="R1991" i="1" s="1"/>
  <c r="R1992" i="1" a="1"/>
  <c r="R1992" i="1"/>
  <c r="R1993" i="1" a="1"/>
  <c r="R1993" i="1" s="1"/>
  <c r="R1994" i="1" a="1"/>
  <c r="R1994" i="1" s="1"/>
  <c r="R1995" i="1" a="1"/>
  <c r="R1995" i="1" s="1"/>
  <c r="R1996" i="1" a="1"/>
  <c r="R1996" i="1" s="1"/>
  <c r="R1997" i="1" a="1"/>
  <c r="R1997" i="1" s="1"/>
  <c r="R1998" i="1" a="1"/>
  <c r="R1998" i="1" s="1"/>
  <c r="R1999" i="1" a="1"/>
  <c r="R1999" i="1" s="1"/>
  <c r="R2000" i="1" a="1"/>
  <c r="R2000" i="1" s="1"/>
  <c r="R2001" i="1" a="1"/>
  <c r="R2001" i="1" s="1"/>
  <c r="R2002" i="1" a="1"/>
  <c r="R2002" i="1" s="1"/>
  <c r="R2003" i="1" a="1"/>
  <c r="R2003" i="1" s="1"/>
  <c r="R2004" i="1" a="1"/>
  <c r="R2004" i="1" s="1"/>
  <c r="R2005" i="1" a="1"/>
  <c r="R2005" i="1" s="1"/>
  <c r="R2006" i="1" a="1"/>
  <c r="R2006" i="1" s="1"/>
  <c r="R2007" i="1" a="1"/>
  <c r="R2007" i="1" s="1"/>
  <c r="R2008" i="1" a="1"/>
  <c r="R2008" i="1" s="1"/>
  <c r="R2009" i="1" a="1"/>
  <c r="R2009" i="1" s="1"/>
  <c r="R2010" i="1" a="1"/>
  <c r="R2010" i="1"/>
  <c r="R2011" i="1" a="1"/>
  <c r="R2011" i="1" s="1"/>
  <c r="R2012" i="1" a="1"/>
  <c r="R2012" i="1" s="1"/>
  <c r="R2013" i="1" a="1"/>
  <c r="R2013" i="1" s="1"/>
  <c r="R2014" i="1" a="1"/>
  <c r="R2014" i="1" s="1"/>
  <c r="R2015" i="1" a="1"/>
  <c r="R2015" i="1" s="1"/>
  <c r="R2016" i="1" a="1"/>
  <c r="R2016" i="1" s="1"/>
  <c r="R2017" i="1" a="1"/>
  <c r="R2017" i="1" s="1"/>
  <c r="R2018" i="1" a="1"/>
  <c r="R2018" i="1" s="1"/>
  <c r="R2019" i="1" a="1"/>
  <c r="R2019" i="1" s="1"/>
  <c r="R2020" i="1" a="1"/>
  <c r="R2020" i="1" s="1"/>
  <c r="R2021" i="1" a="1"/>
  <c r="R2021" i="1" s="1"/>
  <c r="R2022" i="1" a="1"/>
  <c r="R2022" i="1"/>
  <c r="R2023" i="1" a="1"/>
  <c r="R2023" i="1" s="1"/>
  <c r="R2024" i="1" a="1"/>
  <c r="R2024" i="1" s="1"/>
  <c r="R2025" i="1" a="1"/>
  <c r="R2025" i="1" s="1"/>
  <c r="R2026" i="1" a="1"/>
  <c r="R2026" i="1" s="1"/>
  <c r="R2027" i="1" a="1"/>
  <c r="R2027" i="1" s="1"/>
  <c r="R2028" i="1" a="1"/>
  <c r="R2028" i="1" s="1"/>
  <c r="R2029" i="1" a="1"/>
  <c r="R2029" i="1" s="1"/>
  <c r="R2030" i="1" a="1"/>
  <c r="R2030" i="1" s="1"/>
  <c r="R2031" i="1" a="1"/>
  <c r="R2031" i="1" s="1"/>
  <c r="R2032" i="1" a="1"/>
  <c r="R2032" i="1" s="1"/>
  <c r="R2033" i="1" a="1"/>
  <c r="R2033" i="1" s="1"/>
  <c r="R2034" i="1" a="1"/>
  <c r="R2034" i="1" s="1"/>
  <c r="R2035" i="1" a="1"/>
  <c r="R2035" i="1" s="1"/>
  <c r="R2036" i="1" a="1"/>
  <c r="R2036" i="1" s="1"/>
  <c r="R2037" i="1" a="1"/>
  <c r="R2037" i="1" s="1"/>
  <c r="R2038" i="1" a="1"/>
  <c r="R2038" i="1" s="1"/>
  <c r="R2039" i="1" a="1"/>
  <c r="R2039" i="1" s="1"/>
  <c r="R2040" i="1" a="1"/>
  <c r="R2040" i="1" s="1"/>
  <c r="R2041" i="1" a="1"/>
  <c r="R2041" i="1" s="1"/>
  <c r="R2042" i="1" a="1"/>
  <c r="R2042" i="1" s="1"/>
  <c r="R2043" i="1" a="1"/>
  <c r="R2043" i="1" s="1"/>
  <c r="R2044" i="1" a="1"/>
  <c r="R2044" i="1" s="1"/>
  <c r="R2045" i="1" a="1"/>
  <c r="R2045" i="1" s="1"/>
  <c r="R2046" i="1" a="1"/>
  <c r="R2046" i="1" s="1"/>
  <c r="R2047" i="1" a="1"/>
  <c r="R2047" i="1" s="1"/>
  <c r="R2048" i="1" a="1"/>
  <c r="R2048" i="1" s="1"/>
  <c r="R2049" i="1" a="1"/>
  <c r="R2049" i="1" s="1"/>
  <c r="R2050" i="1" a="1"/>
  <c r="R2050" i="1" s="1"/>
  <c r="R2051" i="1" a="1"/>
  <c r="R2051" i="1" s="1"/>
  <c r="R2052" i="1" a="1"/>
  <c r="R2052" i="1" s="1"/>
  <c r="R2053" i="1" a="1"/>
  <c r="R2053" i="1" s="1"/>
  <c r="R2054" i="1" a="1"/>
  <c r="R2054" i="1" s="1"/>
  <c r="R2055" i="1" a="1"/>
  <c r="R2055" i="1" s="1"/>
  <c r="R2056" i="1" a="1"/>
  <c r="R2056" i="1" s="1"/>
  <c r="R2057" i="1" a="1"/>
  <c r="R2057" i="1" s="1"/>
  <c r="R2058" i="1" a="1"/>
  <c r="R2058" i="1" s="1"/>
  <c r="R2059" i="1" a="1"/>
  <c r="R2059" i="1" s="1"/>
  <c r="R2060" i="1" a="1"/>
  <c r="R2060" i="1" s="1"/>
  <c r="R2061" i="1" a="1"/>
  <c r="R2061" i="1" s="1"/>
  <c r="R2062" i="1" a="1"/>
  <c r="R2062" i="1" s="1"/>
  <c r="R2063" i="1" a="1"/>
  <c r="R2063" i="1" s="1"/>
  <c r="R2064" i="1" a="1"/>
  <c r="R2064" i="1" s="1"/>
  <c r="R2065" i="1" a="1"/>
  <c r="R2065" i="1" s="1"/>
  <c r="R2066" i="1" a="1"/>
  <c r="R2066" i="1" s="1"/>
  <c r="R2067" i="1" a="1"/>
  <c r="R2067" i="1" s="1"/>
  <c r="R2068" i="1" a="1"/>
  <c r="R2068" i="1" s="1"/>
  <c r="R2069" i="1" a="1"/>
  <c r="R2069" i="1" s="1"/>
  <c r="R2070" i="1" a="1"/>
  <c r="R2070" i="1"/>
  <c r="R2071" i="1" a="1"/>
  <c r="R2071" i="1" s="1"/>
  <c r="R2072" i="1" a="1"/>
  <c r="R2072" i="1" s="1"/>
  <c r="R2073" i="1" a="1"/>
  <c r="R2073" i="1" s="1"/>
  <c r="R2074" i="1" a="1"/>
  <c r="R2074" i="1" s="1"/>
  <c r="R2075" i="1" a="1"/>
  <c r="R2075" i="1" s="1"/>
  <c r="R2076" i="1" a="1"/>
  <c r="R2076" i="1" s="1"/>
  <c r="R2077" i="1" a="1"/>
  <c r="R2077" i="1" s="1"/>
  <c r="R2078" i="1" a="1"/>
  <c r="R2078" i="1" s="1"/>
  <c r="R2079" i="1" a="1"/>
  <c r="R2079" i="1" s="1"/>
  <c r="R2080" i="1" a="1"/>
  <c r="R2080" i="1" s="1"/>
  <c r="R2081" i="1" a="1"/>
  <c r="R2081" i="1" s="1"/>
  <c r="R2082" i="1" a="1"/>
  <c r="R2082" i="1" s="1"/>
  <c r="R2083" i="1" a="1"/>
  <c r="R2083" i="1" s="1"/>
  <c r="R2084" i="1" a="1"/>
  <c r="R2084" i="1" s="1"/>
  <c r="R2085" i="1" a="1"/>
  <c r="R2085" i="1" s="1"/>
  <c r="R2086" i="1" a="1"/>
  <c r="R2086" i="1" s="1"/>
  <c r="R2087" i="1" a="1"/>
  <c r="R2087" i="1" s="1"/>
  <c r="R2088" i="1" a="1"/>
  <c r="R2088" i="1" s="1"/>
  <c r="R2089" i="1" a="1"/>
  <c r="R2089" i="1" s="1"/>
  <c r="R2090" i="1" a="1"/>
  <c r="R2090" i="1" s="1"/>
  <c r="R2091" i="1" a="1"/>
  <c r="R2091" i="1" s="1"/>
  <c r="R2092" i="1" a="1"/>
  <c r="R2092" i="1" s="1"/>
  <c r="R2093" i="1" a="1"/>
  <c r="R2093" i="1" s="1"/>
  <c r="R2094" i="1" a="1"/>
  <c r="R2094" i="1" s="1"/>
  <c r="R2095" i="1" a="1"/>
  <c r="R2095" i="1" s="1"/>
  <c r="R2096" i="1" a="1"/>
  <c r="R2096" i="1" s="1"/>
  <c r="R2097" i="1" a="1"/>
  <c r="R2097" i="1" s="1"/>
  <c r="R2098" i="1" a="1"/>
  <c r="R2098" i="1" s="1"/>
  <c r="R2099" i="1" a="1"/>
  <c r="R2099" i="1"/>
  <c r="R2100" i="1" a="1"/>
  <c r="R2100" i="1" s="1"/>
  <c r="R2101" i="1" a="1"/>
  <c r="R2101" i="1" s="1"/>
  <c r="R2102" i="1" a="1"/>
  <c r="R2102" i="1" s="1"/>
  <c r="R2103" i="1" a="1"/>
  <c r="R2103" i="1" s="1"/>
  <c r="R2104" i="1" a="1"/>
  <c r="R2104" i="1" s="1"/>
  <c r="R2105" i="1" a="1"/>
  <c r="R2105" i="1" s="1"/>
  <c r="R2106" i="1" a="1"/>
  <c r="R2106" i="1" s="1"/>
  <c r="R2107" i="1" a="1"/>
  <c r="R2107" i="1" s="1"/>
  <c r="R2108" i="1" a="1"/>
  <c r="R2108" i="1" s="1"/>
  <c r="R2109" i="1" a="1"/>
  <c r="R2109" i="1" s="1"/>
  <c r="R2110" i="1" a="1"/>
  <c r="R2110" i="1" s="1"/>
  <c r="R2111" i="1" a="1"/>
  <c r="R2111" i="1" s="1"/>
  <c r="R2112" i="1" a="1"/>
  <c r="R2112" i="1" s="1"/>
  <c r="R2113" i="1" a="1"/>
  <c r="R2113" i="1" s="1"/>
  <c r="R2114" i="1" a="1"/>
  <c r="R2114" i="1" s="1"/>
  <c r="R2115" i="1" a="1"/>
  <c r="R2115" i="1"/>
  <c r="R2116" i="1" a="1"/>
  <c r="R2116" i="1" s="1"/>
  <c r="R2117" i="1" a="1"/>
  <c r="R2117" i="1" s="1"/>
  <c r="R2118" i="1" a="1"/>
  <c r="R2118" i="1" s="1"/>
  <c r="R2119" i="1" a="1"/>
  <c r="R2119" i="1" s="1"/>
  <c r="R2120" i="1" a="1"/>
  <c r="R2120" i="1" s="1"/>
  <c r="R2121" i="1" a="1"/>
  <c r="R2121" i="1" s="1"/>
  <c r="R2122" i="1" a="1"/>
  <c r="R2122" i="1" s="1"/>
  <c r="R2123" i="1" a="1"/>
  <c r="R2123" i="1" s="1"/>
  <c r="R2124" i="1" a="1"/>
  <c r="R2124" i="1" s="1"/>
  <c r="R2125" i="1" a="1"/>
  <c r="R2125" i="1" s="1"/>
  <c r="R2126" i="1" a="1"/>
  <c r="R2126" i="1" s="1"/>
  <c r="R2127" i="1" a="1"/>
  <c r="R2127" i="1" s="1"/>
  <c r="R2128" i="1" a="1"/>
  <c r="R2128" i="1" s="1"/>
  <c r="R2129" i="1" a="1"/>
  <c r="R2129" i="1"/>
  <c r="R2130" i="1" a="1"/>
  <c r="R2130" i="1" s="1"/>
  <c r="R2131" i="1" a="1"/>
  <c r="R2131" i="1" s="1"/>
  <c r="R2132" i="1" a="1"/>
  <c r="R2132" i="1" s="1"/>
  <c r="R2133" i="1" a="1"/>
  <c r="R2133" i="1" s="1"/>
  <c r="R2134" i="1" a="1"/>
  <c r="R2134" i="1" s="1"/>
  <c r="R2135" i="1" a="1"/>
  <c r="R2135" i="1" s="1"/>
  <c r="R2136" i="1" a="1"/>
  <c r="R2136" i="1" s="1"/>
  <c r="R2137" i="1" a="1"/>
  <c r="R2137" i="1" s="1"/>
  <c r="R2138" i="1" a="1"/>
  <c r="R2138" i="1" s="1"/>
  <c r="R2139" i="1" a="1"/>
  <c r="R2139" i="1"/>
  <c r="R2140" i="1" a="1"/>
  <c r="R2140" i="1" s="1"/>
  <c r="R2141" i="1" a="1"/>
  <c r="R2141" i="1" s="1"/>
  <c r="R2142" i="1" a="1"/>
  <c r="R2142" i="1" s="1"/>
  <c r="R2143" i="1" a="1"/>
  <c r="R2143" i="1" s="1"/>
  <c r="R2144" i="1" a="1"/>
  <c r="R2144" i="1" s="1"/>
  <c r="R2145" i="1" a="1"/>
  <c r="R2145" i="1" s="1"/>
  <c r="R2146" i="1" a="1"/>
  <c r="R2146" i="1" s="1"/>
  <c r="R2147" i="1" a="1"/>
  <c r="R2147" i="1" s="1"/>
  <c r="R2148" i="1" a="1"/>
  <c r="R2148" i="1" s="1"/>
  <c r="R2149" i="1" a="1"/>
  <c r="R2149" i="1" s="1"/>
  <c r="R2150" i="1" a="1"/>
  <c r="R2150" i="1" s="1"/>
  <c r="R2151" i="1" a="1"/>
  <c r="R2151" i="1" s="1"/>
  <c r="R2152" i="1" a="1"/>
  <c r="R2152" i="1" s="1"/>
  <c r="R2153" i="1" a="1"/>
  <c r="R2153" i="1" s="1"/>
  <c r="R2154" i="1" a="1"/>
  <c r="R2154" i="1" s="1"/>
  <c r="R2155" i="1" a="1"/>
  <c r="R2155" i="1" s="1"/>
  <c r="R2156" i="1" a="1"/>
  <c r="R2156" i="1" s="1"/>
  <c r="R2157" i="1" a="1"/>
  <c r="R2157" i="1" s="1"/>
  <c r="R2158" i="1" a="1"/>
  <c r="R2158" i="1" s="1"/>
  <c r="R2159" i="1" a="1"/>
  <c r="R2159" i="1" s="1"/>
  <c r="R2160" i="1" a="1"/>
  <c r="R2160" i="1" s="1"/>
  <c r="R2161" i="1" a="1"/>
  <c r="R2161" i="1" s="1"/>
  <c r="R2162" i="1" a="1"/>
  <c r="R2162" i="1" s="1"/>
  <c r="R2163" i="1" a="1"/>
  <c r="R2163" i="1" s="1"/>
  <c r="R2164" i="1" a="1"/>
  <c r="R2164" i="1" s="1"/>
  <c r="R2165" i="1" a="1"/>
  <c r="R2165" i="1" s="1"/>
  <c r="R2166" i="1" a="1"/>
  <c r="R2166" i="1"/>
  <c r="R2167" i="1" a="1"/>
  <c r="R2167" i="1" s="1"/>
  <c r="R2168" i="1" a="1"/>
  <c r="R2168" i="1" s="1"/>
  <c r="R2169" i="1" a="1"/>
  <c r="R2169" i="1" s="1"/>
  <c r="R2170" i="1" a="1"/>
  <c r="R2170" i="1" s="1"/>
  <c r="R2171" i="1" a="1"/>
  <c r="R2171" i="1" s="1"/>
  <c r="R2172" i="1" a="1"/>
  <c r="R2172" i="1"/>
  <c r="R2173" i="1" a="1"/>
  <c r="R2173" i="1" s="1"/>
  <c r="R2174" i="1" a="1"/>
  <c r="R2174" i="1" s="1"/>
  <c r="R2175" i="1" a="1"/>
  <c r="R2175" i="1" s="1"/>
  <c r="R2176" i="1" a="1"/>
  <c r="R2176" i="1" s="1"/>
  <c r="R2177" i="1" a="1"/>
  <c r="R2177" i="1" s="1"/>
  <c r="R2178" i="1" a="1"/>
  <c r="R2178" i="1" s="1"/>
  <c r="R2179" i="1" a="1"/>
  <c r="R2179" i="1" s="1"/>
  <c r="R2180" i="1" a="1"/>
  <c r="R2180" i="1" s="1"/>
  <c r="R2181" i="1" a="1"/>
  <c r="R2181" i="1" s="1"/>
  <c r="R2182" i="1" a="1"/>
  <c r="R2182" i="1" s="1"/>
  <c r="R2183" i="1" a="1"/>
  <c r="R2183" i="1" s="1"/>
  <c r="R2184" i="1" a="1"/>
  <c r="R2184" i="1"/>
  <c r="R2185" i="1" a="1"/>
  <c r="R2185" i="1" s="1"/>
  <c r="R2186" i="1" a="1"/>
  <c r="R2186" i="1" s="1"/>
  <c r="R2187" i="1" a="1"/>
  <c r="R2187" i="1" s="1"/>
  <c r="R2188" i="1" a="1"/>
  <c r="R2188" i="1" s="1"/>
  <c r="R2189" i="1" a="1"/>
  <c r="R2189" i="1" s="1"/>
  <c r="R2190" i="1" a="1"/>
  <c r="R2190" i="1"/>
  <c r="R2191" i="1" a="1"/>
  <c r="R2191" i="1" s="1"/>
  <c r="R2192" i="1" a="1"/>
  <c r="R2192" i="1" s="1"/>
  <c r="R2193" i="1" a="1"/>
  <c r="R2193" i="1" s="1"/>
  <c r="R2194" i="1" a="1"/>
  <c r="R2194" i="1" s="1"/>
  <c r="R2195" i="1" a="1"/>
  <c r="R2195" i="1" s="1"/>
  <c r="R2196" i="1" a="1"/>
  <c r="R2196" i="1"/>
  <c r="R2197" i="1" a="1"/>
  <c r="R2197" i="1" s="1"/>
  <c r="R2198" i="1" a="1"/>
  <c r="R2198" i="1" s="1"/>
  <c r="R2199" i="1" a="1"/>
  <c r="R2199" i="1" s="1"/>
  <c r="R2200" i="1" a="1"/>
  <c r="R2200" i="1" s="1"/>
  <c r="R2201" i="1" a="1"/>
  <c r="R2201" i="1" s="1"/>
  <c r="R2202" i="1" a="1"/>
  <c r="R2202" i="1" s="1"/>
  <c r="R2203" i="1" a="1"/>
  <c r="R2203" i="1" s="1"/>
  <c r="R2204" i="1" a="1"/>
  <c r="R2204" i="1" s="1"/>
  <c r="R2205" i="1" a="1"/>
  <c r="R2205" i="1" s="1"/>
  <c r="R2206" i="1" a="1"/>
  <c r="R2206" i="1" s="1"/>
  <c r="R2207" i="1" a="1"/>
  <c r="R2207" i="1" s="1"/>
  <c r="R2208" i="1" a="1"/>
  <c r="R2208" i="1" s="1"/>
  <c r="R2209" i="1" a="1"/>
  <c r="R2209" i="1" s="1"/>
  <c r="R2210" i="1" a="1"/>
  <c r="R2210" i="1" s="1"/>
  <c r="R2211" i="1" a="1"/>
  <c r="R2211" i="1" s="1"/>
  <c r="R2212" i="1" a="1"/>
  <c r="R2212" i="1" s="1"/>
  <c r="R2213" i="1" a="1"/>
  <c r="R2213" i="1" s="1"/>
  <c r="R2214" i="1" a="1"/>
  <c r="R2214" i="1" s="1"/>
  <c r="R2215" i="1" a="1"/>
  <c r="R2215" i="1" s="1"/>
  <c r="R2216" i="1" a="1"/>
  <c r="R2216" i="1" s="1"/>
  <c r="R2217" i="1" a="1"/>
  <c r="R2217" i="1" s="1"/>
  <c r="R2218" i="1" a="1"/>
  <c r="R2218" i="1" s="1"/>
  <c r="R2219" i="1" a="1"/>
  <c r="R2219" i="1" s="1"/>
  <c r="R2220" i="1" a="1"/>
  <c r="R2220" i="1" s="1"/>
  <c r="R2221" i="1" a="1"/>
  <c r="R2221" i="1" s="1"/>
  <c r="R2222" i="1" a="1"/>
  <c r="R2222" i="1" s="1"/>
  <c r="R2223" i="1" a="1"/>
  <c r="R2223" i="1" s="1"/>
  <c r="R2224" i="1" a="1"/>
  <c r="R2224" i="1"/>
  <c r="R2225" i="1" a="1"/>
  <c r="R2225" i="1" s="1"/>
  <c r="R2226" i="1" a="1"/>
  <c r="R2226" i="1" s="1"/>
  <c r="R2227" i="1" a="1"/>
  <c r="R2227" i="1" s="1"/>
  <c r="R2228" i="1" a="1"/>
  <c r="R2228" i="1" s="1"/>
  <c r="R2229" i="1" a="1"/>
  <c r="R2229" i="1" s="1"/>
  <c r="R2230" i="1" a="1"/>
  <c r="R2230" i="1" s="1"/>
  <c r="R2231" i="1" a="1"/>
  <c r="R2231" i="1" s="1"/>
  <c r="R2232" i="1" a="1"/>
  <c r="R2232" i="1" s="1"/>
  <c r="R2233" i="1" a="1"/>
  <c r="R2233" i="1" s="1"/>
  <c r="R2234" i="1" a="1"/>
  <c r="R2234" i="1" s="1"/>
  <c r="R2235" i="1" a="1"/>
  <c r="R2235" i="1" s="1"/>
  <c r="R2236" i="1" a="1"/>
  <c r="R2236" i="1"/>
  <c r="R2237" i="1" a="1"/>
  <c r="R2237" i="1" s="1"/>
  <c r="R2238" i="1" a="1"/>
  <c r="R2238" i="1" s="1"/>
  <c r="R2239" i="1" a="1"/>
  <c r="R2239" i="1" s="1"/>
  <c r="R2240" i="1" a="1"/>
  <c r="R2240" i="1" s="1"/>
  <c r="R2241" i="1" a="1"/>
  <c r="R2241" i="1" s="1"/>
  <c r="R2242" i="1" a="1"/>
  <c r="R2242" i="1" s="1"/>
  <c r="R2243" i="1" a="1"/>
  <c r="R2243" i="1" s="1"/>
  <c r="R2244" i="1" a="1"/>
  <c r="R2244" i="1" s="1"/>
  <c r="R2245" i="1" a="1"/>
  <c r="R2245" i="1" s="1"/>
  <c r="R2246" i="1" a="1"/>
  <c r="R2246" i="1" s="1"/>
  <c r="R2247" i="1" a="1"/>
  <c r="R2247" i="1" s="1"/>
  <c r="R2248" i="1" a="1"/>
  <c r="R2248" i="1" s="1"/>
  <c r="R2249" i="1" a="1"/>
  <c r="R2249" i="1" s="1"/>
  <c r="R2250" i="1" a="1"/>
  <c r="R2250" i="1" s="1"/>
  <c r="R2251" i="1" a="1"/>
  <c r="R2251" i="1" s="1"/>
  <c r="R2252" i="1" a="1"/>
  <c r="R2252" i="1" s="1"/>
  <c r="R2253" i="1" a="1"/>
  <c r="R2253" i="1" s="1"/>
  <c r="R2254" i="1" a="1"/>
  <c r="R2254" i="1"/>
  <c r="R2255" i="1" a="1"/>
  <c r="R2255" i="1" s="1"/>
  <c r="R2256" i="1" a="1"/>
  <c r="R2256" i="1" s="1"/>
  <c r="R2257" i="1" a="1"/>
  <c r="R2257" i="1" s="1"/>
  <c r="R2258" i="1" a="1"/>
  <c r="R2258" i="1" s="1"/>
  <c r="R2259" i="1" a="1"/>
  <c r="R2259" i="1" s="1"/>
  <c r="R2260" i="1" a="1"/>
  <c r="R2260" i="1"/>
  <c r="R2261" i="1" a="1"/>
  <c r="R2261" i="1" s="1"/>
  <c r="R2262" i="1" a="1"/>
  <c r="R2262" i="1" s="1"/>
  <c r="R2263" i="1" a="1"/>
  <c r="R2263" i="1" s="1"/>
  <c r="R2264" i="1" a="1"/>
  <c r="R2264" i="1" s="1"/>
  <c r="R2265" i="1" a="1"/>
  <c r="R2265" i="1" s="1"/>
  <c r="R2266" i="1" a="1"/>
  <c r="R2266" i="1" s="1"/>
  <c r="R2267" i="1" a="1"/>
  <c r="R2267" i="1" s="1"/>
  <c r="R2268" i="1" a="1"/>
  <c r="R2268" i="1" s="1"/>
  <c r="R2269" i="1" a="1"/>
  <c r="R2269" i="1" s="1"/>
  <c r="R2270" i="1" a="1"/>
  <c r="R2270" i="1" s="1"/>
  <c r="R2271" i="1" a="1"/>
  <c r="R2271" i="1" s="1"/>
  <c r="R2272" i="1" a="1"/>
  <c r="R2272" i="1" s="1"/>
  <c r="R2273" i="1" a="1"/>
  <c r="R2273" i="1" s="1"/>
  <c r="R2274" i="1" a="1"/>
  <c r="R2274" i="1" s="1"/>
  <c r="R2275" i="1" a="1"/>
  <c r="R2275" i="1" s="1"/>
  <c r="R2276" i="1" a="1"/>
  <c r="R2276" i="1" s="1"/>
  <c r="R2277" i="1" a="1"/>
  <c r="R2277" i="1" s="1"/>
  <c r="R2278" i="1" a="1"/>
  <c r="R2278" i="1" s="1"/>
  <c r="R2279" i="1" a="1"/>
  <c r="R2279" i="1" s="1"/>
  <c r="R2280" i="1" a="1"/>
  <c r="R2280" i="1" s="1"/>
  <c r="R2281" i="1" a="1"/>
  <c r="R2281" i="1" s="1"/>
  <c r="R2282" i="1" a="1"/>
  <c r="R2282" i="1" s="1"/>
  <c r="R2283" i="1" a="1"/>
  <c r="R2283" i="1" s="1"/>
  <c r="R2284" i="1" a="1"/>
  <c r="R2284" i="1" s="1"/>
  <c r="R2285" i="1" a="1"/>
  <c r="R2285" i="1" s="1"/>
  <c r="R2286" i="1" a="1"/>
  <c r="R2286" i="1" s="1"/>
  <c r="R2287" i="1" a="1"/>
  <c r="R2287" i="1" s="1"/>
  <c r="R2288" i="1" a="1"/>
  <c r="R2288" i="1"/>
  <c r="R2289" i="1" a="1"/>
  <c r="R2289" i="1" s="1"/>
  <c r="R2290" i="1" a="1"/>
  <c r="R2290" i="1" s="1"/>
  <c r="R2291" i="1" a="1"/>
  <c r="R2291" i="1" s="1"/>
  <c r="R2292" i="1" a="1"/>
  <c r="R2292" i="1" s="1"/>
  <c r="R2293" i="1" a="1"/>
  <c r="R2293" i="1" s="1"/>
  <c r="R2294" i="1" a="1"/>
  <c r="R2294" i="1"/>
  <c r="R2295" i="1" a="1"/>
  <c r="R2295" i="1" s="1"/>
  <c r="R2296" i="1" a="1"/>
  <c r="R2296" i="1" s="1"/>
  <c r="R2297" i="1" a="1"/>
  <c r="R2297" i="1" s="1"/>
  <c r="R2298" i="1" a="1"/>
  <c r="R2298" i="1" s="1"/>
  <c r="R2299" i="1" a="1"/>
  <c r="R2299" i="1" s="1"/>
  <c r="R2300" i="1" a="1"/>
  <c r="R2300" i="1"/>
  <c r="R2301" i="1" a="1"/>
  <c r="R2301" i="1" s="1"/>
  <c r="R2302" i="1" a="1"/>
  <c r="R2302" i="1" s="1"/>
  <c r="R2303" i="1" a="1"/>
  <c r="R2303" i="1" s="1"/>
  <c r="R2304" i="1" a="1"/>
  <c r="R2304" i="1" s="1"/>
  <c r="R2305" i="1" a="1"/>
  <c r="R2305" i="1" s="1"/>
  <c r="R2306" i="1" a="1"/>
  <c r="R2306" i="1" s="1"/>
  <c r="R2307" i="1" a="1"/>
  <c r="R2307" i="1" s="1"/>
  <c r="R2308" i="1" a="1"/>
  <c r="R2308" i="1" s="1"/>
  <c r="R2309" i="1" a="1"/>
  <c r="R2309" i="1" s="1"/>
  <c r="R2310" i="1" a="1"/>
  <c r="R2310" i="1" s="1"/>
  <c r="R2311" i="1" a="1"/>
  <c r="R2311" i="1" s="1"/>
  <c r="R2312" i="1" a="1"/>
  <c r="R2312" i="1"/>
  <c r="R2313" i="1" a="1"/>
  <c r="R2313" i="1" s="1"/>
  <c r="R2314" i="1" a="1"/>
  <c r="R2314" i="1" s="1"/>
  <c r="R2315" i="1" a="1"/>
  <c r="R2315" i="1" s="1"/>
  <c r="R2316" i="1" a="1"/>
  <c r="R2316" i="1" s="1"/>
  <c r="R2317" i="1" a="1"/>
  <c r="R2317" i="1" s="1"/>
  <c r="R2318" i="1" a="1"/>
  <c r="R2318" i="1"/>
  <c r="R2319" i="1" a="1"/>
  <c r="R2319" i="1" s="1"/>
  <c r="R2320" i="1" a="1"/>
  <c r="R2320" i="1" s="1"/>
  <c r="R2321" i="1" a="1"/>
  <c r="R2321" i="1" s="1"/>
  <c r="R2322" i="1" a="1"/>
  <c r="R2322" i="1" s="1"/>
  <c r="R2323" i="1" a="1"/>
  <c r="R2323" i="1" s="1"/>
  <c r="R2324" i="1" a="1"/>
  <c r="R2324" i="1"/>
  <c r="R2325" i="1" a="1"/>
  <c r="R2325" i="1" s="1"/>
  <c r="R2326" i="1" a="1"/>
  <c r="R2326" i="1" s="1"/>
  <c r="R2327" i="1" a="1"/>
  <c r="R2327" i="1" s="1"/>
  <c r="R2328" i="1" a="1"/>
  <c r="R2328" i="1" s="1"/>
  <c r="R2329" i="1" a="1"/>
  <c r="R2329" i="1" s="1"/>
  <c r="R2330" i="1" a="1"/>
  <c r="R2330" i="1" s="1"/>
  <c r="R2331" i="1" a="1"/>
  <c r="R2331" i="1" s="1"/>
  <c r="R2332" i="1" a="1"/>
  <c r="R2332" i="1"/>
  <c r="R2333" i="1" a="1"/>
  <c r="R2333" i="1" s="1"/>
  <c r="R2334" i="1" a="1"/>
  <c r="R2334" i="1" s="1"/>
  <c r="R2335" i="1" a="1"/>
  <c r="R2335" i="1" s="1"/>
  <c r="R2336" i="1" a="1"/>
  <c r="R2336" i="1" s="1"/>
  <c r="R2337" i="1" a="1"/>
  <c r="R2337" i="1" s="1"/>
  <c r="R2338" i="1" a="1"/>
  <c r="R2338" i="1" s="1"/>
  <c r="R2339" i="1" a="1"/>
  <c r="R2339" i="1" s="1"/>
  <c r="R2340" i="1" a="1"/>
  <c r="R2340" i="1" s="1"/>
  <c r="R2341" i="1" a="1"/>
  <c r="R2341" i="1" s="1"/>
  <c r="R2342" i="1" a="1"/>
  <c r="R2342" i="1" s="1"/>
  <c r="R2343" i="1" a="1"/>
  <c r="R2343" i="1" s="1"/>
  <c r="R2344" i="1" a="1"/>
  <c r="R2344" i="1" s="1"/>
  <c r="R2345" i="1" a="1"/>
  <c r="R2345" i="1" s="1"/>
  <c r="R2346" i="1" a="1"/>
  <c r="R2346" i="1" s="1"/>
  <c r="R2347" i="1" a="1"/>
  <c r="R2347" i="1" s="1"/>
  <c r="R2348" i="1" a="1"/>
  <c r="R2348" i="1" s="1"/>
  <c r="R2349" i="1" a="1"/>
  <c r="R2349" i="1" s="1"/>
  <c r="R2350" i="1" a="1"/>
  <c r="R2350" i="1" s="1"/>
  <c r="R2351" i="1" a="1"/>
  <c r="R2351" i="1" s="1"/>
  <c r="R2352" i="1" a="1"/>
  <c r="R2352" i="1" s="1"/>
  <c r="R2353" i="1" a="1"/>
  <c r="R2353" i="1" s="1"/>
  <c r="R2354" i="1" a="1"/>
  <c r="R2354" i="1" s="1"/>
  <c r="R2355" i="1" a="1"/>
  <c r="R2355" i="1" s="1"/>
  <c r="R2356" i="1" a="1"/>
  <c r="R2356" i="1" s="1"/>
  <c r="R2357" i="1" a="1"/>
  <c r="R2357" i="1" s="1"/>
  <c r="R2358" i="1" a="1"/>
  <c r="R2358" i="1" s="1"/>
  <c r="R2359" i="1" a="1"/>
  <c r="R2359" i="1" s="1"/>
  <c r="R2360" i="1" a="1"/>
  <c r="R2360" i="1" s="1"/>
  <c r="R2361" i="1" a="1"/>
  <c r="R2361" i="1" s="1"/>
  <c r="R2362" i="1" a="1"/>
  <c r="R2362" i="1" s="1"/>
  <c r="R2363" i="1" a="1"/>
  <c r="R2363" i="1" s="1"/>
  <c r="R2364" i="1" a="1"/>
  <c r="R2364" i="1"/>
  <c r="R2365" i="1" a="1"/>
  <c r="R2365" i="1" s="1"/>
  <c r="R2366" i="1" a="1"/>
  <c r="R2366" i="1" s="1"/>
  <c r="R2367" i="1" a="1"/>
  <c r="R2367" i="1" s="1"/>
  <c r="R2368" i="1" a="1"/>
  <c r="R2368" i="1" s="1"/>
  <c r="R2369" i="1" a="1"/>
  <c r="R2369" i="1" s="1"/>
  <c r="R2370" i="1" a="1"/>
  <c r="R2370" i="1" s="1"/>
  <c r="R2371" i="1" a="1"/>
  <c r="R2371" i="1" s="1"/>
  <c r="R2372" i="1" a="1"/>
  <c r="R2372" i="1" s="1"/>
  <c r="R2373" i="1" a="1"/>
  <c r="R2373" i="1" s="1"/>
  <c r="R2374" i="1" a="1"/>
  <c r="R2374" i="1" s="1"/>
  <c r="R2375" i="1" a="1"/>
  <c r="R2375" i="1" s="1"/>
  <c r="R2376" i="1" a="1"/>
  <c r="R2376" i="1" s="1"/>
  <c r="R2377" i="1" a="1"/>
  <c r="R2377" i="1" s="1"/>
  <c r="R2378" i="1" a="1"/>
  <c r="R2378" i="1" s="1"/>
  <c r="R2379" i="1" a="1"/>
  <c r="R2379" i="1" s="1"/>
  <c r="R2380" i="1" a="1"/>
  <c r="R2380" i="1" s="1"/>
  <c r="R2381" i="1" a="1"/>
  <c r="R2381" i="1" s="1"/>
  <c r="R2382" i="1" a="1"/>
  <c r="R2382" i="1"/>
  <c r="R2383" i="1" a="1"/>
  <c r="R2383" i="1" s="1"/>
  <c r="R2384" i="1" a="1"/>
  <c r="R2384" i="1" s="1"/>
  <c r="R2385" i="1" a="1"/>
  <c r="R2385" i="1" s="1"/>
  <c r="R2386" i="1" a="1"/>
  <c r="R2386" i="1" s="1"/>
  <c r="R2387" i="1" a="1"/>
  <c r="R2387" i="1" s="1"/>
  <c r="R2388" i="1" a="1"/>
  <c r="R2388" i="1"/>
  <c r="R2389" i="1" a="1"/>
  <c r="R2389" i="1" s="1"/>
  <c r="R2390" i="1" a="1"/>
  <c r="R2390" i="1" s="1"/>
  <c r="R2391" i="1" a="1"/>
  <c r="R2391" i="1" s="1"/>
  <c r="R2392" i="1" a="1"/>
  <c r="R2392" i="1" s="1"/>
  <c r="R2393" i="1" a="1"/>
  <c r="R2393" i="1" s="1"/>
  <c r="R2394" i="1" a="1"/>
  <c r="R2394" i="1" s="1"/>
  <c r="R2395" i="1" a="1"/>
  <c r="R2395" i="1" s="1"/>
  <c r="R2396" i="1" a="1"/>
  <c r="R2396" i="1"/>
  <c r="R2397" i="1" a="1"/>
  <c r="R2397" i="1" s="1"/>
  <c r="R2398" i="1" a="1"/>
  <c r="R2398" i="1" s="1"/>
  <c r="R2399" i="1" a="1"/>
  <c r="R2399" i="1" s="1"/>
  <c r="R2400" i="1" a="1"/>
  <c r="R2400" i="1" s="1"/>
  <c r="R2401" i="1" a="1"/>
  <c r="R2401" i="1" s="1"/>
  <c r="R2402" i="1" a="1"/>
  <c r="R2402" i="1" s="1"/>
  <c r="R2403" i="1" a="1"/>
  <c r="R2403" i="1" s="1"/>
  <c r="R2404" i="1" a="1"/>
  <c r="R2404" i="1" s="1"/>
  <c r="R2405" i="1" a="1"/>
  <c r="R2405" i="1" s="1"/>
  <c r="R2406" i="1" a="1"/>
  <c r="R2406" i="1" s="1"/>
  <c r="R2407" i="1" a="1"/>
  <c r="R2407" i="1" s="1"/>
  <c r="R2408" i="1" a="1"/>
  <c r="R2408" i="1" s="1"/>
  <c r="R2409" i="1" a="1"/>
  <c r="R2409" i="1" s="1"/>
  <c r="R2410" i="1" a="1"/>
  <c r="R2410" i="1" s="1"/>
  <c r="R2411" i="1" a="1"/>
  <c r="R2411" i="1" s="1"/>
  <c r="R2412" i="1" a="1"/>
  <c r="R2412" i="1" s="1"/>
  <c r="R2413" i="1" a="1"/>
  <c r="R2413" i="1" s="1"/>
  <c r="R2414" i="1" a="1"/>
  <c r="R2414" i="1" s="1"/>
  <c r="R2415" i="1" a="1"/>
  <c r="R2415" i="1" s="1"/>
  <c r="R2416" i="1" a="1"/>
  <c r="R2416" i="1" s="1"/>
  <c r="R2417" i="1" a="1"/>
  <c r="R2417" i="1" s="1"/>
  <c r="R2418" i="1" a="1"/>
  <c r="R2418" i="1" s="1"/>
  <c r="R2419" i="1" a="1"/>
  <c r="R2419" i="1" s="1"/>
  <c r="R2420" i="1" a="1"/>
  <c r="R2420" i="1" s="1"/>
  <c r="R2421" i="1" a="1"/>
  <c r="R2421" i="1" s="1"/>
  <c r="R2422" i="1" a="1"/>
  <c r="R2422" i="1" s="1"/>
  <c r="R2423" i="1" a="1"/>
  <c r="R2423" i="1" s="1"/>
  <c r="R2424" i="1" a="1"/>
  <c r="R2424" i="1" s="1"/>
  <c r="R2425" i="1" a="1"/>
  <c r="R2425" i="1" s="1"/>
  <c r="R2426" i="1" a="1"/>
  <c r="R2426" i="1" s="1"/>
  <c r="R2427" i="1" a="1"/>
  <c r="R2427" i="1" s="1"/>
  <c r="R2428" i="1" a="1"/>
  <c r="R2428" i="1"/>
  <c r="R2429" i="1" a="1"/>
  <c r="R2429" i="1" s="1"/>
  <c r="R2430" i="1" a="1"/>
  <c r="R2430" i="1" s="1"/>
  <c r="R2431" i="1" a="1"/>
  <c r="R2431" i="1" s="1"/>
  <c r="R2432" i="1" a="1"/>
  <c r="R2432" i="1" s="1"/>
  <c r="R2433" i="1" a="1"/>
  <c r="R2433" i="1" s="1"/>
  <c r="R2434" i="1" a="1"/>
  <c r="R2434" i="1" s="1"/>
  <c r="R2435" i="1" a="1"/>
  <c r="R2435" i="1" s="1"/>
  <c r="R2436" i="1" a="1"/>
  <c r="R2436" i="1" s="1"/>
  <c r="R2437" i="1" a="1"/>
  <c r="R2437" i="1" s="1"/>
  <c r="R2438" i="1" a="1"/>
  <c r="R2438" i="1" s="1"/>
  <c r="R2439" i="1" a="1"/>
  <c r="R2439" i="1" s="1"/>
  <c r="R2440" i="1" a="1"/>
  <c r="R2440" i="1" s="1"/>
  <c r="R2441" i="1" a="1"/>
  <c r="R2441" i="1" s="1"/>
  <c r="R2442" i="1" a="1"/>
  <c r="R2442" i="1" s="1"/>
  <c r="R2443" i="1" a="1"/>
  <c r="R2443" i="1" s="1"/>
  <c r="R2444" i="1" a="1"/>
  <c r="R2444" i="1" s="1"/>
  <c r="R2445" i="1" a="1"/>
  <c r="R2445" i="1" s="1"/>
  <c r="R2446" i="1" a="1"/>
  <c r="R2446" i="1"/>
  <c r="R2447" i="1" a="1"/>
  <c r="R2447" i="1" s="1"/>
  <c r="R2448" i="1" a="1"/>
  <c r="R2448" i="1" s="1"/>
  <c r="R2449" i="1" a="1"/>
  <c r="R2449" i="1" s="1"/>
  <c r="R2450" i="1" a="1"/>
  <c r="R2450" i="1" s="1"/>
  <c r="R2451" i="1" a="1"/>
  <c r="R2451" i="1" s="1"/>
  <c r="R2452" i="1" a="1"/>
  <c r="R2452" i="1"/>
  <c r="R2453" i="1" a="1"/>
  <c r="R2453" i="1" s="1"/>
  <c r="R2454" i="1" a="1"/>
  <c r="R2454" i="1" s="1"/>
  <c r="R2455" i="1" a="1"/>
  <c r="R2455" i="1" s="1"/>
  <c r="R2456" i="1" a="1"/>
  <c r="R2456" i="1" s="1"/>
  <c r="R2457" i="1" a="1"/>
  <c r="R2457" i="1" s="1"/>
  <c r="R2458" i="1" a="1"/>
  <c r="R2458" i="1" s="1"/>
  <c r="R2459" i="1" a="1"/>
  <c r="R2459" i="1" s="1"/>
  <c r="R2460" i="1" a="1"/>
  <c r="R2460" i="1"/>
  <c r="R2461" i="1" a="1"/>
  <c r="R2461" i="1" s="1"/>
  <c r="R2462" i="1" a="1"/>
  <c r="R2462" i="1" s="1"/>
  <c r="R2463" i="1" a="1"/>
  <c r="R2463" i="1" s="1"/>
  <c r="R2464" i="1" a="1"/>
  <c r="R2464" i="1" s="1"/>
  <c r="R2465" i="1" a="1"/>
  <c r="R2465" i="1" s="1"/>
  <c r="R2466" i="1" a="1"/>
  <c r="R2466" i="1" s="1"/>
  <c r="R2467" i="1" a="1"/>
  <c r="R2467" i="1" s="1"/>
  <c r="R2468" i="1" a="1"/>
  <c r="R2468" i="1" s="1"/>
  <c r="R2469" i="1" a="1"/>
  <c r="R2469" i="1" s="1"/>
  <c r="R2470" i="1" a="1"/>
  <c r="R2470" i="1" s="1"/>
  <c r="R2471" i="1" a="1"/>
  <c r="R2471" i="1" s="1"/>
  <c r="R2472" i="1" a="1"/>
  <c r="R2472" i="1" s="1"/>
  <c r="R2473" i="1" a="1"/>
  <c r="R2473" i="1" s="1"/>
  <c r="R2474" i="1" a="1"/>
  <c r="R2474" i="1" s="1"/>
  <c r="R2475" i="1" a="1"/>
  <c r="R2475" i="1" s="1"/>
  <c r="R2476" i="1" a="1"/>
  <c r="R2476" i="1" s="1"/>
  <c r="R2477" i="1" a="1"/>
  <c r="R2477" i="1" s="1"/>
  <c r="R2478" i="1" a="1"/>
  <c r="R2478" i="1"/>
  <c r="R2479" i="1" a="1"/>
  <c r="R2479" i="1" s="1"/>
  <c r="R2480" i="1" a="1"/>
  <c r="R2480" i="1" s="1"/>
  <c r="R2481" i="1" a="1"/>
  <c r="R2481" i="1" s="1"/>
  <c r="R2482" i="1" a="1"/>
  <c r="R2482" i="1" s="1"/>
  <c r="R2483" i="1" a="1"/>
  <c r="R2483" i="1" s="1"/>
  <c r="R2484" i="1" a="1"/>
  <c r="R2484" i="1"/>
  <c r="R2485" i="1" a="1"/>
  <c r="R2485" i="1" s="1"/>
  <c r="R2486" i="1" a="1"/>
  <c r="R2486" i="1" s="1"/>
  <c r="R2487" i="1" a="1"/>
  <c r="R2487" i="1" s="1"/>
  <c r="R2488" i="1" a="1"/>
  <c r="R2488" i="1" s="1"/>
  <c r="R2489" i="1" a="1"/>
  <c r="R2489" i="1" s="1"/>
  <c r="R2490" i="1" a="1"/>
  <c r="R2490" i="1" s="1"/>
  <c r="R2491" i="1" a="1"/>
  <c r="R2491" i="1" s="1"/>
  <c r="R2492" i="1" a="1"/>
  <c r="R2492" i="1"/>
  <c r="R2493" i="1" a="1"/>
  <c r="R2493" i="1" s="1"/>
  <c r="R2494" i="1" a="1"/>
  <c r="R2494" i="1" s="1"/>
  <c r="R2495" i="1" a="1"/>
  <c r="R2495" i="1" s="1"/>
  <c r="R2496" i="1" a="1"/>
  <c r="R2496" i="1" s="1"/>
  <c r="R2497" i="1" a="1"/>
  <c r="R2497" i="1" s="1"/>
  <c r="R2498" i="1" a="1"/>
  <c r="R2498" i="1" s="1"/>
  <c r="R2499" i="1" a="1"/>
  <c r="R2499" i="1" s="1"/>
  <c r="R2500" i="1" a="1"/>
  <c r="R2500" i="1" s="1"/>
  <c r="R2501" i="1" a="1"/>
  <c r="R2501" i="1" s="1"/>
  <c r="R2502" i="1" a="1"/>
  <c r="R2502" i="1" s="1"/>
  <c r="R2503" i="1" a="1"/>
  <c r="R2503" i="1" s="1"/>
  <c r="R2504" i="1" a="1"/>
  <c r="R2504" i="1" s="1"/>
  <c r="R2505" i="1" a="1"/>
  <c r="R2505" i="1" s="1"/>
  <c r="R2506" i="1" a="1"/>
  <c r="R2506" i="1" s="1"/>
  <c r="R2507" i="1" a="1"/>
  <c r="R2507" i="1" s="1"/>
  <c r="R2508" i="1" a="1"/>
  <c r="R2508" i="1" s="1"/>
  <c r="R2509" i="1" a="1"/>
  <c r="R2509" i="1" s="1"/>
  <c r="R2510" i="1" a="1"/>
  <c r="R2510" i="1"/>
  <c r="R2511" i="1" a="1"/>
  <c r="R2511" i="1" s="1"/>
  <c r="R2512" i="1" a="1"/>
  <c r="R2512" i="1" s="1"/>
  <c r="R2513" i="1" a="1"/>
  <c r="R2513" i="1" s="1"/>
  <c r="R2514" i="1" a="1"/>
  <c r="R2514" i="1" s="1"/>
  <c r="R2515" i="1" a="1"/>
  <c r="R2515" i="1" s="1"/>
  <c r="R2516" i="1" a="1"/>
  <c r="R2516" i="1"/>
  <c r="R2517" i="1" a="1"/>
  <c r="R2517" i="1" s="1"/>
  <c r="R2518" i="1" a="1"/>
  <c r="R2518" i="1" s="1"/>
  <c r="R2519" i="1" a="1"/>
  <c r="R2519" i="1" s="1"/>
  <c r="R2520" i="1" a="1"/>
  <c r="R2520" i="1" s="1"/>
  <c r="R2521" i="1" a="1"/>
  <c r="R2521" i="1" s="1"/>
  <c r="R2522" i="1" a="1"/>
  <c r="R2522" i="1" s="1"/>
  <c r="R2523" i="1" a="1"/>
  <c r="R2523" i="1" s="1"/>
  <c r="R2524" i="1" a="1"/>
  <c r="R2524" i="1" s="1"/>
  <c r="R2525" i="1" a="1"/>
  <c r="R2525" i="1" s="1"/>
  <c r="R2526" i="1" a="1"/>
  <c r="R2526" i="1" s="1"/>
  <c r="R2527" i="1" a="1"/>
  <c r="R2527" i="1" s="1"/>
  <c r="R2528" i="1" a="1"/>
  <c r="R2528" i="1" s="1"/>
  <c r="R2529" i="1" a="1"/>
  <c r="R2529" i="1" s="1"/>
  <c r="R2530" i="1" a="1"/>
  <c r="R2530" i="1" s="1"/>
  <c r="R2531" i="1" a="1"/>
  <c r="R2531" i="1" s="1"/>
  <c r="R2532" i="1" a="1"/>
  <c r="R2532" i="1" s="1"/>
  <c r="R2533" i="1" a="1"/>
  <c r="R2533" i="1" s="1"/>
  <c r="R2534" i="1" a="1"/>
  <c r="R2534" i="1" s="1"/>
  <c r="R2535" i="1" a="1"/>
  <c r="R2535" i="1" s="1"/>
  <c r="R2536" i="1" a="1"/>
  <c r="R2536" i="1" s="1"/>
  <c r="R2537" i="1" a="1"/>
  <c r="R2537" i="1" s="1"/>
  <c r="R2538" i="1" a="1"/>
  <c r="R2538" i="1" s="1"/>
  <c r="R2539" i="1" a="1"/>
  <c r="R2539" i="1" s="1"/>
  <c r="R2540" i="1" a="1"/>
  <c r="R2540" i="1" s="1"/>
  <c r="R2541" i="1" a="1"/>
  <c r="R2541" i="1" s="1"/>
  <c r="R2542" i="1" a="1"/>
  <c r="R2542" i="1" s="1"/>
  <c r="R2543" i="1" a="1"/>
  <c r="R2543" i="1" s="1"/>
  <c r="R2544" i="1" a="1"/>
  <c r="R2544" i="1" s="1"/>
  <c r="R2545" i="1" a="1"/>
  <c r="R2545" i="1" s="1"/>
  <c r="R2546" i="1" a="1"/>
  <c r="R2546" i="1" s="1"/>
  <c r="R2547" i="1" a="1"/>
  <c r="R2547" i="1" s="1"/>
  <c r="R2548" i="1" a="1"/>
  <c r="R2548" i="1" s="1"/>
  <c r="R2549" i="1" a="1"/>
  <c r="R2549" i="1" s="1"/>
  <c r="R2550" i="1" a="1"/>
  <c r="R2550" i="1" s="1"/>
  <c r="R2551" i="1" a="1"/>
  <c r="R2551" i="1" s="1"/>
  <c r="R2552" i="1" a="1"/>
  <c r="R2552" i="1" s="1"/>
  <c r="R2553" i="1" a="1"/>
  <c r="R2553" i="1" s="1"/>
  <c r="R2554" i="1" a="1"/>
  <c r="R2554" i="1" s="1"/>
  <c r="R2555" i="1" a="1"/>
  <c r="R2555" i="1" s="1"/>
  <c r="R2556" i="1" a="1"/>
  <c r="R2556" i="1"/>
  <c r="R2557" i="1" a="1"/>
  <c r="R2557" i="1" s="1"/>
  <c r="R2558" i="1" a="1"/>
  <c r="R2558" i="1" s="1"/>
  <c r="R2559" i="1" a="1"/>
  <c r="R2559" i="1" s="1"/>
  <c r="R2560" i="1" a="1"/>
  <c r="R2560" i="1" s="1"/>
  <c r="R2561" i="1" a="1"/>
  <c r="R2561" i="1" s="1"/>
  <c r="R2562" i="1" a="1"/>
  <c r="R2562" i="1" s="1"/>
  <c r="R2563" i="1" a="1"/>
  <c r="R2563" i="1" s="1"/>
  <c r="R2564" i="1" a="1"/>
  <c r="R2564" i="1" s="1"/>
  <c r="R2565" i="1" a="1"/>
  <c r="R2565" i="1" s="1"/>
  <c r="R2566" i="1" a="1"/>
  <c r="R2566" i="1" s="1"/>
  <c r="R2567" i="1" a="1"/>
  <c r="R2567" i="1" s="1"/>
  <c r="R2568" i="1" a="1"/>
  <c r="R2568" i="1" s="1"/>
  <c r="R2569" i="1" a="1"/>
  <c r="R2569" i="1" s="1"/>
  <c r="R2570" i="1" a="1"/>
  <c r="R2570" i="1" s="1"/>
  <c r="R2571" i="1" a="1"/>
  <c r="R2571" i="1" s="1"/>
  <c r="R2572" i="1" a="1"/>
  <c r="R2572" i="1" s="1"/>
  <c r="R2573" i="1" a="1"/>
  <c r="R2573" i="1" s="1"/>
  <c r="R2574" i="1" a="1"/>
  <c r="R2574" i="1" s="1"/>
  <c r="R2575" i="1" a="1"/>
  <c r="R2575" i="1" s="1"/>
  <c r="R2576" i="1" a="1"/>
  <c r="R2576" i="1" s="1"/>
  <c r="R2577" i="1" a="1"/>
  <c r="R2577" i="1" s="1"/>
  <c r="R2578" i="1" a="1"/>
  <c r="R2578" i="1" s="1"/>
  <c r="R2579" i="1" a="1"/>
  <c r="R2579" i="1" s="1"/>
  <c r="R2580" i="1" a="1"/>
  <c r="R2580" i="1" s="1"/>
  <c r="R2581" i="1" a="1"/>
  <c r="R2581" i="1" s="1"/>
  <c r="R2582" i="1" a="1"/>
  <c r="R2582" i="1" s="1"/>
  <c r="R2583" i="1" a="1"/>
  <c r="R2583" i="1" s="1"/>
  <c r="R2584" i="1" a="1"/>
  <c r="R2584" i="1" s="1"/>
  <c r="R2585" i="1" a="1"/>
  <c r="R2585" i="1" s="1"/>
  <c r="R2586" i="1" a="1"/>
  <c r="R2586" i="1" s="1"/>
  <c r="R2587" i="1" a="1"/>
  <c r="R2587" i="1" s="1"/>
  <c r="R2588" i="1" a="1"/>
  <c r="R2588" i="1"/>
  <c r="R2589" i="1" a="1"/>
  <c r="R2589" i="1" s="1"/>
  <c r="R2590" i="1" a="1"/>
  <c r="R2590" i="1" s="1"/>
  <c r="R2591" i="1" a="1"/>
  <c r="R2591" i="1" s="1"/>
  <c r="R2592" i="1" a="1"/>
  <c r="R2592" i="1" s="1"/>
  <c r="R2593" i="1" a="1"/>
  <c r="R2593" i="1" s="1"/>
  <c r="R2594" i="1" a="1"/>
  <c r="R2594" i="1" s="1"/>
  <c r="R2595" i="1" a="1"/>
  <c r="R2595" i="1" s="1"/>
  <c r="R2596" i="1" a="1"/>
  <c r="R2596" i="1" s="1"/>
  <c r="R2597" i="1" a="1"/>
  <c r="R2597" i="1" s="1"/>
  <c r="R2598" i="1" a="1"/>
  <c r="R2598" i="1" s="1"/>
  <c r="R2599" i="1" a="1"/>
  <c r="R2599" i="1" s="1"/>
  <c r="R2600" i="1" a="1"/>
  <c r="R2600" i="1" s="1"/>
  <c r="R2601" i="1" a="1"/>
  <c r="R2601" i="1" s="1"/>
  <c r="R2602" i="1" a="1"/>
  <c r="R2602" i="1" s="1"/>
  <c r="R2603" i="1" a="1"/>
  <c r="R2603" i="1" s="1"/>
  <c r="R2604" i="1" a="1"/>
  <c r="R2604" i="1" s="1"/>
  <c r="R2605" i="1" a="1"/>
  <c r="R2605" i="1" s="1"/>
  <c r="R2606" i="1" a="1"/>
  <c r="R2606" i="1" s="1"/>
  <c r="R2607" i="1" a="1"/>
  <c r="R2607" i="1" s="1"/>
  <c r="R2608" i="1" a="1"/>
  <c r="R2608" i="1" s="1"/>
  <c r="R2609" i="1" a="1"/>
  <c r="R2609" i="1" s="1"/>
  <c r="R2610" i="1" a="1"/>
  <c r="R2610" i="1" s="1"/>
  <c r="R2611" i="1" a="1"/>
  <c r="R2611" i="1" s="1"/>
  <c r="R2612" i="1" a="1"/>
  <c r="R2612" i="1" s="1"/>
  <c r="R2613" i="1" a="1"/>
  <c r="R2613" i="1" s="1"/>
  <c r="R2614" i="1" a="1"/>
  <c r="R2614" i="1" s="1"/>
  <c r="R2615" i="1" a="1"/>
  <c r="R2615" i="1" s="1"/>
  <c r="R2616" i="1" a="1"/>
  <c r="R2616" i="1" s="1"/>
  <c r="R2617" i="1" a="1"/>
  <c r="R2617" i="1" s="1"/>
  <c r="R2618" i="1" a="1"/>
  <c r="R2618" i="1" s="1"/>
  <c r="R2619" i="1" a="1"/>
  <c r="R2619" i="1" s="1"/>
  <c r="R2620" i="1" a="1"/>
  <c r="R2620" i="1"/>
  <c r="R2621" i="1" a="1"/>
  <c r="R2621" i="1" s="1"/>
  <c r="R2622" i="1" a="1"/>
  <c r="R2622" i="1" s="1"/>
  <c r="R2623" i="1" a="1"/>
  <c r="R2623" i="1" s="1"/>
  <c r="R2624" i="1" a="1"/>
  <c r="R2624" i="1" s="1"/>
  <c r="R2625" i="1" a="1"/>
  <c r="R2625" i="1" s="1"/>
  <c r="R2626" i="1" a="1"/>
  <c r="R2626" i="1" s="1"/>
  <c r="R2627" i="1" a="1"/>
  <c r="R2627" i="1" s="1"/>
  <c r="R2628" i="1" a="1"/>
  <c r="R2628" i="1" s="1"/>
  <c r="R2629" i="1" a="1"/>
  <c r="R2629" i="1" s="1"/>
  <c r="R2630" i="1" a="1"/>
  <c r="R2630" i="1" s="1"/>
  <c r="R2631" i="1" a="1"/>
  <c r="R2631" i="1" s="1"/>
  <c r="R2632" i="1" a="1"/>
  <c r="R2632" i="1" s="1"/>
  <c r="R2633" i="1" a="1"/>
  <c r="R2633" i="1" s="1"/>
  <c r="R2634" i="1" a="1"/>
  <c r="R2634" i="1" s="1"/>
  <c r="R2635" i="1" a="1"/>
  <c r="R2635" i="1" s="1"/>
  <c r="R2636" i="1" a="1"/>
  <c r="R2636" i="1" s="1"/>
  <c r="R2637" i="1" a="1"/>
  <c r="R2637" i="1" s="1"/>
  <c r="R2638" i="1" a="1"/>
  <c r="R2638" i="1" s="1"/>
  <c r="R2639" i="1" a="1"/>
  <c r="R2639" i="1" s="1"/>
  <c r="R2640" i="1" a="1"/>
  <c r="R2640" i="1" s="1"/>
  <c r="R2641" i="1" a="1"/>
  <c r="R2641" i="1" s="1"/>
  <c r="R2642" i="1" a="1"/>
  <c r="R2642" i="1" s="1"/>
  <c r="R2643" i="1" a="1"/>
  <c r="R2643" i="1" s="1"/>
  <c r="R2644" i="1" a="1"/>
  <c r="R2644" i="1" s="1"/>
  <c r="R2645" i="1" a="1"/>
  <c r="R2645" i="1" s="1"/>
  <c r="R2646" i="1" a="1"/>
  <c r="R2646" i="1" s="1"/>
  <c r="R2647" i="1" a="1"/>
  <c r="R2647" i="1" s="1"/>
  <c r="R2648" i="1" a="1"/>
  <c r="R2648" i="1" s="1"/>
  <c r="R2649" i="1" a="1"/>
  <c r="R2649" i="1" s="1"/>
  <c r="R2650" i="1" a="1"/>
  <c r="R2650" i="1" s="1"/>
  <c r="R2651" i="1" a="1"/>
  <c r="R2651" i="1" s="1"/>
  <c r="R2652" i="1" a="1"/>
  <c r="R2652" i="1"/>
  <c r="R2653" i="1" a="1"/>
  <c r="R2653" i="1" s="1"/>
  <c r="R2654" i="1" a="1"/>
  <c r="R2654" i="1" s="1"/>
  <c r="R2655" i="1" a="1"/>
  <c r="R2655" i="1" s="1"/>
  <c r="R2656" i="1" a="1"/>
  <c r="R2656" i="1" s="1"/>
  <c r="R2657" i="1" a="1"/>
  <c r="R2657" i="1" s="1"/>
  <c r="R2658" i="1" a="1"/>
  <c r="R2658" i="1" s="1"/>
  <c r="R2659" i="1" a="1"/>
  <c r="R2659" i="1" s="1"/>
  <c r="R2660" i="1" a="1"/>
  <c r="R2660" i="1" s="1"/>
  <c r="R2661" i="1" a="1"/>
  <c r="R2661" i="1" s="1"/>
  <c r="R2662" i="1" a="1"/>
  <c r="R2662" i="1" s="1"/>
  <c r="R2663" i="1" a="1"/>
  <c r="R2663" i="1" s="1"/>
  <c r="R2664" i="1" a="1"/>
  <c r="R2664" i="1" s="1"/>
  <c r="R2665" i="1" a="1"/>
  <c r="R2665" i="1" s="1"/>
  <c r="R2666" i="1" a="1"/>
  <c r="R2666" i="1" s="1"/>
  <c r="R2667" i="1" a="1"/>
  <c r="R2667" i="1" s="1"/>
  <c r="R2668" i="1" a="1"/>
  <c r="R2668" i="1" s="1"/>
  <c r="R2669" i="1" a="1"/>
  <c r="R2669" i="1" s="1"/>
  <c r="R2670" i="1" a="1"/>
  <c r="R2670" i="1" s="1"/>
  <c r="R2671" i="1" a="1"/>
  <c r="R2671" i="1" s="1"/>
  <c r="R2672" i="1" a="1"/>
  <c r="R2672" i="1" s="1"/>
  <c r="R2673" i="1" a="1"/>
  <c r="R2673" i="1" s="1"/>
  <c r="R2674" i="1" a="1"/>
  <c r="R2674" i="1" s="1"/>
  <c r="R2675" i="1" a="1"/>
  <c r="R2675" i="1" s="1"/>
  <c r="R2676" i="1" a="1"/>
  <c r="R2676" i="1" s="1"/>
  <c r="R2677" i="1" a="1"/>
  <c r="R2677" i="1" s="1"/>
  <c r="R2678" i="1" a="1"/>
  <c r="R2678" i="1" s="1"/>
  <c r="R2679" i="1" a="1"/>
  <c r="R2679" i="1" s="1"/>
  <c r="R2680" i="1" a="1"/>
  <c r="R2680" i="1" s="1"/>
  <c r="R2681" i="1" a="1"/>
  <c r="R2681" i="1" s="1"/>
  <c r="R2682" i="1" a="1"/>
  <c r="R2682" i="1" s="1"/>
  <c r="R2683" i="1" a="1"/>
  <c r="R2683" i="1" s="1"/>
  <c r="R2684" i="1" a="1"/>
  <c r="R2684" i="1"/>
  <c r="R2685" i="1" a="1"/>
  <c r="R2685" i="1" s="1"/>
  <c r="R2686" i="1" a="1"/>
  <c r="R2686" i="1" s="1"/>
  <c r="R2687" i="1" a="1"/>
  <c r="R2687" i="1" s="1"/>
  <c r="R2688" i="1" a="1"/>
  <c r="R2688" i="1" s="1"/>
  <c r="R2689" i="1" a="1"/>
  <c r="R2689" i="1" s="1"/>
  <c r="R2690" i="1" a="1"/>
  <c r="R2690" i="1" s="1"/>
  <c r="R2691" i="1" a="1"/>
  <c r="R2691" i="1" s="1"/>
  <c r="R2692" i="1" a="1"/>
  <c r="R2692" i="1" s="1"/>
  <c r="R2693" i="1" a="1"/>
  <c r="R2693" i="1" s="1"/>
  <c r="R2694" i="1" a="1"/>
  <c r="R2694" i="1" s="1"/>
  <c r="R2695" i="1" a="1"/>
  <c r="R2695" i="1" s="1"/>
  <c r="R2696" i="1" a="1"/>
  <c r="R2696" i="1" s="1"/>
  <c r="R2697" i="1" a="1"/>
  <c r="R2697" i="1" s="1"/>
  <c r="R2698" i="1" a="1"/>
  <c r="R2698" i="1" s="1"/>
  <c r="R2699" i="1" a="1"/>
  <c r="R2699" i="1" s="1"/>
  <c r="R2700" i="1" a="1"/>
  <c r="R2700" i="1" s="1"/>
  <c r="R2701" i="1" a="1"/>
  <c r="R2701" i="1" s="1"/>
  <c r="R2702" i="1" a="1"/>
  <c r="R2702" i="1" s="1"/>
  <c r="R2703" i="1" a="1"/>
  <c r="R2703" i="1" s="1"/>
  <c r="R2704" i="1" a="1"/>
  <c r="R2704" i="1" s="1"/>
  <c r="R2705" i="1" a="1"/>
  <c r="R2705" i="1" s="1"/>
  <c r="R2706" i="1" a="1"/>
  <c r="R2706" i="1" s="1"/>
  <c r="R2707" i="1" a="1"/>
  <c r="R2707" i="1" s="1"/>
  <c r="R2708" i="1" a="1"/>
  <c r="R2708" i="1" s="1"/>
  <c r="R2709" i="1" a="1"/>
  <c r="R2709" i="1" s="1"/>
  <c r="R2710" i="1" a="1"/>
  <c r="R2710" i="1" s="1"/>
  <c r="R2711" i="1" a="1"/>
  <c r="R2711" i="1" s="1"/>
  <c r="R2712" i="1" a="1"/>
  <c r="R2712" i="1" s="1"/>
  <c r="R2713" i="1" a="1"/>
  <c r="R2713" i="1" s="1"/>
  <c r="R2714" i="1" a="1"/>
  <c r="R2714" i="1" s="1"/>
  <c r="R2715" i="1" a="1"/>
  <c r="R2715" i="1" s="1"/>
  <c r="R2716" i="1" a="1"/>
  <c r="R2716" i="1"/>
  <c r="R2717" i="1" a="1"/>
  <c r="R2717" i="1" s="1"/>
  <c r="R2718" i="1" a="1"/>
  <c r="R2718" i="1" s="1"/>
  <c r="R2719" i="1" a="1"/>
  <c r="R2719" i="1" s="1"/>
  <c r="R2720" i="1" a="1"/>
  <c r="R2720" i="1" s="1"/>
  <c r="R2721" i="1" a="1"/>
  <c r="R2721" i="1" s="1"/>
  <c r="R2722" i="1" a="1"/>
  <c r="R2722" i="1" s="1"/>
  <c r="R2723" i="1" a="1"/>
  <c r="R2723" i="1" s="1"/>
  <c r="R2724" i="1" a="1"/>
  <c r="R2724" i="1" s="1"/>
  <c r="R2725" i="1" a="1"/>
  <c r="R2725" i="1" s="1"/>
  <c r="R2726" i="1" a="1"/>
  <c r="R2726" i="1" s="1"/>
  <c r="R2727" i="1" a="1"/>
  <c r="R2727" i="1" s="1"/>
  <c r="R2728" i="1" a="1"/>
  <c r="R2728" i="1" s="1"/>
  <c r="R2729" i="1" a="1"/>
  <c r="R2729" i="1" s="1"/>
  <c r="R2730" i="1" a="1"/>
  <c r="R2730" i="1" s="1"/>
  <c r="R2731" i="1" a="1"/>
  <c r="R2731" i="1" s="1"/>
  <c r="R2732" i="1" a="1"/>
  <c r="R2732" i="1" s="1"/>
  <c r="R2733" i="1" a="1"/>
  <c r="R2733" i="1" s="1"/>
  <c r="R2734" i="1" a="1"/>
  <c r="R2734" i="1" s="1"/>
  <c r="R2735" i="1" a="1"/>
  <c r="R2735" i="1" s="1"/>
  <c r="R2736" i="1" a="1"/>
  <c r="R2736" i="1"/>
  <c r="R2737" i="1" a="1"/>
  <c r="R2737" i="1" s="1"/>
  <c r="R2738" i="1" a="1"/>
  <c r="R2738" i="1" s="1"/>
  <c r="R2739" i="1" a="1"/>
  <c r="R2739" i="1" s="1"/>
  <c r="R2740" i="1" a="1"/>
  <c r="R2740" i="1" s="1"/>
  <c r="R2741" i="1" a="1"/>
  <c r="R2741" i="1" s="1"/>
  <c r="R2742" i="1" a="1"/>
  <c r="R2742" i="1" s="1"/>
  <c r="R2743" i="1" a="1"/>
  <c r="R2743" i="1" s="1"/>
  <c r="R2744" i="1" a="1"/>
  <c r="R2744" i="1" s="1"/>
  <c r="R2745" i="1" a="1"/>
  <c r="R2745" i="1" s="1"/>
  <c r="R2746" i="1" a="1"/>
  <c r="R2746" i="1" s="1"/>
  <c r="R2747" i="1" a="1"/>
  <c r="R2747" i="1" s="1"/>
  <c r="R2748" i="1" a="1"/>
  <c r="R2748" i="1"/>
  <c r="R2749" i="1" a="1"/>
  <c r="R2749" i="1" s="1"/>
  <c r="R2750" i="1" a="1"/>
  <c r="R2750" i="1" s="1"/>
  <c r="R2751" i="1" a="1"/>
  <c r="R2751" i="1" s="1"/>
  <c r="R2752" i="1" a="1"/>
  <c r="R2752" i="1" s="1"/>
  <c r="R2753" i="1" a="1"/>
  <c r="R2753" i="1" s="1"/>
  <c r="R2754" i="1" a="1"/>
  <c r="R2754" i="1" s="1"/>
  <c r="R2755" i="1" a="1"/>
  <c r="R2755" i="1" s="1"/>
  <c r="R2756" i="1" a="1"/>
  <c r="R2756" i="1" s="1"/>
  <c r="R2757" i="1" a="1"/>
  <c r="R2757" i="1" s="1"/>
  <c r="R2758" i="1" a="1"/>
  <c r="R2758" i="1" s="1"/>
  <c r="R2759" i="1" a="1"/>
  <c r="R2759" i="1" s="1"/>
  <c r="R2760" i="1" a="1"/>
  <c r="R2760" i="1" s="1"/>
  <c r="R2761" i="1" a="1"/>
  <c r="R2761" i="1" s="1"/>
  <c r="R2762" i="1" a="1"/>
  <c r="R2762" i="1" s="1"/>
  <c r="R2763" i="1" a="1"/>
  <c r="R2763" i="1" s="1"/>
  <c r="R2764" i="1" a="1"/>
  <c r="R2764" i="1" s="1"/>
  <c r="R2765" i="1" a="1"/>
  <c r="R2765" i="1" s="1"/>
  <c r="R2766" i="1" a="1"/>
  <c r="R2766" i="1" s="1"/>
  <c r="R2767" i="1" a="1"/>
  <c r="R2767" i="1" s="1"/>
  <c r="R2768" i="1" a="1"/>
  <c r="R2768" i="1"/>
  <c r="R2769" i="1" a="1"/>
  <c r="R2769" i="1" s="1"/>
  <c r="R2770" i="1" a="1"/>
  <c r="R2770" i="1" s="1"/>
  <c r="R2771" i="1" a="1"/>
  <c r="R2771" i="1" s="1"/>
  <c r="R2772" i="1" a="1"/>
  <c r="R2772" i="1" s="1"/>
  <c r="R2773" i="1" a="1"/>
  <c r="R2773" i="1" s="1"/>
  <c r="R2774" i="1" a="1"/>
  <c r="R2774" i="1" s="1"/>
  <c r="R2775" i="1" a="1"/>
  <c r="R2775" i="1" s="1"/>
  <c r="R2776" i="1" a="1"/>
  <c r="R2776" i="1" s="1"/>
  <c r="R2777" i="1" a="1"/>
  <c r="R2777" i="1" s="1"/>
  <c r="R2778" i="1" a="1"/>
  <c r="R2778" i="1" s="1"/>
  <c r="R2779" i="1" a="1"/>
  <c r="R2779" i="1" s="1"/>
  <c r="R2780" i="1" a="1"/>
  <c r="R2780" i="1"/>
  <c r="R2781" i="1" a="1"/>
  <c r="R2781" i="1" s="1"/>
  <c r="R2782" i="1" a="1"/>
  <c r="R2782" i="1" s="1"/>
  <c r="R2783" i="1" a="1"/>
  <c r="R2783" i="1" s="1"/>
  <c r="R2784" i="1" a="1"/>
  <c r="R2784" i="1" s="1"/>
  <c r="R2785" i="1" a="1"/>
  <c r="R2785" i="1" s="1"/>
  <c r="R2786" i="1" a="1"/>
  <c r="R2786" i="1" s="1"/>
  <c r="R2787" i="1" a="1"/>
  <c r="R2787" i="1" s="1"/>
  <c r="R2788" i="1" a="1"/>
  <c r="R2788" i="1" s="1"/>
  <c r="R2789" i="1" a="1"/>
  <c r="R2789" i="1" s="1"/>
  <c r="R2790" i="1" a="1"/>
  <c r="R2790" i="1" s="1"/>
  <c r="R2791" i="1" a="1"/>
  <c r="R2791" i="1" s="1"/>
  <c r="R2792" i="1" a="1"/>
  <c r="R2792" i="1" s="1"/>
  <c r="R2793" i="1" a="1"/>
  <c r="R2793" i="1" s="1"/>
  <c r="R2794" i="1" a="1"/>
  <c r="R2794" i="1" s="1"/>
  <c r="R2795" i="1" a="1"/>
  <c r="R2795" i="1" s="1"/>
  <c r="R2796" i="1" a="1"/>
  <c r="R2796" i="1" s="1"/>
  <c r="R2797" i="1" a="1"/>
  <c r="R2797" i="1" s="1"/>
  <c r="R2798" i="1" a="1"/>
  <c r="R2798" i="1" s="1"/>
  <c r="R2799" i="1" a="1"/>
  <c r="R2799" i="1" s="1"/>
  <c r="R2800" i="1" a="1"/>
  <c r="R2800" i="1"/>
  <c r="R2801" i="1" a="1"/>
  <c r="R2801" i="1" s="1"/>
  <c r="R2802" i="1" a="1"/>
  <c r="R2802" i="1" s="1"/>
  <c r="R2803" i="1" a="1"/>
  <c r="R2803" i="1" s="1"/>
  <c r="R2804" i="1" a="1"/>
  <c r="R2804" i="1" s="1"/>
  <c r="R2805" i="1" a="1"/>
  <c r="R2805" i="1" s="1"/>
  <c r="R2806" i="1" a="1"/>
  <c r="R2806" i="1" s="1"/>
  <c r="R2807" i="1" a="1"/>
  <c r="R2807" i="1" s="1"/>
  <c r="R2808" i="1" a="1"/>
  <c r="R2808" i="1" s="1"/>
  <c r="R2809" i="1" a="1"/>
  <c r="R2809" i="1" s="1"/>
  <c r="R2810" i="1" a="1"/>
  <c r="R2810" i="1" s="1"/>
  <c r="R2811" i="1" a="1"/>
  <c r="R2811" i="1" s="1"/>
  <c r="R2812" i="1" a="1"/>
  <c r="R2812" i="1"/>
  <c r="R2813" i="1" a="1"/>
  <c r="R2813" i="1" s="1"/>
  <c r="R2814" i="1" a="1"/>
  <c r="R2814" i="1" s="1"/>
  <c r="R2815" i="1" a="1"/>
  <c r="R2815" i="1" s="1"/>
  <c r="R2816" i="1" a="1"/>
  <c r="R2816" i="1" s="1"/>
  <c r="R2817" i="1" a="1"/>
  <c r="R2817" i="1" s="1"/>
  <c r="R2818" i="1" a="1"/>
  <c r="R2818" i="1" s="1"/>
  <c r="R2819" i="1" a="1"/>
  <c r="R2819" i="1" s="1"/>
  <c r="R2820" i="1" a="1"/>
  <c r="R2820" i="1" s="1"/>
  <c r="R2821" i="1" a="1"/>
  <c r="R2821" i="1" s="1"/>
  <c r="R2822" i="1" a="1"/>
  <c r="R2822" i="1" s="1"/>
  <c r="R2823" i="1" a="1"/>
  <c r="R2823" i="1" s="1"/>
  <c r="R2824" i="1" a="1"/>
  <c r="R2824" i="1" s="1"/>
  <c r="R2825" i="1" a="1"/>
  <c r="R2825" i="1" s="1"/>
  <c r="R2826" i="1" a="1"/>
  <c r="R2826" i="1" s="1"/>
  <c r="R2827" i="1" a="1"/>
  <c r="R2827" i="1" s="1"/>
  <c r="R2828" i="1" a="1"/>
  <c r="R2828" i="1" s="1"/>
  <c r="R2829" i="1" a="1"/>
  <c r="R2829" i="1" s="1"/>
  <c r="R2830" i="1" a="1"/>
  <c r="R2830" i="1" s="1"/>
  <c r="R2831" i="1" a="1"/>
  <c r="R2831" i="1" s="1"/>
  <c r="R2832" i="1" a="1"/>
  <c r="R2832" i="1"/>
  <c r="R2833" i="1" a="1"/>
  <c r="R2833" i="1" s="1"/>
  <c r="R2834" i="1" a="1"/>
  <c r="R2834" i="1" s="1"/>
  <c r="R2835" i="1" a="1"/>
  <c r="R2835" i="1" s="1"/>
  <c r="R2836" i="1" a="1"/>
  <c r="R2836" i="1" s="1"/>
  <c r="R2837" i="1" a="1"/>
  <c r="R2837" i="1" s="1"/>
  <c r="R2838" i="1" a="1"/>
  <c r="R2838" i="1" s="1"/>
  <c r="R2839" i="1" a="1"/>
  <c r="R2839" i="1" s="1"/>
  <c r="R2840" i="1" a="1"/>
  <c r="R2840" i="1" s="1"/>
  <c r="R2841" i="1" a="1"/>
  <c r="R2841" i="1" s="1"/>
  <c r="R2842" i="1" a="1"/>
  <c r="R2842" i="1" s="1"/>
  <c r="R2843" i="1" a="1"/>
  <c r="R2843" i="1" s="1"/>
  <c r="R2844" i="1" a="1"/>
  <c r="R2844" i="1"/>
  <c r="R2845" i="1" a="1"/>
  <c r="R2845" i="1" s="1"/>
  <c r="R2846" i="1" a="1"/>
  <c r="R2846" i="1" s="1"/>
  <c r="R2847" i="1" a="1"/>
  <c r="R2847" i="1" s="1"/>
  <c r="R2848" i="1" a="1"/>
  <c r="R2848" i="1" s="1"/>
  <c r="R2849" i="1" a="1"/>
  <c r="R2849" i="1" s="1"/>
  <c r="R2850" i="1" a="1"/>
  <c r="R2850" i="1" s="1"/>
  <c r="R2851" i="1" a="1"/>
  <c r="R2851" i="1" s="1"/>
  <c r="R2852" i="1" a="1"/>
  <c r="R2852" i="1" s="1"/>
  <c r="R2853" i="1" a="1"/>
  <c r="R2853" i="1" s="1"/>
  <c r="R2854" i="1" a="1"/>
  <c r="R2854" i="1" s="1"/>
  <c r="R2855" i="1" a="1"/>
  <c r="R2855" i="1" s="1"/>
  <c r="R2856" i="1" a="1"/>
  <c r="R2856" i="1"/>
  <c r="R2857" i="1" a="1"/>
  <c r="R2857" i="1" s="1"/>
  <c r="R2858" i="1" a="1"/>
  <c r="R2858" i="1" s="1"/>
  <c r="R2859" i="1" a="1"/>
  <c r="R2859" i="1" s="1"/>
  <c r="R2860" i="1" a="1"/>
  <c r="R2860" i="1" s="1"/>
  <c r="R2861" i="1" a="1"/>
  <c r="R2861" i="1" s="1"/>
  <c r="R2862" i="1" a="1"/>
  <c r="R2862" i="1" s="1"/>
  <c r="R2863" i="1" a="1"/>
  <c r="R2863" i="1" s="1"/>
  <c r="R2864" i="1" a="1"/>
  <c r="R2864" i="1"/>
  <c r="R2865" i="1" a="1"/>
  <c r="R2865" i="1" s="1"/>
  <c r="R2866" i="1" a="1"/>
  <c r="R2866" i="1" s="1"/>
  <c r="R2867" i="1" a="1"/>
  <c r="R2867" i="1" s="1"/>
  <c r="R2868" i="1" a="1"/>
  <c r="R2868" i="1" s="1"/>
  <c r="R2869" i="1" a="1"/>
  <c r="R2869" i="1" s="1"/>
  <c r="R2870" i="1" a="1"/>
  <c r="R2870" i="1"/>
  <c r="R2871" i="1" a="1"/>
  <c r="R2871" i="1" s="1"/>
  <c r="R2872" i="1" a="1"/>
  <c r="R2872" i="1" s="1"/>
  <c r="R2873" i="1" a="1"/>
  <c r="R2873" i="1" s="1"/>
  <c r="R2874" i="1" a="1"/>
  <c r="R2874" i="1" s="1"/>
  <c r="R2875" i="1" a="1"/>
  <c r="R2875" i="1" s="1"/>
  <c r="R2876" i="1" a="1"/>
  <c r="R2876" i="1"/>
  <c r="R2877" i="1" a="1"/>
  <c r="R2877" i="1" s="1"/>
  <c r="R2878" i="1" a="1"/>
  <c r="R2878" i="1" s="1"/>
  <c r="R2879" i="1" a="1"/>
  <c r="R2879" i="1" s="1"/>
  <c r="R2880" i="1" a="1"/>
  <c r="R2880" i="1" s="1"/>
  <c r="R2881" i="1" a="1"/>
  <c r="R2881" i="1" s="1"/>
  <c r="R2882" i="1" a="1"/>
  <c r="R2882" i="1" s="1"/>
  <c r="R2883" i="1" a="1"/>
  <c r="R2883" i="1" s="1"/>
  <c r="R2884" i="1" a="1"/>
  <c r="R2884" i="1" s="1"/>
  <c r="R2885" i="1" a="1"/>
  <c r="R2885" i="1" s="1"/>
  <c r="R2886" i="1" a="1"/>
  <c r="R2886" i="1"/>
  <c r="R2887" i="1" a="1"/>
  <c r="R2887" i="1" s="1"/>
  <c r="R2888" i="1" a="1"/>
  <c r="R2888" i="1" s="1"/>
  <c r="R2889" i="1" a="1"/>
  <c r="R2889" i="1" s="1"/>
  <c r="R2890" i="1" a="1"/>
  <c r="R2890" i="1" s="1"/>
  <c r="R2891" i="1" a="1"/>
  <c r="R2891" i="1" s="1"/>
  <c r="R2892" i="1" a="1"/>
  <c r="R2892" i="1" s="1"/>
  <c r="R2893" i="1" a="1"/>
  <c r="R2893" i="1" s="1"/>
  <c r="R2894" i="1" a="1"/>
  <c r="R2894" i="1" s="1"/>
  <c r="R2895" i="1" a="1"/>
  <c r="R2895" i="1" s="1"/>
  <c r="R2896" i="1" a="1"/>
  <c r="R2896" i="1"/>
  <c r="R2897" i="1" a="1"/>
  <c r="R2897" i="1" s="1"/>
  <c r="R2898" i="1" a="1"/>
  <c r="R2898" i="1" s="1"/>
  <c r="R2899" i="1" a="1"/>
  <c r="R2899" i="1" s="1"/>
  <c r="R2900" i="1" a="1"/>
  <c r="R2900" i="1" s="1"/>
  <c r="R2901" i="1" a="1"/>
  <c r="R2901" i="1" s="1"/>
  <c r="R2902" i="1" a="1"/>
  <c r="R2902" i="1" s="1"/>
  <c r="R2903" i="1" a="1"/>
  <c r="R2903" i="1" s="1"/>
  <c r="R2904" i="1" a="1"/>
  <c r="R2904" i="1" s="1"/>
  <c r="R2905" i="1" a="1"/>
  <c r="R2905" i="1" s="1"/>
  <c r="R2906" i="1" a="1"/>
  <c r="R2906" i="1" s="1"/>
  <c r="R2907" i="1" a="1"/>
  <c r="R2907" i="1" s="1"/>
  <c r="R2908" i="1" a="1"/>
  <c r="R2908" i="1"/>
  <c r="R2909" i="1" a="1"/>
  <c r="R2909" i="1" s="1"/>
  <c r="R2910" i="1" a="1"/>
  <c r="R2910" i="1" s="1"/>
  <c r="R2911" i="1" a="1"/>
  <c r="R2911" i="1" s="1"/>
  <c r="R2912" i="1" a="1"/>
  <c r="R2912" i="1" s="1"/>
  <c r="R2913" i="1" a="1"/>
  <c r="R2913" i="1" s="1"/>
  <c r="R2914" i="1" a="1"/>
  <c r="R2914" i="1" s="1"/>
  <c r="R2915" i="1" a="1"/>
  <c r="R2915" i="1" s="1"/>
  <c r="R2916" i="1" a="1"/>
  <c r="R2916" i="1" s="1"/>
  <c r="R2917" i="1" a="1"/>
  <c r="R2917" i="1" s="1"/>
  <c r="R2918" i="1" a="1"/>
  <c r="R2918" i="1" s="1"/>
  <c r="R2919" i="1" a="1"/>
  <c r="R2919" i="1" s="1"/>
  <c r="R2920" i="1" a="1"/>
  <c r="R2920" i="1"/>
  <c r="R2921" i="1" a="1"/>
  <c r="R2921" i="1" s="1"/>
  <c r="R2922" i="1" a="1"/>
  <c r="R2922" i="1" s="1"/>
  <c r="R2923" i="1" a="1"/>
  <c r="R2923" i="1" s="1"/>
  <c r="R2924" i="1" a="1"/>
  <c r="R2924" i="1" s="1"/>
  <c r="R2925" i="1" a="1"/>
  <c r="R2925" i="1" s="1"/>
  <c r="R2926" i="1" a="1"/>
  <c r="R2926" i="1" s="1"/>
  <c r="R2927" i="1" a="1"/>
  <c r="R2927" i="1" s="1"/>
  <c r="R2928" i="1" a="1"/>
  <c r="R2928" i="1" s="1"/>
  <c r="R2929" i="1" a="1"/>
  <c r="R2929" i="1" s="1"/>
  <c r="R2930" i="1" a="1"/>
  <c r="R2930" i="1" s="1"/>
  <c r="R2931" i="1" a="1"/>
  <c r="R2931" i="1" s="1"/>
  <c r="R2932" i="1" a="1"/>
  <c r="R2932" i="1" s="1"/>
  <c r="R2933" i="1" a="1"/>
  <c r="R2933" i="1" s="1"/>
  <c r="R2934" i="1" a="1"/>
  <c r="R2934" i="1" s="1"/>
  <c r="R2935" i="1" a="1"/>
  <c r="R2935" i="1" s="1"/>
  <c r="R2936" i="1" a="1"/>
  <c r="R2936" i="1" s="1"/>
  <c r="R2937" i="1" a="1"/>
  <c r="R2937" i="1" s="1"/>
  <c r="R2938" i="1" a="1"/>
  <c r="R2938" i="1" s="1"/>
  <c r="R2939" i="1" a="1"/>
  <c r="R2939" i="1" s="1"/>
  <c r="R2940" i="1" a="1"/>
  <c r="R2940" i="1"/>
  <c r="R2941" i="1" a="1"/>
  <c r="R2941" i="1" s="1"/>
  <c r="R2942" i="1" a="1"/>
  <c r="R2942" i="1" s="1"/>
  <c r="R2943" i="1" a="1"/>
  <c r="R2943" i="1" s="1"/>
  <c r="R2944" i="1" a="1"/>
  <c r="R2944" i="1" s="1"/>
  <c r="R2945" i="1" a="1"/>
  <c r="R2945" i="1" s="1"/>
  <c r="R2946" i="1" a="1"/>
  <c r="R2946" i="1" s="1"/>
  <c r="R2947" i="1" a="1"/>
  <c r="R2947" i="1" s="1"/>
  <c r="R2948" i="1" a="1"/>
  <c r="R2948" i="1" s="1"/>
  <c r="R2949" i="1" a="1"/>
  <c r="R2949" i="1" s="1"/>
  <c r="R2950" i="1" a="1"/>
  <c r="R2950" i="1"/>
  <c r="R2951" i="1" a="1"/>
  <c r="R2951" i="1" s="1"/>
  <c r="R2952" i="1" a="1"/>
  <c r="R2952" i="1" s="1"/>
  <c r="R2953" i="1" a="1"/>
  <c r="R2953" i="1" s="1"/>
  <c r="R2954" i="1" a="1"/>
  <c r="R2954" i="1" s="1"/>
  <c r="R2955" i="1" a="1"/>
  <c r="R2955" i="1" s="1"/>
  <c r="R2956" i="1" a="1"/>
  <c r="R2956" i="1" s="1"/>
  <c r="R2957" i="1" a="1"/>
  <c r="R2957" i="1" s="1"/>
  <c r="R2958" i="1" a="1"/>
  <c r="R2958" i="1" s="1"/>
  <c r="R2959" i="1" a="1"/>
  <c r="R2959" i="1" s="1"/>
  <c r="R2960" i="1" a="1"/>
  <c r="R2960" i="1"/>
  <c r="R2961" i="1" a="1"/>
  <c r="R2961" i="1" s="1"/>
  <c r="R2962" i="1" a="1"/>
  <c r="R2962" i="1" s="1"/>
  <c r="R2963" i="1" a="1"/>
  <c r="R2963" i="1" s="1"/>
  <c r="R2964" i="1" a="1"/>
  <c r="R2964" i="1" s="1"/>
  <c r="R2965" i="1" a="1"/>
  <c r="R2965" i="1" s="1"/>
  <c r="R2966" i="1" a="1"/>
  <c r="R2966" i="1" s="1"/>
  <c r="R2967" i="1" a="1"/>
  <c r="R2967" i="1" s="1"/>
  <c r="R2968" i="1" a="1"/>
  <c r="R2968" i="1" s="1"/>
  <c r="R2969" i="1" a="1"/>
  <c r="R2969" i="1" s="1"/>
  <c r="R2970" i="1" a="1"/>
  <c r="R2970" i="1" s="1"/>
  <c r="R2971" i="1" a="1"/>
  <c r="R2971" i="1" s="1"/>
  <c r="R2972" i="1" a="1"/>
  <c r="R2972" i="1" s="1"/>
  <c r="R2973" i="1" a="1"/>
  <c r="R2973" i="1" s="1"/>
  <c r="R2974" i="1" a="1"/>
  <c r="R2974" i="1" s="1"/>
  <c r="R2975" i="1" a="1"/>
  <c r="R2975" i="1" s="1"/>
  <c r="R2976" i="1" a="1"/>
  <c r="R2976" i="1" s="1"/>
  <c r="R2977" i="1" a="1"/>
  <c r="R2977" i="1" s="1"/>
  <c r="R2978" i="1" a="1"/>
  <c r="R2978" i="1" s="1"/>
  <c r="R2979" i="1" a="1"/>
  <c r="R2979" i="1" s="1"/>
  <c r="R2980" i="1" a="1"/>
  <c r="R2980" i="1" s="1"/>
  <c r="R2981" i="1" a="1"/>
  <c r="R2981" i="1" s="1"/>
  <c r="R2982" i="1" a="1"/>
  <c r="R2982" i="1" s="1"/>
  <c r="R2983" i="1" a="1"/>
  <c r="R2983" i="1" s="1"/>
  <c r="R2984" i="1" a="1"/>
  <c r="R2984" i="1" s="1"/>
  <c r="R2985" i="1" a="1"/>
  <c r="R2985" i="1" s="1"/>
  <c r="R2986" i="1" a="1"/>
  <c r="R2986" i="1" s="1"/>
  <c r="R2987" i="1" a="1"/>
  <c r="R2987" i="1" s="1"/>
  <c r="R2988" i="1" a="1"/>
  <c r="R2988" i="1"/>
  <c r="R2989" i="1" a="1"/>
  <c r="R2989" i="1" s="1"/>
  <c r="R2990" i="1" a="1"/>
  <c r="R2990" i="1" s="1"/>
  <c r="R2991" i="1" a="1"/>
  <c r="R2991" i="1" s="1"/>
  <c r="R2992" i="1" a="1"/>
  <c r="R2992" i="1" s="1"/>
  <c r="R2993" i="1" a="1"/>
  <c r="R2993" i="1" s="1"/>
  <c r="R2994" i="1" a="1"/>
  <c r="R2994" i="1" s="1"/>
  <c r="R2995" i="1" a="1"/>
  <c r="R2995" i="1" s="1"/>
  <c r="R2996" i="1" a="1"/>
  <c r="R2996" i="1" s="1"/>
  <c r="R2997" i="1" a="1"/>
  <c r="R2997" i="1" s="1"/>
  <c r="R2998" i="1" a="1"/>
  <c r="R2998" i="1" s="1"/>
  <c r="R2999" i="1" a="1"/>
  <c r="R2999" i="1" s="1"/>
  <c r="R3000" i="1" a="1"/>
  <c r="R3000" i="1" s="1"/>
  <c r="R3001" i="1" a="1"/>
  <c r="R3001" i="1" s="1"/>
  <c r="R3002" i="1" a="1"/>
  <c r="R3002" i="1" s="1"/>
  <c r="R3003" i="1" a="1"/>
  <c r="R3003" i="1" s="1"/>
  <c r="R3004" i="1" a="1"/>
  <c r="R3004" i="1" s="1"/>
  <c r="R3005" i="1" a="1"/>
  <c r="R3005" i="1" s="1"/>
  <c r="R3006" i="1" a="1"/>
  <c r="R3006" i="1" s="1"/>
  <c r="R3007" i="1" a="1"/>
  <c r="R3007" i="1" s="1"/>
  <c r="R3008" i="1" a="1"/>
  <c r="R3008" i="1" s="1"/>
  <c r="R3009" i="1" a="1"/>
  <c r="R3009" i="1" s="1"/>
  <c r="R3010" i="1" a="1"/>
  <c r="R3010" i="1" s="1"/>
  <c r="R3011" i="1" a="1"/>
  <c r="R3011" i="1" s="1"/>
  <c r="R3012" i="1" a="1"/>
  <c r="R3012" i="1" s="1"/>
  <c r="R3013" i="1" a="1"/>
  <c r="R3013" i="1" s="1"/>
  <c r="R3014" i="1" a="1"/>
  <c r="R3014" i="1" s="1"/>
  <c r="R3015" i="1" a="1"/>
  <c r="R3015" i="1" s="1"/>
  <c r="R3016" i="1" a="1"/>
  <c r="R3016" i="1" s="1"/>
  <c r="R3017" i="1" a="1"/>
  <c r="R3017" i="1" s="1"/>
  <c r="R3018" i="1" a="1"/>
  <c r="R3018" i="1" s="1"/>
  <c r="R3019" i="1" a="1"/>
  <c r="R3019" i="1" s="1"/>
  <c r="R3020" i="1" a="1"/>
  <c r="R3020" i="1"/>
  <c r="R3021" i="1" a="1"/>
  <c r="R3021" i="1" s="1"/>
  <c r="R3022" i="1" a="1"/>
  <c r="R3022" i="1" s="1"/>
  <c r="R3023" i="1" a="1"/>
  <c r="R3023" i="1" s="1"/>
  <c r="R3024" i="1" a="1"/>
  <c r="R3024" i="1" s="1"/>
  <c r="R3025" i="1" a="1"/>
  <c r="R3025" i="1" s="1"/>
  <c r="R3026" i="1" a="1"/>
  <c r="R3026" i="1" s="1"/>
  <c r="R3027" i="1" a="1"/>
  <c r="R3027" i="1" s="1"/>
  <c r="R3028" i="1" a="1"/>
  <c r="R3028" i="1" s="1"/>
  <c r="R3029" i="1" a="1"/>
  <c r="R3029" i="1" s="1"/>
  <c r="R3030" i="1" a="1"/>
  <c r="R3030" i="1" s="1"/>
  <c r="R3031" i="1" a="1"/>
  <c r="R3031" i="1" s="1"/>
  <c r="R3032" i="1" a="1"/>
  <c r="R3032" i="1" s="1"/>
  <c r="R3033" i="1" a="1"/>
  <c r="R3033" i="1" s="1"/>
  <c r="R3034" i="1" a="1"/>
  <c r="R3034" i="1" s="1"/>
  <c r="R3035" i="1" a="1"/>
  <c r="R3035" i="1" s="1"/>
  <c r="R3036" i="1" a="1"/>
  <c r="R3036" i="1" s="1"/>
  <c r="R3037" i="1" a="1"/>
  <c r="R3037" i="1" s="1"/>
  <c r="R3038" i="1" a="1"/>
  <c r="R3038" i="1" s="1"/>
  <c r="R3039" i="1" a="1"/>
  <c r="R3039" i="1" s="1"/>
  <c r="R3040" i="1" a="1"/>
  <c r="R3040" i="1" s="1"/>
  <c r="R3041" i="1" a="1"/>
  <c r="R3041" i="1" s="1"/>
  <c r="R3042" i="1" a="1"/>
  <c r="R3042" i="1" s="1"/>
  <c r="R3043" i="1" a="1"/>
  <c r="R3043" i="1" s="1"/>
  <c r="R3044" i="1" a="1"/>
  <c r="R3044" i="1" s="1"/>
  <c r="R3045" i="1" a="1"/>
  <c r="R3045" i="1" s="1"/>
  <c r="R3046" i="1" a="1"/>
  <c r="R3046" i="1" s="1"/>
  <c r="R3047" i="1" a="1"/>
  <c r="R3047" i="1" s="1"/>
  <c r="R3048" i="1" a="1"/>
  <c r="R3048" i="1" s="1"/>
  <c r="R3049" i="1" a="1"/>
  <c r="R3049" i="1" s="1"/>
  <c r="R3050" i="1" a="1"/>
  <c r="R3050" i="1" s="1"/>
  <c r="R3051" i="1" a="1"/>
  <c r="R3051" i="1" s="1"/>
  <c r="R3052" i="1" a="1"/>
  <c r="R3052" i="1"/>
  <c r="R3053" i="1" a="1"/>
  <c r="R3053" i="1" s="1"/>
  <c r="R3054" i="1" a="1"/>
  <c r="R3054" i="1" s="1"/>
  <c r="R3055" i="1" a="1"/>
  <c r="R3055" i="1" s="1"/>
  <c r="R3056" i="1" a="1"/>
  <c r="R3056" i="1" s="1"/>
  <c r="R3057" i="1" a="1"/>
  <c r="R3057" i="1" s="1"/>
  <c r="R3058" i="1" a="1"/>
  <c r="R3058" i="1" s="1"/>
  <c r="R3059" i="1" a="1"/>
  <c r="R3059" i="1" s="1"/>
  <c r="R3060" i="1" a="1"/>
  <c r="R3060" i="1"/>
  <c r="R3061" i="1" a="1"/>
  <c r="R3061" i="1" s="1"/>
  <c r="R3062" i="1" a="1"/>
  <c r="R3062" i="1" s="1"/>
  <c r="R3063" i="1" a="1"/>
  <c r="R3063" i="1" s="1"/>
  <c r="R3064" i="1" a="1"/>
  <c r="R3064" i="1" s="1"/>
  <c r="R3065" i="1" a="1"/>
  <c r="R3065" i="1" s="1"/>
  <c r="R3066" i="1" a="1"/>
  <c r="R3066" i="1" s="1"/>
  <c r="R3067" i="1" a="1"/>
  <c r="R3067" i="1" s="1"/>
  <c r="R3068" i="1" a="1"/>
  <c r="R3068" i="1" s="1"/>
  <c r="R3069" i="1" a="1"/>
  <c r="R3069" i="1" s="1"/>
  <c r="R3070" i="1" a="1"/>
  <c r="R3070" i="1" s="1"/>
  <c r="R3071" i="1" a="1"/>
  <c r="R3071" i="1" s="1"/>
  <c r="R3072" i="1" a="1"/>
  <c r="R3072" i="1" s="1"/>
  <c r="R3073" i="1" a="1"/>
  <c r="R3073" i="1" s="1"/>
  <c r="R3074" i="1" a="1"/>
  <c r="R3074" i="1" s="1"/>
  <c r="R3075" i="1" a="1"/>
  <c r="R3075" i="1" s="1"/>
  <c r="R3076" i="1" a="1"/>
  <c r="R3076" i="1" s="1"/>
  <c r="R3077" i="1" a="1"/>
  <c r="R3077" i="1" s="1"/>
  <c r="R3078" i="1" a="1"/>
  <c r="R3078" i="1" s="1"/>
  <c r="R3079" i="1" a="1"/>
  <c r="R3079" i="1" s="1"/>
  <c r="R3080" i="1" a="1"/>
  <c r="R3080" i="1" s="1"/>
  <c r="R3081" i="1" a="1"/>
  <c r="R3081" i="1" s="1"/>
  <c r="R3082" i="1" a="1"/>
  <c r="R3082" i="1" s="1"/>
  <c r="R3083" i="1" a="1"/>
  <c r="R3083" i="1" s="1"/>
  <c r="R3084" i="1" a="1"/>
  <c r="R3084" i="1"/>
  <c r="R3085" i="1" a="1"/>
  <c r="R3085" i="1" s="1"/>
  <c r="R3086" i="1" a="1"/>
  <c r="R3086" i="1" s="1"/>
  <c r="R3087" i="1" a="1"/>
  <c r="R3087" i="1" s="1"/>
  <c r="R3088" i="1" a="1"/>
  <c r="R3088" i="1" s="1"/>
  <c r="R3089" i="1" a="1"/>
  <c r="R3089" i="1" s="1"/>
  <c r="R3090" i="1" a="1"/>
  <c r="R3090" i="1" s="1"/>
  <c r="R3091" i="1" a="1"/>
  <c r="R3091" i="1" s="1"/>
  <c r="R3092" i="1" a="1"/>
  <c r="R3092" i="1"/>
  <c r="R3093" i="1" a="1"/>
  <c r="R3093" i="1" s="1"/>
  <c r="R3094" i="1" a="1"/>
  <c r="R3094" i="1" s="1"/>
  <c r="R3095" i="1" a="1"/>
  <c r="R3095" i="1" s="1"/>
  <c r="R3096" i="1" a="1"/>
  <c r="R3096" i="1" s="1"/>
  <c r="R3097" i="1" a="1"/>
  <c r="R3097" i="1" s="1"/>
  <c r="R3098" i="1" a="1"/>
  <c r="R3098" i="1" s="1"/>
  <c r="R3099" i="1" a="1"/>
  <c r="R3099" i="1" s="1"/>
  <c r="R3100" i="1" a="1"/>
  <c r="R3100" i="1" s="1"/>
  <c r="R3101" i="1" a="1"/>
  <c r="R3101" i="1" s="1"/>
  <c r="R3102" i="1" a="1"/>
  <c r="R3102" i="1" s="1"/>
  <c r="R3103" i="1" a="1"/>
  <c r="R3103" i="1" s="1"/>
  <c r="R3104" i="1" a="1"/>
  <c r="R3104" i="1" s="1"/>
  <c r="R3105" i="1" a="1"/>
  <c r="R3105" i="1" s="1"/>
  <c r="R3106" i="1" a="1"/>
  <c r="R3106" i="1" s="1"/>
  <c r="R3107" i="1" a="1"/>
  <c r="R3107" i="1" s="1"/>
  <c r="R3108" i="1" a="1"/>
  <c r="R3108" i="1" s="1"/>
  <c r="R3109" i="1" a="1"/>
  <c r="R3109" i="1" s="1"/>
  <c r="R3110" i="1" a="1"/>
  <c r="R3110" i="1" s="1"/>
  <c r="R3111" i="1" a="1"/>
  <c r="R3111" i="1" s="1"/>
  <c r="R3112" i="1" a="1"/>
  <c r="R3112" i="1" s="1"/>
  <c r="R3113" i="1" a="1"/>
  <c r="R3113" i="1" s="1"/>
  <c r="R3114" i="1" a="1"/>
  <c r="R3114" i="1" s="1"/>
  <c r="R3115" i="1" a="1"/>
  <c r="R3115" i="1" s="1"/>
  <c r="R3116" i="1" a="1"/>
  <c r="R3116" i="1"/>
  <c r="R3117" i="1" a="1"/>
  <c r="R3117" i="1" s="1"/>
  <c r="R3118" i="1" a="1"/>
  <c r="R3118" i="1" s="1"/>
  <c r="R3119" i="1" a="1"/>
  <c r="R3119" i="1" s="1"/>
  <c r="R3120" i="1" a="1"/>
  <c r="R3120" i="1" s="1"/>
  <c r="R3121" i="1" a="1"/>
  <c r="R3121" i="1" s="1"/>
  <c r="R3122" i="1" a="1"/>
  <c r="R3122" i="1" s="1"/>
  <c r="R3123" i="1" a="1"/>
  <c r="R3123" i="1" s="1"/>
  <c r="R3124" i="1" a="1"/>
  <c r="R3124" i="1"/>
  <c r="R3125" i="1" a="1"/>
  <c r="R3125" i="1" s="1"/>
  <c r="R3126" i="1" a="1"/>
  <c r="R3126" i="1" s="1"/>
  <c r="R3127" i="1" a="1"/>
  <c r="R3127" i="1" s="1"/>
  <c r="R3128" i="1" a="1"/>
  <c r="R3128" i="1" s="1"/>
  <c r="R3129" i="1" a="1"/>
  <c r="R3129" i="1" s="1"/>
  <c r="R3130" i="1" a="1"/>
  <c r="R3130" i="1" s="1"/>
  <c r="R3131" i="1" a="1"/>
  <c r="R3131" i="1" s="1"/>
  <c r="R3132" i="1" a="1"/>
  <c r="R3132" i="1" s="1"/>
  <c r="R3133" i="1" a="1"/>
  <c r="R3133" i="1" s="1"/>
  <c r="R3134" i="1" a="1"/>
  <c r="R3134" i="1" s="1"/>
  <c r="R3135" i="1" a="1"/>
  <c r="R3135" i="1" s="1"/>
  <c r="R3136" i="1" a="1"/>
  <c r="R3136" i="1" s="1"/>
  <c r="R3137" i="1" a="1"/>
  <c r="R3137" i="1" s="1"/>
  <c r="R3138" i="1" a="1"/>
  <c r="R3138" i="1" s="1"/>
  <c r="R3139" i="1" a="1"/>
  <c r="R3139" i="1" s="1"/>
  <c r="R3140" i="1" a="1"/>
  <c r="R3140" i="1" s="1"/>
  <c r="R3141" i="1" a="1"/>
  <c r="R3141" i="1" s="1"/>
  <c r="R3142" i="1" a="1"/>
  <c r="R3142" i="1" s="1"/>
  <c r="R3143" i="1" a="1"/>
  <c r="R3143" i="1" s="1"/>
  <c r="R3144" i="1" a="1"/>
  <c r="R3144" i="1" s="1"/>
  <c r="R3145" i="1" a="1"/>
  <c r="R3145" i="1" s="1"/>
  <c r="R3146" i="1" a="1"/>
  <c r="R3146" i="1" s="1"/>
  <c r="R3147" i="1" a="1"/>
  <c r="R3147" i="1" s="1"/>
  <c r="R3148" i="1" a="1"/>
  <c r="R3148" i="1"/>
  <c r="R3149" i="1" a="1"/>
  <c r="R3149" i="1" s="1"/>
  <c r="R3150" i="1" a="1"/>
  <c r="R3150" i="1" s="1"/>
  <c r="R3151" i="1" a="1"/>
  <c r="R3151" i="1" s="1"/>
  <c r="R3152" i="1" a="1"/>
  <c r="R3152" i="1" s="1"/>
  <c r="R3153" i="1" a="1"/>
  <c r="R3153" i="1" s="1"/>
  <c r="R3154" i="1" a="1"/>
  <c r="R3154" i="1" s="1"/>
  <c r="R3155" i="1" a="1"/>
  <c r="R3155" i="1" s="1"/>
  <c r="R3156" i="1" a="1"/>
  <c r="R3156" i="1"/>
  <c r="R3157" i="1" a="1"/>
  <c r="R3157" i="1" s="1"/>
  <c r="R3158" i="1" a="1"/>
  <c r="R3158" i="1" s="1"/>
  <c r="R3159" i="1" a="1"/>
  <c r="R3159" i="1" s="1"/>
  <c r="R3160" i="1" a="1"/>
  <c r="R3160" i="1" s="1"/>
  <c r="R3161" i="1" a="1"/>
  <c r="R3161" i="1" s="1"/>
  <c r="R3162" i="1" a="1"/>
  <c r="R3162" i="1" s="1"/>
  <c r="R3163" i="1" a="1"/>
  <c r="R3163" i="1" s="1"/>
  <c r="R3164" i="1" a="1"/>
  <c r="R3164" i="1" s="1"/>
  <c r="R3165" i="1" a="1"/>
  <c r="R3165" i="1" s="1"/>
  <c r="R3166" i="1" a="1"/>
  <c r="R3166" i="1" s="1"/>
  <c r="R3167" i="1" a="1"/>
  <c r="R3167" i="1" s="1"/>
  <c r="R3168" i="1" a="1"/>
  <c r="R3168" i="1" s="1"/>
  <c r="R3169" i="1" a="1"/>
  <c r="R3169" i="1" s="1"/>
  <c r="R3170" i="1" a="1"/>
  <c r="R3170" i="1" s="1"/>
  <c r="R3171" i="1" a="1"/>
  <c r="R3171" i="1" s="1"/>
  <c r="R3172" i="1" a="1"/>
  <c r="R3172" i="1" s="1"/>
  <c r="R3173" i="1" a="1"/>
  <c r="R3173" i="1" s="1"/>
  <c r="R3174" i="1" a="1"/>
  <c r="R3174" i="1" s="1"/>
  <c r="R3175" i="1" a="1"/>
  <c r="R3175" i="1" s="1"/>
  <c r="R3176" i="1" a="1"/>
  <c r="R3176" i="1" s="1"/>
  <c r="R3177" i="1" a="1"/>
  <c r="R3177" i="1" s="1"/>
  <c r="R3178" i="1" a="1"/>
  <c r="R3178" i="1" s="1"/>
  <c r="R3179" i="1" a="1"/>
  <c r="R3179" i="1" s="1"/>
  <c r="R3180" i="1" a="1"/>
  <c r="R3180" i="1"/>
  <c r="R3181" i="1" a="1"/>
  <c r="R3181" i="1" s="1"/>
  <c r="R3182" i="1" a="1"/>
  <c r="R3182" i="1" s="1"/>
  <c r="R3183" i="1" a="1"/>
  <c r="R3183" i="1" s="1"/>
  <c r="R3184" i="1" a="1"/>
  <c r="R3184" i="1" s="1"/>
  <c r="R3185" i="1" a="1"/>
  <c r="R3185" i="1" s="1"/>
  <c r="R3186" i="1" a="1"/>
  <c r="R3186" i="1" s="1"/>
  <c r="R3187" i="1" a="1"/>
  <c r="R3187" i="1" s="1"/>
  <c r="R3188" i="1" a="1"/>
  <c r="R3188" i="1"/>
  <c r="R3189" i="1" a="1"/>
  <c r="R3189" i="1" s="1"/>
  <c r="R3190" i="1" a="1"/>
  <c r="R3190" i="1" s="1"/>
  <c r="R3191" i="1" a="1"/>
  <c r="R3191" i="1" s="1"/>
  <c r="R3192" i="1" a="1"/>
  <c r="R3192" i="1" s="1"/>
  <c r="R3193" i="1" a="1"/>
  <c r="R3193" i="1" s="1"/>
  <c r="R3194" i="1" a="1"/>
  <c r="R3194" i="1" s="1"/>
  <c r="R3195" i="1" a="1"/>
  <c r="R3195" i="1" s="1"/>
  <c r="R3196" i="1" a="1"/>
  <c r="R3196" i="1" s="1"/>
  <c r="R3197" i="1" a="1"/>
  <c r="R3197" i="1" s="1"/>
  <c r="R3198" i="1" a="1"/>
  <c r="R3198" i="1" s="1"/>
  <c r="R3199" i="1" a="1"/>
  <c r="R3199" i="1" s="1"/>
  <c r="R3200" i="1" a="1"/>
  <c r="R3200" i="1" s="1"/>
  <c r="R3201" i="1" a="1"/>
  <c r="R3201" i="1" s="1"/>
  <c r="R3202" i="1" a="1"/>
  <c r="R3202" i="1" s="1"/>
  <c r="R3203" i="1" a="1"/>
  <c r="R3203" i="1" s="1"/>
  <c r="R3204" i="1" a="1"/>
  <c r="R3204" i="1" s="1"/>
  <c r="R3205" i="1" a="1"/>
  <c r="R3205" i="1" s="1"/>
  <c r="R3206" i="1" a="1"/>
  <c r="R3206" i="1" s="1"/>
  <c r="R3207" i="1" a="1"/>
  <c r="R3207" i="1" s="1"/>
  <c r="R3208" i="1" a="1"/>
  <c r="R3208" i="1" s="1"/>
  <c r="R3209" i="1" a="1"/>
  <c r="R3209" i="1" s="1"/>
  <c r="R3210" i="1" a="1"/>
  <c r="R3210" i="1" s="1"/>
  <c r="R3211" i="1" a="1"/>
  <c r="R3211" i="1" s="1"/>
  <c r="R3212" i="1" a="1"/>
  <c r="R3212" i="1"/>
  <c r="R3213" i="1" a="1"/>
  <c r="R3213" i="1" s="1"/>
  <c r="R3214" i="1" a="1"/>
  <c r="R3214" i="1" s="1"/>
  <c r="R3215" i="1" a="1"/>
  <c r="R3215" i="1" s="1"/>
  <c r="R3216" i="1" a="1"/>
  <c r="R3216" i="1" s="1"/>
  <c r="R3217" i="1" a="1"/>
  <c r="R3217" i="1" s="1"/>
  <c r="R3218" i="1" a="1"/>
  <c r="R3218" i="1" s="1"/>
  <c r="R3219" i="1" a="1"/>
  <c r="R3219" i="1" s="1"/>
  <c r="R3220" i="1" a="1"/>
  <c r="R3220" i="1"/>
  <c r="R3221" i="1" a="1"/>
  <c r="R3221" i="1" s="1"/>
  <c r="R3222" i="1" a="1"/>
  <c r="R3222" i="1" s="1"/>
  <c r="R3223" i="1" a="1"/>
  <c r="R3223" i="1" s="1"/>
  <c r="R3224" i="1" a="1"/>
  <c r="R3224" i="1" s="1"/>
  <c r="R3225" i="1" a="1"/>
  <c r="R3225" i="1" s="1"/>
  <c r="R3226" i="1" a="1"/>
  <c r="R3226" i="1" s="1"/>
  <c r="R3227" i="1" a="1"/>
  <c r="R3227" i="1" s="1"/>
  <c r="R3228" i="1" a="1"/>
  <c r="R3228" i="1" s="1"/>
  <c r="R3229" i="1" a="1"/>
  <c r="R3229" i="1" s="1"/>
  <c r="R3230" i="1" a="1"/>
  <c r="R3230" i="1" s="1"/>
  <c r="R3231" i="1" a="1"/>
  <c r="R3231" i="1" s="1"/>
  <c r="R3232" i="1" a="1"/>
  <c r="R3232" i="1" s="1"/>
  <c r="R3233" i="1" a="1"/>
  <c r="R3233" i="1" s="1"/>
  <c r="R3234" i="1" a="1"/>
  <c r="R3234" i="1" s="1"/>
  <c r="R3235" i="1" a="1"/>
  <c r="R3235" i="1" s="1"/>
  <c r="R3236" i="1" a="1"/>
  <c r="R3236" i="1" s="1"/>
  <c r="R3237" i="1" a="1"/>
  <c r="R3237" i="1" s="1"/>
  <c r="R3238" i="1" a="1"/>
  <c r="R3238" i="1" s="1"/>
  <c r="R3239" i="1" a="1"/>
  <c r="R3239" i="1" s="1"/>
  <c r="R3240" i="1" a="1"/>
  <c r="R3240" i="1" s="1"/>
  <c r="R3241" i="1" a="1"/>
  <c r="R3241" i="1" s="1"/>
  <c r="R3242" i="1" a="1"/>
  <c r="R3242" i="1" s="1"/>
  <c r="R3243" i="1" a="1"/>
  <c r="R3243" i="1" s="1"/>
  <c r="R3244" i="1" a="1"/>
  <c r="R3244" i="1"/>
  <c r="R3245" i="1" a="1"/>
  <c r="R3245" i="1" s="1"/>
  <c r="R3246" i="1" a="1"/>
  <c r="R3246" i="1" s="1"/>
  <c r="R3247" i="1" a="1"/>
  <c r="R3247" i="1" s="1"/>
  <c r="R3248" i="1" a="1"/>
  <c r="R3248" i="1" s="1"/>
  <c r="R3249" i="1" a="1"/>
  <c r="R3249" i="1" s="1"/>
  <c r="R3250" i="1" a="1"/>
  <c r="R3250" i="1" s="1"/>
  <c r="R3251" i="1" a="1"/>
  <c r="R3251" i="1" s="1"/>
  <c r="R3252" i="1" a="1"/>
  <c r="R3252" i="1"/>
  <c r="R3253" i="1" a="1"/>
  <c r="R3253" i="1" s="1"/>
  <c r="R3254" i="1" a="1"/>
  <c r="R3254" i="1" s="1"/>
  <c r="R3255" i="1" a="1"/>
  <c r="R3255" i="1" s="1"/>
  <c r="R3256" i="1" a="1"/>
  <c r="R3256" i="1" s="1"/>
  <c r="R3257" i="1" a="1"/>
  <c r="R3257" i="1" s="1"/>
  <c r="R3258" i="1" a="1"/>
  <c r="R3258" i="1" s="1"/>
  <c r="R3259" i="1" a="1"/>
  <c r="R3259" i="1" s="1"/>
  <c r="R3260" i="1" a="1"/>
  <c r="R3260" i="1" s="1"/>
  <c r="R3261" i="1" a="1"/>
  <c r="R3261" i="1" s="1"/>
  <c r="R3262" i="1" a="1"/>
  <c r="R3262" i="1" s="1"/>
  <c r="R3263" i="1" a="1"/>
  <c r="R3263" i="1" s="1"/>
  <c r="R3264" i="1" a="1"/>
  <c r="R3264" i="1" s="1"/>
  <c r="R3265" i="1" a="1"/>
  <c r="R3265" i="1" s="1"/>
  <c r="R3266" i="1" a="1"/>
  <c r="R3266" i="1" s="1"/>
  <c r="R3267" i="1" a="1"/>
  <c r="R3267" i="1" s="1"/>
  <c r="R3268" i="1" a="1"/>
  <c r="R3268" i="1" s="1"/>
  <c r="R3269" i="1" a="1"/>
  <c r="R3269" i="1" s="1"/>
  <c r="R3270" i="1" a="1"/>
  <c r="R3270" i="1" s="1"/>
  <c r="R3271" i="1" a="1"/>
  <c r="R3271" i="1" s="1"/>
  <c r="R3272" i="1" a="1"/>
  <c r="R3272" i="1" s="1"/>
  <c r="R3273" i="1" a="1"/>
  <c r="R3273" i="1" s="1"/>
  <c r="R3274" i="1" a="1"/>
  <c r="R3274" i="1" s="1"/>
  <c r="R3275" i="1" a="1"/>
  <c r="R3275" i="1" s="1"/>
  <c r="R3276" i="1" a="1"/>
  <c r="R3276" i="1"/>
  <c r="R3277" i="1" a="1"/>
  <c r="R3277" i="1" s="1"/>
  <c r="R3278" i="1" a="1"/>
  <c r="R3278" i="1" s="1"/>
  <c r="R3279" i="1" a="1"/>
  <c r="R3279" i="1" s="1"/>
  <c r="R3280" i="1" a="1"/>
  <c r="R3280" i="1" s="1"/>
  <c r="R3281" i="1" a="1"/>
  <c r="R3281" i="1" s="1"/>
  <c r="R3282" i="1" a="1"/>
  <c r="R3282" i="1" s="1"/>
  <c r="R3283" i="1" a="1"/>
  <c r="R3283" i="1" s="1"/>
  <c r="R3284" i="1" a="1"/>
  <c r="R3284" i="1"/>
  <c r="R3285" i="1" a="1"/>
  <c r="R3285" i="1" s="1"/>
  <c r="R3286" i="1" a="1"/>
  <c r="R3286" i="1" s="1"/>
  <c r="R3287" i="1" a="1"/>
  <c r="R3287" i="1" s="1"/>
  <c r="R3288" i="1" a="1"/>
  <c r="R3288" i="1" s="1"/>
  <c r="R3289" i="1" a="1"/>
  <c r="R3289" i="1" s="1"/>
  <c r="R3290" i="1" a="1"/>
  <c r="R3290" i="1" s="1"/>
  <c r="R3291" i="1" a="1"/>
  <c r="R3291" i="1" s="1"/>
  <c r="R3292" i="1" a="1"/>
  <c r="R3292" i="1" s="1"/>
  <c r="R3293" i="1" a="1"/>
  <c r="R3293" i="1" s="1"/>
  <c r="R3294" i="1" a="1"/>
  <c r="R3294" i="1" s="1"/>
  <c r="R3295" i="1" a="1"/>
  <c r="R3295" i="1" s="1"/>
  <c r="R3296" i="1" a="1"/>
  <c r="R3296" i="1" s="1"/>
  <c r="R3297" i="1" a="1"/>
  <c r="R3297" i="1" s="1"/>
  <c r="R3298" i="1" a="1"/>
  <c r="R3298" i="1" s="1"/>
  <c r="R3299" i="1" a="1"/>
  <c r="R3299" i="1" s="1"/>
  <c r="R3300" i="1" a="1"/>
  <c r="R3300" i="1" s="1"/>
  <c r="R3301" i="1" a="1"/>
  <c r="R3301" i="1" s="1"/>
  <c r="R3302" i="1" a="1"/>
  <c r="R3302" i="1" s="1"/>
  <c r="R3303" i="1" a="1"/>
  <c r="R3303" i="1" s="1"/>
  <c r="R3304" i="1" a="1"/>
  <c r="R3304" i="1" s="1"/>
  <c r="R3305" i="1" a="1"/>
  <c r="R3305" i="1" s="1"/>
  <c r="R3306" i="1" a="1"/>
  <c r="R3306" i="1" s="1"/>
  <c r="R3307" i="1" a="1"/>
  <c r="R3307" i="1" s="1"/>
  <c r="R3308" i="1" a="1"/>
  <c r="R3308" i="1"/>
  <c r="R3309" i="1" a="1"/>
  <c r="R3309" i="1" s="1"/>
  <c r="R3310" i="1" a="1"/>
  <c r="R3310" i="1" s="1"/>
  <c r="R3311" i="1" a="1"/>
  <c r="R3311" i="1" s="1"/>
  <c r="R3312" i="1" a="1"/>
  <c r="R3312" i="1" s="1"/>
  <c r="R3313" i="1" a="1"/>
  <c r="R3313" i="1" s="1"/>
  <c r="R3314" i="1" a="1"/>
  <c r="R3314" i="1" s="1"/>
  <c r="R3315" i="1" a="1"/>
  <c r="R3315" i="1" s="1"/>
  <c r="R3316" i="1" a="1"/>
  <c r="R3316" i="1"/>
  <c r="R3317" i="1" a="1"/>
  <c r="R3317" i="1" s="1"/>
  <c r="R3318" i="1" a="1"/>
  <c r="R3318" i="1" s="1"/>
  <c r="R3319" i="1" a="1"/>
  <c r="R3319" i="1" s="1"/>
  <c r="R3320" i="1" a="1"/>
  <c r="R3320" i="1" s="1"/>
  <c r="R3321" i="1" a="1"/>
  <c r="R3321" i="1" s="1"/>
  <c r="R3322" i="1" a="1"/>
  <c r="R3322" i="1" s="1"/>
  <c r="R3323" i="1" a="1"/>
  <c r="R3323" i="1" s="1"/>
  <c r="R3324" i="1" a="1"/>
  <c r="R3324" i="1"/>
  <c r="R3325" i="1" a="1"/>
  <c r="R3325" i="1" s="1"/>
  <c r="R3326" i="1" a="1"/>
  <c r="R3326" i="1" s="1"/>
  <c r="R3327" i="1" a="1"/>
  <c r="R3327" i="1" s="1"/>
  <c r="R3328" i="1" a="1"/>
  <c r="R3328" i="1" s="1"/>
  <c r="R3329" i="1" a="1"/>
  <c r="R3329" i="1" s="1"/>
  <c r="R3330" i="1" a="1"/>
  <c r="R3330" i="1" s="1"/>
  <c r="R3331" i="1" a="1"/>
  <c r="R3331" i="1" s="1"/>
  <c r="R3332" i="1" a="1"/>
  <c r="R3332" i="1" s="1"/>
  <c r="R3333" i="1" a="1"/>
  <c r="R3333" i="1" s="1"/>
  <c r="R3334" i="1" a="1"/>
  <c r="R3334" i="1" s="1"/>
  <c r="R3335" i="1" a="1"/>
  <c r="R3335" i="1" s="1"/>
  <c r="R3336" i="1" a="1"/>
  <c r="R3336" i="1" s="1"/>
  <c r="R3337" i="1" a="1"/>
  <c r="R3337" i="1" s="1"/>
  <c r="R3338" i="1" a="1"/>
  <c r="R3338" i="1" s="1"/>
  <c r="R3339" i="1" a="1"/>
  <c r="R3339" i="1" s="1"/>
  <c r="R3340" i="1" a="1"/>
  <c r="R3340" i="1"/>
  <c r="R3341" i="1" a="1"/>
  <c r="R3341" i="1" s="1"/>
  <c r="R3342" i="1" a="1"/>
  <c r="R3342" i="1" s="1"/>
  <c r="R3343" i="1" a="1"/>
  <c r="R3343" i="1" s="1"/>
  <c r="R3344" i="1" a="1"/>
  <c r="R3344" i="1" s="1"/>
  <c r="R3345" i="1" a="1"/>
  <c r="R3345" i="1" s="1"/>
  <c r="R3346" i="1" a="1"/>
  <c r="R3346" i="1" s="1"/>
  <c r="R3347" i="1" a="1"/>
  <c r="R3347" i="1" s="1"/>
  <c r="R3348" i="1" a="1"/>
  <c r="R3348" i="1"/>
  <c r="R3349" i="1" a="1"/>
  <c r="R3349" i="1" s="1"/>
  <c r="R3350" i="1" a="1"/>
  <c r="R3350" i="1" s="1"/>
  <c r="R3351" i="1" a="1"/>
  <c r="R3351" i="1" s="1"/>
  <c r="R3352" i="1" a="1"/>
  <c r="R3352" i="1" s="1"/>
  <c r="R3353" i="1" a="1"/>
  <c r="R3353" i="1" s="1"/>
  <c r="R3354" i="1" a="1"/>
  <c r="R3354" i="1" s="1"/>
  <c r="R3355" i="1" a="1"/>
  <c r="R3355" i="1" s="1"/>
  <c r="R3356" i="1" a="1"/>
  <c r="R3356" i="1"/>
  <c r="R3357" i="1" a="1"/>
  <c r="R3357" i="1" s="1"/>
  <c r="R3358" i="1" a="1"/>
  <c r="R3358" i="1" s="1"/>
  <c r="R3359" i="1" a="1"/>
  <c r="R3359" i="1" s="1"/>
  <c r="R3360" i="1" a="1"/>
  <c r="R3360" i="1" s="1"/>
  <c r="R3361" i="1" a="1"/>
  <c r="R3361" i="1" s="1"/>
  <c r="R3362" i="1" a="1"/>
  <c r="R3362" i="1" s="1"/>
  <c r="R3363" i="1" a="1"/>
  <c r="R3363" i="1" s="1"/>
  <c r="R3364" i="1" a="1"/>
  <c r="R3364" i="1" s="1"/>
  <c r="R3365" i="1" a="1"/>
  <c r="R3365" i="1" s="1"/>
  <c r="R3366" i="1" a="1"/>
  <c r="R3366" i="1" s="1"/>
  <c r="R3367" i="1" a="1"/>
  <c r="R3367" i="1" s="1"/>
  <c r="R3368" i="1" a="1"/>
  <c r="R3368" i="1" s="1"/>
  <c r="R3369" i="1" a="1"/>
  <c r="R3369" i="1" s="1"/>
  <c r="R3370" i="1" a="1"/>
  <c r="R3370" i="1" s="1"/>
  <c r="R3371" i="1" a="1"/>
  <c r="R3371" i="1" s="1"/>
  <c r="R3372" i="1" a="1"/>
  <c r="R3372" i="1"/>
  <c r="R3373" i="1" a="1"/>
  <c r="R3373" i="1" s="1"/>
  <c r="R3374" i="1" a="1"/>
  <c r="R3374" i="1" s="1"/>
  <c r="R3375" i="1" a="1"/>
  <c r="R3375" i="1" s="1"/>
  <c r="R3376" i="1" a="1"/>
  <c r="R3376" i="1" s="1"/>
  <c r="R3377" i="1" a="1"/>
  <c r="R3377" i="1" s="1"/>
  <c r="R3378" i="1" a="1"/>
  <c r="R3378" i="1" s="1"/>
  <c r="R3379" i="1" a="1"/>
  <c r="R3379" i="1" s="1"/>
  <c r="R3380" i="1" a="1"/>
  <c r="R3380" i="1"/>
  <c r="R3381" i="1" a="1"/>
  <c r="R3381" i="1" s="1"/>
  <c r="R3382" i="1" a="1"/>
  <c r="R3382" i="1" s="1"/>
  <c r="R3383" i="1" a="1"/>
  <c r="R3383" i="1" s="1"/>
  <c r="R3384" i="1" a="1"/>
  <c r="R3384" i="1" s="1"/>
  <c r="R3385" i="1" a="1"/>
  <c r="R3385" i="1" s="1"/>
  <c r="R3386" i="1" a="1"/>
  <c r="R3386" i="1" s="1"/>
  <c r="R3387" i="1" a="1"/>
  <c r="R3387" i="1" s="1"/>
  <c r="R3388" i="1" a="1"/>
  <c r="R3388" i="1"/>
  <c r="R3389" i="1" a="1"/>
  <c r="R3389" i="1" s="1"/>
  <c r="R3390" i="1" a="1"/>
  <c r="R3390" i="1" s="1"/>
  <c r="R3391" i="1" a="1"/>
  <c r="R3391" i="1" s="1"/>
  <c r="R3392" i="1" a="1"/>
  <c r="R3392" i="1" s="1"/>
  <c r="R3393" i="1" a="1"/>
  <c r="R3393" i="1" s="1"/>
  <c r="R3394" i="1" a="1"/>
  <c r="R3394" i="1" s="1"/>
  <c r="R3395" i="1" a="1"/>
  <c r="R3395" i="1" s="1"/>
  <c r="R3396" i="1" a="1"/>
  <c r="R3396" i="1" s="1"/>
  <c r="R3397" i="1" a="1"/>
  <c r="R3397" i="1" s="1"/>
  <c r="R3398" i="1" a="1"/>
  <c r="R3398" i="1" s="1"/>
  <c r="R3399" i="1" a="1"/>
  <c r="R3399" i="1" s="1"/>
  <c r="R3400" i="1" a="1"/>
  <c r="R3400" i="1" s="1"/>
  <c r="R3401" i="1" a="1"/>
  <c r="R3401" i="1" s="1"/>
  <c r="R3402" i="1" a="1"/>
  <c r="R3402" i="1" s="1"/>
  <c r="R3403" i="1" a="1"/>
  <c r="R3403" i="1" s="1"/>
  <c r="R3404" i="1" a="1"/>
  <c r="R3404" i="1"/>
  <c r="R3405" i="1" a="1"/>
  <c r="R3405" i="1" s="1"/>
  <c r="R3406" i="1" a="1"/>
  <c r="R3406" i="1" s="1"/>
  <c r="R3407" i="1" a="1"/>
  <c r="R3407" i="1" s="1"/>
  <c r="R3408" i="1" a="1"/>
  <c r="R3408" i="1" s="1"/>
  <c r="R3409" i="1" a="1"/>
  <c r="R3409" i="1" s="1"/>
  <c r="R3410" i="1" a="1"/>
  <c r="R3410" i="1" s="1"/>
  <c r="R3411" i="1" a="1"/>
  <c r="R3411" i="1" s="1"/>
  <c r="R3412" i="1" a="1"/>
  <c r="R3412" i="1"/>
  <c r="R3413" i="1" a="1"/>
  <c r="R3413" i="1" s="1"/>
  <c r="R3414" i="1" a="1"/>
  <c r="R3414" i="1" s="1"/>
  <c r="R3415" i="1" a="1"/>
  <c r="R3415" i="1" s="1"/>
  <c r="R3416" i="1" a="1"/>
  <c r="R3416" i="1" s="1"/>
  <c r="R3417" i="1" a="1"/>
  <c r="R3417" i="1" s="1"/>
  <c r="R3418" i="1" a="1"/>
  <c r="R3418" i="1" s="1"/>
  <c r="R3419" i="1" a="1"/>
  <c r="R3419" i="1" s="1"/>
  <c r="R3420" i="1" a="1"/>
  <c r="R3420" i="1"/>
  <c r="R3421" i="1" a="1"/>
  <c r="R3421" i="1" s="1"/>
  <c r="R3422" i="1" a="1"/>
  <c r="R3422" i="1" s="1"/>
  <c r="R3423" i="1" a="1"/>
  <c r="R3423" i="1" s="1"/>
  <c r="R3424" i="1" a="1"/>
  <c r="R3424" i="1" s="1"/>
  <c r="R3425" i="1" a="1"/>
  <c r="R3425" i="1" s="1"/>
  <c r="R3426" i="1" a="1"/>
  <c r="R3426" i="1" s="1"/>
  <c r="R3427" i="1" a="1"/>
  <c r="R3427" i="1" s="1"/>
  <c r="R3428" i="1" a="1"/>
  <c r="R3428" i="1" s="1"/>
  <c r="R3429" i="1" a="1"/>
  <c r="R3429" i="1" s="1"/>
  <c r="R3430" i="1" a="1"/>
  <c r="R3430" i="1" s="1"/>
  <c r="R3431" i="1" a="1"/>
  <c r="R3431" i="1" s="1"/>
  <c r="R3432" i="1" a="1"/>
  <c r="R3432" i="1" s="1"/>
  <c r="R3433" i="1" a="1"/>
  <c r="R3433" i="1" s="1"/>
  <c r="R3434" i="1" a="1"/>
  <c r="R3434" i="1" s="1"/>
  <c r="R3435" i="1" a="1"/>
  <c r="R3435" i="1" s="1"/>
  <c r="R3436" i="1" a="1"/>
  <c r="R3436" i="1"/>
  <c r="R3437" i="1" a="1"/>
  <c r="R3437" i="1" s="1"/>
  <c r="R3438" i="1" a="1"/>
  <c r="R3438" i="1" s="1"/>
  <c r="R3439" i="1" a="1"/>
  <c r="R3439" i="1" s="1"/>
  <c r="R3440" i="1" a="1"/>
  <c r="R3440" i="1" s="1"/>
  <c r="R3441" i="1" a="1"/>
  <c r="R3441" i="1" s="1"/>
  <c r="R3442" i="1" a="1"/>
  <c r="R3442" i="1" s="1"/>
  <c r="R3443" i="1" a="1"/>
  <c r="R3443" i="1" s="1"/>
  <c r="R3444" i="1" a="1"/>
  <c r="R3444" i="1"/>
  <c r="R3445" i="1" a="1"/>
  <c r="R3445" i="1" s="1"/>
  <c r="R3446" i="1" a="1"/>
  <c r="R3446" i="1" s="1"/>
  <c r="R3447" i="1" a="1"/>
  <c r="R3447" i="1" s="1"/>
  <c r="R3448" i="1" a="1"/>
  <c r="R3448" i="1" s="1"/>
  <c r="R3449" i="1" a="1"/>
  <c r="R3449" i="1" s="1"/>
  <c r="R3450" i="1" a="1"/>
  <c r="R3450" i="1" s="1"/>
  <c r="R3451" i="1" a="1"/>
  <c r="R3451" i="1" s="1"/>
  <c r="R3452" i="1" a="1"/>
  <c r="R3452" i="1"/>
  <c r="R3453" i="1" a="1"/>
  <c r="R3453" i="1" s="1"/>
  <c r="R3454" i="1" a="1"/>
  <c r="R3454" i="1" s="1"/>
  <c r="R3455" i="1" a="1"/>
  <c r="R3455" i="1" s="1"/>
  <c r="R3456" i="1" a="1"/>
  <c r="R3456" i="1" s="1"/>
  <c r="R3457" i="1" a="1"/>
  <c r="R3457" i="1" s="1"/>
  <c r="R3458" i="1" a="1"/>
  <c r="R3458" i="1" s="1"/>
  <c r="R3459" i="1" a="1"/>
  <c r="R3459" i="1" s="1"/>
  <c r="R3460" i="1" a="1"/>
  <c r="R3460" i="1" s="1"/>
  <c r="R3461" i="1" a="1"/>
  <c r="R3461" i="1" s="1"/>
  <c r="R3462" i="1" a="1"/>
  <c r="R3462" i="1" s="1"/>
  <c r="R3463" i="1" a="1"/>
  <c r="R3463" i="1" s="1"/>
  <c r="R3464" i="1" a="1"/>
  <c r="R3464" i="1" s="1"/>
  <c r="R3465" i="1" a="1"/>
  <c r="R3465" i="1" s="1"/>
  <c r="R3466" i="1" a="1"/>
  <c r="R3466" i="1" s="1"/>
  <c r="R3467" i="1" a="1"/>
  <c r="R3467" i="1" s="1"/>
  <c r="R3468" i="1" a="1"/>
  <c r="R3468" i="1"/>
  <c r="R3469" i="1" a="1"/>
  <c r="R3469" i="1" s="1"/>
  <c r="R3470" i="1" a="1"/>
  <c r="R3470" i="1" s="1"/>
  <c r="R3471" i="1" a="1"/>
  <c r="R3471" i="1" s="1"/>
  <c r="R3472" i="1" a="1"/>
  <c r="R3472" i="1" s="1"/>
  <c r="R3473" i="1" a="1"/>
  <c r="R3473" i="1" s="1"/>
  <c r="R3474" i="1" a="1"/>
  <c r="R3474" i="1" s="1"/>
  <c r="R3475" i="1" a="1"/>
  <c r="R3475" i="1" s="1"/>
  <c r="R3476" i="1" a="1"/>
  <c r="R3476" i="1"/>
  <c r="R3477" i="1" a="1"/>
  <c r="R3477" i="1" s="1"/>
  <c r="R3478" i="1" a="1"/>
  <c r="R3478" i="1" s="1"/>
  <c r="R3479" i="1" a="1"/>
  <c r="R3479" i="1" s="1"/>
  <c r="R3480" i="1" a="1"/>
  <c r="R3480" i="1" s="1"/>
  <c r="R3481" i="1" a="1"/>
  <c r="R3481" i="1" s="1"/>
  <c r="R3482" i="1" a="1"/>
  <c r="R3482" i="1" s="1"/>
  <c r="R3483" i="1" a="1"/>
  <c r="R3483" i="1" s="1"/>
  <c r="R3484" i="1" a="1"/>
  <c r="R3484" i="1"/>
  <c r="R3485" i="1" a="1"/>
  <c r="R3485" i="1" s="1"/>
  <c r="R3486" i="1" a="1"/>
  <c r="R3486" i="1" s="1"/>
  <c r="R3487" i="1" a="1"/>
  <c r="R3487" i="1" s="1"/>
  <c r="R3488" i="1" a="1"/>
  <c r="R3488" i="1" s="1"/>
  <c r="R3489" i="1" a="1"/>
  <c r="R3489" i="1" s="1"/>
  <c r="R3490" i="1" a="1"/>
  <c r="R3490" i="1" s="1"/>
  <c r="R3491" i="1" a="1"/>
  <c r="R3491" i="1" s="1"/>
  <c r="R3492" i="1" a="1"/>
  <c r="R3492" i="1" s="1"/>
  <c r="R3493" i="1" a="1"/>
  <c r="R3493" i="1" s="1"/>
  <c r="R3494" i="1" a="1"/>
  <c r="R3494" i="1" s="1"/>
  <c r="R3495" i="1" a="1"/>
  <c r="R3495" i="1" s="1"/>
  <c r="R3496" i="1" a="1"/>
  <c r="R3496" i="1" s="1"/>
  <c r="R3497" i="1" a="1"/>
  <c r="R3497" i="1" s="1"/>
  <c r="R3498" i="1" a="1"/>
  <c r="R3498" i="1" s="1"/>
  <c r="R3499" i="1" a="1"/>
  <c r="R3499" i="1" s="1"/>
  <c r="R3500" i="1" a="1"/>
  <c r="R3500" i="1"/>
  <c r="R3501" i="1" a="1"/>
  <c r="R3501" i="1" s="1"/>
  <c r="R3502" i="1" a="1"/>
  <c r="R3502" i="1" s="1"/>
  <c r="R3503" i="1" a="1"/>
  <c r="R3503" i="1" s="1"/>
  <c r="R3504" i="1" a="1"/>
  <c r="R3504" i="1" s="1"/>
  <c r="R3505" i="1" a="1"/>
  <c r="R3505" i="1" s="1"/>
  <c r="R3506" i="1" a="1"/>
  <c r="R3506" i="1" s="1"/>
  <c r="R3507" i="1" a="1"/>
  <c r="R3507" i="1" s="1"/>
  <c r="R3508" i="1" a="1"/>
  <c r="R3508" i="1"/>
  <c r="R3509" i="1" a="1"/>
  <c r="R3509" i="1" s="1"/>
  <c r="R3510" i="1" a="1"/>
  <c r="R3510" i="1" s="1"/>
  <c r="R3511" i="1" a="1"/>
  <c r="R3511" i="1" s="1"/>
  <c r="R3512" i="1" a="1"/>
  <c r="R3512" i="1" s="1"/>
  <c r="R3513" i="1" a="1"/>
  <c r="R3513" i="1" s="1"/>
  <c r="R3514" i="1" a="1"/>
  <c r="R3514" i="1" s="1"/>
  <c r="R3515" i="1" a="1"/>
  <c r="R3515" i="1" s="1"/>
  <c r="R3516" i="1" a="1"/>
  <c r="R3516" i="1"/>
  <c r="R3517" i="1" a="1"/>
  <c r="R3517" i="1" s="1"/>
  <c r="R3518" i="1" a="1"/>
  <c r="R3518" i="1" s="1"/>
  <c r="R3519" i="1" a="1"/>
  <c r="R3519" i="1" s="1"/>
  <c r="R3520" i="1" a="1"/>
  <c r="R3520" i="1" s="1"/>
  <c r="R3521" i="1" a="1"/>
  <c r="R3521" i="1" s="1"/>
  <c r="R3522" i="1" a="1"/>
  <c r="R3522" i="1" s="1"/>
  <c r="R3523" i="1" a="1"/>
  <c r="R3523" i="1" s="1"/>
  <c r="R3524" i="1" a="1"/>
  <c r="R3524" i="1" s="1"/>
  <c r="R3525" i="1" a="1"/>
  <c r="R3525" i="1" s="1"/>
  <c r="R3526" i="1" a="1"/>
  <c r="R3526" i="1" s="1"/>
  <c r="R3527" i="1" a="1"/>
  <c r="R3527" i="1" s="1"/>
  <c r="R3528" i="1" a="1"/>
  <c r="R3528" i="1"/>
  <c r="R3529" i="1" a="1"/>
  <c r="R3529" i="1" s="1"/>
  <c r="R3530" i="1" a="1"/>
  <c r="R3530" i="1" s="1"/>
  <c r="R3531" i="1" a="1"/>
  <c r="R3531" i="1" s="1"/>
  <c r="R3532" i="1" a="1"/>
  <c r="R3532" i="1"/>
  <c r="R3533" i="1" a="1"/>
  <c r="R3533" i="1" s="1"/>
  <c r="R3534" i="1" a="1"/>
  <c r="R3534" i="1" s="1"/>
  <c r="R3535" i="1" a="1"/>
  <c r="R3535" i="1" s="1"/>
  <c r="R3536" i="1" a="1"/>
  <c r="R3536" i="1"/>
  <c r="R3537" i="1" a="1"/>
  <c r="R3537" i="1" s="1"/>
  <c r="R3538" i="1" a="1"/>
  <c r="R3538" i="1" s="1"/>
  <c r="R3539" i="1" a="1"/>
  <c r="R3539" i="1" s="1"/>
  <c r="R3540" i="1" a="1"/>
  <c r="R3540" i="1" s="1"/>
  <c r="R3541" i="1" a="1"/>
  <c r="R3541" i="1" s="1"/>
  <c r="R3542" i="1" a="1"/>
  <c r="R3542" i="1" s="1"/>
  <c r="R3543" i="1" a="1"/>
  <c r="R3543" i="1" s="1"/>
  <c r="R3544" i="1" a="1"/>
  <c r="R3544" i="1"/>
  <c r="R3545" i="1" a="1"/>
  <c r="R3545" i="1" s="1"/>
  <c r="R3546" i="1" a="1"/>
  <c r="R3546" i="1" s="1"/>
  <c r="R3547" i="1" a="1"/>
  <c r="R3547" i="1" s="1"/>
  <c r="R3548" i="1" a="1"/>
  <c r="R3548" i="1"/>
  <c r="R3549" i="1" a="1"/>
  <c r="R3549" i="1" s="1"/>
  <c r="R3550" i="1" a="1"/>
  <c r="R3550" i="1" s="1"/>
  <c r="R3551" i="1" a="1"/>
  <c r="R3551" i="1" s="1"/>
  <c r="R3552" i="1" a="1"/>
  <c r="R3552" i="1"/>
  <c r="R3553" i="1" a="1"/>
  <c r="R3553" i="1" s="1"/>
  <c r="R3554" i="1" a="1"/>
  <c r="R3554" i="1" s="1"/>
  <c r="R3555" i="1" a="1"/>
  <c r="R3555" i="1" s="1"/>
  <c r="R3556" i="1" a="1"/>
  <c r="R3556" i="1" s="1"/>
  <c r="R3557" i="1" a="1"/>
  <c r="R3557" i="1" s="1"/>
  <c r="R3558" i="1" a="1"/>
  <c r="R3558" i="1" s="1"/>
  <c r="R3559" i="1" a="1"/>
  <c r="R3559" i="1" s="1"/>
  <c r="R3560" i="1" a="1"/>
  <c r="R3560" i="1"/>
  <c r="R3561" i="1" a="1"/>
  <c r="R3561" i="1" s="1"/>
  <c r="R3562" i="1" a="1"/>
  <c r="R3562" i="1" s="1"/>
  <c r="R3563" i="1" a="1"/>
  <c r="R3563" i="1" s="1"/>
  <c r="R3564" i="1" a="1"/>
  <c r="R3564" i="1"/>
  <c r="R3565" i="1" a="1"/>
  <c r="R3565" i="1" s="1"/>
  <c r="R3566" i="1" a="1"/>
  <c r="R3566" i="1" s="1"/>
  <c r="R3567" i="1" a="1"/>
  <c r="R3567" i="1" s="1"/>
  <c r="R3568" i="1" a="1"/>
  <c r="R3568" i="1"/>
  <c r="R3569" i="1" a="1"/>
  <c r="R3569" i="1" s="1"/>
  <c r="R3570" i="1" a="1"/>
  <c r="R3570" i="1" s="1"/>
  <c r="R3571" i="1" a="1"/>
  <c r="R3571" i="1" s="1"/>
  <c r="R3572" i="1" a="1"/>
  <c r="R3572" i="1" s="1"/>
  <c r="R3573" i="1" a="1"/>
  <c r="R3573" i="1" s="1"/>
  <c r="R3574" i="1" a="1"/>
  <c r="R3574" i="1" s="1"/>
  <c r="R3575" i="1" a="1"/>
  <c r="R3575" i="1" s="1"/>
  <c r="R3576" i="1" a="1"/>
  <c r="R3576" i="1"/>
  <c r="R3577" i="1" a="1"/>
  <c r="R3577" i="1" s="1"/>
  <c r="R3578" i="1" a="1"/>
  <c r="R3578" i="1" s="1"/>
  <c r="R3579" i="1" a="1"/>
  <c r="R3579" i="1" s="1"/>
  <c r="R3580" i="1" a="1"/>
  <c r="R3580" i="1"/>
  <c r="R3581" i="1" a="1"/>
  <c r="R3581" i="1" s="1"/>
  <c r="R3582" i="1" a="1"/>
  <c r="R3582" i="1" s="1"/>
  <c r="R3583" i="1" a="1"/>
  <c r="R3583" i="1" s="1"/>
  <c r="R3584" i="1" a="1"/>
  <c r="R3584" i="1"/>
  <c r="R3585" i="1" a="1"/>
  <c r="R3585" i="1" s="1"/>
  <c r="R3586" i="1" a="1"/>
  <c r="R3586" i="1" s="1"/>
  <c r="R3587" i="1" a="1"/>
  <c r="R3587" i="1" s="1"/>
  <c r="R3588" i="1" a="1"/>
  <c r="R3588" i="1" s="1"/>
  <c r="R3589" i="1" a="1"/>
  <c r="R3589" i="1" s="1"/>
  <c r="R3590" i="1" a="1"/>
  <c r="R3590" i="1" s="1"/>
  <c r="R3591" i="1" a="1"/>
  <c r="R3591" i="1" s="1"/>
  <c r="R3592" i="1" a="1"/>
  <c r="R3592" i="1"/>
  <c r="R3593" i="1" a="1"/>
  <c r="R3593" i="1" s="1"/>
  <c r="R3594" i="1" a="1"/>
  <c r="R3594" i="1" s="1"/>
  <c r="R3595" i="1" a="1"/>
  <c r="R3595" i="1" s="1"/>
  <c r="R3596" i="1" a="1"/>
  <c r="R3596" i="1"/>
  <c r="R3597" i="1" a="1"/>
  <c r="R3597" i="1" s="1"/>
  <c r="R3598" i="1" a="1"/>
  <c r="R3598" i="1" s="1"/>
  <c r="R3599" i="1" a="1"/>
  <c r="R3599" i="1" s="1"/>
  <c r="R3600" i="1" a="1"/>
  <c r="R3600" i="1"/>
  <c r="R3601" i="1" a="1"/>
  <c r="R3601" i="1" s="1"/>
  <c r="R3602" i="1" a="1"/>
  <c r="R3602" i="1" s="1"/>
  <c r="R3603" i="1" a="1"/>
  <c r="R3603" i="1" s="1"/>
  <c r="R3604" i="1" a="1"/>
  <c r="R3604" i="1" s="1"/>
  <c r="R3605" i="1" a="1"/>
  <c r="R3605" i="1" s="1"/>
  <c r="R3606" i="1" a="1"/>
  <c r="R3606" i="1" s="1"/>
  <c r="R3607" i="1" a="1"/>
  <c r="R3607" i="1" s="1"/>
  <c r="R3608" i="1" a="1"/>
  <c r="R3608" i="1"/>
  <c r="R3609" i="1" a="1"/>
  <c r="R3609" i="1" s="1"/>
  <c r="R3610" i="1" a="1"/>
  <c r="R3610" i="1" s="1"/>
  <c r="R3611" i="1" a="1"/>
  <c r="R3611" i="1" s="1"/>
  <c r="R3612" i="1" a="1"/>
  <c r="R3612" i="1"/>
  <c r="R3613" i="1" a="1"/>
  <c r="R3613" i="1" s="1"/>
  <c r="R3614" i="1" a="1"/>
  <c r="R3614" i="1" s="1"/>
  <c r="R3615" i="1" a="1"/>
  <c r="R3615" i="1" s="1"/>
  <c r="R3616" i="1" a="1"/>
  <c r="R3616" i="1"/>
  <c r="R3617" i="1" a="1"/>
  <c r="R3617" i="1" s="1"/>
  <c r="R3618" i="1" a="1"/>
  <c r="R3618" i="1" s="1"/>
  <c r="R3619" i="1" a="1"/>
  <c r="R3619" i="1" s="1"/>
  <c r="R3620" i="1" a="1"/>
  <c r="R3620" i="1" s="1"/>
  <c r="R3621" i="1" a="1"/>
  <c r="R3621" i="1" s="1"/>
  <c r="R3622" i="1" a="1"/>
  <c r="R3622" i="1" s="1"/>
  <c r="R3623" i="1" a="1"/>
  <c r="R3623" i="1" s="1"/>
  <c r="R3624" i="1" a="1"/>
  <c r="R3624" i="1"/>
  <c r="R3625" i="1" a="1"/>
  <c r="R3625" i="1" s="1"/>
  <c r="R3626" i="1" a="1"/>
  <c r="R3626" i="1" s="1"/>
  <c r="R3627" i="1" a="1"/>
  <c r="R3627" i="1" s="1"/>
  <c r="R3628" i="1" a="1"/>
  <c r="R3628" i="1"/>
  <c r="R3629" i="1" a="1"/>
  <c r="R3629" i="1" s="1"/>
  <c r="R3630" i="1" a="1"/>
  <c r="R3630" i="1" s="1"/>
  <c r="R3631" i="1" a="1"/>
  <c r="R3631" i="1" s="1"/>
  <c r="R3632" i="1" a="1"/>
  <c r="R3632" i="1"/>
  <c r="R3633" i="1" a="1"/>
  <c r="R3633" i="1" s="1"/>
  <c r="R3634" i="1" a="1"/>
  <c r="R3634" i="1" s="1"/>
  <c r="R3635" i="1" a="1"/>
  <c r="R3635" i="1" s="1"/>
  <c r="R3636" i="1" a="1"/>
  <c r="R3636" i="1" s="1"/>
  <c r="R3637" i="1" a="1"/>
  <c r="R3637" i="1" s="1"/>
  <c r="R3638" i="1" a="1"/>
  <c r="R3638" i="1" s="1"/>
  <c r="R3639" i="1" a="1"/>
  <c r="R3639" i="1" s="1"/>
  <c r="R3640" i="1" a="1"/>
  <c r="R3640" i="1"/>
  <c r="R3641" i="1" a="1"/>
  <c r="R3641" i="1" s="1"/>
  <c r="R3642" i="1" a="1"/>
  <c r="R3642" i="1" s="1"/>
  <c r="R3643" i="1" a="1"/>
  <c r="R3643" i="1" s="1"/>
  <c r="R3644" i="1" a="1"/>
  <c r="R3644" i="1"/>
  <c r="R3645" i="1" a="1"/>
  <c r="R3645" i="1" s="1"/>
  <c r="R3646" i="1" a="1"/>
  <c r="R3646" i="1" s="1"/>
  <c r="R3647" i="1" a="1"/>
  <c r="R3647" i="1" s="1"/>
  <c r="R3648" i="1" a="1"/>
  <c r="R3648" i="1"/>
  <c r="R3649" i="1" a="1"/>
  <c r="R3649" i="1" s="1"/>
  <c r="R3650" i="1" a="1"/>
  <c r="R3650" i="1" s="1"/>
  <c r="R3651" i="1" a="1"/>
  <c r="R3651" i="1" s="1"/>
  <c r="R3652" i="1" a="1"/>
  <c r="R3652" i="1" s="1"/>
  <c r="R3653" i="1" a="1"/>
  <c r="R3653" i="1" s="1"/>
  <c r="R3654" i="1" a="1"/>
  <c r="R3654" i="1" s="1"/>
  <c r="R3655" i="1" a="1"/>
  <c r="R3655" i="1" s="1"/>
  <c r="R3656" i="1" a="1"/>
  <c r="R3656" i="1"/>
  <c r="R3657" i="1" a="1"/>
  <c r="R3657" i="1" s="1"/>
  <c r="R3658" i="1" a="1"/>
  <c r="R3658" i="1" s="1"/>
  <c r="R3659" i="1" a="1"/>
  <c r="R3659" i="1" s="1"/>
  <c r="R3660" i="1" a="1"/>
  <c r="R3660" i="1"/>
  <c r="R3661" i="1" a="1"/>
  <c r="R3661" i="1" s="1"/>
  <c r="R3662" i="1" a="1"/>
  <c r="R3662" i="1" s="1"/>
  <c r="R3663" i="1" a="1"/>
  <c r="R3663" i="1" s="1"/>
  <c r="R3664" i="1" a="1"/>
  <c r="R3664" i="1"/>
  <c r="R3665" i="1" a="1"/>
  <c r="R3665" i="1" s="1"/>
  <c r="R3666" i="1" a="1"/>
  <c r="R3666" i="1" s="1"/>
  <c r="R3667" i="1" a="1"/>
  <c r="R3667" i="1" s="1"/>
  <c r="R3668" i="1" a="1"/>
  <c r="R3668" i="1" s="1"/>
  <c r="R3669" i="1" a="1"/>
  <c r="R3669" i="1" s="1"/>
  <c r="R3670" i="1" a="1"/>
  <c r="R3670" i="1" s="1"/>
  <c r="R3671" i="1" a="1"/>
  <c r="R3671" i="1" s="1"/>
  <c r="R3672" i="1" a="1"/>
  <c r="R3672" i="1"/>
  <c r="R3673" i="1" a="1"/>
  <c r="R3673" i="1" s="1"/>
  <c r="R3674" i="1" a="1"/>
  <c r="R3674" i="1" s="1"/>
  <c r="R3675" i="1" a="1"/>
  <c r="R3675" i="1" s="1"/>
  <c r="R3676" i="1" a="1"/>
  <c r="R3676" i="1"/>
  <c r="R3677" i="1" a="1"/>
  <c r="R3677" i="1" s="1"/>
  <c r="R3678" i="1" a="1"/>
  <c r="R3678" i="1" s="1"/>
  <c r="R3679" i="1" a="1"/>
  <c r="R3679" i="1" s="1"/>
  <c r="R3680" i="1" a="1"/>
  <c r="R3680" i="1"/>
  <c r="R3681" i="1" a="1"/>
  <c r="R3681" i="1" s="1"/>
  <c r="R3682" i="1" a="1"/>
  <c r="R3682" i="1" s="1"/>
  <c r="R3683" i="1" a="1"/>
  <c r="R3683" i="1" s="1"/>
  <c r="R3684" i="1" a="1"/>
  <c r="R3684" i="1" s="1"/>
  <c r="R3685" i="1" a="1"/>
  <c r="R3685" i="1" s="1"/>
  <c r="R3686" i="1" a="1"/>
  <c r="R3686" i="1" s="1"/>
  <c r="R3687" i="1" a="1"/>
  <c r="R3687" i="1" s="1"/>
  <c r="R3688" i="1" a="1"/>
  <c r="R3688" i="1" s="1"/>
  <c r="R3689" i="1" a="1"/>
  <c r="R3689" i="1" s="1"/>
  <c r="R3690" i="1" a="1"/>
  <c r="R3690" i="1" s="1"/>
  <c r="R3691" i="1" a="1"/>
  <c r="R3691" i="1" s="1"/>
  <c r="R3692" i="1" a="1"/>
  <c r="R3692" i="1"/>
  <c r="N3" i="1" l="1"/>
  <c r="O3" i="1" s="1" a="1"/>
  <c r="O3" i="1" s="1"/>
  <c r="N4" i="1"/>
  <c r="O4" i="1" s="1" a="1"/>
  <c r="O4" i="1" s="1"/>
  <c r="N5" i="1"/>
  <c r="O5" i="1" s="1" a="1"/>
  <c r="O5" i="1" s="1"/>
  <c r="N6" i="1"/>
  <c r="O6" i="1" s="1" a="1"/>
  <c r="O6" i="1" s="1"/>
  <c r="N7" i="1"/>
  <c r="O7" i="1" s="1" a="1"/>
  <c r="O7" i="1" s="1"/>
  <c r="N8" i="1"/>
  <c r="O8" i="1" s="1" a="1"/>
  <c r="O8" i="1" s="1"/>
  <c r="N9" i="1"/>
  <c r="O9" i="1" s="1" a="1"/>
  <c r="O9" i="1" s="1"/>
  <c r="N10" i="1"/>
  <c r="O10" i="1" s="1" a="1"/>
  <c r="O10" i="1" s="1"/>
  <c r="N11" i="1"/>
  <c r="O11" i="1" s="1" a="1"/>
  <c r="O11" i="1" s="1"/>
  <c r="N12" i="1"/>
  <c r="O12" i="1" s="1" a="1"/>
  <c r="O12" i="1" s="1"/>
  <c r="N13" i="1"/>
  <c r="O13" i="1" s="1" a="1"/>
  <c r="O13" i="1" s="1"/>
  <c r="N14" i="1"/>
  <c r="O14" i="1" s="1" a="1"/>
  <c r="O14" i="1" s="1"/>
  <c r="N15" i="1"/>
  <c r="O15" i="1" s="1" a="1"/>
  <c r="O15" i="1" s="1"/>
  <c r="N16" i="1"/>
  <c r="O16" i="1" s="1" a="1"/>
  <c r="O16" i="1" s="1"/>
  <c r="N17" i="1"/>
  <c r="O17" i="1" s="1" a="1"/>
  <c r="O17" i="1" s="1"/>
  <c r="N18" i="1"/>
  <c r="O18" i="1" s="1" a="1"/>
  <c r="O18" i="1" s="1"/>
  <c r="N19" i="1"/>
  <c r="O19" i="1" s="1" a="1"/>
  <c r="O19" i="1" s="1"/>
  <c r="N20" i="1"/>
  <c r="O20" i="1" s="1" a="1"/>
  <c r="O20" i="1" s="1"/>
  <c r="N21" i="1"/>
  <c r="O21" i="1" s="1" a="1"/>
  <c r="O21" i="1" s="1"/>
  <c r="N22" i="1"/>
  <c r="O22" i="1" s="1" a="1"/>
  <c r="O22" i="1" s="1"/>
  <c r="N23" i="1"/>
  <c r="O23" i="1" s="1" a="1"/>
  <c r="O23" i="1" s="1"/>
  <c r="N24" i="1"/>
  <c r="O24" i="1" s="1" a="1"/>
  <c r="O24" i="1" s="1"/>
  <c r="N25" i="1"/>
  <c r="O25" i="1" s="1" a="1"/>
  <c r="O25" i="1" s="1"/>
  <c r="N26" i="1"/>
  <c r="O26" i="1" s="1" a="1"/>
  <c r="O26" i="1" s="1"/>
  <c r="N27" i="1"/>
  <c r="O27" i="1" s="1" a="1"/>
  <c r="O27" i="1" s="1"/>
  <c r="N28" i="1"/>
  <c r="O28" i="1" s="1" a="1"/>
  <c r="O28" i="1" s="1"/>
  <c r="N29" i="1"/>
  <c r="O29" i="1" s="1" a="1"/>
  <c r="O29" i="1" s="1"/>
  <c r="N30" i="1"/>
  <c r="O30" i="1" s="1" a="1"/>
  <c r="O30" i="1" s="1"/>
  <c r="N31" i="1"/>
  <c r="O31" i="1" s="1" a="1"/>
  <c r="O31" i="1" s="1"/>
  <c r="N32" i="1"/>
  <c r="O32" i="1" s="1" a="1"/>
  <c r="O32" i="1" s="1"/>
  <c r="N33" i="1"/>
  <c r="O33" i="1" s="1" a="1"/>
  <c r="O33" i="1" s="1"/>
  <c r="N34" i="1"/>
  <c r="O34" i="1" s="1" a="1"/>
  <c r="O34" i="1" s="1"/>
  <c r="N35" i="1"/>
  <c r="O35" i="1" s="1" a="1"/>
  <c r="O35" i="1" s="1"/>
  <c r="N36" i="1"/>
  <c r="O36" i="1" s="1" a="1"/>
  <c r="O36" i="1" s="1"/>
  <c r="N37" i="1"/>
  <c r="O37" i="1" s="1" a="1"/>
  <c r="O37" i="1" s="1"/>
  <c r="N38" i="1"/>
  <c r="O38" i="1" s="1" a="1"/>
  <c r="O38" i="1" s="1"/>
  <c r="N39" i="1"/>
  <c r="O39" i="1" s="1" a="1"/>
  <c r="O39" i="1" s="1"/>
  <c r="N40" i="1"/>
  <c r="O40" i="1" s="1" a="1"/>
  <c r="O40" i="1" s="1"/>
  <c r="N41" i="1"/>
  <c r="O41" i="1" s="1" a="1"/>
  <c r="O41" i="1" s="1"/>
  <c r="N42" i="1"/>
  <c r="O42" i="1" s="1" a="1"/>
  <c r="O42" i="1" s="1"/>
  <c r="N43" i="1"/>
  <c r="O43" i="1" s="1" a="1"/>
  <c r="O43" i="1" s="1"/>
  <c r="N44" i="1"/>
  <c r="O44" i="1" s="1" a="1"/>
  <c r="O44" i="1" s="1"/>
  <c r="N45" i="1"/>
  <c r="O45" i="1" s="1" a="1"/>
  <c r="O45" i="1" s="1"/>
  <c r="N46" i="1"/>
  <c r="O46" i="1" s="1" a="1"/>
  <c r="O46" i="1" s="1"/>
  <c r="N47" i="1"/>
  <c r="O47" i="1" s="1" a="1"/>
  <c r="O47" i="1" s="1"/>
  <c r="N48" i="1"/>
  <c r="O48" i="1" s="1" a="1"/>
  <c r="O48" i="1" s="1"/>
  <c r="N49" i="1"/>
  <c r="O49" i="1" s="1" a="1"/>
  <c r="O49" i="1" s="1"/>
  <c r="N50" i="1"/>
  <c r="O50" i="1" s="1" a="1"/>
  <c r="O50" i="1" s="1"/>
  <c r="N51" i="1"/>
  <c r="O51" i="1" s="1" a="1"/>
  <c r="O51" i="1" s="1"/>
  <c r="N52" i="1"/>
  <c r="O52" i="1" s="1" a="1"/>
  <c r="O52" i="1" s="1"/>
  <c r="N53" i="1"/>
  <c r="O53" i="1" s="1" a="1"/>
  <c r="O53" i="1" s="1"/>
  <c r="N54" i="1"/>
  <c r="O54" i="1" s="1" a="1"/>
  <c r="O54" i="1" s="1"/>
  <c r="N55" i="1"/>
  <c r="O55" i="1" s="1" a="1"/>
  <c r="O55" i="1" s="1"/>
  <c r="N56" i="1"/>
  <c r="O56" i="1" s="1" a="1"/>
  <c r="O56" i="1" s="1"/>
  <c r="N57" i="1"/>
  <c r="O57" i="1" s="1" a="1"/>
  <c r="O57" i="1" s="1"/>
  <c r="N58" i="1"/>
  <c r="O58" i="1" s="1" a="1"/>
  <c r="O58" i="1" s="1"/>
  <c r="N59" i="1"/>
  <c r="O59" i="1" s="1" a="1"/>
  <c r="O59" i="1" s="1"/>
  <c r="N60" i="1"/>
  <c r="O60" i="1" s="1" a="1"/>
  <c r="O60" i="1" s="1"/>
  <c r="N61" i="1"/>
  <c r="O61" i="1" s="1" a="1"/>
  <c r="O61" i="1" s="1"/>
  <c r="N62" i="1"/>
  <c r="O62" i="1" s="1" a="1"/>
  <c r="O62" i="1" s="1"/>
  <c r="N63" i="1"/>
  <c r="O63" i="1" s="1" a="1"/>
  <c r="O63" i="1" s="1"/>
  <c r="N64" i="1"/>
  <c r="O64" i="1" s="1" a="1"/>
  <c r="O64" i="1" s="1"/>
  <c r="N65" i="1"/>
  <c r="O65" i="1" s="1" a="1"/>
  <c r="O65" i="1" s="1"/>
  <c r="N66" i="1"/>
  <c r="O66" i="1" s="1" a="1"/>
  <c r="O66" i="1" s="1"/>
  <c r="N67" i="1"/>
  <c r="O67" i="1" s="1" a="1"/>
  <c r="O67" i="1" s="1"/>
  <c r="N68" i="1"/>
  <c r="O68" i="1" s="1" a="1"/>
  <c r="O68" i="1" s="1"/>
  <c r="N69" i="1"/>
  <c r="O69" i="1" s="1" a="1"/>
  <c r="O69" i="1" s="1"/>
  <c r="N70" i="1"/>
  <c r="O70" i="1" s="1" a="1"/>
  <c r="O70" i="1" s="1"/>
  <c r="N71" i="1"/>
  <c r="O71" i="1" s="1" a="1"/>
  <c r="O71" i="1" s="1"/>
  <c r="N72" i="1"/>
  <c r="O72" i="1" s="1" a="1"/>
  <c r="O72" i="1" s="1"/>
  <c r="N73" i="1"/>
  <c r="O73" i="1" s="1" a="1"/>
  <c r="O73" i="1" s="1"/>
  <c r="N74" i="1"/>
  <c r="O74" i="1" s="1" a="1"/>
  <c r="O74" i="1" s="1"/>
  <c r="N75" i="1"/>
  <c r="O75" i="1" s="1" a="1"/>
  <c r="O75" i="1" s="1"/>
  <c r="N76" i="1"/>
  <c r="O76" i="1" s="1" a="1"/>
  <c r="O76" i="1" s="1"/>
  <c r="N77" i="1"/>
  <c r="O77" i="1" s="1" a="1"/>
  <c r="O77" i="1" s="1"/>
  <c r="N78" i="1"/>
  <c r="O78" i="1" s="1" a="1"/>
  <c r="O78" i="1" s="1"/>
  <c r="N79" i="1"/>
  <c r="O79" i="1" s="1" a="1"/>
  <c r="O79" i="1" s="1"/>
  <c r="N80" i="1"/>
  <c r="O80" i="1" s="1" a="1"/>
  <c r="O80" i="1" s="1"/>
  <c r="N81" i="1"/>
  <c r="O81" i="1" s="1" a="1"/>
  <c r="O81" i="1" s="1"/>
  <c r="N82" i="1"/>
  <c r="O82" i="1" s="1" a="1"/>
  <c r="O82" i="1" s="1"/>
  <c r="N83" i="1"/>
  <c r="O83" i="1" s="1" a="1"/>
  <c r="O83" i="1" s="1"/>
  <c r="N84" i="1"/>
  <c r="O84" i="1" s="1" a="1"/>
  <c r="O84" i="1" s="1"/>
  <c r="N85" i="1"/>
  <c r="O85" i="1" s="1" a="1"/>
  <c r="O85" i="1" s="1"/>
  <c r="N86" i="1"/>
  <c r="O86" i="1" s="1" a="1"/>
  <c r="O86" i="1" s="1"/>
  <c r="N87" i="1"/>
  <c r="O87" i="1" s="1" a="1"/>
  <c r="O87" i="1" s="1"/>
  <c r="N88" i="1"/>
  <c r="O88" i="1" s="1" a="1"/>
  <c r="O88" i="1" s="1"/>
  <c r="N89" i="1"/>
  <c r="O89" i="1" s="1" a="1"/>
  <c r="O89" i="1" s="1"/>
  <c r="N90" i="1"/>
  <c r="O90" i="1" s="1" a="1"/>
  <c r="O90" i="1" s="1"/>
  <c r="N91" i="1"/>
  <c r="O91" i="1" s="1" a="1"/>
  <c r="O91" i="1" s="1"/>
  <c r="N92" i="1"/>
  <c r="O92" i="1" s="1" a="1"/>
  <c r="O92" i="1" s="1"/>
  <c r="N93" i="1"/>
  <c r="O93" i="1" s="1" a="1"/>
  <c r="O93" i="1" s="1"/>
  <c r="N94" i="1"/>
  <c r="O94" i="1" s="1" a="1"/>
  <c r="O94" i="1" s="1"/>
  <c r="N95" i="1"/>
  <c r="O95" i="1" s="1" a="1"/>
  <c r="O95" i="1" s="1"/>
  <c r="N96" i="1"/>
  <c r="O96" i="1" s="1" a="1"/>
  <c r="O96" i="1" s="1"/>
  <c r="N97" i="1"/>
  <c r="O97" i="1" s="1" a="1"/>
  <c r="O97" i="1" s="1"/>
  <c r="N98" i="1"/>
  <c r="O98" i="1" s="1" a="1"/>
  <c r="O98" i="1" s="1"/>
  <c r="N99" i="1"/>
  <c r="O99" i="1" s="1" a="1"/>
  <c r="O99" i="1" s="1"/>
  <c r="N100" i="1"/>
  <c r="O100" i="1" s="1" a="1"/>
  <c r="O100" i="1" s="1"/>
  <c r="N101" i="1"/>
  <c r="O101" i="1" s="1" a="1"/>
  <c r="O101" i="1" s="1"/>
  <c r="N102" i="1"/>
  <c r="O102" i="1" s="1" a="1"/>
  <c r="O102" i="1" s="1"/>
  <c r="N103" i="1"/>
  <c r="O103" i="1" s="1" a="1"/>
  <c r="O103" i="1" s="1"/>
  <c r="N104" i="1"/>
  <c r="O104" i="1" s="1" a="1"/>
  <c r="O104" i="1" s="1"/>
  <c r="N105" i="1"/>
  <c r="O105" i="1" s="1" a="1"/>
  <c r="O105" i="1" s="1"/>
  <c r="N106" i="1"/>
  <c r="O106" i="1" s="1" a="1"/>
  <c r="O106" i="1" s="1"/>
  <c r="N107" i="1"/>
  <c r="O107" i="1" s="1" a="1"/>
  <c r="O107" i="1" s="1"/>
  <c r="N108" i="1"/>
  <c r="O108" i="1" s="1" a="1"/>
  <c r="O108" i="1" s="1"/>
  <c r="N109" i="1"/>
  <c r="O109" i="1" s="1" a="1"/>
  <c r="O109" i="1" s="1"/>
  <c r="N110" i="1"/>
  <c r="O110" i="1" s="1" a="1"/>
  <c r="O110" i="1" s="1"/>
  <c r="N111" i="1"/>
  <c r="O111" i="1" s="1" a="1"/>
  <c r="O111" i="1" s="1"/>
  <c r="N112" i="1"/>
  <c r="O112" i="1" s="1" a="1"/>
  <c r="O112" i="1" s="1"/>
  <c r="N113" i="1"/>
  <c r="O113" i="1" s="1" a="1"/>
  <c r="O113" i="1" s="1"/>
  <c r="N114" i="1"/>
  <c r="O114" i="1" s="1" a="1"/>
  <c r="O114" i="1" s="1"/>
  <c r="N115" i="1"/>
  <c r="O115" i="1" s="1" a="1"/>
  <c r="O115" i="1" s="1"/>
  <c r="N116" i="1"/>
  <c r="O116" i="1" s="1" a="1"/>
  <c r="O116" i="1" s="1"/>
  <c r="N117" i="1"/>
  <c r="O117" i="1" s="1" a="1"/>
  <c r="O117" i="1" s="1"/>
  <c r="N118" i="1"/>
  <c r="O118" i="1" s="1" a="1"/>
  <c r="O118" i="1" s="1"/>
  <c r="N119" i="1"/>
  <c r="O119" i="1" s="1" a="1"/>
  <c r="O119" i="1" s="1"/>
  <c r="N120" i="1"/>
  <c r="O120" i="1" s="1" a="1"/>
  <c r="O120" i="1" s="1"/>
  <c r="N121" i="1"/>
  <c r="O121" i="1" s="1" a="1"/>
  <c r="O121" i="1" s="1"/>
  <c r="N122" i="1"/>
  <c r="O122" i="1" s="1" a="1"/>
  <c r="O122" i="1" s="1"/>
  <c r="N123" i="1"/>
  <c r="O123" i="1" s="1" a="1"/>
  <c r="O123" i="1" s="1"/>
  <c r="N124" i="1"/>
  <c r="O124" i="1" s="1" a="1"/>
  <c r="O124" i="1" s="1"/>
  <c r="N125" i="1"/>
  <c r="O125" i="1" s="1" a="1"/>
  <c r="O125" i="1" s="1"/>
  <c r="N126" i="1"/>
  <c r="O126" i="1" s="1" a="1"/>
  <c r="O126" i="1" s="1"/>
  <c r="N127" i="1"/>
  <c r="O127" i="1" s="1" a="1"/>
  <c r="O127" i="1" s="1"/>
  <c r="N128" i="1"/>
  <c r="O128" i="1" s="1" a="1"/>
  <c r="O128" i="1" s="1"/>
  <c r="N129" i="1"/>
  <c r="O129" i="1" s="1" a="1"/>
  <c r="O129" i="1" s="1"/>
  <c r="N130" i="1"/>
  <c r="O130" i="1" s="1" a="1"/>
  <c r="O130" i="1" s="1"/>
  <c r="N131" i="1"/>
  <c r="O131" i="1" s="1" a="1"/>
  <c r="O131" i="1" s="1"/>
  <c r="N132" i="1"/>
  <c r="O132" i="1" s="1" a="1"/>
  <c r="O132" i="1" s="1"/>
  <c r="N133" i="1"/>
  <c r="O133" i="1" s="1" a="1"/>
  <c r="O133" i="1" s="1"/>
  <c r="N134" i="1"/>
  <c r="O134" i="1" s="1" a="1"/>
  <c r="O134" i="1" s="1"/>
  <c r="N135" i="1"/>
  <c r="O135" i="1" s="1" a="1"/>
  <c r="O135" i="1" s="1"/>
  <c r="N136" i="1"/>
  <c r="O136" i="1" s="1" a="1"/>
  <c r="O136" i="1" s="1"/>
  <c r="N137" i="1"/>
  <c r="O137" i="1" s="1" a="1"/>
  <c r="O137" i="1" s="1"/>
  <c r="N138" i="1"/>
  <c r="O138" i="1" s="1" a="1"/>
  <c r="O138" i="1" s="1"/>
  <c r="N139" i="1"/>
  <c r="O139" i="1" s="1" a="1"/>
  <c r="O139" i="1" s="1"/>
  <c r="N140" i="1"/>
  <c r="O140" i="1" s="1" a="1"/>
  <c r="O140" i="1" s="1"/>
  <c r="N141" i="1"/>
  <c r="O141" i="1" s="1" a="1"/>
  <c r="O141" i="1" s="1"/>
  <c r="N142" i="1"/>
  <c r="O142" i="1" s="1" a="1"/>
  <c r="O142" i="1" s="1"/>
  <c r="N143" i="1"/>
  <c r="O143" i="1" s="1" a="1"/>
  <c r="O143" i="1" s="1"/>
  <c r="N144" i="1"/>
  <c r="O144" i="1" s="1" a="1"/>
  <c r="O144" i="1" s="1"/>
  <c r="N145" i="1"/>
  <c r="O145" i="1" s="1" a="1"/>
  <c r="O145" i="1" s="1"/>
  <c r="N146" i="1"/>
  <c r="O146" i="1" s="1" a="1"/>
  <c r="O146" i="1" s="1"/>
  <c r="N147" i="1"/>
  <c r="O147" i="1" s="1" a="1"/>
  <c r="O147" i="1" s="1"/>
  <c r="N148" i="1"/>
  <c r="O148" i="1" s="1" a="1"/>
  <c r="O148" i="1" s="1"/>
  <c r="N149" i="1"/>
  <c r="O149" i="1" s="1" a="1"/>
  <c r="O149" i="1" s="1"/>
  <c r="N150" i="1"/>
  <c r="O150" i="1" s="1" a="1"/>
  <c r="O150" i="1" s="1"/>
  <c r="N151" i="1"/>
  <c r="O151" i="1" s="1" a="1"/>
  <c r="O151" i="1" s="1"/>
  <c r="N152" i="1"/>
  <c r="O152" i="1" s="1" a="1"/>
  <c r="O152" i="1" s="1"/>
  <c r="N153" i="1"/>
  <c r="O153" i="1" s="1" a="1"/>
  <c r="O153" i="1" s="1"/>
  <c r="N154" i="1"/>
  <c r="O154" i="1" s="1" a="1"/>
  <c r="O154" i="1" s="1"/>
  <c r="N155" i="1"/>
  <c r="O155" i="1" s="1" a="1"/>
  <c r="O155" i="1" s="1"/>
  <c r="N156" i="1"/>
  <c r="O156" i="1" s="1" a="1"/>
  <c r="O156" i="1" s="1"/>
  <c r="N157" i="1"/>
  <c r="O157" i="1" s="1" a="1"/>
  <c r="O157" i="1" s="1"/>
  <c r="N158" i="1"/>
  <c r="O158" i="1" s="1" a="1"/>
  <c r="O158" i="1" s="1"/>
  <c r="N159" i="1"/>
  <c r="O159" i="1" s="1" a="1"/>
  <c r="O159" i="1" s="1"/>
  <c r="N160" i="1"/>
  <c r="O160" i="1" s="1" a="1"/>
  <c r="O160" i="1" s="1"/>
  <c r="N161" i="1"/>
  <c r="O161" i="1" s="1" a="1"/>
  <c r="O161" i="1" s="1"/>
  <c r="N162" i="1"/>
  <c r="O162" i="1" s="1" a="1"/>
  <c r="O162" i="1" s="1"/>
  <c r="N163" i="1"/>
  <c r="O163" i="1" s="1" a="1"/>
  <c r="O163" i="1" s="1"/>
  <c r="N164" i="1"/>
  <c r="O164" i="1" s="1" a="1"/>
  <c r="O164" i="1" s="1"/>
  <c r="N165" i="1"/>
  <c r="O165" i="1" s="1" a="1"/>
  <c r="O165" i="1" s="1"/>
  <c r="N166" i="1"/>
  <c r="O166" i="1" s="1" a="1"/>
  <c r="O166" i="1" s="1"/>
  <c r="N167" i="1"/>
  <c r="O167" i="1" s="1" a="1"/>
  <c r="O167" i="1" s="1"/>
  <c r="N168" i="1"/>
  <c r="O168" i="1" s="1" a="1"/>
  <c r="O168" i="1" s="1"/>
  <c r="N169" i="1"/>
  <c r="O169" i="1" s="1" a="1"/>
  <c r="O169" i="1" s="1"/>
  <c r="N170" i="1"/>
  <c r="O170" i="1" s="1" a="1"/>
  <c r="O170" i="1" s="1"/>
  <c r="N171" i="1"/>
  <c r="O171" i="1" s="1" a="1"/>
  <c r="O171" i="1" s="1"/>
  <c r="N172" i="1"/>
  <c r="O172" i="1" s="1" a="1"/>
  <c r="O172" i="1" s="1"/>
  <c r="N173" i="1"/>
  <c r="O173" i="1" s="1" a="1"/>
  <c r="O173" i="1" s="1"/>
  <c r="N174" i="1"/>
  <c r="O174" i="1" s="1" a="1"/>
  <c r="O174" i="1" s="1"/>
  <c r="N175" i="1"/>
  <c r="O175" i="1" s="1" a="1"/>
  <c r="O175" i="1" s="1"/>
  <c r="N176" i="1"/>
  <c r="O176" i="1" s="1" a="1"/>
  <c r="O176" i="1" s="1"/>
  <c r="N177" i="1"/>
  <c r="O177" i="1" s="1" a="1"/>
  <c r="O177" i="1" s="1"/>
  <c r="N178" i="1"/>
  <c r="O178" i="1" s="1" a="1"/>
  <c r="O178" i="1" s="1"/>
  <c r="N179" i="1"/>
  <c r="O179" i="1" s="1" a="1"/>
  <c r="O179" i="1" s="1"/>
  <c r="N180" i="1"/>
  <c r="O180" i="1" s="1" a="1"/>
  <c r="O180" i="1" s="1"/>
  <c r="N181" i="1"/>
  <c r="O181" i="1" s="1" a="1"/>
  <c r="O181" i="1" s="1"/>
  <c r="N182" i="1"/>
  <c r="O182" i="1" s="1" a="1"/>
  <c r="O182" i="1" s="1"/>
  <c r="N183" i="1"/>
  <c r="O183" i="1" s="1" a="1"/>
  <c r="O183" i="1" s="1"/>
  <c r="N184" i="1"/>
  <c r="O184" i="1" s="1" a="1"/>
  <c r="O184" i="1" s="1"/>
  <c r="N185" i="1"/>
  <c r="O185" i="1" s="1" a="1"/>
  <c r="O185" i="1" s="1"/>
  <c r="N186" i="1"/>
  <c r="O186" i="1" s="1" a="1"/>
  <c r="O186" i="1" s="1"/>
  <c r="N187" i="1"/>
  <c r="O187" i="1" s="1" a="1"/>
  <c r="O187" i="1" s="1"/>
  <c r="N188" i="1"/>
  <c r="O188" i="1" s="1" a="1"/>
  <c r="O188" i="1" s="1"/>
  <c r="N189" i="1"/>
  <c r="O189" i="1" s="1" a="1"/>
  <c r="O189" i="1" s="1"/>
  <c r="N190" i="1"/>
  <c r="O190" i="1" s="1" a="1"/>
  <c r="O190" i="1" s="1"/>
  <c r="N191" i="1"/>
  <c r="O191" i="1" s="1" a="1"/>
  <c r="O191" i="1" s="1"/>
  <c r="N192" i="1"/>
  <c r="O192" i="1" s="1" a="1"/>
  <c r="O192" i="1" s="1"/>
  <c r="N193" i="1"/>
  <c r="O193" i="1" s="1" a="1"/>
  <c r="O193" i="1" s="1"/>
  <c r="N194" i="1"/>
  <c r="O194" i="1" s="1" a="1"/>
  <c r="O194" i="1" s="1"/>
  <c r="N195" i="1"/>
  <c r="O195" i="1" s="1" a="1"/>
  <c r="O195" i="1" s="1"/>
  <c r="N196" i="1"/>
  <c r="O196" i="1" s="1" a="1"/>
  <c r="O196" i="1" s="1"/>
  <c r="N197" i="1"/>
  <c r="O197" i="1" s="1" a="1"/>
  <c r="O197" i="1" s="1"/>
  <c r="N198" i="1"/>
  <c r="O198" i="1" s="1" a="1"/>
  <c r="O198" i="1" s="1"/>
  <c r="N199" i="1"/>
  <c r="O199" i="1" s="1" a="1"/>
  <c r="O199" i="1" s="1"/>
  <c r="N200" i="1"/>
  <c r="O200" i="1" s="1" a="1"/>
  <c r="O200" i="1" s="1"/>
  <c r="N201" i="1"/>
  <c r="O201" i="1" s="1" a="1"/>
  <c r="O201" i="1" s="1"/>
  <c r="N202" i="1"/>
  <c r="O202" i="1" s="1" a="1"/>
  <c r="O202" i="1" s="1"/>
  <c r="N203" i="1"/>
  <c r="O203" i="1" s="1" a="1"/>
  <c r="O203" i="1" s="1"/>
  <c r="N204" i="1"/>
  <c r="O204" i="1" s="1" a="1"/>
  <c r="O204" i="1" s="1"/>
  <c r="N205" i="1"/>
  <c r="O205" i="1" s="1" a="1"/>
  <c r="O205" i="1" s="1"/>
  <c r="N206" i="1"/>
  <c r="O206" i="1" s="1" a="1"/>
  <c r="O206" i="1" s="1"/>
  <c r="N207" i="1"/>
  <c r="O207" i="1" s="1" a="1"/>
  <c r="O207" i="1" s="1"/>
  <c r="N208" i="1"/>
  <c r="O208" i="1" s="1" a="1"/>
  <c r="O208" i="1" s="1"/>
  <c r="N209" i="1"/>
  <c r="O209" i="1" s="1" a="1"/>
  <c r="O209" i="1" s="1"/>
  <c r="N210" i="1"/>
  <c r="O210" i="1" s="1" a="1"/>
  <c r="O210" i="1" s="1"/>
  <c r="N211" i="1"/>
  <c r="O211" i="1" s="1" a="1"/>
  <c r="O211" i="1" s="1"/>
  <c r="N212" i="1"/>
  <c r="O212" i="1" s="1" a="1"/>
  <c r="O212" i="1" s="1"/>
  <c r="N213" i="1"/>
  <c r="O213" i="1" s="1" a="1"/>
  <c r="O213" i="1" s="1"/>
  <c r="N214" i="1"/>
  <c r="O214" i="1" s="1" a="1"/>
  <c r="O214" i="1" s="1"/>
  <c r="N215" i="1"/>
  <c r="O215" i="1" s="1" a="1"/>
  <c r="O215" i="1" s="1"/>
  <c r="N216" i="1"/>
  <c r="O216" i="1" s="1" a="1"/>
  <c r="O216" i="1" s="1"/>
  <c r="N217" i="1"/>
  <c r="O217" i="1" s="1" a="1"/>
  <c r="O217" i="1" s="1"/>
  <c r="N218" i="1"/>
  <c r="O218" i="1" s="1" a="1"/>
  <c r="O218" i="1" s="1"/>
  <c r="N219" i="1"/>
  <c r="O219" i="1" s="1" a="1"/>
  <c r="O219" i="1" s="1"/>
  <c r="N220" i="1"/>
  <c r="O220" i="1" s="1" a="1"/>
  <c r="O220" i="1" s="1"/>
  <c r="N221" i="1"/>
  <c r="O221" i="1" s="1" a="1"/>
  <c r="O221" i="1" s="1"/>
  <c r="N222" i="1"/>
  <c r="O222" i="1" s="1" a="1"/>
  <c r="O222" i="1" s="1"/>
  <c r="N223" i="1"/>
  <c r="O223" i="1" s="1" a="1"/>
  <c r="O223" i="1" s="1"/>
  <c r="N224" i="1"/>
  <c r="O224" i="1" s="1" a="1"/>
  <c r="O224" i="1" s="1"/>
  <c r="N225" i="1"/>
  <c r="O225" i="1" s="1" a="1"/>
  <c r="O225" i="1" s="1"/>
  <c r="N226" i="1"/>
  <c r="O226" i="1" s="1" a="1"/>
  <c r="O226" i="1" s="1"/>
  <c r="N227" i="1"/>
  <c r="O227" i="1" s="1" a="1"/>
  <c r="O227" i="1" s="1"/>
  <c r="N228" i="1"/>
  <c r="O228" i="1" s="1" a="1"/>
  <c r="O228" i="1" s="1"/>
  <c r="N229" i="1"/>
  <c r="O229" i="1" s="1" a="1"/>
  <c r="O229" i="1" s="1"/>
  <c r="N230" i="1"/>
  <c r="O230" i="1" s="1" a="1"/>
  <c r="O230" i="1" s="1"/>
  <c r="N231" i="1"/>
  <c r="O231" i="1" s="1" a="1"/>
  <c r="O231" i="1" s="1"/>
  <c r="N232" i="1"/>
  <c r="O232" i="1" s="1" a="1"/>
  <c r="O232" i="1" s="1"/>
  <c r="N233" i="1"/>
  <c r="O233" i="1" s="1" a="1"/>
  <c r="O233" i="1" s="1"/>
  <c r="N234" i="1"/>
  <c r="O234" i="1" s="1" a="1"/>
  <c r="O234" i="1" s="1"/>
  <c r="N235" i="1"/>
  <c r="O235" i="1" s="1" a="1"/>
  <c r="O235" i="1" s="1"/>
  <c r="N236" i="1"/>
  <c r="O236" i="1" s="1" a="1"/>
  <c r="O236" i="1" s="1"/>
  <c r="N237" i="1"/>
  <c r="O237" i="1" s="1" a="1"/>
  <c r="O237" i="1" s="1"/>
  <c r="N238" i="1"/>
  <c r="O238" i="1" s="1" a="1"/>
  <c r="O238" i="1" s="1"/>
  <c r="N239" i="1"/>
  <c r="O239" i="1" s="1" a="1"/>
  <c r="O239" i="1" s="1"/>
  <c r="N240" i="1"/>
  <c r="O240" i="1" s="1" a="1"/>
  <c r="O240" i="1" s="1"/>
  <c r="N241" i="1"/>
  <c r="O241" i="1" s="1" a="1"/>
  <c r="O241" i="1" s="1"/>
  <c r="N242" i="1"/>
  <c r="O242" i="1" s="1" a="1"/>
  <c r="O242" i="1" s="1"/>
  <c r="N243" i="1"/>
  <c r="O243" i="1" s="1" a="1"/>
  <c r="O243" i="1" s="1"/>
  <c r="N244" i="1"/>
  <c r="O244" i="1" s="1" a="1"/>
  <c r="O244" i="1" s="1"/>
  <c r="N245" i="1"/>
  <c r="O245" i="1" s="1" a="1"/>
  <c r="O245" i="1" s="1"/>
  <c r="N246" i="1"/>
  <c r="O246" i="1" s="1" a="1"/>
  <c r="O246" i="1" s="1"/>
  <c r="N247" i="1"/>
  <c r="O247" i="1" s="1" a="1"/>
  <c r="O247" i="1" s="1"/>
  <c r="N248" i="1"/>
  <c r="O248" i="1" s="1" a="1"/>
  <c r="O248" i="1" s="1"/>
  <c r="N249" i="1"/>
  <c r="O249" i="1" s="1" a="1"/>
  <c r="O249" i="1" s="1"/>
  <c r="N250" i="1"/>
  <c r="O250" i="1" s="1" a="1"/>
  <c r="O250" i="1" s="1"/>
  <c r="N251" i="1"/>
  <c r="O251" i="1" s="1" a="1"/>
  <c r="O251" i="1" s="1"/>
  <c r="N252" i="1"/>
  <c r="O252" i="1" s="1" a="1"/>
  <c r="O252" i="1" s="1"/>
  <c r="N253" i="1"/>
  <c r="O253" i="1" s="1" a="1"/>
  <c r="O253" i="1" s="1"/>
  <c r="N254" i="1"/>
  <c r="O254" i="1" s="1" a="1"/>
  <c r="O254" i="1" s="1"/>
  <c r="N255" i="1"/>
  <c r="O255" i="1" s="1" a="1"/>
  <c r="O255" i="1" s="1"/>
  <c r="N256" i="1"/>
  <c r="O256" i="1" s="1" a="1"/>
  <c r="O256" i="1" s="1"/>
  <c r="N257" i="1"/>
  <c r="O257" i="1" s="1" a="1"/>
  <c r="O257" i="1" s="1"/>
  <c r="N258" i="1"/>
  <c r="O258" i="1" s="1" a="1"/>
  <c r="O258" i="1" s="1"/>
  <c r="N259" i="1"/>
  <c r="O259" i="1" s="1" a="1"/>
  <c r="O259" i="1" s="1"/>
  <c r="N260" i="1"/>
  <c r="O260" i="1" s="1" a="1"/>
  <c r="O260" i="1" s="1"/>
  <c r="N261" i="1"/>
  <c r="O261" i="1" s="1" a="1"/>
  <c r="O261" i="1" s="1"/>
  <c r="N262" i="1"/>
  <c r="O262" i="1" s="1" a="1"/>
  <c r="O262" i="1" s="1"/>
  <c r="N263" i="1"/>
  <c r="O263" i="1" s="1" a="1"/>
  <c r="O263" i="1" s="1"/>
  <c r="N264" i="1"/>
  <c r="O264" i="1" s="1" a="1"/>
  <c r="O264" i="1" s="1"/>
  <c r="N265" i="1"/>
  <c r="O265" i="1" s="1" a="1"/>
  <c r="O265" i="1" s="1"/>
  <c r="N266" i="1"/>
  <c r="O266" i="1" s="1" a="1"/>
  <c r="O266" i="1" s="1"/>
  <c r="N267" i="1"/>
  <c r="O267" i="1" s="1" a="1"/>
  <c r="O267" i="1" s="1"/>
  <c r="N268" i="1"/>
  <c r="O268" i="1" s="1" a="1"/>
  <c r="O268" i="1" s="1"/>
  <c r="N269" i="1"/>
  <c r="O269" i="1" s="1" a="1"/>
  <c r="O269" i="1" s="1"/>
  <c r="N270" i="1"/>
  <c r="O270" i="1" s="1" a="1"/>
  <c r="O270" i="1" s="1"/>
  <c r="N271" i="1"/>
  <c r="O271" i="1" s="1" a="1"/>
  <c r="O271" i="1" s="1"/>
  <c r="N272" i="1"/>
  <c r="O272" i="1" s="1" a="1"/>
  <c r="O272" i="1" s="1"/>
  <c r="N273" i="1"/>
  <c r="O273" i="1" s="1" a="1"/>
  <c r="O273" i="1" s="1"/>
  <c r="N274" i="1"/>
  <c r="O274" i="1" s="1" a="1"/>
  <c r="O274" i="1" s="1"/>
  <c r="N275" i="1"/>
  <c r="O275" i="1" s="1" a="1"/>
  <c r="O275" i="1" s="1"/>
  <c r="N276" i="1"/>
  <c r="O276" i="1" s="1" a="1"/>
  <c r="O276" i="1" s="1"/>
  <c r="N277" i="1"/>
  <c r="O277" i="1" s="1" a="1"/>
  <c r="O277" i="1" s="1"/>
  <c r="N278" i="1"/>
  <c r="O278" i="1" s="1" a="1"/>
  <c r="O278" i="1" s="1"/>
  <c r="N279" i="1"/>
  <c r="O279" i="1" s="1" a="1"/>
  <c r="O279" i="1" s="1"/>
  <c r="N280" i="1"/>
  <c r="O280" i="1" s="1" a="1"/>
  <c r="O280" i="1" s="1"/>
  <c r="N281" i="1"/>
  <c r="O281" i="1" s="1" a="1"/>
  <c r="O281" i="1" s="1"/>
  <c r="N282" i="1"/>
  <c r="O282" i="1" s="1" a="1"/>
  <c r="O282" i="1" s="1"/>
  <c r="N283" i="1"/>
  <c r="O283" i="1" s="1" a="1"/>
  <c r="O283" i="1" s="1"/>
  <c r="N284" i="1"/>
  <c r="O284" i="1" s="1" a="1"/>
  <c r="O284" i="1" s="1"/>
  <c r="N285" i="1"/>
  <c r="O285" i="1" s="1" a="1"/>
  <c r="O285" i="1" s="1"/>
  <c r="N286" i="1"/>
  <c r="O286" i="1" s="1" a="1"/>
  <c r="O286" i="1" s="1"/>
  <c r="N287" i="1"/>
  <c r="O287" i="1" s="1" a="1"/>
  <c r="O287" i="1" s="1"/>
  <c r="N288" i="1"/>
  <c r="O288" i="1" s="1" a="1"/>
  <c r="O288" i="1" s="1"/>
  <c r="N289" i="1"/>
  <c r="O289" i="1" s="1" a="1"/>
  <c r="O289" i="1" s="1"/>
  <c r="N290" i="1"/>
  <c r="O290" i="1" s="1" a="1"/>
  <c r="O290" i="1" s="1"/>
  <c r="N291" i="1"/>
  <c r="O291" i="1" s="1" a="1"/>
  <c r="O291" i="1" s="1"/>
  <c r="N292" i="1"/>
  <c r="O292" i="1" s="1" a="1"/>
  <c r="O292" i="1" s="1"/>
  <c r="N293" i="1"/>
  <c r="O293" i="1" s="1" a="1"/>
  <c r="O293" i="1" s="1"/>
  <c r="N294" i="1"/>
  <c r="O294" i="1" s="1" a="1"/>
  <c r="O294" i="1" s="1"/>
  <c r="N295" i="1"/>
  <c r="O295" i="1" s="1" a="1"/>
  <c r="O295" i="1" s="1"/>
  <c r="N296" i="1"/>
  <c r="O296" i="1" s="1" a="1"/>
  <c r="O296" i="1" s="1"/>
  <c r="N297" i="1"/>
  <c r="O297" i="1" s="1" a="1"/>
  <c r="O297" i="1" s="1"/>
  <c r="N298" i="1"/>
  <c r="O298" i="1" s="1" a="1"/>
  <c r="O298" i="1" s="1"/>
  <c r="N299" i="1"/>
  <c r="O299" i="1" s="1" a="1"/>
  <c r="O299" i="1" s="1"/>
  <c r="N300" i="1"/>
  <c r="O300" i="1" s="1" a="1"/>
  <c r="O300" i="1" s="1"/>
  <c r="N301" i="1"/>
  <c r="O301" i="1" s="1" a="1"/>
  <c r="O301" i="1" s="1"/>
  <c r="N302" i="1"/>
  <c r="O302" i="1" s="1" a="1"/>
  <c r="O302" i="1" s="1"/>
  <c r="N303" i="1"/>
  <c r="O303" i="1" s="1" a="1"/>
  <c r="O303" i="1" s="1"/>
  <c r="N304" i="1"/>
  <c r="O304" i="1" s="1" a="1"/>
  <c r="O304" i="1" s="1"/>
  <c r="N305" i="1"/>
  <c r="O305" i="1" s="1" a="1"/>
  <c r="O305" i="1" s="1"/>
  <c r="N306" i="1"/>
  <c r="O306" i="1" s="1" a="1"/>
  <c r="O306" i="1" s="1"/>
  <c r="N307" i="1"/>
  <c r="O307" i="1" s="1" a="1"/>
  <c r="O307" i="1" s="1"/>
  <c r="N308" i="1"/>
  <c r="O308" i="1" s="1" a="1"/>
  <c r="O308" i="1" s="1"/>
  <c r="N309" i="1"/>
  <c r="O309" i="1" s="1" a="1"/>
  <c r="O309" i="1" s="1"/>
  <c r="N310" i="1"/>
  <c r="O310" i="1" s="1" a="1"/>
  <c r="O310" i="1" s="1"/>
  <c r="N311" i="1"/>
  <c r="O311" i="1" s="1" a="1"/>
  <c r="O311" i="1" s="1"/>
  <c r="N312" i="1"/>
  <c r="O312" i="1" s="1" a="1"/>
  <c r="O312" i="1" s="1"/>
  <c r="N313" i="1"/>
  <c r="O313" i="1" s="1" a="1"/>
  <c r="O313" i="1" s="1"/>
  <c r="N314" i="1"/>
  <c r="O314" i="1" s="1" a="1"/>
  <c r="O314" i="1" s="1"/>
  <c r="N315" i="1"/>
  <c r="O315" i="1" s="1" a="1"/>
  <c r="O315" i="1" s="1"/>
  <c r="N316" i="1"/>
  <c r="O316" i="1" s="1" a="1"/>
  <c r="O316" i="1" s="1"/>
  <c r="N317" i="1"/>
  <c r="O317" i="1" s="1" a="1"/>
  <c r="O317" i="1" s="1"/>
  <c r="N318" i="1"/>
  <c r="O318" i="1" s="1" a="1"/>
  <c r="O318" i="1" s="1"/>
  <c r="N319" i="1"/>
  <c r="O319" i="1" s="1" a="1"/>
  <c r="O319" i="1" s="1"/>
  <c r="N320" i="1"/>
  <c r="O320" i="1" s="1" a="1"/>
  <c r="O320" i="1" s="1"/>
  <c r="N321" i="1"/>
  <c r="O321" i="1" s="1" a="1"/>
  <c r="O321" i="1" s="1"/>
  <c r="N322" i="1"/>
  <c r="O322" i="1" s="1" a="1"/>
  <c r="O322" i="1" s="1"/>
  <c r="N323" i="1"/>
  <c r="O323" i="1" s="1" a="1"/>
  <c r="O323" i="1" s="1"/>
  <c r="N324" i="1"/>
  <c r="O324" i="1" s="1" a="1"/>
  <c r="O324" i="1" s="1"/>
  <c r="N325" i="1"/>
  <c r="O325" i="1" s="1" a="1"/>
  <c r="O325" i="1" s="1"/>
  <c r="N326" i="1"/>
  <c r="O326" i="1" s="1" a="1"/>
  <c r="O326" i="1" s="1"/>
  <c r="N327" i="1"/>
  <c r="O327" i="1" s="1" a="1"/>
  <c r="O327" i="1" s="1"/>
  <c r="N328" i="1"/>
  <c r="O328" i="1" s="1" a="1"/>
  <c r="O328" i="1" s="1"/>
  <c r="N329" i="1"/>
  <c r="O329" i="1" s="1" a="1"/>
  <c r="O329" i="1" s="1"/>
  <c r="N330" i="1"/>
  <c r="O330" i="1" s="1" a="1"/>
  <c r="O330" i="1" s="1"/>
  <c r="N331" i="1"/>
  <c r="O331" i="1" s="1" a="1"/>
  <c r="O331" i="1" s="1"/>
  <c r="N332" i="1"/>
  <c r="O332" i="1" s="1" a="1"/>
  <c r="O332" i="1" s="1"/>
  <c r="N333" i="1"/>
  <c r="O333" i="1" s="1" a="1"/>
  <c r="O333" i="1" s="1"/>
  <c r="N334" i="1"/>
  <c r="O334" i="1" s="1" a="1"/>
  <c r="O334" i="1" s="1"/>
  <c r="N335" i="1"/>
  <c r="O335" i="1" s="1" a="1"/>
  <c r="O335" i="1" s="1"/>
  <c r="N336" i="1"/>
  <c r="O336" i="1" s="1" a="1"/>
  <c r="O336" i="1" s="1"/>
  <c r="N337" i="1"/>
  <c r="O337" i="1" s="1" a="1"/>
  <c r="O337" i="1" s="1"/>
  <c r="N338" i="1"/>
  <c r="O338" i="1" s="1" a="1"/>
  <c r="O338" i="1" s="1"/>
  <c r="N339" i="1"/>
  <c r="O339" i="1" s="1" a="1"/>
  <c r="O339" i="1" s="1"/>
  <c r="N340" i="1"/>
  <c r="O340" i="1" s="1" a="1"/>
  <c r="O340" i="1" s="1"/>
  <c r="N341" i="1"/>
  <c r="O341" i="1" s="1" a="1"/>
  <c r="O341" i="1" s="1"/>
  <c r="N342" i="1"/>
  <c r="O342" i="1" s="1" a="1"/>
  <c r="O342" i="1" s="1"/>
  <c r="N343" i="1"/>
  <c r="O343" i="1" s="1" a="1"/>
  <c r="O343" i="1" s="1"/>
  <c r="N344" i="1"/>
  <c r="O344" i="1" s="1" a="1"/>
  <c r="O344" i="1" s="1"/>
  <c r="N345" i="1"/>
  <c r="O345" i="1" s="1" a="1"/>
  <c r="O345" i="1" s="1"/>
  <c r="N346" i="1"/>
  <c r="O346" i="1" s="1" a="1"/>
  <c r="O346" i="1" s="1"/>
  <c r="N347" i="1"/>
  <c r="O347" i="1" s="1" a="1"/>
  <c r="O347" i="1" s="1"/>
  <c r="N348" i="1"/>
  <c r="O348" i="1" s="1" a="1"/>
  <c r="O348" i="1" s="1"/>
  <c r="N349" i="1"/>
  <c r="O349" i="1" s="1" a="1"/>
  <c r="O349" i="1" s="1"/>
  <c r="N350" i="1"/>
  <c r="O350" i="1" s="1" a="1"/>
  <c r="O350" i="1" s="1"/>
  <c r="N351" i="1"/>
  <c r="O351" i="1" s="1" a="1"/>
  <c r="O351" i="1" s="1"/>
  <c r="N352" i="1"/>
  <c r="O352" i="1" s="1" a="1"/>
  <c r="O352" i="1" s="1"/>
  <c r="N353" i="1"/>
  <c r="O353" i="1" s="1" a="1"/>
  <c r="O353" i="1" s="1"/>
  <c r="N354" i="1"/>
  <c r="O354" i="1" s="1" a="1"/>
  <c r="O354" i="1" s="1"/>
  <c r="N355" i="1"/>
  <c r="O355" i="1" s="1" a="1"/>
  <c r="O355" i="1" s="1"/>
  <c r="N356" i="1"/>
  <c r="O356" i="1" s="1" a="1"/>
  <c r="O356" i="1" s="1"/>
  <c r="N357" i="1"/>
  <c r="O357" i="1" s="1" a="1"/>
  <c r="O357" i="1" s="1"/>
  <c r="N358" i="1"/>
  <c r="O358" i="1" s="1" a="1"/>
  <c r="O358" i="1" s="1"/>
  <c r="N359" i="1"/>
  <c r="O359" i="1" s="1" a="1"/>
  <c r="O359" i="1" s="1"/>
  <c r="N360" i="1"/>
  <c r="O360" i="1" s="1" a="1"/>
  <c r="O360" i="1" s="1"/>
  <c r="N361" i="1"/>
  <c r="O361" i="1" s="1" a="1"/>
  <c r="O361" i="1" s="1"/>
  <c r="N362" i="1"/>
  <c r="O362" i="1" s="1" a="1"/>
  <c r="O362" i="1" s="1"/>
  <c r="N363" i="1"/>
  <c r="O363" i="1" s="1" a="1"/>
  <c r="O363" i="1" s="1"/>
  <c r="N364" i="1"/>
  <c r="O364" i="1" s="1" a="1"/>
  <c r="O364" i="1" s="1"/>
  <c r="N365" i="1"/>
  <c r="O365" i="1" s="1" a="1"/>
  <c r="O365" i="1" s="1"/>
  <c r="N366" i="1"/>
  <c r="O366" i="1" s="1" a="1"/>
  <c r="O366" i="1" s="1"/>
  <c r="N367" i="1"/>
  <c r="O367" i="1" s="1" a="1"/>
  <c r="O367" i="1" s="1"/>
  <c r="N368" i="1"/>
  <c r="O368" i="1" s="1" a="1"/>
  <c r="O368" i="1" s="1"/>
  <c r="N369" i="1"/>
  <c r="O369" i="1" s="1" a="1"/>
  <c r="O369" i="1" s="1"/>
  <c r="N370" i="1"/>
  <c r="O370" i="1" s="1" a="1"/>
  <c r="O370" i="1" s="1"/>
  <c r="N371" i="1"/>
  <c r="O371" i="1" s="1" a="1"/>
  <c r="O371" i="1" s="1"/>
  <c r="N372" i="1"/>
  <c r="O372" i="1" s="1" a="1"/>
  <c r="O372" i="1" s="1"/>
  <c r="N373" i="1"/>
  <c r="O373" i="1" s="1" a="1"/>
  <c r="O373" i="1" s="1"/>
  <c r="N374" i="1"/>
  <c r="O374" i="1" s="1" a="1"/>
  <c r="O374" i="1" s="1"/>
  <c r="N375" i="1"/>
  <c r="O375" i="1" s="1" a="1"/>
  <c r="O375" i="1" s="1"/>
  <c r="N376" i="1"/>
  <c r="O376" i="1" s="1" a="1"/>
  <c r="O376" i="1" s="1"/>
  <c r="N377" i="1"/>
  <c r="O377" i="1" s="1" a="1"/>
  <c r="O377" i="1" s="1"/>
  <c r="N378" i="1"/>
  <c r="O378" i="1" s="1" a="1"/>
  <c r="O378" i="1" s="1"/>
  <c r="N379" i="1"/>
  <c r="O379" i="1" s="1" a="1"/>
  <c r="O379" i="1" s="1"/>
  <c r="N380" i="1"/>
  <c r="O380" i="1" s="1" a="1"/>
  <c r="O380" i="1" s="1"/>
  <c r="N381" i="1"/>
  <c r="O381" i="1" s="1" a="1"/>
  <c r="O381" i="1" s="1"/>
  <c r="N382" i="1"/>
  <c r="O382" i="1" s="1" a="1"/>
  <c r="O382" i="1" s="1"/>
  <c r="N383" i="1"/>
  <c r="O383" i="1" s="1" a="1"/>
  <c r="O383" i="1" s="1"/>
  <c r="N384" i="1"/>
  <c r="O384" i="1" s="1" a="1"/>
  <c r="O384" i="1" s="1"/>
  <c r="N385" i="1"/>
  <c r="O385" i="1" s="1" a="1"/>
  <c r="O385" i="1" s="1"/>
  <c r="N386" i="1"/>
  <c r="O386" i="1" s="1" a="1"/>
  <c r="O386" i="1" s="1"/>
  <c r="N387" i="1"/>
  <c r="O387" i="1" s="1" a="1"/>
  <c r="O387" i="1" s="1"/>
  <c r="N388" i="1"/>
  <c r="O388" i="1" s="1" a="1"/>
  <c r="O388" i="1" s="1"/>
  <c r="N389" i="1"/>
  <c r="O389" i="1" s="1" a="1"/>
  <c r="O389" i="1" s="1"/>
  <c r="N390" i="1"/>
  <c r="O390" i="1" s="1" a="1"/>
  <c r="O390" i="1" s="1"/>
  <c r="N391" i="1"/>
  <c r="O391" i="1" s="1" a="1"/>
  <c r="O391" i="1" s="1"/>
  <c r="N392" i="1"/>
  <c r="O392" i="1" s="1" a="1"/>
  <c r="O392" i="1" s="1"/>
  <c r="N393" i="1"/>
  <c r="O393" i="1" s="1" a="1"/>
  <c r="O393" i="1" s="1"/>
  <c r="N394" i="1"/>
  <c r="O394" i="1" s="1" a="1"/>
  <c r="O394" i="1" s="1"/>
  <c r="N395" i="1"/>
  <c r="O395" i="1" s="1" a="1"/>
  <c r="O395" i="1" s="1"/>
  <c r="N396" i="1"/>
  <c r="O396" i="1" s="1" a="1"/>
  <c r="O396" i="1" s="1"/>
  <c r="N397" i="1"/>
  <c r="O397" i="1" s="1" a="1"/>
  <c r="O397" i="1" s="1"/>
  <c r="N398" i="1"/>
  <c r="O398" i="1" s="1" a="1"/>
  <c r="O398" i="1" s="1"/>
  <c r="N399" i="1"/>
  <c r="O399" i="1" s="1" a="1"/>
  <c r="O399" i="1" s="1"/>
  <c r="N400" i="1"/>
  <c r="O400" i="1" s="1" a="1"/>
  <c r="O400" i="1" s="1"/>
  <c r="N401" i="1"/>
  <c r="O401" i="1" s="1" a="1"/>
  <c r="O401" i="1" s="1"/>
  <c r="N402" i="1"/>
  <c r="O402" i="1" s="1" a="1"/>
  <c r="O402" i="1" s="1"/>
  <c r="N403" i="1"/>
  <c r="O403" i="1" s="1" a="1"/>
  <c r="O403" i="1" s="1"/>
  <c r="N404" i="1"/>
  <c r="O404" i="1" s="1" a="1"/>
  <c r="O404" i="1" s="1"/>
  <c r="N405" i="1"/>
  <c r="O405" i="1" s="1" a="1"/>
  <c r="O405" i="1" s="1"/>
  <c r="N406" i="1"/>
  <c r="O406" i="1" s="1" a="1"/>
  <c r="O406" i="1" s="1"/>
  <c r="N407" i="1"/>
  <c r="O407" i="1" s="1" a="1"/>
  <c r="O407" i="1" s="1"/>
  <c r="N408" i="1"/>
  <c r="O408" i="1" s="1" a="1"/>
  <c r="O408" i="1" s="1"/>
  <c r="N409" i="1"/>
  <c r="O409" i="1" s="1" a="1"/>
  <c r="O409" i="1" s="1"/>
  <c r="N410" i="1"/>
  <c r="O410" i="1" s="1" a="1"/>
  <c r="O410" i="1" s="1"/>
  <c r="N411" i="1"/>
  <c r="O411" i="1" s="1" a="1"/>
  <c r="O411" i="1" s="1"/>
  <c r="N412" i="1"/>
  <c r="O412" i="1" s="1" a="1"/>
  <c r="O412" i="1" s="1"/>
  <c r="N413" i="1"/>
  <c r="O413" i="1" s="1" a="1"/>
  <c r="O413" i="1" s="1"/>
  <c r="N414" i="1"/>
  <c r="O414" i="1" s="1" a="1"/>
  <c r="O414" i="1" s="1"/>
  <c r="N415" i="1"/>
  <c r="O415" i="1" s="1" a="1"/>
  <c r="O415" i="1" s="1"/>
  <c r="N416" i="1"/>
  <c r="O416" i="1" s="1" a="1"/>
  <c r="O416" i="1" s="1"/>
  <c r="N417" i="1"/>
  <c r="O417" i="1" s="1" a="1"/>
  <c r="O417" i="1" s="1"/>
  <c r="N418" i="1"/>
  <c r="O418" i="1" s="1" a="1"/>
  <c r="O418" i="1" s="1"/>
  <c r="N419" i="1"/>
  <c r="O419" i="1" s="1" a="1"/>
  <c r="O419" i="1" s="1"/>
  <c r="N420" i="1"/>
  <c r="O420" i="1" s="1" a="1"/>
  <c r="O420" i="1" s="1"/>
  <c r="N421" i="1"/>
  <c r="O421" i="1" s="1" a="1"/>
  <c r="O421" i="1" s="1"/>
  <c r="N422" i="1"/>
  <c r="O422" i="1" s="1" a="1"/>
  <c r="O422" i="1" s="1"/>
  <c r="N423" i="1"/>
  <c r="O423" i="1" s="1" a="1"/>
  <c r="O423" i="1" s="1"/>
  <c r="N424" i="1"/>
  <c r="O424" i="1" s="1" a="1"/>
  <c r="O424" i="1" s="1"/>
  <c r="N425" i="1"/>
  <c r="O425" i="1" s="1" a="1"/>
  <c r="O425" i="1" s="1"/>
  <c r="N426" i="1"/>
  <c r="O426" i="1" s="1" a="1"/>
  <c r="O426" i="1" s="1"/>
  <c r="N427" i="1"/>
  <c r="O427" i="1" s="1" a="1"/>
  <c r="O427" i="1" s="1"/>
  <c r="N428" i="1"/>
  <c r="O428" i="1" s="1" a="1"/>
  <c r="O428" i="1" s="1"/>
  <c r="N429" i="1"/>
  <c r="O429" i="1" s="1" a="1"/>
  <c r="O429" i="1" s="1"/>
  <c r="N430" i="1"/>
  <c r="O430" i="1" s="1" a="1"/>
  <c r="O430" i="1" s="1"/>
  <c r="N431" i="1"/>
  <c r="O431" i="1" s="1" a="1"/>
  <c r="O431" i="1" s="1"/>
  <c r="N432" i="1"/>
  <c r="O432" i="1" s="1" a="1"/>
  <c r="O432" i="1" s="1"/>
  <c r="N433" i="1"/>
  <c r="O433" i="1" s="1" a="1"/>
  <c r="O433" i="1" s="1"/>
  <c r="N434" i="1"/>
  <c r="O434" i="1" s="1" a="1"/>
  <c r="O434" i="1" s="1"/>
  <c r="N435" i="1"/>
  <c r="O435" i="1" s="1" a="1"/>
  <c r="O435" i="1" s="1"/>
  <c r="N436" i="1"/>
  <c r="O436" i="1" s="1" a="1"/>
  <c r="O436" i="1" s="1"/>
  <c r="N437" i="1"/>
  <c r="O437" i="1" s="1" a="1"/>
  <c r="O437" i="1" s="1"/>
  <c r="N438" i="1"/>
  <c r="O438" i="1" s="1" a="1"/>
  <c r="O438" i="1" s="1"/>
  <c r="N439" i="1"/>
  <c r="O439" i="1" s="1" a="1"/>
  <c r="O439" i="1" s="1"/>
  <c r="N440" i="1"/>
  <c r="O440" i="1" s="1" a="1"/>
  <c r="O440" i="1" s="1"/>
  <c r="N441" i="1"/>
  <c r="O441" i="1" s="1" a="1"/>
  <c r="O441" i="1" s="1"/>
  <c r="N442" i="1"/>
  <c r="O442" i="1" s="1" a="1"/>
  <c r="O442" i="1" s="1"/>
  <c r="N443" i="1"/>
  <c r="O443" i="1" s="1" a="1"/>
  <c r="O443" i="1" s="1"/>
  <c r="N444" i="1"/>
  <c r="O444" i="1" s="1" a="1"/>
  <c r="O444" i="1" s="1"/>
  <c r="N445" i="1"/>
  <c r="O445" i="1" s="1" a="1"/>
  <c r="O445" i="1" s="1"/>
  <c r="N446" i="1"/>
  <c r="O446" i="1" s="1" a="1"/>
  <c r="O446" i="1" s="1"/>
  <c r="N447" i="1"/>
  <c r="O447" i="1" s="1" a="1"/>
  <c r="O447" i="1" s="1"/>
  <c r="N448" i="1"/>
  <c r="O448" i="1" s="1" a="1"/>
  <c r="O448" i="1" s="1"/>
  <c r="N449" i="1"/>
  <c r="O449" i="1" s="1" a="1"/>
  <c r="O449" i="1" s="1"/>
  <c r="N450" i="1"/>
  <c r="O450" i="1" s="1" a="1"/>
  <c r="O450" i="1" s="1"/>
  <c r="N451" i="1"/>
  <c r="O451" i="1" s="1" a="1"/>
  <c r="O451" i="1" s="1"/>
  <c r="N452" i="1"/>
  <c r="O452" i="1" s="1" a="1"/>
  <c r="O452" i="1" s="1"/>
  <c r="N453" i="1"/>
  <c r="O453" i="1" s="1" a="1"/>
  <c r="O453" i="1" s="1"/>
  <c r="N454" i="1"/>
  <c r="O454" i="1" s="1" a="1"/>
  <c r="O454" i="1" s="1"/>
  <c r="N455" i="1"/>
  <c r="O455" i="1" s="1" a="1"/>
  <c r="O455" i="1" s="1"/>
  <c r="N456" i="1"/>
  <c r="O456" i="1" s="1" a="1"/>
  <c r="O456" i="1" s="1"/>
  <c r="N457" i="1"/>
  <c r="O457" i="1" s="1" a="1"/>
  <c r="O457" i="1" s="1"/>
  <c r="N458" i="1"/>
  <c r="O458" i="1" s="1" a="1"/>
  <c r="O458" i="1" s="1"/>
  <c r="N459" i="1"/>
  <c r="O459" i="1" s="1" a="1"/>
  <c r="O459" i="1" s="1"/>
  <c r="N460" i="1"/>
  <c r="O460" i="1" s="1" a="1"/>
  <c r="O460" i="1" s="1"/>
  <c r="N461" i="1"/>
  <c r="O461" i="1" s="1" a="1"/>
  <c r="O461" i="1" s="1"/>
  <c r="N462" i="1"/>
  <c r="O462" i="1" s="1" a="1"/>
  <c r="O462" i="1" s="1"/>
  <c r="N463" i="1"/>
  <c r="O463" i="1" s="1" a="1"/>
  <c r="O463" i="1" s="1"/>
  <c r="N464" i="1"/>
  <c r="O464" i="1" s="1" a="1"/>
  <c r="O464" i="1" s="1"/>
  <c r="N465" i="1"/>
  <c r="O465" i="1" s="1" a="1"/>
  <c r="O465" i="1" s="1"/>
  <c r="N466" i="1"/>
  <c r="O466" i="1" s="1" a="1"/>
  <c r="O466" i="1" s="1"/>
  <c r="N467" i="1"/>
  <c r="O467" i="1" s="1" a="1"/>
  <c r="O467" i="1" s="1"/>
  <c r="N468" i="1"/>
  <c r="O468" i="1" s="1" a="1"/>
  <c r="O468" i="1" s="1"/>
  <c r="N469" i="1"/>
  <c r="O469" i="1" s="1" a="1"/>
  <c r="O469" i="1" s="1"/>
  <c r="N470" i="1"/>
  <c r="O470" i="1" s="1" a="1"/>
  <c r="O470" i="1" s="1"/>
  <c r="N471" i="1"/>
  <c r="O471" i="1" s="1" a="1"/>
  <c r="O471" i="1" s="1"/>
  <c r="N472" i="1"/>
  <c r="O472" i="1" s="1" a="1"/>
  <c r="O472" i="1" s="1"/>
  <c r="N473" i="1"/>
  <c r="O473" i="1" s="1" a="1"/>
  <c r="O473" i="1" s="1"/>
  <c r="N474" i="1"/>
  <c r="O474" i="1" s="1" a="1"/>
  <c r="O474" i="1" s="1"/>
  <c r="N475" i="1"/>
  <c r="O475" i="1" s="1" a="1"/>
  <c r="O475" i="1" s="1"/>
  <c r="N476" i="1"/>
  <c r="O476" i="1" s="1" a="1"/>
  <c r="O476" i="1" s="1"/>
  <c r="N477" i="1"/>
  <c r="O477" i="1" s="1" a="1"/>
  <c r="O477" i="1" s="1"/>
  <c r="N478" i="1"/>
  <c r="O478" i="1" s="1" a="1"/>
  <c r="O478" i="1" s="1"/>
  <c r="N479" i="1"/>
  <c r="O479" i="1" s="1" a="1"/>
  <c r="O479" i="1" s="1"/>
  <c r="N480" i="1"/>
  <c r="O480" i="1" s="1" a="1"/>
  <c r="O480" i="1" s="1"/>
  <c r="N481" i="1"/>
  <c r="O481" i="1" s="1" a="1"/>
  <c r="O481" i="1" s="1"/>
  <c r="N482" i="1"/>
  <c r="O482" i="1" s="1" a="1"/>
  <c r="O482" i="1" s="1"/>
  <c r="N483" i="1"/>
  <c r="O483" i="1" s="1" a="1"/>
  <c r="O483" i="1" s="1"/>
  <c r="N484" i="1"/>
  <c r="O484" i="1" s="1" a="1"/>
  <c r="O484" i="1" s="1"/>
  <c r="N485" i="1"/>
  <c r="O485" i="1" s="1" a="1"/>
  <c r="O485" i="1" s="1"/>
  <c r="N486" i="1"/>
  <c r="O486" i="1" s="1" a="1"/>
  <c r="O486" i="1" s="1"/>
  <c r="N487" i="1"/>
  <c r="O487" i="1" s="1" a="1"/>
  <c r="O487" i="1" s="1"/>
  <c r="N488" i="1"/>
  <c r="O488" i="1" s="1" a="1"/>
  <c r="O488" i="1" s="1"/>
  <c r="N489" i="1"/>
  <c r="O489" i="1" s="1" a="1"/>
  <c r="O489" i="1" s="1"/>
  <c r="N490" i="1"/>
  <c r="O490" i="1" s="1" a="1"/>
  <c r="O490" i="1" s="1"/>
  <c r="N491" i="1"/>
  <c r="O491" i="1" s="1" a="1"/>
  <c r="O491" i="1" s="1"/>
  <c r="N492" i="1"/>
  <c r="O492" i="1" s="1" a="1"/>
  <c r="O492" i="1" s="1"/>
  <c r="N493" i="1"/>
  <c r="O493" i="1" s="1" a="1"/>
  <c r="O493" i="1" s="1"/>
  <c r="N494" i="1"/>
  <c r="O494" i="1" s="1" a="1"/>
  <c r="O494" i="1" s="1"/>
  <c r="N495" i="1"/>
  <c r="O495" i="1" s="1" a="1"/>
  <c r="O495" i="1" s="1"/>
  <c r="N496" i="1"/>
  <c r="O496" i="1" s="1" a="1"/>
  <c r="O496" i="1" s="1"/>
  <c r="N497" i="1"/>
  <c r="O497" i="1" s="1" a="1"/>
  <c r="O497" i="1" s="1"/>
  <c r="N498" i="1"/>
  <c r="O498" i="1" s="1" a="1"/>
  <c r="O498" i="1" s="1"/>
  <c r="N499" i="1"/>
  <c r="O499" i="1" s="1" a="1"/>
  <c r="O499" i="1" s="1"/>
  <c r="N500" i="1"/>
  <c r="O500" i="1" s="1" a="1"/>
  <c r="O500" i="1" s="1"/>
  <c r="N501" i="1"/>
  <c r="O501" i="1" s="1" a="1"/>
  <c r="O501" i="1" s="1"/>
  <c r="N502" i="1"/>
  <c r="O502" i="1" s="1" a="1"/>
  <c r="O502" i="1" s="1"/>
  <c r="N503" i="1"/>
  <c r="O503" i="1" s="1" a="1"/>
  <c r="O503" i="1" s="1"/>
  <c r="N504" i="1"/>
  <c r="O504" i="1" s="1" a="1"/>
  <c r="O504" i="1" s="1"/>
  <c r="N505" i="1"/>
  <c r="O505" i="1" s="1" a="1"/>
  <c r="O505" i="1" s="1"/>
  <c r="N506" i="1"/>
  <c r="O506" i="1" s="1" a="1"/>
  <c r="O506" i="1" s="1"/>
  <c r="N507" i="1"/>
  <c r="O507" i="1" s="1" a="1"/>
  <c r="O507" i="1" s="1"/>
  <c r="N508" i="1"/>
  <c r="O508" i="1" s="1" a="1"/>
  <c r="O508" i="1" s="1"/>
  <c r="N509" i="1"/>
  <c r="O509" i="1" s="1" a="1"/>
  <c r="O509" i="1" s="1"/>
  <c r="N510" i="1"/>
  <c r="O510" i="1" s="1" a="1"/>
  <c r="O510" i="1" s="1"/>
  <c r="N511" i="1"/>
  <c r="O511" i="1" s="1" a="1"/>
  <c r="O511" i="1" s="1"/>
  <c r="N512" i="1"/>
  <c r="O512" i="1" s="1" a="1"/>
  <c r="O512" i="1" s="1"/>
  <c r="N513" i="1"/>
  <c r="O513" i="1" s="1" a="1"/>
  <c r="O513" i="1" s="1"/>
  <c r="N514" i="1"/>
  <c r="O514" i="1" s="1" a="1"/>
  <c r="O514" i="1" s="1"/>
  <c r="N515" i="1"/>
  <c r="O515" i="1" s="1" a="1"/>
  <c r="O515" i="1" s="1"/>
  <c r="N516" i="1"/>
  <c r="O516" i="1" s="1" a="1"/>
  <c r="O516" i="1" s="1"/>
  <c r="N517" i="1"/>
  <c r="O517" i="1" s="1" a="1"/>
  <c r="O517" i="1" s="1"/>
  <c r="N518" i="1"/>
  <c r="O518" i="1" s="1" a="1"/>
  <c r="O518" i="1" s="1"/>
  <c r="N519" i="1"/>
  <c r="O519" i="1" s="1" a="1"/>
  <c r="O519" i="1" s="1"/>
  <c r="N520" i="1"/>
  <c r="O520" i="1" s="1" a="1"/>
  <c r="O520" i="1" s="1"/>
  <c r="N521" i="1"/>
  <c r="O521" i="1" s="1" a="1"/>
  <c r="O521" i="1" s="1"/>
  <c r="N522" i="1"/>
  <c r="O522" i="1" s="1" a="1"/>
  <c r="O522" i="1" s="1"/>
  <c r="N523" i="1"/>
  <c r="O523" i="1" s="1" a="1"/>
  <c r="O523" i="1" s="1"/>
  <c r="N524" i="1"/>
  <c r="O524" i="1" s="1" a="1"/>
  <c r="O524" i="1" s="1"/>
  <c r="N525" i="1"/>
  <c r="O525" i="1" s="1" a="1"/>
  <c r="O525" i="1" s="1"/>
  <c r="N526" i="1"/>
  <c r="O526" i="1" s="1" a="1"/>
  <c r="O526" i="1" s="1"/>
  <c r="N527" i="1"/>
  <c r="O527" i="1" s="1" a="1"/>
  <c r="O527" i="1" s="1"/>
  <c r="N528" i="1"/>
  <c r="O528" i="1" s="1" a="1"/>
  <c r="O528" i="1" s="1"/>
  <c r="N529" i="1"/>
  <c r="O529" i="1" s="1" a="1"/>
  <c r="O529" i="1" s="1"/>
  <c r="N530" i="1"/>
  <c r="O530" i="1" s="1" a="1"/>
  <c r="O530" i="1" s="1"/>
  <c r="N531" i="1"/>
  <c r="O531" i="1" s="1" a="1"/>
  <c r="O531" i="1" s="1"/>
  <c r="N532" i="1"/>
  <c r="O532" i="1" s="1" a="1"/>
  <c r="O532" i="1" s="1"/>
  <c r="N533" i="1"/>
  <c r="O533" i="1" s="1" a="1"/>
  <c r="O533" i="1" s="1"/>
  <c r="N534" i="1"/>
  <c r="O534" i="1" s="1" a="1"/>
  <c r="O534" i="1" s="1"/>
  <c r="N535" i="1"/>
  <c r="O535" i="1" s="1" a="1"/>
  <c r="O535" i="1" s="1"/>
  <c r="N536" i="1"/>
  <c r="O536" i="1" s="1" a="1"/>
  <c r="O536" i="1" s="1"/>
  <c r="N537" i="1"/>
  <c r="O537" i="1" s="1" a="1"/>
  <c r="O537" i="1" s="1"/>
  <c r="N538" i="1"/>
  <c r="O538" i="1" s="1" a="1"/>
  <c r="O538" i="1" s="1"/>
  <c r="N539" i="1"/>
  <c r="O539" i="1" s="1" a="1"/>
  <c r="O539" i="1" s="1"/>
  <c r="N540" i="1"/>
  <c r="O540" i="1" s="1" a="1"/>
  <c r="O540" i="1" s="1"/>
  <c r="N541" i="1"/>
  <c r="O541" i="1" s="1" a="1"/>
  <c r="O541" i="1" s="1"/>
  <c r="N542" i="1"/>
  <c r="O542" i="1" s="1" a="1"/>
  <c r="O542" i="1" s="1"/>
  <c r="N543" i="1"/>
  <c r="O543" i="1" s="1" a="1"/>
  <c r="O543" i="1" s="1"/>
  <c r="N544" i="1"/>
  <c r="O544" i="1" s="1" a="1"/>
  <c r="O544" i="1" s="1"/>
  <c r="N545" i="1"/>
  <c r="O545" i="1" s="1" a="1"/>
  <c r="O545" i="1" s="1"/>
  <c r="N546" i="1"/>
  <c r="O546" i="1" s="1" a="1"/>
  <c r="O546" i="1" s="1"/>
  <c r="N547" i="1"/>
  <c r="O547" i="1" s="1" a="1"/>
  <c r="O547" i="1" s="1"/>
  <c r="N548" i="1"/>
  <c r="O548" i="1" s="1" a="1"/>
  <c r="O548" i="1" s="1"/>
  <c r="N549" i="1"/>
  <c r="O549" i="1" s="1" a="1"/>
  <c r="O549" i="1" s="1"/>
  <c r="N550" i="1"/>
  <c r="O550" i="1" s="1" a="1"/>
  <c r="O550" i="1" s="1"/>
  <c r="N551" i="1"/>
  <c r="O551" i="1" s="1" a="1"/>
  <c r="O551" i="1" s="1"/>
  <c r="N552" i="1"/>
  <c r="O552" i="1" s="1" a="1"/>
  <c r="O552" i="1" s="1"/>
  <c r="N553" i="1"/>
  <c r="O553" i="1" s="1" a="1"/>
  <c r="O553" i="1" s="1"/>
  <c r="N554" i="1"/>
  <c r="O554" i="1" s="1" a="1"/>
  <c r="O554" i="1" s="1"/>
  <c r="N555" i="1"/>
  <c r="O555" i="1" s="1" a="1"/>
  <c r="O555" i="1" s="1"/>
  <c r="N556" i="1"/>
  <c r="O556" i="1" s="1" a="1"/>
  <c r="O556" i="1" s="1"/>
  <c r="N557" i="1"/>
  <c r="O557" i="1" s="1" a="1"/>
  <c r="O557" i="1" s="1"/>
  <c r="N558" i="1"/>
  <c r="O558" i="1" s="1" a="1"/>
  <c r="O558" i="1" s="1"/>
  <c r="N559" i="1"/>
  <c r="O559" i="1" s="1" a="1"/>
  <c r="O559" i="1" s="1"/>
  <c r="N560" i="1"/>
  <c r="O560" i="1" s="1" a="1"/>
  <c r="O560" i="1" s="1"/>
  <c r="N561" i="1"/>
  <c r="O561" i="1" s="1" a="1"/>
  <c r="O561" i="1" s="1"/>
  <c r="N562" i="1"/>
  <c r="O562" i="1" s="1" a="1"/>
  <c r="O562" i="1" s="1"/>
  <c r="N563" i="1"/>
  <c r="O563" i="1" s="1" a="1"/>
  <c r="O563" i="1" s="1"/>
  <c r="N564" i="1"/>
  <c r="O564" i="1" s="1" a="1"/>
  <c r="O564" i="1" s="1"/>
  <c r="N565" i="1"/>
  <c r="O565" i="1" s="1" a="1"/>
  <c r="O565" i="1" s="1"/>
  <c r="N566" i="1"/>
  <c r="O566" i="1" s="1" a="1"/>
  <c r="O566" i="1" s="1"/>
  <c r="N567" i="1"/>
  <c r="O567" i="1" s="1" a="1"/>
  <c r="O567" i="1" s="1"/>
  <c r="N568" i="1"/>
  <c r="O568" i="1" s="1" a="1"/>
  <c r="O568" i="1" s="1"/>
  <c r="N569" i="1"/>
  <c r="O569" i="1" s="1" a="1"/>
  <c r="O569" i="1" s="1"/>
  <c r="N570" i="1"/>
  <c r="O570" i="1" s="1" a="1"/>
  <c r="O570" i="1" s="1"/>
  <c r="N571" i="1"/>
  <c r="O571" i="1" s="1" a="1"/>
  <c r="O571" i="1" s="1"/>
  <c r="N572" i="1"/>
  <c r="O572" i="1" s="1" a="1"/>
  <c r="O572" i="1" s="1"/>
  <c r="N573" i="1"/>
  <c r="O573" i="1" s="1" a="1"/>
  <c r="O573" i="1" s="1"/>
  <c r="N574" i="1"/>
  <c r="O574" i="1" s="1" a="1"/>
  <c r="O574" i="1" s="1"/>
  <c r="N575" i="1"/>
  <c r="O575" i="1" s="1" a="1"/>
  <c r="O575" i="1" s="1"/>
  <c r="N576" i="1"/>
  <c r="O576" i="1" s="1" a="1"/>
  <c r="O576" i="1" s="1"/>
  <c r="N577" i="1"/>
  <c r="O577" i="1" s="1" a="1"/>
  <c r="O577" i="1" s="1"/>
  <c r="N578" i="1"/>
  <c r="O578" i="1" s="1" a="1"/>
  <c r="O578" i="1" s="1"/>
  <c r="N579" i="1"/>
  <c r="O579" i="1" s="1" a="1"/>
  <c r="O579" i="1" s="1"/>
  <c r="N580" i="1"/>
  <c r="O580" i="1" s="1" a="1"/>
  <c r="O580" i="1" s="1"/>
  <c r="N581" i="1"/>
  <c r="O581" i="1" s="1" a="1"/>
  <c r="O581" i="1" s="1"/>
  <c r="N582" i="1"/>
  <c r="O582" i="1" s="1" a="1"/>
  <c r="O582" i="1" s="1"/>
  <c r="N583" i="1"/>
  <c r="O583" i="1" s="1" a="1"/>
  <c r="O583" i="1" s="1"/>
  <c r="N584" i="1"/>
  <c r="O584" i="1" s="1" a="1"/>
  <c r="O584" i="1" s="1"/>
  <c r="N585" i="1"/>
  <c r="O585" i="1" s="1" a="1"/>
  <c r="O585" i="1" s="1"/>
  <c r="N586" i="1"/>
  <c r="O586" i="1" s="1" a="1"/>
  <c r="O586" i="1" s="1"/>
  <c r="N587" i="1"/>
  <c r="O587" i="1" s="1" a="1"/>
  <c r="O587" i="1" s="1"/>
  <c r="N588" i="1"/>
  <c r="O588" i="1" s="1" a="1"/>
  <c r="O588" i="1" s="1"/>
  <c r="N589" i="1"/>
  <c r="O589" i="1" s="1" a="1"/>
  <c r="O589" i="1" s="1"/>
  <c r="N590" i="1"/>
  <c r="O590" i="1" s="1" a="1"/>
  <c r="O590" i="1" s="1"/>
  <c r="N591" i="1"/>
  <c r="O591" i="1" s="1" a="1"/>
  <c r="O591" i="1" s="1"/>
  <c r="N592" i="1"/>
  <c r="O592" i="1" s="1" a="1"/>
  <c r="O592" i="1" s="1"/>
  <c r="N593" i="1"/>
  <c r="O593" i="1" s="1" a="1"/>
  <c r="O593" i="1" s="1"/>
  <c r="N594" i="1"/>
  <c r="O594" i="1" s="1" a="1"/>
  <c r="O594" i="1" s="1"/>
  <c r="N595" i="1"/>
  <c r="O595" i="1" s="1" a="1"/>
  <c r="O595" i="1" s="1"/>
  <c r="N596" i="1"/>
  <c r="O596" i="1" s="1" a="1"/>
  <c r="O596" i="1" s="1"/>
  <c r="N597" i="1"/>
  <c r="O597" i="1" s="1" a="1"/>
  <c r="O597" i="1" s="1"/>
  <c r="N598" i="1"/>
  <c r="O598" i="1" s="1" a="1"/>
  <c r="O598" i="1" s="1"/>
  <c r="N599" i="1"/>
  <c r="O599" i="1" s="1" a="1"/>
  <c r="O599" i="1" s="1"/>
  <c r="N600" i="1"/>
  <c r="O600" i="1" s="1" a="1"/>
  <c r="O600" i="1" s="1"/>
  <c r="N601" i="1"/>
  <c r="O601" i="1" s="1" a="1"/>
  <c r="O601" i="1" s="1"/>
  <c r="N602" i="1"/>
  <c r="O602" i="1" s="1" a="1"/>
  <c r="O602" i="1" s="1"/>
  <c r="N603" i="1"/>
  <c r="O603" i="1" s="1" a="1"/>
  <c r="O603" i="1" s="1"/>
  <c r="N604" i="1"/>
  <c r="O604" i="1" s="1" a="1"/>
  <c r="O604" i="1" s="1"/>
  <c r="N605" i="1"/>
  <c r="O605" i="1" s="1" a="1"/>
  <c r="O605" i="1" s="1"/>
  <c r="N606" i="1"/>
  <c r="O606" i="1" s="1" a="1"/>
  <c r="O606" i="1" s="1"/>
  <c r="N607" i="1"/>
  <c r="O607" i="1" s="1" a="1"/>
  <c r="O607" i="1" s="1"/>
  <c r="N608" i="1"/>
  <c r="O608" i="1" s="1" a="1"/>
  <c r="O608" i="1" s="1"/>
  <c r="N609" i="1"/>
  <c r="O609" i="1" s="1" a="1"/>
  <c r="O609" i="1" s="1"/>
  <c r="N610" i="1"/>
  <c r="O610" i="1" s="1" a="1"/>
  <c r="O610" i="1" s="1"/>
  <c r="N611" i="1"/>
  <c r="O611" i="1" s="1" a="1"/>
  <c r="O611" i="1" s="1"/>
  <c r="N612" i="1"/>
  <c r="O612" i="1" s="1" a="1"/>
  <c r="O612" i="1" s="1"/>
  <c r="N613" i="1"/>
  <c r="O613" i="1" s="1" a="1"/>
  <c r="O613" i="1" s="1"/>
  <c r="N614" i="1"/>
  <c r="O614" i="1" s="1" a="1"/>
  <c r="O614" i="1" s="1"/>
  <c r="N615" i="1"/>
  <c r="O615" i="1" s="1" a="1"/>
  <c r="O615" i="1" s="1"/>
  <c r="N616" i="1"/>
  <c r="O616" i="1" s="1" a="1"/>
  <c r="O616" i="1" s="1"/>
  <c r="N617" i="1"/>
  <c r="O617" i="1" s="1" a="1"/>
  <c r="O617" i="1" s="1"/>
  <c r="N618" i="1"/>
  <c r="O618" i="1" s="1" a="1"/>
  <c r="O618" i="1" s="1"/>
  <c r="N619" i="1"/>
  <c r="O619" i="1" s="1" a="1"/>
  <c r="O619" i="1" s="1"/>
  <c r="N620" i="1"/>
  <c r="O620" i="1" s="1" a="1"/>
  <c r="O620" i="1" s="1"/>
  <c r="N621" i="1"/>
  <c r="O621" i="1" s="1" a="1"/>
  <c r="O621" i="1" s="1"/>
  <c r="N622" i="1"/>
  <c r="O622" i="1" s="1" a="1"/>
  <c r="O622" i="1" s="1"/>
  <c r="N623" i="1"/>
  <c r="O623" i="1" s="1" a="1"/>
  <c r="O623" i="1" s="1"/>
  <c r="N624" i="1"/>
  <c r="O624" i="1" s="1" a="1"/>
  <c r="O624" i="1" s="1"/>
  <c r="N625" i="1"/>
  <c r="O625" i="1" s="1" a="1"/>
  <c r="O625" i="1" s="1"/>
  <c r="N626" i="1"/>
  <c r="O626" i="1" s="1" a="1"/>
  <c r="O626" i="1" s="1"/>
  <c r="N627" i="1"/>
  <c r="O627" i="1" s="1" a="1"/>
  <c r="O627" i="1" s="1"/>
  <c r="N628" i="1"/>
  <c r="O628" i="1" s="1" a="1"/>
  <c r="O628" i="1" s="1"/>
  <c r="N629" i="1"/>
  <c r="O629" i="1" s="1" a="1"/>
  <c r="O629" i="1" s="1"/>
  <c r="N630" i="1"/>
  <c r="O630" i="1" s="1" a="1"/>
  <c r="O630" i="1" s="1"/>
  <c r="N631" i="1"/>
  <c r="O631" i="1" s="1" a="1"/>
  <c r="O631" i="1" s="1"/>
  <c r="N632" i="1"/>
  <c r="O632" i="1" s="1" a="1"/>
  <c r="O632" i="1" s="1"/>
  <c r="N633" i="1"/>
  <c r="O633" i="1" s="1" a="1"/>
  <c r="O633" i="1" s="1"/>
  <c r="N634" i="1"/>
  <c r="O634" i="1" s="1" a="1"/>
  <c r="O634" i="1" s="1"/>
  <c r="N635" i="1"/>
  <c r="O635" i="1" s="1" a="1"/>
  <c r="O635" i="1" s="1"/>
  <c r="N636" i="1"/>
  <c r="O636" i="1" s="1" a="1"/>
  <c r="O636" i="1" s="1"/>
  <c r="N637" i="1"/>
  <c r="O637" i="1" s="1" a="1"/>
  <c r="O637" i="1" s="1"/>
  <c r="N638" i="1"/>
  <c r="O638" i="1" s="1" a="1"/>
  <c r="O638" i="1" s="1"/>
  <c r="N639" i="1"/>
  <c r="O639" i="1" s="1" a="1"/>
  <c r="O639" i="1" s="1"/>
  <c r="N640" i="1"/>
  <c r="O640" i="1" s="1" a="1"/>
  <c r="O640" i="1" s="1"/>
  <c r="N641" i="1"/>
  <c r="O641" i="1" s="1" a="1"/>
  <c r="O641" i="1" s="1"/>
  <c r="N642" i="1"/>
  <c r="O642" i="1" s="1" a="1"/>
  <c r="O642" i="1" s="1"/>
  <c r="N643" i="1"/>
  <c r="O643" i="1" s="1" a="1"/>
  <c r="O643" i="1" s="1"/>
  <c r="N644" i="1"/>
  <c r="O644" i="1" s="1" a="1"/>
  <c r="O644" i="1" s="1"/>
  <c r="N645" i="1"/>
  <c r="O645" i="1" s="1" a="1"/>
  <c r="O645" i="1" s="1"/>
  <c r="N646" i="1"/>
  <c r="O646" i="1" s="1" a="1"/>
  <c r="O646" i="1" s="1"/>
  <c r="N647" i="1"/>
  <c r="O647" i="1" s="1" a="1"/>
  <c r="O647" i="1" s="1"/>
  <c r="N648" i="1"/>
  <c r="O648" i="1" s="1" a="1"/>
  <c r="O648" i="1" s="1"/>
  <c r="N649" i="1"/>
  <c r="O649" i="1" s="1" a="1"/>
  <c r="O649" i="1" s="1"/>
  <c r="N650" i="1"/>
  <c r="O650" i="1" s="1" a="1"/>
  <c r="O650" i="1" s="1"/>
  <c r="N651" i="1"/>
  <c r="O651" i="1" s="1" a="1"/>
  <c r="O651" i="1" s="1"/>
  <c r="N652" i="1"/>
  <c r="O652" i="1" s="1" a="1"/>
  <c r="O652" i="1" s="1"/>
  <c r="N653" i="1"/>
  <c r="O653" i="1" s="1" a="1"/>
  <c r="O653" i="1" s="1"/>
  <c r="N654" i="1"/>
  <c r="O654" i="1" s="1" a="1"/>
  <c r="O654" i="1" s="1"/>
  <c r="N655" i="1"/>
  <c r="O655" i="1" s="1" a="1"/>
  <c r="O655" i="1" s="1"/>
  <c r="N656" i="1"/>
  <c r="O656" i="1" s="1" a="1"/>
  <c r="O656" i="1" s="1"/>
  <c r="N657" i="1"/>
  <c r="O657" i="1" s="1" a="1"/>
  <c r="O657" i="1" s="1"/>
  <c r="N658" i="1"/>
  <c r="O658" i="1" s="1" a="1"/>
  <c r="O658" i="1" s="1"/>
  <c r="N659" i="1"/>
  <c r="O659" i="1" s="1" a="1"/>
  <c r="O659" i="1" s="1"/>
  <c r="N660" i="1"/>
  <c r="O660" i="1" s="1" a="1"/>
  <c r="O660" i="1" s="1"/>
  <c r="N661" i="1"/>
  <c r="O661" i="1" s="1" a="1"/>
  <c r="O661" i="1" s="1"/>
  <c r="N662" i="1"/>
  <c r="O662" i="1" s="1" a="1"/>
  <c r="O662" i="1" s="1"/>
  <c r="N663" i="1"/>
  <c r="O663" i="1" s="1" a="1"/>
  <c r="O663" i="1" s="1"/>
  <c r="N664" i="1"/>
  <c r="O664" i="1" s="1" a="1"/>
  <c r="O664" i="1" s="1"/>
  <c r="N665" i="1"/>
  <c r="O665" i="1" s="1" a="1"/>
  <c r="O665" i="1" s="1"/>
  <c r="N666" i="1"/>
  <c r="O666" i="1" s="1" a="1"/>
  <c r="O666" i="1" s="1"/>
  <c r="N667" i="1"/>
  <c r="O667" i="1" s="1" a="1"/>
  <c r="O667" i="1" s="1"/>
  <c r="N668" i="1"/>
  <c r="O668" i="1" s="1" a="1"/>
  <c r="O668" i="1" s="1"/>
  <c r="N669" i="1"/>
  <c r="O669" i="1" s="1" a="1"/>
  <c r="O669" i="1" s="1"/>
  <c r="N670" i="1"/>
  <c r="O670" i="1" s="1" a="1"/>
  <c r="O670" i="1" s="1"/>
  <c r="N671" i="1"/>
  <c r="O671" i="1" s="1" a="1"/>
  <c r="O671" i="1" s="1"/>
  <c r="N672" i="1"/>
  <c r="O672" i="1" s="1" a="1"/>
  <c r="O672" i="1" s="1"/>
  <c r="N673" i="1"/>
  <c r="O673" i="1" s="1" a="1"/>
  <c r="O673" i="1" s="1"/>
  <c r="N674" i="1"/>
  <c r="O674" i="1" s="1" a="1"/>
  <c r="O674" i="1" s="1"/>
  <c r="N675" i="1"/>
  <c r="O675" i="1" s="1" a="1"/>
  <c r="O675" i="1" s="1"/>
  <c r="N676" i="1"/>
  <c r="O676" i="1" s="1" a="1"/>
  <c r="O676" i="1" s="1"/>
  <c r="N677" i="1"/>
  <c r="O677" i="1" s="1" a="1"/>
  <c r="O677" i="1" s="1"/>
  <c r="N678" i="1"/>
  <c r="O678" i="1" s="1" a="1"/>
  <c r="O678" i="1" s="1"/>
  <c r="N679" i="1"/>
  <c r="O679" i="1" s="1" a="1"/>
  <c r="O679" i="1" s="1"/>
  <c r="N680" i="1"/>
  <c r="O680" i="1" s="1" a="1"/>
  <c r="O680" i="1" s="1"/>
  <c r="N681" i="1"/>
  <c r="O681" i="1" s="1" a="1"/>
  <c r="O681" i="1" s="1"/>
  <c r="N682" i="1"/>
  <c r="O682" i="1" s="1" a="1"/>
  <c r="O682" i="1" s="1"/>
  <c r="N683" i="1"/>
  <c r="O683" i="1" s="1" a="1"/>
  <c r="O683" i="1" s="1"/>
  <c r="N684" i="1"/>
  <c r="O684" i="1" s="1" a="1"/>
  <c r="O684" i="1" s="1"/>
  <c r="N685" i="1"/>
  <c r="O685" i="1" s="1" a="1"/>
  <c r="O685" i="1" s="1"/>
  <c r="N686" i="1"/>
  <c r="O686" i="1" s="1" a="1"/>
  <c r="O686" i="1" s="1"/>
  <c r="N687" i="1"/>
  <c r="O687" i="1" s="1" a="1"/>
  <c r="O687" i="1" s="1"/>
  <c r="N688" i="1"/>
  <c r="O688" i="1" s="1" a="1"/>
  <c r="O688" i="1" s="1"/>
  <c r="N689" i="1"/>
  <c r="O689" i="1" s="1" a="1"/>
  <c r="O689" i="1" s="1"/>
  <c r="N690" i="1"/>
  <c r="O690" i="1" s="1" a="1"/>
  <c r="O690" i="1" s="1"/>
  <c r="N691" i="1"/>
  <c r="O691" i="1" s="1" a="1"/>
  <c r="O691" i="1" s="1"/>
  <c r="N692" i="1"/>
  <c r="O692" i="1" s="1" a="1"/>
  <c r="O692" i="1" s="1"/>
  <c r="N693" i="1"/>
  <c r="O693" i="1" s="1" a="1"/>
  <c r="O693" i="1" s="1"/>
  <c r="N694" i="1"/>
  <c r="O694" i="1" s="1" a="1"/>
  <c r="O694" i="1" s="1"/>
  <c r="N695" i="1"/>
  <c r="O695" i="1" s="1" a="1"/>
  <c r="O695" i="1" s="1"/>
  <c r="N696" i="1"/>
  <c r="O696" i="1" s="1" a="1"/>
  <c r="O696" i="1" s="1"/>
  <c r="N697" i="1"/>
  <c r="O697" i="1" s="1" a="1"/>
  <c r="O697" i="1" s="1"/>
  <c r="N698" i="1"/>
  <c r="O698" i="1" s="1" a="1"/>
  <c r="O698" i="1" s="1"/>
  <c r="N699" i="1"/>
  <c r="O699" i="1" s="1" a="1"/>
  <c r="O699" i="1" s="1"/>
  <c r="N700" i="1"/>
  <c r="O700" i="1" s="1" a="1"/>
  <c r="O700" i="1" s="1"/>
  <c r="N701" i="1"/>
  <c r="O701" i="1" s="1" a="1"/>
  <c r="O701" i="1" s="1"/>
  <c r="N702" i="1"/>
  <c r="O702" i="1" s="1" a="1"/>
  <c r="O702" i="1" s="1"/>
  <c r="N703" i="1"/>
  <c r="O703" i="1" s="1" a="1"/>
  <c r="O703" i="1" s="1"/>
  <c r="N704" i="1"/>
  <c r="O704" i="1" s="1" a="1"/>
  <c r="O704" i="1" s="1"/>
  <c r="N705" i="1"/>
  <c r="O705" i="1" s="1" a="1"/>
  <c r="O705" i="1" s="1"/>
  <c r="N706" i="1"/>
  <c r="O706" i="1" s="1" a="1"/>
  <c r="O706" i="1" s="1"/>
  <c r="N707" i="1"/>
  <c r="O707" i="1" s="1" a="1"/>
  <c r="O707" i="1" s="1"/>
  <c r="N708" i="1"/>
  <c r="O708" i="1" s="1" a="1"/>
  <c r="O708" i="1" s="1"/>
  <c r="N709" i="1"/>
  <c r="O709" i="1" s="1" a="1"/>
  <c r="O709" i="1" s="1"/>
  <c r="N710" i="1"/>
  <c r="O710" i="1" s="1" a="1"/>
  <c r="O710" i="1" s="1"/>
  <c r="N711" i="1"/>
  <c r="O711" i="1" s="1" a="1"/>
  <c r="O711" i="1" s="1"/>
  <c r="N712" i="1"/>
  <c r="O712" i="1" s="1" a="1"/>
  <c r="O712" i="1" s="1"/>
  <c r="N713" i="1"/>
  <c r="O713" i="1" s="1" a="1"/>
  <c r="O713" i="1" s="1"/>
  <c r="N714" i="1"/>
  <c r="O714" i="1" s="1" a="1"/>
  <c r="O714" i="1" s="1"/>
  <c r="N715" i="1"/>
  <c r="O715" i="1" s="1" a="1"/>
  <c r="O715" i="1" s="1"/>
  <c r="N716" i="1"/>
  <c r="O716" i="1" s="1" a="1"/>
  <c r="O716" i="1" s="1"/>
  <c r="N717" i="1"/>
  <c r="O717" i="1" s="1" a="1"/>
  <c r="O717" i="1" s="1"/>
  <c r="N718" i="1"/>
  <c r="O718" i="1" s="1" a="1"/>
  <c r="O718" i="1" s="1"/>
  <c r="N719" i="1"/>
  <c r="O719" i="1" s="1" a="1"/>
  <c r="O719" i="1" s="1"/>
  <c r="N720" i="1"/>
  <c r="O720" i="1" s="1" a="1"/>
  <c r="O720" i="1" s="1"/>
  <c r="N721" i="1"/>
  <c r="O721" i="1" s="1" a="1"/>
  <c r="O721" i="1" s="1"/>
  <c r="N722" i="1"/>
  <c r="O722" i="1" s="1" a="1"/>
  <c r="O722" i="1" s="1"/>
  <c r="N723" i="1"/>
  <c r="O723" i="1" s="1" a="1"/>
  <c r="O723" i="1" s="1"/>
  <c r="N724" i="1"/>
  <c r="O724" i="1" s="1" a="1"/>
  <c r="O724" i="1" s="1"/>
  <c r="N725" i="1"/>
  <c r="O725" i="1" s="1" a="1"/>
  <c r="O725" i="1" s="1"/>
  <c r="N726" i="1"/>
  <c r="O726" i="1" s="1" a="1"/>
  <c r="O726" i="1" s="1"/>
  <c r="N727" i="1"/>
  <c r="O727" i="1" s="1" a="1"/>
  <c r="O727" i="1" s="1"/>
  <c r="N728" i="1"/>
  <c r="O728" i="1" s="1" a="1"/>
  <c r="O728" i="1" s="1"/>
  <c r="N729" i="1"/>
  <c r="O729" i="1" s="1" a="1"/>
  <c r="O729" i="1" s="1"/>
  <c r="N730" i="1"/>
  <c r="O730" i="1" s="1" a="1"/>
  <c r="O730" i="1" s="1"/>
  <c r="N731" i="1"/>
  <c r="O731" i="1" s="1" a="1"/>
  <c r="O731" i="1" s="1"/>
  <c r="N732" i="1"/>
  <c r="O732" i="1" s="1" a="1"/>
  <c r="O732" i="1" s="1"/>
  <c r="N733" i="1"/>
  <c r="O733" i="1" s="1" a="1"/>
  <c r="O733" i="1" s="1"/>
  <c r="N734" i="1"/>
  <c r="O734" i="1" s="1" a="1"/>
  <c r="O734" i="1" s="1"/>
  <c r="N735" i="1"/>
  <c r="O735" i="1" s="1" a="1"/>
  <c r="O735" i="1" s="1"/>
  <c r="N736" i="1"/>
  <c r="O736" i="1" s="1" a="1"/>
  <c r="O736" i="1" s="1"/>
  <c r="N737" i="1"/>
  <c r="O737" i="1" s="1" a="1"/>
  <c r="O737" i="1" s="1"/>
  <c r="N738" i="1"/>
  <c r="O738" i="1" s="1" a="1"/>
  <c r="O738" i="1" s="1"/>
  <c r="N739" i="1"/>
  <c r="O739" i="1" s="1" a="1"/>
  <c r="O739" i="1" s="1"/>
  <c r="N740" i="1"/>
  <c r="O740" i="1" s="1" a="1"/>
  <c r="O740" i="1" s="1"/>
  <c r="N741" i="1"/>
  <c r="O741" i="1" s="1" a="1"/>
  <c r="O741" i="1" s="1"/>
  <c r="N742" i="1"/>
  <c r="O742" i="1" s="1" a="1"/>
  <c r="O742" i="1" s="1"/>
  <c r="N743" i="1"/>
  <c r="O743" i="1" s="1" a="1"/>
  <c r="O743" i="1" s="1"/>
  <c r="N744" i="1"/>
  <c r="O744" i="1" s="1" a="1"/>
  <c r="O744" i="1" s="1"/>
  <c r="N745" i="1"/>
  <c r="O745" i="1" s="1" a="1"/>
  <c r="O745" i="1" s="1"/>
  <c r="N746" i="1"/>
  <c r="O746" i="1" s="1" a="1"/>
  <c r="O746" i="1" s="1"/>
  <c r="N747" i="1"/>
  <c r="O747" i="1" s="1" a="1"/>
  <c r="O747" i="1" s="1"/>
  <c r="N748" i="1"/>
  <c r="O748" i="1" s="1" a="1"/>
  <c r="O748" i="1" s="1"/>
  <c r="N749" i="1"/>
  <c r="O749" i="1" s="1" a="1"/>
  <c r="O749" i="1" s="1"/>
  <c r="N750" i="1"/>
  <c r="O750" i="1" s="1" a="1"/>
  <c r="O750" i="1" s="1"/>
  <c r="N751" i="1"/>
  <c r="O751" i="1" s="1" a="1"/>
  <c r="O751" i="1" s="1"/>
  <c r="N752" i="1"/>
  <c r="O752" i="1" s="1" a="1"/>
  <c r="O752" i="1" s="1"/>
  <c r="N753" i="1"/>
  <c r="O753" i="1" s="1" a="1"/>
  <c r="O753" i="1" s="1"/>
  <c r="N754" i="1"/>
  <c r="O754" i="1" s="1" a="1"/>
  <c r="O754" i="1" s="1"/>
  <c r="N755" i="1"/>
  <c r="O755" i="1" s="1" a="1"/>
  <c r="O755" i="1" s="1"/>
  <c r="N756" i="1"/>
  <c r="O756" i="1" s="1" a="1"/>
  <c r="O756" i="1" s="1"/>
  <c r="N757" i="1"/>
  <c r="O757" i="1" s="1" a="1"/>
  <c r="O757" i="1" s="1"/>
  <c r="N758" i="1"/>
  <c r="O758" i="1" s="1" a="1"/>
  <c r="O758" i="1" s="1"/>
  <c r="N759" i="1"/>
  <c r="O759" i="1" s="1" a="1"/>
  <c r="O759" i="1" s="1"/>
  <c r="N760" i="1"/>
  <c r="O760" i="1" s="1" a="1"/>
  <c r="O760" i="1" s="1"/>
  <c r="N761" i="1"/>
  <c r="O761" i="1" s="1" a="1"/>
  <c r="O761" i="1" s="1"/>
  <c r="N762" i="1"/>
  <c r="O762" i="1" s="1" a="1"/>
  <c r="O762" i="1" s="1"/>
  <c r="N763" i="1"/>
  <c r="O763" i="1" s="1" a="1"/>
  <c r="O763" i="1" s="1"/>
  <c r="N764" i="1"/>
  <c r="O764" i="1" s="1" a="1"/>
  <c r="O764" i="1" s="1"/>
  <c r="N765" i="1"/>
  <c r="O765" i="1" s="1" a="1"/>
  <c r="O765" i="1" s="1"/>
  <c r="N766" i="1"/>
  <c r="O766" i="1" s="1" a="1"/>
  <c r="O766" i="1" s="1"/>
  <c r="N767" i="1"/>
  <c r="O767" i="1" s="1" a="1"/>
  <c r="O767" i="1" s="1"/>
  <c r="N768" i="1"/>
  <c r="O768" i="1" s="1" a="1"/>
  <c r="O768" i="1" s="1"/>
  <c r="N769" i="1"/>
  <c r="O769" i="1" s="1" a="1"/>
  <c r="O769" i="1" s="1"/>
  <c r="N770" i="1"/>
  <c r="O770" i="1" s="1" a="1"/>
  <c r="O770" i="1" s="1"/>
  <c r="N771" i="1"/>
  <c r="O771" i="1" s="1" a="1"/>
  <c r="O771" i="1" s="1"/>
  <c r="N772" i="1"/>
  <c r="O772" i="1" s="1" a="1"/>
  <c r="O772" i="1" s="1"/>
  <c r="N773" i="1"/>
  <c r="O773" i="1" s="1" a="1"/>
  <c r="O773" i="1" s="1"/>
  <c r="N774" i="1"/>
  <c r="O774" i="1" s="1" a="1"/>
  <c r="O774" i="1" s="1"/>
  <c r="N775" i="1"/>
  <c r="O775" i="1" s="1" a="1"/>
  <c r="O775" i="1" s="1"/>
  <c r="N776" i="1"/>
  <c r="O776" i="1" s="1" a="1"/>
  <c r="O776" i="1" s="1"/>
  <c r="N777" i="1"/>
  <c r="O777" i="1" s="1" a="1"/>
  <c r="O777" i="1" s="1"/>
  <c r="N778" i="1"/>
  <c r="O778" i="1" s="1" a="1"/>
  <c r="O778" i="1" s="1"/>
  <c r="N779" i="1"/>
  <c r="O779" i="1" s="1" a="1"/>
  <c r="O779" i="1" s="1"/>
  <c r="N780" i="1"/>
  <c r="O780" i="1" s="1" a="1"/>
  <c r="O780" i="1" s="1"/>
  <c r="N781" i="1"/>
  <c r="O781" i="1" s="1" a="1"/>
  <c r="O781" i="1" s="1"/>
  <c r="N782" i="1"/>
  <c r="O782" i="1" s="1" a="1"/>
  <c r="O782" i="1" s="1"/>
  <c r="N783" i="1"/>
  <c r="O783" i="1" s="1" a="1"/>
  <c r="O783" i="1" s="1"/>
  <c r="N784" i="1"/>
  <c r="O784" i="1" s="1" a="1"/>
  <c r="O784" i="1" s="1"/>
  <c r="N785" i="1"/>
  <c r="O785" i="1" s="1" a="1"/>
  <c r="O785" i="1" s="1"/>
  <c r="N786" i="1"/>
  <c r="O786" i="1" s="1" a="1"/>
  <c r="O786" i="1" s="1"/>
  <c r="N787" i="1"/>
  <c r="O787" i="1" s="1" a="1"/>
  <c r="O787" i="1" s="1"/>
  <c r="N788" i="1"/>
  <c r="O788" i="1" s="1" a="1"/>
  <c r="O788" i="1" s="1"/>
  <c r="N789" i="1"/>
  <c r="O789" i="1" s="1" a="1"/>
  <c r="O789" i="1" s="1"/>
  <c r="N790" i="1"/>
  <c r="O790" i="1" s="1" a="1"/>
  <c r="O790" i="1" s="1"/>
  <c r="N791" i="1"/>
  <c r="O791" i="1" s="1" a="1"/>
  <c r="O791" i="1" s="1"/>
  <c r="N792" i="1"/>
  <c r="O792" i="1" s="1" a="1"/>
  <c r="O792" i="1" s="1"/>
  <c r="N793" i="1"/>
  <c r="O793" i="1" s="1" a="1"/>
  <c r="O793" i="1" s="1"/>
  <c r="N794" i="1"/>
  <c r="O794" i="1" s="1" a="1"/>
  <c r="O794" i="1" s="1"/>
  <c r="N795" i="1"/>
  <c r="O795" i="1" s="1" a="1"/>
  <c r="O795" i="1" s="1"/>
  <c r="N796" i="1"/>
  <c r="O796" i="1" s="1" a="1"/>
  <c r="O796" i="1" s="1"/>
  <c r="N797" i="1"/>
  <c r="O797" i="1" s="1" a="1"/>
  <c r="O797" i="1" s="1"/>
  <c r="N798" i="1"/>
  <c r="O798" i="1" s="1" a="1"/>
  <c r="O798" i="1" s="1"/>
  <c r="N799" i="1"/>
  <c r="O799" i="1" s="1" a="1"/>
  <c r="O799" i="1" s="1"/>
  <c r="N800" i="1"/>
  <c r="O800" i="1" s="1" a="1"/>
  <c r="O800" i="1" s="1"/>
  <c r="N801" i="1"/>
  <c r="O801" i="1" s="1" a="1"/>
  <c r="O801" i="1" s="1"/>
  <c r="N802" i="1"/>
  <c r="O802" i="1" s="1" a="1"/>
  <c r="O802" i="1" s="1"/>
  <c r="N803" i="1"/>
  <c r="O803" i="1" s="1" a="1"/>
  <c r="O803" i="1" s="1"/>
  <c r="N804" i="1"/>
  <c r="O804" i="1" s="1" a="1"/>
  <c r="O804" i="1" s="1"/>
  <c r="N805" i="1"/>
  <c r="O805" i="1" s="1" a="1"/>
  <c r="O805" i="1" s="1"/>
  <c r="N806" i="1"/>
  <c r="O806" i="1" s="1" a="1"/>
  <c r="O806" i="1" s="1"/>
  <c r="N807" i="1"/>
  <c r="O807" i="1" s="1" a="1"/>
  <c r="O807" i="1" s="1"/>
  <c r="N808" i="1"/>
  <c r="O808" i="1" s="1" a="1"/>
  <c r="O808" i="1" s="1"/>
  <c r="N809" i="1"/>
  <c r="O809" i="1" s="1" a="1"/>
  <c r="O809" i="1" s="1"/>
  <c r="N810" i="1"/>
  <c r="O810" i="1" s="1" a="1"/>
  <c r="O810" i="1" s="1"/>
  <c r="N811" i="1"/>
  <c r="O811" i="1" s="1" a="1"/>
  <c r="O811" i="1" s="1"/>
  <c r="N812" i="1"/>
  <c r="O812" i="1" s="1" a="1"/>
  <c r="O812" i="1" s="1"/>
  <c r="N813" i="1"/>
  <c r="O813" i="1" s="1" a="1"/>
  <c r="O813" i="1" s="1"/>
  <c r="N814" i="1"/>
  <c r="O814" i="1" s="1" a="1"/>
  <c r="O814" i="1" s="1"/>
  <c r="N815" i="1"/>
  <c r="O815" i="1" s="1" a="1"/>
  <c r="O815" i="1" s="1"/>
  <c r="N816" i="1"/>
  <c r="O816" i="1" s="1" a="1"/>
  <c r="O816" i="1" s="1"/>
  <c r="N817" i="1"/>
  <c r="O817" i="1" s="1" a="1"/>
  <c r="O817" i="1" s="1"/>
  <c r="N818" i="1"/>
  <c r="O818" i="1" s="1" a="1"/>
  <c r="O818" i="1" s="1"/>
  <c r="N819" i="1"/>
  <c r="O819" i="1" s="1" a="1"/>
  <c r="O819" i="1" s="1"/>
  <c r="N820" i="1"/>
  <c r="O820" i="1" s="1" a="1"/>
  <c r="O820" i="1" s="1"/>
  <c r="N821" i="1"/>
  <c r="O821" i="1" s="1" a="1"/>
  <c r="O821" i="1" s="1"/>
  <c r="N822" i="1"/>
  <c r="O822" i="1" s="1" a="1"/>
  <c r="O822" i="1" s="1"/>
  <c r="N823" i="1"/>
  <c r="O823" i="1" s="1" a="1"/>
  <c r="O823" i="1" s="1"/>
  <c r="N824" i="1"/>
  <c r="O824" i="1" s="1" a="1"/>
  <c r="O824" i="1" s="1"/>
  <c r="N825" i="1"/>
  <c r="O825" i="1" s="1" a="1"/>
  <c r="O825" i="1" s="1"/>
  <c r="N826" i="1"/>
  <c r="O826" i="1" s="1" a="1"/>
  <c r="O826" i="1" s="1"/>
  <c r="N827" i="1"/>
  <c r="O827" i="1" s="1" a="1"/>
  <c r="O827" i="1" s="1"/>
  <c r="N828" i="1"/>
  <c r="O828" i="1" s="1" a="1"/>
  <c r="O828" i="1" s="1"/>
  <c r="N829" i="1"/>
  <c r="O829" i="1" s="1" a="1"/>
  <c r="O829" i="1" s="1"/>
  <c r="N830" i="1"/>
  <c r="O830" i="1" s="1" a="1"/>
  <c r="O830" i="1" s="1"/>
  <c r="N831" i="1"/>
  <c r="O831" i="1" s="1" a="1"/>
  <c r="O831" i="1" s="1"/>
  <c r="N832" i="1"/>
  <c r="O832" i="1" s="1" a="1"/>
  <c r="O832" i="1" s="1"/>
  <c r="N833" i="1"/>
  <c r="O833" i="1" s="1" a="1"/>
  <c r="O833" i="1" s="1"/>
  <c r="N834" i="1"/>
  <c r="O834" i="1" s="1" a="1"/>
  <c r="O834" i="1" s="1"/>
  <c r="N835" i="1"/>
  <c r="O835" i="1" s="1" a="1"/>
  <c r="O835" i="1" s="1"/>
  <c r="N836" i="1"/>
  <c r="O836" i="1" s="1" a="1"/>
  <c r="O836" i="1" s="1"/>
  <c r="N837" i="1"/>
  <c r="O837" i="1" s="1" a="1"/>
  <c r="O837" i="1" s="1"/>
  <c r="N838" i="1"/>
  <c r="O838" i="1" s="1" a="1"/>
  <c r="O838" i="1" s="1"/>
  <c r="N839" i="1"/>
  <c r="O839" i="1" s="1" a="1"/>
  <c r="O839" i="1" s="1"/>
  <c r="N840" i="1"/>
  <c r="O840" i="1" s="1" a="1"/>
  <c r="O840" i="1" s="1"/>
  <c r="N841" i="1"/>
  <c r="O841" i="1" s="1" a="1"/>
  <c r="O841" i="1" s="1"/>
  <c r="N842" i="1"/>
  <c r="O842" i="1" s="1" a="1"/>
  <c r="O842" i="1" s="1"/>
  <c r="N843" i="1"/>
  <c r="O843" i="1" s="1" a="1"/>
  <c r="O843" i="1" s="1"/>
  <c r="N844" i="1"/>
  <c r="O844" i="1" s="1" a="1"/>
  <c r="O844" i="1" s="1"/>
  <c r="N845" i="1"/>
  <c r="O845" i="1" s="1" a="1"/>
  <c r="O845" i="1" s="1"/>
  <c r="N846" i="1"/>
  <c r="O846" i="1" s="1" a="1"/>
  <c r="O846" i="1" s="1"/>
  <c r="N847" i="1"/>
  <c r="O847" i="1" s="1" a="1"/>
  <c r="O847" i="1" s="1"/>
  <c r="N848" i="1"/>
  <c r="O848" i="1" s="1" a="1"/>
  <c r="O848" i="1" s="1"/>
  <c r="N849" i="1"/>
  <c r="O849" i="1" s="1" a="1"/>
  <c r="O849" i="1" s="1"/>
  <c r="N850" i="1"/>
  <c r="O850" i="1" s="1" a="1"/>
  <c r="O850" i="1" s="1"/>
  <c r="N851" i="1"/>
  <c r="O851" i="1" s="1" a="1"/>
  <c r="O851" i="1" s="1"/>
  <c r="N852" i="1"/>
  <c r="O852" i="1" s="1" a="1"/>
  <c r="O852" i="1" s="1"/>
  <c r="N853" i="1"/>
  <c r="O853" i="1" s="1" a="1"/>
  <c r="O853" i="1" s="1"/>
  <c r="N854" i="1"/>
  <c r="O854" i="1" s="1" a="1"/>
  <c r="O854" i="1" s="1"/>
  <c r="N855" i="1"/>
  <c r="O855" i="1" s="1" a="1"/>
  <c r="O855" i="1" s="1"/>
  <c r="N856" i="1"/>
  <c r="O856" i="1" s="1" a="1"/>
  <c r="O856" i="1" s="1"/>
  <c r="N857" i="1"/>
  <c r="O857" i="1" s="1" a="1"/>
  <c r="O857" i="1" s="1"/>
  <c r="N858" i="1"/>
  <c r="O858" i="1" s="1" a="1"/>
  <c r="O858" i="1" s="1"/>
  <c r="N859" i="1"/>
  <c r="O859" i="1" s="1" a="1"/>
  <c r="O859" i="1" s="1"/>
  <c r="N860" i="1"/>
  <c r="O860" i="1" s="1" a="1"/>
  <c r="O860" i="1" s="1"/>
  <c r="N861" i="1"/>
  <c r="O861" i="1" s="1" a="1"/>
  <c r="O861" i="1" s="1"/>
  <c r="N862" i="1"/>
  <c r="O862" i="1" s="1" a="1"/>
  <c r="O862" i="1" s="1"/>
  <c r="N863" i="1"/>
  <c r="O863" i="1" s="1" a="1"/>
  <c r="O863" i="1" s="1"/>
  <c r="N864" i="1"/>
  <c r="O864" i="1" s="1" a="1"/>
  <c r="O864" i="1" s="1"/>
  <c r="N865" i="1"/>
  <c r="O865" i="1" s="1" a="1"/>
  <c r="O865" i="1" s="1"/>
  <c r="N866" i="1"/>
  <c r="O866" i="1" s="1" a="1"/>
  <c r="O866" i="1" s="1"/>
  <c r="N867" i="1"/>
  <c r="O867" i="1" s="1" a="1"/>
  <c r="O867" i="1" s="1"/>
  <c r="N868" i="1"/>
  <c r="O868" i="1" s="1" a="1"/>
  <c r="O868" i="1" s="1"/>
  <c r="N869" i="1"/>
  <c r="O869" i="1" s="1" a="1"/>
  <c r="O869" i="1" s="1"/>
  <c r="N870" i="1"/>
  <c r="O870" i="1" s="1" a="1"/>
  <c r="O870" i="1" s="1"/>
  <c r="N871" i="1"/>
  <c r="O871" i="1" s="1" a="1"/>
  <c r="O871" i="1" s="1"/>
  <c r="N872" i="1"/>
  <c r="O872" i="1" s="1" a="1"/>
  <c r="O872" i="1" s="1"/>
  <c r="N873" i="1"/>
  <c r="O873" i="1" s="1" a="1"/>
  <c r="O873" i="1" s="1"/>
  <c r="N874" i="1"/>
  <c r="O874" i="1" s="1" a="1"/>
  <c r="O874" i="1" s="1"/>
  <c r="N875" i="1"/>
  <c r="O875" i="1" s="1" a="1"/>
  <c r="O875" i="1" s="1"/>
  <c r="N876" i="1"/>
  <c r="O876" i="1" s="1" a="1"/>
  <c r="O876" i="1" s="1"/>
  <c r="N877" i="1"/>
  <c r="O877" i="1" s="1" a="1"/>
  <c r="O877" i="1" s="1"/>
  <c r="N878" i="1"/>
  <c r="O878" i="1" s="1" a="1"/>
  <c r="O878" i="1" s="1"/>
  <c r="N879" i="1"/>
  <c r="O879" i="1" s="1" a="1"/>
  <c r="O879" i="1" s="1"/>
  <c r="N880" i="1"/>
  <c r="O880" i="1" s="1" a="1"/>
  <c r="O880" i="1" s="1"/>
  <c r="N881" i="1"/>
  <c r="O881" i="1" s="1" a="1"/>
  <c r="O881" i="1" s="1"/>
  <c r="N882" i="1"/>
  <c r="O882" i="1" s="1" a="1"/>
  <c r="O882" i="1" s="1"/>
  <c r="N883" i="1"/>
  <c r="O883" i="1" s="1" a="1"/>
  <c r="O883" i="1" s="1"/>
  <c r="N884" i="1"/>
  <c r="O884" i="1" s="1" a="1"/>
  <c r="O884" i="1" s="1"/>
  <c r="N885" i="1"/>
  <c r="O885" i="1" s="1" a="1"/>
  <c r="O885" i="1" s="1"/>
  <c r="N886" i="1"/>
  <c r="O886" i="1" s="1" a="1"/>
  <c r="O886" i="1" s="1"/>
  <c r="N887" i="1"/>
  <c r="O887" i="1" s="1" a="1"/>
  <c r="O887" i="1" s="1"/>
  <c r="N888" i="1"/>
  <c r="O888" i="1" s="1" a="1"/>
  <c r="O888" i="1" s="1"/>
  <c r="N889" i="1"/>
  <c r="O889" i="1" s="1" a="1"/>
  <c r="O889" i="1" s="1"/>
  <c r="N890" i="1"/>
  <c r="O890" i="1" s="1" a="1"/>
  <c r="O890" i="1" s="1"/>
  <c r="N891" i="1"/>
  <c r="O891" i="1" s="1" a="1"/>
  <c r="O891" i="1" s="1"/>
  <c r="N892" i="1"/>
  <c r="O892" i="1" s="1" a="1"/>
  <c r="O892" i="1" s="1"/>
  <c r="N893" i="1"/>
  <c r="O893" i="1" s="1" a="1"/>
  <c r="O893" i="1" s="1"/>
  <c r="N894" i="1"/>
  <c r="O894" i="1" s="1" a="1"/>
  <c r="O894" i="1" s="1"/>
  <c r="N895" i="1"/>
  <c r="O895" i="1" s="1" a="1"/>
  <c r="O895" i="1" s="1"/>
  <c r="N896" i="1"/>
  <c r="O896" i="1" s="1" a="1"/>
  <c r="O896" i="1" s="1"/>
  <c r="N897" i="1"/>
  <c r="O897" i="1" s="1" a="1"/>
  <c r="O897" i="1" s="1"/>
  <c r="N898" i="1"/>
  <c r="O898" i="1" s="1" a="1"/>
  <c r="O898" i="1" s="1"/>
  <c r="N899" i="1"/>
  <c r="O899" i="1" s="1" a="1"/>
  <c r="O899" i="1" s="1"/>
  <c r="N900" i="1"/>
  <c r="O900" i="1" s="1" a="1"/>
  <c r="O900" i="1" s="1"/>
  <c r="N901" i="1"/>
  <c r="O901" i="1" s="1" a="1"/>
  <c r="O901" i="1" s="1"/>
  <c r="N902" i="1"/>
  <c r="O902" i="1" s="1" a="1"/>
  <c r="O902" i="1" s="1"/>
  <c r="N903" i="1"/>
  <c r="O903" i="1" s="1" a="1"/>
  <c r="O903" i="1" s="1"/>
  <c r="N904" i="1"/>
  <c r="O904" i="1" s="1" a="1"/>
  <c r="O904" i="1" s="1"/>
  <c r="N905" i="1"/>
  <c r="O905" i="1" s="1" a="1"/>
  <c r="O905" i="1" s="1"/>
  <c r="N906" i="1"/>
  <c r="O906" i="1" s="1" a="1"/>
  <c r="O906" i="1" s="1"/>
  <c r="N907" i="1"/>
  <c r="O907" i="1" s="1" a="1"/>
  <c r="O907" i="1" s="1"/>
  <c r="N908" i="1"/>
  <c r="O908" i="1" s="1" a="1"/>
  <c r="O908" i="1" s="1"/>
  <c r="N909" i="1"/>
  <c r="O909" i="1" s="1" a="1"/>
  <c r="O909" i="1" s="1"/>
  <c r="N910" i="1"/>
  <c r="O910" i="1" s="1" a="1"/>
  <c r="O910" i="1" s="1"/>
  <c r="N911" i="1"/>
  <c r="O911" i="1" s="1" a="1"/>
  <c r="O911" i="1" s="1"/>
  <c r="N912" i="1"/>
  <c r="O912" i="1" s="1" a="1"/>
  <c r="O912" i="1" s="1"/>
  <c r="N913" i="1"/>
  <c r="O913" i="1" s="1" a="1"/>
  <c r="O913" i="1" s="1"/>
  <c r="N914" i="1"/>
  <c r="O914" i="1" s="1" a="1"/>
  <c r="O914" i="1" s="1"/>
  <c r="N915" i="1"/>
  <c r="O915" i="1" s="1" a="1"/>
  <c r="O915" i="1" s="1"/>
  <c r="N916" i="1"/>
  <c r="O916" i="1" s="1" a="1"/>
  <c r="O916" i="1" s="1"/>
  <c r="N917" i="1"/>
  <c r="O917" i="1" s="1" a="1"/>
  <c r="O917" i="1" s="1"/>
  <c r="N918" i="1"/>
  <c r="O918" i="1" s="1" a="1"/>
  <c r="O918" i="1" s="1"/>
  <c r="N919" i="1"/>
  <c r="O919" i="1" s="1" a="1"/>
  <c r="O919" i="1" s="1"/>
  <c r="N920" i="1"/>
  <c r="O920" i="1" s="1" a="1"/>
  <c r="O920" i="1" s="1"/>
  <c r="N921" i="1"/>
  <c r="O921" i="1" s="1" a="1"/>
  <c r="O921" i="1" s="1"/>
  <c r="N922" i="1"/>
  <c r="O922" i="1" s="1" a="1"/>
  <c r="O922" i="1" s="1"/>
  <c r="N923" i="1"/>
  <c r="O923" i="1" s="1" a="1"/>
  <c r="O923" i="1" s="1"/>
  <c r="N924" i="1"/>
  <c r="O924" i="1" s="1" a="1"/>
  <c r="O924" i="1" s="1"/>
  <c r="N925" i="1"/>
  <c r="O925" i="1" s="1" a="1"/>
  <c r="O925" i="1" s="1"/>
  <c r="N926" i="1"/>
  <c r="O926" i="1" s="1" a="1"/>
  <c r="O926" i="1" s="1"/>
  <c r="N927" i="1"/>
  <c r="O927" i="1" s="1" a="1"/>
  <c r="O927" i="1" s="1"/>
  <c r="N928" i="1"/>
  <c r="O928" i="1" s="1" a="1"/>
  <c r="O928" i="1" s="1"/>
  <c r="N929" i="1"/>
  <c r="O929" i="1" s="1" a="1"/>
  <c r="O929" i="1" s="1"/>
  <c r="N930" i="1"/>
  <c r="O930" i="1" s="1" a="1"/>
  <c r="O930" i="1" s="1"/>
  <c r="N931" i="1"/>
  <c r="O931" i="1" s="1" a="1"/>
  <c r="O931" i="1" s="1"/>
  <c r="N932" i="1"/>
  <c r="O932" i="1" s="1" a="1"/>
  <c r="O932" i="1" s="1"/>
  <c r="N933" i="1"/>
  <c r="O933" i="1" s="1" a="1"/>
  <c r="O933" i="1" s="1"/>
  <c r="N934" i="1"/>
  <c r="O934" i="1" s="1" a="1"/>
  <c r="O934" i="1" s="1"/>
  <c r="N935" i="1"/>
  <c r="O935" i="1" s="1" a="1"/>
  <c r="O935" i="1" s="1"/>
  <c r="N936" i="1"/>
  <c r="O936" i="1" s="1" a="1"/>
  <c r="O936" i="1" s="1"/>
  <c r="N937" i="1"/>
  <c r="O937" i="1" s="1" a="1"/>
  <c r="O937" i="1" s="1"/>
  <c r="N938" i="1"/>
  <c r="O938" i="1" s="1" a="1"/>
  <c r="O938" i="1" s="1"/>
  <c r="N939" i="1"/>
  <c r="O939" i="1" s="1" a="1"/>
  <c r="O939" i="1" s="1"/>
  <c r="N940" i="1"/>
  <c r="O940" i="1" s="1" a="1"/>
  <c r="O940" i="1" s="1"/>
  <c r="N941" i="1"/>
  <c r="O941" i="1" s="1" a="1"/>
  <c r="O941" i="1" s="1"/>
  <c r="N942" i="1"/>
  <c r="O942" i="1" s="1" a="1"/>
  <c r="O942" i="1" s="1"/>
  <c r="N943" i="1"/>
  <c r="O943" i="1" s="1" a="1"/>
  <c r="O943" i="1" s="1"/>
  <c r="N944" i="1"/>
  <c r="O944" i="1" s="1" a="1"/>
  <c r="O944" i="1" s="1"/>
  <c r="N945" i="1"/>
  <c r="O945" i="1" s="1" a="1"/>
  <c r="O945" i="1" s="1"/>
  <c r="N946" i="1"/>
  <c r="O946" i="1" s="1" a="1"/>
  <c r="O946" i="1" s="1"/>
  <c r="N947" i="1"/>
  <c r="O947" i="1" s="1" a="1"/>
  <c r="O947" i="1" s="1"/>
  <c r="N948" i="1"/>
  <c r="O948" i="1" s="1" a="1"/>
  <c r="O948" i="1" s="1"/>
  <c r="N949" i="1"/>
  <c r="O949" i="1" s="1" a="1"/>
  <c r="O949" i="1" s="1"/>
  <c r="N950" i="1"/>
  <c r="O950" i="1" s="1" a="1"/>
  <c r="O950" i="1" s="1"/>
  <c r="N951" i="1"/>
  <c r="O951" i="1" s="1" a="1"/>
  <c r="O951" i="1" s="1"/>
  <c r="N952" i="1"/>
  <c r="O952" i="1" s="1" a="1"/>
  <c r="O952" i="1" s="1"/>
  <c r="N953" i="1"/>
  <c r="O953" i="1" s="1" a="1"/>
  <c r="O953" i="1" s="1"/>
  <c r="N954" i="1"/>
  <c r="O954" i="1" s="1" a="1"/>
  <c r="O954" i="1" s="1"/>
  <c r="N955" i="1"/>
  <c r="O955" i="1" s="1" a="1"/>
  <c r="O955" i="1" s="1"/>
  <c r="N956" i="1"/>
  <c r="O956" i="1" s="1" a="1"/>
  <c r="O956" i="1" s="1"/>
  <c r="N957" i="1"/>
  <c r="O957" i="1" s="1" a="1"/>
  <c r="O957" i="1" s="1"/>
  <c r="N958" i="1"/>
  <c r="O958" i="1" s="1" a="1"/>
  <c r="O958" i="1" s="1"/>
  <c r="N959" i="1"/>
  <c r="O959" i="1" s="1" a="1"/>
  <c r="O959" i="1" s="1"/>
  <c r="N960" i="1"/>
  <c r="O960" i="1" s="1" a="1"/>
  <c r="O960" i="1" s="1"/>
  <c r="N961" i="1"/>
  <c r="O961" i="1" s="1" a="1"/>
  <c r="O961" i="1" s="1"/>
  <c r="N962" i="1"/>
  <c r="O962" i="1" s="1" a="1"/>
  <c r="O962" i="1" s="1"/>
  <c r="N963" i="1"/>
  <c r="O963" i="1" s="1" a="1"/>
  <c r="O963" i="1" s="1"/>
  <c r="N964" i="1"/>
  <c r="O964" i="1" s="1" a="1"/>
  <c r="O964" i="1" s="1"/>
  <c r="N965" i="1"/>
  <c r="O965" i="1" s="1" a="1"/>
  <c r="O965" i="1" s="1"/>
  <c r="N966" i="1"/>
  <c r="O966" i="1" s="1" a="1"/>
  <c r="O966" i="1" s="1"/>
  <c r="N967" i="1"/>
  <c r="O967" i="1" s="1" a="1"/>
  <c r="O967" i="1" s="1"/>
  <c r="N968" i="1"/>
  <c r="O968" i="1" s="1" a="1"/>
  <c r="O968" i="1" s="1"/>
  <c r="N969" i="1"/>
  <c r="O969" i="1" s="1" a="1"/>
  <c r="O969" i="1" s="1"/>
  <c r="N970" i="1"/>
  <c r="O970" i="1" s="1" a="1"/>
  <c r="O970" i="1" s="1"/>
  <c r="N971" i="1"/>
  <c r="O971" i="1" s="1" a="1"/>
  <c r="O971" i="1" s="1"/>
  <c r="N972" i="1"/>
  <c r="O972" i="1" s="1" a="1"/>
  <c r="O972" i="1" s="1"/>
  <c r="N973" i="1"/>
  <c r="O973" i="1" s="1" a="1"/>
  <c r="O973" i="1" s="1"/>
  <c r="N974" i="1"/>
  <c r="O974" i="1" s="1" a="1"/>
  <c r="O974" i="1" s="1"/>
  <c r="N975" i="1"/>
  <c r="O975" i="1" s="1" a="1"/>
  <c r="O975" i="1" s="1"/>
  <c r="N976" i="1"/>
  <c r="O976" i="1" s="1" a="1"/>
  <c r="O976" i="1" s="1"/>
  <c r="N977" i="1"/>
  <c r="O977" i="1" s="1" a="1"/>
  <c r="O977" i="1" s="1"/>
  <c r="N978" i="1"/>
  <c r="O978" i="1" s="1" a="1"/>
  <c r="O978" i="1" s="1"/>
  <c r="N979" i="1"/>
  <c r="O979" i="1" s="1" a="1"/>
  <c r="O979" i="1" s="1"/>
  <c r="N980" i="1"/>
  <c r="O980" i="1" s="1" a="1"/>
  <c r="O980" i="1" s="1"/>
  <c r="N981" i="1"/>
  <c r="O981" i="1" s="1" a="1"/>
  <c r="O981" i="1" s="1"/>
  <c r="N982" i="1"/>
  <c r="O982" i="1" s="1" a="1"/>
  <c r="O982" i="1" s="1"/>
  <c r="N983" i="1"/>
  <c r="O983" i="1" s="1" a="1"/>
  <c r="O983" i="1" s="1"/>
  <c r="N984" i="1"/>
  <c r="O984" i="1" s="1" a="1"/>
  <c r="O984" i="1" s="1"/>
  <c r="N985" i="1"/>
  <c r="O985" i="1" s="1" a="1"/>
  <c r="O985" i="1" s="1"/>
  <c r="N986" i="1"/>
  <c r="O986" i="1" s="1" a="1"/>
  <c r="O986" i="1" s="1"/>
  <c r="N987" i="1"/>
  <c r="O987" i="1" s="1" a="1"/>
  <c r="O987" i="1" s="1"/>
  <c r="N988" i="1"/>
  <c r="O988" i="1" s="1" a="1"/>
  <c r="O988" i="1" s="1"/>
  <c r="N989" i="1"/>
  <c r="O989" i="1" s="1" a="1"/>
  <c r="O989" i="1" s="1"/>
  <c r="N990" i="1"/>
  <c r="O990" i="1" s="1" a="1"/>
  <c r="O990" i="1" s="1"/>
  <c r="N991" i="1"/>
  <c r="O991" i="1" s="1" a="1"/>
  <c r="O991" i="1" s="1"/>
  <c r="N992" i="1"/>
  <c r="O992" i="1" s="1" a="1"/>
  <c r="O992" i="1" s="1"/>
  <c r="N993" i="1"/>
  <c r="O993" i="1" s="1" a="1"/>
  <c r="O993" i="1" s="1"/>
  <c r="N994" i="1"/>
  <c r="O994" i="1" s="1" a="1"/>
  <c r="O994" i="1" s="1"/>
  <c r="N995" i="1"/>
  <c r="O995" i="1" s="1" a="1"/>
  <c r="O995" i="1" s="1"/>
  <c r="N996" i="1"/>
  <c r="O996" i="1" s="1" a="1"/>
  <c r="O996" i="1" s="1"/>
  <c r="N997" i="1"/>
  <c r="O997" i="1" s="1" a="1"/>
  <c r="O997" i="1" s="1"/>
  <c r="N998" i="1"/>
  <c r="O998" i="1" s="1" a="1"/>
  <c r="O998" i="1" s="1"/>
  <c r="N999" i="1"/>
  <c r="O999" i="1" s="1" a="1"/>
  <c r="O999" i="1" s="1"/>
  <c r="N1000" i="1"/>
  <c r="O1000" i="1" s="1" a="1"/>
  <c r="O1000" i="1" s="1"/>
  <c r="N1001" i="1"/>
  <c r="O1001" i="1" s="1" a="1"/>
  <c r="O1001" i="1" s="1"/>
  <c r="N1002" i="1"/>
  <c r="O1002" i="1" s="1" a="1"/>
  <c r="O1002" i="1" s="1"/>
  <c r="N1003" i="1"/>
  <c r="O1003" i="1" s="1" a="1"/>
  <c r="O1003" i="1" s="1"/>
  <c r="N1004" i="1"/>
  <c r="O1004" i="1" s="1" a="1"/>
  <c r="O1004" i="1" s="1"/>
  <c r="N1005" i="1"/>
  <c r="O1005" i="1" s="1" a="1"/>
  <c r="O1005" i="1" s="1"/>
  <c r="N1006" i="1"/>
  <c r="O1006" i="1" s="1" a="1"/>
  <c r="O1006" i="1" s="1"/>
  <c r="N1007" i="1"/>
  <c r="O1007" i="1" s="1" a="1"/>
  <c r="O1007" i="1" s="1"/>
  <c r="N1008" i="1"/>
  <c r="O1008" i="1" s="1" a="1"/>
  <c r="O1008" i="1" s="1"/>
  <c r="N1009" i="1"/>
  <c r="O1009" i="1" s="1" a="1"/>
  <c r="O1009" i="1" s="1"/>
  <c r="N1010" i="1"/>
  <c r="O1010" i="1" s="1" a="1"/>
  <c r="O1010" i="1" s="1"/>
  <c r="N1011" i="1"/>
  <c r="O1011" i="1" s="1" a="1"/>
  <c r="O1011" i="1" s="1"/>
  <c r="N1012" i="1"/>
  <c r="O1012" i="1" s="1" a="1"/>
  <c r="O1012" i="1" s="1"/>
  <c r="N1013" i="1"/>
  <c r="O1013" i="1" s="1" a="1"/>
  <c r="O1013" i="1" s="1"/>
  <c r="N1014" i="1"/>
  <c r="O1014" i="1" s="1" a="1"/>
  <c r="O1014" i="1" s="1"/>
  <c r="N1015" i="1"/>
  <c r="O1015" i="1" s="1" a="1"/>
  <c r="O1015" i="1" s="1"/>
  <c r="N1016" i="1"/>
  <c r="O1016" i="1" s="1" a="1"/>
  <c r="O1016" i="1" s="1"/>
  <c r="N1017" i="1"/>
  <c r="O1017" i="1" s="1" a="1"/>
  <c r="O1017" i="1" s="1"/>
  <c r="N1018" i="1"/>
  <c r="O1018" i="1" s="1" a="1"/>
  <c r="O1018" i="1" s="1"/>
  <c r="N1019" i="1"/>
  <c r="O1019" i="1" s="1" a="1"/>
  <c r="O1019" i="1" s="1"/>
  <c r="N1020" i="1"/>
  <c r="O1020" i="1" s="1" a="1"/>
  <c r="O1020" i="1" s="1"/>
  <c r="N1021" i="1"/>
  <c r="O1021" i="1" s="1" a="1"/>
  <c r="O1021" i="1" s="1"/>
  <c r="N1022" i="1"/>
  <c r="O1022" i="1" s="1" a="1"/>
  <c r="O1022" i="1" s="1"/>
  <c r="N1023" i="1"/>
  <c r="O1023" i="1" s="1" a="1"/>
  <c r="O1023" i="1" s="1"/>
  <c r="N1024" i="1"/>
  <c r="O1024" i="1" s="1" a="1"/>
  <c r="O1024" i="1" s="1"/>
  <c r="N1025" i="1"/>
  <c r="O1025" i="1" s="1" a="1"/>
  <c r="O1025" i="1" s="1"/>
  <c r="N1026" i="1"/>
  <c r="O1026" i="1" s="1" a="1"/>
  <c r="O1026" i="1" s="1"/>
  <c r="N1027" i="1"/>
  <c r="O1027" i="1" s="1" a="1"/>
  <c r="O1027" i="1" s="1"/>
  <c r="N1028" i="1"/>
  <c r="O1028" i="1" s="1" a="1"/>
  <c r="O1028" i="1" s="1"/>
  <c r="N1029" i="1"/>
  <c r="O1029" i="1" s="1" a="1"/>
  <c r="O1029" i="1" s="1"/>
  <c r="N1030" i="1"/>
  <c r="O1030" i="1" s="1" a="1"/>
  <c r="O1030" i="1" s="1"/>
  <c r="N1031" i="1"/>
  <c r="O1031" i="1" s="1" a="1"/>
  <c r="O1031" i="1" s="1"/>
  <c r="N1032" i="1"/>
  <c r="O1032" i="1" s="1" a="1"/>
  <c r="O1032" i="1" s="1"/>
  <c r="N1033" i="1"/>
  <c r="O1033" i="1" s="1" a="1"/>
  <c r="O1033" i="1" s="1"/>
  <c r="N1034" i="1"/>
  <c r="O1034" i="1" s="1" a="1"/>
  <c r="O1034" i="1" s="1"/>
  <c r="N1035" i="1"/>
  <c r="O1035" i="1" s="1" a="1"/>
  <c r="O1035" i="1" s="1"/>
  <c r="N1036" i="1"/>
  <c r="O1036" i="1" s="1" a="1"/>
  <c r="O1036" i="1" s="1"/>
  <c r="N1037" i="1"/>
  <c r="O1037" i="1" s="1" a="1"/>
  <c r="O1037" i="1" s="1"/>
  <c r="N1038" i="1"/>
  <c r="O1038" i="1" s="1" a="1"/>
  <c r="O1038" i="1" s="1"/>
  <c r="N1039" i="1"/>
  <c r="O1039" i="1" s="1" a="1"/>
  <c r="O1039" i="1" s="1"/>
  <c r="N1040" i="1"/>
  <c r="O1040" i="1" s="1" a="1"/>
  <c r="O1040" i="1" s="1"/>
  <c r="N1041" i="1"/>
  <c r="O1041" i="1" s="1" a="1"/>
  <c r="O1041" i="1" s="1"/>
  <c r="N1042" i="1"/>
  <c r="O1042" i="1" s="1" a="1"/>
  <c r="O1042" i="1" s="1"/>
  <c r="N1043" i="1"/>
  <c r="O1043" i="1" s="1" a="1"/>
  <c r="O1043" i="1" s="1"/>
  <c r="N1044" i="1"/>
  <c r="O1044" i="1" s="1" a="1"/>
  <c r="O1044" i="1" s="1"/>
  <c r="N1045" i="1"/>
  <c r="O1045" i="1" s="1" a="1"/>
  <c r="O1045" i="1" s="1"/>
  <c r="N1046" i="1"/>
  <c r="O1046" i="1" s="1" a="1"/>
  <c r="O1046" i="1" s="1"/>
  <c r="N1047" i="1"/>
  <c r="O1047" i="1" s="1" a="1"/>
  <c r="O1047" i="1" s="1"/>
  <c r="N1048" i="1"/>
  <c r="O1048" i="1" s="1" a="1"/>
  <c r="O1048" i="1" s="1"/>
  <c r="N1049" i="1"/>
  <c r="O1049" i="1" s="1" a="1"/>
  <c r="O1049" i="1" s="1"/>
  <c r="N1050" i="1"/>
  <c r="O1050" i="1" s="1" a="1"/>
  <c r="O1050" i="1" s="1"/>
  <c r="N1051" i="1"/>
  <c r="O1051" i="1" s="1" a="1"/>
  <c r="O1051" i="1" s="1"/>
  <c r="N1052" i="1"/>
  <c r="O1052" i="1" s="1" a="1"/>
  <c r="O1052" i="1" s="1"/>
  <c r="N1053" i="1"/>
  <c r="O1053" i="1" s="1" a="1"/>
  <c r="O1053" i="1" s="1"/>
  <c r="N1054" i="1"/>
  <c r="O1054" i="1" s="1" a="1"/>
  <c r="O1054" i="1" s="1"/>
  <c r="N1055" i="1"/>
  <c r="O1055" i="1" s="1" a="1"/>
  <c r="O1055" i="1" s="1"/>
  <c r="N1056" i="1"/>
  <c r="O1056" i="1" s="1" a="1"/>
  <c r="O1056" i="1" s="1"/>
  <c r="N1057" i="1"/>
  <c r="O1057" i="1" s="1" a="1"/>
  <c r="O1057" i="1" s="1"/>
  <c r="N1058" i="1"/>
  <c r="O1058" i="1" s="1" a="1"/>
  <c r="O1058" i="1" s="1"/>
  <c r="N1059" i="1"/>
  <c r="O1059" i="1" s="1" a="1"/>
  <c r="O1059" i="1" s="1"/>
  <c r="N1060" i="1"/>
  <c r="O1060" i="1" s="1" a="1"/>
  <c r="O1060" i="1" s="1"/>
  <c r="N1061" i="1"/>
  <c r="O1061" i="1" s="1" a="1"/>
  <c r="O1061" i="1" s="1"/>
  <c r="N1062" i="1"/>
  <c r="O1062" i="1" s="1" a="1"/>
  <c r="O1062" i="1" s="1"/>
  <c r="N1063" i="1"/>
  <c r="O1063" i="1" s="1" a="1"/>
  <c r="O1063" i="1" s="1"/>
  <c r="N1064" i="1"/>
  <c r="O1064" i="1" s="1" a="1"/>
  <c r="O1064" i="1" s="1"/>
  <c r="N1065" i="1"/>
  <c r="O1065" i="1" s="1" a="1"/>
  <c r="O1065" i="1" s="1"/>
  <c r="N1066" i="1"/>
  <c r="O1066" i="1" s="1" a="1"/>
  <c r="O1066" i="1" s="1"/>
  <c r="N1067" i="1"/>
  <c r="O1067" i="1" s="1" a="1"/>
  <c r="O1067" i="1" s="1"/>
  <c r="N1068" i="1"/>
  <c r="O1068" i="1" s="1" a="1"/>
  <c r="O1068" i="1" s="1"/>
  <c r="N1069" i="1"/>
  <c r="O1069" i="1" s="1" a="1"/>
  <c r="O1069" i="1" s="1"/>
  <c r="N1070" i="1"/>
  <c r="O1070" i="1" s="1" a="1"/>
  <c r="O1070" i="1" s="1"/>
  <c r="N1071" i="1"/>
  <c r="O1071" i="1" s="1" a="1"/>
  <c r="O1071" i="1" s="1"/>
  <c r="N1072" i="1"/>
  <c r="O1072" i="1" s="1" a="1"/>
  <c r="O1072" i="1" s="1"/>
  <c r="N1073" i="1"/>
  <c r="O1073" i="1" s="1" a="1"/>
  <c r="O1073" i="1" s="1"/>
  <c r="N1074" i="1"/>
  <c r="O1074" i="1" s="1" a="1"/>
  <c r="O1074" i="1" s="1"/>
  <c r="N1075" i="1"/>
  <c r="O1075" i="1" s="1" a="1"/>
  <c r="O1075" i="1" s="1"/>
  <c r="N1076" i="1"/>
  <c r="O1076" i="1" s="1" a="1"/>
  <c r="O1076" i="1" s="1"/>
  <c r="N1077" i="1"/>
  <c r="O1077" i="1" s="1" a="1"/>
  <c r="O1077" i="1" s="1"/>
  <c r="N1078" i="1"/>
  <c r="O1078" i="1" s="1" a="1"/>
  <c r="O1078" i="1" s="1"/>
  <c r="N1079" i="1"/>
  <c r="O1079" i="1" s="1" a="1"/>
  <c r="O1079" i="1" s="1"/>
  <c r="N1080" i="1"/>
  <c r="O1080" i="1" s="1" a="1"/>
  <c r="O1080" i="1" s="1"/>
  <c r="N1081" i="1"/>
  <c r="O1081" i="1" s="1" a="1"/>
  <c r="O1081" i="1" s="1"/>
  <c r="N1082" i="1"/>
  <c r="O1082" i="1" s="1" a="1"/>
  <c r="O1082" i="1" s="1"/>
  <c r="N1083" i="1"/>
  <c r="O1083" i="1" s="1" a="1"/>
  <c r="O1083" i="1" s="1"/>
  <c r="N1084" i="1"/>
  <c r="O1084" i="1" s="1" a="1"/>
  <c r="O1084" i="1" s="1"/>
  <c r="N1085" i="1"/>
  <c r="O1085" i="1" s="1" a="1"/>
  <c r="O1085" i="1" s="1"/>
  <c r="N1086" i="1"/>
  <c r="O1086" i="1" s="1" a="1"/>
  <c r="O1086" i="1" s="1"/>
  <c r="N1087" i="1"/>
  <c r="O1087" i="1" s="1" a="1"/>
  <c r="O1087" i="1" s="1"/>
  <c r="N1088" i="1"/>
  <c r="O1088" i="1" s="1" a="1"/>
  <c r="O1088" i="1" s="1"/>
  <c r="N1089" i="1"/>
  <c r="O1089" i="1" s="1" a="1"/>
  <c r="O1089" i="1" s="1"/>
  <c r="N1090" i="1"/>
  <c r="O1090" i="1" s="1" a="1"/>
  <c r="O1090" i="1" s="1"/>
  <c r="N1091" i="1"/>
  <c r="O1091" i="1" s="1" a="1"/>
  <c r="O1091" i="1" s="1"/>
  <c r="N1092" i="1"/>
  <c r="O1092" i="1" s="1" a="1"/>
  <c r="O1092" i="1" s="1"/>
  <c r="N1093" i="1"/>
  <c r="O1093" i="1" s="1" a="1"/>
  <c r="O1093" i="1" s="1"/>
  <c r="N1094" i="1"/>
  <c r="O1094" i="1" s="1" a="1"/>
  <c r="O1094" i="1" s="1"/>
  <c r="N1095" i="1"/>
  <c r="O1095" i="1" s="1" a="1"/>
  <c r="O1095" i="1" s="1"/>
  <c r="N1096" i="1"/>
  <c r="O1096" i="1" s="1" a="1"/>
  <c r="O1096" i="1" s="1"/>
  <c r="N1097" i="1"/>
  <c r="O1097" i="1" s="1" a="1"/>
  <c r="O1097" i="1" s="1"/>
  <c r="N1098" i="1"/>
  <c r="O1098" i="1" s="1" a="1"/>
  <c r="O1098" i="1" s="1"/>
  <c r="N1099" i="1"/>
  <c r="O1099" i="1" s="1" a="1"/>
  <c r="O1099" i="1" s="1"/>
  <c r="N1100" i="1"/>
  <c r="O1100" i="1" s="1" a="1"/>
  <c r="O1100" i="1" s="1"/>
  <c r="N1101" i="1"/>
  <c r="O1101" i="1" s="1" a="1"/>
  <c r="O1101" i="1" s="1"/>
  <c r="N1102" i="1"/>
  <c r="O1102" i="1" s="1" a="1"/>
  <c r="O1102" i="1" s="1"/>
  <c r="N1103" i="1"/>
  <c r="O1103" i="1" s="1" a="1"/>
  <c r="O1103" i="1" s="1"/>
  <c r="N1104" i="1"/>
  <c r="O1104" i="1" s="1" a="1"/>
  <c r="O1104" i="1" s="1"/>
  <c r="N1105" i="1"/>
  <c r="O1105" i="1" s="1" a="1"/>
  <c r="O1105" i="1" s="1"/>
  <c r="N1106" i="1"/>
  <c r="O1106" i="1" s="1" a="1"/>
  <c r="O1106" i="1" s="1"/>
  <c r="N1107" i="1"/>
  <c r="O1107" i="1" s="1" a="1"/>
  <c r="O1107" i="1" s="1"/>
  <c r="N1108" i="1"/>
  <c r="O1108" i="1" s="1" a="1"/>
  <c r="O1108" i="1" s="1"/>
  <c r="N1109" i="1"/>
  <c r="O1109" i="1" s="1" a="1"/>
  <c r="O1109" i="1" s="1"/>
  <c r="N1110" i="1"/>
  <c r="O1110" i="1" s="1" a="1"/>
  <c r="O1110" i="1" s="1"/>
  <c r="N1111" i="1"/>
  <c r="O1111" i="1" s="1" a="1"/>
  <c r="O1111" i="1" s="1"/>
  <c r="N1112" i="1"/>
  <c r="O1112" i="1" s="1" a="1"/>
  <c r="O1112" i="1" s="1"/>
  <c r="N1113" i="1"/>
  <c r="O1113" i="1" s="1" a="1"/>
  <c r="O1113" i="1" s="1"/>
  <c r="N1114" i="1"/>
  <c r="O1114" i="1" s="1" a="1"/>
  <c r="O1114" i="1" s="1"/>
  <c r="N1115" i="1"/>
  <c r="O1115" i="1" s="1" a="1"/>
  <c r="O1115" i="1" s="1"/>
  <c r="N1116" i="1"/>
  <c r="O1116" i="1" s="1" a="1"/>
  <c r="O1116" i="1" s="1"/>
  <c r="N1117" i="1"/>
  <c r="O1117" i="1" s="1" a="1"/>
  <c r="O1117" i="1" s="1"/>
  <c r="N1118" i="1"/>
  <c r="O1118" i="1" s="1" a="1"/>
  <c r="O1118" i="1" s="1"/>
  <c r="N1119" i="1"/>
  <c r="O1119" i="1" s="1" a="1"/>
  <c r="O1119" i="1" s="1"/>
  <c r="N1120" i="1"/>
  <c r="O1120" i="1" s="1" a="1"/>
  <c r="O1120" i="1" s="1"/>
  <c r="N1121" i="1"/>
  <c r="O1121" i="1" s="1" a="1"/>
  <c r="O1121" i="1" s="1"/>
  <c r="N1122" i="1"/>
  <c r="O1122" i="1" s="1" a="1"/>
  <c r="O1122" i="1" s="1"/>
  <c r="N1123" i="1"/>
  <c r="O1123" i="1" s="1" a="1"/>
  <c r="O1123" i="1" s="1"/>
  <c r="N1124" i="1"/>
  <c r="O1124" i="1" s="1" a="1"/>
  <c r="O1124" i="1" s="1"/>
  <c r="N1125" i="1"/>
  <c r="O1125" i="1" s="1" a="1"/>
  <c r="O1125" i="1" s="1"/>
  <c r="N1126" i="1"/>
  <c r="O1126" i="1" s="1" a="1"/>
  <c r="O1126" i="1" s="1"/>
  <c r="N1127" i="1"/>
  <c r="O1127" i="1" s="1" a="1"/>
  <c r="O1127" i="1" s="1"/>
  <c r="N1128" i="1"/>
  <c r="O1128" i="1" s="1" a="1"/>
  <c r="O1128" i="1" s="1"/>
  <c r="N1129" i="1"/>
  <c r="O1129" i="1" s="1" a="1"/>
  <c r="O1129" i="1" s="1"/>
  <c r="N1130" i="1"/>
  <c r="O1130" i="1" s="1" a="1"/>
  <c r="O1130" i="1" s="1"/>
  <c r="N1131" i="1"/>
  <c r="O1131" i="1" s="1" a="1"/>
  <c r="O1131" i="1" s="1"/>
  <c r="N1132" i="1"/>
  <c r="O1132" i="1" s="1" a="1"/>
  <c r="O1132" i="1" s="1"/>
  <c r="N1133" i="1"/>
  <c r="O1133" i="1" s="1" a="1"/>
  <c r="O1133" i="1" s="1"/>
  <c r="N1134" i="1"/>
  <c r="O1134" i="1" s="1" a="1"/>
  <c r="O1134" i="1" s="1"/>
  <c r="N1135" i="1"/>
  <c r="O1135" i="1" s="1" a="1"/>
  <c r="O1135" i="1" s="1"/>
  <c r="N1136" i="1"/>
  <c r="O1136" i="1" s="1" a="1"/>
  <c r="O1136" i="1" s="1"/>
  <c r="N1137" i="1"/>
  <c r="O1137" i="1" s="1" a="1"/>
  <c r="O1137" i="1" s="1"/>
  <c r="N1138" i="1"/>
  <c r="O1138" i="1" s="1" a="1"/>
  <c r="O1138" i="1" s="1"/>
  <c r="N1139" i="1"/>
  <c r="O1139" i="1" s="1" a="1"/>
  <c r="O1139" i="1" s="1"/>
  <c r="N1140" i="1"/>
  <c r="O1140" i="1" s="1" a="1"/>
  <c r="O1140" i="1" s="1"/>
  <c r="N1141" i="1"/>
  <c r="O1141" i="1" s="1" a="1"/>
  <c r="O1141" i="1" s="1"/>
  <c r="N1142" i="1"/>
  <c r="O1142" i="1" s="1" a="1"/>
  <c r="O1142" i="1" s="1"/>
  <c r="N1143" i="1"/>
  <c r="O1143" i="1" s="1" a="1"/>
  <c r="O1143" i="1" s="1"/>
  <c r="N1144" i="1"/>
  <c r="O1144" i="1" s="1" a="1"/>
  <c r="O1144" i="1" s="1"/>
  <c r="N1145" i="1"/>
  <c r="O1145" i="1" s="1" a="1"/>
  <c r="O1145" i="1" s="1"/>
  <c r="N1146" i="1"/>
  <c r="O1146" i="1" s="1" a="1"/>
  <c r="O1146" i="1" s="1"/>
  <c r="N1147" i="1"/>
  <c r="O1147" i="1" s="1" a="1"/>
  <c r="O1147" i="1" s="1"/>
  <c r="N1148" i="1"/>
  <c r="O1148" i="1" s="1" a="1"/>
  <c r="O1148" i="1" s="1"/>
  <c r="N1149" i="1"/>
  <c r="O1149" i="1" s="1" a="1"/>
  <c r="O1149" i="1" s="1"/>
  <c r="N1150" i="1"/>
  <c r="O1150" i="1" s="1" a="1"/>
  <c r="O1150" i="1" s="1"/>
  <c r="N1151" i="1"/>
  <c r="O1151" i="1" s="1" a="1"/>
  <c r="O1151" i="1" s="1"/>
  <c r="N1152" i="1"/>
  <c r="O1152" i="1" s="1" a="1"/>
  <c r="O1152" i="1" s="1"/>
  <c r="N1153" i="1"/>
  <c r="O1153" i="1" s="1" a="1"/>
  <c r="O1153" i="1" s="1"/>
  <c r="N1154" i="1"/>
  <c r="O1154" i="1" s="1" a="1"/>
  <c r="O1154" i="1" s="1"/>
  <c r="N1155" i="1"/>
  <c r="O1155" i="1" s="1" a="1"/>
  <c r="O1155" i="1" s="1"/>
  <c r="N1156" i="1"/>
  <c r="O1156" i="1" s="1" a="1"/>
  <c r="O1156" i="1" s="1"/>
  <c r="N1157" i="1"/>
  <c r="O1157" i="1" s="1" a="1"/>
  <c r="O1157" i="1" s="1"/>
  <c r="N1158" i="1"/>
  <c r="O1158" i="1" s="1" a="1"/>
  <c r="O1158" i="1" s="1"/>
  <c r="N1159" i="1"/>
  <c r="O1159" i="1" s="1" a="1"/>
  <c r="O1159" i="1" s="1"/>
  <c r="N1160" i="1"/>
  <c r="O1160" i="1" s="1" a="1"/>
  <c r="O1160" i="1" s="1"/>
  <c r="N1161" i="1"/>
  <c r="O1161" i="1" s="1" a="1"/>
  <c r="O1161" i="1" s="1"/>
  <c r="N1162" i="1"/>
  <c r="O1162" i="1" s="1" a="1"/>
  <c r="O1162" i="1" s="1"/>
  <c r="N1163" i="1"/>
  <c r="O1163" i="1" s="1" a="1"/>
  <c r="O1163" i="1" s="1"/>
  <c r="N1164" i="1"/>
  <c r="O1164" i="1" s="1" a="1"/>
  <c r="O1164" i="1" s="1"/>
  <c r="N1165" i="1"/>
  <c r="O1165" i="1" s="1" a="1"/>
  <c r="O1165" i="1" s="1"/>
  <c r="N1166" i="1"/>
  <c r="O1166" i="1" s="1" a="1"/>
  <c r="O1166" i="1" s="1"/>
  <c r="N1167" i="1"/>
  <c r="O1167" i="1" s="1" a="1"/>
  <c r="O1167" i="1" s="1"/>
  <c r="N1168" i="1"/>
  <c r="O1168" i="1" s="1" a="1"/>
  <c r="O1168" i="1" s="1"/>
  <c r="N1169" i="1"/>
  <c r="O1169" i="1" s="1" a="1"/>
  <c r="O1169" i="1" s="1"/>
  <c r="N1170" i="1"/>
  <c r="O1170" i="1" s="1" a="1"/>
  <c r="O1170" i="1" s="1"/>
  <c r="N1171" i="1"/>
  <c r="O1171" i="1" s="1" a="1"/>
  <c r="O1171" i="1" s="1"/>
  <c r="N1172" i="1"/>
  <c r="O1172" i="1" s="1" a="1"/>
  <c r="O1172" i="1" s="1"/>
  <c r="N1173" i="1"/>
  <c r="O1173" i="1" s="1" a="1"/>
  <c r="O1173" i="1" s="1"/>
  <c r="N1174" i="1"/>
  <c r="O1174" i="1" s="1" a="1"/>
  <c r="O1174" i="1" s="1"/>
  <c r="N1175" i="1"/>
  <c r="O1175" i="1" s="1" a="1"/>
  <c r="O1175" i="1" s="1"/>
  <c r="N1176" i="1"/>
  <c r="O1176" i="1" s="1" a="1"/>
  <c r="O1176" i="1" s="1"/>
  <c r="N1177" i="1"/>
  <c r="O1177" i="1" s="1" a="1"/>
  <c r="O1177" i="1" s="1"/>
  <c r="N1178" i="1"/>
  <c r="O1178" i="1" s="1" a="1"/>
  <c r="O1178" i="1" s="1"/>
  <c r="N1179" i="1"/>
  <c r="O1179" i="1" s="1" a="1"/>
  <c r="O1179" i="1" s="1"/>
  <c r="N1180" i="1"/>
  <c r="O1180" i="1" s="1" a="1"/>
  <c r="O1180" i="1" s="1"/>
  <c r="N1181" i="1"/>
  <c r="O1181" i="1" s="1" a="1"/>
  <c r="O1181" i="1" s="1"/>
  <c r="N1182" i="1"/>
  <c r="O1182" i="1" s="1" a="1"/>
  <c r="O1182" i="1" s="1"/>
  <c r="N1183" i="1"/>
  <c r="O1183" i="1" s="1" a="1"/>
  <c r="O1183" i="1" s="1"/>
  <c r="N1184" i="1"/>
  <c r="O1184" i="1" s="1" a="1"/>
  <c r="O1184" i="1" s="1"/>
  <c r="N1185" i="1"/>
  <c r="O1185" i="1" s="1" a="1"/>
  <c r="O1185" i="1" s="1"/>
  <c r="N1186" i="1"/>
  <c r="O1186" i="1" s="1" a="1"/>
  <c r="O1186" i="1" s="1"/>
  <c r="N1187" i="1"/>
  <c r="O1187" i="1" s="1" a="1"/>
  <c r="O1187" i="1" s="1"/>
  <c r="N1188" i="1"/>
  <c r="O1188" i="1" s="1" a="1"/>
  <c r="O1188" i="1" s="1"/>
  <c r="N1189" i="1"/>
  <c r="O1189" i="1" s="1" a="1"/>
  <c r="O1189" i="1" s="1"/>
  <c r="N1190" i="1"/>
  <c r="O1190" i="1" s="1" a="1"/>
  <c r="O1190" i="1" s="1"/>
  <c r="N1191" i="1"/>
  <c r="O1191" i="1" s="1" a="1"/>
  <c r="O1191" i="1" s="1"/>
  <c r="N1192" i="1"/>
  <c r="O1192" i="1" s="1" a="1"/>
  <c r="O1192" i="1" s="1"/>
  <c r="N1193" i="1"/>
  <c r="O1193" i="1" s="1" a="1"/>
  <c r="O1193" i="1" s="1"/>
  <c r="N1194" i="1"/>
  <c r="O1194" i="1" s="1" a="1"/>
  <c r="O1194" i="1" s="1"/>
  <c r="N1195" i="1"/>
  <c r="O1195" i="1" s="1" a="1"/>
  <c r="O1195" i="1" s="1"/>
  <c r="N1196" i="1"/>
  <c r="O1196" i="1" s="1" a="1"/>
  <c r="O1196" i="1" s="1"/>
  <c r="N1197" i="1"/>
  <c r="O1197" i="1" s="1" a="1"/>
  <c r="O1197" i="1" s="1"/>
  <c r="N1198" i="1"/>
  <c r="O1198" i="1" s="1" a="1"/>
  <c r="O1198" i="1" s="1"/>
  <c r="N1199" i="1"/>
  <c r="O1199" i="1" s="1" a="1"/>
  <c r="O1199" i="1" s="1"/>
  <c r="N1200" i="1"/>
  <c r="O1200" i="1" s="1" a="1"/>
  <c r="O1200" i="1" s="1"/>
  <c r="N1201" i="1"/>
  <c r="O1201" i="1" s="1" a="1"/>
  <c r="O1201" i="1" s="1"/>
  <c r="N1202" i="1"/>
  <c r="O1202" i="1" s="1" a="1"/>
  <c r="O1202" i="1" s="1"/>
  <c r="N1203" i="1"/>
  <c r="O1203" i="1" s="1" a="1"/>
  <c r="O1203" i="1" s="1"/>
  <c r="N1204" i="1"/>
  <c r="O1204" i="1" s="1" a="1"/>
  <c r="O1204" i="1" s="1"/>
  <c r="N1205" i="1"/>
  <c r="O1205" i="1" s="1" a="1"/>
  <c r="O1205" i="1" s="1"/>
  <c r="N1206" i="1"/>
  <c r="O1206" i="1" s="1" a="1"/>
  <c r="O1206" i="1" s="1"/>
  <c r="N1207" i="1"/>
  <c r="O1207" i="1" s="1" a="1"/>
  <c r="O1207" i="1" s="1"/>
  <c r="N1208" i="1"/>
  <c r="O1208" i="1" s="1" a="1"/>
  <c r="O1208" i="1" s="1"/>
  <c r="N1209" i="1"/>
  <c r="O1209" i="1" s="1" a="1"/>
  <c r="O1209" i="1" s="1"/>
  <c r="N1210" i="1"/>
  <c r="O1210" i="1" s="1" a="1"/>
  <c r="O1210" i="1" s="1"/>
  <c r="N1211" i="1"/>
  <c r="O1211" i="1" s="1" a="1"/>
  <c r="O1211" i="1" s="1"/>
  <c r="N1212" i="1"/>
  <c r="O1212" i="1" s="1" a="1"/>
  <c r="O1212" i="1" s="1"/>
  <c r="N1213" i="1"/>
  <c r="O1213" i="1" s="1" a="1"/>
  <c r="O1213" i="1" s="1"/>
  <c r="N1214" i="1"/>
  <c r="O1214" i="1" s="1" a="1"/>
  <c r="O1214" i="1" s="1"/>
  <c r="N1215" i="1"/>
  <c r="O1215" i="1" s="1" a="1"/>
  <c r="O1215" i="1" s="1"/>
  <c r="N1216" i="1"/>
  <c r="O1216" i="1" s="1" a="1"/>
  <c r="O1216" i="1" s="1"/>
  <c r="N1217" i="1"/>
  <c r="O1217" i="1" s="1" a="1"/>
  <c r="O1217" i="1" s="1"/>
  <c r="N1218" i="1"/>
  <c r="O1218" i="1" s="1" a="1"/>
  <c r="O1218" i="1" s="1"/>
  <c r="N1219" i="1"/>
  <c r="O1219" i="1" s="1" a="1"/>
  <c r="O1219" i="1" s="1"/>
  <c r="N1220" i="1"/>
  <c r="O1220" i="1" s="1" a="1"/>
  <c r="O1220" i="1" s="1"/>
  <c r="N1221" i="1"/>
  <c r="O1221" i="1" s="1" a="1"/>
  <c r="O1221" i="1" s="1"/>
  <c r="N1222" i="1"/>
  <c r="O1222" i="1" s="1" a="1"/>
  <c r="O1222" i="1" s="1"/>
  <c r="N1223" i="1"/>
  <c r="O1223" i="1" s="1" a="1"/>
  <c r="O1223" i="1" s="1"/>
  <c r="N1224" i="1"/>
  <c r="O1224" i="1" s="1" a="1"/>
  <c r="O1224" i="1" s="1"/>
  <c r="N1225" i="1"/>
  <c r="O1225" i="1" s="1" a="1"/>
  <c r="O1225" i="1" s="1"/>
  <c r="N1226" i="1"/>
  <c r="O1226" i="1" s="1" a="1"/>
  <c r="O1226" i="1" s="1"/>
  <c r="N1227" i="1"/>
  <c r="O1227" i="1" s="1" a="1"/>
  <c r="O1227" i="1" s="1"/>
  <c r="N1228" i="1"/>
  <c r="O1228" i="1" s="1" a="1"/>
  <c r="O1228" i="1" s="1"/>
  <c r="N1229" i="1"/>
  <c r="O1229" i="1" s="1" a="1"/>
  <c r="O1229" i="1" s="1"/>
  <c r="N1230" i="1"/>
  <c r="O1230" i="1" s="1" a="1"/>
  <c r="O1230" i="1" s="1"/>
  <c r="N1231" i="1"/>
  <c r="O1231" i="1" s="1" a="1"/>
  <c r="O1231" i="1" s="1"/>
  <c r="N1232" i="1"/>
  <c r="O1232" i="1" s="1" a="1"/>
  <c r="O1232" i="1" s="1"/>
  <c r="N1233" i="1"/>
  <c r="O1233" i="1" s="1" a="1"/>
  <c r="O1233" i="1" s="1"/>
  <c r="N1234" i="1"/>
  <c r="O1234" i="1" s="1" a="1"/>
  <c r="O1234" i="1" s="1"/>
  <c r="N1235" i="1"/>
  <c r="O1235" i="1" s="1" a="1"/>
  <c r="O1235" i="1" s="1"/>
  <c r="N1236" i="1"/>
  <c r="O1236" i="1" s="1" a="1"/>
  <c r="O1236" i="1" s="1"/>
  <c r="N1237" i="1"/>
  <c r="O1237" i="1" s="1" a="1"/>
  <c r="O1237" i="1" s="1"/>
  <c r="N1238" i="1"/>
  <c r="O1238" i="1" s="1" a="1"/>
  <c r="O1238" i="1" s="1"/>
  <c r="N1239" i="1"/>
  <c r="O1239" i="1" s="1" a="1"/>
  <c r="O1239" i="1" s="1"/>
  <c r="N1240" i="1"/>
  <c r="O1240" i="1" s="1" a="1"/>
  <c r="O1240" i="1" s="1"/>
  <c r="N1241" i="1"/>
  <c r="O1241" i="1" s="1" a="1"/>
  <c r="O1241" i="1" s="1"/>
  <c r="N1242" i="1"/>
  <c r="O1242" i="1" s="1" a="1"/>
  <c r="O1242" i="1" s="1"/>
  <c r="N1243" i="1"/>
  <c r="O1243" i="1" s="1" a="1"/>
  <c r="O1243" i="1" s="1"/>
  <c r="N1244" i="1"/>
  <c r="O1244" i="1" s="1" a="1"/>
  <c r="O1244" i="1" s="1"/>
  <c r="N1245" i="1"/>
  <c r="O1245" i="1" s="1" a="1"/>
  <c r="O1245" i="1" s="1"/>
  <c r="N1246" i="1"/>
  <c r="O1246" i="1" s="1" a="1"/>
  <c r="O1246" i="1" s="1"/>
  <c r="N1247" i="1"/>
  <c r="O1247" i="1" s="1" a="1"/>
  <c r="O1247" i="1" s="1"/>
  <c r="N1248" i="1"/>
  <c r="O1248" i="1" s="1" a="1"/>
  <c r="O1248" i="1" s="1"/>
  <c r="N1249" i="1"/>
  <c r="O1249" i="1" s="1" a="1"/>
  <c r="O1249" i="1" s="1"/>
  <c r="N1250" i="1"/>
  <c r="O1250" i="1" s="1" a="1"/>
  <c r="O1250" i="1" s="1"/>
  <c r="N1251" i="1"/>
  <c r="O1251" i="1" s="1" a="1"/>
  <c r="O1251" i="1" s="1"/>
  <c r="N1252" i="1"/>
  <c r="O1252" i="1" s="1" a="1"/>
  <c r="O1252" i="1" s="1"/>
  <c r="N1253" i="1"/>
  <c r="O1253" i="1" s="1" a="1"/>
  <c r="O1253" i="1" s="1"/>
  <c r="N1254" i="1"/>
  <c r="O1254" i="1" s="1" a="1"/>
  <c r="O1254" i="1" s="1"/>
  <c r="N1255" i="1"/>
  <c r="O1255" i="1" s="1" a="1"/>
  <c r="O1255" i="1" s="1"/>
  <c r="N1256" i="1"/>
  <c r="O1256" i="1" s="1" a="1"/>
  <c r="O1256" i="1" s="1"/>
  <c r="N1257" i="1"/>
  <c r="O1257" i="1" s="1" a="1"/>
  <c r="O1257" i="1" s="1"/>
  <c r="N1258" i="1"/>
  <c r="O1258" i="1" s="1" a="1"/>
  <c r="O1258" i="1" s="1"/>
  <c r="N1259" i="1"/>
  <c r="O1259" i="1" s="1" a="1"/>
  <c r="O1259" i="1" s="1"/>
  <c r="N1260" i="1"/>
  <c r="O1260" i="1" s="1" a="1"/>
  <c r="O1260" i="1" s="1"/>
  <c r="N1261" i="1"/>
  <c r="O1261" i="1" s="1" a="1"/>
  <c r="O1261" i="1" s="1"/>
  <c r="N1262" i="1"/>
  <c r="O1262" i="1" s="1" a="1"/>
  <c r="O1262" i="1" s="1"/>
  <c r="N1263" i="1"/>
  <c r="O1263" i="1" s="1" a="1"/>
  <c r="O1263" i="1" s="1"/>
  <c r="N1264" i="1"/>
  <c r="O1264" i="1" s="1" a="1"/>
  <c r="O1264" i="1" s="1"/>
  <c r="N1265" i="1"/>
  <c r="O1265" i="1" s="1" a="1"/>
  <c r="O1265" i="1" s="1"/>
  <c r="N1266" i="1"/>
  <c r="O1266" i="1" s="1" a="1"/>
  <c r="O1266" i="1" s="1"/>
  <c r="N1267" i="1"/>
  <c r="O1267" i="1" s="1" a="1"/>
  <c r="O1267" i="1" s="1"/>
  <c r="N1268" i="1"/>
  <c r="O1268" i="1" s="1" a="1"/>
  <c r="O1268" i="1" s="1"/>
  <c r="N1269" i="1"/>
  <c r="O1269" i="1" s="1" a="1"/>
  <c r="O1269" i="1" s="1"/>
  <c r="N1270" i="1"/>
  <c r="O1270" i="1" s="1" a="1"/>
  <c r="O1270" i="1" s="1"/>
  <c r="N1271" i="1"/>
  <c r="O1271" i="1" s="1" a="1"/>
  <c r="O1271" i="1" s="1"/>
  <c r="N1272" i="1"/>
  <c r="O1272" i="1" s="1" a="1"/>
  <c r="O1272" i="1" s="1"/>
  <c r="N1273" i="1"/>
  <c r="O1273" i="1" s="1" a="1"/>
  <c r="O1273" i="1" s="1"/>
  <c r="N1274" i="1"/>
  <c r="O1274" i="1" s="1" a="1"/>
  <c r="O1274" i="1" s="1"/>
  <c r="N1275" i="1"/>
  <c r="O1275" i="1" s="1" a="1"/>
  <c r="O1275" i="1" s="1"/>
  <c r="N1276" i="1"/>
  <c r="O1276" i="1" s="1" a="1"/>
  <c r="O1276" i="1" s="1"/>
  <c r="N1277" i="1"/>
  <c r="O1277" i="1" s="1" a="1"/>
  <c r="O1277" i="1" s="1"/>
  <c r="N1278" i="1"/>
  <c r="O1278" i="1" s="1" a="1"/>
  <c r="O1278" i="1" s="1"/>
  <c r="N1279" i="1"/>
  <c r="O1279" i="1" s="1" a="1"/>
  <c r="O1279" i="1" s="1"/>
  <c r="N1280" i="1"/>
  <c r="O1280" i="1" s="1" a="1"/>
  <c r="O1280" i="1" s="1"/>
  <c r="N1281" i="1"/>
  <c r="O1281" i="1" s="1" a="1"/>
  <c r="O1281" i="1" s="1"/>
  <c r="N1282" i="1"/>
  <c r="O1282" i="1" s="1" a="1"/>
  <c r="O1282" i="1" s="1"/>
  <c r="N1283" i="1"/>
  <c r="O1283" i="1" s="1" a="1"/>
  <c r="O1283" i="1" s="1"/>
  <c r="N1284" i="1"/>
  <c r="O1284" i="1" s="1" a="1"/>
  <c r="O1284" i="1" s="1"/>
  <c r="N1285" i="1"/>
  <c r="O1285" i="1" s="1" a="1"/>
  <c r="O1285" i="1" s="1"/>
  <c r="N1286" i="1"/>
  <c r="O1286" i="1" s="1" a="1"/>
  <c r="O1286" i="1" s="1"/>
  <c r="N1287" i="1"/>
  <c r="O1287" i="1" s="1" a="1"/>
  <c r="O1287" i="1" s="1"/>
  <c r="N1288" i="1"/>
  <c r="O1288" i="1" s="1" a="1"/>
  <c r="O1288" i="1" s="1"/>
  <c r="N1289" i="1"/>
  <c r="O1289" i="1" s="1" a="1"/>
  <c r="O1289" i="1" s="1"/>
  <c r="N1290" i="1"/>
  <c r="O1290" i="1" s="1" a="1"/>
  <c r="O1290" i="1" s="1"/>
  <c r="N1291" i="1"/>
  <c r="O1291" i="1" s="1" a="1"/>
  <c r="O1291" i="1" s="1"/>
  <c r="N1292" i="1"/>
  <c r="O1292" i="1" s="1" a="1"/>
  <c r="O1292" i="1" s="1"/>
  <c r="N1293" i="1"/>
  <c r="O1293" i="1" s="1" a="1"/>
  <c r="O1293" i="1" s="1"/>
  <c r="N1294" i="1"/>
  <c r="O1294" i="1" s="1" a="1"/>
  <c r="O1294" i="1" s="1"/>
  <c r="N1295" i="1"/>
  <c r="O1295" i="1" s="1" a="1"/>
  <c r="O1295" i="1" s="1"/>
  <c r="N1296" i="1"/>
  <c r="O1296" i="1" s="1" a="1"/>
  <c r="O1296" i="1" s="1"/>
  <c r="N1297" i="1"/>
  <c r="O1297" i="1" s="1" a="1"/>
  <c r="O1297" i="1" s="1"/>
  <c r="N1298" i="1"/>
  <c r="O1298" i="1" s="1" a="1"/>
  <c r="O1298" i="1" s="1"/>
  <c r="N1299" i="1"/>
  <c r="O1299" i="1" s="1" a="1"/>
  <c r="O1299" i="1" s="1"/>
  <c r="N1300" i="1"/>
  <c r="O1300" i="1" s="1" a="1"/>
  <c r="O1300" i="1" s="1"/>
  <c r="N1301" i="1"/>
  <c r="O1301" i="1" s="1" a="1"/>
  <c r="O1301" i="1" s="1"/>
  <c r="N1302" i="1"/>
  <c r="O1302" i="1" s="1" a="1"/>
  <c r="O1302" i="1" s="1"/>
  <c r="N1303" i="1"/>
  <c r="O1303" i="1" s="1" a="1"/>
  <c r="O1303" i="1" s="1"/>
  <c r="N1304" i="1"/>
  <c r="O1304" i="1" s="1" a="1"/>
  <c r="O1304" i="1" s="1"/>
  <c r="N1305" i="1"/>
  <c r="O1305" i="1" s="1" a="1"/>
  <c r="O1305" i="1" s="1"/>
  <c r="N1306" i="1"/>
  <c r="O1306" i="1" s="1" a="1"/>
  <c r="O1306" i="1" s="1"/>
  <c r="N1307" i="1"/>
  <c r="O1307" i="1" s="1" a="1"/>
  <c r="O1307" i="1" s="1"/>
  <c r="N1308" i="1"/>
  <c r="O1308" i="1" s="1" a="1"/>
  <c r="O1308" i="1" s="1"/>
  <c r="N1309" i="1"/>
  <c r="O1309" i="1" s="1" a="1"/>
  <c r="O1309" i="1" s="1"/>
  <c r="N1310" i="1"/>
  <c r="O1310" i="1" s="1" a="1"/>
  <c r="O1310" i="1" s="1"/>
  <c r="N1311" i="1"/>
  <c r="O1311" i="1" s="1" a="1"/>
  <c r="O1311" i="1" s="1"/>
  <c r="N1312" i="1"/>
  <c r="O1312" i="1" s="1" a="1"/>
  <c r="O1312" i="1" s="1"/>
  <c r="N1313" i="1"/>
  <c r="O1313" i="1" s="1" a="1"/>
  <c r="O1313" i="1" s="1"/>
  <c r="N1314" i="1"/>
  <c r="O1314" i="1" s="1" a="1"/>
  <c r="O1314" i="1" s="1"/>
  <c r="N1315" i="1"/>
  <c r="O1315" i="1" s="1" a="1"/>
  <c r="O1315" i="1" s="1"/>
  <c r="N1316" i="1"/>
  <c r="O1316" i="1" s="1" a="1"/>
  <c r="O1316" i="1" s="1"/>
  <c r="N1317" i="1"/>
  <c r="O1317" i="1" s="1" a="1"/>
  <c r="O1317" i="1" s="1"/>
  <c r="N1318" i="1"/>
  <c r="O1318" i="1" s="1" a="1"/>
  <c r="O1318" i="1" s="1"/>
  <c r="N1319" i="1"/>
  <c r="O1319" i="1" s="1" a="1"/>
  <c r="O1319" i="1" s="1"/>
  <c r="N1320" i="1"/>
  <c r="O1320" i="1" s="1" a="1"/>
  <c r="O1320" i="1" s="1"/>
  <c r="N1321" i="1"/>
  <c r="O1321" i="1" s="1" a="1"/>
  <c r="O1321" i="1" s="1"/>
  <c r="N1322" i="1"/>
  <c r="O1322" i="1" s="1" a="1"/>
  <c r="O1322" i="1" s="1"/>
  <c r="N1323" i="1"/>
  <c r="O1323" i="1" s="1" a="1"/>
  <c r="O1323" i="1" s="1"/>
  <c r="N1324" i="1"/>
  <c r="O1324" i="1" s="1" a="1"/>
  <c r="O1324" i="1" s="1"/>
  <c r="N1325" i="1"/>
  <c r="O1325" i="1" s="1" a="1"/>
  <c r="O1325" i="1" s="1"/>
  <c r="N1326" i="1"/>
  <c r="O1326" i="1" s="1" a="1"/>
  <c r="O1326" i="1" s="1"/>
  <c r="N1327" i="1"/>
  <c r="O1327" i="1" s="1" a="1"/>
  <c r="O1327" i="1" s="1"/>
  <c r="N1328" i="1"/>
  <c r="O1328" i="1" s="1" a="1"/>
  <c r="O1328" i="1" s="1"/>
  <c r="N1329" i="1"/>
  <c r="O1329" i="1" s="1" a="1"/>
  <c r="O1329" i="1" s="1"/>
  <c r="N1330" i="1"/>
  <c r="O1330" i="1" s="1" a="1"/>
  <c r="O1330" i="1" s="1"/>
  <c r="N1331" i="1"/>
  <c r="O1331" i="1" s="1" a="1"/>
  <c r="O1331" i="1" s="1"/>
  <c r="N1332" i="1"/>
  <c r="O1332" i="1" s="1" a="1"/>
  <c r="O1332" i="1" s="1"/>
  <c r="N1333" i="1"/>
  <c r="O1333" i="1" s="1" a="1"/>
  <c r="O1333" i="1" s="1"/>
  <c r="N1334" i="1"/>
  <c r="O1334" i="1" s="1" a="1"/>
  <c r="O1334" i="1" s="1"/>
  <c r="N1335" i="1"/>
  <c r="O1335" i="1" s="1" a="1"/>
  <c r="O1335" i="1" s="1"/>
  <c r="N1336" i="1"/>
  <c r="O1336" i="1" s="1" a="1"/>
  <c r="O1336" i="1" s="1"/>
  <c r="N1337" i="1"/>
  <c r="O1337" i="1" s="1" a="1"/>
  <c r="O1337" i="1" s="1"/>
  <c r="N1338" i="1"/>
  <c r="O1338" i="1" s="1" a="1"/>
  <c r="O1338" i="1" s="1"/>
  <c r="N1339" i="1"/>
  <c r="O1339" i="1" s="1" a="1"/>
  <c r="O1339" i="1" s="1"/>
  <c r="N1340" i="1"/>
  <c r="O1340" i="1" s="1" a="1"/>
  <c r="O1340" i="1" s="1"/>
  <c r="N1341" i="1"/>
  <c r="O1341" i="1" s="1" a="1"/>
  <c r="O1341" i="1" s="1"/>
  <c r="N1342" i="1"/>
  <c r="O1342" i="1" s="1" a="1"/>
  <c r="O1342" i="1" s="1"/>
  <c r="N1343" i="1"/>
  <c r="O1343" i="1" s="1" a="1"/>
  <c r="O1343" i="1" s="1"/>
  <c r="N1344" i="1"/>
  <c r="O1344" i="1" s="1" a="1"/>
  <c r="O1344" i="1" s="1"/>
  <c r="N1345" i="1"/>
  <c r="O1345" i="1" s="1" a="1"/>
  <c r="O1345" i="1" s="1"/>
  <c r="N1346" i="1"/>
  <c r="O1346" i="1" s="1" a="1"/>
  <c r="O1346" i="1" s="1"/>
  <c r="N1347" i="1"/>
  <c r="O1347" i="1" s="1" a="1"/>
  <c r="O1347" i="1" s="1"/>
  <c r="N1348" i="1"/>
  <c r="O1348" i="1" s="1" a="1"/>
  <c r="O1348" i="1" s="1"/>
  <c r="N1349" i="1"/>
  <c r="O1349" i="1" s="1" a="1"/>
  <c r="O1349" i="1" s="1"/>
  <c r="N1350" i="1"/>
  <c r="O1350" i="1" s="1" a="1"/>
  <c r="O1350" i="1" s="1"/>
  <c r="N1351" i="1"/>
  <c r="O1351" i="1" s="1" a="1"/>
  <c r="O1351" i="1" s="1"/>
  <c r="N1352" i="1"/>
  <c r="O1352" i="1" s="1" a="1"/>
  <c r="O1352" i="1" s="1"/>
  <c r="N1353" i="1"/>
  <c r="O1353" i="1" s="1" a="1"/>
  <c r="O1353" i="1" s="1"/>
  <c r="N1354" i="1"/>
  <c r="O1354" i="1" s="1" a="1"/>
  <c r="O1354" i="1" s="1"/>
  <c r="N1355" i="1"/>
  <c r="O1355" i="1" s="1" a="1"/>
  <c r="O1355" i="1" s="1"/>
  <c r="N1356" i="1"/>
  <c r="O1356" i="1" s="1" a="1"/>
  <c r="O1356" i="1" s="1"/>
  <c r="N1357" i="1"/>
  <c r="O1357" i="1" s="1" a="1"/>
  <c r="O1357" i="1" s="1"/>
  <c r="N1358" i="1"/>
  <c r="O1358" i="1" s="1" a="1"/>
  <c r="O1358" i="1" s="1"/>
  <c r="N1359" i="1"/>
  <c r="O1359" i="1" s="1" a="1"/>
  <c r="O1359" i="1" s="1"/>
  <c r="N1360" i="1"/>
  <c r="O1360" i="1" s="1" a="1"/>
  <c r="O1360" i="1" s="1"/>
  <c r="N1361" i="1"/>
  <c r="O1361" i="1" s="1" a="1"/>
  <c r="O1361" i="1" s="1"/>
  <c r="N1362" i="1"/>
  <c r="O1362" i="1" s="1" a="1"/>
  <c r="O1362" i="1" s="1"/>
  <c r="N1363" i="1"/>
  <c r="O1363" i="1" s="1" a="1"/>
  <c r="O1363" i="1" s="1"/>
  <c r="N1364" i="1"/>
  <c r="O1364" i="1" s="1" a="1"/>
  <c r="O1364" i="1" s="1"/>
  <c r="N1365" i="1"/>
  <c r="O1365" i="1" s="1" a="1"/>
  <c r="O1365" i="1" s="1"/>
  <c r="N1366" i="1"/>
  <c r="O1366" i="1" s="1" a="1"/>
  <c r="O1366" i="1" s="1"/>
  <c r="N1367" i="1"/>
  <c r="O1367" i="1" s="1" a="1"/>
  <c r="O1367" i="1" s="1"/>
  <c r="N1368" i="1"/>
  <c r="O1368" i="1" s="1" a="1"/>
  <c r="O1368" i="1" s="1"/>
  <c r="N1369" i="1"/>
  <c r="O1369" i="1" s="1" a="1"/>
  <c r="O1369" i="1" s="1"/>
  <c r="N1370" i="1"/>
  <c r="O1370" i="1" s="1" a="1"/>
  <c r="O1370" i="1" s="1"/>
  <c r="N1371" i="1"/>
  <c r="O1371" i="1" s="1" a="1"/>
  <c r="O1371" i="1" s="1"/>
  <c r="N1372" i="1"/>
  <c r="O1372" i="1" s="1" a="1"/>
  <c r="O1372" i="1" s="1"/>
  <c r="N1373" i="1"/>
  <c r="O1373" i="1" s="1" a="1"/>
  <c r="O1373" i="1" s="1"/>
  <c r="N1374" i="1"/>
  <c r="O1374" i="1" s="1" a="1"/>
  <c r="O1374" i="1" s="1"/>
  <c r="N1375" i="1"/>
  <c r="O1375" i="1" s="1" a="1"/>
  <c r="O1375" i="1" s="1"/>
  <c r="N1376" i="1"/>
  <c r="O1376" i="1" s="1" a="1"/>
  <c r="O1376" i="1" s="1"/>
  <c r="N1377" i="1"/>
  <c r="O1377" i="1" s="1" a="1"/>
  <c r="O1377" i="1" s="1"/>
  <c r="N1378" i="1"/>
  <c r="O1378" i="1" s="1" a="1"/>
  <c r="O1378" i="1" s="1"/>
  <c r="N1379" i="1"/>
  <c r="O1379" i="1" s="1" a="1"/>
  <c r="O1379" i="1" s="1"/>
  <c r="N1380" i="1"/>
  <c r="O1380" i="1" s="1" a="1"/>
  <c r="O1380" i="1" s="1"/>
  <c r="N1381" i="1"/>
  <c r="O1381" i="1" s="1" a="1"/>
  <c r="O1381" i="1" s="1"/>
  <c r="N1382" i="1"/>
  <c r="O1382" i="1" s="1" a="1"/>
  <c r="O1382" i="1" s="1"/>
  <c r="N1383" i="1"/>
  <c r="O1383" i="1" s="1" a="1"/>
  <c r="O1383" i="1" s="1"/>
  <c r="N1384" i="1"/>
  <c r="O1384" i="1" s="1" a="1"/>
  <c r="O1384" i="1" s="1"/>
  <c r="N1385" i="1"/>
  <c r="O1385" i="1" s="1" a="1"/>
  <c r="O1385" i="1" s="1"/>
  <c r="N1386" i="1"/>
  <c r="O1386" i="1" s="1" a="1"/>
  <c r="O1386" i="1" s="1"/>
  <c r="N1387" i="1"/>
  <c r="O1387" i="1" s="1" a="1"/>
  <c r="O1387" i="1" s="1"/>
  <c r="N1388" i="1"/>
  <c r="O1388" i="1" s="1" a="1"/>
  <c r="O1388" i="1" s="1"/>
  <c r="N1389" i="1"/>
  <c r="O1389" i="1" s="1" a="1"/>
  <c r="O1389" i="1" s="1"/>
  <c r="N1390" i="1"/>
  <c r="O1390" i="1" s="1" a="1"/>
  <c r="O1390" i="1" s="1"/>
  <c r="N1391" i="1"/>
  <c r="O1391" i="1" s="1" a="1"/>
  <c r="O1391" i="1" s="1"/>
  <c r="N1392" i="1"/>
  <c r="O1392" i="1" s="1" a="1"/>
  <c r="O1392" i="1" s="1"/>
  <c r="N1393" i="1"/>
  <c r="O1393" i="1" s="1" a="1"/>
  <c r="O1393" i="1" s="1"/>
  <c r="N1394" i="1"/>
  <c r="O1394" i="1" s="1" a="1"/>
  <c r="O1394" i="1" s="1"/>
  <c r="N1395" i="1"/>
  <c r="O1395" i="1" s="1" a="1"/>
  <c r="O1395" i="1" s="1"/>
  <c r="N1396" i="1"/>
  <c r="O1396" i="1" s="1" a="1"/>
  <c r="O1396" i="1" s="1"/>
  <c r="N1397" i="1"/>
  <c r="O1397" i="1" s="1" a="1"/>
  <c r="O1397" i="1" s="1"/>
  <c r="N1398" i="1"/>
  <c r="O1398" i="1" s="1" a="1"/>
  <c r="O1398" i="1" s="1"/>
  <c r="N1399" i="1"/>
  <c r="O1399" i="1" s="1" a="1"/>
  <c r="O1399" i="1" s="1"/>
  <c r="N1400" i="1"/>
  <c r="O1400" i="1" s="1" a="1"/>
  <c r="O1400" i="1" s="1"/>
  <c r="N1401" i="1"/>
  <c r="O1401" i="1" s="1" a="1"/>
  <c r="O1401" i="1" s="1"/>
  <c r="N1402" i="1"/>
  <c r="O1402" i="1" s="1" a="1"/>
  <c r="O1402" i="1" s="1"/>
  <c r="N1403" i="1"/>
  <c r="O1403" i="1" s="1" a="1"/>
  <c r="O1403" i="1" s="1"/>
  <c r="N1404" i="1"/>
  <c r="O1404" i="1" s="1" a="1"/>
  <c r="O1404" i="1" s="1"/>
  <c r="N1405" i="1"/>
  <c r="O1405" i="1" s="1" a="1"/>
  <c r="O1405" i="1" s="1"/>
  <c r="N1406" i="1"/>
  <c r="O1406" i="1" s="1" a="1"/>
  <c r="O1406" i="1" s="1"/>
  <c r="N1407" i="1"/>
  <c r="O1407" i="1" s="1" a="1"/>
  <c r="O1407" i="1" s="1"/>
  <c r="N1408" i="1"/>
  <c r="O1408" i="1" s="1" a="1"/>
  <c r="O1408" i="1" s="1"/>
  <c r="N1409" i="1"/>
  <c r="O1409" i="1" s="1" a="1"/>
  <c r="O1409" i="1" s="1"/>
  <c r="N1410" i="1"/>
  <c r="O1410" i="1" s="1" a="1"/>
  <c r="O1410" i="1" s="1"/>
  <c r="N1411" i="1"/>
  <c r="O1411" i="1" s="1" a="1"/>
  <c r="O1411" i="1" s="1"/>
  <c r="N1412" i="1"/>
  <c r="O1412" i="1" s="1" a="1"/>
  <c r="O1412" i="1" s="1"/>
  <c r="N1413" i="1"/>
  <c r="O1413" i="1" s="1" a="1"/>
  <c r="O1413" i="1" s="1"/>
  <c r="N1414" i="1"/>
  <c r="O1414" i="1" s="1" a="1"/>
  <c r="O1414" i="1" s="1"/>
  <c r="N1415" i="1"/>
  <c r="O1415" i="1" s="1" a="1"/>
  <c r="O1415" i="1" s="1"/>
  <c r="N1416" i="1"/>
  <c r="O1416" i="1" s="1" a="1"/>
  <c r="O1416" i="1" s="1"/>
  <c r="N1417" i="1"/>
  <c r="O1417" i="1" s="1" a="1"/>
  <c r="O1417" i="1" s="1"/>
  <c r="N1418" i="1"/>
  <c r="O1418" i="1" s="1" a="1"/>
  <c r="O1418" i="1" s="1"/>
  <c r="N1419" i="1"/>
  <c r="O1419" i="1" s="1" a="1"/>
  <c r="O1419" i="1" s="1"/>
  <c r="N1420" i="1"/>
  <c r="O1420" i="1" s="1" a="1"/>
  <c r="O1420" i="1" s="1"/>
  <c r="N1421" i="1"/>
  <c r="O1421" i="1" s="1" a="1"/>
  <c r="O1421" i="1" s="1"/>
  <c r="N1422" i="1"/>
  <c r="O1422" i="1" s="1" a="1"/>
  <c r="O1422" i="1" s="1"/>
  <c r="N1423" i="1"/>
  <c r="O1423" i="1" s="1" a="1"/>
  <c r="O1423" i="1" s="1"/>
  <c r="N1424" i="1"/>
  <c r="O1424" i="1" s="1" a="1"/>
  <c r="O1424" i="1" s="1"/>
  <c r="N1425" i="1"/>
  <c r="O1425" i="1" s="1" a="1"/>
  <c r="O1425" i="1" s="1"/>
  <c r="N1426" i="1"/>
  <c r="O1426" i="1" s="1" a="1"/>
  <c r="O1426" i="1" s="1"/>
  <c r="N1427" i="1"/>
  <c r="O1427" i="1" s="1" a="1"/>
  <c r="O1427" i="1" s="1"/>
  <c r="N1428" i="1"/>
  <c r="O1428" i="1" s="1" a="1"/>
  <c r="O1428" i="1" s="1"/>
  <c r="N1429" i="1"/>
  <c r="O1429" i="1" s="1" a="1"/>
  <c r="O1429" i="1" s="1"/>
  <c r="N1430" i="1"/>
  <c r="O1430" i="1" s="1" a="1"/>
  <c r="O1430" i="1" s="1"/>
  <c r="N1431" i="1"/>
  <c r="O1431" i="1" s="1" a="1"/>
  <c r="O1431" i="1" s="1"/>
  <c r="N1432" i="1"/>
  <c r="O1432" i="1" s="1" a="1"/>
  <c r="O1432" i="1" s="1"/>
  <c r="N1433" i="1"/>
  <c r="O1433" i="1" s="1" a="1"/>
  <c r="O1433" i="1" s="1"/>
  <c r="N1434" i="1"/>
  <c r="O1434" i="1" s="1" a="1"/>
  <c r="O1434" i="1" s="1"/>
  <c r="N1435" i="1"/>
  <c r="O1435" i="1" s="1" a="1"/>
  <c r="O1435" i="1" s="1"/>
  <c r="N1436" i="1"/>
  <c r="O1436" i="1" s="1" a="1"/>
  <c r="O1436" i="1" s="1"/>
  <c r="N1437" i="1"/>
  <c r="O1437" i="1" s="1" a="1"/>
  <c r="O1437" i="1" s="1"/>
  <c r="N1438" i="1"/>
  <c r="O1438" i="1" s="1" a="1"/>
  <c r="O1438" i="1" s="1"/>
  <c r="N1439" i="1"/>
  <c r="O1439" i="1" s="1" a="1"/>
  <c r="O1439" i="1" s="1"/>
  <c r="N1440" i="1"/>
  <c r="O1440" i="1" s="1" a="1"/>
  <c r="O1440" i="1" s="1"/>
  <c r="N1441" i="1"/>
  <c r="O1441" i="1" s="1" a="1"/>
  <c r="O1441" i="1" s="1"/>
  <c r="N1442" i="1"/>
  <c r="O1442" i="1" s="1" a="1"/>
  <c r="O1442" i="1" s="1"/>
  <c r="N1443" i="1"/>
  <c r="O1443" i="1" s="1" a="1"/>
  <c r="O1443" i="1" s="1"/>
  <c r="N1444" i="1"/>
  <c r="O1444" i="1" s="1" a="1"/>
  <c r="O1444" i="1" s="1"/>
  <c r="N1445" i="1"/>
  <c r="O1445" i="1" s="1" a="1"/>
  <c r="O1445" i="1" s="1"/>
  <c r="N1446" i="1"/>
  <c r="O1446" i="1" s="1" a="1"/>
  <c r="O1446" i="1" s="1"/>
  <c r="N1447" i="1"/>
  <c r="O1447" i="1" s="1" a="1"/>
  <c r="O1447" i="1" s="1"/>
  <c r="N1448" i="1"/>
  <c r="O1448" i="1" s="1" a="1"/>
  <c r="O1448" i="1" s="1"/>
  <c r="N1449" i="1"/>
  <c r="O1449" i="1" s="1" a="1"/>
  <c r="O1449" i="1" s="1"/>
  <c r="N1450" i="1"/>
  <c r="O1450" i="1" s="1" a="1"/>
  <c r="O1450" i="1" s="1"/>
  <c r="N1451" i="1"/>
  <c r="O1451" i="1" s="1" a="1"/>
  <c r="O1451" i="1" s="1"/>
  <c r="N1452" i="1"/>
  <c r="O1452" i="1" s="1" a="1"/>
  <c r="O1452" i="1" s="1"/>
  <c r="N1453" i="1"/>
  <c r="O1453" i="1" s="1" a="1"/>
  <c r="O1453" i="1" s="1"/>
  <c r="N1454" i="1"/>
  <c r="O1454" i="1" s="1" a="1"/>
  <c r="O1454" i="1" s="1"/>
  <c r="N1455" i="1"/>
  <c r="O1455" i="1" s="1" a="1"/>
  <c r="O1455" i="1" s="1"/>
  <c r="N1456" i="1"/>
  <c r="O1456" i="1" s="1" a="1"/>
  <c r="O1456" i="1" s="1"/>
  <c r="N1457" i="1"/>
  <c r="O1457" i="1" s="1" a="1"/>
  <c r="O1457" i="1" s="1"/>
  <c r="N1458" i="1"/>
  <c r="O1458" i="1" s="1" a="1"/>
  <c r="O1458" i="1" s="1"/>
  <c r="N1459" i="1"/>
  <c r="O1459" i="1" s="1" a="1"/>
  <c r="O1459" i="1" s="1"/>
  <c r="N1460" i="1"/>
  <c r="O1460" i="1" s="1" a="1"/>
  <c r="O1460" i="1" s="1"/>
  <c r="N1461" i="1"/>
  <c r="O1461" i="1" s="1" a="1"/>
  <c r="O1461" i="1" s="1"/>
  <c r="N1462" i="1"/>
  <c r="O1462" i="1" s="1" a="1"/>
  <c r="O1462" i="1" s="1"/>
  <c r="N1463" i="1"/>
  <c r="O1463" i="1" s="1" a="1"/>
  <c r="O1463" i="1" s="1"/>
  <c r="N1464" i="1"/>
  <c r="O1464" i="1" s="1" a="1"/>
  <c r="O1464" i="1" s="1"/>
  <c r="N1465" i="1"/>
  <c r="O1465" i="1" s="1" a="1"/>
  <c r="O1465" i="1" s="1"/>
  <c r="N1466" i="1"/>
  <c r="O1466" i="1" s="1" a="1"/>
  <c r="O1466" i="1" s="1"/>
  <c r="N1467" i="1"/>
  <c r="O1467" i="1" s="1" a="1"/>
  <c r="O1467" i="1" s="1"/>
  <c r="N1468" i="1"/>
  <c r="O1468" i="1" s="1" a="1"/>
  <c r="O1468" i="1" s="1"/>
  <c r="N1469" i="1"/>
  <c r="O1469" i="1" s="1" a="1"/>
  <c r="O1469" i="1" s="1"/>
  <c r="N1470" i="1"/>
  <c r="O1470" i="1" s="1" a="1"/>
  <c r="O1470" i="1" s="1"/>
  <c r="N1471" i="1"/>
  <c r="O1471" i="1" s="1" a="1"/>
  <c r="O1471" i="1" s="1"/>
  <c r="N1472" i="1"/>
  <c r="O1472" i="1" s="1" a="1"/>
  <c r="O1472" i="1" s="1"/>
  <c r="N1473" i="1"/>
  <c r="O1473" i="1" s="1" a="1"/>
  <c r="O1473" i="1" s="1"/>
  <c r="N1474" i="1"/>
  <c r="O1474" i="1" s="1" a="1"/>
  <c r="O1474" i="1" s="1"/>
  <c r="N1475" i="1"/>
  <c r="O1475" i="1" s="1" a="1"/>
  <c r="O1475" i="1" s="1"/>
  <c r="N1476" i="1"/>
  <c r="O1476" i="1" s="1" a="1"/>
  <c r="O1476" i="1" s="1"/>
  <c r="N1477" i="1"/>
  <c r="O1477" i="1" s="1" a="1"/>
  <c r="O1477" i="1" s="1"/>
  <c r="N1478" i="1"/>
  <c r="O1478" i="1" s="1" a="1"/>
  <c r="O1478" i="1" s="1"/>
  <c r="N1479" i="1"/>
  <c r="O1479" i="1" s="1" a="1"/>
  <c r="O1479" i="1" s="1"/>
  <c r="N1480" i="1"/>
  <c r="O1480" i="1" s="1" a="1"/>
  <c r="O1480" i="1" s="1"/>
  <c r="N1481" i="1"/>
  <c r="O1481" i="1" s="1" a="1"/>
  <c r="O1481" i="1" s="1"/>
  <c r="N1482" i="1"/>
  <c r="O1482" i="1" s="1" a="1"/>
  <c r="O1482" i="1" s="1"/>
  <c r="N1483" i="1"/>
  <c r="O1483" i="1" s="1" a="1"/>
  <c r="O1483" i="1" s="1"/>
  <c r="N1484" i="1"/>
  <c r="O1484" i="1" s="1" a="1"/>
  <c r="O1484" i="1" s="1"/>
  <c r="N1485" i="1"/>
  <c r="O1485" i="1" s="1" a="1"/>
  <c r="O1485" i="1" s="1"/>
  <c r="N1486" i="1"/>
  <c r="O1486" i="1" s="1" a="1"/>
  <c r="O1486" i="1" s="1"/>
  <c r="N1487" i="1"/>
  <c r="O1487" i="1" s="1" a="1"/>
  <c r="O1487" i="1" s="1"/>
  <c r="N1488" i="1"/>
  <c r="O1488" i="1" s="1" a="1"/>
  <c r="O1488" i="1" s="1"/>
  <c r="N1489" i="1"/>
  <c r="O1489" i="1" s="1" a="1"/>
  <c r="O1489" i="1" s="1"/>
  <c r="N1490" i="1"/>
  <c r="O1490" i="1" s="1" a="1"/>
  <c r="O1490" i="1" s="1"/>
  <c r="N1491" i="1"/>
  <c r="O1491" i="1" s="1" a="1"/>
  <c r="O1491" i="1" s="1"/>
  <c r="N1492" i="1"/>
  <c r="O1492" i="1" s="1" a="1"/>
  <c r="O1492" i="1" s="1"/>
  <c r="N1493" i="1"/>
  <c r="O1493" i="1" s="1" a="1"/>
  <c r="O1493" i="1" s="1"/>
  <c r="N1494" i="1"/>
  <c r="O1494" i="1" s="1" a="1"/>
  <c r="O1494" i="1" s="1"/>
  <c r="N1495" i="1"/>
  <c r="O1495" i="1" s="1" a="1"/>
  <c r="O1495" i="1" s="1"/>
  <c r="N1496" i="1"/>
  <c r="O1496" i="1" s="1" a="1"/>
  <c r="O1496" i="1" s="1"/>
  <c r="N1497" i="1"/>
  <c r="O1497" i="1" s="1" a="1"/>
  <c r="O1497" i="1" s="1"/>
  <c r="N1498" i="1"/>
  <c r="O1498" i="1" s="1" a="1"/>
  <c r="O1498" i="1" s="1"/>
  <c r="N1499" i="1"/>
  <c r="O1499" i="1" s="1" a="1"/>
  <c r="O1499" i="1" s="1"/>
  <c r="N1500" i="1"/>
  <c r="O1500" i="1" s="1" a="1"/>
  <c r="O1500" i="1" s="1"/>
  <c r="N1501" i="1"/>
  <c r="O1501" i="1" s="1" a="1"/>
  <c r="O1501" i="1" s="1"/>
  <c r="N1502" i="1"/>
  <c r="O1502" i="1" s="1" a="1"/>
  <c r="O1502" i="1" s="1"/>
  <c r="N1503" i="1"/>
  <c r="O1503" i="1" s="1" a="1"/>
  <c r="O1503" i="1" s="1"/>
  <c r="N1504" i="1"/>
  <c r="O1504" i="1" s="1" a="1"/>
  <c r="O1504" i="1" s="1"/>
  <c r="N1505" i="1"/>
  <c r="O1505" i="1" s="1" a="1"/>
  <c r="O1505" i="1" s="1"/>
  <c r="N1506" i="1"/>
  <c r="O1506" i="1" s="1" a="1"/>
  <c r="O1506" i="1" s="1"/>
  <c r="N1507" i="1"/>
  <c r="O1507" i="1" s="1" a="1"/>
  <c r="O1507" i="1" s="1"/>
  <c r="N1508" i="1"/>
  <c r="O1508" i="1" s="1" a="1"/>
  <c r="O1508" i="1" s="1"/>
  <c r="N1509" i="1"/>
  <c r="O1509" i="1" s="1" a="1"/>
  <c r="O1509" i="1" s="1"/>
  <c r="N1510" i="1"/>
  <c r="O1510" i="1" s="1" a="1"/>
  <c r="O1510" i="1" s="1"/>
  <c r="N1511" i="1"/>
  <c r="O1511" i="1" s="1" a="1"/>
  <c r="O1511" i="1" s="1"/>
  <c r="N1512" i="1"/>
  <c r="O1512" i="1" s="1" a="1"/>
  <c r="O1512" i="1" s="1"/>
  <c r="N1513" i="1"/>
  <c r="O1513" i="1" s="1" a="1"/>
  <c r="O1513" i="1" s="1"/>
  <c r="N1514" i="1"/>
  <c r="O1514" i="1" s="1" a="1"/>
  <c r="O1514" i="1" s="1"/>
  <c r="N1515" i="1"/>
  <c r="O1515" i="1" s="1" a="1"/>
  <c r="O1515" i="1" s="1"/>
  <c r="N1516" i="1"/>
  <c r="O1516" i="1" s="1" a="1"/>
  <c r="O1516" i="1" s="1"/>
  <c r="N1517" i="1"/>
  <c r="O1517" i="1" s="1" a="1"/>
  <c r="O1517" i="1" s="1"/>
  <c r="N1518" i="1"/>
  <c r="O1518" i="1" s="1" a="1"/>
  <c r="O1518" i="1" s="1"/>
  <c r="N1519" i="1"/>
  <c r="O1519" i="1" s="1" a="1"/>
  <c r="O1519" i="1" s="1"/>
  <c r="N1520" i="1"/>
  <c r="O1520" i="1" s="1" a="1"/>
  <c r="O1520" i="1" s="1"/>
  <c r="N1521" i="1"/>
  <c r="O1521" i="1" s="1" a="1"/>
  <c r="O1521" i="1" s="1"/>
  <c r="N1522" i="1"/>
  <c r="O1522" i="1" s="1" a="1"/>
  <c r="O1522" i="1" s="1"/>
  <c r="N1523" i="1"/>
  <c r="O1523" i="1" s="1" a="1"/>
  <c r="O1523" i="1" s="1"/>
  <c r="N1524" i="1"/>
  <c r="O1524" i="1" s="1" a="1"/>
  <c r="O1524" i="1" s="1"/>
  <c r="N1525" i="1"/>
  <c r="O1525" i="1" s="1" a="1"/>
  <c r="O1525" i="1" s="1"/>
  <c r="N1526" i="1"/>
  <c r="O1526" i="1" s="1" a="1"/>
  <c r="O1526" i="1" s="1"/>
  <c r="N1527" i="1"/>
  <c r="O1527" i="1" s="1" a="1"/>
  <c r="O1527" i="1" s="1"/>
  <c r="N1528" i="1"/>
  <c r="O1528" i="1" s="1" a="1"/>
  <c r="O1528" i="1" s="1"/>
  <c r="N1529" i="1"/>
  <c r="O1529" i="1" s="1" a="1"/>
  <c r="O1529" i="1" s="1"/>
  <c r="N1530" i="1"/>
  <c r="O1530" i="1" s="1" a="1"/>
  <c r="O1530" i="1" s="1"/>
  <c r="N1531" i="1"/>
  <c r="O1531" i="1" s="1" a="1"/>
  <c r="O1531" i="1" s="1"/>
  <c r="N1532" i="1"/>
  <c r="O1532" i="1" s="1" a="1"/>
  <c r="O1532" i="1" s="1"/>
  <c r="N1533" i="1"/>
  <c r="O1533" i="1" s="1" a="1"/>
  <c r="O1533" i="1" s="1"/>
  <c r="N1534" i="1"/>
  <c r="O1534" i="1" s="1" a="1"/>
  <c r="O1534" i="1" s="1"/>
  <c r="N1535" i="1"/>
  <c r="O1535" i="1" s="1" a="1"/>
  <c r="O1535" i="1" s="1"/>
  <c r="N1536" i="1"/>
  <c r="O1536" i="1" s="1" a="1"/>
  <c r="O1536" i="1" s="1"/>
  <c r="N1537" i="1"/>
  <c r="O1537" i="1" s="1" a="1"/>
  <c r="O1537" i="1" s="1"/>
  <c r="N1538" i="1"/>
  <c r="O1538" i="1" s="1" a="1"/>
  <c r="O1538" i="1" s="1"/>
  <c r="N1539" i="1"/>
  <c r="O1539" i="1" s="1" a="1"/>
  <c r="O1539" i="1" s="1"/>
  <c r="N1540" i="1"/>
  <c r="O1540" i="1" s="1" a="1"/>
  <c r="O1540" i="1" s="1"/>
  <c r="N1541" i="1"/>
  <c r="O1541" i="1" s="1" a="1"/>
  <c r="O1541" i="1" s="1"/>
  <c r="N1542" i="1"/>
  <c r="O1542" i="1" s="1" a="1"/>
  <c r="O1542" i="1" s="1"/>
  <c r="N1543" i="1"/>
  <c r="O1543" i="1" s="1" a="1"/>
  <c r="O1543" i="1" s="1"/>
  <c r="N1544" i="1"/>
  <c r="O1544" i="1" s="1" a="1"/>
  <c r="O1544" i="1" s="1"/>
  <c r="N1545" i="1"/>
  <c r="O1545" i="1" s="1" a="1"/>
  <c r="O1545" i="1" s="1"/>
  <c r="N1546" i="1"/>
  <c r="O1546" i="1" s="1" a="1"/>
  <c r="O1546" i="1" s="1"/>
  <c r="N1547" i="1"/>
  <c r="O1547" i="1" s="1" a="1"/>
  <c r="O1547" i="1" s="1"/>
  <c r="N1548" i="1"/>
  <c r="O1548" i="1" s="1" a="1"/>
  <c r="O1548" i="1" s="1"/>
  <c r="N1549" i="1"/>
  <c r="O1549" i="1" s="1" a="1"/>
  <c r="O1549" i="1" s="1"/>
  <c r="N1550" i="1"/>
  <c r="O1550" i="1" s="1" a="1"/>
  <c r="O1550" i="1" s="1"/>
  <c r="N1551" i="1"/>
  <c r="O1551" i="1" s="1" a="1"/>
  <c r="O1551" i="1" s="1"/>
  <c r="N1552" i="1"/>
  <c r="O1552" i="1" s="1" a="1"/>
  <c r="O1552" i="1" s="1"/>
  <c r="N1553" i="1"/>
  <c r="O1553" i="1" s="1" a="1"/>
  <c r="O1553" i="1" s="1"/>
  <c r="N1554" i="1"/>
  <c r="O1554" i="1" s="1" a="1"/>
  <c r="O1554" i="1" s="1"/>
  <c r="N1555" i="1"/>
  <c r="O1555" i="1" s="1" a="1"/>
  <c r="O1555" i="1" s="1"/>
  <c r="N1556" i="1"/>
  <c r="O1556" i="1" s="1" a="1"/>
  <c r="O1556" i="1" s="1"/>
  <c r="N1557" i="1"/>
  <c r="O1557" i="1" s="1" a="1"/>
  <c r="O1557" i="1" s="1"/>
  <c r="N1558" i="1"/>
  <c r="O1558" i="1" s="1" a="1"/>
  <c r="O1558" i="1" s="1"/>
  <c r="N1559" i="1"/>
  <c r="O1559" i="1" s="1" a="1"/>
  <c r="O1559" i="1" s="1"/>
  <c r="N1560" i="1"/>
  <c r="O1560" i="1" s="1" a="1"/>
  <c r="O1560" i="1" s="1"/>
  <c r="N1561" i="1"/>
  <c r="O1561" i="1" s="1" a="1"/>
  <c r="O1561" i="1" s="1"/>
  <c r="N1562" i="1"/>
  <c r="O1562" i="1" s="1" a="1"/>
  <c r="O1562" i="1" s="1"/>
  <c r="N1563" i="1"/>
  <c r="O1563" i="1" s="1" a="1"/>
  <c r="O1563" i="1" s="1"/>
  <c r="N1564" i="1"/>
  <c r="O1564" i="1" s="1" a="1"/>
  <c r="O1564" i="1" s="1"/>
  <c r="N1565" i="1"/>
  <c r="O1565" i="1" s="1" a="1"/>
  <c r="O1565" i="1" s="1"/>
  <c r="N1566" i="1"/>
  <c r="O1566" i="1" s="1" a="1"/>
  <c r="O1566" i="1" s="1"/>
  <c r="N1567" i="1"/>
  <c r="O1567" i="1" s="1" a="1"/>
  <c r="O1567" i="1" s="1"/>
  <c r="N1568" i="1"/>
  <c r="O1568" i="1" s="1" a="1"/>
  <c r="O1568" i="1" s="1"/>
  <c r="N1569" i="1"/>
  <c r="O1569" i="1" s="1" a="1"/>
  <c r="O1569" i="1" s="1"/>
  <c r="N1570" i="1"/>
  <c r="O1570" i="1" s="1" a="1"/>
  <c r="O1570" i="1" s="1"/>
  <c r="N1571" i="1"/>
  <c r="O1571" i="1" s="1" a="1"/>
  <c r="O1571" i="1" s="1"/>
  <c r="N1572" i="1"/>
  <c r="O1572" i="1" s="1" a="1"/>
  <c r="O1572" i="1" s="1"/>
  <c r="N1573" i="1"/>
  <c r="O1573" i="1" s="1" a="1"/>
  <c r="O1573" i="1" s="1"/>
  <c r="N1574" i="1"/>
  <c r="O1574" i="1" s="1" a="1"/>
  <c r="O1574" i="1" s="1"/>
  <c r="N1575" i="1"/>
  <c r="O1575" i="1" s="1" a="1"/>
  <c r="O1575" i="1" s="1"/>
  <c r="N1576" i="1"/>
  <c r="O1576" i="1" s="1" a="1"/>
  <c r="O1576" i="1" s="1"/>
  <c r="N1577" i="1"/>
  <c r="O1577" i="1" s="1" a="1"/>
  <c r="O1577" i="1" s="1"/>
  <c r="N1578" i="1"/>
  <c r="O1578" i="1" s="1" a="1"/>
  <c r="O1578" i="1" s="1"/>
  <c r="N1579" i="1"/>
  <c r="O1579" i="1" s="1" a="1"/>
  <c r="O1579" i="1" s="1"/>
  <c r="N1580" i="1"/>
  <c r="O1580" i="1" s="1" a="1"/>
  <c r="O1580" i="1" s="1"/>
  <c r="N1581" i="1"/>
  <c r="O1581" i="1" s="1" a="1"/>
  <c r="O1581" i="1" s="1"/>
  <c r="N1582" i="1"/>
  <c r="O1582" i="1" s="1" a="1"/>
  <c r="O1582" i="1" s="1"/>
  <c r="N1583" i="1"/>
  <c r="O1583" i="1" s="1" a="1"/>
  <c r="O1583" i="1" s="1"/>
  <c r="N1584" i="1"/>
  <c r="O1584" i="1" s="1" a="1"/>
  <c r="O1584" i="1" s="1"/>
  <c r="N1585" i="1"/>
  <c r="O1585" i="1" s="1" a="1"/>
  <c r="O1585" i="1" s="1"/>
  <c r="N1586" i="1"/>
  <c r="O1586" i="1" s="1" a="1"/>
  <c r="O1586" i="1" s="1"/>
  <c r="N1587" i="1"/>
  <c r="O1587" i="1" s="1" a="1"/>
  <c r="O1587" i="1" s="1"/>
  <c r="N1588" i="1"/>
  <c r="O1588" i="1" s="1" a="1"/>
  <c r="O1588" i="1" s="1"/>
  <c r="N1589" i="1"/>
  <c r="O1589" i="1" s="1" a="1"/>
  <c r="O1589" i="1" s="1"/>
  <c r="N1590" i="1"/>
  <c r="O1590" i="1" s="1" a="1"/>
  <c r="O1590" i="1" s="1"/>
  <c r="N1591" i="1"/>
  <c r="O1591" i="1" s="1" a="1"/>
  <c r="O1591" i="1" s="1"/>
  <c r="N1592" i="1"/>
  <c r="O1592" i="1" s="1" a="1"/>
  <c r="O1592" i="1" s="1"/>
  <c r="N1593" i="1"/>
  <c r="O1593" i="1" s="1" a="1"/>
  <c r="O1593" i="1" s="1"/>
  <c r="N1594" i="1"/>
  <c r="O1594" i="1" s="1" a="1"/>
  <c r="O1594" i="1" s="1"/>
  <c r="N1595" i="1"/>
  <c r="O1595" i="1" s="1" a="1"/>
  <c r="O1595" i="1" s="1"/>
  <c r="N1596" i="1"/>
  <c r="O1596" i="1" s="1" a="1"/>
  <c r="O1596" i="1" s="1"/>
  <c r="N1597" i="1"/>
  <c r="O1597" i="1" s="1" a="1"/>
  <c r="O1597" i="1" s="1"/>
  <c r="N1598" i="1"/>
  <c r="O1598" i="1" s="1" a="1"/>
  <c r="O1598" i="1" s="1"/>
  <c r="N1599" i="1"/>
  <c r="O1599" i="1" s="1" a="1"/>
  <c r="O1599" i="1" s="1"/>
  <c r="N1600" i="1"/>
  <c r="O1600" i="1" s="1" a="1"/>
  <c r="O1600" i="1" s="1"/>
  <c r="N1601" i="1"/>
  <c r="O1601" i="1" s="1" a="1"/>
  <c r="O1601" i="1" s="1"/>
  <c r="N1602" i="1"/>
  <c r="O1602" i="1" s="1" a="1"/>
  <c r="O1602" i="1" s="1"/>
  <c r="N1603" i="1"/>
  <c r="O1603" i="1" s="1" a="1"/>
  <c r="O1603" i="1" s="1"/>
  <c r="N1604" i="1"/>
  <c r="O1604" i="1" s="1" a="1"/>
  <c r="O1604" i="1" s="1"/>
  <c r="N1605" i="1"/>
  <c r="O1605" i="1" s="1" a="1"/>
  <c r="O1605" i="1" s="1"/>
  <c r="N1606" i="1"/>
  <c r="O1606" i="1" s="1" a="1"/>
  <c r="O1606" i="1" s="1"/>
  <c r="N1607" i="1"/>
  <c r="O1607" i="1" s="1" a="1"/>
  <c r="O1607" i="1" s="1"/>
  <c r="N1608" i="1"/>
  <c r="O1608" i="1" s="1" a="1"/>
  <c r="O1608" i="1" s="1"/>
  <c r="N1609" i="1"/>
  <c r="O1609" i="1" s="1" a="1"/>
  <c r="O1609" i="1" s="1"/>
  <c r="N1610" i="1"/>
  <c r="O1610" i="1" s="1" a="1"/>
  <c r="O1610" i="1" s="1"/>
  <c r="N1611" i="1"/>
  <c r="O1611" i="1" s="1" a="1"/>
  <c r="O1611" i="1" s="1"/>
  <c r="N1612" i="1"/>
  <c r="O1612" i="1" s="1" a="1"/>
  <c r="O1612" i="1" s="1"/>
  <c r="N1613" i="1"/>
  <c r="O1613" i="1" s="1" a="1"/>
  <c r="O1613" i="1" s="1"/>
  <c r="N1614" i="1"/>
  <c r="O1614" i="1" s="1" a="1"/>
  <c r="O1614" i="1" s="1"/>
  <c r="N1615" i="1"/>
  <c r="O1615" i="1" s="1" a="1"/>
  <c r="O1615" i="1" s="1"/>
  <c r="N1616" i="1"/>
  <c r="O1616" i="1" s="1" a="1"/>
  <c r="O1616" i="1" s="1"/>
  <c r="N1617" i="1"/>
  <c r="O1617" i="1" s="1" a="1"/>
  <c r="O1617" i="1" s="1"/>
  <c r="N1618" i="1"/>
  <c r="O1618" i="1" s="1" a="1"/>
  <c r="O1618" i="1" s="1"/>
  <c r="N1619" i="1"/>
  <c r="O1619" i="1" s="1" a="1"/>
  <c r="O1619" i="1" s="1"/>
  <c r="N1620" i="1"/>
  <c r="O1620" i="1" s="1" a="1"/>
  <c r="O1620" i="1" s="1"/>
  <c r="N1621" i="1"/>
  <c r="O1621" i="1" s="1" a="1"/>
  <c r="O1621" i="1" s="1"/>
  <c r="N1622" i="1"/>
  <c r="O1622" i="1" s="1" a="1"/>
  <c r="O1622" i="1" s="1"/>
  <c r="N1623" i="1"/>
  <c r="O1623" i="1" s="1" a="1"/>
  <c r="O1623" i="1" s="1"/>
  <c r="N1624" i="1"/>
  <c r="O1624" i="1" s="1" a="1"/>
  <c r="O1624" i="1" s="1"/>
  <c r="N1625" i="1"/>
  <c r="O1625" i="1" s="1" a="1"/>
  <c r="O1625" i="1" s="1"/>
  <c r="N1626" i="1"/>
  <c r="O1626" i="1" s="1" a="1"/>
  <c r="O1626" i="1" s="1"/>
  <c r="N1627" i="1"/>
  <c r="O1627" i="1" s="1" a="1"/>
  <c r="O1627" i="1" s="1"/>
  <c r="N1628" i="1"/>
  <c r="O1628" i="1" s="1" a="1"/>
  <c r="O1628" i="1" s="1"/>
  <c r="N1629" i="1"/>
  <c r="O1629" i="1" s="1" a="1"/>
  <c r="O1629" i="1" s="1"/>
  <c r="N1630" i="1"/>
  <c r="O1630" i="1" s="1" a="1"/>
  <c r="O1630" i="1" s="1"/>
  <c r="N1631" i="1"/>
  <c r="O1631" i="1" s="1" a="1"/>
  <c r="O1631" i="1" s="1"/>
  <c r="N1632" i="1"/>
  <c r="O1632" i="1" s="1" a="1"/>
  <c r="O1632" i="1" s="1"/>
  <c r="N1633" i="1"/>
  <c r="O1633" i="1" s="1" a="1"/>
  <c r="O1633" i="1" s="1"/>
  <c r="N1634" i="1"/>
  <c r="O1634" i="1" s="1" a="1"/>
  <c r="O1634" i="1" s="1"/>
  <c r="N1635" i="1"/>
  <c r="O1635" i="1" s="1" a="1"/>
  <c r="O1635" i="1" s="1"/>
  <c r="N1636" i="1"/>
  <c r="O1636" i="1" s="1" a="1"/>
  <c r="O1636" i="1" s="1"/>
  <c r="N1637" i="1"/>
  <c r="O1637" i="1" s="1" a="1"/>
  <c r="O1637" i="1" s="1"/>
  <c r="N1638" i="1"/>
  <c r="O1638" i="1" s="1" a="1"/>
  <c r="O1638" i="1" s="1"/>
  <c r="N1639" i="1"/>
  <c r="O1639" i="1" s="1" a="1"/>
  <c r="O1639" i="1" s="1"/>
  <c r="N1640" i="1"/>
  <c r="O1640" i="1" s="1" a="1"/>
  <c r="O1640" i="1" s="1"/>
  <c r="N1641" i="1"/>
  <c r="O1641" i="1" s="1" a="1"/>
  <c r="O1641" i="1" s="1"/>
  <c r="N1642" i="1"/>
  <c r="O1642" i="1" s="1" a="1"/>
  <c r="O1642" i="1" s="1"/>
  <c r="N1643" i="1"/>
  <c r="O1643" i="1" s="1" a="1"/>
  <c r="O1643" i="1" s="1"/>
  <c r="N1644" i="1"/>
  <c r="O1644" i="1" s="1" a="1"/>
  <c r="O1644" i="1" s="1"/>
  <c r="N1645" i="1"/>
  <c r="O1645" i="1" s="1" a="1"/>
  <c r="O1645" i="1" s="1"/>
  <c r="N1646" i="1"/>
  <c r="O1646" i="1" s="1" a="1"/>
  <c r="O1646" i="1" s="1"/>
  <c r="N1647" i="1"/>
  <c r="O1647" i="1" s="1" a="1"/>
  <c r="O1647" i="1" s="1"/>
  <c r="N1648" i="1"/>
  <c r="O1648" i="1" s="1" a="1"/>
  <c r="O1648" i="1" s="1"/>
  <c r="N1649" i="1"/>
  <c r="O1649" i="1" s="1" a="1"/>
  <c r="O1649" i="1" s="1"/>
  <c r="N1650" i="1"/>
  <c r="O1650" i="1" s="1" a="1"/>
  <c r="O1650" i="1" s="1"/>
  <c r="N1651" i="1"/>
  <c r="O1651" i="1" s="1" a="1"/>
  <c r="O1651" i="1" s="1"/>
  <c r="N1652" i="1"/>
  <c r="O1652" i="1" s="1" a="1"/>
  <c r="O1652" i="1" s="1"/>
  <c r="N1653" i="1"/>
  <c r="O1653" i="1" s="1" a="1"/>
  <c r="O1653" i="1" s="1"/>
  <c r="N1654" i="1"/>
  <c r="O1654" i="1" s="1" a="1"/>
  <c r="O1654" i="1" s="1"/>
  <c r="N1655" i="1"/>
  <c r="O1655" i="1" s="1" a="1"/>
  <c r="O1655" i="1" s="1"/>
  <c r="N1656" i="1"/>
  <c r="O1656" i="1" s="1" a="1"/>
  <c r="O1656" i="1" s="1"/>
  <c r="N1657" i="1"/>
  <c r="O1657" i="1" s="1" a="1"/>
  <c r="O1657" i="1" s="1"/>
  <c r="N1658" i="1"/>
  <c r="O1658" i="1" s="1" a="1"/>
  <c r="O1658" i="1" s="1"/>
  <c r="N1659" i="1"/>
  <c r="O1659" i="1" s="1" a="1"/>
  <c r="O1659" i="1" s="1"/>
  <c r="N1660" i="1"/>
  <c r="O1660" i="1" s="1" a="1"/>
  <c r="O1660" i="1" s="1"/>
  <c r="N1661" i="1"/>
  <c r="O1661" i="1" s="1" a="1"/>
  <c r="O1661" i="1" s="1"/>
  <c r="N1662" i="1"/>
  <c r="O1662" i="1" s="1" a="1"/>
  <c r="O1662" i="1" s="1"/>
  <c r="N1663" i="1"/>
  <c r="O1663" i="1" s="1" a="1"/>
  <c r="O1663" i="1" s="1"/>
  <c r="N1664" i="1"/>
  <c r="O1664" i="1" s="1" a="1"/>
  <c r="O1664" i="1" s="1"/>
  <c r="N1665" i="1"/>
  <c r="O1665" i="1" s="1" a="1"/>
  <c r="O1665" i="1" s="1"/>
  <c r="N1666" i="1"/>
  <c r="O1666" i="1" s="1" a="1"/>
  <c r="O1666" i="1" s="1"/>
  <c r="N1667" i="1"/>
  <c r="O1667" i="1" s="1" a="1"/>
  <c r="O1667" i="1" s="1"/>
  <c r="N1668" i="1"/>
  <c r="O1668" i="1" s="1" a="1"/>
  <c r="O1668" i="1" s="1"/>
  <c r="N1669" i="1"/>
  <c r="O1669" i="1" s="1" a="1"/>
  <c r="O1669" i="1" s="1"/>
  <c r="N1670" i="1"/>
  <c r="O1670" i="1" s="1" a="1"/>
  <c r="O1670" i="1" s="1"/>
  <c r="N1671" i="1"/>
  <c r="O1671" i="1" s="1" a="1"/>
  <c r="O1671" i="1" s="1"/>
  <c r="N1672" i="1"/>
  <c r="O1672" i="1" s="1" a="1"/>
  <c r="O1672" i="1" s="1"/>
  <c r="N1673" i="1"/>
  <c r="O1673" i="1" s="1" a="1"/>
  <c r="O1673" i="1" s="1"/>
  <c r="N1674" i="1"/>
  <c r="O1674" i="1" s="1" a="1"/>
  <c r="O1674" i="1" s="1"/>
  <c r="N1675" i="1"/>
  <c r="O1675" i="1" s="1" a="1"/>
  <c r="O1675" i="1" s="1"/>
  <c r="N1676" i="1"/>
  <c r="O1676" i="1" s="1" a="1"/>
  <c r="O1676" i="1" s="1"/>
  <c r="N1677" i="1"/>
  <c r="O1677" i="1" s="1" a="1"/>
  <c r="O1677" i="1" s="1"/>
  <c r="N1678" i="1"/>
  <c r="O1678" i="1" s="1" a="1"/>
  <c r="O1678" i="1" s="1"/>
  <c r="N1679" i="1"/>
  <c r="O1679" i="1" s="1" a="1"/>
  <c r="O1679" i="1" s="1"/>
  <c r="N1680" i="1"/>
  <c r="O1680" i="1" s="1" a="1"/>
  <c r="O1680" i="1" s="1"/>
  <c r="N1681" i="1"/>
  <c r="O1681" i="1" s="1" a="1"/>
  <c r="O1681" i="1" s="1"/>
  <c r="N1682" i="1"/>
  <c r="O1682" i="1" s="1" a="1"/>
  <c r="O1682" i="1" s="1"/>
  <c r="N1683" i="1"/>
  <c r="O1683" i="1" s="1" a="1"/>
  <c r="O1683" i="1" s="1"/>
  <c r="N1684" i="1"/>
  <c r="O1684" i="1" s="1" a="1"/>
  <c r="O1684" i="1" s="1"/>
  <c r="N1685" i="1"/>
  <c r="O1685" i="1" s="1" a="1"/>
  <c r="O1685" i="1" s="1"/>
  <c r="N1686" i="1"/>
  <c r="O1686" i="1" s="1" a="1"/>
  <c r="O1686" i="1" s="1"/>
  <c r="N1687" i="1"/>
  <c r="O1687" i="1" s="1" a="1"/>
  <c r="O1687" i="1" s="1"/>
  <c r="N1688" i="1"/>
  <c r="O1688" i="1" s="1" a="1"/>
  <c r="O1688" i="1" s="1"/>
  <c r="N1689" i="1"/>
  <c r="O1689" i="1" s="1" a="1"/>
  <c r="O1689" i="1" s="1"/>
  <c r="N1690" i="1"/>
  <c r="O1690" i="1" s="1" a="1"/>
  <c r="O1690" i="1" s="1"/>
  <c r="N1691" i="1"/>
  <c r="O1691" i="1" s="1" a="1"/>
  <c r="O1691" i="1" s="1"/>
  <c r="N1692" i="1"/>
  <c r="O1692" i="1" s="1" a="1"/>
  <c r="O1692" i="1" s="1"/>
  <c r="N1693" i="1"/>
  <c r="O1693" i="1" s="1" a="1"/>
  <c r="O1693" i="1" s="1"/>
  <c r="N1694" i="1"/>
  <c r="O1694" i="1" s="1" a="1"/>
  <c r="O1694" i="1" s="1"/>
  <c r="N1695" i="1"/>
  <c r="O1695" i="1" s="1" a="1"/>
  <c r="O1695" i="1" s="1"/>
  <c r="N1696" i="1"/>
  <c r="O1696" i="1" s="1" a="1"/>
  <c r="O1696" i="1" s="1"/>
  <c r="N1697" i="1"/>
  <c r="O1697" i="1" s="1" a="1"/>
  <c r="O1697" i="1" s="1"/>
  <c r="N1698" i="1"/>
  <c r="O1698" i="1" s="1" a="1"/>
  <c r="O1698" i="1" s="1"/>
  <c r="N1699" i="1"/>
  <c r="O1699" i="1" s="1" a="1"/>
  <c r="O1699" i="1" s="1"/>
  <c r="N1700" i="1"/>
  <c r="O1700" i="1" s="1" a="1"/>
  <c r="O1700" i="1" s="1"/>
  <c r="N1701" i="1"/>
  <c r="O1701" i="1" s="1" a="1"/>
  <c r="O1701" i="1" s="1"/>
  <c r="N1702" i="1"/>
  <c r="O1702" i="1" s="1" a="1"/>
  <c r="O1702" i="1" s="1"/>
  <c r="N1703" i="1"/>
  <c r="O1703" i="1" s="1" a="1"/>
  <c r="O1703" i="1" s="1"/>
  <c r="N1704" i="1"/>
  <c r="O1704" i="1" s="1" a="1"/>
  <c r="O1704" i="1" s="1"/>
  <c r="N1705" i="1"/>
  <c r="O1705" i="1" s="1" a="1"/>
  <c r="O1705" i="1" s="1"/>
  <c r="N1706" i="1"/>
  <c r="O1706" i="1" s="1" a="1"/>
  <c r="O1706" i="1" s="1"/>
  <c r="N1707" i="1"/>
  <c r="O1707" i="1" s="1" a="1"/>
  <c r="O1707" i="1" s="1"/>
  <c r="N1708" i="1"/>
  <c r="O1708" i="1" s="1" a="1"/>
  <c r="O1708" i="1" s="1"/>
  <c r="N1709" i="1"/>
  <c r="O1709" i="1" s="1" a="1"/>
  <c r="O1709" i="1" s="1"/>
  <c r="N1710" i="1"/>
  <c r="O1710" i="1" s="1" a="1"/>
  <c r="O1710" i="1" s="1"/>
  <c r="N1711" i="1"/>
  <c r="O1711" i="1" s="1" a="1"/>
  <c r="O1711" i="1" s="1"/>
  <c r="N1712" i="1"/>
  <c r="O1712" i="1" s="1" a="1"/>
  <c r="O1712" i="1" s="1"/>
  <c r="N1713" i="1"/>
  <c r="O1713" i="1" s="1" a="1"/>
  <c r="O1713" i="1" s="1"/>
  <c r="N1714" i="1"/>
  <c r="O1714" i="1" s="1" a="1"/>
  <c r="O1714" i="1" s="1"/>
  <c r="N1715" i="1"/>
  <c r="O1715" i="1" s="1" a="1"/>
  <c r="O1715" i="1" s="1"/>
  <c r="N1716" i="1"/>
  <c r="O1716" i="1" s="1" a="1"/>
  <c r="O1716" i="1" s="1"/>
  <c r="N1717" i="1"/>
  <c r="O1717" i="1" s="1" a="1"/>
  <c r="O1717" i="1" s="1"/>
  <c r="N1718" i="1"/>
  <c r="O1718" i="1" s="1" a="1"/>
  <c r="O1718" i="1" s="1"/>
  <c r="N1719" i="1"/>
  <c r="O1719" i="1" s="1" a="1"/>
  <c r="O1719" i="1" s="1"/>
  <c r="N1720" i="1"/>
  <c r="O1720" i="1" s="1" a="1"/>
  <c r="O1720" i="1" s="1"/>
  <c r="N1721" i="1"/>
  <c r="O1721" i="1" s="1" a="1"/>
  <c r="O1721" i="1" s="1"/>
  <c r="N1722" i="1"/>
  <c r="O1722" i="1" s="1" a="1"/>
  <c r="O1722" i="1" s="1"/>
  <c r="N1723" i="1"/>
  <c r="O1723" i="1" s="1" a="1"/>
  <c r="O1723" i="1" s="1"/>
  <c r="N1724" i="1"/>
  <c r="O1724" i="1" s="1" a="1"/>
  <c r="O1724" i="1" s="1"/>
  <c r="N1725" i="1"/>
  <c r="O1725" i="1" s="1" a="1"/>
  <c r="O1725" i="1" s="1"/>
  <c r="N1726" i="1"/>
  <c r="O1726" i="1" s="1" a="1"/>
  <c r="O1726" i="1" s="1"/>
  <c r="N1727" i="1"/>
  <c r="O1727" i="1" s="1" a="1"/>
  <c r="O1727" i="1" s="1"/>
  <c r="N1728" i="1"/>
  <c r="O1728" i="1" s="1" a="1"/>
  <c r="O1728" i="1" s="1"/>
  <c r="N1729" i="1"/>
  <c r="O1729" i="1" s="1" a="1"/>
  <c r="O1729" i="1" s="1"/>
  <c r="N1730" i="1"/>
  <c r="O1730" i="1" s="1" a="1"/>
  <c r="O1730" i="1" s="1"/>
  <c r="N1731" i="1"/>
  <c r="O1731" i="1" s="1" a="1"/>
  <c r="O1731" i="1" s="1"/>
  <c r="N1732" i="1"/>
  <c r="O1732" i="1" s="1" a="1"/>
  <c r="O1732" i="1" s="1"/>
  <c r="N1733" i="1"/>
  <c r="O1733" i="1" s="1" a="1"/>
  <c r="O1733" i="1" s="1"/>
  <c r="N1734" i="1"/>
  <c r="O1734" i="1" s="1" a="1"/>
  <c r="O1734" i="1" s="1"/>
  <c r="N1735" i="1"/>
  <c r="O1735" i="1" s="1" a="1"/>
  <c r="O1735" i="1" s="1"/>
  <c r="N1736" i="1"/>
  <c r="O1736" i="1" s="1" a="1"/>
  <c r="O1736" i="1" s="1"/>
  <c r="N1737" i="1"/>
  <c r="O1737" i="1" s="1" a="1"/>
  <c r="O1737" i="1" s="1"/>
  <c r="N1738" i="1"/>
  <c r="O1738" i="1" s="1" a="1"/>
  <c r="O1738" i="1" s="1"/>
  <c r="N1739" i="1"/>
  <c r="O1739" i="1" s="1" a="1"/>
  <c r="O1739" i="1" s="1"/>
  <c r="N1740" i="1"/>
  <c r="O1740" i="1" s="1" a="1"/>
  <c r="O1740" i="1" s="1"/>
  <c r="N1741" i="1"/>
  <c r="O1741" i="1" s="1" a="1"/>
  <c r="O1741" i="1" s="1"/>
  <c r="N1742" i="1"/>
  <c r="O1742" i="1" s="1" a="1"/>
  <c r="O1742" i="1" s="1"/>
  <c r="N1743" i="1"/>
  <c r="O1743" i="1" s="1" a="1"/>
  <c r="O1743" i="1" s="1"/>
  <c r="N1744" i="1"/>
  <c r="O1744" i="1" s="1" a="1"/>
  <c r="O1744" i="1" s="1"/>
  <c r="N1745" i="1"/>
  <c r="O1745" i="1" s="1" a="1"/>
  <c r="O1745" i="1" s="1"/>
  <c r="N1746" i="1"/>
  <c r="O1746" i="1" s="1" a="1"/>
  <c r="O1746" i="1" s="1"/>
  <c r="N1747" i="1"/>
  <c r="O1747" i="1" s="1" a="1"/>
  <c r="O1747" i="1" s="1"/>
  <c r="N1748" i="1"/>
  <c r="O1748" i="1" s="1" a="1"/>
  <c r="O1748" i="1" s="1"/>
  <c r="N1749" i="1"/>
  <c r="O1749" i="1" s="1" a="1"/>
  <c r="O1749" i="1" s="1"/>
  <c r="N1750" i="1"/>
  <c r="O1750" i="1" s="1" a="1"/>
  <c r="O1750" i="1" s="1"/>
  <c r="N1751" i="1"/>
  <c r="O1751" i="1" s="1" a="1"/>
  <c r="O1751" i="1" s="1"/>
  <c r="N1752" i="1"/>
  <c r="O1752" i="1" s="1" a="1"/>
  <c r="O1752" i="1" s="1"/>
  <c r="N1753" i="1"/>
  <c r="O1753" i="1" s="1" a="1"/>
  <c r="O1753" i="1" s="1"/>
  <c r="N1754" i="1"/>
  <c r="O1754" i="1" s="1" a="1"/>
  <c r="O1754" i="1" s="1"/>
  <c r="N1755" i="1"/>
  <c r="O1755" i="1" s="1" a="1"/>
  <c r="O1755" i="1" s="1"/>
  <c r="N1756" i="1"/>
  <c r="O1756" i="1" s="1" a="1"/>
  <c r="O1756" i="1" s="1"/>
  <c r="N1757" i="1"/>
  <c r="O1757" i="1" s="1" a="1"/>
  <c r="O1757" i="1" s="1"/>
  <c r="N1758" i="1"/>
  <c r="O1758" i="1" s="1" a="1"/>
  <c r="O1758" i="1" s="1"/>
  <c r="N1759" i="1"/>
  <c r="O1759" i="1" s="1" a="1"/>
  <c r="O1759" i="1" s="1"/>
  <c r="N1760" i="1"/>
  <c r="O1760" i="1" s="1" a="1"/>
  <c r="O1760" i="1" s="1"/>
  <c r="N1761" i="1"/>
  <c r="O1761" i="1" s="1" a="1"/>
  <c r="O1761" i="1" s="1"/>
  <c r="N1762" i="1"/>
  <c r="O1762" i="1" s="1" a="1"/>
  <c r="O1762" i="1" s="1"/>
  <c r="N1763" i="1"/>
  <c r="O1763" i="1" s="1" a="1"/>
  <c r="O1763" i="1" s="1"/>
  <c r="N1764" i="1"/>
  <c r="O1764" i="1" s="1" a="1"/>
  <c r="O1764" i="1" s="1"/>
  <c r="N1765" i="1"/>
  <c r="O1765" i="1" s="1" a="1"/>
  <c r="O1765" i="1" s="1"/>
  <c r="N1766" i="1"/>
  <c r="O1766" i="1" s="1" a="1"/>
  <c r="O1766" i="1" s="1"/>
  <c r="N1767" i="1"/>
  <c r="O1767" i="1" s="1" a="1"/>
  <c r="O1767" i="1" s="1"/>
  <c r="N1768" i="1"/>
  <c r="O1768" i="1" s="1" a="1"/>
  <c r="O1768" i="1" s="1"/>
  <c r="N1769" i="1"/>
  <c r="O1769" i="1" s="1" a="1"/>
  <c r="O1769" i="1" s="1"/>
  <c r="N1770" i="1"/>
  <c r="O1770" i="1" s="1" a="1"/>
  <c r="O1770" i="1" s="1"/>
  <c r="N1771" i="1"/>
  <c r="O1771" i="1" s="1" a="1"/>
  <c r="O1771" i="1" s="1"/>
  <c r="N1772" i="1"/>
  <c r="O1772" i="1" s="1" a="1"/>
  <c r="O1772" i="1" s="1"/>
  <c r="N1773" i="1"/>
  <c r="O1773" i="1" s="1" a="1"/>
  <c r="O1773" i="1" s="1"/>
  <c r="N1774" i="1"/>
  <c r="O1774" i="1" s="1" a="1"/>
  <c r="O1774" i="1" s="1"/>
  <c r="N1775" i="1"/>
  <c r="O1775" i="1" s="1" a="1"/>
  <c r="O1775" i="1" s="1"/>
  <c r="N1776" i="1"/>
  <c r="O1776" i="1" s="1" a="1"/>
  <c r="O1776" i="1" s="1"/>
  <c r="N1777" i="1"/>
  <c r="O1777" i="1" s="1" a="1"/>
  <c r="O1777" i="1" s="1"/>
  <c r="N1778" i="1"/>
  <c r="O1778" i="1" s="1" a="1"/>
  <c r="O1778" i="1" s="1"/>
  <c r="N1779" i="1"/>
  <c r="O1779" i="1" s="1" a="1"/>
  <c r="O1779" i="1" s="1"/>
  <c r="N1780" i="1"/>
  <c r="O1780" i="1" s="1" a="1"/>
  <c r="O1780" i="1" s="1"/>
  <c r="N1781" i="1"/>
  <c r="O1781" i="1" s="1" a="1"/>
  <c r="O1781" i="1" s="1"/>
  <c r="N1782" i="1"/>
  <c r="O1782" i="1" s="1" a="1"/>
  <c r="O1782" i="1" s="1"/>
  <c r="N1783" i="1"/>
  <c r="O1783" i="1" s="1" a="1"/>
  <c r="O1783" i="1" s="1"/>
  <c r="N1784" i="1"/>
  <c r="O1784" i="1" s="1" a="1"/>
  <c r="O1784" i="1" s="1"/>
  <c r="N1785" i="1"/>
  <c r="O1785" i="1" s="1" a="1"/>
  <c r="O1785" i="1" s="1"/>
  <c r="N1786" i="1"/>
  <c r="O1786" i="1" s="1" a="1"/>
  <c r="O1786" i="1" s="1"/>
  <c r="N1787" i="1"/>
  <c r="O1787" i="1" s="1" a="1"/>
  <c r="O1787" i="1" s="1"/>
  <c r="N1788" i="1"/>
  <c r="O1788" i="1" s="1" a="1"/>
  <c r="O1788" i="1" s="1"/>
  <c r="N1789" i="1"/>
  <c r="O1789" i="1" s="1" a="1"/>
  <c r="O1789" i="1" s="1"/>
  <c r="N1790" i="1"/>
  <c r="O1790" i="1" s="1" a="1"/>
  <c r="O1790" i="1" s="1"/>
  <c r="N1791" i="1"/>
  <c r="O1791" i="1" s="1" a="1"/>
  <c r="O1791" i="1" s="1"/>
  <c r="N1792" i="1"/>
  <c r="O1792" i="1" s="1" a="1"/>
  <c r="O1792" i="1" s="1"/>
  <c r="N1793" i="1"/>
  <c r="O1793" i="1" s="1" a="1"/>
  <c r="O1793" i="1" s="1"/>
  <c r="N1794" i="1"/>
  <c r="O1794" i="1" s="1" a="1"/>
  <c r="O1794" i="1" s="1"/>
  <c r="N1795" i="1"/>
  <c r="O1795" i="1" s="1" a="1"/>
  <c r="O1795" i="1" s="1"/>
  <c r="N1796" i="1"/>
  <c r="O1796" i="1" s="1" a="1"/>
  <c r="O1796" i="1" s="1"/>
  <c r="N1797" i="1"/>
  <c r="O1797" i="1" s="1" a="1"/>
  <c r="O1797" i="1" s="1"/>
  <c r="N1798" i="1"/>
  <c r="O1798" i="1" s="1" a="1"/>
  <c r="O1798" i="1" s="1"/>
  <c r="N1799" i="1"/>
  <c r="O1799" i="1" s="1" a="1"/>
  <c r="O1799" i="1" s="1"/>
  <c r="N1800" i="1"/>
  <c r="O1800" i="1" s="1" a="1"/>
  <c r="O1800" i="1" s="1"/>
  <c r="N1801" i="1"/>
  <c r="O1801" i="1" s="1" a="1"/>
  <c r="O1801" i="1" s="1"/>
  <c r="N1802" i="1"/>
  <c r="O1802" i="1" s="1" a="1"/>
  <c r="O1802" i="1" s="1"/>
  <c r="N1803" i="1"/>
  <c r="O1803" i="1" s="1" a="1"/>
  <c r="O1803" i="1" s="1"/>
  <c r="N1804" i="1"/>
  <c r="O1804" i="1" s="1" a="1"/>
  <c r="O1804" i="1" s="1"/>
  <c r="N1805" i="1"/>
  <c r="O1805" i="1" s="1" a="1"/>
  <c r="O1805" i="1" s="1"/>
  <c r="N1806" i="1"/>
  <c r="O1806" i="1" s="1" a="1"/>
  <c r="O1806" i="1" s="1"/>
  <c r="N1807" i="1"/>
  <c r="O1807" i="1" s="1" a="1"/>
  <c r="O1807" i="1" s="1"/>
  <c r="N1808" i="1"/>
  <c r="O1808" i="1" s="1" a="1"/>
  <c r="O1808" i="1" s="1"/>
  <c r="N1809" i="1"/>
  <c r="O1809" i="1" s="1" a="1"/>
  <c r="O1809" i="1" s="1"/>
  <c r="N1810" i="1"/>
  <c r="O1810" i="1" s="1" a="1"/>
  <c r="O1810" i="1" s="1"/>
  <c r="N1811" i="1"/>
  <c r="O1811" i="1" s="1" a="1"/>
  <c r="O1811" i="1" s="1"/>
  <c r="N1812" i="1"/>
  <c r="O1812" i="1" s="1" a="1"/>
  <c r="O1812" i="1" s="1"/>
  <c r="N1813" i="1"/>
  <c r="O1813" i="1" s="1" a="1"/>
  <c r="O1813" i="1" s="1"/>
  <c r="N1814" i="1"/>
  <c r="O1814" i="1" s="1" a="1"/>
  <c r="O1814" i="1" s="1"/>
  <c r="N1815" i="1"/>
  <c r="O1815" i="1" s="1" a="1"/>
  <c r="O1815" i="1" s="1"/>
  <c r="N1816" i="1"/>
  <c r="O1816" i="1" s="1" a="1"/>
  <c r="O1816" i="1" s="1"/>
  <c r="N1817" i="1"/>
  <c r="O1817" i="1" s="1" a="1"/>
  <c r="O1817" i="1" s="1"/>
  <c r="N1818" i="1"/>
  <c r="O1818" i="1" s="1" a="1"/>
  <c r="O1818" i="1" s="1"/>
  <c r="N1819" i="1"/>
  <c r="O1819" i="1" s="1" a="1"/>
  <c r="O1819" i="1" s="1"/>
  <c r="N1820" i="1"/>
  <c r="O1820" i="1" s="1" a="1"/>
  <c r="O1820" i="1" s="1"/>
  <c r="N1821" i="1"/>
  <c r="O1821" i="1" s="1" a="1"/>
  <c r="O1821" i="1" s="1"/>
  <c r="N1822" i="1"/>
  <c r="O1822" i="1" s="1" a="1"/>
  <c r="O1822" i="1" s="1"/>
  <c r="N1823" i="1"/>
  <c r="O1823" i="1" s="1" a="1"/>
  <c r="O1823" i="1" s="1"/>
  <c r="N1824" i="1"/>
  <c r="O1824" i="1" s="1" a="1"/>
  <c r="O1824" i="1" s="1"/>
  <c r="N1825" i="1"/>
  <c r="O1825" i="1" s="1" a="1"/>
  <c r="O1825" i="1" s="1"/>
  <c r="N1826" i="1"/>
  <c r="O1826" i="1" s="1" a="1"/>
  <c r="O1826" i="1" s="1"/>
  <c r="N1827" i="1"/>
  <c r="O1827" i="1" s="1" a="1"/>
  <c r="O1827" i="1" s="1"/>
  <c r="N1828" i="1"/>
  <c r="O1828" i="1" s="1" a="1"/>
  <c r="O1828" i="1" s="1"/>
  <c r="N1829" i="1"/>
  <c r="O1829" i="1" s="1" a="1"/>
  <c r="O1829" i="1" s="1"/>
  <c r="N1830" i="1"/>
  <c r="O1830" i="1" s="1" a="1"/>
  <c r="O1830" i="1" s="1"/>
  <c r="N1831" i="1"/>
  <c r="O1831" i="1" s="1" a="1"/>
  <c r="O1831" i="1" s="1"/>
  <c r="N1832" i="1"/>
  <c r="O1832" i="1" s="1" a="1"/>
  <c r="O1832" i="1" s="1"/>
  <c r="N1833" i="1"/>
  <c r="O1833" i="1" s="1" a="1"/>
  <c r="O1833" i="1" s="1"/>
  <c r="N1834" i="1"/>
  <c r="O1834" i="1" s="1" a="1"/>
  <c r="O1834" i="1" s="1"/>
  <c r="N1835" i="1"/>
  <c r="O1835" i="1" s="1" a="1"/>
  <c r="O1835" i="1" s="1"/>
  <c r="N1836" i="1"/>
  <c r="O1836" i="1" s="1" a="1"/>
  <c r="O1836" i="1" s="1"/>
  <c r="N1837" i="1"/>
  <c r="O1837" i="1" s="1" a="1"/>
  <c r="O1837" i="1" s="1"/>
  <c r="N1838" i="1"/>
  <c r="O1838" i="1" s="1" a="1"/>
  <c r="O1838" i="1" s="1"/>
  <c r="N1839" i="1"/>
  <c r="O1839" i="1" s="1" a="1"/>
  <c r="O1839" i="1" s="1"/>
  <c r="N1840" i="1"/>
  <c r="O1840" i="1" s="1" a="1"/>
  <c r="O1840" i="1" s="1"/>
  <c r="N1841" i="1"/>
  <c r="O1841" i="1" s="1" a="1"/>
  <c r="O1841" i="1" s="1"/>
  <c r="N1842" i="1"/>
  <c r="O1842" i="1" s="1" a="1"/>
  <c r="O1842" i="1" s="1"/>
  <c r="N1843" i="1"/>
  <c r="O1843" i="1" s="1" a="1"/>
  <c r="O1843" i="1" s="1"/>
  <c r="N1844" i="1"/>
  <c r="O1844" i="1" s="1" a="1"/>
  <c r="O1844" i="1" s="1"/>
  <c r="N1845" i="1"/>
  <c r="O1845" i="1" s="1" a="1"/>
  <c r="O1845" i="1" s="1"/>
  <c r="N1846" i="1"/>
  <c r="O1846" i="1" s="1" a="1"/>
  <c r="O1846" i="1" s="1"/>
  <c r="N1847" i="1"/>
  <c r="O1847" i="1" s="1" a="1"/>
  <c r="O1847" i="1" s="1"/>
  <c r="N1848" i="1"/>
  <c r="O1848" i="1" s="1" a="1"/>
  <c r="O1848" i="1" s="1"/>
  <c r="N1849" i="1"/>
  <c r="O1849" i="1" s="1" a="1"/>
  <c r="O1849" i="1" s="1"/>
  <c r="N1850" i="1"/>
  <c r="O1850" i="1" s="1" a="1"/>
  <c r="O1850" i="1" s="1"/>
  <c r="N1851" i="1"/>
  <c r="O1851" i="1" s="1" a="1"/>
  <c r="O1851" i="1" s="1"/>
  <c r="N1852" i="1"/>
  <c r="O1852" i="1" s="1" a="1"/>
  <c r="O1852" i="1" s="1"/>
  <c r="N1853" i="1"/>
  <c r="O1853" i="1" s="1" a="1"/>
  <c r="O1853" i="1" s="1"/>
  <c r="N1854" i="1"/>
  <c r="O1854" i="1" s="1" a="1"/>
  <c r="O1854" i="1" s="1"/>
  <c r="N1855" i="1"/>
  <c r="O1855" i="1" s="1" a="1"/>
  <c r="O1855" i="1" s="1"/>
  <c r="N1856" i="1"/>
  <c r="O1856" i="1" s="1" a="1"/>
  <c r="O1856" i="1" s="1"/>
  <c r="N1857" i="1"/>
  <c r="O1857" i="1" s="1" a="1"/>
  <c r="O1857" i="1" s="1"/>
  <c r="N1858" i="1"/>
  <c r="O1858" i="1" s="1" a="1"/>
  <c r="O1858" i="1" s="1"/>
  <c r="N1859" i="1"/>
  <c r="O1859" i="1" s="1" a="1"/>
  <c r="O1859" i="1" s="1"/>
  <c r="N1860" i="1"/>
  <c r="O1860" i="1" s="1" a="1"/>
  <c r="O1860" i="1" s="1"/>
  <c r="N1861" i="1"/>
  <c r="O1861" i="1" s="1" a="1"/>
  <c r="O1861" i="1" s="1"/>
  <c r="N1862" i="1"/>
  <c r="O1862" i="1" s="1" a="1"/>
  <c r="O1862" i="1" s="1"/>
  <c r="N1863" i="1"/>
  <c r="O1863" i="1" s="1" a="1"/>
  <c r="O1863" i="1" s="1"/>
  <c r="N1864" i="1"/>
  <c r="O1864" i="1" s="1" a="1"/>
  <c r="O1864" i="1" s="1"/>
  <c r="N1865" i="1"/>
  <c r="O1865" i="1" s="1" a="1"/>
  <c r="O1865" i="1" s="1"/>
  <c r="N1866" i="1"/>
  <c r="O1866" i="1" s="1" a="1"/>
  <c r="O1866" i="1" s="1"/>
  <c r="N1867" i="1"/>
  <c r="O1867" i="1" s="1" a="1"/>
  <c r="O1867" i="1" s="1"/>
  <c r="N1868" i="1"/>
  <c r="O1868" i="1" s="1" a="1"/>
  <c r="O1868" i="1" s="1"/>
  <c r="N1869" i="1"/>
  <c r="O1869" i="1" s="1" a="1"/>
  <c r="O1869" i="1" s="1"/>
  <c r="N1870" i="1"/>
  <c r="O1870" i="1" s="1" a="1"/>
  <c r="O1870" i="1" s="1"/>
  <c r="N1871" i="1"/>
  <c r="O1871" i="1" s="1" a="1"/>
  <c r="O1871" i="1" s="1"/>
  <c r="N1872" i="1"/>
  <c r="O1872" i="1" s="1" a="1"/>
  <c r="O1872" i="1" s="1"/>
  <c r="N1873" i="1"/>
  <c r="O1873" i="1" s="1" a="1"/>
  <c r="O1873" i="1" s="1"/>
  <c r="N1874" i="1"/>
  <c r="O1874" i="1" s="1" a="1"/>
  <c r="O1874" i="1" s="1"/>
  <c r="N1875" i="1"/>
  <c r="O1875" i="1" s="1" a="1"/>
  <c r="O1875" i="1" s="1"/>
  <c r="N1876" i="1"/>
  <c r="O1876" i="1" s="1" a="1"/>
  <c r="O1876" i="1" s="1"/>
  <c r="N1877" i="1"/>
  <c r="O1877" i="1" s="1" a="1"/>
  <c r="O1877" i="1" s="1"/>
  <c r="N1878" i="1"/>
  <c r="O1878" i="1" s="1" a="1"/>
  <c r="O1878" i="1" s="1"/>
  <c r="N1879" i="1"/>
  <c r="O1879" i="1" s="1" a="1"/>
  <c r="O1879" i="1" s="1"/>
  <c r="N1880" i="1"/>
  <c r="O1880" i="1" s="1" a="1"/>
  <c r="O1880" i="1" s="1"/>
  <c r="N1881" i="1"/>
  <c r="O1881" i="1" s="1" a="1"/>
  <c r="O1881" i="1" s="1"/>
  <c r="N1882" i="1"/>
  <c r="O1882" i="1" s="1" a="1"/>
  <c r="O1882" i="1" s="1"/>
  <c r="N1883" i="1"/>
  <c r="O1883" i="1" s="1" a="1"/>
  <c r="O1883" i="1" s="1"/>
  <c r="N1884" i="1"/>
  <c r="O1884" i="1" s="1" a="1"/>
  <c r="O1884" i="1" s="1"/>
  <c r="N1885" i="1"/>
  <c r="O1885" i="1" s="1" a="1"/>
  <c r="O1885" i="1" s="1"/>
  <c r="N1886" i="1"/>
  <c r="O1886" i="1" s="1" a="1"/>
  <c r="O1886" i="1" s="1"/>
  <c r="N1887" i="1"/>
  <c r="O1887" i="1" s="1" a="1"/>
  <c r="O1887" i="1" s="1"/>
  <c r="N1888" i="1"/>
  <c r="O1888" i="1" s="1" a="1"/>
  <c r="O1888" i="1" s="1"/>
  <c r="N1889" i="1"/>
  <c r="O1889" i="1" s="1" a="1"/>
  <c r="O1889" i="1" s="1"/>
  <c r="N1890" i="1"/>
  <c r="O1890" i="1" s="1" a="1"/>
  <c r="O1890" i="1" s="1"/>
  <c r="N1891" i="1"/>
  <c r="O1891" i="1" s="1" a="1"/>
  <c r="O1891" i="1" s="1"/>
  <c r="N1892" i="1"/>
  <c r="O1892" i="1" s="1" a="1"/>
  <c r="O1892" i="1" s="1"/>
  <c r="N1893" i="1"/>
  <c r="O1893" i="1" s="1" a="1"/>
  <c r="O1893" i="1" s="1"/>
  <c r="N1894" i="1"/>
  <c r="O1894" i="1" s="1" a="1"/>
  <c r="O1894" i="1" s="1"/>
  <c r="N1895" i="1"/>
  <c r="O1895" i="1" s="1" a="1"/>
  <c r="O1895" i="1" s="1"/>
  <c r="N1896" i="1"/>
  <c r="O1896" i="1" s="1" a="1"/>
  <c r="O1896" i="1" s="1"/>
  <c r="N1897" i="1"/>
  <c r="O1897" i="1" s="1" a="1"/>
  <c r="O1897" i="1" s="1"/>
  <c r="N1898" i="1"/>
  <c r="O1898" i="1" s="1" a="1"/>
  <c r="O1898" i="1" s="1"/>
  <c r="N1899" i="1"/>
  <c r="O1899" i="1" s="1" a="1"/>
  <c r="O1899" i="1" s="1"/>
  <c r="N1900" i="1"/>
  <c r="O1900" i="1" s="1" a="1"/>
  <c r="O1900" i="1" s="1"/>
  <c r="N1901" i="1"/>
  <c r="O1901" i="1" s="1" a="1"/>
  <c r="O1901" i="1" s="1"/>
  <c r="N1902" i="1"/>
  <c r="O1902" i="1" s="1" a="1"/>
  <c r="O1902" i="1" s="1"/>
  <c r="N1903" i="1"/>
  <c r="O1903" i="1" s="1" a="1"/>
  <c r="O1903" i="1" s="1"/>
  <c r="N1904" i="1"/>
  <c r="O1904" i="1" s="1" a="1"/>
  <c r="O1904" i="1" s="1"/>
  <c r="N1905" i="1"/>
  <c r="O1905" i="1" s="1" a="1"/>
  <c r="O1905" i="1" s="1"/>
  <c r="N1906" i="1"/>
  <c r="O1906" i="1" s="1" a="1"/>
  <c r="O1906" i="1" s="1"/>
  <c r="N1907" i="1"/>
  <c r="O1907" i="1" s="1" a="1"/>
  <c r="O1907" i="1" s="1"/>
  <c r="N1908" i="1"/>
  <c r="O1908" i="1" s="1" a="1"/>
  <c r="O1908" i="1" s="1"/>
  <c r="N1909" i="1"/>
  <c r="O1909" i="1" s="1" a="1"/>
  <c r="O1909" i="1" s="1"/>
  <c r="N1910" i="1"/>
  <c r="O1910" i="1" s="1" a="1"/>
  <c r="O1910" i="1" s="1"/>
  <c r="N1911" i="1"/>
  <c r="O1911" i="1" s="1" a="1"/>
  <c r="O1911" i="1" s="1"/>
  <c r="N1912" i="1"/>
  <c r="O1912" i="1" s="1" a="1"/>
  <c r="O1912" i="1" s="1"/>
  <c r="N1913" i="1"/>
  <c r="O1913" i="1" s="1" a="1"/>
  <c r="O1913" i="1" s="1"/>
  <c r="N1914" i="1"/>
  <c r="O1914" i="1" s="1" a="1"/>
  <c r="O1914" i="1" s="1"/>
  <c r="N1915" i="1"/>
  <c r="O1915" i="1" s="1" a="1"/>
  <c r="O1915" i="1" s="1"/>
  <c r="N1916" i="1"/>
  <c r="O1916" i="1" s="1" a="1"/>
  <c r="O1916" i="1" s="1"/>
  <c r="N1917" i="1"/>
  <c r="O1917" i="1" s="1" a="1"/>
  <c r="O1917" i="1" s="1"/>
  <c r="N1918" i="1"/>
  <c r="O1918" i="1" s="1" a="1"/>
  <c r="O1918" i="1" s="1"/>
  <c r="N1919" i="1"/>
  <c r="O1919" i="1" s="1" a="1"/>
  <c r="O1919" i="1" s="1"/>
  <c r="N1920" i="1"/>
  <c r="O1920" i="1" s="1" a="1"/>
  <c r="O1920" i="1" s="1"/>
  <c r="N1921" i="1"/>
  <c r="O1921" i="1" s="1" a="1"/>
  <c r="O1921" i="1" s="1"/>
  <c r="N1922" i="1"/>
  <c r="O1922" i="1" s="1" a="1"/>
  <c r="O1922" i="1" s="1"/>
  <c r="N1923" i="1"/>
  <c r="O1923" i="1" s="1" a="1"/>
  <c r="O1923" i="1" s="1"/>
  <c r="N1924" i="1"/>
  <c r="O1924" i="1" s="1" a="1"/>
  <c r="O1924" i="1" s="1"/>
  <c r="N1925" i="1"/>
  <c r="O1925" i="1" s="1" a="1"/>
  <c r="O1925" i="1" s="1"/>
  <c r="N1926" i="1"/>
  <c r="O1926" i="1" s="1" a="1"/>
  <c r="O1926" i="1" s="1"/>
  <c r="N1927" i="1"/>
  <c r="O1927" i="1" s="1" a="1"/>
  <c r="O1927" i="1" s="1"/>
  <c r="N1928" i="1"/>
  <c r="O1928" i="1" s="1" a="1"/>
  <c r="O1928" i="1" s="1"/>
  <c r="N1929" i="1"/>
  <c r="O1929" i="1" s="1" a="1"/>
  <c r="O1929" i="1" s="1"/>
  <c r="N1930" i="1"/>
  <c r="O1930" i="1" s="1" a="1"/>
  <c r="O1930" i="1" s="1"/>
  <c r="N1931" i="1"/>
  <c r="O1931" i="1" s="1" a="1"/>
  <c r="O1931" i="1" s="1"/>
  <c r="N1932" i="1"/>
  <c r="O1932" i="1" s="1" a="1"/>
  <c r="O1932" i="1" s="1"/>
  <c r="N1933" i="1"/>
  <c r="O1933" i="1" s="1" a="1"/>
  <c r="O1933" i="1" s="1"/>
  <c r="N1934" i="1"/>
  <c r="O1934" i="1" s="1" a="1"/>
  <c r="O1934" i="1" s="1"/>
  <c r="N1935" i="1"/>
  <c r="O1935" i="1" s="1" a="1"/>
  <c r="O1935" i="1" s="1"/>
  <c r="N1936" i="1"/>
  <c r="O1936" i="1" s="1" a="1"/>
  <c r="O1936" i="1" s="1"/>
  <c r="N1937" i="1"/>
  <c r="O1937" i="1" s="1" a="1"/>
  <c r="O1937" i="1" s="1"/>
  <c r="N1938" i="1"/>
  <c r="O1938" i="1" s="1" a="1"/>
  <c r="O1938" i="1" s="1"/>
  <c r="N1939" i="1"/>
  <c r="O1939" i="1" s="1" a="1"/>
  <c r="O1939" i="1" s="1"/>
  <c r="N1940" i="1"/>
  <c r="O1940" i="1" s="1" a="1"/>
  <c r="O1940" i="1" s="1"/>
  <c r="N1941" i="1"/>
  <c r="O1941" i="1" s="1" a="1"/>
  <c r="O1941" i="1" s="1"/>
  <c r="N1942" i="1"/>
  <c r="O1942" i="1" s="1" a="1"/>
  <c r="O1942" i="1" s="1"/>
  <c r="N1943" i="1"/>
  <c r="O1943" i="1" s="1" a="1"/>
  <c r="O1943" i="1" s="1"/>
  <c r="N1944" i="1"/>
  <c r="O1944" i="1" s="1" a="1"/>
  <c r="O1944" i="1" s="1"/>
  <c r="N1945" i="1"/>
  <c r="O1945" i="1" s="1" a="1"/>
  <c r="O1945" i="1" s="1"/>
  <c r="N1946" i="1"/>
  <c r="O1946" i="1" s="1" a="1"/>
  <c r="O1946" i="1" s="1"/>
  <c r="N1947" i="1"/>
  <c r="O1947" i="1" s="1" a="1"/>
  <c r="O1947" i="1" s="1"/>
  <c r="N1948" i="1"/>
  <c r="O1948" i="1" s="1" a="1"/>
  <c r="O1948" i="1" s="1"/>
  <c r="N1949" i="1"/>
  <c r="O1949" i="1" s="1" a="1"/>
  <c r="O1949" i="1" s="1"/>
  <c r="N1950" i="1"/>
  <c r="O1950" i="1" s="1" a="1"/>
  <c r="O1950" i="1" s="1"/>
  <c r="N1951" i="1"/>
  <c r="O1951" i="1" s="1" a="1"/>
  <c r="O1951" i="1" s="1"/>
  <c r="N1952" i="1"/>
  <c r="O1952" i="1" s="1" a="1"/>
  <c r="O1952" i="1" s="1"/>
  <c r="N1953" i="1"/>
  <c r="O1953" i="1" s="1" a="1"/>
  <c r="O1953" i="1" s="1"/>
  <c r="N1954" i="1"/>
  <c r="O1954" i="1" s="1" a="1"/>
  <c r="O1954" i="1" s="1"/>
  <c r="N1955" i="1"/>
  <c r="O1955" i="1" s="1" a="1"/>
  <c r="O1955" i="1" s="1"/>
  <c r="N1956" i="1"/>
  <c r="O1956" i="1" s="1" a="1"/>
  <c r="O1956" i="1" s="1"/>
  <c r="N1957" i="1"/>
  <c r="O1957" i="1" s="1" a="1"/>
  <c r="O1957" i="1" s="1"/>
  <c r="N1958" i="1"/>
  <c r="O1958" i="1" s="1" a="1"/>
  <c r="O1958" i="1" s="1"/>
  <c r="N1959" i="1"/>
  <c r="O1959" i="1" s="1" a="1"/>
  <c r="O1959" i="1" s="1"/>
  <c r="N1960" i="1"/>
  <c r="O1960" i="1" s="1" a="1"/>
  <c r="O1960" i="1" s="1"/>
  <c r="N1961" i="1"/>
  <c r="O1961" i="1" s="1" a="1"/>
  <c r="O1961" i="1" s="1"/>
  <c r="N1962" i="1"/>
  <c r="O1962" i="1" s="1" a="1"/>
  <c r="O1962" i="1" s="1"/>
  <c r="N1963" i="1"/>
  <c r="O1963" i="1" s="1" a="1"/>
  <c r="O1963" i="1" s="1"/>
  <c r="N1964" i="1"/>
  <c r="O1964" i="1" s="1" a="1"/>
  <c r="O1964" i="1" s="1"/>
  <c r="N1965" i="1"/>
  <c r="O1965" i="1" s="1" a="1"/>
  <c r="O1965" i="1" s="1"/>
  <c r="N1966" i="1"/>
  <c r="O1966" i="1" s="1" a="1"/>
  <c r="O1966" i="1" s="1"/>
  <c r="N1967" i="1"/>
  <c r="O1967" i="1" s="1" a="1"/>
  <c r="O1967" i="1" s="1"/>
  <c r="N1968" i="1"/>
  <c r="O1968" i="1" s="1" a="1"/>
  <c r="O1968" i="1" s="1"/>
  <c r="N1969" i="1"/>
  <c r="O1969" i="1" s="1" a="1"/>
  <c r="O1969" i="1" s="1"/>
  <c r="N1970" i="1"/>
  <c r="O1970" i="1" s="1" a="1"/>
  <c r="O1970" i="1" s="1"/>
  <c r="N1971" i="1"/>
  <c r="O1971" i="1" s="1" a="1"/>
  <c r="O1971" i="1" s="1"/>
  <c r="N1972" i="1"/>
  <c r="O1972" i="1" s="1" a="1"/>
  <c r="O1972" i="1" s="1"/>
  <c r="N1973" i="1"/>
  <c r="O1973" i="1" s="1" a="1"/>
  <c r="O1973" i="1" s="1"/>
  <c r="N1974" i="1"/>
  <c r="O1974" i="1" s="1" a="1"/>
  <c r="O1974" i="1" s="1"/>
  <c r="N1975" i="1"/>
  <c r="O1975" i="1" s="1" a="1"/>
  <c r="O1975" i="1" s="1"/>
  <c r="N1976" i="1"/>
  <c r="O1976" i="1" s="1" a="1"/>
  <c r="O1976" i="1" s="1"/>
  <c r="N1977" i="1"/>
  <c r="O1977" i="1" s="1" a="1"/>
  <c r="O1977" i="1" s="1"/>
  <c r="N1978" i="1"/>
  <c r="O1978" i="1" s="1" a="1"/>
  <c r="O1978" i="1" s="1"/>
  <c r="N1979" i="1"/>
  <c r="O1979" i="1" s="1" a="1"/>
  <c r="O1979" i="1" s="1"/>
  <c r="N1980" i="1"/>
  <c r="O1980" i="1" s="1" a="1"/>
  <c r="O1980" i="1" s="1"/>
  <c r="N1981" i="1"/>
  <c r="O1981" i="1" s="1" a="1"/>
  <c r="O1981" i="1" s="1"/>
  <c r="N1982" i="1"/>
  <c r="O1982" i="1" s="1" a="1"/>
  <c r="O1982" i="1" s="1"/>
  <c r="N1983" i="1"/>
  <c r="O1983" i="1" s="1" a="1"/>
  <c r="O1983" i="1" s="1"/>
  <c r="N1984" i="1"/>
  <c r="O1984" i="1" s="1" a="1"/>
  <c r="O1984" i="1" s="1"/>
  <c r="N1985" i="1"/>
  <c r="O1985" i="1" s="1" a="1"/>
  <c r="O1985" i="1" s="1"/>
  <c r="N1986" i="1"/>
  <c r="O1986" i="1" s="1" a="1"/>
  <c r="O1986" i="1" s="1"/>
  <c r="N1987" i="1"/>
  <c r="O1987" i="1" s="1" a="1"/>
  <c r="O1987" i="1" s="1"/>
  <c r="N1988" i="1"/>
  <c r="O1988" i="1" s="1" a="1"/>
  <c r="O1988" i="1" s="1"/>
  <c r="N1989" i="1"/>
  <c r="O1989" i="1" s="1" a="1"/>
  <c r="O1989" i="1" s="1"/>
  <c r="N1990" i="1"/>
  <c r="O1990" i="1" s="1" a="1"/>
  <c r="O1990" i="1" s="1"/>
  <c r="N1991" i="1"/>
  <c r="O1991" i="1" s="1" a="1"/>
  <c r="O1991" i="1" s="1"/>
  <c r="N1992" i="1"/>
  <c r="O1992" i="1" s="1" a="1"/>
  <c r="O1992" i="1" s="1"/>
  <c r="N1993" i="1"/>
  <c r="O1993" i="1" s="1" a="1"/>
  <c r="O1993" i="1" s="1"/>
  <c r="N1994" i="1"/>
  <c r="O1994" i="1" s="1" a="1"/>
  <c r="O1994" i="1" s="1"/>
  <c r="N1995" i="1"/>
  <c r="O1995" i="1" s="1" a="1"/>
  <c r="O1995" i="1" s="1"/>
  <c r="N1996" i="1"/>
  <c r="O1996" i="1" s="1" a="1"/>
  <c r="O1996" i="1" s="1"/>
  <c r="N1997" i="1"/>
  <c r="O1997" i="1" s="1" a="1"/>
  <c r="O1997" i="1" s="1"/>
  <c r="N1998" i="1"/>
  <c r="O1998" i="1" s="1" a="1"/>
  <c r="O1998" i="1" s="1"/>
  <c r="N1999" i="1"/>
  <c r="O1999" i="1" s="1" a="1"/>
  <c r="O1999" i="1" s="1"/>
  <c r="N2000" i="1"/>
  <c r="O2000" i="1" s="1" a="1"/>
  <c r="O2000" i="1" s="1"/>
  <c r="N2001" i="1"/>
  <c r="O2001" i="1" s="1" a="1"/>
  <c r="O2001" i="1" s="1"/>
  <c r="N2002" i="1"/>
  <c r="O2002" i="1" s="1" a="1"/>
  <c r="O2002" i="1" s="1"/>
  <c r="N2003" i="1"/>
  <c r="O2003" i="1" s="1" a="1"/>
  <c r="O2003" i="1" s="1"/>
  <c r="N2004" i="1"/>
  <c r="O2004" i="1" s="1" a="1"/>
  <c r="O2004" i="1" s="1"/>
  <c r="N2005" i="1"/>
  <c r="O2005" i="1" s="1" a="1"/>
  <c r="O2005" i="1" s="1"/>
  <c r="N2006" i="1"/>
  <c r="O2006" i="1" s="1" a="1"/>
  <c r="O2006" i="1" s="1"/>
  <c r="N2007" i="1"/>
  <c r="O2007" i="1" s="1" a="1"/>
  <c r="O2007" i="1" s="1"/>
  <c r="N2008" i="1"/>
  <c r="O2008" i="1" s="1" a="1"/>
  <c r="O2008" i="1" s="1"/>
  <c r="N2009" i="1"/>
  <c r="O2009" i="1" s="1" a="1"/>
  <c r="O2009" i="1" s="1"/>
  <c r="N2010" i="1"/>
  <c r="O2010" i="1" s="1" a="1"/>
  <c r="O2010" i="1" s="1"/>
  <c r="N2011" i="1"/>
  <c r="O2011" i="1" s="1" a="1"/>
  <c r="O2011" i="1" s="1"/>
  <c r="N2012" i="1"/>
  <c r="O2012" i="1" s="1" a="1"/>
  <c r="O2012" i="1" s="1"/>
  <c r="N2013" i="1"/>
  <c r="O2013" i="1" s="1" a="1"/>
  <c r="O2013" i="1" s="1"/>
  <c r="N2014" i="1"/>
  <c r="O2014" i="1" s="1" a="1"/>
  <c r="O2014" i="1" s="1"/>
  <c r="N2015" i="1"/>
  <c r="O2015" i="1" s="1" a="1"/>
  <c r="O2015" i="1" s="1"/>
  <c r="N2016" i="1"/>
  <c r="O2016" i="1" s="1" a="1"/>
  <c r="O2016" i="1" s="1"/>
  <c r="N2017" i="1"/>
  <c r="O2017" i="1" s="1" a="1"/>
  <c r="O2017" i="1" s="1"/>
  <c r="N2018" i="1"/>
  <c r="O2018" i="1" s="1" a="1"/>
  <c r="O2018" i="1" s="1"/>
  <c r="N2019" i="1"/>
  <c r="O2019" i="1" s="1" a="1"/>
  <c r="O2019" i="1" s="1"/>
  <c r="N2020" i="1"/>
  <c r="O2020" i="1" s="1" a="1"/>
  <c r="O2020" i="1" s="1"/>
  <c r="N2021" i="1"/>
  <c r="O2021" i="1" s="1" a="1"/>
  <c r="O2021" i="1" s="1"/>
  <c r="N2022" i="1"/>
  <c r="O2022" i="1" s="1" a="1"/>
  <c r="O2022" i="1" s="1"/>
  <c r="N2023" i="1"/>
  <c r="O2023" i="1" s="1" a="1"/>
  <c r="O2023" i="1" s="1"/>
  <c r="N2024" i="1"/>
  <c r="O2024" i="1" s="1" a="1"/>
  <c r="O2024" i="1" s="1"/>
  <c r="N2025" i="1"/>
  <c r="O2025" i="1" s="1" a="1"/>
  <c r="O2025" i="1" s="1"/>
  <c r="N2026" i="1"/>
  <c r="O2026" i="1" s="1" a="1"/>
  <c r="O2026" i="1" s="1"/>
  <c r="N2027" i="1"/>
  <c r="O2027" i="1" s="1" a="1"/>
  <c r="O2027" i="1" s="1"/>
  <c r="N2028" i="1"/>
  <c r="O2028" i="1" s="1" a="1"/>
  <c r="O2028" i="1" s="1"/>
  <c r="N2029" i="1"/>
  <c r="O2029" i="1" s="1" a="1"/>
  <c r="O2029" i="1" s="1"/>
  <c r="N2030" i="1"/>
  <c r="O2030" i="1" s="1" a="1"/>
  <c r="O2030" i="1" s="1"/>
  <c r="N2031" i="1"/>
  <c r="O2031" i="1" s="1" a="1"/>
  <c r="O2031" i="1" s="1"/>
  <c r="N2032" i="1"/>
  <c r="O2032" i="1" s="1" a="1"/>
  <c r="O2032" i="1" s="1"/>
  <c r="N2033" i="1"/>
  <c r="O2033" i="1" s="1" a="1"/>
  <c r="O2033" i="1" s="1"/>
  <c r="N2034" i="1"/>
  <c r="O2034" i="1" s="1" a="1"/>
  <c r="O2034" i="1" s="1"/>
  <c r="N2035" i="1"/>
  <c r="O2035" i="1" s="1" a="1"/>
  <c r="O2035" i="1" s="1"/>
  <c r="N2036" i="1"/>
  <c r="O2036" i="1" s="1" a="1"/>
  <c r="O2036" i="1" s="1"/>
  <c r="N2037" i="1"/>
  <c r="O2037" i="1" s="1" a="1"/>
  <c r="O2037" i="1" s="1"/>
  <c r="N2038" i="1"/>
  <c r="O2038" i="1" s="1" a="1"/>
  <c r="O2038" i="1" s="1"/>
  <c r="N2039" i="1"/>
  <c r="O2039" i="1" s="1" a="1"/>
  <c r="O2039" i="1" s="1"/>
  <c r="N2040" i="1"/>
  <c r="O2040" i="1" s="1" a="1"/>
  <c r="O2040" i="1" s="1"/>
  <c r="N2041" i="1"/>
  <c r="O2041" i="1" s="1" a="1"/>
  <c r="O2041" i="1" s="1"/>
  <c r="N2042" i="1"/>
  <c r="O2042" i="1" s="1" a="1"/>
  <c r="O2042" i="1" s="1"/>
  <c r="N2043" i="1"/>
  <c r="O2043" i="1" s="1" a="1"/>
  <c r="O2043" i="1" s="1"/>
  <c r="N2044" i="1"/>
  <c r="O2044" i="1" s="1" a="1"/>
  <c r="O2044" i="1" s="1"/>
  <c r="N2045" i="1"/>
  <c r="O2045" i="1" s="1" a="1"/>
  <c r="O2045" i="1" s="1"/>
  <c r="N2046" i="1"/>
  <c r="O2046" i="1" s="1" a="1"/>
  <c r="O2046" i="1" s="1"/>
  <c r="N2047" i="1"/>
  <c r="O2047" i="1" s="1" a="1"/>
  <c r="O2047" i="1" s="1"/>
  <c r="N2048" i="1"/>
  <c r="O2048" i="1" s="1" a="1"/>
  <c r="O2048" i="1" s="1"/>
  <c r="N2049" i="1"/>
  <c r="O2049" i="1" s="1" a="1"/>
  <c r="O2049" i="1" s="1"/>
  <c r="N2050" i="1"/>
  <c r="O2050" i="1" s="1" a="1"/>
  <c r="O2050" i="1" s="1"/>
  <c r="N2051" i="1"/>
  <c r="O2051" i="1" s="1" a="1"/>
  <c r="O2051" i="1" s="1"/>
  <c r="N2052" i="1"/>
  <c r="O2052" i="1" s="1" a="1"/>
  <c r="O2052" i="1" s="1"/>
  <c r="N2053" i="1"/>
  <c r="O2053" i="1" s="1" a="1"/>
  <c r="O2053" i="1" s="1"/>
  <c r="N2054" i="1"/>
  <c r="O2054" i="1" s="1" a="1"/>
  <c r="O2054" i="1" s="1"/>
  <c r="N2055" i="1"/>
  <c r="O2055" i="1" s="1" a="1"/>
  <c r="O2055" i="1" s="1"/>
  <c r="N2056" i="1"/>
  <c r="O2056" i="1" s="1" a="1"/>
  <c r="O2056" i="1" s="1"/>
  <c r="N2057" i="1"/>
  <c r="O2057" i="1" s="1" a="1"/>
  <c r="O2057" i="1" s="1"/>
  <c r="N2058" i="1"/>
  <c r="O2058" i="1" s="1" a="1"/>
  <c r="O2058" i="1" s="1"/>
  <c r="N2059" i="1"/>
  <c r="O2059" i="1" s="1" a="1"/>
  <c r="O2059" i="1" s="1"/>
  <c r="N2060" i="1"/>
  <c r="O2060" i="1" s="1" a="1"/>
  <c r="O2060" i="1" s="1"/>
  <c r="N2061" i="1"/>
  <c r="O2061" i="1" s="1" a="1"/>
  <c r="O2061" i="1" s="1"/>
  <c r="N2062" i="1"/>
  <c r="O2062" i="1" s="1" a="1"/>
  <c r="O2062" i="1" s="1"/>
  <c r="N2063" i="1"/>
  <c r="O2063" i="1" s="1" a="1"/>
  <c r="O2063" i="1" s="1"/>
  <c r="N2064" i="1"/>
  <c r="O2064" i="1" s="1" a="1"/>
  <c r="O2064" i="1" s="1"/>
  <c r="N2065" i="1"/>
  <c r="O2065" i="1" s="1" a="1"/>
  <c r="O2065" i="1" s="1"/>
  <c r="N2066" i="1"/>
  <c r="O2066" i="1" s="1" a="1"/>
  <c r="O2066" i="1" s="1"/>
  <c r="N2067" i="1"/>
  <c r="O2067" i="1" s="1" a="1"/>
  <c r="O2067" i="1" s="1"/>
  <c r="N2068" i="1"/>
  <c r="O2068" i="1" s="1" a="1"/>
  <c r="O2068" i="1" s="1"/>
  <c r="N2069" i="1"/>
  <c r="O2069" i="1" s="1" a="1"/>
  <c r="O2069" i="1" s="1"/>
  <c r="N2070" i="1"/>
  <c r="O2070" i="1" s="1" a="1"/>
  <c r="O2070" i="1" s="1"/>
  <c r="N2071" i="1"/>
  <c r="O2071" i="1" s="1" a="1"/>
  <c r="O2071" i="1" s="1"/>
  <c r="N2072" i="1"/>
  <c r="O2072" i="1" s="1" a="1"/>
  <c r="O2072" i="1" s="1"/>
  <c r="N2073" i="1"/>
  <c r="O2073" i="1" s="1" a="1"/>
  <c r="O2073" i="1" s="1"/>
  <c r="N2074" i="1"/>
  <c r="O2074" i="1" s="1" a="1"/>
  <c r="O2074" i="1" s="1"/>
  <c r="N2075" i="1"/>
  <c r="O2075" i="1" s="1" a="1"/>
  <c r="O2075" i="1" s="1"/>
  <c r="N2076" i="1"/>
  <c r="O2076" i="1" s="1" a="1"/>
  <c r="O2076" i="1" s="1"/>
  <c r="N2077" i="1"/>
  <c r="O2077" i="1" s="1" a="1"/>
  <c r="O2077" i="1" s="1"/>
  <c r="N2078" i="1"/>
  <c r="O2078" i="1" s="1" a="1"/>
  <c r="O2078" i="1" s="1"/>
  <c r="N2079" i="1"/>
  <c r="O2079" i="1" s="1" a="1"/>
  <c r="O2079" i="1" s="1"/>
  <c r="N2080" i="1"/>
  <c r="O2080" i="1" s="1" a="1"/>
  <c r="O2080" i="1" s="1"/>
  <c r="N2081" i="1"/>
  <c r="O2081" i="1" s="1" a="1"/>
  <c r="O2081" i="1" s="1"/>
  <c r="N2082" i="1"/>
  <c r="O2082" i="1" s="1" a="1"/>
  <c r="O2082" i="1" s="1"/>
  <c r="N2083" i="1"/>
  <c r="O2083" i="1" s="1" a="1"/>
  <c r="O2083" i="1" s="1"/>
  <c r="N2084" i="1"/>
  <c r="O2084" i="1" s="1" a="1"/>
  <c r="O2084" i="1" s="1"/>
  <c r="N2085" i="1"/>
  <c r="O2085" i="1" s="1" a="1"/>
  <c r="O2085" i="1" s="1"/>
  <c r="N2086" i="1"/>
  <c r="O2086" i="1" s="1" a="1"/>
  <c r="O2086" i="1" s="1"/>
  <c r="N2087" i="1"/>
  <c r="O2087" i="1" s="1" a="1"/>
  <c r="O2087" i="1" s="1"/>
  <c r="N2088" i="1"/>
  <c r="O2088" i="1" s="1" a="1"/>
  <c r="O2088" i="1" s="1"/>
  <c r="N2089" i="1"/>
  <c r="O2089" i="1" s="1" a="1"/>
  <c r="O2089" i="1" s="1"/>
  <c r="N2090" i="1"/>
  <c r="O2090" i="1" s="1" a="1"/>
  <c r="O2090" i="1" s="1"/>
  <c r="N2091" i="1"/>
  <c r="O2091" i="1" s="1" a="1"/>
  <c r="O2091" i="1" s="1"/>
  <c r="N2092" i="1"/>
  <c r="O2092" i="1" s="1" a="1"/>
  <c r="O2092" i="1" s="1"/>
  <c r="N2093" i="1"/>
  <c r="O2093" i="1" s="1" a="1"/>
  <c r="O2093" i="1" s="1"/>
  <c r="N2094" i="1"/>
  <c r="O2094" i="1" s="1" a="1"/>
  <c r="O2094" i="1" s="1"/>
  <c r="N2095" i="1"/>
  <c r="O2095" i="1" s="1" a="1"/>
  <c r="O2095" i="1" s="1"/>
  <c r="N2096" i="1"/>
  <c r="O2096" i="1" s="1" a="1"/>
  <c r="O2096" i="1" s="1"/>
  <c r="N2097" i="1"/>
  <c r="O2097" i="1" s="1" a="1"/>
  <c r="O2097" i="1" s="1"/>
  <c r="N2098" i="1"/>
  <c r="O2098" i="1" s="1" a="1"/>
  <c r="O2098" i="1" s="1"/>
  <c r="N2099" i="1"/>
  <c r="O2099" i="1" s="1" a="1"/>
  <c r="O2099" i="1" s="1"/>
  <c r="N2100" i="1"/>
  <c r="O2100" i="1" s="1" a="1"/>
  <c r="O2100" i="1" s="1"/>
  <c r="N2101" i="1"/>
  <c r="O2101" i="1" s="1" a="1"/>
  <c r="O2101" i="1" s="1"/>
  <c r="N2102" i="1"/>
  <c r="O2102" i="1" s="1" a="1"/>
  <c r="O2102" i="1" s="1"/>
  <c r="N2103" i="1"/>
  <c r="O2103" i="1" s="1" a="1"/>
  <c r="O2103" i="1" s="1"/>
  <c r="N2104" i="1"/>
  <c r="O2104" i="1" s="1" a="1"/>
  <c r="O2104" i="1" s="1"/>
  <c r="N2105" i="1"/>
  <c r="O2105" i="1" s="1" a="1"/>
  <c r="O2105" i="1" s="1"/>
  <c r="N2106" i="1"/>
  <c r="O2106" i="1" s="1" a="1"/>
  <c r="O2106" i="1" s="1"/>
  <c r="N2107" i="1"/>
  <c r="O2107" i="1" s="1" a="1"/>
  <c r="O2107" i="1" s="1"/>
  <c r="N2108" i="1"/>
  <c r="O2108" i="1" s="1" a="1"/>
  <c r="O2108" i="1" s="1"/>
  <c r="N2109" i="1"/>
  <c r="O2109" i="1" s="1" a="1"/>
  <c r="O2109" i="1" s="1"/>
  <c r="N2110" i="1"/>
  <c r="O2110" i="1" s="1" a="1"/>
  <c r="O2110" i="1" s="1"/>
  <c r="N2111" i="1"/>
  <c r="O2111" i="1" s="1" a="1"/>
  <c r="O2111" i="1" s="1"/>
  <c r="N2112" i="1"/>
  <c r="O2112" i="1" s="1" a="1"/>
  <c r="O2112" i="1" s="1"/>
  <c r="N2113" i="1"/>
  <c r="O2113" i="1" s="1" a="1"/>
  <c r="O2113" i="1" s="1"/>
  <c r="N2114" i="1"/>
  <c r="O2114" i="1" s="1" a="1"/>
  <c r="O2114" i="1" s="1"/>
  <c r="N2115" i="1"/>
  <c r="O2115" i="1" s="1" a="1"/>
  <c r="O2115" i="1" s="1"/>
  <c r="N2116" i="1"/>
  <c r="O2116" i="1" s="1" a="1"/>
  <c r="O2116" i="1" s="1"/>
  <c r="N2117" i="1"/>
  <c r="O2117" i="1" s="1" a="1"/>
  <c r="O2117" i="1" s="1"/>
  <c r="N2118" i="1"/>
  <c r="O2118" i="1" s="1" a="1"/>
  <c r="O2118" i="1" s="1"/>
  <c r="N2119" i="1"/>
  <c r="O2119" i="1" s="1" a="1"/>
  <c r="O2119" i="1" s="1"/>
  <c r="N2120" i="1"/>
  <c r="O2120" i="1" s="1" a="1"/>
  <c r="O2120" i="1" s="1"/>
  <c r="N2121" i="1"/>
  <c r="O2121" i="1" s="1" a="1"/>
  <c r="O2121" i="1" s="1"/>
  <c r="N2122" i="1"/>
  <c r="O2122" i="1" s="1" a="1"/>
  <c r="O2122" i="1" s="1"/>
  <c r="N2123" i="1"/>
  <c r="O2123" i="1" s="1" a="1"/>
  <c r="O2123" i="1" s="1"/>
  <c r="N2124" i="1"/>
  <c r="O2124" i="1" s="1" a="1"/>
  <c r="O2124" i="1" s="1"/>
  <c r="N2125" i="1"/>
  <c r="O2125" i="1" s="1" a="1"/>
  <c r="O2125" i="1" s="1"/>
  <c r="N2126" i="1"/>
  <c r="O2126" i="1" s="1" a="1"/>
  <c r="O2126" i="1" s="1"/>
  <c r="N2127" i="1"/>
  <c r="O2127" i="1" s="1" a="1"/>
  <c r="O2127" i="1" s="1"/>
  <c r="N2128" i="1"/>
  <c r="O2128" i="1" s="1" a="1"/>
  <c r="O2128" i="1" s="1"/>
  <c r="N2129" i="1"/>
  <c r="O2129" i="1" s="1" a="1"/>
  <c r="O2129" i="1" s="1"/>
  <c r="N2130" i="1"/>
  <c r="O2130" i="1" s="1" a="1"/>
  <c r="O2130" i="1" s="1"/>
  <c r="N2131" i="1"/>
  <c r="O2131" i="1" s="1" a="1"/>
  <c r="O2131" i="1" s="1"/>
  <c r="N2132" i="1"/>
  <c r="O2132" i="1" s="1" a="1"/>
  <c r="O2132" i="1" s="1"/>
  <c r="N2133" i="1"/>
  <c r="O2133" i="1" s="1" a="1"/>
  <c r="O2133" i="1" s="1"/>
  <c r="N2134" i="1"/>
  <c r="O2134" i="1" s="1" a="1"/>
  <c r="O2134" i="1" s="1"/>
  <c r="N2135" i="1"/>
  <c r="O2135" i="1" s="1" a="1"/>
  <c r="O2135" i="1" s="1"/>
  <c r="N2136" i="1"/>
  <c r="O2136" i="1" s="1" a="1"/>
  <c r="O2136" i="1" s="1"/>
  <c r="N2137" i="1"/>
  <c r="O2137" i="1" s="1" a="1"/>
  <c r="O2137" i="1" s="1"/>
  <c r="N2138" i="1"/>
  <c r="O2138" i="1" s="1" a="1"/>
  <c r="O2138" i="1" s="1"/>
  <c r="N2139" i="1"/>
  <c r="O2139" i="1" s="1" a="1"/>
  <c r="O2139" i="1" s="1"/>
  <c r="N2140" i="1"/>
  <c r="O2140" i="1" s="1" a="1"/>
  <c r="O2140" i="1" s="1"/>
  <c r="N2141" i="1"/>
  <c r="O2141" i="1" s="1" a="1"/>
  <c r="O2141" i="1" s="1"/>
  <c r="N2142" i="1"/>
  <c r="O2142" i="1" s="1" a="1"/>
  <c r="O2142" i="1" s="1"/>
  <c r="N2143" i="1"/>
  <c r="O2143" i="1" s="1" a="1"/>
  <c r="O2143" i="1" s="1"/>
  <c r="N2144" i="1"/>
  <c r="O2144" i="1" s="1" a="1"/>
  <c r="O2144" i="1" s="1"/>
  <c r="N2145" i="1"/>
  <c r="O2145" i="1" s="1" a="1"/>
  <c r="O2145" i="1" s="1"/>
  <c r="N2146" i="1"/>
  <c r="O2146" i="1" s="1" a="1"/>
  <c r="O2146" i="1" s="1"/>
  <c r="N2147" i="1"/>
  <c r="O2147" i="1" s="1" a="1"/>
  <c r="O2147" i="1" s="1"/>
  <c r="N2148" i="1"/>
  <c r="O2148" i="1" s="1" a="1"/>
  <c r="O2148" i="1" s="1"/>
  <c r="N2149" i="1"/>
  <c r="O2149" i="1" s="1" a="1"/>
  <c r="O2149" i="1" s="1"/>
  <c r="N2150" i="1"/>
  <c r="O2150" i="1" s="1" a="1"/>
  <c r="O2150" i="1" s="1"/>
  <c r="N2151" i="1"/>
  <c r="O2151" i="1" s="1" a="1"/>
  <c r="O2151" i="1" s="1"/>
  <c r="N2152" i="1"/>
  <c r="O2152" i="1" s="1" a="1"/>
  <c r="O2152" i="1" s="1"/>
  <c r="N2153" i="1"/>
  <c r="O2153" i="1" s="1" a="1"/>
  <c r="O2153" i="1" s="1"/>
  <c r="N2154" i="1"/>
  <c r="O2154" i="1" s="1" a="1"/>
  <c r="O2154" i="1" s="1"/>
  <c r="N2155" i="1"/>
  <c r="O2155" i="1" s="1" a="1"/>
  <c r="O2155" i="1" s="1"/>
  <c r="N2156" i="1"/>
  <c r="O2156" i="1" s="1" a="1"/>
  <c r="O2156" i="1" s="1"/>
  <c r="N2157" i="1"/>
  <c r="O2157" i="1" s="1" a="1"/>
  <c r="O2157" i="1" s="1"/>
  <c r="N2158" i="1"/>
  <c r="O2158" i="1" s="1" a="1"/>
  <c r="O2158" i="1" s="1"/>
  <c r="N2159" i="1"/>
  <c r="O2159" i="1" s="1" a="1"/>
  <c r="O2159" i="1" s="1"/>
  <c r="N2160" i="1"/>
  <c r="O2160" i="1" s="1" a="1"/>
  <c r="O2160" i="1" s="1"/>
  <c r="N2161" i="1"/>
  <c r="O2161" i="1" s="1" a="1"/>
  <c r="O2161" i="1" s="1"/>
  <c r="N2162" i="1"/>
  <c r="O2162" i="1" s="1" a="1"/>
  <c r="O2162" i="1" s="1"/>
  <c r="N2163" i="1"/>
  <c r="O2163" i="1" s="1" a="1"/>
  <c r="O2163" i="1" s="1"/>
  <c r="N2164" i="1"/>
  <c r="O2164" i="1" s="1" a="1"/>
  <c r="O2164" i="1" s="1"/>
  <c r="N2165" i="1"/>
  <c r="O2165" i="1" s="1" a="1"/>
  <c r="O2165" i="1" s="1"/>
  <c r="N2166" i="1"/>
  <c r="O2166" i="1" s="1" a="1"/>
  <c r="O2166" i="1" s="1"/>
  <c r="N2167" i="1"/>
  <c r="O2167" i="1" s="1" a="1"/>
  <c r="O2167" i="1" s="1"/>
  <c r="N2168" i="1"/>
  <c r="O2168" i="1" s="1" a="1"/>
  <c r="O2168" i="1" s="1"/>
  <c r="N2169" i="1"/>
  <c r="O2169" i="1" s="1" a="1"/>
  <c r="O2169" i="1" s="1"/>
  <c r="N2170" i="1"/>
  <c r="O2170" i="1" s="1" a="1"/>
  <c r="O2170" i="1" s="1"/>
  <c r="N2171" i="1"/>
  <c r="O2171" i="1" s="1" a="1"/>
  <c r="O2171" i="1" s="1"/>
  <c r="N2172" i="1"/>
  <c r="O2172" i="1" s="1" a="1"/>
  <c r="O2172" i="1" s="1"/>
  <c r="N2173" i="1"/>
  <c r="O2173" i="1" s="1" a="1"/>
  <c r="O2173" i="1" s="1"/>
  <c r="N2174" i="1"/>
  <c r="O2174" i="1" s="1" a="1"/>
  <c r="O2174" i="1" s="1"/>
  <c r="N2175" i="1"/>
  <c r="O2175" i="1" s="1" a="1"/>
  <c r="O2175" i="1" s="1"/>
  <c r="N2176" i="1"/>
  <c r="O2176" i="1" s="1" a="1"/>
  <c r="O2176" i="1" s="1"/>
  <c r="N2177" i="1"/>
  <c r="O2177" i="1" s="1" a="1"/>
  <c r="O2177" i="1" s="1"/>
  <c r="N2178" i="1"/>
  <c r="O2178" i="1" s="1" a="1"/>
  <c r="O2178" i="1" s="1"/>
  <c r="N2179" i="1"/>
  <c r="O2179" i="1" s="1" a="1"/>
  <c r="O2179" i="1" s="1"/>
  <c r="N2180" i="1"/>
  <c r="O2180" i="1" s="1" a="1"/>
  <c r="O2180" i="1" s="1"/>
  <c r="N2181" i="1"/>
  <c r="O2181" i="1" s="1" a="1"/>
  <c r="O2181" i="1" s="1"/>
  <c r="N2182" i="1"/>
  <c r="O2182" i="1" s="1" a="1"/>
  <c r="O2182" i="1" s="1"/>
  <c r="N2183" i="1"/>
  <c r="O2183" i="1" s="1" a="1"/>
  <c r="O2183" i="1" s="1"/>
  <c r="N2184" i="1"/>
  <c r="O2184" i="1" s="1" a="1"/>
  <c r="O2184" i="1" s="1"/>
  <c r="N2185" i="1"/>
  <c r="O2185" i="1" s="1" a="1"/>
  <c r="O2185" i="1" s="1"/>
  <c r="N2186" i="1"/>
  <c r="O2186" i="1" s="1" a="1"/>
  <c r="O2186" i="1" s="1"/>
  <c r="N2187" i="1"/>
  <c r="O2187" i="1" s="1" a="1"/>
  <c r="O2187" i="1" s="1"/>
  <c r="N2188" i="1"/>
  <c r="O2188" i="1" s="1" a="1"/>
  <c r="O2188" i="1" s="1"/>
  <c r="N2189" i="1"/>
  <c r="O2189" i="1" s="1" a="1"/>
  <c r="O2189" i="1" s="1"/>
  <c r="N2190" i="1"/>
  <c r="O2190" i="1" s="1" a="1"/>
  <c r="O2190" i="1" s="1"/>
  <c r="N2191" i="1"/>
  <c r="O2191" i="1" s="1" a="1"/>
  <c r="O2191" i="1" s="1"/>
  <c r="N2192" i="1"/>
  <c r="O2192" i="1" s="1" a="1"/>
  <c r="O2192" i="1" s="1"/>
  <c r="N2193" i="1"/>
  <c r="O2193" i="1" s="1" a="1"/>
  <c r="O2193" i="1" s="1"/>
  <c r="N2194" i="1"/>
  <c r="O2194" i="1" s="1" a="1"/>
  <c r="O2194" i="1" s="1"/>
  <c r="N2195" i="1"/>
  <c r="O2195" i="1" s="1" a="1"/>
  <c r="O2195" i="1" s="1"/>
  <c r="N2196" i="1"/>
  <c r="O2196" i="1" s="1" a="1"/>
  <c r="O2196" i="1" s="1"/>
  <c r="N2197" i="1"/>
  <c r="O2197" i="1" s="1" a="1"/>
  <c r="O2197" i="1" s="1"/>
  <c r="N2198" i="1"/>
  <c r="O2198" i="1" s="1" a="1"/>
  <c r="O2198" i="1" s="1"/>
  <c r="N2199" i="1"/>
  <c r="O2199" i="1" s="1" a="1"/>
  <c r="O2199" i="1" s="1"/>
  <c r="N2200" i="1"/>
  <c r="O2200" i="1" s="1" a="1"/>
  <c r="O2200" i="1" s="1"/>
  <c r="N2201" i="1"/>
  <c r="O2201" i="1" s="1" a="1"/>
  <c r="O2201" i="1" s="1"/>
  <c r="N2202" i="1"/>
  <c r="O2202" i="1" s="1" a="1"/>
  <c r="O2202" i="1" s="1"/>
  <c r="N2203" i="1"/>
  <c r="O2203" i="1" s="1" a="1"/>
  <c r="O2203" i="1" s="1"/>
  <c r="N2204" i="1"/>
  <c r="O2204" i="1" s="1" a="1"/>
  <c r="O2204" i="1" s="1"/>
  <c r="N2205" i="1"/>
  <c r="O2205" i="1" s="1" a="1"/>
  <c r="O2205" i="1" s="1"/>
  <c r="N2206" i="1"/>
  <c r="O2206" i="1" s="1" a="1"/>
  <c r="O2206" i="1" s="1"/>
  <c r="N2207" i="1"/>
  <c r="O2207" i="1" s="1" a="1"/>
  <c r="O2207" i="1" s="1"/>
  <c r="N2208" i="1"/>
  <c r="O2208" i="1" s="1" a="1"/>
  <c r="O2208" i="1" s="1"/>
  <c r="N2209" i="1"/>
  <c r="O2209" i="1" s="1" a="1"/>
  <c r="O2209" i="1" s="1"/>
  <c r="N2210" i="1"/>
  <c r="O2210" i="1" s="1" a="1"/>
  <c r="O2210" i="1" s="1"/>
  <c r="N2211" i="1"/>
  <c r="O2211" i="1" s="1" a="1"/>
  <c r="O2211" i="1" s="1"/>
  <c r="N2212" i="1"/>
  <c r="O2212" i="1" s="1" a="1"/>
  <c r="O2212" i="1" s="1"/>
  <c r="N2213" i="1"/>
  <c r="O2213" i="1" s="1" a="1"/>
  <c r="O2213" i="1" s="1"/>
  <c r="N2214" i="1"/>
  <c r="O2214" i="1" s="1" a="1"/>
  <c r="O2214" i="1" s="1"/>
  <c r="N2215" i="1"/>
  <c r="O2215" i="1" s="1" a="1"/>
  <c r="O2215" i="1" s="1"/>
  <c r="N2216" i="1"/>
  <c r="O2216" i="1" s="1" a="1"/>
  <c r="O2216" i="1" s="1"/>
  <c r="N2217" i="1"/>
  <c r="O2217" i="1" s="1" a="1"/>
  <c r="O2217" i="1" s="1"/>
  <c r="N2218" i="1"/>
  <c r="O2218" i="1" s="1" a="1"/>
  <c r="O2218" i="1" s="1"/>
  <c r="N2219" i="1"/>
  <c r="O2219" i="1" s="1" a="1"/>
  <c r="O2219" i="1" s="1"/>
  <c r="N2220" i="1"/>
  <c r="O2220" i="1" s="1" a="1"/>
  <c r="O2220" i="1" s="1"/>
  <c r="N2221" i="1"/>
  <c r="O2221" i="1" s="1" a="1"/>
  <c r="O2221" i="1" s="1"/>
  <c r="N2222" i="1"/>
  <c r="O2222" i="1" s="1" a="1"/>
  <c r="O2222" i="1" s="1"/>
  <c r="N2223" i="1"/>
  <c r="O2223" i="1" s="1" a="1"/>
  <c r="O2223" i="1" s="1"/>
  <c r="N2224" i="1"/>
  <c r="O2224" i="1" s="1" a="1"/>
  <c r="O2224" i="1" s="1"/>
  <c r="N2225" i="1"/>
  <c r="O2225" i="1" s="1" a="1"/>
  <c r="O2225" i="1" s="1"/>
  <c r="N2226" i="1"/>
  <c r="O2226" i="1" s="1" a="1"/>
  <c r="O2226" i="1" s="1"/>
  <c r="N2227" i="1"/>
  <c r="O2227" i="1" s="1" a="1"/>
  <c r="O2227" i="1" s="1"/>
  <c r="N2228" i="1"/>
  <c r="O2228" i="1" s="1" a="1"/>
  <c r="O2228" i="1" s="1"/>
  <c r="N2229" i="1"/>
  <c r="O2229" i="1" s="1" a="1"/>
  <c r="O2229" i="1" s="1"/>
  <c r="N2230" i="1"/>
  <c r="O2230" i="1" s="1" a="1"/>
  <c r="O2230" i="1" s="1"/>
  <c r="N2231" i="1"/>
  <c r="O2231" i="1" s="1" a="1"/>
  <c r="O2231" i="1" s="1"/>
  <c r="N2232" i="1"/>
  <c r="O2232" i="1" s="1" a="1"/>
  <c r="O2232" i="1" s="1"/>
  <c r="N2233" i="1"/>
  <c r="O2233" i="1" s="1" a="1"/>
  <c r="O2233" i="1" s="1"/>
  <c r="N2234" i="1"/>
  <c r="O2234" i="1" s="1" a="1"/>
  <c r="O2234" i="1" s="1"/>
  <c r="N2235" i="1"/>
  <c r="O2235" i="1" s="1" a="1"/>
  <c r="O2235" i="1" s="1"/>
  <c r="N2236" i="1"/>
  <c r="O2236" i="1" s="1" a="1"/>
  <c r="O2236" i="1" s="1"/>
  <c r="N2237" i="1"/>
  <c r="O2237" i="1" s="1" a="1"/>
  <c r="O2237" i="1" s="1"/>
  <c r="N2238" i="1"/>
  <c r="O2238" i="1" s="1" a="1"/>
  <c r="O2238" i="1" s="1"/>
  <c r="N2239" i="1"/>
  <c r="O2239" i="1" s="1" a="1"/>
  <c r="O2239" i="1" s="1"/>
  <c r="N2240" i="1"/>
  <c r="O2240" i="1" s="1" a="1"/>
  <c r="O2240" i="1" s="1"/>
  <c r="N2241" i="1"/>
  <c r="O2241" i="1" s="1" a="1"/>
  <c r="O2241" i="1" s="1"/>
  <c r="N2242" i="1"/>
  <c r="O2242" i="1" s="1" a="1"/>
  <c r="O2242" i="1" s="1"/>
  <c r="N2243" i="1"/>
  <c r="O2243" i="1" s="1" a="1"/>
  <c r="O2243" i="1" s="1"/>
  <c r="N2244" i="1"/>
  <c r="O2244" i="1" s="1" a="1"/>
  <c r="O2244" i="1" s="1"/>
  <c r="N2245" i="1"/>
  <c r="O2245" i="1" s="1" a="1"/>
  <c r="O2245" i="1" s="1"/>
  <c r="N2246" i="1"/>
  <c r="O2246" i="1" s="1" a="1"/>
  <c r="O2246" i="1" s="1"/>
  <c r="N2247" i="1"/>
  <c r="O2247" i="1" s="1" a="1"/>
  <c r="O2247" i="1" s="1"/>
  <c r="N2248" i="1"/>
  <c r="O2248" i="1" s="1" a="1"/>
  <c r="O2248" i="1" s="1"/>
  <c r="N2249" i="1"/>
  <c r="O2249" i="1" s="1" a="1"/>
  <c r="O2249" i="1" s="1"/>
  <c r="N2250" i="1"/>
  <c r="O2250" i="1" s="1" a="1"/>
  <c r="O2250" i="1" s="1"/>
  <c r="N2251" i="1"/>
  <c r="O2251" i="1" s="1" a="1"/>
  <c r="O2251" i="1" s="1"/>
  <c r="N2252" i="1"/>
  <c r="O2252" i="1" s="1" a="1"/>
  <c r="O2252" i="1" s="1"/>
  <c r="N2253" i="1"/>
  <c r="O2253" i="1" s="1" a="1"/>
  <c r="O2253" i="1" s="1"/>
  <c r="N2254" i="1"/>
  <c r="O2254" i="1" s="1" a="1"/>
  <c r="O2254" i="1" s="1"/>
  <c r="N2255" i="1"/>
  <c r="O2255" i="1" s="1" a="1"/>
  <c r="O2255" i="1" s="1"/>
  <c r="N2256" i="1"/>
  <c r="O2256" i="1" s="1" a="1"/>
  <c r="O2256" i="1" s="1"/>
  <c r="N2257" i="1"/>
  <c r="O2257" i="1" s="1" a="1"/>
  <c r="O2257" i="1" s="1"/>
  <c r="N2258" i="1"/>
  <c r="O2258" i="1" s="1" a="1"/>
  <c r="O2258" i="1" s="1"/>
  <c r="N2259" i="1"/>
  <c r="O2259" i="1" s="1" a="1"/>
  <c r="O2259" i="1" s="1"/>
  <c r="N2260" i="1"/>
  <c r="O2260" i="1" s="1" a="1"/>
  <c r="O2260" i="1" s="1"/>
  <c r="N2261" i="1"/>
  <c r="O2261" i="1" s="1" a="1"/>
  <c r="O2261" i="1" s="1"/>
  <c r="N2262" i="1"/>
  <c r="O2262" i="1" s="1" a="1"/>
  <c r="O2262" i="1" s="1"/>
  <c r="N2263" i="1"/>
  <c r="O2263" i="1" s="1" a="1"/>
  <c r="O2263" i="1" s="1"/>
  <c r="N2264" i="1"/>
  <c r="O2264" i="1" s="1" a="1"/>
  <c r="O2264" i="1" s="1"/>
  <c r="N2265" i="1"/>
  <c r="O2265" i="1" s="1" a="1"/>
  <c r="O2265" i="1" s="1"/>
  <c r="N2266" i="1"/>
  <c r="O2266" i="1" s="1" a="1"/>
  <c r="O2266" i="1" s="1"/>
  <c r="N2267" i="1"/>
  <c r="O2267" i="1" s="1" a="1"/>
  <c r="O2267" i="1" s="1"/>
  <c r="N2268" i="1"/>
  <c r="O2268" i="1" s="1" a="1"/>
  <c r="O2268" i="1" s="1"/>
  <c r="N2269" i="1"/>
  <c r="O2269" i="1" s="1" a="1"/>
  <c r="O2269" i="1" s="1"/>
  <c r="N2270" i="1"/>
  <c r="O2270" i="1" s="1" a="1"/>
  <c r="O2270" i="1" s="1"/>
  <c r="N2271" i="1"/>
  <c r="O2271" i="1" s="1" a="1"/>
  <c r="O2271" i="1" s="1"/>
  <c r="N2272" i="1"/>
  <c r="O2272" i="1" s="1" a="1"/>
  <c r="O2272" i="1" s="1"/>
  <c r="N2273" i="1"/>
  <c r="O2273" i="1" s="1" a="1"/>
  <c r="O2273" i="1" s="1"/>
  <c r="N2274" i="1"/>
  <c r="O2274" i="1" s="1" a="1"/>
  <c r="O2274" i="1" s="1"/>
  <c r="N2275" i="1"/>
  <c r="O2275" i="1" s="1" a="1"/>
  <c r="O2275" i="1" s="1"/>
  <c r="N2276" i="1"/>
  <c r="O2276" i="1" s="1" a="1"/>
  <c r="O2276" i="1" s="1"/>
  <c r="N2277" i="1"/>
  <c r="O2277" i="1" s="1" a="1"/>
  <c r="O2277" i="1" s="1"/>
  <c r="N2278" i="1"/>
  <c r="O2278" i="1" s="1" a="1"/>
  <c r="O2278" i="1" s="1"/>
  <c r="N2279" i="1"/>
  <c r="O2279" i="1" s="1" a="1"/>
  <c r="O2279" i="1" s="1"/>
  <c r="N2280" i="1"/>
  <c r="O2280" i="1" s="1" a="1"/>
  <c r="O2280" i="1" s="1"/>
  <c r="N2281" i="1"/>
  <c r="O2281" i="1" s="1" a="1"/>
  <c r="O2281" i="1" s="1"/>
  <c r="N2282" i="1"/>
  <c r="O2282" i="1" s="1" a="1"/>
  <c r="O2282" i="1" s="1"/>
  <c r="N2283" i="1"/>
  <c r="O2283" i="1" s="1" a="1"/>
  <c r="O2283" i="1" s="1"/>
  <c r="N2284" i="1"/>
  <c r="O2284" i="1" s="1" a="1"/>
  <c r="O2284" i="1" s="1"/>
  <c r="N2285" i="1"/>
  <c r="O2285" i="1" s="1" a="1"/>
  <c r="O2285" i="1" s="1"/>
  <c r="N2286" i="1"/>
  <c r="O2286" i="1" s="1" a="1"/>
  <c r="O2286" i="1" s="1"/>
  <c r="N2287" i="1"/>
  <c r="O2287" i="1" s="1" a="1"/>
  <c r="O2287" i="1" s="1"/>
  <c r="N2288" i="1"/>
  <c r="O2288" i="1" s="1" a="1"/>
  <c r="O2288" i="1" s="1"/>
  <c r="N2289" i="1"/>
  <c r="O2289" i="1" s="1" a="1"/>
  <c r="O2289" i="1" s="1"/>
  <c r="N2290" i="1"/>
  <c r="O2290" i="1" s="1" a="1"/>
  <c r="O2290" i="1" s="1"/>
  <c r="N2291" i="1"/>
  <c r="O2291" i="1" s="1" a="1"/>
  <c r="O2291" i="1" s="1"/>
  <c r="N2292" i="1"/>
  <c r="O2292" i="1" s="1" a="1"/>
  <c r="O2292" i="1" s="1"/>
  <c r="N2293" i="1"/>
  <c r="O2293" i="1" s="1" a="1"/>
  <c r="O2293" i="1" s="1"/>
  <c r="N2294" i="1"/>
  <c r="O2294" i="1" s="1" a="1"/>
  <c r="O2294" i="1" s="1"/>
  <c r="N2295" i="1"/>
  <c r="O2295" i="1" s="1" a="1"/>
  <c r="O2295" i="1" s="1"/>
  <c r="N2296" i="1"/>
  <c r="O2296" i="1" s="1" a="1"/>
  <c r="O2296" i="1" s="1"/>
  <c r="N2297" i="1"/>
  <c r="O2297" i="1" s="1" a="1"/>
  <c r="O2297" i="1" s="1"/>
  <c r="N2298" i="1"/>
  <c r="O2298" i="1" s="1" a="1"/>
  <c r="O2298" i="1" s="1"/>
  <c r="N2299" i="1"/>
  <c r="O2299" i="1" s="1" a="1"/>
  <c r="O2299" i="1" s="1"/>
  <c r="N2300" i="1"/>
  <c r="O2300" i="1" s="1" a="1"/>
  <c r="O2300" i="1" s="1"/>
  <c r="N2301" i="1"/>
  <c r="O2301" i="1" s="1" a="1"/>
  <c r="O2301" i="1" s="1"/>
  <c r="N2302" i="1"/>
  <c r="O2302" i="1" s="1" a="1"/>
  <c r="O2302" i="1" s="1"/>
  <c r="N2303" i="1"/>
  <c r="O2303" i="1" s="1" a="1"/>
  <c r="O2303" i="1" s="1"/>
  <c r="N2304" i="1"/>
  <c r="O2304" i="1" s="1" a="1"/>
  <c r="O2304" i="1" s="1"/>
  <c r="N2305" i="1"/>
  <c r="O2305" i="1" s="1" a="1"/>
  <c r="O2305" i="1" s="1"/>
  <c r="N2306" i="1"/>
  <c r="O2306" i="1" s="1" a="1"/>
  <c r="O2306" i="1" s="1"/>
  <c r="N2307" i="1"/>
  <c r="O2307" i="1" s="1" a="1"/>
  <c r="O2307" i="1" s="1"/>
  <c r="N2308" i="1"/>
  <c r="O2308" i="1" s="1" a="1"/>
  <c r="O2308" i="1" s="1"/>
  <c r="N2309" i="1"/>
  <c r="O2309" i="1" s="1" a="1"/>
  <c r="O2309" i="1" s="1"/>
  <c r="N2310" i="1"/>
  <c r="O2310" i="1" s="1" a="1"/>
  <c r="O2310" i="1" s="1"/>
  <c r="N2311" i="1"/>
  <c r="O2311" i="1" s="1" a="1"/>
  <c r="O2311" i="1" s="1"/>
  <c r="N2312" i="1"/>
  <c r="O2312" i="1" s="1" a="1"/>
  <c r="O2312" i="1" s="1"/>
  <c r="N2313" i="1"/>
  <c r="O2313" i="1" s="1" a="1"/>
  <c r="O2313" i="1" s="1"/>
  <c r="N2314" i="1"/>
  <c r="O2314" i="1" s="1" a="1"/>
  <c r="O2314" i="1" s="1"/>
  <c r="N2315" i="1"/>
  <c r="O2315" i="1" s="1" a="1"/>
  <c r="O2315" i="1" s="1"/>
  <c r="N2316" i="1"/>
  <c r="O2316" i="1" s="1" a="1"/>
  <c r="O2316" i="1" s="1"/>
  <c r="N2317" i="1"/>
  <c r="O2317" i="1" s="1" a="1"/>
  <c r="O2317" i="1" s="1"/>
  <c r="N2318" i="1"/>
  <c r="O2318" i="1" s="1" a="1"/>
  <c r="O2318" i="1" s="1"/>
  <c r="N2319" i="1"/>
  <c r="O2319" i="1" s="1" a="1"/>
  <c r="O2319" i="1" s="1"/>
  <c r="N2320" i="1"/>
  <c r="O2320" i="1" s="1" a="1"/>
  <c r="O2320" i="1" s="1"/>
  <c r="N2321" i="1"/>
  <c r="O2321" i="1" s="1" a="1"/>
  <c r="O2321" i="1" s="1"/>
  <c r="N2322" i="1"/>
  <c r="O2322" i="1" s="1" a="1"/>
  <c r="O2322" i="1" s="1"/>
  <c r="N2323" i="1"/>
  <c r="O2323" i="1" s="1" a="1"/>
  <c r="O2323" i="1" s="1"/>
  <c r="N2324" i="1"/>
  <c r="O2324" i="1" s="1" a="1"/>
  <c r="O2324" i="1" s="1"/>
  <c r="N2325" i="1"/>
  <c r="O2325" i="1" s="1" a="1"/>
  <c r="O2325" i="1" s="1"/>
  <c r="N2326" i="1"/>
  <c r="O2326" i="1" s="1" a="1"/>
  <c r="O2326" i="1" s="1"/>
  <c r="N2327" i="1"/>
  <c r="O2327" i="1" s="1" a="1"/>
  <c r="O2327" i="1" s="1"/>
  <c r="N2328" i="1"/>
  <c r="O2328" i="1" s="1" a="1"/>
  <c r="O2328" i="1" s="1"/>
  <c r="N2329" i="1"/>
  <c r="O2329" i="1" s="1" a="1"/>
  <c r="O2329" i="1" s="1"/>
  <c r="N2330" i="1"/>
  <c r="O2330" i="1" s="1" a="1"/>
  <c r="O2330" i="1" s="1"/>
  <c r="N2331" i="1"/>
  <c r="O2331" i="1" s="1" a="1"/>
  <c r="O2331" i="1" s="1"/>
  <c r="N2332" i="1"/>
  <c r="O2332" i="1" s="1" a="1"/>
  <c r="O2332" i="1" s="1"/>
  <c r="N2333" i="1"/>
  <c r="O2333" i="1" s="1" a="1"/>
  <c r="O2333" i="1" s="1"/>
  <c r="N2334" i="1"/>
  <c r="O2334" i="1" s="1" a="1"/>
  <c r="O2334" i="1" s="1"/>
  <c r="N2335" i="1"/>
  <c r="O2335" i="1" s="1" a="1"/>
  <c r="O2335" i="1" s="1"/>
  <c r="N2336" i="1"/>
  <c r="O2336" i="1" s="1" a="1"/>
  <c r="O2336" i="1" s="1"/>
  <c r="N2337" i="1"/>
  <c r="O2337" i="1" s="1" a="1"/>
  <c r="O2337" i="1" s="1"/>
  <c r="N2338" i="1"/>
  <c r="O2338" i="1" s="1" a="1"/>
  <c r="O2338" i="1" s="1"/>
  <c r="N2339" i="1"/>
  <c r="O2339" i="1" s="1" a="1"/>
  <c r="O2339" i="1" s="1"/>
  <c r="N2340" i="1"/>
  <c r="O2340" i="1" s="1" a="1"/>
  <c r="O2340" i="1" s="1"/>
  <c r="N2341" i="1"/>
  <c r="O2341" i="1" s="1" a="1"/>
  <c r="O2341" i="1" s="1"/>
  <c r="N2342" i="1"/>
  <c r="O2342" i="1" s="1" a="1"/>
  <c r="O2342" i="1" s="1"/>
  <c r="N2343" i="1"/>
  <c r="O2343" i="1" s="1" a="1"/>
  <c r="O2343" i="1" s="1"/>
  <c r="N2344" i="1"/>
  <c r="O2344" i="1" s="1" a="1"/>
  <c r="O2344" i="1" s="1"/>
  <c r="N2345" i="1"/>
  <c r="O2345" i="1" s="1" a="1"/>
  <c r="O2345" i="1" s="1"/>
  <c r="N2346" i="1"/>
  <c r="O2346" i="1" s="1" a="1"/>
  <c r="O2346" i="1" s="1"/>
  <c r="N2347" i="1"/>
  <c r="O2347" i="1" s="1" a="1"/>
  <c r="O2347" i="1" s="1"/>
  <c r="N2348" i="1"/>
  <c r="O2348" i="1" s="1" a="1"/>
  <c r="O2348" i="1" s="1"/>
  <c r="N2349" i="1"/>
  <c r="O2349" i="1" s="1" a="1"/>
  <c r="O2349" i="1" s="1"/>
  <c r="N2350" i="1"/>
  <c r="O2350" i="1" s="1" a="1"/>
  <c r="O2350" i="1" s="1"/>
  <c r="N2351" i="1"/>
  <c r="O2351" i="1" s="1" a="1"/>
  <c r="O2351" i="1" s="1"/>
  <c r="N2352" i="1"/>
  <c r="O2352" i="1" s="1" a="1"/>
  <c r="O2352" i="1" s="1"/>
  <c r="N2353" i="1"/>
  <c r="O2353" i="1" s="1" a="1"/>
  <c r="O2353" i="1" s="1"/>
  <c r="N2354" i="1"/>
  <c r="O2354" i="1" s="1" a="1"/>
  <c r="O2354" i="1" s="1"/>
  <c r="N2355" i="1"/>
  <c r="O2355" i="1" s="1" a="1"/>
  <c r="O2355" i="1" s="1"/>
  <c r="N2356" i="1"/>
  <c r="O2356" i="1" s="1" a="1"/>
  <c r="O2356" i="1" s="1"/>
  <c r="N2357" i="1"/>
  <c r="O2357" i="1" s="1" a="1"/>
  <c r="O2357" i="1" s="1"/>
  <c r="N2358" i="1"/>
  <c r="O2358" i="1" s="1" a="1"/>
  <c r="O2358" i="1" s="1"/>
  <c r="N2359" i="1"/>
  <c r="O2359" i="1" s="1" a="1"/>
  <c r="O2359" i="1" s="1"/>
  <c r="N2360" i="1"/>
  <c r="O2360" i="1" s="1" a="1"/>
  <c r="O2360" i="1" s="1"/>
  <c r="N2361" i="1"/>
  <c r="O2361" i="1" s="1" a="1"/>
  <c r="O2361" i="1" s="1"/>
  <c r="N2362" i="1"/>
  <c r="O2362" i="1" s="1" a="1"/>
  <c r="O2362" i="1" s="1"/>
  <c r="N2363" i="1"/>
  <c r="O2363" i="1" s="1" a="1"/>
  <c r="O2363" i="1" s="1"/>
  <c r="N2364" i="1"/>
  <c r="O2364" i="1" s="1" a="1"/>
  <c r="O2364" i="1" s="1"/>
  <c r="N2365" i="1"/>
  <c r="O2365" i="1" s="1" a="1"/>
  <c r="O2365" i="1" s="1"/>
  <c r="N2366" i="1"/>
  <c r="O2366" i="1" s="1" a="1"/>
  <c r="O2366" i="1" s="1"/>
  <c r="N2367" i="1"/>
  <c r="O2367" i="1" s="1" a="1"/>
  <c r="O2367" i="1" s="1"/>
  <c r="N2368" i="1"/>
  <c r="O2368" i="1" s="1" a="1"/>
  <c r="O2368" i="1" s="1"/>
  <c r="N2369" i="1"/>
  <c r="O2369" i="1" s="1" a="1"/>
  <c r="O2369" i="1" s="1"/>
  <c r="N2370" i="1"/>
  <c r="O2370" i="1" s="1" a="1"/>
  <c r="O2370" i="1" s="1"/>
  <c r="N2371" i="1"/>
  <c r="O2371" i="1" s="1" a="1"/>
  <c r="O2371" i="1" s="1"/>
  <c r="N2372" i="1"/>
  <c r="O2372" i="1" s="1" a="1"/>
  <c r="O2372" i="1" s="1"/>
  <c r="N2373" i="1"/>
  <c r="O2373" i="1" s="1" a="1"/>
  <c r="O2373" i="1" s="1"/>
  <c r="N2374" i="1"/>
  <c r="O2374" i="1" s="1" a="1"/>
  <c r="O2374" i="1" s="1"/>
  <c r="N2375" i="1"/>
  <c r="O2375" i="1" s="1" a="1"/>
  <c r="O2375" i="1" s="1"/>
  <c r="N2376" i="1"/>
  <c r="O2376" i="1" s="1" a="1"/>
  <c r="O2376" i="1" s="1"/>
  <c r="N2377" i="1"/>
  <c r="O2377" i="1" s="1" a="1"/>
  <c r="O2377" i="1" s="1"/>
  <c r="N2378" i="1"/>
  <c r="O2378" i="1" s="1" a="1"/>
  <c r="O2378" i="1" s="1"/>
  <c r="N2379" i="1"/>
  <c r="O2379" i="1" s="1" a="1"/>
  <c r="O2379" i="1" s="1"/>
  <c r="N2380" i="1"/>
  <c r="O2380" i="1" s="1" a="1"/>
  <c r="O2380" i="1" s="1"/>
  <c r="N2381" i="1"/>
  <c r="O2381" i="1" s="1" a="1"/>
  <c r="O2381" i="1" s="1"/>
  <c r="N2382" i="1"/>
  <c r="O2382" i="1" s="1" a="1"/>
  <c r="O2382" i="1" s="1"/>
  <c r="N2383" i="1"/>
  <c r="O2383" i="1" s="1" a="1"/>
  <c r="O2383" i="1" s="1"/>
  <c r="N2384" i="1"/>
  <c r="O2384" i="1" s="1" a="1"/>
  <c r="O2384" i="1" s="1"/>
  <c r="N2385" i="1"/>
  <c r="O2385" i="1" s="1" a="1"/>
  <c r="O2385" i="1" s="1"/>
  <c r="N2386" i="1"/>
  <c r="O2386" i="1" s="1" a="1"/>
  <c r="O2386" i="1" s="1"/>
  <c r="N2387" i="1"/>
  <c r="O2387" i="1" s="1" a="1"/>
  <c r="O2387" i="1" s="1"/>
  <c r="N2388" i="1"/>
  <c r="O2388" i="1" s="1" a="1"/>
  <c r="O2388" i="1" s="1"/>
  <c r="N2389" i="1"/>
  <c r="O2389" i="1" s="1" a="1"/>
  <c r="O2389" i="1" s="1"/>
  <c r="N2390" i="1"/>
  <c r="O2390" i="1" s="1" a="1"/>
  <c r="O2390" i="1" s="1"/>
  <c r="N2391" i="1"/>
  <c r="O2391" i="1" s="1" a="1"/>
  <c r="O2391" i="1" s="1"/>
  <c r="N2392" i="1"/>
  <c r="O2392" i="1" s="1" a="1"/>
  <c r="O2392" i="1" s="1"/>
  <c r="N2393" i="1"/>
  <c r="O2393" i="1" s="1" a="1"/>
  <c r="O2393" i="1" s="1"/>
  <c r="N2394" i="1"/>
  <c r="O2394" i="1" s="1" a="1"/>
  <c r="O2394" i="1" s="1"/>
  <c r="N2395" i="1"/>
  <c r="O2395" i="1" s="1" a="1"/>
  <c r="O2395" i="1" s="1"/>
  <c r="N2396" i="1"/>
  <c r="O2396" i="1" s="1" a="1"/>
  <c r="O2396" i="1" s="1"/>
  <c r="N2397" i="1"/>
  <c r="O2397" i="1" s="1" a="1"/>
  <c r="O2397" i="1" s="1"/>
  <c r="N2398" i="1"/>
  <c r="O2398" i="1" s="1" a="1"/>
  <c r="O2398" i="1" s="1"/>
  <c r="N2399" i="1"/>
  <c r="O2399" i="1" s="1" a="1"/>
  <c r="O2399" i="1" s="1"/>
  <c r="N2400" i="1"/>
  <c r="O2400" i="1" s="1" a="1"/>
  <c r="O2400" i="1" s="1"/>
  <c r="N2401" i="1"/>
  <c r="O2401" i="1" s="1" a="1"/>
  <c r="O2401" i="1" s="1"/>
  <c r="N2402" i="1"/>
  <c r="O2402" i="1" s="1" a="1"/>
  <c r="O2402" i="1" s="1"/>
  <c r="N2403" i="1"/>
  <c r="O2403" i="1" s="1" a="1"/>
  <c r="O2403" i="1" s="1"/>
  <c r="N2404" i="1"/>
  <c r="O2404" i="1" s="1" a="1"/>
  <c r="O2404" i="1" s="1"/>
  <c r="N2405" i="1"/>
  <c r="O2405" i="1" s="1" a="1"/>
  <c r="O2405" i="1" s="1"/>
  <c r="N2406" i="1"/>
  <c r="O2406" i="1" s="1" a="1"/>
  <c r="O2406" i="1" s="1"/>
  <c r="N2407" i="1"/>
  <c r="O2407" i="1" s="1" a="1"/>
  <c r="O2407" i="1" s="1"/>
  <c r="N2408" i="1"/>
  <c r="O2408" i="1" s="1" a="1"/>
  <c r="O2408" i="1" s="1"/>
  <c r="N2409" i="1"/>
  <c r="O2409" i="1" s="1" a="1"/>
  <c r="O2409" i="1" s="1"/>
  <c r="N2410" i="1"/>
  <c r="O2410" i="1" s="1" a="1"/>
  <c r="O2410" i="1" s="1"/>
  <c r="N2411" i="1"/>
  <c r="O2411" i="1" s="1" a="1"/>
  <c r="O2411" i="1" s="1"/>
  <c r="N2412" i="1"/>
  <c r="O2412" i="1" s="1" a="1"/>
  <c r="O2412" i="1" s="1"/>
  <c r="N2413" i="1"/>
  <c r="O2413" i="1" s="1" a="1"/>
  <c r="O2413" i="1" s="1"/>
  <c r="N2414" i="1"/>
  <c r="O2414" i="1" s="1" a="1"/>
  <c r="O2414" i="1" s="1"/>
  <c r="N2415" i="1"/>
  <c r="O2415" i="1" s="1" a="1"/>
  <c r="O2415" i="1" s="1"/>
  <c r="N2416" i="1"/>
  <c r="O2416" i="1" s="1" a="1"/>
  <c r="O2416" i="1" s="1"/>
  <c r="N2417" i="1"/>
  <c r="O2417" i="1" s="1" a="1"/>
  <c r="O2417" i="1" s="1"/>
  <c r="N2418" i="1"/>
  <c r="O2418" i="1" s="1" a="1"/>
  <c r="O2418" i="1" s="1"/>
  <c r="N2419" i="1"/>
  <c r="O2419" i="1" s="1" a="1"/>
  <c r="O2419" i="1" s="1"/>
  <c r="N2420" i="1"/>
  <c r="O2420" i="1" s="1" a="1"/>
  <c r="O2420" i="1" s="1"/>
  <c r="N2421" i="1"/>
  <c r="O2421" i="1" s="1" a="1"/>
  <c r="O2421" i="1" s="1"/>
  <c r="N2422" i="1"/>
  <c r="O2422" i="1" s="1" a="1"/>
  <c r="O2422" i="1" s="1"/>
  <c r="N2423" i="1"/>
  <c r="O2423" i="1" s="1" a="1"/>
  <c r="O2423" i="1" s="1"/>
  <c r="N2424" i="1"/>
  <c r="O2424" i="1" s="1" a="1"/>
  <c r="O2424" i="1" s="1"/>
  <c r="N2425" i="1"/>
  <c r="O2425" i="1" s="1" a="1"/>
  <c r="O2425" i="1" s="1"/>
  <c r="N2426" i="1"/>
  <c r="O2426" i="1" s="1" a="1"/>
  <c r="O2426" i="1" s="1"/>
  <c r="N2427" i="1"/>
  <c r="O2427" i="1" s="1" a="1"/>
  <c r="O2427" i="1" s="1"/>
  <c r="N2428" i="1"/>
  <c r="O2428" i="1" s="1" a="1"/>
  <c r="O2428" i="1" s="1"/>
  <c r="N2429" i="1"/>
  <c r="O2429" i="1" s="1" a="1"/>
  <c r="O2429" i="1" s="1"/>
  <c r="N2430" i="1"/>
  <c r="O2430" i="1" s="1" a="1"/>
  <c r="O2430" i="1" s="1"/>
  <c r="N2431" i="1"/>
  <c r="O2431" i="1" s="1" a="1"/>
  <c r="O2431" i="1" s="1"/>
  <c r="N2432" i="1"/>
  <c r="O2432" i="1" s="1" a="1"/>
  <c r="O2432" i="1" s="1"/>
  <c r="N2433" i="1"/>
  <c r="O2433" i="1" s="1" a="1"/>
  <c r="O2433" i="1" s="1"/>
  <c r="N2434" i="1"/>
  <c r="O2434" i="1" s="1" a="1"/>
  <c r="O2434" i="1" s="1"/>
  <c r="N2435" i="1"/>
  <c r="O2435" i="1" s="1" a="1"/>
  <c r="O2435" i="1" s="1"/>
  <c r="N2436" i="1"/>
  <c r="O2436" i="1" s="1" a="1"/>
  <c r="O2436" i="1" s="1"/>
  <c r="N2437" i="1"/>
  <c r="O2437" i="1" s="1" a="1"/>
  <c r="O2437" i="1" s="1"/>
  <c r="N2438" i="1"/>
  <c r="O2438" i="1" s="1" a="1"/>
  <c r="O2438" i="1" s="1"/>
  <c r="N2439" i="1"/>
  <c r="O2439" i="1" s="1" a="1"/>
  <c r="O2439" i="1" s="1"/>
  <c r="N2440" i="1"/>
  <c r="O2440" i="1" s="1" a="1"/>
  <c r="O2440" i="1" s="1"/>
  <c r="N2441" i="1"/>
  <c r="O2441" i="1" s="1" a="1"/>
  <c r="O2441" i="1" s="1"/>
  <c r="N2442" i="1"/>
  <c r="O2442" i="1" s="1" a="1"/>
  <c r="O2442" i="1" s="1"/>
  <c r="N2443" i="1"/>
  <c r="O2443" i="1" s="1" a="1"/>
  <c r="O2443" i="1" s="1"/>
  <c r="N2444" i="1"/>
  <c r="O2444" i="1" s="1" a="1"/>
  <c r="O2444" i="1" s="1"/>
  <c r="N2445" i="1"/>
  <c r="O2445" i="1" s="1" a="1"/>
  <c r="O2445" i="1" s="1"/>
  <c r="N2446" i="1"/>
  <c r="O2446" i="1" s="1" a="1"/>
  <c r="O2446" i="1" s="1"/>
  <c r="N2447" i="1"/>
  <c r="O2447" i="1" s="1" a="1"/>
  <c r="O2447" i="1" s="1"/>
  <c r="N2448" i="1"/>
  <c r="O2448" i="1" s="1" a="1"/>
  <c r="O2448" i="1" s="1"/>
  <c r="N2449" i="1"/>
  <c r="O2449" i="1" s="1" a="1"/>
  <c r="O2449" i="1" s="1"/>
  <c r="N2450" i="1"/>
  <c r="O2450" i="1" s="1" a="1"/>
  <c r="O2450" i="1" s="1"/>
  <c r="N2451" i="1"/>
  <c r="O2451" i="1" s="1" a="1"/>
  <c r="O2451" i="1" s="1"/>
  <c r="N2452" i="1"/>
  <c r="O2452" i="1" s="1" a="1"/>
  <c r="O2452" i="1" s="1"/>
  <c r="N2453" i="1"/>
  <c r="O2453" i="1" s="1" a="1"/>
  <c r="O2453" i="1" s="1"/>
  <c r="N2454" i="1"/>
  <c r="O2454" i="1" s="1" a="1"/>
  <c r="O2454" i="1" s="1"/>
  <c r="N2455" i="1"/>
  <c r="O2455" i="1" s="1" a="1"/>
  <c r="O2455" i="1" s="1"/>
  <c r="N2456" i="1"/>
  <c r="O2456" i="1" s="1" a="1"/>
  <c r="O2456" i="1" s="1"/>
  <c r="N2457" i="1"/>
  <c r="O2457" i="1" s="1" a="1"/>
  <c r="O2457" i="1" s="1"/>
  <c r="N2458" i="1"/>
  <c r="O2458" i="1" s="1" a="1"/>
  <c r="O2458" i="1" s="1"/>
  <c r="N2459" i="1"/>
  <c r="O2459" i="1" s="1" a="1"/>
  <c r="O2459" i="1" s="1"/>
  <c r="N2460" i="1"/>
  <c r="O2460" i="1" s="1" a="1"/>
  <c r="O2460" i="1" s="1"/>
  <c r="N2461" i="1"/>
  <c r="O2461" i="1" s="1" a="1"/>
  <c r="O2461" i="1" s="1"/>
  <c r="N2462" i="1"/>
  <c r="O2462" i="1" s="1" a="1"/>
  <c r="O2462" i="1" s="1"/>
  <c r="N2463" i="1"/>
  <c r="O2463" i="1" s="1" a="1"/>
  <c r="O2463" i="1" s="1"/>
  <c r="N2464" i="1"/>
  <c r="O2464" i="1" s="1" a="1"/>
  <c r="O2464" i="1" s="1"/>
  <c r="N2465" i="1"/>
  <c r="O2465" i="1" s="1" a="1"/>
  <c r="O2465" i="1" s="1"/>
  <c r="N2466" i="1"/>
  <c r="O2466" i="1" s="1" a="1"/>
  <c r="O2466" i="1" s="1"/>
  <c r="N2467" i="1"/>
  <c r="O2467" i="1" s="1" a="1"/>
  <c r="O2467" i="1" s="1"/>
  <c r="N2468" i="1"/>
  <c r="O2468" i="1" s="1" a="1"/>
  <c r="O2468" i="1" s="1"/>
  <c r="N2469" i="1"/>
  <c r="O2469" i="1" s="1" a="1"/>
  <c r="O2469" i="1" s="1"/>
  <c r="N2470" i="1"/>
  <c r="O2470" i="1" s="1" a="1"/>
  <c r="O2470" i="1" s="1"/>
  <c r="N2471" i="1"/>
  <c r="O2471" i="1" s="1" a="1"/>
  <c r="O2471" i="1" s="1"/>
  <c r="N2472" i="1"/>
  <c r="O2472" i="1" s="1" a="1"/>
  <c r="O2472" i="1" s="1"/>
  <c r="N2473" i="1"/>
  <c r="O2473" i="1" s="1" a="1"/>
  <c r="O2473" i="1" s="1"/>
  <c r="N2474" i="1"/>
  <c r="O2474" i="1" s="1" a="1"/>
  <c r="O2474" i="1" s="1"/>
  <c r="N2475" i="1"/>
  <c r="O2475" i="1" s="1" a="1"/>
  <c r="O2475" i="1" s="1"/>
  <c r="N2476" i="1"/>
  <c r="O2476" i="1" s="1" a="1"/>
  <c r="O2476" i="1" s="1"/>
  <c r="N2477" i="1"/>
  <c r="O2477" i="1" s="1" a="1"/>
  <c r="O2477" i="1" s="1"/>
  <c r="N2478" i="1"/>
  <c r="O2478" i="1" s="1" a="1"/>
  <c r="O2478" i="1" s="1"/>
  <c r="N2479" i="1"/>
  <c r="O2479" i="1" s="1" a="1"/>
  <c r="O2479" i="1" s="1"/>
  <c r="N2480" i="1"/>
  <c r="O2480" i="1" s="1" a="1"/>
  <c r="O2480" i="1" s="1"/>
  <c r="N2481" i="1"/>
  <c r="O2481" i="1" s="1" a="1"/>
  <c r="O2481" i="1" s="1"/>
  <c r="N2482" i="1"/>
  <c r="O2482" i="1" s="1" a="1"/>
  <c r="O2482" i="1" s="1"/>
  <c r="N2483" i="1"/>
  <c r="O2483" i="1" s="1" a="1"/>
  <c r="O2483" i="1" s="1"/>
  <c r="N2484" i="1"/>
  <c r="O2484" i="1" s="1" a="1"/>
  <c r="O2484" i="1" s="1"/>
  <c r="N2485" i="1"/>
  <c r="O2485" i="1" s="1" a="1"/>
  <c r="O2485" i="1" s="1"/>
  <c r="N2486" i="1"/>
  <c r="O2486" i="1" s="1" a="1"/>
  <c r="O2486" i="1" s="1"/>
  <c r="N2487" i="1"/>
  <c r="O2487" i="1" s="1" a="1"/>
  <c r="O2487" i="1" s="1"/>
  <c r="N2488" i="1"/>
  <c r="O2488" i="1" s="1" a="1"/>
  <c r="O2488" i="1" s="1"/>
  <c r="N2489" i="1"/>
  <c r="O2489" i="1" s="1" a="1"/>
  <c r="O2489" i="1" s="1"/>
  <c r="N2490" i="1"/>
  <c r="O2490" i="1" s="1" a="1"/>
  <c r="O2490" i="1" s="1"/>
  <c r="N2491" i="1"/>
  <c r="O2491" i="1" s="1" a="1"/>
  <c r="O2491" i="1" s="1"/>
  <c r="N2492" i="1"/>
  <c r="O2492" i="1" s="1" a="1"/>
  <c r="O2492" i="1" s="1"/>
  <c r="N2493" i="1"/>
  <c r="O2493" i="1" s="1" a="1"/>
  <c r="O2493" i="1" s="1"/>
  <c r="N2494" i="1"/>
  <c r="O2494" i="1" s="1" a="1"/>
  <c r="O2494" i="1" s="1"/>
  <c r="N2495" i="1"/>
  <c r="O2495" i="1" s="1" a="1"/>
  <c r="O2495" i="1" s="1"/>
  <c r="N2496" i="1"/>
  <c r="O2496" i="1" s="1" a="1"/>
  <c r="O2496" i="1" s="1"/>
  <c r="N2497" i="1"/>
  <c r="O2497" i="1" s="1" a="1"/>
  <c r="O2497" i="1" s="1"/>
  <c r="N2498" i="1"/>
  <c r="O2498" i="1" s="1" a="1"/>
  <c r="O2498" i="1" s="1"/>
  <c r="N2499" i="1"/>
  <c r="O2499" i="1" s="1" a="1"/>
  <c r="O2499" i="1" s="1"/>
  <c r="N2500" i="1"/>
  <c r="O2500" i="1" s="1" a="1"/>
  <c r="O2500" i="1" s="1"/>
  <c r="N2501" i="1"/>
  <c r="O2501" i="1" s="1" a="1"/>
  <c r="O2501" i="1" s="1"/>
  <c r="N2502" i="1"/>
  <c r="O2502" i="1" s="1" a="1"/>
  <c r="O2502" i="1" s="1"/>
  <c r="N2503" i="1"/>
  <c r="O2503" i="1" s="1" a="1"/>
  <c r="O2503" i="1" s="1"/>
  <c r="N2504" i="1"/>
  <c r="O2504" i="1" s="1" a="1"/>
  <c r="O2504" i="1" s="1"/>
  <c r="N2505" i="1"/>
  <c r="O2505" i="1" s="1" a="1"/>
  <c r="O2505" i="1" s="1"/>
  <c r="N2506" i="1"/>
  <c r="O2506" i="1" s="1" a="1"/>
  <c r="O2506" i="1" s="1"/>
  <c r="N2507" i="1"/>
  <c r="O2507" i="1" s="1" a="1"/>
  <c r="O2507" i="1" s="1"/>
  <c r="N2508" i="1"/>
  <c r="O2508" i="1" s="1" a="1"/>
  <c r="O2508" i="1" s="1"/>
  <c r="N2509" i="1"/>
  <c r="O2509" i="1" s="1" a="1"/>
  <c r="O2509" i="1" s="1"/>
  <c r="N2510" i="1"/>
  <c r="O2510" i="1" s="1" a="1"/>
  <c r="O2510" i="1" s="1"/>
  <c r="N2511" i="1"/>
  <c r="O2511" i="1" s="1" a="1"/>
  <c r="O2511" i="1" s="1"/>
  <c r="N2512" i="1"/>
  <c r="O2512" i="1" s="1" a="1"/>
  <c r="O2512" i="1" s="1"/>
  <c r="N2513" i="1"/>
  <c r="O2513" i="1" s="1" a="1"/>
  <c r="O2513" i="1" s="1"/>
  <c r="N2514" i="1"/>
  <c r="O2514" i="1" s="1" a="1"/>
  <c r="O2514" i="1" s="1"/>
  <c r="N2515" i="1"/>
  <c r="O2515" i="1" s="1" a="1"/>
  <c r="O2515" i="1" s="1"/>
  <c r="N2516" i="1"/>
  <c r="O2516" i="1" s="1" a="1"/>
  <c r="O2516" i="1" s="1"/>
  <c r="N2517" i="1"/>
  <c r="O2517" i="1" s="1" a="1"/>
  <c r="O2517" i="1" s="1"/>
  <c r="N2518" i="1"/>
  <c r="O2518" i="1" s="1" a="1"/>
  <c r="O2518" i="1" s="1"/>
  <c r="N2519" i="1"/>
  <c r="O2519" i="1" s="1" a="1"/>
  <c r="O2519" i="1" s="1"/>
  <c r="N2520" i="1"/>
  <c r="O2520" i="1" s="1" a="1"/>
  <c r="O2520" i="1" s="1"/>
  <c r="N2521" i="1"/>
  <c r="O2521" i="1" s="1" a="1"/>
  <c r="O2521" i="1" s="1"/>
  <c r="N2522" i="1"/>
  <c r="O2522" i="1" s="1" a="1"/>
  <c r="O2522" i="1" s="1"/>
  <c r="N2523" i="1"/>
  <c r="O2523" i="1" s="1" a="1"/>
  <c r="O2523" i="1" s="1"/>
  <c r="N2524" i="1"/>
  <c r="O2524" i="1" s="1" a="1"/>
  <c r="O2524" i="1" s="1"/>
  <c r="N2525" i="1"/>
  <c r="O2525" i="1" s="1" a="1"/>
  <c r="O2525" i="1" s="1"/>
  <c r="N2526" i="1"/>
  <c r="O2526" i="1" s="1" a="1"/>
  <c r="O2526" i="1" s="1"/>
  <c r="N2527" i="1"/>
  <c r="O2527" i="1" s="1" a="1"/>
  <c r="O2527" i="1" s="1"/>
  <c r="N2528" i="1"/>
  <c r="O2528" i="1" s="1" a="1"/>
  <c r="O2528" i="1" s="1"/>
  <c r="N2529" i="1"/>
  <c r="O2529" i="1" s="1" a="1"/>
  <c r="O2529" i="1" s="1"/>
  <c r="N2530" i="1"/>
  <c r="O2530" i="1" s="1" a="1"/>
  <c r="O2530" i="1" s="1"/>
  <c r="N2531" i="1"/>
  <c r="O2531" i="1" s="1" a="1"/>
  <c r="O2531" i="1" s="1"/>
  <c r="N2532" i="1"/>
  <c r="O2532" i="1" s="1" a="1"/>
  <c r="O2532" i="1" s="1"/>
  <c r="N2533" i="1"/>
  <c r="O2533" i="1" s="1" a="1"/>
  <c r="O2533" i="1" s="1"/>
  <c r="N2534" i="1"/>
  <c r="O2534" i="1" s="1" a="1"/>
  <c r="O2534" i="1" s="1"/>
  <c r="N2535" i="1"/>
  <c r="O2535" i="1" s="1" a="1"/>
  <c r="O2535" i="1" s="1"/>
  <c r="N2536" i="1"/>
  <c r="O2536" i="1" s="1" a="1"/>
  <c r="O2536" i="1" s="1"/>
  <c r="N2537" i="1"/>
  <c r="O2537" i="1" s="1" a="1"/>
  <c r="O2537" i="1" s="1"/>
  <c r="N2538" i="1"/>
  <c r="O2538" i="1" s="1" a="1"/>
  <c r="O2538" i="1" s="1"/>
  <c r="N2539" i="1"/>
  <c r="O2539" i="1" s="1" a="1"/>
  <c r="O2539" i="1" s="1"/>
  <c r="N2540" i="1"/>
  <c r="O2540" i="1" s="1" a="1"/>
  <c r="O2540" i="1" s="1"/>
  <c r="N2541" i="1"/>
  <c r="O2541" i="1" s="1" a="1"/>
  <c r="O2541" i="1" s="1"/>
  <c r="N2542" i="1"/>
  <c r="O2542" i="1" s="1" a="1"/>
  <c r="O2542" i="1" s="1"/>
  <c r="N2543" i="1"/>
  <c r="O2543" i="1" s="1" a="1"/>
  <c r="O2543" i="1" s="1"/>
  <c r="N2544" i="1"/>
  <c r="O2544" i="1" s="1" a="1"/>
  <c r="O2544" i="1" s="1"/>
  <c r="N2545" i="1"/>
  <c r="O2545" i="1" s="1" a="1"/>
  <c r="O2545" i="1" s="1"/>
  <c r="N2546" i="1"/>
  <c r="O2546" i="1" s="1" a="1"/>
  <c r="O2546" i="1" s="1"/>
  <c r="N2547" i="1"/>
  <c r="O2547" i="1" s="1" a="1"/>
  <c r="O2547" i="1" s="1"/>
  <c r="N2548" i="1"/>
  <c r="O2548" i="1" s="1" a="1"/>
  <c r="O2548" i="1" s="1"/>
  <c r="N2549" i="1"/>
  <c r="O2549" i="1" s="1" a="1"/>
  <c r="O2549" i="1" s="1"/>
  <c r="N2550" i="1"/>
  <c r="O2550" i="1" s="1" a="1"/>
  <c r="O2550" i="1" s="1"/>
  <c r="N2551" i="1"/>
  <c r="O2551" i="1" s="1" a="1"/>
  <c r="O2551" i="1" s="1"/>
  <c r="N2552" i="1"/>
  <c r="O2552" i="1" s="1" a="1"/>
  <c r="O2552" i="1" s="1"/>
  <c r="N2553" i="1"/>
  <c r="O2553" i="1" s="1" a="1"/>
  <c r="O2553" i="1" s="1"/>
  <c r="N2554" i="1"/>
  <c r="O2554" i="1" s="1" a="1"/>
  <c r="O2554" i="1" s="1"/>
  <c r="N2555" i="1"/>
  <c r="O2555" i="1" s="1" a="1"/>
  <c r="O2555" i="1" s="1"/>
  <c r="N2556" i="1"/>
  <c r="O2556" i="1" s="1" a="1"/>
  <c r="O2556" i="1" s="1"/>
  <c r="N2557" i="1"/>
  <c r="O2557" i="1" s="1" a="1"/>
  <c r="O2557" i="1" s="1"/>
  <c r="N2558" i="1"/>
  <c r="O2558" i="1" s="1" a="1"/>
  <c r="O2558" i="1" s="1"/>
  <c r="N2559" i="1"/>
  <c r="O2559" i="1" s="1" a="1"/>
  <c r="O2559" i="1" s="1"/>
  <c r="N2560" i="1"/>
  <c r="O2560" i="1" s="1" a="1"/>
  <c r="O2560" i="1" s="1"/>
  <c r="N2561" i="1"/>
  <c r="O2561" i="1" s="1" a="1"/>
  <c r="O2561" i="1" s="1"/>
  <c r="N2562" i="1"/>
  <c r="O2562" i="1" s="1" a="1"/>
  <c r="O2562" i="1" s="1"/>
  <c r="N2563" i="1"/>
  <c r="O2563" i="1" s="1" a="1"/>
  <c r="O2563" i="1" s="1"/>
  <c r="N2564" i="1"/>
  <c r="O2564" i="1" s="1" a="1"/>
  <c r="O2564" i="1" s="1"/>
  <c r="N2565" i="1"/>
  <c r="O2565" i="1" s="1" a="1"/>
  <c r="O2565" i="1" s="1"/>
  <c r="N2566" i="1"/>
  <c r="O2566" i="1" s="1" a="1"/>
  <c r="O2566" i="1" s="1"/>
  <c r="N2567" i="1"/>
  <c r="O2567" i="1" s="1" a="1"/>
  <c r="O2567" i="1" s="1"/>
  <c r="N2568" i="1"/>
  <c r="O2568" i="1" s="1" a="1"/>
  <c r="O2568" i="1" s="1"/>
  <c r="N2569" i="1"/>
  <c r="O2569" i="1" s="1" a="1"/>
  <c r="O2569" i="1" s="1"/>
  <c r="N2570" i="1"/>
  <c r="O2570" i="1" s="1" a="1"/>
  <c r="O2570" i="1" s="1"/>
  <c r="N2571" i="1"/>
  <c r="O2571" i="1" s="1" a="1"/>
  <c r="O2571" i="1" s="1"/>
  <c r="N2572" i="1"/>
  <c r="O2572" i="1" s="1" a="1"/>
  <c r="O2572" i="1" s="1"/>
  <c r="N2573" i="1"/>
  <c r="O2573" i="1" s="1" a="1"/>
  <c r="O2573" i="1" s="1"/>
  <c r="N2574" i="1"/>
  <c r="O2574" i="1" s="1" a="1"/>
  <c r="O2574" i="1" s="1"/>
  <c r="N2575" i="1"/>
  <c r="O2575" i="1" s="1" a="1"/>
  <c r="O2575" i="1" s="1"/>
  <c r="N2576" i="1"/>
  <c r="O2576" i="1" s="1" a="1"/>
  <c r="O2576" i="1" s="1"/>
  <c r="N2577" i="1"/>
  <c r="O2577" i="1" s="1" a="1"/>
  <c r="O2577" i="1" s="1"/>
  <c r="N2578" i="1"/>
  <c r="O2578" i="1" s="1" a="1"/>
  <c r="O2578" i="1" s="1"/>
  <c r="N2579" i="1"/>
  <c r="O2579" i="1" s="1" a="1"/>
  <c r="O2579" i="1" s="1"/>
  <c r="N2580" i="1"/>
  <c r="O2580" i="1" s="1" a="1"/>
  <c r="O2580" i="1" s="1"/>
  <c r="N2581" i="1"/>
  <c r="O2581" i="1" s="1" a="1"/>
  <c r="O2581" i="1" s="1"/>
  <c r="N2582" i="1"/>
  <c r="O2582" i="1" s="1" a="1"/>
  <c r="O2582" i="1" s="1"/>
  <c r="N2583" i="1"/>
  <c r="O2583" i="1" s="1" a="1"/>
  <c r="O2583" i="1" s="1"/>
  <c r="N2584" i="1"/>
  <c r="O2584" i="1" s="1" a="1"/>
  <c r="O2584" i="1" s="1"/>
  <c r="N2585" i="1"/>
  <c r="O2585" i="1" s="1" a="1"/>
  <c r="O2585" i="1" s="1"/>
  <c r="N2586" i="1"/>
  <c r="O2586" i="1" s="1" a="1"/>
  <c r="O2586" i="1" s="1"/>
  <c r="N2587" i="1"/>
  <c r="O2587" i="1" s="1" a="1"/>
  <c r="O2587" i="1" s="1"/>
  <c r="N2588" i="1"/>
  <c r="O2588" i="1" s="1" a="1"/>
  <c r="O2588" i="1" s="1"/>
  <c r="N2589" i="1"/>
  <c r="O2589" i="1" s="1" a="1"/>
  <c r="O2589" i="1" s="1"/>
  <c r="N2590" i="1"/>
  <c r="O2590" i="1" s="1" a="1"/>
  <c r="O2590" i="1" s="1"/>
  <c r="N2591" i="1"/>
  <c r="O2591" i="1" s="1" a="1"/>
  <c r="O2591" i="1" s="1"/>
  <c r="N2592" i="1"/>
  <c r="O2592" i="1" s="1" a="1"/>
  <c r="O2592" i="1" s="1"/>
  <c r="N2593" i="1"/>
  <c r="O2593" i="1" s="1" a="1"/>
  <c r="O2593" i="1" s="1"/>
  <c r="N2594" i="1"/>
  <c r="O2594" i="1" s="1" a="1"/>
  <c r="O2594" i="1" s="1"/>
  <c r="N2595" i="1"/>
  <c r="O2595" i="1" s="1" a="1"/>
  <c r="O2595" i="1" s="1"/>
  <c r="N2596" i="1"/>
  <c r="O2596" i="1" s="1" a="1"/>
  <c r="O2596" i="1" s="1"/>
  <c r="N2597" i="1"/>
  <c r="O2597" i="1" s="1" a="1"/>
  <c r="O2597" i="1" s="1"/>
  <c r="N2598" i="1"/>
  <c r="O2598" i="1" s="1" a="1"/>
  <c r="O2598" i="1" s="1"/>
  <c r="N2599" i="1"/>
  <c r="O2599" i="1" s="1" a="1"/>
  <c r="O2599" i="1" s="1"/>
  <c r="N2600" i="1"/>
  <c r="O2600" i="1" s="1" a="1"/>
  <c r="O2600" i="1" s="1"/>
  <c r="N2601" i="1"/>
  <c r="O2601" i="1" s="1" a="1"/>
  <c r="O2601" i="1" s="1"/>
  <c r="N2602" i="1"/>
  <c r="O2602" i="1" s="1" a="1"/>
  <c r="O2602" i="1" s="1"/>
  <c r="N2603" i="1"/>
  <c r="O2603" i="1" s="1" a="1"/>
  <c r="O2603" i="1" s="1"/>
  <c r="N2604" i="1"/>
  <c r="O2604" i="1" s="1" a="1"/>
  <c r="O2604" i="1" s="1"/>
  <c r="N2605" i="1"/>
  <c r="O2605" i="1" s="1" a="1"/>
  <c r="O2605" i="1" s="1"/>
  <c r="N2606" i="1"/>
  <c r="O2606" i="1" s="1" a="1"/>
  <c r="O2606" i="1" s="1"/>
  <c r="N2607" i="1"/>
  <c r="O2607" i="1" s="1" a="1"/>
  <c r="O2607" i="1" s="1"/>
  <c r="N2608" i="1"/>
  <c r="O2608" i="1" s="1" a="1"/>
  <c r="O2608" i="1" s="1"/>
  <c r="N2609" i="1"/>
  <c r="O2609" i="1" s="1" a="1"/>
  <c r="O2609" i="1" s="1"/>
  <c r="N2610" i="1"/>
  <c r="O2610" i="1" s="1" a="1"/>
  <c r="O2610" i="1" s="1"/>
  <c r="N2611" i="1"/>
  <c r="O2611" i="1" s="1" a="1"/>
  <c r="O2611" i="1" s="1"/>
  <c r="N2612" i="1"/>
  <c r="O2612" i="1" s="1" a="1"/>
  <c r="O2612" i="1" s="1"/>
  <c r="N2613" i="1"/>
  <c r="O2613" i="1" s="1" a="1"/>
  <c r="O2613" i="1" s="1"/>
  <c r="N2614" i="1"/>
  <c r="O2614" i="1" s="1" a="1"/>
  <c r="O2614" i="1" s="1"/>
  <c r="N2615" i="1"/>
  <c r="O2615" i="1" s="1" a="1"/>
  <c r="O2615" i="1" s="1"/>
  <c r="N2616" i="1"/>
  <c r="O2616" i="1" s="1" a="1"/>
  <c r="O2616" i="1" s="1"/>
  <c r="N2617" i="1"/>
  <c r="O2617" i="1" s="1" a="1"/>
  <c r="O2617" i="1" s="1"/>
  <c r="N2618" i="1"/>
  <c r="O2618" i="1" s="1" a="1"/>
  <c r="O2618" i="1" s="1"/>
  <c r="N2619" i="1"/>
  <c r="O2619" i="1" s="1" a="1"/>
  <c r="O2619" i="1" s="1"/>
  <c r="N2620" i="1"/>
  <c r="O2620" i="1" s="1" a="1"/>
  <c r="O2620" i="1" s="1"/>
  <c r="N2621" i="1"/>
  <c r="O2621" i="1" s="1" a="1"/>
  <c r="O2621" i="1" s="1"/>
  <c r="N2622" i="1"/>
  <c r="O2622" i="1" s="1" a="1"/>
  <c r="O2622" i="1" s="1"/>
  <c r="N2623" i="1"/>
  <c r="O2623" i="1" s="1" a="1"/>
  <c r="O2623" i="1" s="1"/>
  <c r="N2624" i="1"/>
  <c r="O2624" i="1" s="1" a="1"/>
  <c r="O2624" i="1" s="1"/>
  <c r="N2625" i="1"/>
  <c r="O2625" i="1" s="1" a="1"/>
  <c r="O2625" i="1" s="1"/>
  <c r="N2626" i="1"/>
  <c r="O2626" i="1" s="1" a="1"/>
  <c r="O2626" i="1" s="1"/>
  <c r="N2627" i="1"/>
  <c r="O2627" i="1" s="1" a="1"/>
  <c r="O2627" i="1" s="1"/>
  <c r="N2628" i="1"/>
  <c r="O2628" i="1" s="1" a="1"/>
  <c r="O2628" i="1" s="1"/>
  <c r="N2629" i="1"/>
  <c r="O2629" i="1" s="1" a="1"/>
  <c r="O2629" i="1" s="1"/>
  <c r="N2630" i="1"/>
  <c r="O2630" i="1" s="1" a="1"/>
  <c r="O2630" i="1" s="1"/>
  <c r="N2631" i="1"/>
  <c r="O2631" i="1" s="1" a="1"/>
  <c r="O2631" i="1" s="1"/>
  <c r="N2632" i="1"/>
  <c r="O2632" i="1" s="1" a="1"/>
  <c r="O2632" i="1" s="1"/>
  <c r="N2633" i="1"/>
  <c r="O2633" i="1" s="1" a="1"/>
  <c r="O2633" i="1" s="1"/>
  <c r="N2634" i="1"/>
  <c r="O2634" i="1" s="1" a="1"/>
  <c r="O2634" i="1" s="1"/>
  <c r="N2635" i="1"/>
  <c r="O2635" i="1" s="1" a="1"/>
  <c r="O2635" i="1" s="1"/>
  <c r="N2636" i="1"/>
  <c r="O2636" i="1" s="1" a="1"/>
  <c r="O2636" i="1" s="1"/>
  <c r="N2637" i="1"/>
  <c r="O2637" i="1" s="1" a="1"/>
  <c r="O2637" i="1" s="1"/>
  <c r="N2638" i="1"/>
  <c r="O2638" i="1" s="1" a="1"/>
  <c r="O2638" i="1" s="1"/>
  <c r="N2639" i="1"/>
  <c r="O2639" i="1" s="1" a="1"/>
  <c r="O2639" i="1" s="1"/>
  <c r="N2640" i="1"/>
  <c r="O2640" i="1" s="1" a="1"/>
  <c r="O2640" i="1" s="1"/>
  <c r="N2641" i="1"/>
  <c r="O2641" i="1" s="1" a="1"/>
  <c r="O2641" i="1" s="1"/>
  <c r="N2642" i="1"/>
  <c r="O2642" i="1" s="1" a="1"/>
  <c r="O2642" i="1" s="1"/>
  <c r="N2643" i="1"/>
  <c r="O2643" i="1" s="1" a="1"/>
  <c r="O2643" i="1" s="1"/>
  <c r="N2644" i="1"/>
  <c r="O2644" i="1" s="1" a="1"/>
  <c r="O2644" i="1" s="1"/>
  <c r="N2645" i="1"/>
  <c r="O2645" i="1" s="1" a="1"/>
  <c r="O2645" i="1" s="1"/>
  <c r="N2646" i="1"/>
  <c r="O2646" i="1" s="1" a="1"/>
  <c r="O2646" i="1" s="1"/>
  <c r="N2647" i="1"/>
  <c r="O2647" i="1" s="1" a="1"/>
  <c r="O2647" i="1" s="1"/>
  <c r="N2648" i="1"/>
  <c r="O2648" i="1" s="1" a="1"/>
  <c r="O2648" i="1" s="1"/>
  <c r="N2649" i="1"/>
  <c r="O2649" i="1" s="1" a="1"/>
  <c r="O2649" i="1" s="1"/>
  <c r="N2650" i="1"/>
  <c r="O2650" i="1" s="1" a="1"/>
  <c r="O2650" i="1" s="1"/>
  <c r="N2651" i="1"/>
  <c r="O2651" i="1" s="1" a="1"/>
  <c r="O2651" i="1" s="1"/>
  <c r="N2652" i="1"/>
  <c r="O2652" i="1" s="1" a="1"/>
  <c r="O2652" i="1" s="1"/>
  <c r="N2653" i="1"/>
  <c r="O2653" i="1" s="1" a="1"/>
  <c r="O2653" i="1" s="1"/>
  <c r="N2654" i="1"/>
  <c r="O2654" i="1" s="1" a="1"/>
  <c r="O2654" i="1" s="1"/>
  <c r="N2655" i="1"/>
  <c r="O2655" i="1" s="1" a="1"/>
  <c r="O2655" i="1" s="1"/>
  <c r="N2656" i="1"/>
  <c r="O2656" i="1" s="1" a="1"/>
  <c r="O2656" i="1" s="1"/>
  <c r="N2657" i="1"/>
  <c r="O2657" i="1" s="1" a="1"/>
  <c r="O2657" i="1" s="1"/>
  <c r="N2658" i="1"/>
  <c r="O2658" i="1" s="1" a="1"/>
  <c r="O2658" i="1" s="1"/>
  <c r="N2659" i="1"/>
  <c r="O2659" i="1" s="1" a="1"/>
  <c r="O2659" i="1" s="1"/>
  <c r="N2660" i="1"/>
  <c r="O2660" i="1" s="1" a="1"/>
  <c r="O2660" i="1" s="1"/>
  <c r="N2661" i="1"/>
  <c r="O2661" i="1" s="1" a="1"/>
  <c r="O2661" i="1" s="1"/>
  <c r="N2662" i="1"/>
  <c r="O2662" i="1" s="1" a="1"/>
  <c r="O2662" i="1" s="1"/>
  <c r="N2663" i="1"/>
  <c r="O2663" i="1" s="1" a="1"/>
  <c r="O2663" i="1" s="1"/>
  <c r="N2664" i="1"/>
  <c r="O2664" i="1" s="1" a="1"/>
  <c r="O2664" i="1" s="1"/>
  <c r="N2665" i="1"/>
  <c r="O2665" i="1" s="1" a="1"/>
  <c r="O2665" i="1" s="1"/>
  <c r="N2666" i="1"/>
  <c r="O2666" i="1" s="1" a="1"/>
  <c r="O2666" i="1" s="1"/>
  <c r="N2667" i="1"/>
  <c r="O2667" i="1" s="1" a="1"/>
  <c r="O2667" i="1" s="1"/>
  <c r="N2668" i="1"/>
  <c r="O2668" i="1" s="1" a="1"/>
  <c r="O2668" i="1" s="1"/>
  <c r="N2669" i="1"/>
  <c r="O2669" i="1" s="1" a="1"/>
  <c r="O2669" i="1" s="1"/>
  <c r="N2670" i="1"/>
  <c r="O2670" i="1" s="1" a="1"/>
  <c r="O2670" i="1" s="1"/>
  <c r="N2671" i="1"/>
  <c r="O2671" i="1" s="1" a="1"/>
  <c r="O2671" i="1" s="1"/>
  <c r="N2672" i="1"/>
  <c r="O2672" i="1" s="1" a="1"/>
  <c r="O2672" i="1" s="1"/>
  <c r="N2673" i="1"/>
  <c r="O2673" i="1" s="1" a="1"/>
  <c r="O2673" i="1" s="1"/>
  <c r="N2674" i="1"/>
  <c r="O2674" i="1" s="1" a="1"/>
  <c r="O2674" i="1" s="1"/>
  <c r="N2675" i="1"/>
  <c r="O2675" i="1" s="1" a="1"/>
  <c r="O2675" i="1" s="1"/>
  <c r="N2676" i="1"/>
  <c r="O2676" i="1" s="1" a="1"/>
  <c r="O2676" i="1" s="1"/>
  <c r="N2677" i="1"/>
  <c r="O2677" i="1" s="1" a="1"/>
  <c r="O2677" i="1" s="1"/>
  <c r="N2678" i="1"/>
  <c r="O2678" i="1" s="1" a="1"/>
  <c r="O2678" i="1" s="1"/>
  <c r="N2679" i="1"/>
  <c r="O2679" i="1" s="1" a="1"/>
  <c r="O2679" i="1" s="1"/>
  <c r="N2680" i="1"/>
  <c r="O2680" i="1" s="1" a="1"/>
  <c r="O2680" i="1" s="1"/>
  <c r="N2681" i="1"/>
  <c r="O2681" i="1" s="1" a="1"/>
  <c r="O2681" i="1" s="1"/>
  <c r="N2682" i="1"/>
  <c r="O2682" i="1" s="1" a="1"/>
  <c r="O2682" i="1" s="1"/>
  <c r="N2683" i="1"/>
  <c r="O2683" i="1" s="1" a="1"/>
  <c r="O2683" i="1" s="1"/>
  <c r="N2684" i="1"/>
  <c r="O2684" i="1" s="1" a="1"/>
  <c r="O2684" i="1" s="1"/>
  <c r="N2685" i="1"/>
  <c r="O2685" i="1" s="1" a="1"/>
  <c r="O2685" i="1" s="1"/>
  <c r="N2686" i="1"/>
  <c r="O2686" i="1" s="1" a="1"/>
  <c r="O2686" i="1" s="1"/>
  <c r="N2687" i="1"/>
  <c r="O2687" i="1" s="1" a="1"/>
  <c r="O2687" i="1" s="1"/>
  <c r="N2688" i="1"/>
  <c r="O2688" i="1" s="1" a="1"/>
  <c r="O2688" i="1" s="1"/>
  <c r="N2689" i="1"/>
  <c r="O2689" i="1" s="1" a="1"/>
  <c r="O2689" i="1" s="1"/>
  <c r="N2690" i="1"/>
  <c r="O2690" i="1" s="1" a="1"/>
  <c r="O2690" i="1" s="1"/>
  <c r="N2691" i="1"/>
  <c r="O2691" i="1" s="1" a="1"/>
  <c r="O2691" i="1" s="1"/>
  <c r="N2692" i="1"/>
  <c r="O2692" i="1" s="1" a="1"/>
  <c r="O2692" i="1" s="1"/>
  <c r="N2693" i="1"/>
  <c r="O2693" i="1" s="1" a="1"/>
  <c r="O2693" i="1" s="1"/>
  <c r="N2694" i="1"/>
  <c r="O2694" i="1" s="1" a="1"/>
  <c r="O2694" i="1" s="1"/>
  <c r="N2695" i="1"/>
  <c r="O2695" i="1" s="1" a="1"/>
  <c r="O2695" i="1" s="1"/>
  <c r="N2696" i="1"/>
  <c r="O2696" i="1" s="1" a="1"/>
  <c r="O2696" i="1" s="1"/>
  <c r="N2697" i="1"/>
  <c r="O2697" i="1" s="1" a="1"/>
  <c r="O2697" i="1" s="1"/>
  <c r="N2698" i="1"/>
  <c r="O2698" i="1" s="1" a="1"/>
  <c r="O2698" i="1" s="1"/>
  <c r="N2699" i="1"/>
  <c r="O2699" i="1" s="1" a="1"/>
  <c r="O2699" i="1" s="1"/>
  <c r="N2700" i="1"/>
  <c r="O2700" i="1" s="1" a="1"/>
  <c r="O2700" i="1" s="1"/>
  <c r="N2701" i="1"/>
  <c r="O2701" i="1" s="1" a="1"/>
  <c r="O2701" i="1" s="1"/>
  <c r="N2702" i="1"/>
  <c r="O2702" i="1" s="1" a="1"/>
  <c r="O2702" i="1" s="1"/>
  <c r="N2703" i="1"/>
  <c r="O2703" i="1" s="1" a="1"/>
  <c r="O2703" i="1" s="1"/>
  <c r="N2704" i="1"/>
  <c r="O2704" i="1" s="1" a="1"/>
  <c r="O2704" i="1" s="1"/>
  <c r="N2705" i="1"/>
  <c r="O2705" i="1" s="1" a="1"/>
  <c r="O2705" i="1" s="1"/>
  <c r="N2706" i="1"/>
  <c r="O2706" i="1" s="1" a="1"/>
  <c r="O2706" i="1" s="1"/>
  <c r="N2707" i="1"/>
  <c r="O2707" i="1" s="1" a="1"/>
  <c r="O2707" i="1" s="1"/>
  <c r="N2708" i="1"/>
  <c r="O2708" i="1" s="1" a="1"/>
  <c r="O2708" i="1" s="1"/>
  <c r="N2709" i="1"/>
  <c r="O2709" i="1" s="1" a="1"/>
  <c r="O2709" i="1" s="1"/>
  <c r="N2710" i="1"/>
  <c r="O2710" i="1" s="1" a="1"/>
  <c r="O2710" i="1" s="1"/>
  <c r="N2711" i="1"/>
  <c r="O2711" i="1" s="1" a="1"/>
  <c r="O2711" i="1" s="1"/>
  <c r="N2712" i="1"/>
  <c r="O2712" i="1" s="1" a="1"/>
  <c r="O2712" i="1" s="1"/>
  <c r="N2713" i="1"/>
  <c r="O2713" i="1" s="1" a="1"/>
  <c r="O2713" i="1" s="1"/>
  <c r="N2714" i="1"/>
  <c r="O2714" i="1" s="1" a="1"/>
  <c r="O2714" i="1" s="1"/>
  <c r="N2715" i="1"/>
  <c r="O2715" i="1" s="1" a="1"/>
  <c r="O2715" i="1" s="1"/>
  <c r="N2716" i="1"/>
  <c r="O2716" i="1" s="1" a="1"/>
  <c r="O2716" i="1" s="1"/>
  <c r="N2717" i="1"/>
  <c r="O2717" i="1" s="1" a="1"/>
  <c r="O2717" i="1" s="1"/>
  <c r="N2718" i="1"/>
  <c r="O2718" i="1" s="1" a="1"/>
  <c r="O2718" i="1" s="1"/>
  <c r="N2719" i="1"/>
  <c r="O2719" i="1" s="1" a="1"/>
  <c r="O2719" i="1" s="1"/>
  <c r="N2720" i="1"/>
  <c r="O2720" i="1" s="1" a="1"/>
  <c r="O2720" i="1" s="1"/>
  <c r="N2721" i="1"/>
  <c r="O2721" i="1" s="1" a="1"/>
  <c r="O2721" i="1" s="1"/>
  <c r="N2722" i="1"/>
  <c r="O2722" i="1" s="1" a="1"/>
  <c r="O2722" i="1" s="1"/>
  <c r="N2723" i="1"/>
  <c r="O2723" i="1" s="1" a="1"/>
  <c r="O2723" i="1" s="1"/>
  <c r="N2724" i="1"/>
  <c r="O2724" i="1" s="1" a="1"/>
  <c r="O2724" i="1" s="1"/>
  <c r="N2725" i="1"/>
  <c r="O2725" i="1" s="1" a="1"/>
  <c r="O2725" i="1" s="1"/>
  <c r="N2726" i="1"/>
  <c r="O2726" i="1" s="1" a="1"/>
  <c r="O2726" i="1" s="1"/>
  <c r="N2727" i="1"/>
  <c r="O2727" i="1" s="1" a="1"/>
  <c r="O2727" i="1" s="1"/>
  <c r="N2728" i="1"/>
  <c r="O2728" i="1" s="1" a="1"/>
  <c r="O2728" i="1" s="1"/>
  <c r="N2729" i="1"/>
  <c r="O2729" i="1" s="1" a="1"/>
  <c r="O2729" i="1" s="1"/>
  <c r="N2730" i="1"/>
  <c r="O2730" i="1" s="1" a="1"/>
  <c r="O2730" i="1" s="1"/>
  <c r="N2731" i="1"/>
  <c r="O2731" i="1" s="1" a="1"/>
  <c r="O2731" i="1" s="1"/>
  <c r="N2732" i="1"/>
  <c r="O2732" i="1" s="1" a="1"/>
  <c r="O2732" i="1" s="1"/>
  <c r="N2733" i="1"/>
  <c r="O2733" i="1" s="1" a="1"/>
  <c r="O2733" i="1" s="1"/>
  <c r="N2734" i="1"/>
  <c r="O2734" i="1" s="1" a="1"/>
  <c r="O2734" i="1" s="1"/>
  <c r="N2735" i="1"/>
  <c r="O2735" i="1" s="1" a="1"/>
  <c r="O2735" i="1" s="1"/>
  <c r="N2736" i="1"/>
  <c r="O2736" i="1" s="1" a="1"/>
  <c r="O2736" i="1" s="1"/>
  <c r="N2737" i="1"/>
  <c r="O2737" i="1" s="1" a="1"/>
  <c r="O2737" i="1" s="1"/>
  <c r="N2738" i="1"/>
  <c r="O2738" i="1" s="1" a="1"/>
  <c r="O2738" i="1" s="1"/>
  <c r="N2739" i="1"/>
  <c r="O2739" i="1" s="1" a="1"/>
  <c r="O2739" i="1" s="1"/>
  <c r="N2740" i="1"/>
  <c r="O2740" i="1" s="1" a="1"/>
  <c r="O2740" i="1" s="1"/>
  <c r="N2741" i="1"/>
  <c r="O2741" i="1" s="1" a="1"/>
  <c r="O2741" i="1" s="1"/>
  <c r="N2742" i="1"/>
  <c r="O2742" i="1" s="1" a="1"/>
  <c r="O2742" i="1" s="1"/>
  <c r="N2743" i="1"/>
  <c r="O2743" i="1" s="1" a="1"/>
  <c r="O2743" i="1" s="1"/>
  <c r="N2744" i="1"/>
  <c r="O2744" i="1" s="1" a="1"/>
  <c r="O2744" i="1" s="1"/>
  <c r="N2745" i="1"/>
  <c r="O2745" i="1" s="1" a="1"/>
  <c r="O2745" i="1" s="1"/>
  <c r="N2746" i="1"/>
  <c r="O2746" i="1" s="1" a="1"/>
  <c r="O2746" i="1" s="1"/>
  <c r="N2747" i="1"/>
  <c r="O2747" i="1" s="1" a="1"/>
  <c r="O2747" i="1" s="1"/>
  <c r="N2748" i="1"/>
  <c r="O2748" i="1" s="1" a="1"/>
  <c r="O2748" i="1" s="1"/>
  <c r="N2749" i="1"/>
  <c r="O2749" i="1" s="1" a="1"/>
  <c r="O2749" i="1" s="1"/>
  <c r="N2750" i="1"/>
  <c r="O2750" i="1" s="1" a="1"/>
  <c r="O2750" i="1" s="1"/>
  <c r="N2751" i="1"/>
  <c r="O2751" i="1" s="1" a="1"/>
  <c r="O2751" i="1" s="1"/>
  <c r="N2752" i="1"/>
  <c r="O2752" i="1" s="1" a="1"/>
  <c r="O2752" i="1" s="1"/>
  <c r="N2753" i="1"/>
  <c r="O2753" i="1" s="1" a="1"/>
  <c r="O2753" i="1" s="1"/>
  <c r="N2754" i="1"/>
  <c r="O2754" i="1" s="1" a="1"/>
  <c r="O2754" i="1" s="1"/>
  <c r="N2755" i="1"/>
  <c r="O2755" i="1" s="1" a="1"/>
  <c r="O2755" i="1" s="1"/>
  <c r="N2756" i="1"/>
  <c r="O2756" i="1" s="1" a="1"/>
  <c r="O2756" i="1" s="1"/>
  <c r="N2757" i="1"/>
  <c r="O2757" i="1" s="1" a="1"/>
  <c r="O2757" i="1" s="1"/>
  <c r="N2758" i="1"/>
  <c r="O2758" i="1" s="1" a="1"/>
  <c r="O2758" i="1" s="1"/>
  <c r="N2759" i="1"/>
  <c r="O2759" i="1" s="1" a="1"/>
  <c r="O2759" i="1" s="1"/>
  <c r="N2760" i="1"/>
  <c r="O2760" i="1" s="1" a="1"/>
  <c r="O2760" i="1" s="1"/>
  <c r="N2761" i="1"/>
  <c r="O2761" i="1" s="1" a="1"/>
  <c r="O2761" i="1" s="1"/>
  <c r="N2762" i="1"/>
  <c r="O2762" i="1" s="1" a="1"/>
  <c r="O2762" i="1" s="1"/>
  <c r="N2763" i="1"/>
  <c r="O2763" i="1" s="1" a="1"/>
  <c r="O2763" i="1" s="1"/>
  <c r="N2764" i="1"/>
  <c r="O2764" i="1" s="1" a="1"/>
  <c r="O2764" i="1" s="1"/>
  <c r="N2765" i="1"/>
  <c r="O2765" i="1" s="1" a="1"/>
  <c r="O2765" i="1" s="1"/>
  <c r="N2766" i="1"/>
  <c r="O2766" i="1" s="1" a="1"/>
  <c r="O2766" i="1" s="1"/>
  <c r="N2767" i="1"/>
  <c r="O2767" i="1" s="1" a="1"/>
  <c r="O2767" i="1" s="1"/>
  <c r="N2768" i="1"/>
  <c r="O2768" i="1" s="1" a="1"/>
  <c r="O2768" i="1" s="1"/>
  <c r="N2769" i="1"/>
  <c r="O2769" i="1" s="1" a="1"/>
  <c r="O2769" i="1" s="1"/>
  <c r="N2770" i="1"/>
  <c r="O2770" i="1" s="1" a="1"/>
  <c r="O2770" i="1" s="1"/>
  <c r="N2771" i="1"/>
  <c r="O2771" i="1" s="1" a="1"/>
  <c r="O2771" i="1" s="1"/>
  <c r="N2772" i="1"/>
  <c r="O2772" i="1" s="1" a="1"/>
  <c r="O2772" i="1" s="1"/>
  <c r="N2773" i="1"/>
  <c r="O2773" i="1" s="1" a="1"/>
  <c r="O2773" i="1" s="1"/>
  <c r="N2774" i="1"/>
  <c r="O2774" i="1" s="1" a="1"/>
  <c r="O2774" i="1" s="1"/>
  <c r="N2775" i="1"/>
  <c r="O2775" i="1" s="1" a="1"/>
  <c r="O2775" i="1" s="1"/>
  <c r="N2776" i="1"/>
  <c r="O2776" i="1" s="1" a="1"/>
  <c r="O2776" i="1" s="1"/>
  <c r="N2777" i="1"/>
  <c r="O2777" i="1" s="1" a="1"/>
  <c r="O2777" i="1" s="1"/>
  <c r="N2778" i="1"/>
  <c r="O2778" i="1" s="1" a="1"/>
  <c r="O2778" i="1" s="1"/>
  <c r="N2779" i="1"/>
  <c r="O2779" i="1" s="1" a="1"/>
  <c r="O2779" i="1" s="1"/>
  <c r="N2780" i="1"/>
  <c r="O2780" i="1" s="1" a="1"/>
  <c r="O2780" i="1" s="1"/>
  <c r="N2781" i="1"/>
  <c r="O2781" i="1" s="1" a="1"/>
  <c r="O2781" i="1" s="1"/>
  <c r="N2782" i="1"/>
  <c r="O2782" i="1" s="1" a="1"/>
  <c r="O2782" i="1" s="1"/>
  <c r="N2783" i="1"/>
  <c r="O2783" i="1" s="1" a="1"/>
  <c r="O2783" i="1" s="1"/>
  <c r="N2784" i="1"/>
  <c r="O2784" i="1" s="1" a="1"/>
  <c r="O2784" i="1" s="1"/>
  <c r="N2785" i="1"/>
  <c r="O2785" i="1" s="1" a="1"/>
  <c r="O2785" i="1" s="1"/>
  <c r="N2786" i="1"/>
  <c r="O2786" i="1" s="1" a="1"/>
  <c r="O2786" i="1" s="1"/>
  <c r="N2787" i="1"/>
  <c r="O2787" i="1" s="1" a="1"/>
  <c r="O2787" i="1" s="1"/>
  <c r="N2788" i="1"/>
  <c r="O2788" i="1" s="1" a="1"/>
  <c r="O2788" i="1" s="1"/>
  <c r="N2789" i="1"/>
  <c r="O2789" i="1" s="1" a="1"/>
  <c r="O2789" i="1" s="1"/>
  <c r="N2790" i="1"/>
  <c r="O2790" i="1" s="1" a="1"/>
  <c r="O2790" i="1" s="1"/>
  <c r="N2791" i="1"/>
  <c r="O2791" i="1" s="1" a="1"/>
  <c r="O2791" i="1" s="1"/>
  <c r="N2792" i="1"/>
  <c r="O2792" i="1" s="1" a="1"/>
  <c r="O2792" i="1" s="1"/>
  <c r="N2793" i="1"/>
  <c r="O2793" i="1" s="1" a="1"/>
  <c r="O2793" i="1" s="1"/>
  <c r="N2794" i="1"/>
  <c r="O2794" i="1" s="1" a="1"/>
  <c r="O2794" i="1" s="1"/>
  <c r="N2795" i="1"/>
  <c r="O2795" i="1" s="1" a="1"/>
  <c r="O2795" i="1" s="1"/>
  <c r="N2796" i="1"/>
  <c r="O2796" i="1" s="1" a="1"/>
  <c r="O2796" i="1" s="1"/>
  <c r="N2797" i="1"/>
  <c r="O2797" i="1" s="1" a="1"/>
  <c r="O2797" i="1" s="1"/>
  <c r="N2798" i="1"/>
  <c r="O2798" i="1" s="1" a="1"/>
  <c r="O2798" i="1" s="1"/>
  <c r="N2799" i="1"/>
  <c r="O2799" i="1" s="1" a="1"/>
  <c r="O2799" i="1" s="1"/>
  <c r="N2800" i="1"/>
  <c r="O2800" i="1" s="1" a="1"/>
  <c r="O2800" i="1" s="1"/>
  <c r="N2801" i="1"/>
  <c r="O2801" i="1" s="1" a="1"/>
  <c r="O2801" i="1" s="1"/>
  <c r="N2802" i="1"/>
  <c r="O2802" i="1" s="1" a="1"/>
  <c r="O2802" i="1" s="1"/>
  <c r="N2803" i="1"/>
  <c r="O2803" i="1" s="1" a="1"/>
  <c r="O2803" i="1" s="1"/>
  <c r="N2804" i="1"/>
  <c r="O2804" i="1" s="1" a="1"/>
  <c r="O2804" i="1" s="1"/>
  <c r="N2805" i="1"/>
  <c r="O2805" i="1" s="1" a="1"/>
  <c r="O2805" i="1" s="1"/>
  <c r="N2806" i="1"/>
  <c r="O2806" i="1" s="1" a="1"/>
  <c r="O2806" i="1" s="1"/>
  <c r="N2807" i="1"/>
  <c r="O2807" i="1" s="1" a="1"/>
  <c r="O2807" i="1" s="1"/>
  <c r="N2808" i="1"/>
  <c r="O2808" i="1" s="1" a="1"/>
  <c r="O2808" i="1" s="1"/>
  <c r="N2809" i="1"/>
  <c r="O2809" i="1" s="1" a="1"/>
  <c r="O2809" i="1" s="1"/>
  <c r="N2810" i="1"/>
  <c r="O2810" i="1" s="1" a="1"/>
  <c r="O2810" i="1" s="1"/>
  <c r="N2811" i="1"/>
  <c r="O2811" i="1" s="1" a="1"/>
  <c r="O2811" i="1" s="1"/>
  <c r="N2812" i="1"/>
  <c r="O2812" i="1" s="1" a="1"/>
  <c r="O2812" i="1" s="1"/>
  <c r="N2813" i="1"/>
  <c r="O2813" i="1" s="1" a="1"/>
  <c r="O2813" i="1" s="1"/>
  <c r="N2814" i="1"/>
  <c r="O2814" i="1" s="1" a="1"/>
  <c r="O2814" i="1" s="1"/>
  <c r="N2815" i="1"/>
  <c r="O2815" i="1" s="1" a="1"/>
  <c r="O2815" i="1" s="1"/>
  <c r="N2816" i="1"/>
  <c r="O2816" i="1" s="1" a="1"/>
  <c r="O2816" i="1" s="1"/>
  <c r="N2817" i="1"/>
  <c r="O2817" i="1" s="1" a="1"/>
  <c r="O2817" i="1" s="1"/>
  <c r="N2818" i="1"/>
  <c r="O2818" i="1" s="1" a="1"/>
  <c r="O2818" i="1" s="1"/>
  <c r="N2819" i="1"/>
  <c r="O2819" i="1" s="1" a="1"/>
  <c r="O2819" i="1" s="1"/>
  <c r="N2820" i="1"/>
  <c r="O2820" i="1" s="1" a="1"/>
  <c r="O2820" i="1" s="1"/>
  <c r="N2821" i="1"/>
  <c r="O2821" i="1" s="1" a="1"/>
  <c r="O2821" i="1" s="1"/>
  <c r="N2822" i="1"/>
  <c r="O2822" i="1" s="1" a="1"/>
  <c r="O2822" i="1" s="1"/>
  <c r="N2823" i="1"/>
  <c r="O2823" i="1" s="1" a="1"/>
  <c r="O2823" i="1" s="1"/>
  <c r="N2824" i="1"/>
  <c r="O2824" i="1" s="1" a="1"/>
  <c r="O2824" i="1" s="1"/>
  <c r="N2825" i="1"/>
  <c r="O2825" i="1" s="1" a="1"/>
  <c r="O2825" i="1" s="1"/>
  <c r="N2826" i="1"/>
  <c r="O2826" i="1" s="1" a="1"/>
  <c r="O2826" i="1" s="1"/>
  <c r="N2827" i="1"/>
  <c r="O2827" i="1" s="1" a="1"/>
  <c r="O2827" i="1" s="1"/>
  <c r="N2828" i="1"/>
  <c r="O2828" i="1" s="1" a="1"/>
  <c r="O2828" i="1" s="1"/>
  <c r="N2829" i="1"/>
  <c r="O2829" i="1" s="1" a="1"/>
  <c r="O2829" i="1" s="1"/>
  <c r="N2830" i="1"/>
  <c r="O2830" i="1" s="1" a="1"/>
  <c r="O2830" i="1" s="1"/>
  <c r="N2831" i="1"/>
  <c r="O2831" i="1" s="1" a="1"/>
  <c r="O2831" i="1" s="1"/>
  <c r="N2832" i="1"/>
  <c r="O2832" i="1" s="1" a="1"/>
  <c r="O2832" i="1" s="1"/>
  <c r="N2833" i="1"/>
  <c r="O2833" i="1" s="1" a="1"/>
  <c r="O2833" i="1" s="1"/>
  <c r="N2834" i="1"/>
  <c r="O2834" i="1" s="1" a="1"/>
  <c r="O2834" i="1" s="1"/>
  <c r="N2835" i="1"/>
  <c r="O2835" i="1" s="1" a="1"/>
  <c r="O2835" i="1" s="1"/>
  <c r="N2836" i="1"/>
  <c r="O2836" i="1" s="1" a="1"/>
  <c r="O2836" i="1" s="1"/>
  <c r="N2837" i="1"/>
  <c r="O2837" i="1" s="1" a="1"/>
  <c r="O2837" i="1" s="1"/>
  <c r="N2838" i="1"/>
  <c r="O2838" i="1" s="1" a="1"/>
  <c r="O2838" i="1" s="1"/>
  <c r="N2839" i="1"/>
  <c r="O2839" i="1" s="1" a="1"/>
  <c r="O2839" i="1" s="1"/>
  <c r="N2840" i="1"/>
  <c r="O2840" i="1" s="1" a="1"/>
  <c r="O2840" i="1" s="1"/>
  <c r="N2841" i="1"/>
  <c r="O2841" i="1" s="1" a="1"/>
  <c r="O2841" i="1" s="1"/>
  <c r="N2842" i="1"/>
  <c r="O2842" i="1" s="1" a="1"/>
  <c r="O2842" i="1" s="1"/>
  <c r="N2843" i="1"/>
  <c r="O2843" i="1" s="1" a="1"/>
  <c r="O2843" i="1" s="1"/>
  <c r="N2844" i="1"/>
  <c r="O2844" i="1" s="1" a="1"/>
  <c r="O2844" i="1" s="1"/>
  <c r="N2845" i="1"/>
  <c r="O2845" i="1" s="1" a="1"/>
  <c r="O2845" i="1" s="1"/>
  <c r="N2846" i="1"/>
  <c r="O2846" i="1" s="1" a="1"/>
  <c r="O2846" i="1" s="1"/>
  <c r="N2847" i="1"/>
  <c r="O2847" i="1" s="1" a="1"/>
  <c r="O2847" i="1" s="1"/>
  <c r="N2848" i="1"/>
  <c r="O2848" i="1" s="1" a="1"/>
  <c r="O2848" i="1" s="1"/>
  <c r="N2849" i="1"/>
  <c r="O2849" i="1" s="1" a="1"/>
  <c r="O2849" i="1" s="1"/>
  <c r="N2850" i="1"/>
  <c r="O2850" i="1" s="1" a="1"/>
  <c r="O2850" i="1" s="1"/>
  <c r="N2851" i="1"/>
  <c r="O2851" i="1" s="1" a="1"/>
  <c r="O2851" i="1" s="1"/>
  <c r="N2852" i="1"/>
  <c r="O2852" i="1" s="1" a="1"/>
  <c r="O2852" i="1" s="1"/>
  <c r="N2853" i="1"/>
  <c r="O2853" i="1" s="1" a="1"/>
  <c r="O2853" i="1" s="1"/>
  <c r="N2854" i="1"/>
  <c r="O2854" i="1" s="1" a="1"/>
  <c r="O2854" i="1" s="1"/>
  <c r="N2855" i="1"/>
  <c r="O2855" i="1" s="1" a="1"/>
  <c r="O2855" i="1" s="1"/>
  <c r="N2856" i="1"/>
  <c r="O2856" i="1" s="1" a="1"/>
  <c r="O2856" i="1" s="1"/>
  <c r="N2857" i="1"/>
  <c r="O2857" i="1" s="1" a="1"/>
  <c r="O2857" i="1" s="1"/>
  <c r="N2858" i="1"/>
  <c r="O2858" i="1" s="1" a="1"/>
  <c r="O2858" i="1" s="1"/>
  <c r="N2859" i="1"/>
  <c r="O2859" i="1" s="1" a="1"/>
  <c r="O2859" i="1" s="1"/>
  <c r="N2860" i="1"/>
  <c r="O2860" i="1" s="1" a="1"/>
  <c r="O2860" i="1" s="1"/>
  <c r="N2861" i="1"/>
  <c r="O2861" i="1" s="1" a="1"/>
  <c r="O2861" i="1" s="1"/>
  <c r="N2862" i="1"/>
  <c r="O2862" i="1" s="1" a="1"/>
  <c r="O2862" i="1" s="1"/>
  <c r="N2863" i="1"/>
  <c r="O2863" i="1" s="1" a="1"/>
  <c r="O2863" i="1" s="1"/>
  <c r="N2864" i="1"/>
  <c r="O2864" i="1" s="1" a="1"/>
  <c r="O2864" i="1" s="1"/>
  <c r="N2865" i="1"/>
  <c r="O2865" i="1" s="1" a="1"/>
  <c r="O2865" i="1" s="1"/>
  <c r="N2866" i="1"/>
  <c r="O2866" i="1" s="1" a="1"/>
  <c r="O2866" i="1" s="1"/>
  <c r="N2867" i="1"/>
  <c r="O2867" i="1" s="1" a="1"/>
  <c r="O2867" i="1" s="1"/>
  <c r="N2868" i="1"/>
  <c r="O2868" i="1" s="1" a="1"/>
  <c r="O2868" i="1" s="1"/>
  <c r="N2869" i="1"/>
  <c r="O2869" i="1" s="1" a="1"/>
  <c r="O2869" i="1" s="1"/>
  <c r="N2870" i="1"/>
  <c r="O2870" i="1" s="1" a="1"/>
  <c r="O2870" i="1" s="1"/>
  <c r="N2871" i="1"/>
  <c r="O2871" i="1" s="1" a="1"/>
  <c r="O2871" i="1" s="1"/>
  <c r="N2872" i="1"/>
  <c r="O2872" i="1" s="1" a="1"/>
  <c r="O2872" i="1" s="1"/>
  <c r="N2873" i="1"/>
  <c r="O2873" i="1" s="1" a="1"/>
  <c r="O2873" i="1" s="1"/>
  <c r="N2874" i="1"/>
  <c r="O2874" i="1" s="1" a="1"/>
  <c r="O2874" i="1" s="1"/>
  <c r="N2875" i="1"/>
  <c r="O2875" i="1" s="1" a="1"/>
  <c r="O2875" i="1" s="1"/>
  <c r="N2876" i="1"/>
  <c r="O2876" i="1" s="1" a="1"/>
  <c r="O2876" i="1" s="1"/>
  <c r="N2877" i="1"/>
  <c r="O2877" i="1" s="1" a="1"/>
  <c r="O2877" i="1" s="1"/>
  <c r="N2878" i="1"/>
  <c r="O2878" i="1" s="1" a="1"/>
  <c r="O2878" i="1" s="1"/>
  <c r="N2879" i="1"/>
  <c r="O2879" i="1" s="1" a="1"/>
  <c r="O2879" i="1" s="1"/>
  <c r="N2880" i="1"/>
  <c r="O2880" i="1" s="1" a="1"/>
  <c r="O2880" i="1" s="1"/>
  <c r="N2881" i="1"/>
  <c r="O2881" i="1" s="1" a="1"/>
  <c r="O2881" i="1" s="1"/>
  <c r="N2882" i="1"/>
  <c r="O2882" i="1" s="1" a="1"/>
  <c r="O2882" i="1" s="1"/>
  <c r="N2883" i="1"/>
  <c r="O2883" i="1" s="1" a="1"/>
  <c r="O2883" i="1" s="1"/>
  <c r="N2884" i="1"/>
  <c r="O2884" i="1" s="1" a="1"/>
  <c r="O2884" i="1" s="1"/>
  <c r="N2885" i="1"/>
  <c r="O2885" i="1" s="1" a="1"/>
  <c r="O2885" i="1" s="1"/>
  <c r="N2886" i="1"/>
  <c r="O2886" i="1" s="1" a="1"/>
  <c r="O2886" i="1" s="1"/>
  <c r="N2887" i="1"/>
  <c r="O2887" i="1" s="1" a="1"/>
  <c r="O2887" i="1" s="1"/>
  <c r="N2888" i="1"/>
  <c r="O2888" i="1" s="1" a="1"/>
  <c r="O2888" i="1" s="1"/>
  <c r="N2889" i="1"/>
  <c r="O2889" i="1" s="1" a="1"/>
  <c r="O2889" i="1" s="1"/>
  <c r="N2890" i="1"/>
  <c r="O2890" i="1" s="1" a="1"/>
  <c r="O2890" i="1" s="1"/>
  <c r="N2891" i="1"/>
  <c r="O2891" i="1" s="1" a="1"/>
  <c r="O2891" i="1" s="1"/>
  <c r="N2892" i="1"/>
  <c r="O2892" i="1" s="1" a="1"/>
  <c r="O2892" i="1" s="1"/>
  <c r="N2893" i="1"/>
  <c r="O2893" i="1" s="1" a="1"/>
  <c r="O2893" i="1" s="1"/>
  <c r="N2894" i="1"/>
  <c r="O2894" i="1" s="1" a="1"/>
  <c r="O2894" i="1" s="1"/>
  <c r="N2895" i="1"/>
  <c r="O2895" i="1" s="1" a="1"/>
  <c r="O2895" i="1" s="1"/>
  <c r="N2896" i="1"/>
  <c r="O2896" i="1" s="1" a="1"/>
  <c r="O2896" i="1" s="1"/>
  <c r="N2897" i="1"/>
  <c r="O2897" i="1" s="1" a="1"/>
  <c r="O2897" i="1" s="1"/>
  <c r="N2898" i="1"/>
  <c r="O2898" i="1" s="1" a="1"/>
  <c r="O2898" i="1" s="1"/>
  <c r="N2899" i="1"/>
  <c r="O2899" i="1" s="1" a="1"/>
  <c r="O2899" i="1" s="1"/>
  <c r="N2900" i="1"/>
  <c r="O2900" i="1" s="1" a="1"/>
  <c r="O2900" i="1" s="1"/>
  <c r="N2901" i="1"/>
  <c r="O2901" i="1" s="1" a="1"/>
  <c r="O2901" i="1" s="1"/>
  <c r="N2902" i="1"/>
  <c r="O2902" i="1" s="1" a="1"/>
  <c r="O2902" i="1" s="1"/>
  <c r="N2903" i="1"/>
  <c r="O2903" i="1" s="1" a="1"/>
  <c r="O2903" i="1" s="1"/>
  <c r="N2904" i="1"/>
  <c r="O2904" i="1" s="1" a="1"/>
  <c r="O2904" i="1" s="1"/>
  <c r="N2905" i="1"/>
  <c r="O2905" i="1" s="1" a="1"/>
  <c r="O2905" i="1" s="1"/>
  <c r="N2906" i="1"/>
  <c r="O2906" i="1" s="1" a="1"/>
  <c r="O2906" i="1" s="1"/>
  <c r="N2907" i="1"/>
  <c r="O2907" i="1" s="1" a="1"/>
  <c r="O2907" i="1" s="1"/>
  <c r="N2908" i="1"/>
  <c r="O2908" i="1" s="1" a="1"/>
  <c r="O2908" i="1" s="1"/>
  <c r="N2909" i="1"/>
  <c r="O2909" i="1" s="1" a="1"/>
  <c r="O2909" i="1" s="1"/>
  <c r="N2910" i="1"/>
  <c r="O2910" i="1" s="1" a="1"/>
  <c r="O2910" i="1" s="1"/>
  <c r="N2911" i="1"/>
  <c r="O2911" i="1" s="1" a="1"/>
  <c r="O2911" i="1" s="1"/>
  <c r="N2912" i="1"/>
  <c r="O2912" i="1" s="1" a="1"/>
  <c r="O2912" i="1" s="1"/>
  <c r="N2913" i="1"/>
  <c r="O2913" i="1" s="1" a="1"/>
  <c r="O2913" i="1" s="1"/>
  <c r="N2914" i="1"/>
  <c r="O2914" i="1" s="1" a="1"/>
  <c r="O2914" i="1" s="1"/>
  <c r="N2915" i="1"/>
  <c r="O2915" i="1" s="1" a="1"/>
  <c r="O2915" i="1" s="1"/>
  <c r="N2916" i="1"/>
  <c r="O2916" i="1" s="1" a="1"/>
  <c r="O2916" i="1" s="1"/>
  <c r="N2917" i="1"/>
  <c r="O2917" i="1" s="1" a="1"/>
  <c r="O2917" i="1" s="1"/>
  <c r="N2918" i="1"/>
  <c r="O2918" i="1" s="1" a="1"/>
  <c r="O2918" i="1" s="1"/>
  <c r="N2919" i="1"/>
  <c r="O2919" i="1" s="1" a="1"/>
  <c r="O2919" i="1" s="1"/>
  <c r="N2920" i="1"/>
  <c r="O2920" i="1" s="1" a="1"/>
  <c r="O2920" i="1" s="1"/>
  <c r="N2921" i="1"/>
  <c r="O2921" i="1" s="1" a="1"/>
  <c r="O2921" i="1" s="1"/>
  <c r="N2922" i="1"/>
  <c r="O2922" i="1" s="1" a="1"/>
  <c r="O2922" i="1" s="1"/>
  <c r="N2923" i="1"/>
  <c r="O2923" i="1" s="1" a="1"/>
  <c r="O2923" i="1" s="1"/>
  <c r="N2924" i="1"/>
  <c r="O2924" i="1" s="1" a="1"/>
  <c r="O2924" i="1" s="1"/>
  <c r="N2925" i="1"/>
  <c r="O2925" i="1" s="1" a="1"/>
  <c r="O2925" i="1" s="1"/>
  <c r="N2926" i="1"/>
  <c r="O2926" i="1" s="1" a="1"/>
  <c r="O2926" i="1" s="1"/>
  <c r="N2927" i="1"/>
  <c r="O2927" i="1" s="1" a="1"/>
  <c r="O2927" i="1" s="1"/>
  <c r="N2928" i="1"/>
  <c r="O2928" i="1" s="1" a="1"/>
  <c r="O2928" i="1" s="1"/>
  <c r="N2929" i="1"/>
  <c r="O2929" i="1" s="1" a="1"/>
  <c r="O2929" i="1" s="1"/>
  <c r="N2930" i="1"/>
  <c r="O2930" i="1" s="1" a="1"/>
  <c r="O2930" i="1" s="1"/>
  <c r="N2931" i="1"/>
  <c r="O2931" i="1" s="1" a="1"/>
  <c r="O2931" i="1" s="1"/>
  <c r="N2932" i="1"/>
  <c r="O2932" i="1" s="1" a="1"/>
  <c r="O2932" i="1" s="1"/>
  <c r="N2933" i="1"/>
  <c r="O2933" i="1" s="1" a="1"/>
  <c r="O2933" i="1" s="1"/>
  <c r="N2934" i="1"/>
  <c r="O2934" i="1" s="1" a="1"/>
  <c r="O2934" i="1" s="1"/>
  <c r="N2935" i="1"/>
  <c r="O2935" i="1" s="1" a="1"/>
  <c r="O2935" i="1" s="1"/>
  <c r="N2936" i="1"/>
  <c r="O2936" i="1" s="1" a="1"/>
  <c r="O2936" i="1" s="1"/>
  <c r="N2937" i="1"/>
  <c r="O2937" i="1" s="1" a="1"/>
  <c r="O2937" i="1" s="1"/>
  <c r="N2938" i="1"/>
  <c r="O2938" i="1" s="1" a="1"/>
  <c r="O2938" i="1" s="1"/>
  <c r="N2939" i="1"/>
  <c r="O2939" i="1" s="1" a="1"/>
  <c r="O2939" i="1" s="1"/>
  <c r="N2940" i="1"/>
  <c r="O2940" i="1" s="1" a="1"/>
  <c r="O2940" i="1" s="1"/>
  <c r="N2941" i="1"/>
  <c r="O2941" i="1" s="1" a="1"/>
  <c r="O2941" i="1" s="1"/>
  <c r="N2942" i="1"/>
  <c r="O2942" i="1" s="1" a="1"/>
  <c r="O2942" i="1" s="1"/>
  <c r="N2943" i="1"/>
  <c r="O2943" i="1" s="1" a="1"/>
  <c r="O2943" i="1" s="1"/>
  <c r="N2944" i="1"/>
  <c r="O2944" i="1" s="1" a="1"/>
  <c r="O2944" i="1" s="1"/>
  <c r="N2945" i="1"/>
  <c r="O2945" i="1" s="1" a="1"/>
  <c r="O2945" i="1" s="1"/>
  <c r="N2946" i="1"/>
  <c r="O2946" i="1" s="1" a="1"/>
  <c r="O2946" i="1" s="1"/>
  <c r="N2947" i="1"/>
  <c r="O2947" i="1" s="1" a="1"/>
  <c r="O2947" i="1" s="1"/>
  <c r="N2948" i="1"/>
  <c r="O2948" i="1" s="1" a="1"/>
  <c r="O2948" i="1" s="1"/>
  <c r="N2949" i="1"/>
  <c r="O2949" i="1" s="1" a="1"/>
  <c r="O2949" i="1" s="1"/>
  <c r="N2950" i="1"/>
  <c r="O2950" i="1" s="1" a="1"/>
  <c r="O2950" i="1" s="1"/>
  <c r="N2951" i="1"/>
  <c r="O2951" i="1" s="1" a="1"/>
  <c r="O2951" i="1" s="1"/>
  <c r="N2952" i="1"/>
  <c r="O2952" i="1" s="1" a="1"/>
  <c r="O2952" i="1" s="1"/>
  <c r="N2953" i="1"/>
  <c r="O2953" i="1" s="1" a="1"/>
  <c r="O2953" i="1" s="1"/>
  <c r="N2954" i="1"/>
  <c r="O2954" i="1" s="1" a="1"/>
  <c r="O2954" i="1" s="1"/>
  <c r="N2955" i="1"/>
  <c r="O2955" i="1" s="1" a="1"/>
  <c r="O2955" i="1" s="1"/>
  <c r="N2956" i="1"/>
  <c r="O2956" i="1" s="1" a="1"/>
  <c r="O2956" i="1" s="1"/>
  <c r="N2957" i="1"/>
  <c r="O2957" i="1" s="1" a="1"/>
  <c r="O2957" i="1" s="1"/>
  <c r="N2958" i="1"/>
  <c r="O2958" i="1" s="1" a="1"/>
  <c r="O2958" i="1" s="1"/>
  <c r="N2959" i="1"/>
  <c r="O2959" i="1" s="1" a="1"/>
  <c r="O2959" i="1" s="1"/>
  <c r="N2960" i="1"/>
  <c r="O2960" i="1" s="1" a="1"/>
  <c r="O2960" i="1" s="1"/>
  <c r="N2961" i="1"/>
  <c r="O2961" i="1" s="1" a="1"/>
  <c r="O2961" i="1" s="1"/>
  <c r="N2962" i="1"/>
  <c r="O2962" i="1" s="1" a="1"/>
  <c r="O2962" i="1" s="1"/>
  <c r="N2963" i="1"/>
  <c r="O2963" i="1" s="1" a="1"/>
  <c r="O2963" i="1" s="1"/>
  <c r="N2964" i="1"/>
  <c r="O2964" i="1" s="1" a="1"/>
  <c r="O2964" i="1" s="1"/>
  <c r="N2965" i="1"/>
  <c r="O2965" i="1" s="1" a="1"/>
  <c r="O2965" i="1" s="1"/>
  <c r="N2966" i="1"/>
  <c r="O2966" i="1" s="1" a="1"/>
  <c r="O2966" i="1" s="1"/>
  <c r="N2967" i="1"/>
  <c r="O2967" i="1" s="1" a="1"/>
  <c r="O2967" i="1" s="1"/>
  <c r="N2968" i="1"/>
  <c r="O2968" i="1" s="1" a="1"/>
  <c r="O2968" i="1" s="1"/>
  <c r="N2969" i="1"/>
  <c r="O2969" i="1" s="1" a="1"/>
  <c r="O2969" i="1" s="1"/>
  <c r="N2970" i="1"/>
  <c r="O2970" i="1" s="1" a="1"/>
  <c r="O2970" i="1" s="1"/>
  <c r="N2971" i="1"/>
  <c r="O2971" i="1" s="1" a="1"/>
  <c r="O2971" i="1" s="1"/>
  <c r="N2972" i="1"/>
  <c r="O2972" i="1" s="1" a="1"/>
  <c r="O2972" i="1" s="1"/>
  <c r="N2973" i="1"/>
  <c r="O2973" i="1" s="1" a="1"/>
  <c r="O2973" i="1" s="1"/>
  <c r="N2974" i="1"/>
  <c r="O2974" i="1" s="1" a="1"/>
  <c r="O2974" i="1" s="1"/>
  <c r="N2975" i="1"/>
  <c r="O2975" i="1" s="1" a="1"/>
  <c r="O2975" i="1" s="1"/>
  <c r="N2976" i="1"/>
  <c r="O2976" i="1" s="1" a="1"/>
  <c r="O2976" i="1" s="1"/>
  <c r="N2977" i="1"/>
  <c r="O2977" i="1" s="1" a="1"/>
  <c r="O2977" i="1" s="1"/>
  <c r="N2978" i="1"/>
  <c r="O2978" i="1" s="1" a="1"/>
  <c r="O2978" i="1" s="1"/>
  <c r="N2979" i="1"/>
  <c r="O2979" i="1" s="1" a="1"/>
  <c r="O2979" i="1" s="1"/>
  <c r="N2980" i="1"/>
  <c r="O2980" i="1" s="1" a="1"/>
  <c r="O2980" i="1" s="1"/>
  <c r="N2981" i="1"/>
  <c r="O2981" i="1" s="1" a="1"/>
  <c r="O2981" i="1" s="1"/>
  <c r="N2982" i="1"/>
  <c r="O2982" i="1" s="1" a="1"/>
  <c r="O2982" i="1" s="1"/>
  <c r="N2983" i="1"/>
  <c r="O2983" i="1" s="1" a="1"/>
  <c r="O2983" i="1" s="1"/>
  <c r="N2984" i="1"/>
  <c r="O2984" i="1" s="1" a="1"/>
  <c r="O2984" i="1" s="1"/>
  <c r="N2985" i="1"/>
  <c r="O2985" i="1" s="1" a="1"/>
  <c r="O2985" i="1" s="1"/>
  <c r="N2986" i="1"/>
  <c r="O2986" i="1" s="1" a="1"/>
  <c r="O2986" i="1" s="1"/>
  <c r="N2987" i="1"/>
  <c r="O2987" i="1" s="1" a="1"/>
  <c r="O2987" i="1" s="1"/>
  <c r="N2988" i="1"/>
  <c r="O2988" i="1" s="1" a="1"/>
  <c r="O2988" i="1" s="1"/>
  <c r="N2989" i="1"/>
  <c r="O2989" i="1" s="1" a="1"/>
  <c r="O2989" i="1" s="1"/>
  <c r="N2990" i="1"/>
  <c r="O2990" i="1" s="1" a="1"/>
  <c r="O2990" i="1" s="1"/>
  <c r="N2991" i="1"/>
  <c r="O2991" i="1" s="1" a="1"/>
  <c r="O2991" i="1" s="1"/>
  <c r="N2992" i="1"/>
  <c r="O2992" i="1" s="1" a="1"/>
  <c r="O2992" i="1" s="1"/>
  <c r="N2993" i="1"/>
  <c r="O2993" i="1" s="1" a="1"/>
  <c r="O2993" i="1" s="1"/>
  <c r="N2994" i="1"/>
  <c r="O2994" i="1" s="1" a="1"/>
  <c r="O2994" i="1" s="1"/>
  <c r="N2995" i="1"/>
  <c r="O2995" i="1" s="1" a="1"/>
  <c r="O2995" i="1" s="1"/>
  <c r="N2996" i="1"/>
  <c r="O2996" i="1" s="1" a="1"/>
  <c r="O2996" i="1" s="1"/>
  <c r="N2997" i="1"/>
  <c r="O2997" i="1" s="1" a="1"/>
  <c r="O2997" i="1" s="1"/>
  <c r="N2998" i="1"/>
  <c r="O2998" i="1" s="1" a="1"/>
  <c r="O2998" i="1" s="1"/>
  <c r="N2999" i="1"/>
  <c r="O2999" i="1" s="1" a="1"/>
  <c r="O2999" i="1" s="1"/>
  <c r="N3000" i="1"/>
  <c r="O3000" i="1" s="1" a="1"/>
  <c r="O3000" i="1" s="1"/>
  <c r="N3001" i="1"/>
  <c r="O3001" i="1" s="1" a="1"/>
  <c r="O3001" i="1" s="1"/>
  <c r="N3002" i="1"/>
  <c r="O3002" i="1" s="1" a="1"/>
  <c r="O3002" i="1" s="1"/>
  <c r="N3003" i="1"/>
  <c r="O3003" i="1" s="1" a="1"/>
  <c r="O3003" i="1" s="1"/>
  <c r="N3004" i="1"/>
  <c r="O3004" i="1" s="1" a="1"/>
  <c r="O3004" i="1" s="1"/>
  <c r="N3005" i="1"/>
  <c r="O3005" i="1" s="1" a="1"/>
  <c r="O3005" i="1" s="1"/>
  <c r="N3006" i="1"/>
  <c r="O3006" i="1" s="1" a="1"/>
  <c r="O3006" i="1" s="1"/>
  <c r="N3007" i="1"/>
  <c r="O3007" i="1" s="1" a="1"/>
  <c r="O3007" i="1" s="1"/>
  <c r="N3008" i="1"/>
  <c r="O3008" i="1" s="1" a="1"/>
  <c r="O3008" i="1" s="1"/>
  <c r="N3009" i="1"/>
  <c r="O3009" i="1" s="1" a="1"/>
  <c r="O3009" i="1" s="1"/>
  <c r="N3010" i="1"/>
  <c r="O3010" i="1" s="1" a="1"/>
  <c r="O3010" i="1" s="1"/>
  <c r="N3011" i="1"/>
  <c r="O3011" i="1" s="1" a="1"/>
  <c r="O3011" i="1" s="1"/>
  <c r="N3012" i="1"/>
  <c r="O3012" i="1" s="1" a="1"/>
  <c r="O3012" i="1" s="1"/>
  <c r="N3013" i="1"/>
  <c r="O3013" i="1" s="1" a="1"/>
  <c r="O3013" i="1" s="1"/>
  <c r="N3014" i="1"/>
  <c r="O3014" i="1" s="1" a="1"/>
  <c r="O3014" i="1" s="1"/>
  <c r="N3015" i="1"/>
  <c r="O3015" i="1" s="1" a="1"/>
  <c r="O3015" i="1" s="1"/>
  <c r="N3016" i="1"/>
  <c r="O3016" i="1" s="1" a="1"/>
  <c r="O3016" i="1" s="1"/>
  <c r="N3017" i="1"/>
  <c r="O3017" i="1" s="1" a="1"/>
  <c r="O3017" i="1" s="1"/>
  <c r="N3018" i="1"/>
  <c r="O3018" i="1" s="1" a="1"/>
  <c r="O3018" i="1" s="1"/>
  <c r="N3019" i="1"/>
  <c r="O3019" i="1" s="1" a="1"/>
  <c r="O3019" i="1" s="1"/>
  <c r="N3020" i="1"/>
  <c r="O3020" i="1" s="1" a="1"/>
  <c r="O3020" i="1" s="1"/>
  <c r="N3021" i="1"/>
  <c r="O3021" i="1" s="1" a="1"/>
  <c r="O3021" i="1" s="1"/>
  <c r="N3022" i="1"/>
  <c r="O3022" i="1" s="1" a="1"/>
  <c r="O3022" i="1" s="1"/>
  <c r="N3023" i="1"/>
  <c r="O3023" i="1" s="1" a="1"/>
  <c r="O3023" i="1" s="1"/>
  <c r="N3024" i="1"/>
  <c r="O3024" i="1" s="1" a="1"/>
  <c r="O3024" i="1" s="1"/>
  <c r="N3025" i="1"/>
  <c r="O3025" i="1" s="1" a="1"/>
  <c r="O3025" i="1" s="1"/>
  <c r="N3026" i="1"/>
  <c r="O3026" i="1" s="1" a="1"/>
  <c r="O3026" i="1" s="1"/>
  <c r="N3027" i="1"/>
  <c r="O3027" i="1" s="1" a="1"/>
  <c r="O3027" i="1" s="1"/>
  <c r="N3028" i="1"/>
  <c r="O3028" i="1" s="1" a="1"/>
  <c r="O3028" i="1" s="1"/>
  <c r="N3029" i="1"/>
  <c r="O3029" i="1" s="1" a="1"/>
  <c r="O3029" i="1" s="1"/>
  <c r="N3030" i="1"/>
  <c r="O3030" i="1" s="1" a="1"/>
  <c r="O3030" i="1" s="1"/>
  <c r="N3031" i="1"/>
  <c r="O3031" i="1" s="1" a="1"/>
  <c r="O3031" i="1" s="1"/>
  <c r="N3032" i="1"/>
  <c r="O3032" i="1" s="1" a="1"/>
  <c r="O3032" i="1" s="1"/>
  <c r="N3033" i="1"/>
  <c r="O3033" i="1" s="1" a="1"/>
  <c r="O3033" i="1" s="1"/>
  <c r="N3034" i="1"/>
  <c r="O3034" i="1" s="1" a="1"/>
  <c r="O3034" i="1" s="1"/>
  <c r="N3035" i="1"/>
  <c r="O3035" i="1" s="1" a="1"/>
  <c r="O3035" i="1" s="1"/>
  <c r="N3036" i="1"/>
  <c r="O3036" i="1" s="1" a="1"/>
  <c r="O3036" i="1" s="1"/>
  <c r="N3037" i="1"/>
  <c r="O3037" i="1" s="1" a="1"/>
  <c r="O3037" i="1" s="1"/>
  <c r="N3038" i="1"/>
  <c r="O3038" i="1" s="1" a="1"/>
  <c r="O3038" i="1" s="1"/>
  <c r="N3039" i="1"/>
  <c r="O3039" i="1" s="1" a="1"/>
  <c r="O3039" i="1" s="1"/>
  <c r="N3040" i="1"/>
  <c r="O3040" i="1" s="1" a="1"/>
  <c r="O3040" i="1" s="1"/>
  <c r="N3041" i="1"/>
  <c r="O3041" i="1" s="1" a="1"/>
  <c r="O3041" i="1" s="1"/>
  <c r="N3042" i="1"/>
  <c r="O3042" i="1" s="1" a="1"/>
  <c r="O3042" i="1" s="1"/>
  <c r="N3043" i="1"/>
  <c r="O3043" i="1" s="1" a="1"/>
  <c r="O3043" i="1" s="1"/>
  <c r="N3044" i="1"/>
  <c r="O3044" i="1" s="1" a="1"/>
  <c r="O3044" i="1" s="1"/>
  <c r="N3045" i="1"/>
  <c r="O3045" i="1" s="1" a="1"/>
  <c r="O3045" i="1" s="1"/>
  <c r="N3046" i="1"/>
  <c r="O3046" i="1" s="1" a="1"/>
  <c r="O3046" i="1" s="1"/>
  <c r="N3047" i="1"/>
  <c r="O3047" i="1" s="1" a="1"/>
  <c r="O3047" i="1" s="1"/>
  <c r="N3048" i="1"/>
  <c r="O3048" i="1" s="1" a="1"/>
  <c r="O3048" i="1" s="1"/>
  <c r="N3049" i="1"/>
  <c r="O3049" i="1" s="1" a="1"/>
  <c r="O3049" i="1" s="1"/>
  <c r="N3050" i="1"/>
  <c r="O3050" i="1" s="1" a="1"/>
  <c r="O3050" i="1" s="1"/>
  <c r="N3051" i="1"/>
  <c r="O3051" i="1" s="1" a="1"/>
  <c r="O3051" i="1" s="1"/>
  <c r="N3052" i="1"/>
  <c r="O3052" i="1" s="1" a="1"/>
  <c r="O3052" i="1" s="1"/>
  <c r="N3053" i="1"/>
  <c r="O3053" i="1" s="1" a="1"/>
  <c r="O3053" i="1" s="1"/>
  <c r="N3054" i="1"/>
  <c r="O3054" i="1" s="1" a="1"/>
  <c r="O3054" i="1" s="1"/>
  <c r="N3055" i="1"/>
  <c r="O3055" i="1" s="1" a="1"/>
  <c r="O3055" i="1" s="1"/>
  <c r="N3056" i="1"/>
  <c r="O3056" i="1" s="1" a="1"/>
  <c r="O3056" i="1" s="1"/>
  <c r="N3057" i="1"/>
  <c r="O3057" i="1" s="1" a="1"/>
  <c r="O3057" i="1" s="1"/>
  <c r="N3058" i="1"/>
  <c r="O3058" i="1" s="1" a="1"/>
  <c r="O3058" i="1" s="1"/>
  <c r="N3059" i="1"/>
  <c r="O3059" i="1" s="1" a="1"/>
  <c r="O3059" i="1" s="1"/>
  <c r="N3060" i="1"/>
  <c r="O3060" i="1" s="1" a="1"/>
  <c r="O3060" i="1" s="1"/>
  <c r="N3061" i="1"/>
  <c r="O3061" i="1" s="1" a="1"/>
  <c r="O3061" i="1" s="1"/>
  <c r="N3062" i="1"/>
  <c r="O3062" i="1" s="1" a="1"/>
  <c r="O3062" i="1" s="1"/>
  <c r="N3063" i="1"/>
  <c r="O3063" i="1" s="1" a="1"/>
  <c r="O3063" i="1" s="1"/>
  <c r="N3064" i="1"/>
  <c r="O3064" i="1" s="1" a="1"/>
  <c r="O3064" i="1" s="1"/>
  <c r="N3065" i="1"/>
  <c r="O3065" i="1" s="1" a="1"/>
  <c r="O3065" i="1" s="1"/>
  <c r="N3066" i="1"/>
  <c r="O3066" i="1" s="1" a="1"/>
  <c r="O3066" i="1" s="1"/>
  <c r="N3067" i="1"/>
  <c r="O3067" i="1" s="1" a="1"/>
  <c r="O3067" i="1" s="1"/>
  <c r="N3068" i="1"/>
  <c r="O3068" i="1" s="1" a="1"/>
  <c r="O3068" i="1" s="1"/>
  <c r="N3069" i="1"/>
  <c r="O3069" i="1" s="1" a="1"/>
  <c r="O3069" i="1" s="1"/>
  <c r="N3070" i="1"/>
  <c r="O3070" i="1" s="1" a="1"/>
  <c r="O3070" i="1" s="1"/>
  <c r="N3071" i="1"/>
  <c r="O3071" i="1" s="1" a="1"/>
  <c r="O3071" i="1" s="1"/>
  <c r="N3072" i="1"/>
  <c r="O3072" i="1" s="1" a="1"/>
  <c r="O3072" i="1" s="1"/>
  <c r="N3073" i="1"/>
  <c r="O3073" i="1" s="1" a="1"/>
  <c r="O3073" i="1" s="1"/>
  <c r="N3074" i="1"/>
  <c r="O3074" i="1" s="1" a="1"/>
  <c r="O3074" i="1" s="1"/>
  <c r="N3075" i="1"/>
  <c r="O3075" i="1" s="1" a="1"/>
  <c r="O3075" i="1" s="1"/>
  <c r="N3076" i="1"/>
  <c r="O3076" i="1" s="1" a="1"/>
  <c r="O3076" i="1" s="1"/>
  <c r="N3077" i="1"/>
  <c r="O3077" i="1" s="1" a="1"/>
  <c r="O3077" i="1" s="1"/>
  <c r="N3078" i="1"/>
  <c r="O3078" i="1" s="1" a="1"/>
  <c r="O3078" i="1" s="1"/>
  <c r="N3079" i="1"/>
  <c r="O3079" i="1" s="1" a="1"/>
  <c r="O3079" i="1" s="1"/>
  <c r="N3080" i="1"/>
  <c r="O3080" i="1" s="1" a="1"/>
  <c r="O3080" i="1" s="1"/>
  <c r="N3081" i="1"/>
  <c r="O3081" i="1" s="1" a="1"/>
  <c r="O3081" i="1" s="1"/>
  <c r="N3082" i="1"/>
  <c r="O3082" i="1" s="1" a="1"/>
  <c r="O3082" i="1" s="1"/>
  <c r="N3083" i="1"/>
  <c r="O3083" i="1" s="1" a="1"/>
  <c r="O3083" i="1" s="1"/>
  <c r="N3084" i="1"/>
  <c r="O3084" i="1" s="1" a="1"/>
  <c r="O3084" i="1" s="1"/>
  <c r="N3085" i="1"/>
  <c r="O3085" i="1" s="1" a="1"/>
  <c r="O3085" i="1" s="1"/>
  <c r="N3086" i="1"/>
  <c r="O3086" i="1" s="1" a="1"/>
  <c r="O3086" i="1" s="1"/>
  <c r="N3087" i="1"/>
  <c r="O3087" i="1" s="1" a="1"/>
  <c r="O3087" i="1" s="1"/>
  <c r="N3088" i="1"/>
  <c r="O3088" i="1" s="1" a="1"/>
  <c r="O3088" i="1" s="1"/>
  <c r="N3089" i="1"/>
  <c r="O3089" i="1" s="1" a="1"/>
  <c r="O3089" i="1" s="1"/>
  <c r="N3090" i="1"/>
  <c r="O3090" i="1" s="1" a="1"/>
  <c r="O3090" i="1" s="1"/>
  <c r="N3091" i="1"/>
  <c r="O3091" i="1" s="1" a="1"/>
  <c r="O3091" i="1" s="1"/>
  <c r="N3092" i="1"/>
  <c r="O3092" i="1" s="1" a="1"/>
  <c r="O3092" i="1" s="1"/>
  <c r="N3093" i="1"/>
  <c r="O3093" i="1" s="1" a="1"/>
  <c r="O3093" i="1" s="1"/>
  <c r="N3094" i="1"/>
  <c r="O3094" i="1" s="1" a="1"/>
  <c r="O3094" i="1" s="1"/>
  <c r="N3095" i="1"/>
  <c r="O3095" i="1" s="1" a="1"/>
  <c r="O3095" i="1" s="1"/>
  <c r="N3096" i="1"/>
  <c r="O3096" i="1" s="1" a="1"/>
  <c r="O3096" i="1" s="1"/>
  <c r="N3097" i="1"/>
  <c r="O3097" i="1" s="1" a="1"/>
  <c r="O3097" i="1" s="1"/>
  <c r="N3098" i="1"/>
  <c r="O3098" i="1" s="1" a="1"/>
  <c r="O3098" i="1" s="1"/>
  <c r="N3099" i="1"/>
  <c r="O3099" i="1" s="1" a="1"/>
  <c r="O3099" i="1" s="1"/>
  <c r="N3100" i="1"/>
  <c r="O3100" i="1" s="1" a="1"/>
  <c r="O3100" i="1" s="1"/>
  <c r="N3101" i="1"/>
  <c r="O3101" i="1" s="1" a="1"/>
  <c r="O3101" i="1" s="1"/>
  <c r="N3102" i="1"/>
  <c r="O3102" i="1" s="1" a="1"/>
  <c r="O3102" i="1" s="1"/>
  <c r="N3103" i="1"/>
  <c r="O3103" i="1" s="1" a="1"/>
  <c r="O3103" i="1" s="1"/>
  <c r="N3104" i="1"/>
  <c r="O3104" i="1" s="1" a="1"/>
  <c r="O3104" i="1" s="1"/>
  <c r="N3105" i="1"/>
  <c r="O3105" i="1" s="1" a="1"/>
  <c r="O3105" i="1" s="1"/>
  <c r="N3106" i="1"/>
  <c r="O3106" i="1" s="1" a="1"/>
  <c r="O3106" i="1" s="1"/>
  <c r="N3107" i="1"/>
  <c r="O3107" i="1" s="1" a="1"/>
  <c r="O3107" i="1" s="1"/>
  <c r="N3108" i="1"/>
  <c r="O3108" i="1" s="1" a="1"/>
  <c r="O3108" i="1" s="1"/>
  <c r="N3109" i="1"/>
  <c r="O3109" i="1" s="1" a="1"/>
  <c r="O3109" i="1" s="1"/>
  <c r="N3110" i="1"/>
  <c r="O3110" i="1" s="1" a="1"/>
  <c r="O3110" i="1" s="1"/>
  <c r="N3111" i="1"/>
  <c r="O3111" i="1" s="1" a="1"/>
  <c r="O3111" i="1" s="1"/>
  <c r="N3112" i="1"/>
  <c r="O3112" i="1" s="1" a="1"/>
  <c r="O3112" i="1" s="1"/>
  <c r="N3113" i="1"/>
  <c r="O3113" i="1" s="1" a="1"/>
  <c r="O3113" i="1" s="1"/>
  <c r="N3114" i="1"/>
  <c r="O3114" i="1" s="1" a="1"/>
  <c r="O3114" i="1" s="1"/>
  <c r="N3115" i="1"/>
  <c r="O3115" i="1" s="1" a="1"/>
  <c r="O3115" i="1" s="1"/>
  <c r="N3116" i="1"/>
  <c r="O3116" i="1" s="1" a="1"/>
  <c r="O3116" i="1" s="1"/>
  <c r="N3117" i="1"/>
  <c r="O3117" i="1" s="1" a="1"/>
  <c r="O3117" i="1" s="1"/>
  <c r="N3118" i="1"/>
  <c r="O3118" i="1" s="1" a="1"/>
  <c r="O3118" i="1" s="1"/>
  <c r="N3119" i="1"/>
  <c r="O3119" i="1" s="1" a="1"/>
  <c r="O3119" i="1" s="1"/>
  <c r="N3120" i="1"/>
  <c r="O3120" i="1" s="1" a="1"/>
  <c r="O3120" i="1" s="1"/>
  <c r="N3121" i="1"/>
  <c r="O3121" i="1" s="1" a="1"/>
  <c r="O3121" i="1" s="1"/>
  <c r="N3122" i="1"/>
  <c r="O3122" i="1" s="1" a="1"/>
  <c r="O3122" i="1" s="1"/>
  <c r="N3123" i="1"/>
  <c r="O3123" i="1" s="1" a="1"/>
  <c r="O3123" i="1" s="1"/>
  <c r="N3124" i="1"/>
  <c r="O3124" i="1" s="1" a="1"/>
  <c r="O3124" i="1" s="1"/>
  <c r="N3125" i="1"/>
  <c r="O3125" i="1" s="1" a="1"/>
  <c r="O3125" i="1" s="1"/>
  <c r="N3126" i="1"/>
  <c r="O3126" i="1" s="1" a="1"/>
  <c r="O3126" i="1" s="1"/>
  <c r="N3127" i="1"/>
  <c r="O3127" i="1" s="1" a="1"/>
  <c r="O3127" i="1" s="1"/>
  <c r="N3128" i="1"/>
  <c r="O3128" i="1" s="1" a="1"/>
  <c r="O3128" i="1" s="1"/>
  <c r="N3129" i="1"/>
  <c r="O3129" i="1" s="1" a="1"/>
  <c r="O3129" i="1" s="1"/>
  <c r="N3130" i="1"/>
  <c r="O3130" i="1" s="1" a="1"/>
  <c r="O3130" i="1" s="1"/>
  <c r="N3131" i="1"/>
  <c r="O3131" i="1" s="1" a="1"/>
  <c r="O3131" i="1" s="1"/>
  <c r="N3132" i="1"/>
  <c r="O3132" i="1" s="1" a="1"/>
  <c r="O3132" i="1" s="1"/>
  <c r="N3133" i="1"/>
  <c r="O3133" i="1" s="1" a="1"/>
  <c r="O3133" i="1" s="1"/>
  <c r="N3134" i="1"/>
  <c r="O3134" i="1" s="1" a="1"/>
  <c r="O3134" i="1" s="1"/>
  <c r="N3135" i="1"/>
  <c r="O3135" i="1" s="1" a="1"/>
  <c r="O3135" i="1" s="1"/>
  <c r="N3136" i="1"/>
  <c r="O3136" i="1" s="1" a="1"/>
  <c r="O3136" i="1" s="1"/>
  <c r="N3137" i="1"/>
  <c r="O3137" i="1" s="1" a="1"/>
  <c r="O3137" i="1" s="1"/>
  <c r="N3138" i="1"/>
  <c r="O3138" i="1" s="1" a="1"/>
  <c r="O3138" i="1" s="1"/>
  <c r="N3139" i="1"/>
  <c r="O3139" i="1" s="1" a="1"/>
  <c r="O3139" i="1" s="1"/>
  <c r="N3140" i="1"/>
  <c r="O3140" i="1" s="1" a="1"/>
  <c r="O3140" i="1" s="1"/>
  <c r="N3141" i="1"/>
  <c r="O3141" i="1" s="1" a="1"/>
  <c r="O3141" i="1" s="1"/>
  <c r="N3142" i="1"/>
  <c r="O3142" i="1" s="1" a="1"/>
  <c r="O3142" i="1" s="1"/>
  <c r="N3143" i="1"/>
  <c r="O3143" i="1" s="1" a="1"/>
  <c r="O3143" i="1" s="1"/>
  <c r="N3144" i="1"/>
  <c r="O3144" i="1" s="1" a="1"/>
  <c r="O3144" i="1" s="1"/>
  <c r="N3145" i="1"/>
  <c r="O3145" i="1" s="1" a="1"/>
  <c r="O3145" i="1" s="1"/>
  <c r="N3146" i="1"/>
  <c r="O3146" i="1" s="1" a="1"/>
  <c r="O3146" i="1" s="1"/>
  <c r="N3147" i="1"/>
  <c r="O3147" i="1" s="1" a="1"/>
  <c r="O3147" i="1" s="1"/>
  <c r="N3148" i="1"/>
  <c r="O3148" i="1" s="1" a="1"/>
  <c r="O3148" i="1" s="1"/>
  <c r="N3149" i="1"/>
  <c r="O3149" i="1" s="1" a="1"/>
  <c r="O3149" i="1" s="1"/>
  <c r="N3150" i="1"/>
  <c r="O3150" i="1" s="1" a="1"/>
  <c r="O3150" i="1" s="1"/>
  <c r="N3151" i="1"/>
  <c r="O3151" i="1" s="1" a="1"/>
  <c r="O3151" i="1" s="1"/>
  <c r="N3152" i="1"/>
  <c r="O3152" i="1" s="1" a="1"/>
  <c r="O3152" i="1" s="1"/>
  <c r="N3153" i="1"/>
  <c r="O3153" i="1" s="1" a="1"/>
  <c r="O3153" i="1" s="1"/>
  <c r="N3154" i="1"/>
  <c r="O3154" i="1" s="1" a="1"/>
  <c r="O3154" i="1" s="1"/>
  <c r="N3155" i="1"/>
  <c r="O3155" i="1" s="1" a="1"/>
  <c r="O3155" i="1" s="1"/>
  <c r="N3156" i="1"/>
  <c r="O3156" i="1" s="1" a="1"/>
  <c r="O3156" i="1" s="1"/>
  <c r="N3157" i="1"/>
  <c r="O3157" i="1" s="1" a="1"/>
  <c r="O3157" i="1" s="1"/>
  <c r="N3158" i="1"/>
  <c r="O3158" i="1" s="1" a="1"/>
  <c r="O3158" i="1" s="1"/>
  <c r="N3159" i="1"/>
  <c r="O3159" i="1" s="1" a="1"/>
  <c r="O3159" i="1" s="1"/>
  <c r="N3160" i="1"/>
  <c r="O3160" i="1" s="1" a="1"/>
  <c r="O3160" i="1" s="1"/>
  <c r="N3161" i="1"/>
  <c r="O3161" i="1" s="1" a="1"/>
  <c r="O3161" i="1" s="1"/>
  <c r="N3162" i="1"/>
  <c r="O3162" i="1" s="1" a="1"/>
  <c r="O3162" i="1" s="1"/>
  <c r="N3163" i="1"/>
  <c r="O3163" i="1" s="1" a="1"/>
  <c r="O3163" i="1" s="1"/>
  <c r="N3164" i="1"/>
  <c r="O3164" i="1" s="1" a="1"/>
  <c r="O3164" i="1" s="1"/>
  <c r="N3165" i="1"/>
  <c r="O3165" i="1" s="1" a="1"/>
  <c r="O3165" i="1" s="1"/>
  <c r="N3166" i="1"/>
  <c r="O3166" i="1" s="1" a="1"/>
  <c r="O3166" i="1" s="1"/>
  <c r="N3167" i="1"/>
  <c r="O3167" i="1" s="1" a="1"/>
  <c r="O3167" i="1" s="1"/>
  <c r="N3168" i="1"/>
  <c r="O3168" i="1" s="1" a="1"/>
  <c r="O3168" i="1" s="1"/>
  <c r="N3169" i="1"/>
  <c r="O3169" i="1" s="1" a="1"/>
  <c r="O3169" i="1" s="1"/>
  <c r="N3170" i="1"/>
  <c r="O3170" i="1" s="1" a="1"/>
  <c r="O3170" i="1" s="1"/>
  <c r="N3171" i="1"/>
  <c r="O3171" i="1" s="1" a="1"/>
  <c r="O3171" i="1" s="1"/>
  <c r="N3172" i="1"/>
  <c r="O3172" i="1" s="1" a="1"/>
  <c r="O3172" i="1" s="1"/>
  <c r="N3173" i="1"/>
  <c r="O3173" i="1" s="1" a="1"/>
  <c r="O3173" i="1" s="1"/>
  <c r="N3174" i="1"/>
  <c r="O3174" i="1" s="1" a="1"/>
  <c r="O3174" i="1" s="1"/>
  <c r="N3175" i="1"/>
  <c r="O3175" i="1" s="1" a="1"/>
  <c r="O3175" i="1" s="1"/>
  <c r="N3176" i="1"/>
  <c r="O3176" i="1" s="1" a="1"/>
  <c r="O3176" i="1" s="1"/>
  <c r="N3177" i="1"/>
  <c r="O3177" i="1" s="1" a="1"/>
  <c r="O3177" i="1" s="1"/>
  <c r="N3178" i="1"/>
  <c r="O3178" i="1" s="1" a="1"/>
  <c r="O3178" i="1" s="1"/>
  <c r="N3179" i="1"/>
  <c r="O3179" i="1" s="1" a="1"/>
  <c r="O3179" i="1" s="1"/>
  <c r="N3180" i="1"/>
  <c r="O3180" i="1" s="1" a="1"/>
  <c r="O3180" i="1" s="1"/>
  <c r="N3181" i="1"/>
  <c r="O3181" i="1" s="1" a="1"/>
  <c r="O3181" i="1" s="1"/>
  <c r="N3182" i="1"/>
  <c r="O3182" i="1" s="1" a="1"/>
  <c r="O3182" i="1" s="1"/>
  <c r="N3183" i="1"/>
  <c r="O3183" i="1" s="1" a="1"/>
  <c r="O3183" i="1" s="1"/>
  <c r="N3184" i="1"/>
  <c r="O3184" i="1" s="1" a="1"/>
  <c r="O3184" i="1" s="1"/>
  <c r="N3185" i="1"/>
  <c r="O3185" i="1" s="1" a="1"/>
  <c r="O3185" i="1" s="1"/>
  <c r="N3186" i="1"/>
  <c r="O3186" i="1" s="1" a="1"/>
  <c r="O3186" i="1" s="1"/>
  <c r="N3187" i="1"/>
  <c r="O3187" i="1" s="1" a="1"/>
  <c r="O3187" i="1" s="1"/>
  <c r="N3188" i="1"/>
  <c r="O3188" i="1" s="1" a="1"/>
  <c r="O3188" i="1" s="1"/>
  <c r="N3189" i="1"/>
  <c r="O3189" i="1" s="1" a="1"/>
  <c r="O3189" i="1" s="1"/>
  <c r="N3190" i="1"/>
  <c r="O3190" i="1" s="1" a="1"/>
  <c r="O3190" i="1" s="1"/>
  <c r="N3191" i="1"/>
  <c r="O3191" i="1" s="1" a="1"/>
  <c r="O3191" i="1" s="1"/>
  <c r="N3192" i="1"/>
  <c r="O3192" i="1" s="1" a="1"/>
  <c r="O3192" i="1" s="1"/>
  <c r="N3193" i="1"/>
  <c r="O3193" i="1" s="1" a="1"/>
  <c r="O3193" i="1" s="1"/>
  <c r="N3194" i="1"/>
  <c r="O3194" i="1" s="1" a="1"/>
  <c r="O3194" i="1" s="1"/>
  <c r="N3195" i="1"/>
  <c r="O3195" i="1" s="1" a="1"/>
  <c r="O3195" i="1" s="1"/>
  <c r="N3196" i="1"/>
  <c r="O3196" i="1" s="1" a="1"/>
  <c r="O3196" i="1" s="1"/>
  <c r="N3197" i="1"/>
  <c r="O3197" i="1" s="1" a="1"/>
  <c r="O3197" i="1" s="1"/>
  <c r="N3198" i="1"/>
  <c r="O3198" i="1" s="1" a="1"/>
  <c r="O3198" i="1" s="1"/>
  <c r="N3199" i="1"/>
  <c r="O3199" i="1" s="1" a="1"/>
  <c r="O3199" i="1" s="1"/>
  <c r="N3200" i="1"/>
  <c r="O3200" i="1" s="1" a="1"/>
  <c r="O3200" i="1" s="1"/>
  <c r="N3201" i="1"/>
  <c r="O3201" i="1" s="1" a="1"/>
  <c r="O3201" i="1" s="1"/>
  <c r="N3202" i="1"/>
  <c r="O3202" i="1" s="1" a="1"/>
  <c r="O3202" i="1" s="1"/>
  <c r="N3203" i="1"/>
  <c r="O3203" i="1" s="1" a="1"/>
  <c r="O3203" i="1" s="1"/>
  <c r="N3204" i="1"/>
  <c r="O3204" i="1" s="1" a="1"/>
  <c r="O3204" i="1" s="1"/>
  <c r="N3205" i="1"/>
  <c r="O3205" i="1" s="1" a="1"/>
  <c r="O3205" i="1" s="1"/>
  <c r="N3206" i="1"/>
  <c r="O3206" i="1" s="1" a="1"/>
  <c r="O3206" i="1" s="1"/>
  <c r="N3207" i="1"/>
  <c r="O3207" i="1" s="1" a="1"/>
  <c r="O3207" i="1" s="1"/>
  <c r="N3208" i="1"/>
  <c r="O3208" i="1" s="1" a="1"/>
  <c r="O3208" i="1" s="1"/>
  <c r="N3209" i="1"/>
  <c r="O3209" i="1" s="1" a="1"/>
  <c r="O3209" i="1" s="1"/>
  <c r="N3210" i="1"/>
  <c r="O3210" i="1" s="1" a="1"/>
  <c r="O3210" i="1" s="1"/>
  <c r="N3211" i="1"/>
  <c r="O3211" i="1" s="1" a="1"/>
  <c r="O3211" i="1" s="1"/>
  <c r="N3212" i="1"/>
  <c r="O3212" i="1" s="1" a="1"/>
  <c r="O3212" i="1" s="1"/>
  <c r="N3213" i="1"/>
  <c r="O3213" i="1" s="1" a="1"/>
  <c r="O3213" i="1" s="1"/>
  <c r="N3214" i="1"/>
  <c r="O3214" i="1" s="1" a="1"/>
  <c r="O3214" i="1" s="1"/>
  <c r="N3215" i="1"/>
  <c r="O3215" i="1" s="1" a="1"/>
  <c r="O3215" i="1" s="1"/>
  <c r="N3216" i="1"/>
  <c r="O3216" i="1" s="1" a="1"/>
  <c r="O3216" i="1" s="1"/>
  <c r="N3217" i="1"/>
  <c r="O3217" i="1" s="1" a="1"/>
  <c r="O3217" i="1" s="1"/>
  <c r="N3218" i="1"/>
  <c r="O3218" i="1" s="1" a="1"/>
  <c r="O3218" i="1" s="1"/>
  <c r="N3219" i="1"/>
  <c r="O3219" i="1" s="1" a="1"/>
  <c r="O3219" i="1" s="1"/>
  <c r="N3220" i="1"/>
  <c r="O3220" i="1" s="1" a="1"/>
  <c r="O3220" i="1" s="1"/>
  <c r="N3221" i="1"/>
  <c r="O3221" i="1" s="1" a="1"/>
  <c r="O3221" i="1" s="1"/>
  <c r="N3222" i="1"/>
  <c r="O3222" i="1" s="1" a="1"/>
  <c r="O3222" i="1" s="1"/>
  <c r="N3223" i="1"/>
  <c r="O3223" i="1" s="1" a="1"/>
  <c r="O3223" i="1" s="1"/>
  <c r="N3224" i="1"/>
  <c r="O3224" i="1" s="1" a="1"/>
  <c r="O3224" i="1" s="1"/>
  <c r="N3225" i="1"/>
  <c r="O3225" i="1" s="1" a="1"/>
  <c r="O3225" i="1" s="1"/>
  <c r="N3226" i="1"/>
  <c r="O3226" i="1" s="1" a="1"/>
  <c r="O3226" i="1" s="1"/>
  <c r="N3227" i="1"/>
  <c r="O3227" i="1" s="1" a="1"/>
  <c r="O3227" i="1" s="1"/>
  <c r="N3228" i="1"/>
  <c r="O3228" i="1" s="1" a="1"/>
  <c r="O3228" i="1" s="1"/>
  <c r="N3229" i="1"/>
  <c r="O3229" i="1" s="1" a="1"/>
  <c r="O3229" i="1" s="1"/>
  <c r="N3230" i="1"/>
  <c r="O3230" i="1" s="1" a="1"/>
  <c r="O3230" i="1" s="1"/>
  <c r="N3231" i="1"/>
  <c r="O3231" i="1" s="1" a="1"/>
  <c r="O3231" i="1" s="1"/>
  <c r="N3232" i="1"/>
  <c r="O3232" i="1" s="1" a="1"/>
  <c r="O3232" i="1" s="1"/>
  <c r="N3233" i="1"/>
  <c r="O3233" i="1" s="1" a="1"/>
  <c r="O3233" i="1" s="1"/>
  <c r="N3234" i="1"/>
  <c r="O3234" i="1" s="1" a="1"/>
  <c r="O3234" i="1" s="1"/>
  <c r="N3235" i="1"/>
  <c r="O3235" i="1" s="1" a="1"/>
  <c r="O3235" i="1" s="1"/>
  <c r="N3236" i="1"/>
  <c r="O3236" i="1" s="1" a="1"/>
  <c r="O3236" i="1" s="1"/>
  <c r="N3237" i="1"/>
  <c r="O3237" i="1" s="1" a="1"/>
  <c r="O3237" i="1" s="1"/>
  <c r="N3238" i="1"/>
  <c r="O3238" i="1" s="1" a="1"/>
  <c r="O3238" i="1" s="1"/>
  <c r="N3239" i="1"/>
  <c r="O3239" i="1" s="1" a="1"/>
  <c r="O3239" i="1" s="1"/>
  <c r="N3240" i="1"/>
  <c r="O3240" i="1" s="1" a="1"/>
  <c r="O3240" i="1" s="1"/>
  <c r="N3241" i="1"/>
  <c r="O3241" i="1" s="1" a="1"/>
  <c r="O3241" i="1" s="1"/>
  <c r="N3242" i="1"/>
  <c r="O3242" i="1" s="1" a="1"/>
  <c r="O3242" i="1" s="1"/>
  <c r="N3243" i="1"/>
  <c r="O3243" i="1" s="1" a="1"/>
  <c r="O3243" i="1" s="1"/>
  <c r="N3244" i="1"/>
  <c r="O3244" i="1" s="1" a="1"/>
  <c r="O3244" i="1" s="1"/>
  <c r="N3245" i="1"/>
  <c r="O3245" i="1" s="1" a="1"/>
  <c r="O3245" i="1" s="1"/>
  <c r="N3246" i="1"/>
  <c r="O3246" i="1" s="1" a="1"/>
  <c r="O3246" i="1" s="1"/>
  <c r="N3247" i="1"/>
  <c r="O3247" i="1" s="1" a="1"/>
  <c r="O3247" i="1" s="1"/>
  <c r="N3248" i="1"/>
  <c r="O3248" i="1" s="1" a="1"/>
  <c r="O3248" i="1" s="1"/>
  <c r="N3249" i="1"/>
  <c r="O3249" i="1" s="1" a="1"/>
  <c r="O3249" i="1" s="1"/>
  <c r="N3250" i="1"/>
  <c r="O3250" i="1" s="1" a="1"/>
  <c r="O3250" i="1" s="1"/>
  <c r="N3251" i="1"/>
  <c r="O3251" i="1" s="1" a="1"/>
  <c r="O3251" i="1" s="1"/>
  <c r="N3252" i="1"/>
  <c r="O3252" i="1" s="1" a="1"/>
  <c r="O3252" i="1" s="1"/>
  <c r="N3253" i="1"/>
  <c r="O3253" i="1" s="1" a="1"/>
  <c r="O3253" i="1" s="1"/>
  <c r="N3254" i="1"/>
  <c r="O3254" i="1" s="1" a="1"/>
  <c r="O3254" i="1" s="1"/>
  <c r="N3255" i="1"/>
  <c r="O3255" i="1" s="1" a="1"/>
  <c r="O3255" i="1" s="1"/>
  <c r="N3256" i="1"/>
  <c r="O3256" i="1" s="1" a="1"/>
  <c r="O3256" i="1" s="1"/>
  <c r="N3257" i="1"/>
  <c r="O3257" i="1" s="1" a="1"/>
  <c r="O3257" i="1" s="1"/>
  <c r="N3258" i="1"/>
  <c r="O3258" i="1" s="1" a="1"/>
  <c r="O3258" i="1" s="1"/>
  <c r="N3259" i="1"/>
  <c r="O3259" i="1" s="1" a="1"/>
  <c r="O3259" i="1" s="1"/>
  <c r="N3260" i="1"/>
  <c r="O3260" i="1" s="1" a="1"/>
  <c r="O3260" i="1" s="1"/>
  <c r="N3261" i="1"/>
  <c r="O3261" i="1" s="1" a="1"/>
  <c r="O3261" i="1" s="1"/>
  <c r="N3262" i="1"/>
  <c r="O3262" i="1" s="1" a="1"/>
  <c r="O3262" i="1" s="1"/>
  <c r="N3263" i="1"/>
  <c r="O3263" i="1" s="1" a="1"/>
  <c r="O3263" i="1" s="1"/>
  <c r="N3264" i="1"/>
  <c r="O3264" i="1" s="1" a="1"/>
  <c r="O3264" i="1" s="1"/>
  <c r="N3265" i="1"/>
  <c r="O3265" i="1" s="1" a="1"/>
  <c r="O3265" i="1" s="1"/>
  <c r="N3266" i="1"/>
  <c r="O3266" i="1" s="1" a="1"/>
  <c r="O3266" i="1" s="1"/>
  <c r="N3267" i="1"/>
  <c r="O3267" i="1" s="1" a="1"/>
  <c r="O3267" i="1" s="1"/>
  <c r="N3268" i="1"/>
  <c r="O3268" i="1" s="1" a="1"/>
  <c r="O3268" i="1" s="1"/>
  <c r="N3269" i="1"/>
  <c r="O3269" i="1" s="1" a="1"/>
  <c r="O3269" i="1" s="1"/>
  <c r="N3270" i="1"/>
  <c r="O3270" i="1" s="1" a="1"/>
  <c r="O3270" i="1" s="1"/>
  <c r="N3271" i="1"/>
  <c r="O3271" i="1" s="1" a="1"/>
  <c r="O3271" i="1" s="1"/>
  <c r="N3272" i="1"/>
  <c r="O3272" i="1" s="1" a="1"/>
  <c r="O3272" i="1" s="1"/>
  <c r="N3273" i="1"/>
  <c r="O3273" i="1" s="1" a="1"/>
  <c r="O3273" i="1" s="1"/>
  <c r="N3274" i="1"/>
  <c r="O3274" i="1" s="1" a="1"/>
  <c r="O3274" i="1" s="1"/>
  <c r="N3275" i="1"/>
  <c r="O3275" i="1" s="1" a="1"/>
  <c r="O3275" i="1" s="1"/>
  <c r="N3276" i="1"/>
  <c r="O3276" i="1" s="1" a="1"/>
  <c r="O3276" i="1" s="1"/>
  <c r="N3277" i="1"/>
  <c r="O3277" i="1" s="1" a="1"/>
  <c r="O3277" i="1" s="1"/>
  <c r="N3278" i="1"/>
  <c r="O3278" i="1" s="1" a="1"/>
  <c r="O3278" i="1" s="1"/>
  <c r="N3279" i="1"/>
  <c r="O3279" i="1" s="1" a="1"/>
  <c r="O3279" i="1" s="1"/>
  <c r="N3280" i="1"/>
  <c r="O3280" i="1" s="1" a="1"/>
  <c r="O3280" i="1" s="1"/>
  <c r="N3281" i="1"/>
  <c r="O3281" i="1" s="1" a="1"/>
  <c r="O3281" i="1" s="1"/>
  <c r="N3282" i="1"/>
  <c r="O3282" i="1" s="1" a="1"/>
  <c r="O3282" i="1" s="1"/>
  <c r="N3283" i="1"/>
  <c r="O3283" i="1" s="1" a="1"/>
  <c r="O3283" i="1" s="1"/>
  <c r="N3284" i="1"/>
  <c r="O3284" i="1" s="1" a="1"/>
  <c r="O3284" i="1" s="1"/>
  <c r="N3285" i="1"/>
  <c r="O3285" i="1" s="1" a="1"/>
  <c r="O3285" i="1" s="1"/>
  <c r="N3286" i="1"/>
  <c r="O3286" i="1" s="1" a="1"/>
  <c r="O3286" i="1" s="1"/>
  <c r="N3287" i="1"/>
  <c r="O3287" i="1" s="1" a="1"/>
  <c r="O3287" i="1" s="1"/>
  <c r="N3288" i="1"/>
  <c r="O3288" i="1" s="1" a="1"/>
  <c r="O3288" i="1" s="1"/>
  <c r="N3289" i="1"/>
  <c r="O3289" i="1" s="1" a="1"/>
  <c r="O3289" i="1" s="1"/>
  <c r="N3290" i="1"/>
  <c r="O3290" i="1" s="1" a="1"/>
  <c r="O3290" i="1" s="1"/>
  <c r="N3291" i="1"/>
  <c r="O3291" i="1" s="1" a="1"/>
  <c r="O3291" i="1" s="1"/>
  <c r="N3292" i="1"/>
  <c r="O3292" i="1" s="1" a="1"/>
  <c r="O3292" i="1" s="1"/>
  <c r="N3293" i="1"/>
  <c r="O3293" i="1" s="1" a="1"/>
  <c r="O3293" i="1" s="1"/>
  <c r="N3294" i="1"/>
  <c r="O3294" i="1" s="1" a="1"/>
  <c r="O3294" i="1" s="1"/>
  <c r="N3295" i="1"/>
  <c r="O3295" i="1" s="1" a="1"/>
  <c r="O3295" i="1" s="1"/>
  <c r="N3296" i="1"/>
  <c r="O3296" i="1" s="1" a="1"/>
  <c r="O3296" i="1" s="1"/>
  <c r="N3297" i="1"/>
  <c r="O3297" i="1" s="1" a="1"/>
  <c r="O3297" i="1" s="1"/>
  <c r="N3298" i="1"/>
  <c r="O3298" i="1" s="1" a="1"/>
  <c r="O3298" i="1" s="1"/>
  <c r="N3299" i="1"/>
  <c r="O3299" i="1" s="1" a="1"/>
  <c r="O3299" i="1" s="1"/>
  <c r="N3300" i="1"/>
  <c r="O3300" i="1" s="1" a="1"/>
  <c r="O3300" i="1" s="1"/>
  <c r="N3301" i="1"/>
  <c r="O3301" i="1" s="1" a="1"/>
  <c r="O3301" i="1" s="1"/>
  <c r="N3302" i="1"/>
  <c r="O3302" i="1" s="1" a="1"/>
  <c r="O3302" i="1" s="1"/>
  <c r="N3303" i="1"/>
  <c r="O3303" i="1" s="1" a="1"/>
  <c r="O3303" i="1" s="1"/>
  <c r="N3304" i="1"/>
  <c r="O3304" i="1" s="1" a="1"/>
  <c r="O3304" i="1" s="1"/>
  <c r="N3305" i="1"/>
  <c r="O3305" i="1" s="1" a="1"/>
  <c r="O3305" i="1" s="1"/>
  <c r="N3306" i="1"/>
  <c r="O3306" i="1" s="1" a="1"/>
  <c r="O3306" i="1" s="1"/>
  <c r="N3307" i="1"/>
  <c r="O3307" i="1" s="1" a="1"/>
  <c r="O3307" i="1" s="1"/>
  <c r="N3308" i="1"/>
  <c r="O3308" i="1" s="1" a="1"/>
  <c r="O3308" i="1" s="1"/>
  <c r="N3309" i="1"/>
  <c r="O3309" i="1" s="1" a="1"/>
  <c r="O3309" i="1" s="1"/>
  <c r="N3310" i="1"/>
  <c r="O3310" i="1" s="1" a="1"/>
  <c r="O3310" i="1" s="1"/>
  <c r="N3311" i="1"/>
  <c r="O3311" i="1" s="1" a="1"/>
  <c r="O3311" i="1" s="1"/>
  <c r="N3312" i="1"/>
  <c r="O3312" i="1" s="1" a="1"/>
  <c r="O3312" i="1" s="1"/>
  <c r="N3313" i="1"/>
  <c r="O3313" i="1" s="1" a="1"/>
  <c r="O3313" i="1" s="1"/>
  <c r="N3314" i="1"/>
  <c r="O3314" i="1" s="1" a="1"/>
  <c r="O3314" i="1" s="1"/>
  <c r="N3315" i="1"/>
  <c r="O3315" i="1" s="1" a="1"/>
  <c r="O3315" i="1" s="1"/>
  <c r="N3316" i="1"/>
  <c r="O3316" i="1" s="1" a="1"/>
  <c r="O3316" i="1" s="1"/>
  <c r="N3317" i="1"/>
  <c r="O3317" i="1" s="1" a="1"/>
  <c r="O3317" i="1" s="1"/>
  <c r="N3318" i="1"/>
  <c r="O3318" i="1" s="1" a="1"/>
  <c r="O3318" i="1" s="1"/>
  <c r="N3319" i="1"/>
  <c r="O3319" i="1" s="1" a="1"/>
  <c r="O3319" i="1" s="1"/>
  <c r="N3320" i="1"/>
  <c r="O3320" i="1" s="1" a="1"/>
  <c r="O3320" i="1" s="1"/>
  <c r="N3321" i="1"/>
  <c r="O3321" i="1" s="1" a="1"/>
  <c r="O3321" i="1" s="1"/>
  <c r="N3322" i="1"/>
  <c r="O3322" i="1" s="1" a="1"/>
  <c r="O3322" i="1" s="1"/>
  <c r="N3323" i="1"/>
  <c r="O3323" i="1" s="1" a="1"/>
  <c r="O3323" i="1" s="1"/>
  <c r="N3324" i="1"/>
  <c r="O3324" i="1" s="1" a="1"/>
  <c r="O3324" i="1" s="1"/>
  <c r="N3325" i="1"/>
  <c r="O3325" i="1" s="1" a="1"/>
  <c r="O3325" i="1" s="1"/>
  <c r="N3326" i="1"/>
  <c r="O3326" i="1" s="1" a="1"/>
  <c r="O3326" i="1" s="1"/>
  <c r="N3327" i="1"/>
  <c r="O3327" i="1" s="1" a="1"/>
  <c r="O3327" i="1" s="1"/>
  <c r="N3328" i="1"/>
  <c r="O3328" i="1" s="1" a="1"/>
  <c r="O3328" i="1" s="1"/>
  <c r="N3329" i="1"/>
  <c r="O3329" i="1" s="1" a="1"/>
  <c r="O3329" i="1" s="1"/>
  <c r="N3330" i="1"/>
  <c r="O3330" i="1" s="1" a="1"/>
  <c r="O3330" i="1" s="1"/>
  <c r="N3331" i="1"/>
  <c r="O3331" i="1" s="1" a="1"/>
  <c r="O3331" i="1" s="1"/>
  <c r="N3332" i="1"/>
  <c r="O3332" i="1" s="1" a="1"/>
  <c r="O3332" i="1" s="1"/>
  <c r="N3333" i="1"/>
  <c r="O3333" i="1" s="1" a="1"/>
  <c r="O3333" i="1" s="1"/>
  <c r="N3334" i="1"/>
  <c r="O3334" i="1" s="1" a="1"/>
  <c r="O3334" i="1" s="1"/>
  <c r="N3335" i="1"/>
  <c r="O3335" i="1" s="1" a="1"/>
  <c r="O3335" i="1" s="1"/>
  <c r="N3336" i="1"/>
  <c r="O3336" i="1" s="1" a="1"/>
  <c r="O3336" i="1" s="1"/>
  <c r="N3337" i="1"/>
  <c r="O3337" i="1" s="1" a="1"/>
  <c r="O3337" i="1" s="1"/>
  <c r="N3338" i="1"/>
  <c r="O3338" i="1" s="1" a="1"/>
  <c r="O3338" i="1" s="1"/>
  <c r="N3339" i="1"/>
  <c r="O3339" i="1" s="1" a="1"/>
  <c r="O3339" i="1" s="1"/>
  <c r="N3340" i="1"/>
  <c r="O3340" i="1" s="1" a="1"/>
  <c r="O3340" i="1" s="1"/>
  <c r="N3341" i="1"/>
  <c r="O3341" i="1" s="1" a="1"/>
  <c r="O3341" i="1" s="1"/>
  <c r="N3342" i="1"/>
  <c r="O3342" i="1" s="1" a="1"/>
  <c r="O3342" i="1" s="1"/>
  <c r="N3343" i="1"/>
  <c r="O3343" i="1" s="1" a="1"/>
  <c r="O3343" i="1" s="1"/>
  <c r="N3344" i="1"/>
  <c r="O3344" i="1" s="1" a="1"/>
  <c r="O3344" i="1" s="1"/>
  <c r="N3345" i="1"/>
  <c r="O3345" i="1" s="1" a="1"/>
  <c r="O3345" i="1" s="1"/>
  <c r="N3346" i="1"/>
  <c r="O3346" i="1" s="1" a="1"/>
  <c r="O3346" i="1" s="1"/>
  <c r="N3347" i="1"/>
  <c r="O3347" i="1" s="1" a="1"/>
  <c r="O3347" i="1" s="1"/>
  <c r="N3348" i="1"/>
  <c r="O3348" i="1" s="1" a="1"/>
  <c r="O3348" i="1" s="1"/>
  <c r="N3349" i="1"/>
  <c r="O3349" i="1" s="1" a="1"/>
  <c r="O3349" i="1" s="1"/>
  <c r="N3350" i="1"/>
  <c r="O3350" i="1" s="1" a="1"/>
  <c r="O3350" i="1" s="1"/>
  <c r="N3351" i="1"/>
  <c r="O3351" i="1" s="1" a="1"/>
  <c r="O3351" i="1" s="1"/>
  <c r="N3352" i="1"/>
  <c r="O3352" i="1" s="1" a="1"/>
  <c r="O3352" i="1" s="1"/>
  <c r="N3353" i="1"/>
  <c r="O3353" i="1" s="1" a="1"/>
  <c r="O3353" i="1" s="1"/>
  <c r="N3354" i="1"/>
  <c r="O3354" i="1" s="1" a="1"/>
  <c r="O3354" i="1" s="1"/>
  <c r="N3355" i="1"/>
  <c r="O3355" i="1" s="1" a="1"/>
  <c r="O3355" i="1" s="1"/>
  <c r="N3356" i="1"/>
  <c r="O3356" i="1" s="1" a="1"/>
  <c r="O3356" i="1" s="1"/>
  <c r="N3357" i="1"/>
  <c r="O3357" i="1" s="1" a="1"/>
  <c r="O3357" i="1" s="1"/>
  <c r="N3358" i="1"/>
  <c r="O3358" i="1" s="1" a="1"/>
  <c r="O3358" i="1" s="1"/>
  <c r="N3359" i="1"/>
  <c r="O3359" i="1" s="1" a="1"/>
  <c r="O3359" i="1" s="1"/>
  <c r="N3360" i="1"/>
  <c r="O3360" i="1" s="1" a="1"/>
  <c r="O3360" i="1" s="1"/>
  <c r="N3361" i="1"/>
  <c r="O3361" i="1" s="1" a="1"/>
  <c r="O3361" i="1" s="1"/>
  <c r="N3362" i="1"/>
  <c r="O3362" i="1" s="1" a="1"/>
  <c r="O3362" i="1" s="1"/>
  <c r="N3363" i="1"/>
  <c r="O3363" i="1" s="1" a="1"/>
  <c r="O3363" i="1" s="1"/>
  <c r="N3364" i="1"/>
  <c r="O3364" i="1" s="1" a="1"/>
  <c r="O3364" i="1" s="1"/>
  <c r="N3365" i="1"/>
  <c r="O3365" i="1" s="1" a="1"/>
  <c r="O3365" i="1" s="1"/>
  <c r="N3366" i="1"/>
  <c r="O3366" i="1" s="1" a="1"/>
  <c r="O3366" i="1" s="1"/>
  <c r="N3367" i="1"/>
  <c r="O3367" i="1" s="1" a="1"/>
  <c r="O3367" i="1" s="1"/>
  <c r="N3368" i="1"/>
  <c r="O3368" i="1" s="1" a="1"/>
  <c r="O3368" i="1" s="1"/>
  <c r="N3369" i="1"/>
  <c r="O3369" i="1" s="1" a="1"/>
  <c r="O3369" i="1" s="1"/>
  <c r="N3370" i="1"/>
  <c r="O3370" i="1" s="1" a="1"/>
  <c r="O3370" i="1" s="1"/>
  <c r="N3371" i="1"/>
  <c r="O3371" i="1" s="1" a="1"/>
  <c r="O3371" i="1" s="1"/>
  <c r="N3372" i="1"/>
  <c r="O3372" i="1" s="1" a="1"/>
  <c r="O3372" i="1" s="1"/>
  <c r="N3373" i="1"/>
  <c r="O3373" i="1" s="1" a="1"/>
  <c r="O3373" i="1" s="1"/>
  <c r="N3374" i="1"/>
  <c r="O3374" i="1" s="1" a="1"/>
  <c r="O3374" i="1" s="1"/>
  <c r="N3375" i="1"/>
  <c r="O3375" i="1" s="1" a="1"/>
  <c r="O3375" i="1" s="1"/>
  <c r="N3376" i="1"/>
  <c r="O3376" i="1" s="1" a="1"/>
  <c r="O3376" i="1" s="1"/>
  <c r="N3377" i="1"/>
  <c r="O3377" i="1" s="1" a="1"/>
  <c r="O3377" i="1" s="1"/>
  <c r="N3378" i="1"/>
  <c r="O3378" i="1" s="1" a="1"/>
  <c r="O3378" i="1" s="1"/>
  <c r="N3379" i="1"/>
  <c r="O3379" i="1" s="1" a="1"/>
  <c r="O3379" i="1" s="1"/>
  <c r="N3380" i="1"/>
  <c r="O3380" i="1" s="1" a="1"/>
  <c r="O3380" i="1" s="1"/>
  <c r="N3381" i="1"/>
  <c r="O3381" i="1" s="1" a="1"/>
  <c r="O3381" i="1" s="1"/>
  <c r="N3382" i="1"/>
  <c r="O3382" i="1" s="1" a="1"/>
  <c r="O3382" i="1" s="1"/>
  <c r="N3383" i="1"/>
  <c r="O3383" i="1" s="1" a="1"/>
  <c r="O3383" i="1" s="1"/>
  <c r="N3384" i="1"/>
  <c r="O3384" i="1" s="1" a="1"/>
  <c r="O3384" i="1" s="1"/>
  <c r="N3385" i="1"/>
  <c r="O3385" i="1" s="1" a="1"/>
  <c r="O3385" i="1" s="1"/>
  <c r="N3386" i="1"/>
  <c r="O3386" i="1" s="1" a="1"/>
  <c r="O3386" i="1" s="1"/>
  <c r="N3387" i="1"/>
  <c r="O3387" i="1" s="1" a="1"/>
  <c r="O3387" i="1" s="1"/>
  <c r="N3388" i="1"/>
  <c r="O3388" i="1" s="1" a="1"/>
  <c r="O3388" i="1" s="1"/>
  <c r="N3389" i="1"/>
  <c r="O3389" i="1" s="1" a="1"/>
  <c r="O3389" i="1" s="1"/>
  <c r="N3390" i="1"/>
  <c r="O3390" i="1" s="1" a="1"/>
  <c r="O3390" i="1" s="1"/>
  <c r="N3391" i="1"/>
  <c r="O3391" i="1" s="1" a="1"/>
  <c r="O3391" i="1" s="1"/>
  <c r="N3392" i="1"/>
  <c r="O3392" i="1" s="1" a="1"/>
  <c r="O3392" i="1" s="1"/>
  <c r="N3393" i="1"/>
  <c r="O3393" i="1" s="1" a="1"/>
  <c r="O3393" i="1" s="1"/>
  <c r="N3394" i="1"/>
  <c r="O3394" i="1" s="1" a="1"/>
  <c r="O3394" i="1" s="1"/>
  <c r="N3395" i="1"/>
  <c r="O3395" i="1" s="1" a="1"/>
  <c r="O3395" i="1" s="1"/>
  <c r="N3396" i="1"/>
  <c r="O3396" i="1" s="1" a="1"/>
  <c r="O3396" i="1" s="1"/>
  <c r="N3397" i="1"/>
  <c r="O3397" i="1" s="1" a="1"/>
  <c r="O3397" i="1" s="1"/>
  <c r="N3398" i="1"/>
  <c r="O3398" i="1" s="1" a="1"/>
  <c r="O3398" i="1" s="1"/>
  <c r="N3399" i="1"/>
  <c r="O3399" i="1" s="1" a="1"/>
  <c r="O3399" i="1" s="1"/>
  <c r="N3400" i="1"/>
  <c r="O3400" i="1" s="1" a="1"/>
  <c r="O3400" i="1" s="1"/>
  <c r="N3401" i="1"/>
  <c r="O3401" i="1" s="1" a="1"/>
  <c r="O3401" i="1" s="1"/>
  <c r="N3402" i="1"/>
  <c r="O3402" i="1" s="1" a="1"/>
  <c r="O3402" i="1" s="1"/>
  <c r="N3403" i="1"/>
  <c r="O3403" i="1" s="1" a="1"/>
  <c r="O3403" i="1" s="1"/>
  <c r="N3404" i="1"/>
  <c r="O3404" i="1" s="1" a="1"/>
  <c r="O3404" i="1" s="1"/>
  <c r="N3405" i="1"/>
  <c r="O3405" i="1" s="1" a="1"/>
  <c r="O3405" i="1" s="1"/>
  <c r="N3406" i="1"/>
  <c r="O3406" i="1" s="1" a="1"/>
  <c r="O3406" i="1" s="1"/>
  <c r="N3407" i="1"/>
  <c r="O3407" i="1" s="1" a="1"/>
  <c r="O3407" i="1" s="1"/>
  <c r="N3408" i="1"/>
  <c r="O3408" i="1" s="1" a="1"/>
  <c r="O3408" i="1" s="1"/>
  <c r="N3409" i="1"/>
  <c r="O3409" i="1" s="1" a="1"/>
  <c r="O3409" i="1" s="1"/>
  <c r="N3410" i="1"/>
  <c r="O3410" i="1" s="1" a="1"/>
  <c r="O3410" i="1" s="1"/>
  <c r="N3411" i="1"/>
  <c r="O3411" i="1" s="1" a="1"/>
  <c r="O3411" i="1" s="1"/>
  <c r="N3412" i="1"/>
  <c r="O3412" i="1" s="1" a="1"/>
  <c r="O3412" i="1" s="1"/>
  <c r="N3413" i="1"/>
  <c r="O3413" i="1" s="1" a="1"/>
  <c r="O3413" i="1" s="1"/>
  <c r="N3414" i="1"/>
  <c r="O3414" i="1" s="1" a="1"/>
  <c r="O3414" i="1" s="1"/>
  <c r="N3415" i="1"/>
  <c r="O3415" i="1" s="1" a="1"/>
  <c r="O3415" i="1" s="1"/>
  <c r="N3416" i="1"/>
  <c r="O3416" i="1" s="1" a="1"/>
  <c r="O3416" i="1" s="1"/>
  <c r="N3417" i="1"/>
  <c r="O3417" i="1" s="1" a="1"/>
  <c r="O3417" i="1" s="1"/>
  <c r="N3418" i="1"/>
  <c r="O3418" i="1" s="1" a="1"/>
  <c r="O3418" i="1" s="1"/>
  <c r="N3419" i="1"/>
  <c r="O3419" i="1" s="1" a="1"/>
  <c r="O3419" i="1" s="1"/>
  <c r="N3420" i="1"/>
  <c r="O3420" i="1" s="1" a="1"/>
  <c r="O3420" i="1" s="1"/>
  <c r="N3421" i="1"/>
  <c r="O3421" i="1" s="1" a="1"/>
  <c r="O3421" i="1" s="1"/>
  <c r="N3422" i="1"/>
  <c r="O3422" i="1" s="1" a="1"/>
  <c r="O3422" i="1" s="1"/>
  <c r="N3423" i="1"/>
  <c r="O3423" i="1" s="1" a="1"/>
  <c r="O3423" i="1" s="1"/>
  <c r="N3424" i="1"/>
  <c r="O3424" i="1" s="1" a="1"/>
  <c r="O3424" i="1" s="1"/>
  <c r="N3425" i="1"/>
  <c r="O3425" i="1" s="1" a="1"/>
  <c r="O3425" i="1" s="1"/>
  <c r="N3426" i="1"/>
  <c r="O3426" i="1" s="1" a="1"/>
  <c r="O3426" i="1" s="1"/>
  <c r="N3427" i="1"/>
  <c r="O3427" i="1" s="1" a="1"/>
  <c r="O3427" i="1" s="1"/>
  <c r="N3428" i="1"/>
  <c r="O3428" i="1" s="1" a="1"/>
  <c r="O3428" i="1" s="1"/>
  <c r="N3429" i="1"/>
  <c r="O3429" i="1" s="1" a="1"/>
  <c r="O3429" i="1" s="1"/>
  <c r="N3430" i="1"/>
  <c r="O3430" i="1" s="1" a="1"/>
  <c r="O3430" i="1" s="1"/>
  <c r="N3431" i="1"/>
  <c r="O3431" i="1" s="1" a="1"/>
  <c r="O3431" i="1" s="1"/>
  <c r="N3432" i="1"/>
  <c r="O3432" i="1" s="1" a="1"/>
  <c r="O3432" i="1" s="1"/>
  <c r="N3433" i="1"/>
  <c r="O3433" i="1" s="1" a="1"/>
  <c r="O3433" i="1" s="1"/>
  <c r="N3434" i="1"/>
  <c r="O3434" i="1" s="1" a="1"/>
  <c r="O3434" i="1" s="1"/>
  <c r="N3435" i="1"/>
  <c r="O3435" i="1" s="1" a="1"/>
  <c r="O3435" i="1" s="1"/>
  <c r="N3436" i="1"/>
  <c r="O3436" i="1" s="1" a="1"/>
  <c r="O3436" i="1" s="1"/>
  <c r="N3437" i="1"/>
  <c r="O3437" i="1" s="1" a="1"/>
  <c r="O3437" i="1" s="1"/>
  <c r="N3438" i="1"/>
  <c r="O3438" i="1" s="1" a="1"/>
  <c r="O3438" i="1" s="1"/>
  <c r="N3439" i="1"/>
  <c r="O3439" i="1" s="1" a="1"/>
  <c r="O3439" i="1" s="1"/>
  <c r="N3440" i="1"/>
  <c r="O3440" i="1" s="1" a="1"/>
  <c r="O3440" i="1" s="1"/>
  <c r="N3441" i="1"/>
  <c r="O3441" i="1" s="1" a="1"/>
  <c r="O3441" i="1" s="1"/>
  <c r="N3442" i="1"/>
  <c r="O3442" i="1" s="1" a="1"/>
  <c r="O3442" i="1" s="1"/>
  <c r="N3443" i="1"/>
  <c r="O3443" i="1" s="1" a="1"/>
  <c r="O3443" i="1" s="1"/>
  <c r="N3444" i="1"/>
  <c r="O3444" i="1" s="1" a="1"/>
  <c r="O3444" i="1" s="1"/>
  <c r="N3445" i="1"/>
  <c r="O3445" i="1" s="1" a="1"/>
  <c r="O3445" i="1" s="1"/>
  <c r="N3446" i="1"/>
  <c r="O3446" i="1" s="1" a="1"/>
  <c r="O3446" i="1" s="1"/>
  <c r="N3447" i="1"/>
  <c r="O3447" i="1" s="1" a="1"/>
  <c r="O3447" i="1" s="1"/>
  <c r="N3448" i="1"/>
  <c r="O3448" i="1" s="1" a="1"/>
  <c r="O3448" i="1" s="1"/>
  <c r="N3449" i="1"/>
  <c r="O3449" i="1" s="1" a="1"/>
  <c r="O3449" i="1" s="1"/>
  <c r="N3450" i="1"/>
  <c r="O3450" i="1" s="1" a="1"/>
  <c r="O3450" i="1" s="1"/>
  <c r="N3451" i="1"/>
  <c r="O3451" i="1" s="1" a="1"/>
  <c r="O3451" i="1" s="1"/>
  <c r="N3452" i="1"/>
  <c r="O3452" i="1" s="1" a="1"/>
  <c r="O3452" i="1" s="1"/>
  <c r="N3453" i="1"/>
  <c r="O3453" i="1" s="1" a="1"/>
  <c r="O3453" i="1" s="1"/>
  <c r="N3454" i="1"/>
  <c r="O3454" i="1" s="1" a="1"/>
  <c r="O3454" i="1" s="1"/>
  <c r="N3455" i="1"/>
  <c r="O3455" i="1" s="1" a="1"/>
  <c r="O3455" i="1" s="1"/>
  <c r="N3456" i="1"/>
  <c r="O3456" i="1" s="1" a="1"/>
  <c r="O3456" i="1" s="1"/>
  <c r="N3457" i="1"/>
  <c r="O3457" i="1" s="1" a="1"/>
  <c r="O3457" i="1" s="1"/>
  <c r="N3458" i="1"/>
  <c r="O3458" i="1" s="1" a="1"/>
  <c r="O3458" i="1" s="1"/>
  <c r="N3459" i="1"/>
  <c r="O3459" i="1" s="1" a="1"/>
  <c r="O3459" i="1" s="1"/>
  <c r="N3460" i="1"/>
  <c r="O3460" i="1" s="1" a="1"/>
  <c r="O3460" i="1" s="1"/>
  <c r="N3461" i="1"/>
  <c r="O3461" i="1" s="1" a="1"/>
  <c r="O3461" i="1" s="1"/>
  <c r="N3462" i="1"/>
  <c r="O3462" i="1" s="1" a="1"/>
  <c r="O3462" i="1" s="1"/>
  <c r="N3463" i="1"/>
  <c r="O3463" i="1" s="1" a="1"/>
  <c r="O3463" i="1" s="1"/>
  <c r="N3464" i="1"/>
  <c r="O3464" i="1" s="1" a="1"/>
  <c r="O3464" i="1" s="1"/>
  <c r="N3465" i="1"/>
  <c r="O3465" i="1" s="1" a="1"/>
  <c r="O3465" i="1" s="1"/>
  <c r="N3466" i="1"/>
  <c r="O3466" i="1" s="1" a="1"/>
  <c r="O3466" i="1" s="1"/>
  <c r="N3467" i="1"/>
  <c r="O3467" i="1" s="1" a="1"/>
  <c r="O3467" i="1" s="1"/>
  <c r="N3468" i="1"/>
  <c r="O3468" i="1" s="1" a="1"/>
  <c r="O3468" i="1" s="1"/>
  <c r="N3469" i="1"/>
  <c r="O3469" i="1" s="1" a="1"/>
  <c r="O3469" i="1" s="1"/>
  <c r="N3470" i="1"/>
  <c r="O3470" i="1" s="1" a="1"/>
  <c r="O3470" i="1" s="1"/>
  <c r="N3471" i="1"/>
  <c r="O3471" i="1" s="1" a="1"/>
  <c r="O3471" i="1" s="1"/>
  <c r="N3472" i="1"/>
  <c r="O3472" i="1" s="1" a="1"/>
  <c r="O3472" i="1" s="1"/>
  <c r="N3473" i="1"/>
  <c r="O3473" i="1" s="1" a="1"/>
  <c r="O3473" i="1" s="1"/>
  <c r="N3474" i="1"/>
  <c r="O3474" i="1" s="1" a="1"/>
  <c r="O3474" i="1" s="1"/>
  <c r="N3475" i="1"/>
  <c r="O3475" i="1" s="1" a="1"/>
  <c r="O3475" i="1" s="1"/>
  <c r="N3476" i="1"/>
  <c r="O3476" i="1" s="1" a="1"/>
  <c r="O3476" i="1" s="1"/>
  <c r="N3477" i="1"/>
  <c r="O3477" i="1" s="1" a="1"/>
  <c r="O3477" i="1" s="1"/>
  <c r="N3478" i="1"/>
  <c r="O3478" i="1" s="1" a="1"/>
  <c r="O3478" i="1" s="1"/>
  <c r="N3479" i="1"/>
  <c r="O3479" i="1" s="1" a="1"/>
  <c r="O3479" i="1" s="1"/>
  <c r="N3480" i="1"/>
  <c r="O3480" i="1" s="1" a="1"/>
  <c r="O3480" i="1" s="1"/>
  <c r="N3481" i="1"/>
  <c r="O3481" i="1" s="1" a="1"/>
  <c r="O3481" i="1" s="1"/>
  <c r="N3482" i="1"/>
  <c r="O3482" i="1" s="1" a="1"/>
  <c r="O3482" i="1" s="1"/>
  <c r="N3483" i="1"/>
  <c r="O3483" i="1" s="1" a="1"/>
  <c r="O3483" i="1" s="1"/>
  <c r="N3484" i="1"/>
  <c r="O3484" i="1" s="1" a="1"/>
  <c r="O3484" i="1" s="1"/>
  <c r="N3485" i="1"/>
  <c r="O3485" i="1" s="1" a="1"/>
  <c r="O3485" i="1" s="1"/>
  <c r="N3486" i="1"/>
  <c r="O3486" i="1" s="1" a="1"/>
  <c r="O3486" i="1" s="1"/>
  <c r="N3487" i="1"/>
  <c r="O3487" i="1" s="1" a="1"/>
  <c r="O3487" i="1" s="1"/>
  <c r="N3488" i="1"/>
  <c r="O3488" i="1" s="1" a="1"/>
  <c r="O3488" i="1" s="1"/>
  <c r="N3489" i="1"/>
  <c r="O3489" i="1" s="1" a="1"/>
  <c r="O3489" i="1" s="1"/>
  <c r="N3490" i="1"/>
  <c r="O3490" i="1" s="1" a="1"/>
  <c r="O3490" i="1" s="1"/>
  <c r="N3491" i="1"/>
  <c r="O3491" i="1" s="1" a="1"/>
  <c r="O3491" i="1" s="1"/>
  <c r="N3492" i="1"/>
  <c r="O3492" i="1" s="1" a="1"/>
  <c r="O3492" i="1" s="1"/>
  <c r="N3493" i="1"/>
  <c r="O3493" i="1" s="1" a="1"/>
  <c r="O3493" i="1" s="1"/>
  <c r="N3494" i="1"/>
  <c r="O3494" i="1" s="1" a="1"/>
  <c r="O3494" i="1" s="1"/>
  <c r="N3495" i="1"/>
  <c r="O3495" i="1" s="1" a="1"/>
  <c r="O3495" i="1" s="1"/>
  <c r="N3496" i="1"/>
  <c r="O3496" i="1" s="1" a="1"/>
  <c r="O3496" i="1" s="1"/>
  <c r="N3497" i="1"/>
  <c r="O3497" i="1" s="1" a="1"/>
  <c r="O3497" i="1" s="1"/>
  <c r="N3498" i="1"/>
  <c r="O3498" i="1" s="1" a="1"/>
  <c r="O3498" i="1" s="1"/>
  <c r="N3499" i="1"/>
  <c r="O3499" i="1" s="1" a="1"/>
  <c r="O3499" i="1" s="1"/>
  <c r="N3500" i="1"/>
  <c r="O3500" i="1" s="1" a="1"/>
  <c r="O3500" i="1" s="1"/>
  <c r="N3501" i="1"/>
  <c r="O3501" i="1" s="1" a="1"/>
  <c r="O3501" i="1" s="1"/>
  <c r="N3502" i="1"/>
  <c r="O3502" i="1" s="1" a="1"/>
  <c r="O3502" i="1" s="1"/>
  <c r="N3503" i="1"/>
  <c r="O3503" i="1" s="1" a="1"/>
  <c r="O3503" i="1" s="1"/>
  <c r="N3504" i="1"/>
  <c r="O3504" i="1" s="1" a="1"/>
  <c r="O3504" i="1" s="1"/>
  <c r="N3505" i="1"/>
  <c r="O3505" i="1" s="1" a="1"/>
  <c r="O3505" i="1" s="1"/>
  <c r="N3506" i="1"/>
  <c r="O3506" i="1" s="1" a="1"/>
  <c r="O3506" i="1" s="1"/>
  <c r="N3507" i="1"/>
  <c r="O3507" i="1" s="1" a="1"/>
  <c r="O3507" i="1" s="1"/>
  <c r="N3508" i="1"/>
  <c r="O3508" i="1" s="1" a="1"/>
  <c r="O3508" i="1" s="1"/>
  <c r="N3509" i="1"/>
  <c r="O3509" i="1" s="1" a="1"/>
  <c r="O3509" i="1" s="1"/>
  <c r="N3510" i="1"/>
  <c r="O3510" i="1" s="1" a="1"/>
  <c r="O3510" i="1" s="1"/>
  <c r="N3511" i="1"/>
  <c r="O3511" i="1" s="1" a="1"/>
  <c r="O3511" i="1" s="1"/>
  <c r="N3512" i="1"/>
  <c r="O3512" i="1" s="1" a="1"/>
  <c r="O3512" i="1" s="1"/>
  <c r="N3513" i="1"/>
  <c r="O3513" i="1" s="1" a="1"/>
  <c r="O3513" i="1" s="1"/>
  <c r="N3514" i="1"/>
  <c r="O3514" i="1" s="1" a="1"/>
  <c r="O3514" i="1" s="1"/>
  <c r="N3515" i="1"/>
  <c r="O3515" i="1" s="1" a="1"/>
  <c r="O3515" i="1" s="1"/>
  <c r="N3516" i="1"/>
  <c r="O3516" i="1" s="1" a="1"/>
  <c r="O3516" i="1" s="1"/>
  <c r="N3517" i="1"/>
  <c r="O3517" i="1" s="1" a="1"/>
  <c r="O3517" i="1" s="1"/>
  <c r="N3518" i="1"/>
  <c r="O3518" i="1" s="1" a="1"/>
  <c r="O3518" i="1" s="1"/>
  <c r="N3519" i="1"/>
  <c r="O3519" i="1" s="1" a="1"/>
  <c r="O3519" i="1" s="1"/>
  <c r="N3520" i="1"/>
  <c r="O3520" i="1" s="1" a="1"/>
  <c r="O3520" i="1" s="1"/>
  <c r="N3521" i="1"/>
  <c r="O3521" i="1" s="1" a="1"/>
  <c r="O3521" i="1" s="1"/>
  <c r="N3522" i="1"/>
  <c r="O3522" i="1" s="1" a="1"/>
  <c r="O3522" i="1" s="1"/>
  <c r="N3523" i="1"/>
  <c r="O3523" i="1" s="1" a="1"/>
  <c r="O3523" i="1" s="1"/>
  <c r="N3524" i="1"/>
  <c r="O3524" i="1" s="1" a="1"/>
  <c r="O3524" i="1" s="1"/>
  <c r="N3525" i="1"/>
  <c r="O3525" i="1" s="1" a="1"/>
  <c r="O3525" i="1" s="1"/>
  <c r="N3526" i="1"/>
  <c r="O3526" i="1" s="1" a="1"/>
  <c r="O3526" i="1" s="1"/>
  <c r="N3527" i="1"/>
  <c r="O3527" i="1" s="1" a="1"/>
  <c r="O3527" i="1" s="1"/>
  <c r="N3528" i="1"/>
  <c r="O3528" i="1" s="1" a="1"/>
  <c r="O3528" i="1" s="1"/>
  <c r="N3529" i="1"/>
  <c r="O3529" i="1" s="1" a="1"/>
  <c r="O3529" i="1" s="1"/>
  <c r="N3530" i="1"/>
  <c r="O3530" i="1" s="1" a="1"/>
  <c r="O3530" i="1" s="1"/>
  <c r="N3531" i="1"/>
  <c r="O3531" i="1" s="1" a="1"/>
  <c r="O3531" i="1" s="1"/>
  <c r="N3532" i="1"/>
  <c r="O3532" i="1" s="1" a="1"/>
  <c r="O3532" i="1" s="1"/>
  <c r="N3533" i="1"/>
  <c r="O3533" i="1" s="1" a="1"/>
  <c r="O3533" i="1" s="1"/>
  <c r="N3534" i="1"/>
  <c r="O3534" i="1" s="1" a="1"/>
  <c r="O3534" i="1" s="1"/>
  <c r="N3535" i="1"/>
  <c r="O3535" i="1" s="1" a="1"/>
  <c r="O3535" i="1" s="1"/>
  <c r="N3536" i="1"/>
  <c r="O3536" i="1" s="1" a="1"/>
  <c r="O3536" i="1" s="1"/>
  <c r="N3537" i="1"/>
  <c r="O3537" i="1" s="1" a="1"/>
  <c r="O3537" i="1" s="1"/>
  <c r="N3538" i="1"/>
  <c r="O3538" i="1" s="1" a="1"/>
  <c r="O3538" i="1" s="1"/>
  <c r="N3539" i="1"/>
  <c r="O3539" i="1" s="1" a="1"/>
  <c r="O3539" i="1" s="1"/>
  <c r="N3540" i="1"/>
  <c r="O3540" i="1" s="1" a="1"/>
  <c r="O3540" i="1" s="1"/>
  <c r="N3541" i="1"/>
  <c r="O3541" i="1" s="1" a="1"/>
  <c r="O3541" i="1" s="1"/>
  <c r="N3542" i="1"/>
  <c r="O3542" i="1" s="1" a="1"/>
  <c r="O3542" i="1" s="1"/>
  <c r="N3543" i="1"/>
  <c r="O3543" i="1" s="1" a="1"/>
  <c r="O3543" i="1" s="1"/>
  <c r="N3544" i="1"/>
  <c r="O3544" i="1" s="1" a="1"/>
  <c r="O3544" i="1" s="1"/>
  <c r="N3545" i="1"/>
  <c r="O3545" i="1" s="1" a="1"/>
  <c r="O3545" i="1" s="1"/>
  <c r="N3546" i="1"/>
  <c r="O3546" i="1" s="1" a="1"/>
  <c r="O3546" i="1" s="1"/>
  <c r="N3547" i="1"/>
  <c r="O3547" i="1" s="1" a="1"/>
  <c r="O3547" i="1" s="1"/>
  <c r="N3548" i="1"/>
  <c r="O3548" i="1" s="1" a="1"/>
  <c r="O3548" i="1" s="1"/>
  <c r="N3549" i="1"/>
  <c r="O3549" i="1" s="1" a="1"/>
  <c r="O3549" i="1" s="1"/>
  <c r="N3550" i="1"/>
  <c r="O3550" i="1" s="1" a="1"/>
  <c r="O3550" i="1" s="1"/>
  <c r="N3551" i="1"/>
  <c r="O3551" i="1" s="1" a="1"/>
  <c r="O3551" i="1" s="1"/>
  <c r="N3552" i="1"/>
  <c r="O3552" i="1" s="1" a="1"/>
  <c r="O3552" i="1" s="1"/>
  <c r="N3553" i="1"/>
  <c r="O3553" i="1" s="1" a="1"/>
  <c r="O3553" i="1" s="1"/>
  <c r="N3554" i="1"/>
  <c r="O3554" i="1" s="1" a="1"/>
  <c r="O3554" i="1" s="1"/>
  <c r="N3555" i="1"/>
  <c r="O3555" i="1" s="1" a="1"/>
  <c r="O3555" i="1" s="1"/>
  <c r="N3556" i="1"/>
  <c r="O3556" i="1" s="1" a="1"/>
  <c r="O3556" i="1" s="1"/>
  <c r="N3557" i="1"/>
  <c r="O3557" i="1" s="1" a="1"/>
  <c r="O3557" i="1" s="1"/>
  <c r="N3558" i="1"/>
  <c r="O3558" i="1" s="1" a="1"/>
  <c r="O3558" i="1" s="1"/>
  <c r="N3559" i="1"/>
  <c r="O3559" i="1" s="1" a="1"/>
  <c r="O3559" i="1" s="1"/>
  <c r="N3560" i="1"/>
  <c r="O3560" i="1" s="1" a="1"/>
  <c r="O3560" i="1" s="1"/>
  <c r="N3561" i="1"/>
  <c r="O3561" i="1" s="1" a="1"/>
  <c r="O3561" i="1" s="1"/>
  <c r="N3562" i="1"/>
  <c r="O3562" i="1" s="1" a="1"/>
  <c r="O3562" i="1" s="1"/>
  <c r="N3563" i="1"/>
  <c r="O3563" i="1" s="1" a="1"/>
  <c r="O3563" i="1" s="1"/>
  <c r="N3564" i="1"/>
  <c r="O3564" i="1" s="1" a="1"/>
  <c r="O3564" i="1" s="1"/>
  <c r="N3565" i="1"/>
  <c r="O3565" i="1" s="1" a="1"/>
  <c r="O3565" i="1" s="1"/>
  <c r="N3566" i="1"/>
  <c r="O3566" i="1" s="1" a="1"/>
  <c r="O3566" i="1" s="1"/>
  <c r="N3567" i="1"/>
  <c r="O3567" i="1" s="1" a="1"/>
  <c r="O3567" i="1" s="1"/>
  <c r="N3568" i="1"/>
  <c r="O3568" i="1" s="1" a="1"/>
  <c r="O3568" i="1" s="1"/>
  <c r="N3569" i="1"/>
  <c r="O3569" i="1" s="1" a="1"/>
  <c r="O3569" i="1" s="1"/>
  <c r="N3570" i="1"/>
  <c r="O3570" i="1" s="1" a="1"/>
  <c r="O3570" i="1" s="1"/>
  <c r="N3571" i="1"/>
  <c r="O3571" i="1" s="1" a="1"/>
  <c r="O3571" i="1" s="1"/>
  <c r="N3572" i="1"/>
  <c r="O3572" i="1" s="1" a="1"/>
  <c r="O3572" i="1" s="1"/>
  <c r="N3573" i="1"/>
  <c r="O3573" i="1" s="1" a="1"/>
  <c r="O3573" i="1" s="1"/>
  <c r="N3574" i="1"/>
  <c r="O3574" i="1" s="1" a="1"/>
  <c r="O3574" i="1" s="1"/>
  <c r="N3575" i="1"/>
  <c r="O3575" i="1" s="1" a="1"/>
  <c r="O3575" i="1" s="1"/>
  <c r="N3576" i="1"/>
  <c r="O3576" i="1" s="1" a="1"/>
  <c r="O3576" i="1" s="1"/>
  <c r="N3577" i="1"/>
  <c r="O3577" i="1" s="1" a="1"/>
  <c r="O3577" i="1" s="1"/>
  <c r="N3578" i="1"/>
  <c r="O3578" i="1" s="1" a="1"/>
  <c r="O3578" i="1" s="1"/>
  <c r="N3579" i="1"/>
  <c r="O3579" i="1" s="1" a="1"/>
  <c r="O3579" i="1" s="1"/>
  <c r="N3580" i="1"/>
  <c r="O3580" i="1" s="1" a="1"/>
  <c r="O3580" i="1" s="1"/>
  <c r="N3581" i="1"/>
  <c r="O3581" i="1" s="1" a="1"/>
  <c r="O3581" i="1" s="1"/>
  <c r="N3582" i="1"/>
  <c r="O3582" i="1" s="1" a="1"/>
  <c r="O3582" i="1" s="1"/>
  <c r="N3583" i="1"/>
  <c r="O3583" i="1" s="1" a="1"/>
  <c r="O3583" i="1" s="1"/>
  <c r="N3584" i="1"/>
  <c r="O3584" i="1" s="1" a="1"/>
  <c r="O3584" i="1" s="1"/>
  <c r="N3585" i="1"/>
  <c r="O3585" i="1" s="1" a="1"/>
  <c r="O3585" i="1" s="1"/>
  <c r="N3586" i="1"/>
  <c r="O3586" i="1" s="1" a="1"/>
  <c r="O3586" i="1" s="1"/>
  <c r="N3587" i="1"/>
  <c r="O3587" i="1" s="1" a="1"/>
  <c r="O3587" i="1" s="1"/>
  <c r="N3588" i="1"/>
  <c r="O3588" i="1" s="1" a="1"/>
  <c r="O3588" i="1" s="1"/>
  <c r="N3589" i="1"/>
  <c r="O3589" i="1" s="1" a="1"/>
  <c r="O3589" i="1" s="1"/>
  <c r="N3590" i="1"/>
  <c r="O3590" i="1" s="1" a="1"/>
  <c r="O3590" i="1" s="1"/>
  <c r="N3591" i="1"/>
  <c r="O3591" i="1" s="1" a="1"/>
  <c r="O3591" i="1" s="1"/>
  <c r="N3592" i="1"/>
  <c r="O3592" i="1" s="1" a="1"/>
  <c r="O3592" i="1" s="1"/>
  <c r="N3593" i="1"/>
  <c r="O3593" i="1" s="1" a="1"/>
  <c r="O3593" i="1" s="1"/>
  <c r="N3594" i="1"/>
  <c r="O3594" i="1" s="1" a="1"/>
  <c r="O3594" i="1" s="1"/>
  <c r="N3595" i="1"/>
  <c r="O3595" i="1" s="1" a="1"/>
  <c r="O3595" i="1" s="1"/>
  <c r="N3596" i="1"/>
  <c r="O3596" i="1" s="1" a="1"/>
  <c r="O3596" i="1" s="1"/>
  <c r="N3597" i="1"/>
  <c r="O3597" i="1" s="1" a="1"/>
  <c r="O3597" i="1" s="1"/>
  <c r="N3598" i="1"/>
  <c r="O3598" i="1" s="1" a="1"/>
  <c r="O3598" i="1" s="1"/>
  <c r="N3599" i="1"/>
  <c r="O3599" i="1" s="1" a="1"/>
  <c r="O3599" i="1" s="1"/>
  <c r="N3600" i="1"/>
  <c r="O3600" i="1" s="1" a="1"/>
  <c r="O3600" i="1" s="1"/>
  <c r="N3601" i="1"/>
  <c r="O3601" i="1" s="1" a="1"/>
  <c r="O3601" i="1" s="1"/>
  <c r="N3602" i="1"/>
  <c r="O3602" i="1" s="1" a="1"/>
  <c r="O3602" i="1" s="1"/>
  <c r="N3603" i="1"/>
  <c r="O3603" i="1" s="1" a="1"/>
  <c r="O3603" i="1" s="1"/>
  <c r="N3604" i="1"/>
  <c r="O3604" i="1" s="1" a="1"/>
  <c r="O3604" i="1" s="1"/>
  <c r="N3605" i="1"/>
  <c r="O3605" i="1" s="1" a="1"/>
  <c r="O3605" i="1" s="1"/>
  <c r="N3606" i="1"/>
  <c r="O3606" i="1" s="1" a="1"/>
  <c r="O3606" i="1" s="1"/>
  <c r="N3607" i="1"/>
  <c r="O3607" i="1" s="1" a="1"/>
  <c r="O3607" i="1" s="1"/>
  <c r="N3608" i="1"/>
  <c r="O3608" i="1" s="1" a="1"/>
  <c r="O3608" i="1" s="1"/>
  <c r="N3609" i="1"/>
  <c r="O3609" i="1" s="1" a="1"/>
  <c r="O3609" i="1" s="1"/>
  <c r="N3610" i="1"/>
  <c r="O3610" i="1" s="1" a="1"/>
  <c r="O3610" i="1" s="1"/>
  <c r="N3611" i="1"/>
  <c r="O3611" i="1" s="1" a="1"/>
  <c r="O3611" i="1" s="1"/>
  <c r="N3612" i="1"/>
  <c r="O3612" i="1" s="1" a="1"/>
  <c r="O3612" i="1" s="1"/>
  <c r="N3613" i="1"/>
  <c r="O3613" i="1" s="1" a="1"/>
  <c r="O3613" i="1" s="1"/>
  <c r="N3614" i="1"/>
  <c r="O3614" i="1" s="1" a="1"/>
  <c r="O3614" i="1" s="1"/>
  <c r="N3615" i="1"/>
  <c r="O3615" i="1" s="1" a="1"/>
  <c r="O3615" i="1" s="1"/>
  <c r="N3616" i="1"/>
  <c r="O3616" i="1" s="1" a="1"/>
  <c r="O3616" i="1" s="1"/>
  <c r="N3617" i="1"/>
  <c r="O3617" i="1" s="1" a="1"/>
  <c r="O3617" i="1" s="1"/>
  <c r="N3618" i="1"/>
  <c r="O3618" i="1" s="1" a="1"/>
  <c r="O3618" i="1" s="1"/>
  <c r="N3619" i="1"/>
  <c r="O3619" i="1" s="1" a="1"/>
  <c r="O3619" i="1" s="1"/>
  <c r="N3620" i="1"/>
  <c r="O3620" i="1" s="1" a="1"/>
  <c r="O3620" i="1" s="1"/>
  <c r="N3621" i="1"/>
  <c r="O3621" i="1" s="1" a="1"/>
  <c r="O3621" i="1" s="1"/>
  <c r="N3622" i="1"/>
  <c r="O3622" i="1" s="1" a="1"/>
  <c r="O3622" i="1" s="1"/>
  <c r="N3623" i="1"/>
  <c r="O3623" i="1" s="1" a="1"/>
  <c r="O3623" i="1" s="1"/>
  <c r="N3624" i="1"/>
  <c r="O3624" i="1" s="1" a="1"/>
  <c r="O3624" i="1" s="1"/>
  <c r="N3625" i="1"/>
  <c r="O3625" i="1" s="1" a="1"/>
  <c r="O3625" i="1" s="1"/>
  <c r="N3626" i="1"/>
  <c r="O3626" i="1" s="1" a="1"/>
  <c r="O3626" i="1" s="1"/>
  <c r="N3627" i="1"/>
  <c r="O3627" i="1" s="1" a="1"/>
  <c r="O3627" i="1" s="1"/>
  <c r="N3628" i="1"/>
  <c r="O3628" i="1" s="1" a="1"/>
  <c r="O3628" i="1" s="1"/>
  <c r="N3629" i="1"/>
  <c r="O3629" i="1" s="1" a="1"/>
  <c r="O3629" i="1" s="1"/>
  <c r="N3630" i="1"/>
  <c r="O3630" i="1" s="1" a="1"/>
  <c r="O3630" i="1" s="1"/>
  <c r="N3631" i="1"/>
  <c r="O3631" i="1" s="1" a="1"/>
  <c r="O3631" i="1" s="1"/>
  <c r="N3632" i="1"/>
  <c r="O3632" i="1" s="1" a="1"/>
  <c r="O3632" i="1" s="1"/>
  <c r="N3633" i="1"/>
  <c r="O3633" i="1" s="1" a="1"/>
  <c r="O3633" i="1" s="1"/>
  <c r="N3634" i="1"/>
  <c r="O3634" i="1" s="1" a="1"/>
  <c r="O3634" i="1" s="1"/>
  <c r="N3635" i="1"/>
  <c r="O3635" i="1" s="1" a="1"/>
  <c r="O3635" i="1" s="1"/>
  <c r="N3636" i="1"/>
  <c r="O3636" i="1" s="1" a="1"/>
  <c r="O3636" i="1" s="1"/>
  <c r="N3637" i="1"/>
  <c r="O3637" i="1" s="1" a="1"/>
  <c r="O3637" i="1" s="1"/>
  <c r="N3638" i="1"/>
  <c r="O3638" i="1" s="1" a="1"/>
  <c r="O3638" i="1" s="1"/>
  <c r="N3639" i="1"/>
  <c r="O3639" i="1" s="1" a="1"/>
  <c r="O3639" i="1" s="1"/>
  <c r="N3640" i="1"/>
  <c r="O3640" i="1" s="1" a="1"/>
  <c r="O3640" i="1" s="1"/>
  <c r="N3641" i="1"/>
  <c r="O3641" i="1" s="1" a="1"/>
  <c r="O3641" i="1" s="1"/>
  <c r="N3642" i="1"/>
  <c r="O3642" i="1" s="1" a="1"/>
  <c r="O3642" i="1" s="1"/>
  <c r="N3643" i="1"/>
  <c r="O3643" i="1" s="1" a="1"/>
  <c r="O3643" i="1" s="1"/>
  <c r="N3644" i="1"/>
  <c r="O3644" i="1" s="1" a="1"/>
  <c r="O3644" i="1" s="1"/>
  <c r="N3645" i="1"/>
  <c r="O3645" i="1" s="1" a="1"/>
  <c r="O3645" i="1" s="1"/>
  <c r="N3646" i="1"/>
  <c r="O3646" i="1" s="1" a="1"/>
  <c r="O3646" i="1" s="1"/>
  <c r="N3647" i="1"/>
  <c r="O3647" i="1" s="1" a="1"/>
  <c r="O3647" i="1" s="1"/>
  <c r="N3648" i="1"/>
  <c r="O3648" i="1" s="1" a="1"/>
  <c r="O3648" i="1" s="1"/>
  <c r="N3649" i="1"/>
  <c r="O3649" i="1" s="1" a="1"/>
  <c r="O3649" i="1" s="1"/>
  <c r="N3650" i="1"/>
  <c r="O3650" i="1" s="1" a="1"/>
  <c r="O3650" i="1" s="1"/>
  <c r="N3651" i="1"/>
  <c r="O3651" i="1" s="1" a="1"/>
  <c r="O3651" i="1" s="1"/>
  <c r="N3652" i="1"/>
  <c r="O3652" i="1" s="1" a="1"/>
  <c r="O3652" i="1" s="1"/>
  <c r="N3653" i="1"/>
  <c r="O3653" i="1" s="1" a="1"/>
  <c r="O3653" i="1" s="1"/>
  <c r="N3654" i="1"/>
  <c r="O3654" i="1" s="1" a="1"/>
  <c r="O3654" i="1" s="1"/>
  <c r="N3655" i="1"/>
  <c r="O3655" i="1" s="1" a="1"/>
  <c r="O3655" i="1" s="1"/>
  <c r="N3656" i="1"/>
  <c r="O3656" i="1" s="1" a="1"/>
  <c r="O3656" i="1" s="1"/>
  <c r="N3657" i="1"/>
  <c r="O3657" i="1" s="1" a="1"/>
  <c r="O3657" i="1" s="1"/>
  <c r="N3658" i="1"/>
  <c r="O3658" i="1" s="1" a="1"/>
  <c r="O3658" i="1" s="1"/>
  <c r="N3659" i="1"/>
  <c r="O3659" i="1" s="1" a="1"/>
  <c r="O3659" i="1" s="1"/>
  <c r="N3660" i="1"/>
  <c r="O3660" i="1" s="1" a="1"/>
  <c r="O3660" i="1" s="1"/>
  <c r="N3661" i="1"/>
  <c r="O3661" i="1" s="1" a="1"/>
  <c r="O3661" i="1" s="1"/>
  <c r="N3662" i="1"/>
  <c r="O3662" i="1" s="1" a="1"/>
  <c r="O3662" i="1" s="1"/>
  <c r="N3663" i="1"/>
  <c r="O3663" i="1" s="1" a="1"/>
  <c r="O3663" i="1" s="1"/>
  <c r="N3664" i="1"/>
  <c r="O3664" i="1" s="1" a="1"/>
  <c r="O3664" i="1" s="1"/>
  <c r="N3665" i="1"/>
  <c r="O3665" i="1" s="1" a="1"/>
  <c r="O3665" i="1" s="1"/>
  <c r="N3666" i="1"/>
  <c r="O3666" i="1" s="1" a="1"/>
  <c r="O3666" i="1" s="1"/>
  <c r="N3667" i="1"/>
  <c r="O3667" i="1" s="1" a="1"/>
  <c r="O3667" i="1" s="1"/>
  <c r="N3668" i="1"/>
  <c r="O3668" i="1" s="1" a="1"/>
  <c r="O3668" i="1" s="1"/>
  <c r="N3669" i="1"/>
  <c r="O3669" i="1" s="1" a="1"/>
  <c r="O3669" i="1" s="1"/>
  <c r="N3670" i="1"/>
  <c r="O3670" i="1" s="1" a="1"/>
  <c r="O3670" i="1" s="1"/>
  <c r="N3671" i="1"/>
  <c r="O3671" i="1" s="1" a="1"/>
  <c r="O3671" i="1" s="1"/>
  <c r="N3672" i="1"/>
  <c r="O3672" i="1" s="1" a="1"/>
  <c r="O3672" i="1" s="1"/>
  <c r="N3673" i="1"/>
  <c r="O3673" i="1" s="1" a="1"/>
  <c r="O3673" i="1" s="1"/>
  <c r="N3674" i="1"/>
  <c r="O3674" i="1" s="1" a="1"/>
  <c r="O3674" i="1" s="1"/>
  <c r="N3675" i="1"/>
  <c r="O3675" i="1" s="1" a="1"/>
  <c r="O3675" i="1" s="1"/>
  <c r="N3676" i="1"/>
  <c r="O3676" i="1" s="1" a="1"/>
  <c r="O3676" i="1" s="1"/>
  <c r="N3677" i="1"/>
  <c r="O3677" i="1" s="1" a="1"/>
  <c r="O3677" i="1" s="1"/>
  <c r="N3678" i="1"/>
  <c r="O3678" i="1" s="1" a="1"/>
  <c r="O3678" i="1" s="1"/>
  <c r="N3679" i="1"/>
  <c r="O3679" i="1" s="1" a="1"/>
  <c r="O3679" i="1" s="1"/>
  <c r="N3680" i="1"/>
  <c r="O3680" i="1" s="1" a="1"/>
  <c r="O3680" i="1" s="1"/>
  <c r="N3681" i="1"/>
  <c r="O3681" i="1" s="1" a="1"/>
  <c r="O3681" i="1" s="1"/>
  <c r="N3682" i="1"/>
  <c r="O3682" i="1" s="1" a="1"/>
  <c r="O3682" i="1" s="1"/>
  <c r="N3683" i="1"/>
  <c r="O3683" i="1" s="1" a="1"/>
  <c r="O3683" i="1" s="1"/>
  <c r="N3684" i="1"/>
  <c r="O3684" i="1" s="1" a="1"/>
  <c r="O3684" i="1" s="1"/>
  <c r="N3685" i="1"/>
  <c r="O3685" i="1" s="1" a="1"/>
  <c r="O3685" i="1" s="1"/>
  <c r="N3686" i="1"/>
  <c r="O3686" i="1" s="1" a="1"/>
  <c r="O3686" i="1" s="1"/>
  <c r="N3687" i="1"/>
  <c r="O3687" i="1" s="1" a="1"/>
  <c r="O3687" i="1" s="1"/>
  <c r="N3688" i="1"/>
  <c r="O3688" i="1" s="1" a="1"/>
  <c r="O3688" i="1" s="1"/>
  <c r="N3689" i="1"/>
  <c r="O3689" i="1" s="1" a="1"/>
  <c r="O3689" i="1" s="1"/>
  <c r="N3690" i="1"/>
  <c r="O3690" i="1" s="1" a="1"/>
  <c r="O3690" i="1" s="1"/>
  <c r="N3691" i="1"/>
  <c r="O3691" i="1" s="1" a="1"/>
  <c r="O3691" i="1" s="1"/>
  <c r="N3692" i="1"/>
  <c r="O3692" i="1" s="1" a="1"/>
  <c r="O3692" i="1" s="1"/>
  <c r="H26" i="2"/>
  <c r="G26" i="2"/>
  <c r="H25" i="2"/>
  <c r="G25" i="2"/>
  <c r="H24" i="2"/>
  <c r="G24" i="2"/>
  <c r="H23" i="2"/>
  <c r="G23" i="2"/>
  <c r="H22" i="2"/>
  <c r="G22" i="2"/>
  <c r="H21" i="2"/>
  <c r="G21" i="2"/>
  <c r="H20" i="2"/>
  <c r="G20" i="2"/>
  <c r="H19" i="2"/>
  <c r="G19" i="2"/>
  <c r="H18" i="2"/>
  <c r="G18" i="2"/>
  <c r="H17" i="2"/>
  <c r="G17" i="2"/>
  <c r="H16" i="2"/>
  <c r="G16" i="2"/>
  <c r="H15" i="2"/>
  <c r="G15" i="2"/>
  <c r="H14" i="2"/>
  <c r="G14" i="2"/>
  <c r="H13" i="2"/>
  <c r="G13" i="2"/>
  <c r="P3618" i="1" l="1"/>
  <c r="Q3618" i="1"/>
  <c r="P3610" i="1"/>
  <c r="Q3610" i="1"/>
  <c r="P3606" i="1"/>
  <c r="Q3606" i="1"/>
  <c r="P3602" i="1"/>
  <c r="Q3602" i="1"/>
  <c r="P3598" i="1"/>
  <c r="Q3598" i="1"/>
  <c r="P3562" i="1"/>
  <c r="Q3562" i="1"/>
  <c r="P3558" i="1"/>
  <c r="Q3558" i="1"/>
  <c r="P3554" i="1"/>
  <c r="Q3554" i="1"/>
  <c r="P3550" i="1"/>
  <c r="Q3550" i="1"/>
  <c r="P3546" i="1"/>
  <c r="Q3546" i="1"/>
  <c r="P3542" i="1"/>
  <c r="Q3542" i="1"/>
  <c r="P3538" i="1"/>
  <c r="Q3538" i="1"/>
  <c r="P3534" i="1"/>
  <c r="Q3534" i="1"/>
  <c r="P3530" i="1"/>
  <c r="Q3530" i="1"/>
  <c r="P3526" i="1"/>
  <c r="Q3526" i="1"/>
  <c r="P3522" i="1"/>
  <c r="Q3522" i="1"/>
  <c r="P3518" i="1"/>
  <c r="Q3518" i="1"/>
  <c r="P3514" i="1"/>
  <c r="Q3514" i="1"/>
  <c r="P3510" i="1"/>
  <c r="Q3510" i="1"/>
  <c r="P3506" i="1"/>
  <c r="Q3506" i="1"/>
  <c r="P3434" i="1"/>
  <c r="Q3434" i="1"/>
  <c r="P3430" i="1"/>
  <c r="Q3430" i="1"/>
  <c r="P3426" i="1"/>
  <c r="Q3426" i="1"/>
  <c r="P3422" i="1"/>
  <c r="Q3422" i="1"/>
  <c r="P3418" i="1"/>
  <c r="Q3418" i="1"/>
  <c r="P3414" i="1"/>
  <c r="Q3414" i="1"/>
  <c r="P3406" i="1"/>
  <c r="Q3406" i="1"/>
  <c r="P3394" i="1"/>
  <c r="Q3394" i="1"/>
  <c r="P3386" i="1"/>
  <c r="Q3386" i="1"/>
  <c r="P3234" i="1"/>
  <c r="Q3234" i="1"/>
  <c r="P3230" i="1"/>
  <c r="Q3230" i="1"/>
  <c r="P3222" i="1"/>
  <c r="Q3222" i="1"/>
  <c r="P3214" i="1"/>
  <c r="Q3214" i="1"/>
  <c r="P3202" i="1"/>
  <c r="Q3202" i="1"/>
  <c r="P3154" i="1"/>
  <c r="Q3154" i="1"/>
  <c r="P3150" i="1"/>
  <c r="Q3150" i="1"/>
  <c r="P3146" i="1"/>
  <c r="Q3146" i="1"/>
  <c r="P3074" i="1"/>
  <c r="Q3074" i="1"/>
  <c r="P3014" i="1"/>
  <c r="Q3014" i="1"/>
  <c r="P3010" i="1"/>
  <c r="Q3010" i="1"/>
  <c r="P3002" i="1"/>
  <c r="Q3002" i="1"/>
  <c r="P2994" i="1"/>
  <c r="Q2994" i="1"/>
  <c r="P2986" i="1"/>
  <c r="Q2986" i="1"/>
  <c r="P2978" i="1"/>
  <c r="Q2978" i="1"/>
  <c r="P2970" i="1"/>
  <c r="Q2970" i="1"/>
  <c r="P2962" i="1"/>
  <c r="Q2962" i="1"/>
  <c r="P2954" i="1"/>
  <c r="Q2954" i="1"/>
  <c r="P2870" i="1"/>
  <c r="Q2870" i="1"/>
  <c r="P2866" i="1"/>
  <c r="Q2866" i="1"/>
  <c r="P2862" i="1"/>
  <c r="Q2862" i="1"/>
  <c r="P2858" i="1"/>
  <c r="Q2858" i="1"/>
  <c r="P2854" i="1"/>
  <c r="Q2854" i="1"/>
  <c r="P2850" i="1"/>
  <c r="Q2850" i="1"/>
  <c r="P2842" i="1"/>
  <c r="Q2842" i="1"/>
  <c r="P2834" i="1"/>
  <c r="Q2834" i="1"/>
  <c r="P2826" i="1"/>
  <c r="Q2826" i="1"/>
  <c r="P2814" i="1"/>
  <c r="Q2814" i="1"/>
  <c r="P2762" i="1"/>
  <c r="Q2762" i="1"/>
  <c r="P2758" i="1"/>
  <c r="Q2758" i="1"/>
  <c r="P2750" i="1"/>
  <c r="Q2750" i="1"/>
  <c r="P2742" i="1"/>
  <c r="Q2742" i="1"/>
  <c r="P2734" i="1"/>
  <c r="Q2734" i="1"/>
  <c r="P2710" i="1"/>
  <c r="Q2710" i="1"/>
  <c r="P2702" i="1"/>
  <c r="Q2702" i="1"/>
  <c r="P2694" i="1"/>
  <c r="Q2694" i="1"/>
  <c r="P2686" i="1"/>
  <c r="Q2686" i="1"/>
  <c r="P2678" i="1"/>
  <c r="Q2678" i="1"/>
  <c r="P2674" i="1"/>
  <c r="Q2674" i="1"/>
  <c r="P2286" i="1"/>
  <c r="Q2286" i="1"/>
  <c r="P2282" i="1"/>
  <c r="Q2282" i="1"/>
  <c r="P2250" i="1"/>
  <c r="Q2250" i="1"/>
  <c r="P2242" i="1"/>
  <c r="Q2242" i="1"/>
  <c r="P2198" i="1"/>
  <c r="Q2198" i="1"/>
  <c r="P2190" i="1"/>
  <c r="Q2190" i="1"/>
  <c r="P2186" i="1"/>
  <c r="Q2186" i="1"/>
  <c r="P2178" i="1"/>
  <c r="Q2178" i="1"/>
  <c r="P2174" i="1"/>
  <c r="Q2174" i="1"/>
  <c r="P2170" i="1"/>
  <c r="Q2170" i="1"/>
  <c r="P2166" i="1"/>
  <c r="Q2166" i="1"/>
  <c r="P2122" i="1"/>
  <c r="Q2122" i="1"/>
  <c r="P2118" i="1"/>
  <c r="Q2118" i="1"/>
  <c r="P2114" i="1"/>
  <c r="Q2114" i="1"/>
  <c r="P2058" i="1"/>
  <c r="Q2058" i="1"/>
  <c r="P2054" i="1"/>
  <c r="Q2054" i="1"/>
  <c r="P2050" i="1"/>
  <c r="Q2050" i="1"/>
  <c r="P2046" i="1"/>
  <c r="Q2046" i="1"/>
  <c r="P2042" i="1"/>
  <c r="Q2042" i="1"/>
  <c r="P2038" i="1"/>
  <c r="Q2038" i="1"/>
  <c r="P2034" i="1"/>
  <c r="Q2034" i="1"/>
  <c r="P2030" i="1"/>
  <c r="Q2030" i="1"/>
  <c r="P2026" i="1"/>
  <c r="Q2026" i="1"/>
  <c r="P2022" i="1"/>
  <c r="Q2022" i="1"/>
  <c r="P2018" i="1"/>
  <c r="Q2018" i="1"/>
  <c r="P2014" i="1"/>
  <c r="Q2014" i="1"/>
  <c r="P2010" i="1"/>
  <c r="Q2010" i="1"/>
  <c r="P2006" i="1"/>
  <c r="Q2006" i="1"/>
  <c r="P2002" i="1"/>
  <c r="Q2002" i="1"/>
  <c r="P1998" i="1"/>
  <c r="Q1998" i="1"/>
  <c r="P1994" i="1"/>
  <c r="Q1994" i="1"/>
  <c r="P1990" i="1"/>
  <c r="Q1990" i="1"/>
  <c r="P1986" i="1"/>
  <c r="Q1986" i="1"/>
  <c r="P1982" i="1"/>
  <c r="Q1982" i="1"/>
  <c r="P1978" i="1"/>
  <c r="Q1978" i="1"/>
  <c r="P1974" i="1"/>
  <c r="Q1974" i="1"/>
  <c r="P1970" i="1"/>
  <c r="Q1970" i="1"/>
  <c r="P1966" i="1"/>
  <c r="Q1966" i="1"/>
  <c r="P1962" i="1"/>
  <c r="Q1962" i="1"/>
  <c r="P1958" i="1"/>
  <c r="Q1958" i="1"/>
  <c r="P1954" i="1"/>
  <c r="Q1954" i="1"/>
  <c r="P1950" i="1"/>
  <c r="Q1950" i="1"/>
  <c r="P1946" i="1"/>
  <c r="Q1946" i="1"/>
  <c r="P1942" i="1"/>
  <c r="Q1942" i="1"/>
  <c r="P1938" i="1"/>
  <c r="Q1938" i="1"/>
  <c r="P1934" i="1"/>
  <c r="Q1934" i="1"/>
  <c r="P1930" i="1"/>
  <c r="Q1930" i="1"/>
  <c r="P1926" i="1"/>
  <c r="Q1926" i="1"/>
  <c r="P1922" i="1"/>
  <c r="Q1922" i="1"/>
  <c r="P1918" i="1"/>
  <c r="Q1918" i="1"/>
  <c r="P1914" i="1"/>
  <c r="Q1914" i="1"/>
  <c r="P1910" i="1"/>
  <c r="Q1910" i="1"/>
  <c r="P1906" i="1"/>
  <c r="Q1906" i="1"/>
  <c r="P1902" i="1"/>
  <c r="Q1902" i="1"/>
  <c r="P1898" i="1"/>
  <c r="Q1898" i="1"/>
  <c r="P1894" i="1"/>
  <c r="Q1894" i="1"/>
  <c r="P1890" i="1"/>
  <c r="Q1890" i="1"/>
  <c r="P1886" i="1"/>
  <c r="Q1886" i="1"/>
  <c r="P1882" i="1"/>
  <c r="Q1882" i="1"/>
  <c r="P1878" i="1"/>
  <c r="Q1878" i="1"/>
  <c r="P1874" i="1"/>
  <c r="Q1874" i="1"/>
  <c r="P1870" i="1"/>
  <c r="Q1870" i="1"/>
  <c r="P1866" i="1"/>
  <c r="Q1866" i="1"/>
  <c r="P1862" i="1"/>
  <c r="Q1862" i="1"/>
  <c r="P1858" i="1"/>
  <c r="Q1858" i="1"/>
  <c r="P1854" i="1"/>
  <c r="Q1854" i="1"/>
  <c r="P1850" i="1"/>
  <c r="Q1850" i="1"/>
  <c r="P1846" i="1"/>
  <c r="Q1846" i="1"/>
  <c r="P1842" i="1"/>
  <c r="Q1842" i="1"/>
  <c r="P1838" i="1"/>
  <c r="Q1838" i="1"/>
  <c r="P1834" i="1"/>
  <c r="Q1834" i="1"/>
  <c r="P1830" i="1"/>
  <c r="Q1830" i="1"/>
  <c r="P1826" i="1"/>
  <c r="Q1826" i="1"/>
  <c r="P1822" i="1"/>
  <c r="Q1822" i="1"/>
  <c r="P1818" i="1"/>
  <c r="Q1818" i="1"/>
  <c r="P1814" i="1"/>
  <c r="Q1814" i="1"/>
  <c r="P1810" i="1"/>
  <c r="Q1810" i="1"/>
  <c r="P1806" i="1"/>
  <c r="Q1806" i="1"/>
  <c r="P1802" i="1"/>
  <c r="Q1802" i="1"/>
  <c r="P1798" i="1"/>
  <c r="Q1798" i="1"/>
  <c r="P1794" i="1"/>
  <c r="Q1794" i="1"/>
  <c r="P1790" i="1"/>
  <c r="Q1790" i="1"/>
  <c r="P1786" i="1"/>
  <c r="Q1786" i="1"/>
  <c r="P1782" i="1"/>
  <c r="Q1782" i="1"/>
  <c r="P1778" i="1"/>
  <c r="Q1778" i="1"/>
  <c r="P1774" i="1"/>
  <c r="Q1774" i="1"/>
  <c r="P1770" i="1"/>
  <c r="Q1770" i="1"/>
  <c r="P1766" i="1"/>
  <c r="Q1766" i="1"/>
  <c r="P1762" i="1"/>
  <c r="Q1762" i="1"/>
  <c r="P1758" i="1"/>
  <c r="Q1758" i="1"/>
  <c r="P1754" i="1"/>
  <c r="Q1754" i="1"/>
  <c r="P1750" i="1"/>
  <c r="Q1750" i="1"/>
  <c r="P1746" i="1"/>
  <c r="Q1746" i="1"/>
  <c r="P1742" i="1"/>
  <c r="Q1742" i="1"/>
  <c r="P1738" i="1"/>
  <c r="Q1738" i="1"/>
  <c r="P1734" i="1"/>
  <c r="Q1734" i="1"/>
  <c r="P1730" i="1"/>
  <c r="Q1730" i="1"/>
  <c r="P1726" i="1"/>
  <c r="Q1726" i="1"/>
  <c r="P1722" i="1"/>
  <c r="Q1722" i="1"/>
  <c r="P1718" i="1"/>
  <c r="Q1718" i="1"/>
  <c r="P1714" i="1"/>
  <c r="Q1714" i="1"/>
  <c r="P1710" i="1"/>
  <c r="Q1710" i="1"/>
  <c r="P1706" i="1"/>
  <c r="Q1706" i="1"/>
  <c r="P1702" i="1"/>
  <c r="Q1702" i="1"/>
  <c r="P1698" i="1"/>
  <c r="Q1698" i="1"/>
  <c r="P1694" i="1"/>
  <c r="Q1694" i="1"/>
  <c r="P1690" i="1"/>
  <c r="Q1690" i="1"/>
  <c r="P1686" i="1"/>
  <c r="Q1686" i="1"/>
  <c r="P1682" i="1"/>
  <c r="Q1682" i="1"/>
  <c r="P1678" i="1"/>
  <c r="Q1678" i="1"/>
  <c r="P1674" i="1"/>
  <c r="Q1674" i="1"/>
  <c r="P1670" i="1"/>
  <c r="Q1670" i="1"/>
  <c r="P1666" i="1"/>
  <c r="Q1666" i="1"/>
  <c r="P1662" i="1"/>
  <c r="Q1662" i="1"/>
  <c r="P1658" i="1"/>
  <c r="Q1658" i="1"/>
  <c r="P1654" i="1"/>
  <c r="Q1654" i="1"/>
  <c r="P1650" i="1"/>
  <c r="Q1650" i="1"/>
  <c r="P1646" i="1"/>
  <c r="Q1646" i="1"/>
  <c r="P1642" i="1"/>
  <c r="Q1642" i="1"/>
  <c r="P1638" i="1"/>
  <c r="Q1638" i="1"/>
  <c r="P1634" i="1"/>
  <c r="Q1634" i="1"/>
  <c r="P1630" i="1"/>
  <c r="Q1630" i="1"/>
  <c r="P1626" i="1"/>
  <c r="Q1626" i="1"/>
  <c r="P1622" i="1"/>
  <c r="Q1622" i="1"/>
  <c r="P1618" i="1"/>
  <c r="Q1618" i="1"/>
  <c r="P1614" i="1"/>
  <c r="Q1614" i="1"/>
  <c r="P1610" i="1"/>
  <c r="Q1610" i="1"/>
  <c r="P1606" i="1"/>
  <c r="Q1606" i="1"/>
  <c r="P1602" i="1"/>
  <c r="Q1602" i="1"/>
  <c r="P1598" i="1"/>
  <c r="Q1598" i="1"/>
  <c r="P1594" i="1"/>
  <c r="Q1594" i="1"/>
  <c r="P1590" i="1"/>
  <c r="Q1590" i="1"/>
  <c r="P1586" i="1"/>
  <c r="Q1586" i="1"/>
  <c r="P1582" i="1"/>
  <c r="Q1582" i="1"/>
  <c r="P1578" i="1"/>
  <c r="Q1578" i="1"/>
  <c r="P1574" i="1"/>
  <c r="Q1574" i="1"/>
  <c r="P1570" i="1"/>
  <c r="Q1570" i="1"/>
  <c r="P1566" i="1"/>
  <c r="Q1566" i="1"/>
  <c r="P1562" i="1"/>
  <c r="Q1562" i="1"/>
  <c r="P1558" i="1"/>
  <c r="Q1558" i="1"/>
  <c r="P1554" i="1"/>
  <c r="Q1554" i="1"/>
  <c r="P1550" i="1"/>
  <c r="Q1550" i="1"/>
  <c r="P1546" i="1"/>
  <c r="Q1546" i="1"/>
  <c r="P1542" i="1"/>
  <c r="Q1542" i="1"/>
  <c r="P1538" i="1"/>
  <c r="Q1538" i="1"/>
  <c r="P1534" i="1"/>
  <c r="Q1534" i="1"/>
  <c r="P1530" i="1"/>
  <c r="Q1530" i="1"/>
  <c r="P1526" i="1"/>
  <c r="Q1526" i="1"/>
  <c r="P1522" i="1"/>
  <c r="Q1522" i="1"/>
  <c r="P1518" i="1"/>
  <c r="Q1518" i="1"/>
  <c r="P1514" i="1"/>
  <c r="Q1514" i="1"/>
  <c r="P1510" i="1"/>
  <c r="Q1510" i="1"/>
  <c r="P1506" i="1"/>
  <c r="Q1506" i="1"/>
  <c r="P1502" i="1"/>
  <c r="Q1502" i="1"/>
  <c r="P1498" i="1"/>
  <c r="Q1498" i="1"/>
  <c r="P1494" i="1"/>
  <c r="Q1494" i="1"/>
  <c r="P1490" i="1"/>
  <c r="Q1490" i="1"/>
  <c r="P1486" i="1"/>
  <c r="Q1486" i="1"/>
  <c r="P1482" i="1"/>
  <c r="Q1482" i="1"/>
  <c r="P1478" i="1"/>
  <c r="Q1478" i="1"/>
  <c r="P1474" i="1"/>
  <c r="Q1474" i="1"/>
  <c r="P1470" i="1"/>
  <c r="Q1470" i="1"/>
  <c r="P1466" i="1"/>
  <c r="Q1466" i="1"/>
  <c r="P1462" i="1"/>
  <c r="Q1462" i="1"/>
  <c r="P1458" i="1"/>
  <c r="Q1458" i="1"/>
  <c r="P1454" i="1"/>
  <c r="Q1454" i="1"/>
  <c r="P1450" i="1"/>
  <c r="Q1450" i="1"/>
  <c r="P1446" i="1"/>
  <c r="Q1446" i="1"/>
  <c r="P1442" i="1"/>
  <c r="Q1442" i="1"/>
  <c r="P1438" i="1"/>
  <c r="Q1438" i="1"/>
  <c r="P1434" i="1"/>
  <c r="Q1434" i="1"/>
  <c r="P1430" i="1"/>
  <c r="Q1430" i="1"/>
  <c r="P1426" i="1"/>
  <c r="Q1426" i="1"/>
  <c r="P1422" i="1"/>
  <c r="Q1422" i="1"/>
  <c r="P1418" i="1"/>
  <c r="Q1418" i="1"/>
  <c r="P1414" i="1"/>
  <c r="Q1414" i="1"/>
  <c r="P1410" i="1"/>
  <c r="Q1410" i="1"/>
  <c r="P1406" i="1"/>
  <c r="Q1406" i="1"/>
  <c r="P1402" i="1"/>
  <c r="Q1402" i="1"/>
  <c r="P1398" i="1"/>
  <c r="Q1398" i="1"/>
  <c r="P1394" i="1"/>
  <c r="Q1394" i="1"/>
  <c r="P1390" i="1"/>
  <c r="Q1390" i="1"/>
  <c r="P1386" i="1"/>
  <c r="Q1386" i="1"/>
  <c r="P1382" i="1"/>
  <c r="Q1382" i="1"/>
  <c r="P1378" i="1"/>
  <c r="Q1378" i="1"/>
  <c r="P1374" i="1"/>
  <c r="Q1374" i="1"/>
  <c r="P1370" i="1"/>
  <c r="Q1370" i="1"/>
  <c r="P1366" i="1"/>
  <c r="Q1366" i="1"/>
  <c r="P1362" i="1"/>
  <c r="Q1362" i="1"/>
  <c r="P1358" i="1"/>
  <c r="Q1358" i="1"/>
  <c r="P1354" i="1"/>
  <c r="Q1354" i="1"/>
  <c r="P1350" i="1"/>
  <c r="Q1350" i="1"/>
  <c r="P1346" i="1"/>
  <c r="Q1346" i="1"/>
  <c r="P1342" i="1"/>
  <c r="Q1342" i="1"/>
  <c r="P1338" i="1"/>
  <c r="Q1338" i="1"/>
  <c r="P1334" i="1"/>
  <c r="Q1334" i="1"/>
  <c r="P1330" i="1"/>
  <c r="Q1330" i="1"/>
  <c r="P1326" i="1"/>
  <c r="Q1326" i="1"/>
  <c r="P1322" i="1"/>
  <c r="Q1322" i="1"/>
  <c r="P1318" i="1"/>
  <c r="Q1318" i="1"/>
  <c r="P1314" i="1"/>
  <c r="Q1314" i="1"/>
  <c r="P1310" i="1"/>
  <c r="Q1310" i="1"/>
  <c r="P1306" i="1"/>
  <c r="Q1306" i="1"/>
  <c r="P1302" i="1"/>
  <c r="Q1302" i="1"/>
  <c r="P1298" i="1"/>
  <c r="Q1298" i="1"/>
  <c r="P1294" i="1"/>
  <c r="Q1294" i="1"/>
  <c r="P1290" i="1"/>
  <c r="Q1290" i="1"/>
  <c r="P1286" i="1"/>
  <c r="Q1286" i="1"/>
  <c r="P1282" i="1"/>
  <c r="Q1282" i="1"/>
  <c r="P1278" i="1"/>
  <c r="Q1278" i="1"/>
  <c r="P1274" i="1"/>
  <c r="Q1274" i="1"/>
  <c r="P1270" i="1"/>
  <c r="Q1270" i="1"/>
  <c r="P1266" i="1"/>
  <c r="Q1266" i="1"/>
  <c r="P1262" i="1"/>
  <c r="Q1262" i="1"/>
  <c r="P1258" i="1"/>
  <c r="Q1258" i="1"/>
  <c r="P1254" i="1"/>
  <c r="Q1254" i="1"/>
  <c r="P1250" i="1"/>
  <c r="Q1250" i="1"/>
  <c r="P1246" i="1"/>
  <c r="Q1246" i="1"/>
  <c r="P1242" i="1"/>
  <c r="Q1242" i="1"/>
  <c r="P1238" i="1"/>
  <c r="Q1238" i="1"/>
  <c r="P1234" i="1"/>
  <c r="Q1234" i="1"/>
  <c r="P1230" i="1"/>
  <c r="Q1230" i="1"/>
  <c r="P1226" i="1"/>
  <c r="Q1226" i="1"/>
  <c r="P1222" i="1"/>
  <c r="Q1222" i="1"/>
  <c r="P1218" i="1"/>
  <c r="Q1218" i="1"/>
  <c r="P1214" i="1"/>
  <c r="Q1214" i="1"/>
  <c r="P1210" i="1"/>
  <c r="Q1210" i="1"/>
  <c r="P1206" i="1"/>
  <c r="Q1206" i="1"/>
  <c r="P1202" i="1"/>
  <c r="Q1202" i="1"/>
  <c r="P1198" i="1"/>
  <c r="Q1198" i="1"/>
  <c r="P1194" i="1"/>
  <c r="Q1194" i="1"/>
  <c r="P1190" i="1"/>
  <c r="Q1190" i="1"/>
  <c r="P1186" i="1"/>
  <c r="Q1186" i="1"/>
  <c r="P1182" i="1"/>
  <c r="Q1182" i="1"/>
  <c r="P1178" i="1"/>
  <c r="Q1178" i="1"/>
  <c r="P1174" i="1"/>
  <c r="Q1174" i="1"/>
  <c r="P1170" i="1"/>
  <c r="Q1170" i="1"/>
  <c r="P1166" i="1"/>
  <c r="Q1166" i="1"/>
  <c r="P1162" i="1"/>
  <c r="Q1162" i="1"/>
  <c r="P1158" i="1"/>
  <c r="Q1158" i="1"/>
  <c r="P1154" i="1"/>
  <c r="Q1154" i="1"/>
  <c r="P1150" i="1"/>
  <c r="Q1150" i="1"/>
  <c r="P1146" i="1"/>
  <c r="Q1146" i="1"/>
  <c r="P1142" i="1"/>
  <c r="Q1142" i="1"/>
  <c r="P1138" i="1"/>
  <c r="Q1138" i="1"/>
  <c r="P1134" i="1"/>
  <c r="Q1134" i="1"/>
  <c r="P1130" i="1"/>
  <c r="Q1130" i="1"/>
  <c r="P1126" i="1"/>
  <c r="Q1126" i="1"/>
  <c r="P1122" i="1"/>
  <c r="Q1122" i="1"/>
  <c r="P1118" i="1"/>
  <c r="Q1118" i="1"/>
  <c r="P1114" i="1"/>
  <c r="Q1114" i="1"/>
  <c r="P1110" i="1"/>
  <c r="Q1110" i="1"/>
  <c r="P1106" i="1"/>
  <c r="Q1106" i="1"/>
  <c r="P1102" i="1"/>
  <c r="Q1102" i="1"/>
  <c r="P1098" i="1"/>
  <c r="Q1098" i="1"/>
  <c r="P1094" i="1"/>
  <c r="Q1094" i="1"/>
  <c r="P1090" i="1"/>
  <c r="Q1090" i="1"/>
  <c r="P1086" i="1"/>
  <c r="Q1086" i="1"/>
  <c r="P1082" i="1"/>
  <c r="Q1082" i="1"/>
  <c r="P1078" i="1"/>
  <c r="Q1078" i="1"/>
  <c r="P1074" i="1"/>
  <c r="Q1074" i="1"/>
  <c r="P1070" i="1"/>
  <c r="Q1070" i="1"/>
  <c r="P1066" i="1"/>
  <c r="Q1066" i="1"/>
  <c r="P1062" i="1"/>
  <c r="Q1062" i="1"/>
  <c r="P1058" i="1"/>
  <c r="Q1058" i="1"/>
  <c r="P1054" i="1"/>
  <c r="Q1054" i="1"/>
  <c r="P1050" i="1"/>
  <c r="Q1050" i="1"/>
  <c r="P1046" i="1"/>
  <c r="Q1046" i="1"/>
  <c r="P1042" i="1"/>
  <c r="Q1042" i="1"/>
  <c r="P1038" i="1"/>
  <c r="Q1038" i="1"/>
  <c r="P1034" i="1"/>
  <c r="Q1034" i="1"/>
  <c r="P1030" i="1"/>
  <c r="Q1030" i="1"/>
  <c r="P1026" i="1"/>
  <c r="Q1026" i="1"/>
  <c r="P1022" i="1"/>
  <c r="Q1022" i="1"/>
  <c r="P3642" i="1"/>
  <c r="Q3642" i="1"/>
  <c r="P3634" i="1"/>
  <c r="Q3634" i="1"/>
  <c r="P3630" i="1"/>
  <c r="Q3630" i="1"/>
  <c r="P3626" i="1"/>
  <c r="Q3626" i="1"/>
  <c r="P3622" i="1"/>
  <c r="Q3622" i="1"/>
  <c r="P3614" i="1"/>
  <c r="Q3614" i="1"/>
  <c r="P3566" i="1"/>
  <c r="Q3566" i="1"/>
  <c r="P3498" i="1"/>
  <c r="Q3498" i="1"/>
  <c r="P3490" i="1"/>
  <c r="Q3490" i="1"/>
  <c r="P3486" i="1"/>
  <c r="Q3486" i="1"/>
  <c r="P3474" i="1"/>
  <c r="Q3474" i="1"/>
  <c r="P3374" i="1"/>
  <c r="Q3374" i="1"/>
  <c r="P3366" i="1"/>
  <c r="Q3366" i="1"/>
  <c r="P3358" i="1"/>
  <c r="Q3358" i="1"/>
  <c r="P3350" i="1"/>
  <c r="Q3350" i="1"/>
  <c r="P3342" i="1"/>
  <c r="Q3342" i="1"/>
  <c r="P3334" i="1"/>
  <c r="Q3334" i="1"/>
  <c r="P3326" i="1"/>
  <c r="Q3326" i="1"/>
  <c r="P3318" i="1"/>
  <c r="Q3318" i="1"/>
  <c r="P3306" i="1"/>
  <c r="Q3306" i="1"/>
  <c r="P3294" i="1"/>
  <c r="Q3294" i="1"/>
  <c r="P3282" i="1"/>
  <c r="Q3282" i="1"/>
  <c r="P3270" i="1"/>
  <c r="Q3270" i="1"/>
  <c r="P3262" i="1"/>
  <c r="Q3262" i="1"/>
  <c r="P3190" i="1"/>
  <c r="Q3190" i="1"/>
  <c r="P3182" i="1"/>
  <c r="Q3182" i="1"/>
  <c r="P3174" i="1"/>
  <c r="Q3174" i="1"/>
  <c r="P3166" i="1"/>
  <c r="Q3166" i="1"/>
  <c r="P3138" i="1"/>
  <c r="Q3138" i="1"/>
  <c r="P3134" i="1"/>
  <c r="Q3134" i="1"/>
  <c r="P3126" i="1"/>
  <c r="Q3126" i="1"/>
  <c r="P3062" i="1"/>
  <c r="Q3062" i="1"/>
  <c r="P3058" i="1"/>
  <c r="Q3058" i="1"/>
  <c r="P3054" i="1"/>
  <c r="Q3054" i="1"/>
  <c r="P3050" i="1"/>
  <c r="Q3050" i="1"/>
  <c r="P3046" i="1"/>
  <c r="Q3046" i="1"/>
  <c r="P3042" i="1"/>
  <c r="Q3042" i="1"/>
  <c r="P3038" i="1"/>
  <c r="Q3038" i="1"/>
  <c r="P3034" i="1"/>
  <c r="Q3034" i="1"/>
  <c r="P3030" i="1"/>
  <c r="Q3030" i="1"/>
  <c r="P2934" i="1"/>
  <c r="Q2934" i="1"/>
  <c r="P2926" i="1"/>
  <c r="Q2926" i="1"/>
  <c r="P2922" i="1"/>
  <c r="Q2922" i="1"/>
  <c r="P2914" i="1"/>
  <c r="Q2914" i="1"/>
  <c r="P2910" i="1"/>
  <c r="Q2910" i="1"/>
  <c r="P2906" i="1"/>
  <c r="Q2906" i="1"/>
  <c r="P2818" i="1"/>
  <c r="Q2818" i="1"/>
  <c r="P2754" i="1"/>
  <c r="Q2754" i="1"/>
  <c r="P2746" i="1"/>
  <c r="Q2746" i="1"/>
  <c r="P2738" i="1"/>
  <c r="Q2738" i="1"/>
  <c r="P2706" i="1"/>
  <c r="Q2706" i="1"/>
  <c r="P2698" i="1"/>
  <c r="Q2698" i="1"/>
  <c r="P2690" i="1"/>
  <c r="Q2690" i="1"/>
  <c r="P2682" i="1"/>
  <c r="Q2682" i="1"/>
  <c r="P2658" i="1"/>
  <c r="Q2658" i="1"/>
  <c r="P2606" i="1"/>
  <c r="Q2606" i="1"/>
  <c r="P2602" i="1"/>
  <c r="Q2602" i="1"/>
  <c r="P2598" i="1"/>
  <c r="Q2598" i="1"/>
  <c r="P2594" i="1"/>
  <c r="Q2594" i="1"/>
  <c r="P2590" i="1"/>
  <c r="Q2590" i="1"/>
  <c r="P2586" i="1"/>
  <c r="Q2586" i="1"/>
  <c r="P2582" i="1"/>
  <c r="Q2582" i="1"/>
  <c r="P2510" i="1"/>
  <c r="Q2510" i="1"/>
  <c r="P2506" i="1"/>
  <c r="Q2506" i="1"/>
  <c r="P2470" i="1"/>
  <c r="Q2470" i="1"/>
  <c r="P2466" i="1"/>
  <c r="Q2466" i="1"/>
  <c r="P2462" i="1"/>
  <c r="Q2462" i="1"/>
  <c r="P2458" i="1"/>
  <c r="Q2458" i="1"/>
  <c r="P2454" i="1"/>
  <c r="Q2454" i="1"/>
  <c r="P2450" i="1"/>
  <c r="Q2450" i="1"/>
  <c r="P2446" i="1"/>
  <c r="Q2446" i="1"/>
  <c r="P2442" i="1"/>
  <c r="Q2442" i="1"/>
  <c r="P2438" i="1"/>
  <c r="Q2438" i="1"/>
  <c r="P2434" i="1"/>
  <c r="Q2434" i="1"/>
  <c r="P2430" i="1"/>
  <c r="Q2430" i="1"/>
  <c r="P2426" i="1"/>
  <c r="Q2426" i="1"/>
  <c r="P2418" i="1"/>
  <c r="Q2418" i="1"/>
  <c r="P2410" i="1"/>
  <c r="Q2410" i="1"/>
  <c r="P2402" i="1"/>
  <c r="Q2402" i="1"/>
  <c r="P2394" i="1"/>
  <c r="Q2394" i="1"/>
  <c r="P2362" i="1"/>
  <c r="Q2362" i="1"/>
  <c r="P2358" i="1"/>
  <c r="Q2358" i="1"/>
  <c r="P2354" i="1"/>
  <c r="Q2354" i="1"/>
  <c r="P2346" i="1"/>
  <c r="Q2346" i="1"/>
  <c r="P2338" i="1"/>
  <c r="Q2338" i="1"/>
  <c r="P2330" i="1"/>
  <c r="Q2330" i="1"/>
  <c r="P2322" i="1"/>
  <c r="Q2322" i="1"/>
  <c r="P2310" i="1"/>
  <c r="Q2310" i="1"/>
  <c r="P2298" i="1"/>
  <c r="Q2298" i="1"/>
  <c r="P2266" i="1"/>
  <c r="Q2266" i="1"/>
  <c r="P2258" i="1"/>
  <c r="Q2258" i="1"/>
  <c r="P2226" i="1"/>
  <c r="Q2226" i="1"/>
  <c r="P2162" i="1"/>
  <c r="Q2162" i="1"/>
  <c r="P2158" i="1"/>
  <c r="Q2158" i="1"/>
  <c r="P2154" i="1"/>
  <c r="Q2154" i="1"/>
  <c r="P2150" i="1"/>
  <c r="Q2150" i="1"/>
  <c r="P2110" i="1"/>
  <c r="Q2110" i="1"/>
  <c r="P2106" i="1"/>
  <c r="Q2106" i="1"/>
  <c r="P2102" i="1"/>
  <c r="Q2102" i="1"/>
  <c r="P2098" i="1"/>
  <c r="Q2098" i="1"/>
  <c r="P2090" i="1"/>
  <c r="Q2090" i="1"/>
  <c r="P2082" i="1"/>
  <c r="Q2082" i="1"/>
  <c r="P2074" i="1"/>
  <c r="Q2074" i="1"/>
  <c r="P2066" i="1"/>
  <c r="Q2066" i="1"/>
  <c r="P3637" i="1"/>
  <c r="Q3637" i="1"/>
  <c r="P3633" i="1"/>
  <c r="Q3633" i="1"/>
  <c r="P3629" i="1"/>
  <c r="Q3629" i="1"/>
  <c r="P3625" i="1"/>
  <c r="Q3625" i="1"/>
  <c r="P3541" i="1"/>
  <c r="Q3541" i="1"/>
  <c r="P3533" i="1"/>
  <c r="Q3533" i="1"/>
  <c r="P3525" i="1"/>
  <c r="Q3525" i="1"/>
  <c r="P3517" i="1"/>
  <c r="Q3517" i="1"/>
  <c r="P3509" i="1"/>
  <c r="Q3509" i="1"/>
  <c r="P3497" i="1"/>
  <c r="Q3497" i="1"/>
  <c r="P3489" i="1"/>
  <c r="Q3489" i="1"/>
  <c r="P3477" i="1"/>
  <c r="Q3477" i="1"/>
  <c r="P3473" i="1"/>
  <c r="Q3473" i="1"/>
  <c r="P3465" i="1"/>
  <c r="Q3465" i="1"/>
  <c r="P3461" i="1"/>
  <c r="Q3461" i="1"/>
  <c r="P3457" i="1"/>
  <c r="Q3457" i="1"/>
  <c r="P3453" i="1"/>
  <c r="Q3453" i="1"/>
  <c r="P3429" i="1"/>
  <c r="Q3429" i="1"/>
  <c r="P3425" i="1"/>
  <c r="Q3425" i="1"/>
  <c r="P3421" i="1"/>
  <c r="Q3421" i="1"/>
  <c r="P3417" i="1"/>
  <c r="Q3417" i="1"/>
  <c r="P3413" i="1"/>
  <c r="Q3413" i="1"/>
  <c r="P3409" i="1"/>
  <c r="Q3409" i="1"/>
  <c r="P3401" i="1"/>
  <c r="Q3401" i="1"/>
  <c r="P3397" i="1"/>
  <c r="Q3397" i="1"/>
  <c r="P3381" i="1"/>
  <c r="Q3381" i="1"/>
  <c r="P3377" i="1"/>
  <c r="Q3377" i="1"/>
  <c r="P3349" i="1"/>
  <c r="Q3349" i="1"/>
  <c r="P3341" i="1"/>
  <c r="Q3341" i="1"/>
  <c r="P3329" i="1"/>
  <c r="Q3329" i="1"/>
  <c r="P3325" i="1"/>
  <c r="Q3325" i="1"/>
  <c r="P3317" i="1"/>
  <c r="Q3317" i="1"/>
  <c r="P3309" i="1"/>
  <c r="Q3309" i="1"/>
  <c r="P3297" i="1"/>
  <c r="Q3297" i="1"/>
  <c r="P3289" i="1"/>
  <c r="Q3289" i="1"/>
  <c r="P3285" i="1"/>
  <c r="Q3285" i="1"/>
  <c r="P3281" i="1"/>
  <c r="Q3281" i="1"/>
  <c r="P3277" i="1"/>
  <c r="Q3277" i="1"/>
  <c r="P3273" i="1"/>
  <c r="Q3273" i="1"/>
  <c r="P3269" i="1"/>
  <c r="Q3269" i="1"/>
  <c r="P3265" i="1"/>
  <c r="Q3265" i="1"/>
  <c r="P3261" i="1"/>
  <c r="Q3261" i="1"/>
  <c r="P3257" i="1"/>
  <c r="Q3257" i="1"/>
  <c r="P3253" i="1"/>
  <c r="Q3253" i="1"/>
  <c r="P3249" i="1"/>
  <c r="Q3249" i="1"/>
  <c r="P3245" i="1"/>
  <c r="Q3245" i="1"/>
  <c r="P3241" i="1"/>
  <c r="Q3241" i="1"/>
  <c r="P3237" i="1"/>
  <c r="Q3237" i="1"/>
  <c r="P3233" i="1"/>
  <c r="Q3233" i="1"/>
  <c r="P3229" i="1"/>
  <c r="Q3229" i="1"/>
  <c r="P3225" i="1"/>
  <c r="Q3225" i="1"/>
  <c r="P3221" i="1"/>
  <c r="Q3221" i="1"/>
  <c r="P3217" i="1"/>
  <c r="Q3217" i="1"/>
  <c r="P3213" i="1"/>
  <c r="Q3213" i="1"/>
  <c r="P3209" i="1"/>
  <c r="Q3209" i="1"/>
  <c r="P3205" i="1"/>
  <c r="Q3205" i="1"/>
  <c r="P3201" i="1"/>
  <c r="Q3201" i="1"/>
  <c r="P3197" i="1"/>
  <c r="Q3197" i="1"/>
  <c r="P3193" i="1"/>
  <c r="Q3193" i="1"/>
  <c r="P3189" i="1"/>
  <c r="Q3189" i="1"/>
  <c r="P3185" i="1"/>
  <c r="Q3185" i="1"/>
  <c r="P3181" i="1"/>
  <c r="Q3181" i="1"/>
  <c r="P3177" i="1"/>
  <c r="Q3177" i="1"/>
  <c r="P3173" i="1"/>
  <c r="Q3173" i="1"/>
  <c r="P3169" i="1"/>
  <c r="Q3169" i="1"/>
  <c r="P3165" i="1"/>
  <c r="Q3165" i="1"/>
  <c r="P3161" i="1"/>
  <c r="Q3161" i="1"/>
  <c r="P3157" i="1"/>
  <c r="Q3157" i="1"/>
  <c r="P3153" i="1"/>
  <c r="Q3153" i="1"/>
  <c r="P3149" i="1"/>
  <c r="Q3149" i="1"/>
  <c r="P3145" i="1"/>
  <c r="Q3145" i="1"/>
  <c r="P3141" i="1"/>
  <c r="Q3141" i="1"/>
  <c r="P3137" i="1"/>
  <c r="Q3137" i="1"/>
  <c r="P3133" i="1"/>
  <c r="Q3133" i="1"/>
  <c r="P3129" i="1"/>
  <c r="Q3129" i="1"/>
  <c r="P3125" i="1"/>
  <c r="Q3125" i="1"/>
  <c r="P3121" i="1"/>
  <c r="Q3121" i="1"/>
  <c r="P3117" i="1"/>
  <c r="Q3117" i="1"/>
  <c r="P3113" i="1"/>
  <c r="Q3113" i="1"/>
  <c r="P3109" i="1"/>
  <c r="Q3109" i="1"/>
  <c r="P3105" i="1"/>
  <c r="Q3105" i="1"/>
  <c r="P3101" i="1"/>
  <c r="Q3101" i="1"/>
  <c r="P3097" i="1"/>
  <c r="Q3097" i="1"/>
  <c r="P3093" i="1"/>
  <c r="Q3093" i="1"/>
  <c r="P3089" i="1"/>
  <c r="Q3089" i="1"/>
  <c r="P3085" i="1"/>
  <c r="Q3085" i="1"/>
  <c r="P3081" i="1"/>
  <c r="Q3081" i="1"/>
  <c r="P3077" i="1"/>
  <c r="Q3077" i="1"/>
  <c r="P3073" i="1"/>
  <c r="Q3073" i="1"/>
  <c r="P3069" i="1"/>
  <c r="Q3069" i="1"/>
  <c r="P3065" i="1"/>
  <c r="Q3065" i="1"/>
  <c r="P3061" i="1"/>
  <c r="Q3061" i="1"/>
  <c r="P3057" i="1"/>
  <c r="Q3057" i="1"/>
  <c r="P3053" i="1"/>
  <c r="Q3053" i="1"/>
  <c r="P3049" i="1"/>
  <c r="Q3049" i="1"/>
  <c r="P3045" i="1"/>
  <c r="Q3045" i="1"/>
  <c r="P3041" i="1"/>
  <c r="Q3041" i="1"/>
  <c r="P3037" i="1"/>
  <c r="Q3037" i="1"/>
  <c r="P3033" i="1"/>
  <c r="Q3033" i="1"/>
  <c r="P3029" i="1"/>
  <c r="Q3029" i="1"/>
  <c r="P3025" i="1"/>
  <c r="Q3025" i="1"/>
  <c r="P3021" i="1"/>
  <c r="Q3021" i="1"/>
  <c r="P3017" i="1"/>
  <c r="Q3017" i="1"/>
  <c r="P3013" i="1"/>
  <c r="Q3013" i="1"/>
  <c r="P3009" i="1"/>
  <c r="Q3009" i="1"/>
  <c r="P3005" i="1"/>
  <c r="Q3005" i="1"/>
  <c r="P3001" i="1"/>
  <c r="Q3001" i="1"/>
  <c r="P2997" i="1"/>
  <c r="Q2997" i="1"/>
  <c r="P2993" i="1"/>
  <c r="Q2993" i="1"/>
  <c r="P2989" i="1"/>
  <c r="Q2989" i="1"/>
  <c r="P2985" i="1"/>
  <c r="Q2985" i="1"/>
  <c r="P2981" i="1"/>
  <c r="Q2981" i="1"/>
  <c r="P2977" i="1"/>
  <c r="Q2977" i="1"/>
  <c r="P2973" i="1"/>
  <c r="Q2973" i="1"/>
  <c r="P2969" i="1"/>
  <c r="Q2969" i="1"/>
  <c r="P2965" i="1"/>
  <c r="Q2965" i="1"/>
  <c r="P2961" i="1"/>
  <c r="Q2961" i="1"/>
  <c r="P2957" i="1"/>
  <c r="Q2957" i="1"/>
  <c r="P2953" i="1"/>
  <c r="Q2953" i="1"/>
  <c r="P2949" i="1"/>
  <c r="Q2949" i="1"/>
  <c r="P2945" i="1"/>
  <c r="Q2945" i="1"/>
  <c r="P2941" i="1"/>
  <c r="Q2941" i="1"/>
  <c r="P2937" i="1"/>
  <c r="Q2937" i="1"/>
  <c r="P2933" i="1"/>
  <c r="Q2933" i="1"/>
  <c r="P2929" i="1"/>
  <c r="Q2929" i="1"/>
  <c r="P2925" i="1"/>
  <c r="Q2925" i="1"/>
  <c r="P2921" i="1"/>
  <c r="Q2921" i="1"/>
  <c r="P2917" i="1"/>
  <c r="Q2917" i="1"/>
  <c r="P2913" i="1"/>
  <c r="Q2913" i="1"/>
  <c r="P2909" i="1"/>
  <c r="Q2909" i="1"/>
  <c r="P2905" i="1"/>
  <c r="Q2905" i="1"/>
  <c r="P2901" i="1"/>
  <c r="Q2901" i="1"/>
  <c r="P2897" i="1"/>
  <c r="Q2897" i="1"/>
  <c r="P2893" i="1"/>
  <c r="Q2893" i="1"/>
  <c r="P2889" i="1"/>
  <c r="Q2889" i="1"/>
  <c r="P2885" i="1"/>
  <c r="Q2885" i="1"/>
  <c r="P2881" i="1"/>
  <c r="Q2881" i="1"/>
  <c r="P2877" i="1"/>
  <c r="Q2877" i="1"/>
  <c r="P2873" i="1"/>
  <c r="Q2873" i="1"/>
  <c r="P2869" i="1"/>
  <c r="Q2869" i="1"/>
  <c r="P2865" i="1"/>
  <c r="Q2865" i="1"/>
  <c r="P2861" i="1"/>
  <c r="Q2861" i="1"/>
  <c r="P2857" i="1"/>
  <c r="Q2857" i="1"/>
  <c r="P2853" i="1"/>
  <c r="Q2853" i="1"/>
  <c r="P2849" i="1"/>
  <c r="Q2849" i="1"/>
  <c r="P2845" i="1"/>
  <c r="Q2845" i="1"/>
  <c r="P2841" i="1"/>
  <c r="Q2841" i="1"/>
  <c r="P2837" i="1"/>
  <c r="Q2837" i="1"/>
  <c r="P2833" i="1"/>
  <c r="Q2833" i="1"/>
  <c r="P2829" i="1"/>
  <c r="Q2829" i="1"/>
  <c r="P2825" i="1"/>
  <c r="Q2825" i="1"/>
  <c r="P2821" i="1"/>
  <c r="Q2821" i="1"/>
  <c r="P2817" i="1"/>
  <c r="Q2817" i="1"/>
  <c r="P2813" i="1"/>
  <c r="Q2813" i="1"/>
  <c r="P2809" i="1"/>
  <c r="Q2809" i="1"/>
  <c r="P2805" i="1"/>
  <c r="Q2805" i="1"/>
  <c r="P2801" i="1"/>
  <c r="Q2801" i="1"/>
  <c r="P2797" i="1"/>
  <c r="Q2797" i="1"/>
  <c r="P2793" i="1"/>
  <c r="Q2793" i="1"/>
  <c r="P2789" i="1"/>
  <c r="Q2789" i="1"/>
  <c r="P2785" i="1"/>
  <c r="Q2785" i="1"/>
  <c r="P2781" i="1"/>
  <c r="Q2781" i="1"/>
  <c r="P2777" i="1"/>
  <c r="Q2777" i="1"/>
  <c r="P2773" i="1"/>
  <c r="Q2773" i="1"/>
  <c r="P2769" i="1"/>
  <c r="Q2769" i="1"/>
  <c r="P2765" i="1"/>
  <c r="Q2765" i="1"/>
  <c r="P2761" i="1"/>
  <c r="Q2761" i="1"/>
  <c r="P2757" i="1"/>
  <c r="Q2757" i="1"/>
  <c r="P2753" i="1"/>
  <c r="Q2753" i="1"/>
  <c r="P2749" i="1"/>
  <c r="Q2749" i="1"/>
  <c r="P2745" i="1"/>
  <c r="Q2745" i="1"/>
  <c r="P2741" i="1"/>
  <c r="Q2741" i="1"/>
  <c r="P2737" i="1"/>
  <c r="Q2737" i="1"/>
  <c r="P2733" i="1"/>
  <c r="Q2733" i="1"/>
  <c r="P2729" i="1"/>
  <c r="Q2729" i="1"/>
  <c r="P2725" i="1"/>
  <c r="Q2725" i="1"/>
  <c r="P2721" i="1"/>
  <c r="Q2721" i="1"/>
  <c r="P2717" i="1"/>
  <c r="Q2717" i="1"/>
  <c r="P2713" i="1"/>
  <c r="Q2713" i="1"/>
  <c r="P2709" i="1"/>
  <c r="Q2709" i="1"/>
  <c r="P2705" i="1"/>
  <c r="Q2705" i="1"/>
  <c r="P2701" i="1"/>
  <c r="Q2701" i="1"/>
  <c r="P2697" i="1"/>
  <c r="Q2697" i="1"/>
  <c r="P2693" i="1"/>
  <c r="Q2693" i="1"/>
  <c r="P2689" i="1"/>
  <c r="Q2689" i="1"/>
  <c r="P2685" i="1"/>
  <c r="Q2685" i="1"/>
  <c r="P2681" i="1"/>
  <c r="Q2681" i="1"/>
  <c r="P2677" i="1"/>
  <c r="Q2677" i="1"/>
  <c r="P2673" i="1"/>
  <c r="Q2673" i="1"/>
  <c r="P2669" i="1"/>
  <c r="Q2669" i="1"/>
  <c r="P2665" i="1"/>
  <c r="Q2665" i="1"/>
  <c r="P2661" i="1"/>
  <c r="Q2661" i="1"/>
  <c r="P2657" i="1"/>
  <c r="Q2657" i="1"/>
  <c r="P2653" i="1"/>
  <c r="Q2653" i="1"/>
  <c r="P2649" i="1"/>
  <c r="Q2649" i="1"/>
  <c r="P2645" i="1"/>
  <c r="Q2645" i="1"/>
  <c r="P2641" i="1"/>
  <c r="Q2641" i="1"/>
  <c r="P2637" i="1"/>
  <c r="Q2637" i="1"/>
  <c r="P2633" i="1"/>
  <c r="Q2633" i="1"/>
  <c r="P2629" i="1"/>
  <c r="Q2629" i="1"/>
  <c r="P2625" i="1"/>
  <c r="Q2625" i="1"/>
  <c r="P2621" i="1"/>
  <c r="Q2621" i="1"/>
  <c r="P2617" i="1"/>
  <c r="Q2617" i="1"/>
  <c r="P2613" i="1"/>
  <c r="Q2613" i="1"/>
  <c r="P2609" i="1"/>
  <c r="Q2609" i="1"/>
  <c r="P2605" i="1"/>
  <c r="Q2605" i="1"/>
  <c r="P2601" i="1"/>
  <c r="Q2601" i="1"/>
  <c r="P2597" i="1"/>
  <c r="Q2597" i="1"/>
  <c r="P2593" i="1"/>
  <c r="Q2593" i="1"/>
  <c r="P2589" i="1"/>
  <c r="Q2589" i="1"/>
  <c r="P2585" i="1"/>
  <c r="Q2585" i="1"/>
  <c r="P2581" i="1"/>
  <c r="Q2581" i="1"/>
  <c r="P2577" i="1"/>
  <c r="Q2577" i="1"/>
  <c r="P2573" i="1"/>
  <c r="Q2573" i="1"/>
  <c r="P2569" i="1"/>
  <c r="Q2569" i="1"/>
  <c r="P2565" i="1"/>
  <c r="Q2565" i="1"/>
  <c r="P2561" i="1"/>
  <c r="Q2561" i="1"/>
  <c r="P2557" i="1"/>
  <c r="Q2557" i="1"/>
  <c r="P2553" i="1"/>
  <c r="Q2553" i="1"/>
  <c r="P2549" i="1"/>
  <c r="Q2549" i="1"/>
  <c r="P2545" i="1"/>
  <c r="Q2545" i="1"/>
  <c r="P2541" i="1"/>
  <c r="Q2541" i="1"/>
  <c r="P2537" i="1"/>
  <c r="Q2537" i="1"/>
  <c r="P2533" i="1"/>
  <c r="Q2533" i="1"/>
  <c r="P2529" i="1"/>
  <c r="Q2529" i="1"/>
  <c r="P2525" i="1"/>
  <c r="Q2525" i="1"/>
  <c r="P2521" i="1"/>
  <c r="Q2521" i="1"/>
  <c r="P2517" i="1"/>
  <c r="Q2517" i="1"/>
  <c r="P2513" i="1"/>
  <c r="Q2513" i="1"/>
  <c r="P2509" i="1"/>
  <c r="Q2509" i="1"/>
  <c r="P2505" i="1"/>
  <c r="Q2505" i="1"/>
  <c r="P2501" i="1"/>
  <c r="Q2501" i="1"/>
  <c r="P2497" i="1"/>
  <c r="Q2497" i="1"/>
  <c r="P2493" i="1"/>
  <c r="Q2493" i="1"/>
  <c r="P2489" i="1"/>
  <c r="Q2489" i="1"/>
  <c r="P2485" i="1"/>
  <c r="Q2485" i="1"/>
  <c r="P2481" i="1"/>
  <c r="Q2481" i="1"/>
  <c r="P2477" i="1"/>
  <c r="Q2477" i="1"/>
  <c r="P2473" i="1"/>
  <c r="Q2473" i="1"/>
  <c r="P2469" i="1"/>
  <c r="Q2469" i="1"/>
  <c r="P2465" i="1"/>
  <c r="Q2465" i="1"/>
  <c r="P2461" i="1"/>
  <c r="Q2461" i="1"/>
  <c r="P2457" i="1"/>
  <c r="Q2457" i="1"/>
  <c r="P2453" i="1"/>
  <c r="Q2453" i="1"/>
  <c r="P2449" i="1"/>
  <c r="Q2449" i="1"/>
  <c r="P2445" i="1"/>
  <c r="Q2445" i="1"/>
  <c r="P2441" i="1"/>
  <c r="Q2441" i="1"/>
  <c r="P2437" i="1"/>
  <c r="Q2437" i="1"/>
  <c r="P2433" i="1"/>
  <c r="Q2433" i="1"/>
  <c r="P2429" i="1"/>
  <c r="Q2429" i="1"/>
  <c r="P2425" i="1"/>
  <c r="Q2425" i="1"/>
  <c r="P2421" i="1"/>
  <c r="Q2421" i="1"/>
  <c r="P2417" i="1"/>
  <c r="Q2417" i="1"/>
  <c r="P2413" i="1"/>
  <c r="Q2413" i="1"/>
  <c r="P2409" i="1"/>
  <c r="Q2409" i="1"/>
  <c r="P2405" i="1"/>
  <c r="Q2405" i="1"/>
  <c r="P2401" i="1"/>
  <c r="Q2401" i="1"/>
  <c r="P2397" i="1"/>
  <c r="Q2397" i="1"/>
  <c r="P2393" i="1"/>
  <c r="Q2393" i="1"/>
  <c r="P2389" i="1"/>
  <c r="Q2389" i="1"/>
  <c r="P2385" i="1"/>
  <c r="Q2385" i="1"/>
  <c r="P2381" i="1"/>
  <c r="Q2381" i="1"/>
  <c r="P2377" i="1"/>
  <c r="Q2377" i="1"/>
  <c r="P2373" i="1"/>
  <c r="Q2373" i="1"/>
  <c r="P2369" i="1"/>
  <c r="Q2369" i="1"/>
  <c r="P2365" i="1"/>
  <c r="Q2365" i="1"/>
  <c r="P2361" i="1"/>
  <c r="Q2361" i="1"/>
  <c r="P2357" i="1"/>
  <c r="Q2357" i="1"/>
  <c r="P2353" i="1"/>
  <c r="Q2353" i="1"/>
  <c r="P2349" i="1"/>
  <c r="Q2349" i="1"/>
  <c r="P2345" i="1"/>
  <c r="Q2345" i="1"/>
  <c r="P2341" i="1"/>
  <c r="Q2341" i="1"/>
  <c r="P2337" i="1"/>
  <c r="Q2337" i="1"/>
  <c r="P2333" i="1"/>
  <c r="Q2333" i="1"/>
  <c r="P2329" i="1"/>
  <c r="Q2329" i="1"/>
  <c r="P2325" i="1"/>
  <c r="Q2325" i="1"/>
  <c r="P2321" i="1"/>
  <c r="Q2321" i="1"/>
  <c r="P2317" i="1"/>
  <c r="Q2317" i="1"/>
  <c r="P2313" i="1"/>
  <c r="Q2313" i="1"/>
  <c r="P2309" i="1"/>
  <c r="Q2309" i="1"/>
  <c r="P2305" i="1"/>
  <c r="Q2305" i="1"/>
  <c r="P2301" i="1"/>
  <c r="Q2301" i="1"/>
  <c r="P2297" i="1"/>
  <c r="Q2297" i="1"/>
  <c r="P2293" i="1"/>
  <c r="Q2293" i="1"/>
  <c r="P2289" i="1"/>
  <c r="Q2289" i="1"/>
  <c r="P2285" i="1"/>
  <c r="Q2285" i="1"/>
  <c r="P2281" i="1"/>
  <c r="Q2281" i="1"/>
  <c r="P2277" i="1"/>
  <c r="Q2277" i="1"/>
  <c r="P2273" i="1"/>
  <c r="Q2273" i="1"/>
  <c r="P2269" i="1"/>
  <c r="Q2269" i="1"/>
  <c r="P2265" i="1"/>
  <c r="Q2265" i="1"/>
  <c r="P2261" i="1"/>
  <c r="Q2261" i="1"/>
  <c r="P2257" i="1"/>
  <c r="Q2257" i="1"/>
  <c r="P2253" i="1"/>
  <c r="Q2253" i="1"/>
  <c r="P2249" i="1"/>
  <c r="Q2249" i="1"/>
  <c r="P2245" i="1"/>
  <c r="Q2245" i="1"/>
  <c r="P2241" i="1"/>
  <c r="Q2241" i="1"/>
  <c r="P2237" i="1"/>
  <c r="Q2237" i="1"/>
  <c r="P2233" i="1"/>
  <c r="Q2233" i="1"/>
  <c r="P2229" i="1"/>
  <c r="Q2229" i="1"/>
  <c r="P2225" i="1"/>
  <c r="Q2225" i="1"/>
  <c r="P2221" i="1"/>
  <c r="Q2221" i="1"/>
  <c r="P2217" i="1"/>
  <c r="Q2217" i="1"/>
  <c r="P2213" i="1"/>
  <c r="Q2213" i="1"/>
  <c r="P2209" i="1"/>
  <c r="Q2209" i="1"/>
  <c r="P2205" i="1"/>
  <c r="Q2205" i="1"/>
  <c r="P2201" i="1"/>
  <c r="Q2201" i="1"/>
  <c r="P2197" i="1"/>
  <c r="Q2197" i="1"/>
  <c r="P2193" i="1"/>
  <c r="Q2193" i="1"/>
  <c r="P2189" i="1"/>
  <c r="Q2189" i="1"/>
  <c r="P2185" i="1"/>
  <c r="Q2185" i="1"/>
  <c r="P2181" i="1"/>
  <c r="Q2181" i="1"/>
  <c r="P2177" i="1"/>
  <c r="Q2177" i="1"/>
  <c r="P2173" i="1"/>
  <c r="Q2173" i="1"/>
  <c r="P2169" i="1"/>
  <c r="Q2169" i="1"/>
  <c r="P2165" i="1"/>
  <c r="Q2165" i="1"/>
  <c r="P2161" i="1"/>
  <c r="Q2161" i="1"/>
  <c r="P2157" i="1"/>
  <c r="Q2157" i="1"/>
  <c r="P2153" i="1"/>
  <c r="Q2153" i="1"/>
  <c r="P2149" i="1"/>
  <c r="Q2149" i="1"/>
  <c r="P2145" i="1"/>
  <c r="Q2145" i="1"/>
  <c r="P2141" i="1"/>
  <c r="Q2141" i="1"/>
  <c r="P2137" i="1"/>
  <c r="Q2137" i="1"/>
  <c r="P2133" i="1"/>
  <c r="Q2133" i="1"/>
  <c r="P2129" i="1"/>
  <c r="Q2129" i="1"/>
  <c r="P2125" i="1"/>
  <c r="Q2125" i="1"/>
  <c r="P2121" i="1"/>
  <c r="Q2121" i="1"/>
  <c r="P2117" i="1"/>
  <c r="Q2117" i="1"/>
  <c r="P2113" i="1"/>
  <c r="Q2113" i="1"/>
  <c r="P2109" i="1"/>
  <c r="Q2109" i="1"/>
  <c r="P2105" i="1"/>
  <c r="Q2105" i="1"/>
  <c r="P2101" i="1"/>
  <c r="Q2101" i="1"/>
  <c r="P2097" i="1"/>
  <c r="Q2097" i="1"/>
  <c r="P2093" i="1"/>
  <c r="Q2093" i="1"/>
  <c r="P2089" i="1"/>
  <c r="Q2089" i="1"/>
  <c r="P2085" i="1"/>
  <c r="Q2085" i="1"/>
  <c r="P2081" i="1"/>
  <c r="Q2081" i="1"/>
  <c r="P2077" i="1"/>
  <c r="Q2077" i="1"/>
  <c r="P2073" i="1"/>
  <c r="Q2073" i="1"/>
  <c r="P2069" i="1"/>
  <c r="Q2069" i="1"/>
  <c r="P2065" i="1"/>
  <c r="Q2065" i="1"/>
  <c r="P2061" i="1"/>
  <c r="Q2061" i="1"/>
  <c r="P2057" i="1"/>
  <c r="Q2057" i="1"/>
  <c r="P2053" i="1"/>
  <c r="Q2053" i="1"/>
  <c r="P2049" i="1"/>
  <c r="Q2049" i="1"/>
  <c r="P2045" i="1"/>
  <c r="Q2045" i="1"/>
  <c r="P2041" i="1"/>
  <c r="Q2041" i="1"/>
  <c r="P2037" i="1"/>
  <c r="Q2037" i="1"/>
  <c r="P2033" i="1"/>
  <c r="Q2033" i="1"/>
  <c r="P2029" i="1"/>
  <c r="Q2029" i="1"/>
  <c r="P2025" i="1"/>
  <c r="Q2025" i="1"/>
  <c r="P2021" i="1"/>
  <c r="Q2021" i="1"/>
  <c r="P2017" i="1"/>
  <c r="Q2017" i="1"/>
  <c r="P2013" i="1"/>
  <c r="Q2013" i="1"/>
  <c r="P2009" i="1"/>
  <c r="Q2009" i="1"/>
  <c r="P2005" i="1"/>
  <c r="Q2005" i="1"/>
  <c r="P2001" i="1"/>
  <c r="Q2001" i="1"/>
  <c r="P1997" i="1"/>
  <c r="Q1997" i="1"/>
  <c r="P1993" i="1"/>
  <c r="Q1993" i="1"/>
  <c r="P1989" i="1"/>
  <c r="Q1989" i="1"/>
  <c r="P1985" i="1"/>
  <c r="Q1985" i="1"/>
  <c r="P1981" i="1"/>
  <c r="Q1981" i="1"/>
  <c r="P1977" i="1"/>
  <c r="Q1977" i="1"/>
  <c r="P1973" i="1"/>
  <c r="Q1973" i="1"/>
  <c r="P1969" i="1"/>
  <c r="Q1969" i="1"/>
  <c r="P1965" i="1"/>
  <c r="Q1965" i="1"/>
  <c r="P1961" i="1"/>
  <c r="Q1961" i="1"/>
  <c r="P1957" i="1"/>
  <c r="Q1957" i="1"/>
  <c r="P1953" i="1"/>
  <c r="Q1953" i="1"/>
  <c r="P1949" i="1"/>
  <c r="Q1949" i="1"/>
  <c r="P1945" i="1"/>
  <c r="Q1945" i="1"/>
  <c r="P1941" i="1"/>
  <c r="Q1941" i="1"/>
  <c r="P1937" i="1"/>
  <c r="Q1937" i="1"/>
  <c r="P1933" i="1"/>
  <c r="Q1933" i="1"/>
  <c r="P1929" i="1"/>
  <c r="Q1929" i="1"/>
  <c r="P1925" i="1"/>
  <c r="Q1925" i="1"/>
  <c r="P1921" i="1"/>
  <c r="Q1921" i="1"/>
  <c r="P1917" i="1"/>
  <c r="Q1917" i="1"/>
  <c r="P1913" i="1"/>
  <c r="Q1913" i="1"/>
  <c r="P1909" i="1"/>
  <c r="Q1909" i="1"/>
  <c r="P1905" i="1"/>
  <c r="Q1905" i="1"/>
  <c r="P1901" i="1"/>
  <c r="Q1901" i="1"/>
  <c r="P1897" i="1"/>
  <c r="Q1897" i="1"/>
  <c r="P1893" i="1"/>
  <c r="Q1893" i="1"/>
  <c r="P1889" i="1"/>
  <c r="Q1889" i="1"/>
  <c r="P1885" i="1"/>
  <c r="Q1885" i="1"/>
  <c r="P1881" i="1"/>
  <c r="Q1881" i="1"/>
  <c r="P1877" i="1"/>
  <c r="Q1877" i="1"/>
  <c r="P1873" i="1"/>
  <c r="Q1873" i="1"/>
  <c r="P1869" i="1"/>
  <c r="Q1869" i="1"/>
  <c r="P1865" i="1"/>
  <c r="Q1865" i="1"/>
  <c r="P1861" i="1"/>
  <c r="Q1861" i="1"/>
  <c r="P1857" i="1"/>
  <c r="Q1857" i="1"/>
  <c r="P1853" i="1"/>
  <c r="Q1853" i="1"/>
  <c r="P1849" i="1"/>
  <c r="Q1849" i="1"/>
  <c r="P1845" i="1"/>
  <c r="Q1845" i="1"/>
  <c r="P1841" i="1"/>
  <c r="Q1841" i="1"/>
  <c r="P1837" i="1"/>
  <c r="Q1837" i="1"/>
  <c r="P1833" i="1"/>
  <c r="Q1833" i="1"/>
  <c r="P1829" i="1"/>
  <c r="Q1829" i="1"/>
  <c r="P1825" i="1"/>
  <c r="Q1825" i="1"/>
  <c r="P1821" i="1"/>
  <c r="Q1821" i="1"/>
  <c r="P1817" i="1"/>
  <c r="Q1817" i="1"/>
  <c r="P1813" i="1"/>
  <c r="Q1813" i="1"/>
  <c r="P1809" i="1"/>
  <c r="Q1809" i="1"/>
  <c r="P1805" i="1"/>
  <c r="Q1805" i="1"/>
  <c r="P1801" i="1"/>
  <c r="Q1801" i="1"/>
  <c r="P1797" i="1"/>
  <c r="Q1797" i="1"/>
  <c r="P1793" i="1"/>
  <c r="Q1793" i="1"/>
  <c r="P1789" i="1"/>
  <c r="Q1789" i="1"/>
  <c r="P1785" i="1"/>
  <c r="Q1785" i="1"/>
  <c r="P1781" i="1"/>
  <c r="Q1781" i="1"/>
  <c r="P1777" i="1"/>
  <c r="Q1777" i="1"/>
  <c r="P1773" i="1"/>
  <c r="Q1773" i="1"/>
  <c r="P1769" i="1"/>
  <c r="Q1769" i="1"/>
  <c r="P1765" i="1"/>
  <c r="Q1765" i="1"/>
  <c r="P1761" i="1"/>
  <c r="Q1761" i="1"/>
  <c r="P1757" i="1"/>
  <c r="Q1757" i="1"/>
  <c r="P1753" i="1"/>
  <c r="Q1753" i="1"/>
  <c r="P1749" i="1"/>
  <c r="Q1749" i="1"/>
  <c r="P1745" i="1"/>
  <c r="Q1745" i="1"/>
  <c r="P1741" i="1"/>
  <c r="Q1741" i="1"/>
  <c r="P1737" i="1"/>
  <c r="Q1737" i="1"/>
  <c r="P1733" i="1"/>
  <c r="Q1733" i="1"/>
  <c r="P1729" i="1"/>
  <c r="Q1729" i="1"/>
  <c r="P1725" i="1"/>
  <c r="Q1725" i="1"/>
  <c r="P1721" i="1"/>
  <c r="Q1721" i="1"/>
  <c r="P1717" i="1"/>
  <c r="Q1717" i="1"/>
  <c r="P1713" i="1"/>
  <c r="Q1713" i="1"/>
  <c r="P1709" i="1"/>
  <c r="Q1709" i="1"/>
  <c r="P1705" i="1"/>
  <c r="Q1705" i="1"/>
  <c r="P1701" i="1"/>
  <c r="Q1701" i="1"/>
  <c r="P1697" i="1"/>
  <c r="Q1697" i="1"/>
  <c r="P1693" i="1"/>
  <c r="Q1693" i="1"/>
  <c r="P1689" i="1"/>
  <c r="Q1689" i="1"/>
  <c r="P1685" i="1"/>
  <c r="Q1685" i="1"/>
  <c r="P1681" i="1"/>
  <c r="Q1681" i="1"/>
  <c r="P1677" i="1"/>
  <c r="Q1677" i="1"/>
  <c r="P1673" i="1"/>
  <c r="Q1673" i="1"/>
  <c r="P1669" i="1"/>
  <c r="Q1669" i="1"/>
  <c r="P1665" i="1"/>
  <c r="Q1665" i="1"/>
  <c r="P1661" i="1"/>
  <c r="Q1661" i="1"/>
  <c r="P1657" i="1"/>
  <c r="Q1657" i="1"/>
  <c r="P1653" i="1"/>
  <c r="Q1653" i="1"/>
  <c r="P1649" i="1"/>
  <c r="Q1649" i="1"/>
  <c r="P1645" i="1"/>
  <c r="Q1645" i="1"/>
  <c r="P1641" i="1"/>
  <c r="Q1641" i="1"/>
  <c r="P1637" i="1"/>
  <c r="Q1637" i="1"/>
  <c r="P1633" i="1"/>
  <c r="Q1633" i="1"/>
  <c r="P1629" i="1"/>
  <c r="Q1629" i="1"/>
  <c r="P1625" i="1"/>
  <c r="Q1625" i="1"/>
  <c r="P1621" i="1"/>
  <c r="Q1621" i="1"/>
  <c r="P1617" i="1"/>
  <c r="Q1617" i="1"/>
  <c r="P1613" i="1"/>
  <c r="Q1613" i="1"/>
  <c r="P1609" i="1"/>
  <c r="Q1609" i="1"/>
  <c r="P1605" i="1"/>
  <c r="Q1605" i="1"/>
  <c r="P1601" i="1"/>
  <c r="Q1601" i="1"/>
  <c r="P1597" i="1"/>
  <c r="Q1597" i="1"/>
  <c r="P1593" i="1"/>
  <c r="Q1593" i="1"/>
  <c r="P1589" i="1"/>
  <c r="Q1589" i="1"/>
  <c r="P1585" i="1"/>
  <c r="Q1585" i="1"/>
  <c r="P1581" i="1"/>
  <c r="Q1581" i="1"/>
  <c r="P1577" i="1"/>
  <c r="Q1577" i="1"/>
  <c r="P1573" i="1"/>
  <c r="Q1573" i="1"/>
  <c r="P1569" i="1"/>
  <c r="Q1569" i="1"/>
  <c r="P1565" i="1"/>
  <c r="Q1565" i="1"/>
  <c r="P1561" i="1"/>
  <c r="Q1561" i="1"/>
  <c r="P1557" i="1"/>
  <c r="Q1557" i="1"/>
  <c r="P1553" i="1"/>
  <c r="Q1553" i="1"/>
  <c r="P1549" i="1"/>
  <c r="Q1549" i="1"/>
  <c r="P1545" i="1"/>
  <c r="Q1545" i="1"/>
  <c r="P1541" i="1"/>
  <c r="Q1541" i="1"/>
  <c r="P1537" i="1"/>
  <c r="Q1537" i="1"/>
  <c r="P1533" i="1"/>
  <c r="Q1533" i="1"/>
  <c r="P1529" i="1"/>
  <c r="Q1529" i="1"/>
  <c r="P1525" i="1"/>
  <c r="Q1525" i="1"/>
  <c r="P1521" i="1"/>
  <c r="Q1521" i="1"/>
  <c r="P1517" i="1"/>
  <c r="Q1517" i="1"/>
  <c r="P1513" i="1"/>
  <c r="Q1513" i="1"/>
  <c r="P1509" i="1"/>
  <c r="Q1509" i="1"/>
  <c r="P1505" i="1"/>
  <c r="Q1505" i="1"/>
  <c r="P1501" i="1"/>
  <c r="Q1501" i="1"/>
  <c r="P1497" i="1"/>
  <c r="Q1497" i="1"/>
  <c r="P1493" i="1"/>
  <c r="Q1493" i="1"/>
  <c r="P1489" i="1"/>
  <c r="Q1489" i="1"/>
  <c r="P1485" i="1"/>
  <c r="Q1485" i="1"/>
  <c r="P1481" i="1"/>
  <c r="Q1481" i="1"/>
  <c r="P1477" i="1"/>
  <c r="Q1477" i="1"/>
  <c r="P1473" i="1"/>
  <c r="Q1473" i="1"/>
  <c r="P1469" i="1"/>
  <c r="Q1469" i="1"/>
  <c r="P1465" i="1"/>
  <c r="Q1465" i="1"/>
  <c r="P1461" i="1"/>
  <c r="Q1461" i="1"/>
  <c r="P1457" i="1"/>
  <c r="Q1457" i="1"/>
  <c r="P1453" i="1"/>
  <c r="Q1453" i="1"/>
  <c r="P1449" i="1"/>
  <c r="Q1449" i="1"/>
  <c r="P1445" i="1"/>
  <c r="Q1445" i="1"/>
  <c r="P1441" i="1"/>
  <c r="Q1441" i="1"/>
  <c r="P1437" i="1"/>
  <c r="Q1437" i="1"/>
  <c r="P1433" i="1"/>
  <c r="Q1433" i="1"/>
  <c r="P1429" i="1"/>
  <c r="Q1429" i="1"/>
  <c r="P1425" i="1"/>
  <c r="Q1425" i="1"/>
  <c r="P1421" i="1"/>
  <c r="Q1421" i="1"/>
  <c r="P1417" i="1"/>
  <c r="Q1417" i="1"/>
  <c r="P1413" i="1"/>
  <c r="Q1413" i="1"/>
  <c r="P1409" i="1"/>
  <c r="Q1409" i="1"/>
  <c r="P1405" i="1"/>
  <c r="Q1405" i="1"/>
  <c r="P1401" i="1"/>
  <c r="Q1401" i="1"/>
  <c r="P1397" i="1"/>
  <c r="Q1397" i="1"/>
  <c r="P1393" i="1"/>
  <c r="Q1393" i="1"/>
  <c r="P1389" i="1"/>
  <c r="Q1389" i="1"/>
  <c r="P1385" i="1"/>
  <c r="Q1385" i="1"/>
  <c r="P1381" i="1"/>
  <c r="Q1381" i="1"/>
  <c r="P1377" i="1"/>
  <c r="Q1377" i="1"/>
  <c r="P1373" i="1"/>
  <c r="Q1373" i="1"/>
  <c r="P1369" i="1"/>
  <c r="Q1369" i="1"/>
  <c r="P1365" i="1"/>
  <c r="Q1365" i="1"/>
  <c r="P1361" i="1"/>
  <c r="Q1361" i="1"/>
  <c r="P1357" i="1"/>
  <c r="Q1357" i="1"/>
  <c r="P1353" i="1"/>
  <c r="Q1353" i="1"/>
  <c r="P1349" i="1"/>
  <c r="Q1349" i="1"/>
  <c r="P1345" i="1"/>
  <c r="Q1345" i="1"/>
  <c r="P1341" i="1"/>
  <c r="Q1341" i="1"/>
  <c r="P1337" i="1"/>
  <c r="Q1337" i="1"/>
  <c r="P1333" i="1"/>
  <c r="Q1333" i="1"/>
  <c r="P1329" i="1"/>
  <c r="Q1329" i="1"/>
  <c r="P1325" i="1"/>
  <c r="Q1325" i="1"/>
  <c r="P1321" i="1"/>
  <c r="Q1321" i="1"/>
  <c r="P1317" i="1"/>
  <c r="Q1317" i="1"/>
  <c r="P1313" i="1"/>
  <c r="Q1313" i="1"/>
  <c r="P1309" i="1"/>
  <c r="Q1309" i="1"/>
  <c r="P1305" i="1"/>
  <c r="Q1305" i="1"/>
  <c r="P1301" i="1"/>
  <c r="Q1301" i="1"/>
  <c r="P1297" i="1"/>
  <c r="Q1297" i="1"/>
  <c r="P1293" i="1"/>
  <c r="Q1293" i="1"/>
  <c r="P1289" i="1"/>
  <c r="Q1289" i="1"/>
  <c r="P1285" i="1"/>
  <c r="Q1285" i="1"/>
  <c r="P1281" i="1"/>
  <c r="Q1281" i="1"/>
  <c r="P1277" i="1"/>
  <c r="Q1277" i="1"/>
  <c r="P1273" i="1"/>
  <c r="Q1273" i="1"/>
  <c r="P1269" i="1"/>
  <c r="Q1269" i="1"/>
  <c r="P1265" i="1"/>
  <c r="Q1265" i="1"/>
  <c r="P1261" i="1"/>
  <c r="Q1261" i="1"/>
  <c r="P1257" i="1"/>
  <c r="Q1257" i="1"/>
  <c r="P1253" i="1"/>
  <c r="Q1253" i="1"/>
  <c r="P1249" i="1"/>
  <c r="Q1249" i="1"/>
  <c r="P1245" i="1"/>
  <c r="Q1245" i="1"/>
  <c r="P1241" i="1"/>
  <c r="Q1241" i="1"/>
  <c r="P1237" i="1"/>
  <c r="Q1237" i="1"/>
  <c r="P1233" i="1"/>
  <c r="Q1233" i="1"/>
  <c r="P1229" i="1"/>
  <c r="Q1229" i="1"/>
  <c r="P1225" i="1"/>
  <c r="Q1225" i="1"/>
  <c r="P1221" i="1"/>
  <c r="Q1221" i="1"/>
  <c r="P1217" i="1"/>
  <c r="Q1217" i="1"/>
  <c r="P1213" i="1"/>
  <c r="Q1213" i="1"/>
  <c r="P1209" i="1"/>
  <c r="Q1209" i="1"/>
  <c r="P1205" i="1"/>
  <c r="Q1205" i="1"/>
  <c r="P1201" i="1"/>
  <c r="Q1201" i="1"/>
  <c r="P1197" i="1"/>
  <c r="Q1197" i="1"/>
  <c r="P1193" i="1"/>
  <c r="Q1193" i="1"/>
  <c r="P1189" i="1"/>
  <c r="Q1189" i="1"/>
  <c r="P1185" i="1"/>
  <c r="Q1185" i="1"/>
  <c r="P1181" i="1"/>
  <c r="Q1181" i="1"/>
  <c r="P1177" i="1"/>
  <c r="Q1177" i="1"/>
  <c r="P1173" i="1"/>
  <c r="Q1173" i="1"/>
  <c r="P1169" i="1"/>
  <c r="Q1169" i="1"/>
  <c r="P1165" i="1"/>
  <c r="Q1165" i="1"/>
  <c r="P1161" i="1"/>
  <c r="Q1161" i="1"/>
  <c r="P1157" i="1"/>
  <c r="Q1157" i="1"/>
  <c r="P1153" i="1"/>
  <c r="Q1153" i="1"/>
  <c r="P1149" i="1"/>
  <c r="Q1149" i="1"/>
  <c r="P1145" i="1"/>
  <c r="Q1145" i="1"/>
  <c r="P1141" i="1"/>
  <c r="Q1141" i="1"/>
  <c r="P1137" i="1"/>
  <c r="Q1137" i="1"/>
  <c r="P1133" i="1"/>
  <c r="Q1133" i="1"/>
  <c r="P1129" i="1"/>
  <c r="Q1129" i="1"/>
  <c r="P1125" i="1"/>
  <c r="Q1125" i="1"/>
  <c r="P1121" i="1"/>
  <c r="Q1121" i="1"/>
  <c r="P1117" i="1"/>
  <c r="Q1117" i="1"/>
  <c r="P1113" i="1"/>
  <c r="Q1113" i="1"/>
  <c r="P1109" i="1"/>
  <c r="Q1109" i="1"/>
  <c r="P1105" i="1"/>
  <c r="Q1105" i="1"/>
  <c r="P1101" i="1"/>
  <c r="Q1101" i="1"/>
  <c r="P1097" i="1"/>
  <c r="Q1097" i="1"/>
  <c r="P1093" i="1"/>
  <c r="Q1093" i="1"/>
  <c r="P1089" i="1"/>
  <c r="Q1089" i="1"/>
  <c r="P1085" i="1"/>
  <c r="Q1085" i="1"/>
  <c r="P1081" i="1"/>
  <c r="Q1081" i="1"/>
  <c r="P1077" i="1"/>
  <c r="Q1077" i="1"/>
  <c r="P1073" i="1"/>
  <c r="Q1073" i="1"/>
  <c r="P1069" i="1"/>
  <c r="Q1069" i="1"/>
  <c r="P1065" i="1"/>
  <c r="Q1065" i="1"/>
  <c r="P1061" i="1"/>
  <c r="Q1061" i="1"/>
  <c r="P1057" i="1"/>
  <c r="Q1057" i="1"/>
  <c r="P1053" i="1"/>
  <c r="Q1053" i="1"/>
  <c r="P1049" i="1"/>
  <c r="Q1049" i="1"/>
  <c r="P1045" i="1"/>
  <c r="Q1045" i="1"/>
  <c r="P1041" i="1"/>
  <c r="Q1041" i="1"/>
  <c r="P1037" i="1"/>
  <c r="Q1037" i="1"/>
  <c r="P1033" i="1"/>
  <c r="Q1033" i="1"/>
  <c r="P1029" i="1"/>
  <c r="Q1029" i="1"/>
  <c r="P1025" i="1"/>
  <c r="Q1025" i="1"/>
  <c r="P1021" i="1"/>
  <c r="Q1021" i="1"/>
  <c r="P1017" i="1"/>
  <c r="Q1017" i="1"/>
  <c r="P1013" i="1"/>
  <c r="Q1013" i="1"/>
  <c r="P1009" i="1"/>
  <c r="Q1009" i="1"/>
  <c r="P1005" i="1"/>
  <c r="Q1005" i="1"/>
  <c r="P1001" i="1"/>
  <c r="Q1001" i="1"/>
  <c r="P997" i="1"/>
  <c r="Q997" i="1"/>
  <c r="P993" i="1"/>
  <c r="Q993" i="1"/>
  <c r="P989" i="1"/>
  <c r="Q989" i="1"/>
  <c r="P985" i="1"/>
  <c r="Q985" i="1"/>
  <c r="P981" i="1"/>
  <c r="Q981" i="1"/>
  <c r="P977" i="1"/>
  <c r="Q977" i="1"/>
  <c r="P973" i="1"/>
  <c r="Q973" i="1"/>
  <c r="P969" i="1"/>
  <c r="Q969" i="1"/>
  <c r="P965" i="1"/>
  <c r="Q965" i="1"/>
  <c r="P961" i="1"/>
  <c r="Q961" i="1"/>
  <c r="P957" i="1"/>
  <c r="Q957" i="1"/>
  <c r="P953" i="1"/>
  <c r="Q953" i="1"/>
  <c r="P949" i="1"/>
  <c r="Q949" i="1"/>
  <c r="P945" i="1"/>
  <c r="Q945" i="1"/>
  <c r="P941" i="1"/>
  <c r="Q941" i="1"/>
  <c r="P937" i="1"/>
  <c r="Q937" i="1"/>
  <c r="P933" i="1"/>
  <c r="Q933" i="1"/>
  <c r="P929" i="1"/>
  <c r="Q929" i="1"/>
  <c r="P925" i="1"/>
  <c r="Q925" i="1"/>
  <c r="P921" i="1"/>
  <c r="Q921" i="1"/>
  <c r="P917" i="1"/>
  <c r="Q917" i="1"/>
  <c r="P913" i="1"/>
  <c r="Q913" i="1"/>
  <c r="P909" i="1"/>
  <c r="Q909" i="1"/>
  <c r="P905" i="1"/>
  <c r="Q905" i="1"/>
  <c r="P901" i="1"/>
  <c r="Q901" i="1"/>
  <c r="P897" i="1"/>
  <c r="Q897" i="1"/>
  <c r="P893" i="1"/>
  <c r="Q893" i="1"/>
  <c r="P889" i="1"/>
  <c r="Q889" i="1"/>
  <c r="P885" i="1"/>
  <c r="Q885" i="1"/>
  <c r="P881" i="1"/>
  <c r="Q881" i="1"/>
  <c r="P877" i="1"/>
  <c r="Q877" i="1"/>
  <c r="P873" i="1"/>
  <c r="Q873" i="1"/>
  <c r="P869" i="1"/>
  <c r="Q869" i="1"/>
  <c r="P865" i="1"/>
  <c r="Q865" i="1"/>
  <c r="P861" i="1"/>
  <c r="Q861" i="1"/>
  <c r="P857" i="1"/>
  <c r="Q857" i="1"/>
  <c r="P853" i="1"/>
  <c r="Q853" i="1"/>
  <c r="P849" i="1"/>
  <c r="Q849" i="1"/>
  <c r="P845" i="1"/>
  <c r="Q845" i="1"/>
  <c r="P841" i="1"/>
  <c r="Q841" i="1"/>
  <c r="P837" i="1"/>
  <c r="Q837" i="1"/>
  <c r="P833" i="1"/>
  <c r="Q833" i="1"/>
  <c r="P829" i="1"/>
  <c r="Q829" i="1"/>
  <c r="P825" i="1"/>
  <c r="Q825" i="1"/>
  <c r="P821" i="1"/>
  <c r="Q821" i="1"/>
  <c r="P817" i="1"/>
  <c r="Q817" i="1"/>
  <c r="P813" i="1"/>
  <c r="Q813" i="1"/>
  <c r="P809" i="1"/>
  <c r="Q809" i="1"/>
  <c r="P805" i="1"/>
  <c r="Q805" i="1"/>
  <c r="P801" i="1"/>
  <c r="Q801" i="1"/>
  <c r="P797" i="1"/>
  <c r="Q797" i="1"/>
  <c r="P793" i="1"/>
  <c r="Q793" i="1"/>
  <c r="P789" i="1"/>
  <c r="Q789" i="1"/>
  <c r="P785" i="1"/>
  <c r="Q785" i="1"/>
  <c r="P781" i="1"/>
  <c r="Q781" i="1"/>
  <c r="P777" i="1"/>
  <c r="Q777" i="1"/>
  <c r="P773" i="1"/>
  <c r="Q773" i="1"/>
  <c r="P769" i="1"/>
  <c r="Q769" i="1"/>
  <c r="P765" i="1"/>
  <c r="Q765" i="1"/>
  <c r="P761" i="1"/>
  <c r="Q761" i="1"/>
  <c r="P757" i="1"/>
  <c r="Q757" i="1"/>
  <c r="P753" i="1"/>
  <c r="Q753" i="1"/>
  <c r="P749" i="1"/>
  <c r="Q749" i="1"/>
  <c r="P745" i="1"/>
  <c r="Q745" i="1"/>
  <c r="P741" i="1"/>
  <c r="Q741" i="1"/>
  <c r="P737" i="1"/>
  <c r="Q737" i="1"/>
  <c r="P733" i="1"/>
  <c r="Q733" i="1"/>
  <c r="P729" i="1"/>
  <c r="Q729" i="1"/>
  <c r="P3690" i="1"/>
  <c r="Q3690" i="1"/>
  <c r="P3682" i="1"/>
  <c r="Q3682" i="1"/>
  <c r="P3674" i="1"/>
  <c r="Q3674" i="1"/>
  <c r="P3666" i="1"/>
  <c r="Q3666" i="1"/>
  <c r="P3658" i="1"/>
  <c r="Q3658" i="1"/>
  <c r="P3650" i="1"/>
  <c r="Q3650" i="1"/>
  <c r="P3646" i="1"/>
  <c r="Q3646" i="1"/>
  <c r="P3638" i="1"/>
  <c r="Q3638" i="1"/>
  <c r="P3578" i="1"/>
  <c r="Q3578" i="1"/>
  <c r="P3502" i="1"/>
  <c r="Q3502" i="1"/>
  <c r="P3410" i="1"/>
  <c r="Q3410" i="1"/>
  <c r="P3402" i="1"/>
  <c r="Q3402" i="1"/>
  <c r="P3398" i="1"/>
  <c r="Q3398" i="1"/>
  <c r="P3390" i="1"/>
  <c r="Q3390" i="1"/>
  <c r="P3382" i="1"/>
  <c r="Q3382" i="1"/>
  <c r="P3378" i="1"/>
  <c r="Q3378" i="1"/>
  <c r="P3370" i="1"/>
  <c r="Q3370" i="1"/>
  <c r="P3362" i="1"/>
  <c r="Q3362" i="1"/>
  <c r="P3354" i="1"/>
  <c r="Q3354" i="1"/>
  <c r="P3346" i="1"/>
  <c r="Q3346" i="1"/>
  <c r="P3338" i="1"/>
  <c r="Q3338" i="1"/>
  <c r="P3330" i="1"/>
  <c r="Q3330" i="1"/>
  <c r="P3322" i="1"/>
  <c r="Q3322" i="1"/>
  <c r="P3310" i="1"/>
  <c r="Q3310" i="1"/>
  <c r="P3298" i="1"/>
  <c r="Q3298" i="1"/>
  <c r="P3286" i="1"/>
  <c r="Q3286" i="1"/>
  <c r="P3274" i="1"/>
  <c r="Q3274" i="1"/>
  <c r="P3266" i="1"/>
  <c r="Q3266" i="1"/>
  <c r="P3258" i="1"/>
  <c r="Q3258" i="1"/>
  <c r="P3254" i="1"/>
  <c r="Q3254" i="1"/>
  <c r="P3250" i="1"/>
  <c r="Q3250" i="1"/>
  <c r="P3246" i="1"/>
  <c r="Q3246" i="1"/>
  <c r="P3242" i="1"/>
  <c r="Q3242" i="1"/>
  <c r="P3238" i="1"/>
  <c r="Q3238" i="1"/>
  <c r="P3162" i="1"/>
  <c r="Q3162" i="1"/>
  <c r="P3158" i="1"/>
  <c r="Q3158" i="1"/>
  <c r="P3130" i="1"/>
  <c r="Q3130" i="1"/>
  <c r="P3122" i="1"/>
  <c r="Q3122" i="1"/>
  <c r="P3118" i="1"/>
  <c r="Q3118" i="1"/>
  <c r="P3114" i="1"/>
  <c r="Q3114" i="1"/>
  <c r="P3110" i="1"/>
  <c r="Q3110" i="1"/>
  <c r="P3106" i="1"/>
  <c r="Q3106" i="1"/>
  <c r="P3102" i="1"/>
  <c r="Q3102" i="1"/>
  <c r="P3098" i="1"/>
  <c r="Q3098" i="1"/>
  <c r="P3094" i="1"/>
  <c r="Q3094" i="1"/>
  <c r="P3090" i="1"/>
  <c r="Q3090" i="1"/>
  <c r="P3086" i="1"/>
  <c r="Q3086" i="1"/>
  <c r="P3082" i="1"/>
  <c r="Q3082" i="1"/>
  <c r="P3078" i="1"/>
  <c r="Q3078" i="1"/>
  <c r="P3026" i="1"/>
  <c r="Q3026" i="1"/>
  <c r="P3022" i="1"/>
  <c r="Q3022" i="1"/>
  <c r="P3018" i="1"/>
  <c r="Q3018" i="1"/>
  <c r="P2902" i="1"/>
  <c r="Q2902" i="1"/>
  <c r="P2898" i="1"/>
  <c r="Q2898" i="1"/>
  <c r="P2894" i="1"/>
  <c r="Q2894" i="1"/>
  <c r="P2890" i="1"/>
  <c r="Q2890" i="1"/>
  <c r="P2886" i="1"/>
  <c r="Q2886" i="1"/>
  <c r="P2882" i="1"/>
  <c r="Q2882" i="1"/>
  <c r="P2878" i="1"/>
  <c r="Q2878" i="1"/>
  <c r="P2874" i="1"/>
  <c r="Q2874" i="1"/>
  <c r="P2770" i="1"/>
  <c r="Q2770" i="1"/>
  <c r="P2726" i="1"/>
  <c r="Q2726" i="1"/>
  <c r="P2714" i="1"/>
  <c r="Q2714" i="1"/>
  <c r="P2666" i="1"/>
  <c r="Q2666" i="1"/>
  <c r="P2646" i="1"/>
  <c r="Q2646" i="1"/>
  <c r="P2638" i="1"/>
  <c r="Q2638" i="1"/>
  <c r="P2630" i="1"/>
  <c r="Q2630" i="1"/>
  <c r="P2578" i="1"/>
  <c r="Q2578" i="1"/>
  <c r="P2574" i="1"/>
  <c r="Q2574" i="1"/>
  <c r="P2570" i="1"/>
  <c r="Q2570" i="1"/>
  <c r="P2566" i="1"/>
  <c r="Q2566" i="1"/>
  <c r="P2562" i="1"/>
  <c r="Q2562" i="1"/>
  <c r="P2558" i="1"/>
  <c r="Q2558" i="1"/>
  <c r="P2554" i="1"/>
  <c r="Q2554" i="1"/>
  <c r="P2550" i="1"/>
  <c r="Q2550" i="1"/>
  <c r="P2542" i="1"/>
  <c r="Q2542" i="1"/>
  <c r="P2534" i="1"/>
  <c r="Q2534" i="1"/>
  <c r="P2522" i="1"/>
  <c r="Q2522" i="1"/>
  <c r="P2518" i="1"/>
  <c r="Q2518" i="1"/>
  <c r="P2502" i="1"/>
  <c r="Q2502" i="1"/>
  <c r="P2422" i="1"/>
  <c r="Q2422" i="1"/>
  <c r="P2414" i="1"/>
  <c r="Q2414" i="1"/>
  <c r="P2406" i="1"/>
  <c r="Q2406" i="1"/>
  <c r="P2398" i="1"/>
  <c r="Q2398" i="1"/>
  <c r="P2390" i="1"/>
  <c r="Q2390" i="1"/>
  <c r="P2382" i="1"/>
  <c r="Q2382" i="1"/>
  <c r="P2378" i="1"/>
  <c r="Q2378" i="1"/>
  <c r="P2370" i="1"/>
  <c r="Q2370" i="1"/>
  <c r="P2366" i="1"/>
  <c r="Q2366" i="1"/>
  <c r="P2318" i="1"/>
  <c r="Q2318" i="1"/>
  <c r="P2306" i="1"/>
  <c r="Q2306" i="1"/>
  <c r="P2294" i="1"/>
  <c r="Q2294" i="1"/>
  <c r="P2278" i="1"/>
  <c r="Q2278" i="1"/>
  <c r="P2246" i="1"/>
  <c r="Q2246" i="1"/>
  <c r="P2238" i="1"/>
  <c r="Q2238" i="1"/>
  <c r="P2234" i="1"/>
  <c r="Q2234" i="1"/>
  <c r="P2194" i="1"/>
  <c r="Q2194" i="1"/>
  <c r="P2182" i="1"/>
  <c r="Q2182" i="1"/>
  <c r="P2130" i="1"/>
  <c r="Q2130" i="1"/>
  <c r="P2126" i="1"/>
  <c r="Q2126" i="1"/>
  <c r="P2062" i="1"/>
  <c r="Q2062" i="1"/>
  <c r="P3685" i="1"/>
  <c r="Q3685" i="1"/>
  <c r="P3681" i="1"/>
  <c r="Q3681" i="1"/>
  <c r="P3677" i="1"/>
  <c r="Q3677" i="1"/>
  <c r="P3665" i="1"/>
  <c r="Q3665" i="1"/>
  <c r="P3661" i="1"/>
  <c r="Q3661" i="1"/>
  <c r="P3657" i="1"/>
  <c r="Q3657" i="1"/>
  <c r="P3653" i="1"/>
  <c r="Q3653" i="1"/>
  <c r="P3649" i="1"/>
  <c r="Q3649" i="1"/>
  <c r="P3645" i="1"/>
  <c r="Q3645" i="1"/>
  <c r="P3641" i="1"/>
  <c r="Q3641" i="1"/>
  <c r="P3621" i="1"/>
  <c r="Q3621" i="1"/>
  <c r="P3617" i="1"/>
  <c r="Q3617" i="1"/>
  <c r="P3613" i="1"/>
  <c r="Q3613" i="1"/>
  <c r="P3609" i="1"/>
  <c r="Q3609" i="1"/>
  <c r="P3605" i="1"/>
  <c r="Q3605" i="1"/>
  <c r="P3601" i="1"/>
  <c r="Q3601" i="1"/>
  <c r="P3597" i="1"/>
  <c r="Q3597" i="1"/>
  <c r="P3593" i="1"/>
  <c r="Q3593" i="1"/>
  <c r="P3589" i="1"/>
  <c r="Q3589" i="1"/>
  <c r="P3585" i="1"/>
  <c r="Q3585" i="1"/>
  <c r="P3581" i="1"/>
  <c r="Q3581" i="1"/>
  <c r="P3577" i="1"/>
  <c r="Q3577" i="1"/>
  <c r="P3573" i="1"/>
  <c r="Q3573" i="1"/>
  <c r="P3569" i="1"/>
  <c r="Q3569" i="1"/>
  <c r="P3565" i="1"/>
  <c r="Q3565" i="1"/>
  <c r="P3561" i="1"/>
  <c r="Q3561" i="1"/>
  <c r="P3557" i="1"/>
  <c r="Q3557" i="1"/>
  <c r="P3553" i="1"/>
  <c r="Q3553" i="1"/>
  <c r="P3549" i="1"/>
  <c r="Q3549" i="1"/>
  <c r="P3545" i="1"/>
  <c r="Q3545" i="1"/>
  <c r="P3537" i="1"/>
  <c r="Q3537" i="1"/>
  <c r="P3529" i="1"/>
  <c r="Q3529" i="1"/>
  <c r="P3521" i="1"/>
  <c r="Q3521" i="1"/>
  <c r="P3513" i="1"/>
  <c r="Q3513" i="1"/>
  <c r="P3505" i="1"/>
  <c r="Q3505" i="1"/>
  <c r="P3501" i="1"/>
  <c r="Q3501" i="1"/>
  <c r="P3493" i="1"/>
  <c r="Q3493" i="1"/>
  <c r="P3485" i="1"/>
  <c r="Q3485" i="1"/>
  <c r="P3481" i="1"/>
  <c r="Q3481" i="1"/>
  <c r="P3469" i="1"/>
  <c r="Q3469" i="1"/>
  <c r="P3449" i="1"/>
  <c r="Q3449" i="1"/>
  <c r="P3445" i="1"/>
  <c r="Q3445" i="1"/>
  <c r="P3441" i="1"/>
  <c r="Q3441" i="1"/>
  <c r="P3437" i="1"/>
  <c r="Q3437" i="1"/>
  <c r="P3433" i="1"/>
  <c r="Q3433" i="1"/>
  <c r="P3405" i="1"/>
  <c r="Q3405" i="1"/>
  <c r="P3393" i="1"/>
  <c r="Q3393" i="1"/>
  <c r="P3389" i="1"/>
  <c r="Q3389" i="1"/>
  <c r="P3385" i="1"/>
  <c r="Q3385" i="1"/>
  <c r="P3373" i="1"/>
  <c r="Q3373" i="1"/>
  <c r="P3369" i="1"/>
  <c r="Q3369" i="1"/>
  <c r="P3365" i="1"/>
  <c r="Q3365" i="1"/>
  <c r="P3361" i="1"/>
  <c r="Q3361" i="1"/>
  <c r="P3357" i="1"/>
  <c r="Q3357" i="1"/>
  <c r="P3353" i="1"/>
  <c r="Q3353" i="1"/>
  <c r="P3345" i="1"/>
  <c r="Q3345" i="1"/>
  <c r="P3337" i="1"/>
  <c r="Q3337" i="1"/>
  <c r="P3333" i="1"/>
  <c r="Q3333" i="1"/>
  <c r="P3321" i="1"/>
  <c r="Q3321" i="1"/>
  <c r="P3313" i="1"/>
  <c r="Q3313" i="1"/>
  <c r="P3305" i="1"/>
  <c r="Q3305" i="1"/>
  <c r="P3301" i="1"/>
  <c r="Q3301" i="1"/>
  <c r="P3293" i="1"/>
  <c r="Q3293" i="1"/>
  <c r="P3692" i="1"/>
  <c r="Q3692" i="1"/>
  <c r="P3688" i="1"/>
  <c r="Q3688" i="1"/>
  <c r="P3684" i="1"/>
  <c r="Q3684" i="1"/>
  <c r="P3680" i="1"/>
  <c r="Q3680" i="1"/>
  <c r="P3676" i="1"/>
  <c r="Q3676" i="1"/>
  <c r="P3672" i="1"/>
  <c r="Q3672" i="1"/>
  <c r="P3668" i="1"/>
  <c r="Q3668" i="1"/>
  <c r="P3664" i="1"/>
  <c r="Q3664" i="1"/>
  <c r="P3660" i="1"/>
  <c r="Q3660" i="1"/>
  <c r="P3656" i="1"/>
  <c r="Q3656" i="1"/>
  <c r="P3652" i="1"/>
  <c r="Q3652" i="1"/>
  <c r="P3648" i="1"/>
  <c r="Q3648" i="1"/>
  <c r="P3644" i="1"/>
  <c r="Q3644" i="1"/>
  <c r="P3640" i="1"/>
  <c r="Q3640" i="1"/>
  <c r="P3636" i="1"/>
  <c r="Q3636" i="1"/>
  <c r="P3632" i="1"/>
  <c r="Q3632" i="1"/>
  <c r="P3628" i="1"/>
  <c r="Q3628" i="1"/>
  <c r="P3624" i="1"/>
  <c r="Q3624" i="1"/>
  <c r="P3620" i="1"/>
  <c r="Q3620" i="1"/>
  <c r="P3616" i="1"/>
  <c r="Q3616" i="1"/>
  <c r="P3612" i="1"/>
  <c r="Q3612" i="1"/>
  <c r="P3608" i="1"/>
  <c r="Q3608" i="1"/>
  <c r="P3604" i="1"/>
  <c r="Q3604" i="1"/>
  <c r="P3600" i="1"/>
  <c r="Q3600" i="1"/>
  <c r="P3596" i="1"/>
  <c r="Q3596" i="1"/>
  <c r="P3592" i="1"/>
  <c r="Q3592" i="1"/>
  <c r="P3588" i="1"/>
  <c r="Q3588" i="1"/>
  <c r="P3584" i="1"/>
  <c r="Q3584" i="1"/>
  <c r="P3580" i="1"/>
  <c r="Q3580" i="1"/>
  <c r="P3576" i="1"/>
  <c r="Q3576" i="1"/>
  <c r="P3572" i="1"/>
  <c r="Q3572" i="1"/>
  <c r="P3568" i="1"/>
  <c r="Q3568" i="1"/>
  <c r="P3564" i="1"/>
  <c r="Q3564" i="1"/>
  <c r="P3560" i="1"/>
  <c r="Q3560" i="1"/>
  <c r="P3556" i="1"/>
  <c r="Q3556" i="1"/>
  <c r="P3552" i="1"/>
  <c r="Q3552" i="1"/>
  <c r="P3548" i="1"/>
  <c r="Q3548" i="1"/>
  <c r="P3544" i="1"/>
  <c r="Q3544" i="1"/>
  <c r="P3540" i="1"/>
  <c r="Q3540" i="1"/>
  <c r="P3536" i="1"/>
  <c r="Q3536" i="1"/>
  <c r="P3532" i="1"/>
  <c r="Q3532" i="1"/>
  <c r="P3528" i="1"/>
  <c r="Q3528" i="1"/>
  <c r="P3524" i="1"/>
  <c r="Q3524" i="1"/>
  <c r="P3520" i="1"/>
  <c r="Q3520" i="1"/>
  <c r="P3516" i="1"/>
  <c r="Q3516" i="1"/>
  <c r="P3512" i="1"/>
  <c r="Q3512" i="1"/>
  <c r="P3508" i="1"/>
  <c r="Q3508" i="1"/>
  <c r="P3504" i="1"/>
  <c r="Q3504" i="1"/>
  <c r="P3500" i="1"/>
  <c r="Q3500" i="1"/>
  <c r="P3496" i="1"/>
  <c r="Q3496" i="1"/>
  <c r="P3492" i="1"/>
  <c r="Q3492" i="1"/>
  <c r="P3488" i="1"/>
  <c r="Q3488" i="1"/>
  <c r="P3484" i="1"/>
  <c r="Q3484" i="1"/>
  <c r="P3480" i="1"/>
  <c r="Q3480" i="1"/>
  <c r="P3476" i="1"/>
  <c r="Q3476" i="1"/>
  <c r="P3472" i="1"/>
  <c r="Q3472" i="1"/>
  <c r="P3468" i="1"/>
  <c r="Q3468" i="1"/>
  <c r="P3464" i="1"/>
  <c r="Q3464" i="1"/>
  <c r="P3460" i="1"/>
  <c r="Q3460" i="1"/>
  <c r="P3456" i="1"/>
  <c r="Q3456" i="1"/>
  <c r="P3452" i="1"/>
  <c r="Q3452" i="1"/>
  <c r="P3448" i="1"/>
  <c r="Q3448" i="1"/>
  <c r="P3444" i="1"/>
  <c r="Q3444" i="1"/>
  <c r="P3440" i="1"/>
  <c r="Q3440" i="1"/>
  <c r="P3436" i="1"/>
  <c r="Q3436" i="1"/>
  <c r="P3432" i="1"/>
  <c r="Q3432" i="1"/>
  <c r="P3428" i="1"/>
  <c r="Q3428" i="1"/>
  <c r="P3424" i="1"/>
  <c r="Q3424" i="1"/>
  <c r="P3420" i="1"/>
  <c r="Q3420" i="1"/>
  <c r="P3416" i="1"/>
  <c r="Q3416" i="1"/>
  <c r="P3412" i="1"/>
  <c r="Q3412" i="1"/>
  <c r="P3408" i="1"/>
  <c r="Q3408" i="1"/>
  <c r="P3404" i="1"/>
  <c r="Q3404" i="1"/>
  <c r="P3400" i="1"/>
  <c r="Q3400" i="1"/>
  <c r="P3396" i="1"/>
  <c r="Q3396" i="1"/>
  <c r="P3392" i="1"/>
  <c r="Q3392" i="1"/>
  <c r="P3388" i="1"/>
  <c r="Q3388" i="1"/>
  <c r="P3384" i="1"/>
  <c r="Q3384" i="1"/>
  <c r="P3380" i="1"/>
  <c r="Q3380" i="1"/>
  <c r="P3376" i="1"/>
  <c r="Q3376" i="1"/>
  <c r="P3372" i="1"/>
  <c r="Q3372" i="1"/>
  <c r="P3368" i="1"/>
  <c r="Q3368" i="1"/>
  <c r="P3364" i="1"/>
  <c r="Q3364" i="1"/>
  <c r="P3360" i="1"/>
  <c r="Q3360" i="1"/>
  <c r="P3356" i="1"/>
  <c r="Q3356" i="1"/>
  <c r="P3352" i="1"/>
  <c r="Q3352" i="1"/>
  <c r="P3348" i="1"/>
  <c r="Q3348" i="1"/>
  <c r="P3344" i="1"/>
  <c r="Q3344" i="1"/>
  <c r="P3340" i="1"/>
  <c r="Q3340" i="1"/>
  <c r="P3336" i="1"/>
  <c r="Q3336" i="1"/>
  <c r="P3332" i="1"/>
  <c r="Q3332" i="1"/>
  <c r="P3328" i="1"/>
  <c r="Q3328" i="1"/>
  <c r="P3324" i="1"/>
  <c r="Q3324" i="1"/>
  <c r="P3320" i="1"/>
  <c r="Q3320" i="1"/>
  <c r="P3316" i="1"/>
  <c r="Q3316" i="1"/>
  <c r="P3312" i="1"/>
  <c r="Q3312" i="1"/>
  <c r="P3308" i="1"/>
  <c r="Q3308" i="1"/>
  <c r="P3304" i="1"/>
  <c r="Q3304" i="1"/>
  <c r="P3300" i="1"/>
  <c r="Q3300" i="1"/>
  <c r="P3296" i="1"/>
  <c r="Q3296" i="1"/>
  <c r="P3292" i="1"/>
  <c r="Q3292" i="1"/>
  <c r="P3288" i="1"/>
  <c r="Q3288" i="1"/>
  <c r="P3284" i="1"/>
  <c r="Q3284" i="1"/>
  <c r="P3280" i="1"/>
  <c r="Q3280" i="1"/>
  <c r="P3276" i="1"/>
  <c r="Q3276" i="1"/>
  <c r="P3272" i="1"/>
  <c r="Q3272" i="1"/>
  <c r="P3268" i="1"/>
  <c r="Q3268" i="1"/>
  <c r="P3264" i="1"/>
  <c r="Q3264" i="1"/>
  <c r="P3260" i="1"/>
  <c r="Q3260" i="1"/>
  <c r="P3256" i="1"/>
  <c r="Q3256" i="1"/>
  <c r="P3252" i="1"/>
  <c r="Q3252" i="1"/>
  <c r="P3248" i="1"/>
  <c r="Q3248" i="1"/>
  <c r="P3244" i="1"/>
  <c r="Q3244" i="1"/>
  <c r="P3240" i="1"/>
  <c r="Q3240" i="1"/>
  <c r="P3236" i="1"/>
  <c r="Q3236" i="1"/>
  <c r="P3232" i="1"/>
  <c r="Q3232" i="1"/>
  <c r="P3228" i="1"/>
  <c r="Q3228" i="1"/>
  <c r="P3224" i="1"/>
  <c r="Q3224" i="1"/>
  <c r="P3220" i="1"/>
  <c r="Q3220" i="1"/>
  <c r="P3216" i="1"/>
  <c r="Q3216" i="1"/>
  <c r="P3212" i="1"/>
  <c r="Q3212" i="1"/>
  <c r="P3208" i="1"/>
  <c r="Q3208" i="1"/>
  <c r="P3204" i="1"/>
  <c r="Q3204" i="1"/>
  <c r="P3200" i="1"/>
  <c r="Q3200" i="1"/>
  <c r="P3196" i="1"/>
  <c r="Q3196" i="1"/>
  <c r="P3192" i="1"/>
  <c r="Q3192" i="1"/>
  <c r="P3188" i="1"/>
  <c r="Q3188" i="1"/>
  <c r="P3184" i="1"/>
  <c r="Q3184" i="1"/>
  <c r="P3180" i="1"/>
  <c r="Q3180" i="1"/>
  <c r="P3176" i="1"/>
  <c r="Q3176" i="1"/>
  <c r="P3172" i="1"/>
  <c r="Q3172" i="1"/>
  <c r="P3168" i="1"/>
  <c r="Q3168" i="1"/>
  <c r="P3164" i="1"/>
  <c r="Q3164" i="1"/>
  <c r="P3160" i="1"/>
  <c r="Q3160" i="1"/>
  <c r="P3156" i="1"/>
  <c r="Q3156" i="1"/>
  <c r="P3152" i="1"/>
  <c r="Q3152" i="1"/>
  <c r="P3148" i="1"/>
  <c r="Q3148" i="1"/>
  <c r="P3144" i="1"/>
  <c r="Q3144" i="1"/>
  <c r="P3140" i="1"/>
  <c r="Q3140" i="1"/>
  <c r="P3136" i="1"/>
  <c r="Q3136" i="1"/>
  <c r="P3132" i="1"/>
  <c r="Q3132" i="1"/>
  <c r="P3128" i="1"/>
  <c r="Q3128" i="1"/>
  <c r="P3124" i="1"/>
  <c r="Q3124" i="1"/>
  <c r="P3120" i="1"/>
  <c r="Q3120" i="1"/>
  <c r="P3116" i="1"/>
  <c r="Q3116" i="1"/>
  <c r="P3112" i="1"/>
  <c r="Q3112" i="1"/>
  <c r="P3108" i="1"/>
  <c r="Q3108" i="1"/>
  <c r="P3104" i="1"/>
  <c r="Q3104" i="1"/>
  <c r="P3100" i="1"/>
  <c r="Q3100" i="1"/>
  <c r="P3096" i="1"/>
  <c r="Q3096" i="1"/>
  <c r="P3092" i="1"/>
  <c r="Q3092" i="1"/>
  <c r="P3088" i="1"/>
  <c r="Q3088" i="1"/>
  <c r="P3084" i="1"/>
  <c r="Q3084" i="1"/>
  <c r="P3080" i="1"/>
  <c r="Q3080" i="1"/>
  <c r="P3076" i="1"/>
  <c r="Q3076" i="1"/>
  <c r="P3072" i="1"/>
  <c r="Q3072" i="1"/>
  <c r="P3068" i="1"/>
  <c r="Q3068" i="1"/>
  <c r="P3064" i="1"/>
  <c r="Q3064" i="1"/>
  <c r="P3060" i="1"/>
  <c r="Q3060" i="1"/>
  <c r="P3056" i="1"/>
  <c r="Q3056" i="1"/>
  <c r="P3052" i="1"/>
  <c r="Q3052" i="1"/>
  <c r="P3048" i="1"/>
  <c r="Q3048" i="1"/>
  <c r="P3044" i="1"/>
  <c r="Q3044" i="1"/>
  <c r="P3040" i="1"/>
  <c r="Q3040" i="1"/>
  <c r="P3036" i="1"/>
  <c r="Q3036" i="1"/>
  <c r="P3032" i="1"/>
  <c r="Q3032" i="1"/>
  <c r="P3028" i="1"/>
  <c r="Q3028" i="1"/>
  <c r="P3024" i="1"/>
  <c r="Q3024" i="1"/>
  <c r="P3020" i="1"/>
  <c r="Q3020" i="1"/>
  <c r="P3016" i="1"/>
  <c r="Q3016" i="1"/>
  <c r="P3012" i="1"/>
  <c r="Q3012" i="1"/>
  <c r="P3008" i="1"/>
  <c r="Q3008" i="1"/>
  <c r="P3004" i="1"/>
  <c r="Q3004" i="1"/>
  <c r="P3000" i="1"/>
  <c r="Q3000" i="1"/>
  <c r="P2996" i="1"/>
  <c r="Q2996" i="1"/>
  <c r="P2992" i="1"/>
  <c r="Q2992" i="1"/>
  <c r="P2988" i="1"/>
  <c r="Q2988" i="1"/>
  <c r="P2984" i="1"/>
  <c r="Q2984" i="1"/>
  <c r="P2980" i="1"/>
  <c r="Q2980" i="1"/>
  <c r="P2976" i="1"/>
  <c r="Q2976" i="1"/>
  <c r="P2972" i="1"/>
  <c r="Q2972" i="1"/>
  <c r="P2968" i="1"/>
  <c r="Q2968" i="1"/>
  <c r="P2964" i="1"/>
  <c r="Q2964" i="1"/>
  <c r="P2960" i="1"/>
  <c r="Q2960" i="1"/>
  <c r="P2956" i="1"/>
  <c r="Q2956" i="1"/>
  <c r="P2952" i="1"/>
  <c r="Q2952" i="1"/>
  <c r="P2948" i="1"/>
  <c r="Q2948" i="1"/>
  <c r="P2944" i="1"/>
  <c r="Q2944" i="1"/>
  <c r="P2940" i="1"/>
  <c r="Q2940" i="1"/>
  <c r="P2936" i="1"/>
  <c r="Q2936" i="1"/>
  <c r="P2932" i="1"/>
  <c r="Q2932" i="1"/>
  <c r="P2928" i="1"/>
  <c r="Q2928" i="1"/>
  <c r="P2924" i="1"/>
  <c r="Q2924" i="1"/>
  <c r="P2920" i="1"/>
  <c r="Q2920" i="1"/>
  <c r="P2916" i="1"/>
  <c r="Q2916" i="1"/>
  <c r="P2912" i="1"/>
  <c r="Q2912" i="1"/>
  <c r="P2908" i="1"/>
  <c r="Q2908" i="1"/>
  <c r="P2904" i="1"/>
  <c r="Q2904" i="1"/>
  <c r="P2900" i="1"/>
  <c r="Q2900" i="1"/>
  <c r="P2896" i="1"/>
  <c r="Q2896" i="1"/>
  <c r="P2892" i="1"/>
  <c r="Q2892" i="1"/>
  <c r="P2888" i="1"/>
  <c r="Q2888" i="1"/>
  <c r="P2884" i="1"/>
  <c r="Q2884" i="1"/>
  <c r="P2880" i="1"/>
  <c r="Q2880" i="1"/>
  <c r="P2876" i="1"/>
  <c r="Q2876" i="1"/>
  <c r="P2872" i="1"/>
  <c r="Q2872" i="1"/>
  <c r="P2868" i="1"/>
  <c r="Q2868" i="1"/>
  <c r="P2864" i="1"/>
  <c r="Q2864" i="1"/>
  <c r="P2860" i="1"/>
  <c r="Q2860" i="1"/>
  <c r="P2856" i="1"/>
  <c r="Q2856" i="1"/>
  <c r="P2852" i="1"/>
  <c r="Q2852" i="1"/>
  <c r="P2848" i="1"/>
  <c r="Q2848" i="1"/>
  <c r="P2844" i="1"/>
  <c r="Q2844" i="1"/>
  <c r="P2840" i="1"/>
  <c r="Q2840" i="1"/>
  <c r="P2836" i="1"/>
  <c r="Q2836" i="1"/>
  <c r="P2832" i="1"/>
  <c r="Q2832" i="1"/>
  <c r="P2828" i="1"/>
  <c r="Q2828" i="1"/>
  <c r="P2824" i="1"/>
  <c r="Q2824" i="1"/>
  <c r="P2820" i="1"/>
  <c r="Q2820" i="1"/>
  <c r="P2816" i="1"/>
  <c r="Q2816" i="1"/>
  <c r="P2812" i="1"/>
  <c r="Q2812" i="1"/>
  <c r="P2808" i="1"/>
  <c r="Q2808" i="1"/>
  <c r="P2804" i="1"/>
  <c r="Q2804" i="1"/>
  <c r="P2800" i="1"/>
  <c r="Q2800" i="1"/>
  <c r="P2796" i="1"/>
  <c r="Q2796" i="1"/>
  <c r="P2792" i="1"/>
  <c r="Q2792" i="1"/>
  <c r="P2788" i="1"/>
  <c r="Q2788" i="1"/>
  <c r="P2784" i="1"/>
  <c r="Q2784" i="1"/>
  <c r="P2780" i="1"/>
  <c r="Q2780" i="1"/>
  <c r="P2776" i="1"/>
  <c r="Q2776" i="1"/>
  <c r="P2772" i="1"/>
  <c r="Q2772" i="1"/>
  <c r="P2768" i="1"/>
  <c r="Q2768" i="1"/>
  <c r="P2764" i="1"/>
  <c r="Q2764" i="1"/>
  <c r="P2760" i="1"/>
  <c r="Q2760" i="1"/>
  <c r="P2756" i="1"/>
  <c r="Q2756" i="1"/>
  <c r="P2752" i="1"/>
  <c r="Q2752" i="1"/>
  <c r="P2748" i="1"/>
  <c r="Q2748" i="1"/>
  <c r="P2744" i="1"/>
  <c r="Q2744" i="1"/>
  <c r="P2740" i="1"/>
  <c r="Q2740" i="1"/>
  <c r="P2736" i="1"/>
  <c r="Q2736" i="1"/>
  <c r="P2732" i="1"/>
  <c r="Q2732" i="1"/>
  <c r="P2728" i="1"/>
  <c r="Q2728" i="1"/>
  <c r="P2724" i="1"/>
  <c r="Q2724" i="1"/>
  <c r="P2720" i="1"/>
  <c r="Q2720" i="1"/>
  <c r="P2716" i="1"/>
  <c r="Q2716" i="1"/>
  <c r="P2712" i="1"/>
  <c r="Q2712" i="1"/>
  <c r="P2708" i="1"/>
  <c r="Q2708" i="1"/>
  <c r="P2704" i="1"/>
  <c r="Q2704" i="1"/>
  <c r="P2700" i="1"/>
  <c r="Q2700" i="1"/>
  <c r="P2696" i="1"/>
  <c r="Q2696" i="1"/>
  <c r="P2692" i="1"/>
  <c r="Q2692" i="1"/>
  <c r="P2688" i="1"/>
  <c r="Q2688" i="1"/>
  <c r="P2684" i="1"/>
  <c r="Q2684" i="1"/>
  <c r="P2680" i="1"/>
  <c r="Q2680" i="1"/>
  <c r="P2676" i="1"/>
  <c r="Q2676" i="1"/>
  <c r="P2672" i="1"/>
  <c r="Q2672" i="1"/>
  <c r="P2668" i="1"/>
  <c r="Q2668" i="1"/>
  <c r="P2664" i="1"/>
  <c r="Q2664" i="1"/>
  <c r="P2660" i="1"/>
  <c r="Q2660" i="1"/>
  <c r="P2656" i="1"/>
  <c r="Q2656" i="1"/>
  <c r="P2652" i="1"/>
  <c r="Q2652" i="1"/>
  <c r="P2648" i="1"/>
  <c r="Q2648" i="1"/>
  <c r="P2644" i="1"/>
  <c r="Q2644" i="1"/>
  <c r="P2640" i="1"/>
  <c r="Q2640" i="1"/>
  <c r="P2636" i="1"/>
  <c r="Q2636" i="1"/>
  <c r="P2632" i="1"/>
  <c r="Q2632" i="1"/>
  <c r="P2628" i="1"/>
  <c r="Q2628" i="1"/>
  <c r="P2624" i="1"/>
  <c r="Q2624" i="1"/>
  <c r="P2620" i="1"/>
  <c r="Q2620" i="1"/>
  <c r="P2616" i="1"/>
  <c r="Q2616" i="1"/>
  <c r="P2612" i="1"/>
  <c r="Q2612" i="1"/>
  <c r="P2608" i="1"/>
  <c r="Q2608" i="1"/>
  <c r="P2604" i="1"/>
  <c r="Q2604" i="1"/>
  <c r="P2600" i="1"/>
  <c r="Q2600" i="1"/>
  <c r="P2596" i="1"/>
  <c r="Q2596" i="1"/>
  <c r="P2592" i="1"/>
  <c r="Q2592" i="1"/>
  <c r="P2588" i="1"/>
  <c r="Q2588" i="1"/>
  <c r="P2584" i="1"/>
  <c r="Q2584" i="1"/>
  <c r="P2580" i="1"/>
  <c r="Q2580" i="1"/>
  <c r="P2576" i="1"/>
  <c r="Q2576" i="1"/>
  <c r="P2572" i="1"/>
  <c r="Q2572" i="1"/>
  <c r="P2568" i="1"/>
  <c r="Q2568" i="1"/>
  <c r="P2564" i="1"/>
  <c r="Q2564" i="1"/>
  <c r="P2560" i="1"/>
  <c r="Q2560" i="1"/>
  <c r="P2556" i="1"/>
  <c r="Q2556" i="1"/>
  <c r="P2552" i="1"/>
  <c r="Q2552" i="1"/>
  <c r="P2548" i="1"/>
  <c r="Q2548" i="1"/>
  <c r="P2544" i="1"/>
  <c r="Q2544" i="1"/>
  <c r="P2540" i="1"/>
  <c r="Q2540" i="1"/>
  <c r="P2536" i="1"/>
  <c r="Q2536" i="1"/>
  <c r="P2532" i="1"/>
  <c r="Q2532" i="1"/>
  <c r="P2528" i="1"/>
  <c r="Q2528" i="1"/>
  <c r="P2524" i="1"/>
  <c r="Q2524" i="1"/>
  <c r="P2520" i="1"/>
  <c r="Q2520" i="1"/>
  <c r="P2516" i="1"/>
  <c r="Q2516" i="1"/>
  <c r="P2512" i="1"/>
  <c r="Q2512" i="1"/>
  <c r="P2508" i="1"/>
  <c r="Q2508" i="1"/>
  <c r="P2504" i="1"/>
  <c r="Q2504" i="1"/>
  <c r="P2500" i="1"/>
  <c r="Q2500" i="1"/>
  <c r="P2496" i="1"/>
  <c r="Q2496" i="1"/>
  <c r="P2492" i="1"/>
  <c r="Q2492" i="1"/>
  <c r="P2488" i="1"/>
  <c r="Q2488" i="1"/>
  <c r="P2484" i="1"/>
  <c r="Q2484" i="1"/>
  <c r="P2480" i="1"/>
  <c r="Q2480" i="1"/>
  <c r="P2476" i="1"/>
  <c r="Q2476" i="1"/>
  <c r="P2472" i="1"/>
  <c r="Q2472" i="1"/>
  <c r="P2468" i="1"/>
  <c r="Q2468" i="1"/>
  <c r="P2464" i="1"/>
  <c r="Q2464" i="1"/>
  <c r="P2460" i="1"/>
  <c r="Q2460" i="1"/>
  <c r="P2456" i="1"/>
  <c r="Q2456" i="1"/>
  <c r="P2452" i="1"/>
  <c r="Q2452" i="1"/>
  <c r="P2448" i="1"/>
  <c r="Q2448" i="1"/>
  <c r="P2444" i="1"/>
  <c r="Q2444" i="1"/>
  <c r="P2440" i="1"/>
  <c r="Q2440" i="1"/>
  <c r="P2436" i="1"/>
  <c r="Q2436" i="1"/>
  <c r="P2432" i="1"/>
  <c r="Q2432" i="1"/>
  <c r="P2428" i="1"/>
  <c r="Q2428" i="1"/>
  <c r="P2424" i="1"/>
  <c r="Q2424" i="1"/>
  <c r="P2420" i="1"/>
  <c r="Q2420" i="1"/>
  <c r="P2416" i="1"/>
  <c r="Q2416" i="1"/>
  <c r="P2412" i="1"/>
  <c r="Q2412" i="1"/>
  <c r="P2408" i="1"/>
  <c r="Q2408" i="1"/>
  <c r="P2404" i="1"/>
  <c r="Q2404" i="1"/>
  <c r="P2400" i="1"/>
  <c r="Q2400" i="1"/>
  <c r="P2396" i="1"/>
  <c r="Q2396" i="1"/>
  <c r="P2392" i="1"/>
  <c r="Q2392" i="1"/>
  <c r="P2388" i="1"/>
  <c r="Q2388" i="1"/>
  <c r="P2384" i="1"/>
  <c r="Q2384" i="1"/>
  <c r="P2380" i="1"/>
  <c r="Q2380" i="1"/>
  <c r="P2376" i="1"/>
  <c r="Q2376" i="1"/>
  <c r="P2372" i="1"/>
  <c r="Q2372" i="1"/>
  <c r="P2368" i="1"/>
  <c r="Q2368" i="1"/>
  <c r="P2364" i="1"/>
  <c r="Q2364" i="1"/>
  <c r="P2360" i="1"/>
  <c r="Q2360" i="1"/>
  <c r="P2356" i="1"/>
  <c r="Q2356" i="1"/>
  <c r="P2352" i="1"/>
  <c r="Q2352" i="1"/>
  <c r="P2348" i="1"/>
  <c r="Q2348" i="1"/>
  <c r="P2344" i="1"/>
  <c r="Q2344" i="1"/>
  <c r="P2340" i="1"/>
  <c r="Q2340" i="1"/>
  <c r="P2336" i="1"/>
  <c r="Q2336" i="1"/>
  <c r="P2332" i="1"/>
  <c r="Q2332" i="1"/>
  <c r="P2328" i="1"/>
  <c r="Q2328" i="1"/>
  <c r="P2324" i="1"/>
  <c r="Q2324" i="1"/>
  <c r="P2320" i="1"/>
  <c r="Q2320" i="1"/>
  <c r="P2316" i="1"/>
  <c r="Q2316" i="1"/>
  <c r="P2312" i="1"/>
  <c r="Q2312" i="1"/>
  <c r="P2308" i="1"/>
  <c r="Q2308" i="1"/>
  <c r="P2304" i="1"/>
  <c r="Q2304" i="1"/>
  <c r="P2300" i="1"/>
  <c r="Q2300" i="1"/>
  <c r="P2296" i="1"/>
  <c r="Q2296" i="1"/>
  <c r="P2292" i="1"/>
  <c r="Q2292" i="1"/>
  <c r="P2288" i="1"/>
  <c r="Q2288" i="1"/>
  <c r="P2284" i="1"/>
  <c r="Q2284" i="1"/>
  <c r="P2280" i="1"/>
  <c r="Q2280" i="1"/>
  <c r="P2276" i="1"/>
  <c r="Q2276" i="1"/>
  <c r="P2272" i="1"/>
  <c r="Q2272" i="1"/>
  <c r="P2268" i="1"/>
  <c r="Q2268" i="1"/>
  <c r="P2264" i="1"/>
  <c r="Q2264" i="1"/>
  <c r="P2260" i="1"/>
  <c r="Q2260" i="1"/>
  <c r="P2256" i="1"/>
  <c r="Q2256" i="1"/>
  <c r="P2252" i="1"/>
  <c r="Q2252" i="1"/>
  <c r="P2248" i="1"/>
  <c r="Q2248" i="1"/>
  <c r="P2244" i="1"/>
  <c r="Q2244" i="1"/>
  <c r="P2240" i="1"/>
  <c r="Q2240" i="1"/>
  <c r="P2236" i="1"/>
  <c r="Q2236" i="1"/>
  <c r="P2232" i="1"/>
  <c r="Q2232" i="1"/>
  <c r="P2228" i="1"/>
  <c r="Q2228" i="1"/>
  <c r="P2224" i="1"/>
  <c r="Q2224" i="1"/>
  <c r="P2220" i="1"/>
  <c r="Q2220" i="1"/>
  <c r="P2216" i="1"/>
  <c r="Q2216" i="1"/>
  <c r="P2212" i="1"/>
  <c r="Q2212" i="1"/>
  <c r="P2208" i="1"/>
  <c r="Q2208" i="1"/>
  <c r="P2204" i="1"/>
  <c r="Q2204" i="1"/>
  <c r="P2200" i="1"/>
  <c r="Q2200" i="1"/>
  <c r="P2196" i="1"/>
  <c r="Q2196" i="1"/>
  <c r="P2192" i="1"/>
  <c r="Q2192" i="1"/>
  <c r="P2188" i="1"/>
  <c r="Q2188" i="1"/>
  <c r="P2184" i="1"/>
  <c r="Q2184" i="1"/>
  <c r="P2180" i="1"/>
  <c r="Q2180" i="1"/>
  <c r="P2176" i="1"/>
  <c r="Q2176" i="1"/>
  <c r="P2172" i="1"/>
  <c r="Q2172" i="1"/>
  <c r="P2168" i="1"/>
  <c r="Q2168" i="1"/>
  <c r="P2164" i="1"/>
  <c r="Q2164" i="1"/>
  <c r="P2160" i="1"/>
  <c r="Q2160" i="1"/>
  <c r="P2156" i="1"/>
  <c r="Q2156" i="1"/>
  <c r="P2152" i="1"/>
  <c r="Q2152" i="1"/>
  <c r="P2148" i="1"/>
  <c r="Q2148" i="1"/>
  <c r="P2144" i="1"/>
  <c r="Q2144" i="1"/>
  <c r="P2140" i="1"/>
  <c r="Q2140" i="1"/>
  <c r="P2136" i="1"/>
  <c r="Q2136" i="1"/>
  <c r="P2132" i="1"/>
  <c r="Q2132" i="1"/>
  <c r="P2128" i="1"/>
  <c r="Q2128" i="1"/>
  <c r="P2124" i="1"/>
  <c r="Q2124" i="1"/>
  <c r="P2120" i="1"/>
  <c r="Q2120" i="1"/>
  <c r="P2116" i="1"/>
  <c r="Q2116" i="1"/>
  <c r="P2112" i="1"/>
  <c r="Q2112" i="1"/>
  <c r="P2108" i="1"/>
  <c r="Q2108" i="1"/>
  <c r="P2104" i="1"/>
  <c r="Q2104" i="1"/>
  <c r="P2100" i="1"/>
  <c r="Q2100" i="1"/>
  <c r="P2096" i="1"/>
  <c r="Q2096" i="1"/>
  <c r="P2092" i="1"/>
  <c r="Q2092" i="1"/>
  <c r="P2088" i="1"/>
  <c r="Q2088" i="1"/>
  <c r="P2084" i="1"/>
  <c r="Q2084" i="1"/>
  <c r="P2080" i="1"/>
  <c r="Q2080" i="1"/>
  <c r="P2076" i="1"/>
  <c r="Q2076" i="1"/>
  <c r="P2072" i="1"/>
  <c r="Q2072" i="1"/>
  <c r="P2068" i="1"/>
  <c r="Q2068" i="1"/>
  <c r="P2064" i="1"/>
  <c r="Q2064" i="1"/>
  <c r="P2060" i="1"/>
  <c r="Q2060" i="1"/>
  <c r="P2056" i="1"/>
  <c r="Q2056" i="1"/>
  <c r="P2052" i="1"/>
  <c r="Q2052" i="1"/>
  <c r="P2048" i="1"/>
  <c r="Q2048" i="1"/>
  <c r="P2044" i="1"/>
  <c r="Q2044" i="1"/>
  <c r="P2040" i="1"/>
  <c r="Q2040" i="1"/>
  <c r="P2036" i="1"/>
  <c r="Q2036" i="1"/>
  <c r="P2032" i="1"/>
  <c r="Q2032" i="1"/>
  <c r="P2028" i="1"/>
  <c r="Q2028" i="1"/>
  <c r="P2024" i="1"/>
  <c r="Q2024" i="1"/>
  <c r="P2020" i="1"/>
  <c r="Q2020" i="1"/>
  <c r="P2016" i="1"/>
  <c r="Q2016" i="1"/>
  <c r="P2012" i="1"/>
  <c r="Q2012" i="1"/>
  <c r="P2008" i="1"/>
  <c r="Q2008" i="1"/>
  <c r="P2004" i="1"/>
  <c r="Q2004" i="1"/>
  <c r="P2000" i="1"/>
  <c r="Q2000" i="1"/>
  <c r="P1996" i="1"/>
  <c r="Q1996" i="1"/>
  <c r="P1992" i="1"/>
  <c r="Q1992" i="1"/>
  <c r="P1988" i="1"/>
  <c r="Q1988" i="1"/>
  <c r="P1984" i="1"/>
  <c r="Q1984" i="1"/>
  <c r="P1980" i="1"/>
  <c r="Q1980" i="1"/>
  <c r="P1976" i="1"/>
  <c r="Q1976" i="1"/>
  <c r="P1972" i="1"/>
  <c r="Q1972" i="1"/>
  <c r="P1968" i="1"/>
  <c r="Q1968" i="1"/>
  <c r="P1964" i="1"/>
  <c r="Q1964" i="1"/>
  <c r="P1960" i="1"/>
  <c r="Q1960" i="1"/>
  <c r="P1956" i="1"/>
  <c r="Q1956" i="1"/>
  <c r="P1952" i="1"/>
  <c r="Q1952" i="1"/>
  <c r="P1948" i="1"/>
  <c r="Q1948" i="1"/>
  <c r="P1944" i="1"/>
  <c r="Q1944" i="1"/>
  <c r="P1940" i="1"/>
  <c r="Q1940" i="1"/>
  <c r="P1936" i="1"/>
  <c r="Q1936" i="1"/>
  <c r="P1932" i="1"/>
  <c r="Q1932" i="1"/>
  <c r="P1928" i="1"/>
  <c r="Q1928" i="1"/>
  <c r="P1924" i="1"/>
  <c r="Q1924" i="1"/>
  <c r="P1920" i="1"/>
  <c r="Q1920" i="1"/>
  <c r="P1916" i="1"/>
  <c r="Q1916" i="1"/>
  <c r="P1912" i="1"/>
  <c r="Q1912" i="1"/>
  <c r="P1908" i="1"/>
  <c r="Q1908" i="1"/>
  <c r="P1904" i="1"/>
  <c r="Q1904" i="1"/>
  <c r="P1900" i="1"/>
  <c r="Q1900" i="1"/>
  <c r="P1896" i="1"/>
  <c r="Q1896" i="1"/>
  <c r="P1892" i="1"/>
  <c r="Q1892" i="1"/>
  <c r="P1888" i="1"/>
  <c r="Q1888" i="1"/>
  <c r="P1884" i="1"/>
  <c r="Q1884" i="1"/>
  <c r="P1880" i="1"/>
  <c r="Q1880" i="1"/>
  <c r="P1876" i="1"/>
  <c r="Q1876" i="1"/>
  <c r="P1872" i="1"/>
  <c r="Q1872" i="1"/>
  <c r="P1868" i="1"/>
  <c r="Q1868" i="1"/>
  <c r="P1864" i="1"/>
  <c r="Q1864" i="1"/>
  <c r="P1860" i="1"/>
  <c r="Q1860" i="1"/>
  <c r="P1856" i="1"/>
  <c r="Q1856" i="1"/>
  <c r="P1852" i="1"/>
  <c r="Q1852" i="1"/>
  <c r="P1848" i="1"/>
  <c r="Q1848" i="1"/>
  <c r="P1844" i="1"/>
  <c r="Q1844" i="1"/>
  <c r="P1840" i="1"/>
  <c r="Q1840" i="1"/>
  <c r="P1836" i="1"/>
  <c r="Q1836" i="1"/>
  <c r="P1832" i="1"/>
  <c r="Q1832" i="1"/>
  <c r="P1828" i="1"/>
  <c r="Q1828" i="1"/>
  <c r="P1824" i="1"/>
  <c r="Q1824" i="1"/>
  <c r="P1820" i="1"/>
  <c r="Q1820" i="1"/>
  <c r="P1816" i="1"/>
  <c r="Q1816" i="1"/>
  <c r="P1812" i="1"/>
  <c r="Q1812" i="1"/>
  <c r="P1808" i="1"/>
  <c r="Q1808" i="1"/>
  <c r="P1804" i="1"/>
  <c r="Q1804" i="1"/>
  <c r="P1800" i="1"/>
  <c r="Q1800" i="1"/>
  <c r="P1796" i="1"/>
  <c r="Q1796" i="1"/>
  <c r="P1792" i="1"/>
  <c r="Q1792" i="1"/>
  <c r="P1788" i="1"/>
  <c r="Q1788" i="1"/>
  <c r="P1784" i="1"/>
  <c r="Q1784" i="1"/>
  <c r="P1780" i="1"/>
  <c r="Q1780" i="1"/>
  <c r="P1776" i="1"/>
  <c r="Q1776" i="1"/>
  <c r="P1772" i="1"/>
  <c r="Q1772" i="1"/>
  <c r="P1768" i="1"/>
  <c r="Q1768" i="1"/>
  <c r="P1764" i="1"/>
  <c r="Q1764" i="1"/>
  <c r="P1760" i="1"/>
  <c r="Q1760" i="1"/>
  <c r="P1756" i="1"/>
  <c r="Q1756" i="1"/>
  <c r="P1752" i="1"/>
  <c r="Q1752" i="1"/>
  <c r="P1748" i="1"/>
  <c r="Q1748" i="1"/>
  <c r="P1744" i="1"/>
  <c r="Q1744" i="1"/>
  <c r="P1740" i="1"/>
  <c r="Q1740" i="1"/>
  <c r="P1736" i="1"/>
  <c r="Q1736" i="1"/>
  <c r="P1732" i="1"/>
  <c r="Q1732" i="1"/>
  <c r="P1728" i="1"/>
  <c r="Q1728" i="1"/>
  <c r="P1724" i="1"/>
  <c r="Q1724" i="1"/>
  <c r="P1720" i="1"/>
  <c r="Q1720" i="1"/>
  <c r="P1716" i="1"/>
  <c r="Q1716" i="1"/>
  <c r="P1712" i="1"/>
  <c r="Q1712" i="1"/>
  <c r="P1708" i="1"/>
  <c r="Q1708" i="1"/>
  <c r="P1704" i="1"/>
  <c r="Q1704" i="1"/>
  <c r="P1700" i="1"/>
  <c r="Q1700" i="1"/>
  <c r="P1696" i="1"/>
  <c r="Q1696" i="1"/>
  <c r="P1692" i="1"/>
  <c r="Q1692" i="1"/>
  <c r="P1688" i="1"/>
  <c r="Q1688" i="1"/>
  <c r="P1684" i="1"/>
  <c r="Q1684" i="1"/>
  <c r="P1680" i="1"/>
  <c r="Q1680" i="1"/>
  <c r="P1676" i="1"/>
  <c r="Q1676" i="1"/>
  <c r="P1672" i="1"/>
  <c r="Q1672" i="1"/>
  <c r="P1668" i="1"/>
  <c r="Q1668" i="1"/>
  <c r="P1664" i="1"/>
  <c r="Q1664" i="1"/>
  <c r="P1660" i="1"/>
  <c r="Q1660" i="1"/>
  <c r="P1656" i="1"/>
  <c r="Q1656" i="1"/>
  <c r="P1652" i="1"/>
  <c r="Q1652" i="1"/>
  <c r="P1648" i="1"/>
  <c r="Q1648" i="1"/>
  <c r="P1644" i="1"/>
  <c r="Q1644" i="1"/>
  <c r="P1640" i="1"/>
  <c r="Q1640" i="1"/>
  <c r="P1636" i="1"/>
  <c r="Q1636" i="1"/>
  <c r="P1632" i="1"/>
  <c r="Q1632" i="1"/>
  <c r="P1628" i="1"/>
  <c r="Q1628" i="1"/>
  <c r="P1624" i="1"/>
  <c r="Q1624" i="1"/>
  <c r="P1620" i="1"/>
  <c r="Q1620" i="1"/>
  <c r="P1616" i="1"/>
  <c r="Q1616" i="1"/>
  <c r="P1612" i="1"/>
  <c r="Q1612" i="1"/>
  <c r="P1608" i="1"/>
  <c r="Q1608" i="1"/>
  <c r="P1604" i="1"/>
  <c r="Q1604" i="1"/>
  <c r="P1600" i="1"/>
  <c r="Q1600" i="1"/>
  <c r="P1596" i="1"/>
  <c r="Q1596" i="1"/>
  <c r="P1592" i="1"/>
  <c r="Q1592" i="1"/>
  <c r="P1588" i="1"/>
  <c r="Q1588" i="1"/>
  <c r="P1584" i="1"/>
  <c r="Q1584" i="1"/>
  <c r="P1580" i="1"/>
  <c r="Q1580" i="1"/>
  <c r="P1576" i="1"/>
  <c r="Q1576" i="1"/>
  <c r="P1572" i="1"/>
  <c r="Q1572" i="1"/>
  <c r="P1568" i="1"/>
  <c r="Q1568" i="1"/>
  <c r="P1564" i="1"/>
  <c r="Q1564" i="1"/>
  <c r="P1560" i="1"/>
  <c r="Q1560" i="1"/>
  <c r="P1556" i="1"/>
  <c r="Q1556" i="1"/>
  <c r="P1552" i="1"/>
  <c r="Q1552" i="1"/>
  <c r="P1548" i="1"/>
  <c r="Q1548" i="1"/>
  <c r="P1544" i="1"/>
  <c r="Q1544" i="1"/>
  <c r="P1540" i="1"/>
  <c r="Q1540" i="1"/>
  <c r="P1536" i="1"/>
  <c r="Q1536" i="1"/>
  <c r="P1532" i="1"/>
  <c r="Q1532" i="1"/>
  <c r="P1528" i="1"/>
  <c r="Q1528" i="1"/>
  <c r="P1524" i="1"/>
  <c r="Q1524" i="1"/>
  <c r="P1520" i="1"/>
  <c r="Q1520" i="1"/>
  <c r="P1516" i="1"/>
  <c r="Q1516" i="1"/>
  <c r="P1512" i="1"/>
  <c r="Q1512" i="1"/>
  <c r="P1508" i="1"/>
  <c r="Q1508" i="1"/>
  <c r="P1504" i="1"/>
  <c r="Q1504" i="1"/>
  <c r="P1500" i="1"/>
  <c r="Q1500" i="1"/>
  <c r="P1496" i="1"/>
  <c r="Q1496" i="1"/>
  <c r="P1492" i="1"/>
  <c r="Q1492" i="1"/>
  <c r="P1488" i="1"/>
  <c r="Q1488" i="1"/>
  <c r="P1484" i="1"/>
  <c r="Q1484" i="1"/>
  <c r="P1480" i="1"/>
  <c r="Q1480" i="1"/>
  <c r="P1476" i="1"/>
  <c r="Q1476" i="1"/>
  <c r="P1472" i="1"/>
  <c r="Q1472" i="1"/>
  <c r="P1468" i="1"/>
  <c r="Q1468" i="1"/>
  <c r="P1464" i="1"/>
  <c r="Q1464" i="1"/>
  <c r="P1460" i="1"/>
  <c r="Q1460" i="1"/>
  <c r="P1456" i="1"/>
  <c r="Q1456" i="1"/>
  <c r="P1452" i="1"/>
  <c r="Q1452" i="1"/>
  <c r="P1448" i="1"/>
  <c r="Q1448" i="1"/>
  <c r="P1444" i="1"/>
  <c r="Q1444" i="1"/>
  <c r="P1440" i="1"/>
  <c r="Q1440" i="1"/>
  <c r="P1436" i="1"/>
  <c r="Q1436" i="1"/>
  <c r="P1432" i="1"/>
  <c r="Q1432" i="1"/>
  <c r="P1428" i="1"/>
  <c r="Q1428" i="1"/>
  <c r="P1424" i="1"/>
  <c r="Q1424" i="1"/>
  <c r="P1420" i="1"/>
  <c r="Q1420" i="1"/>
  <c r="P1416" i="1"/>
  <c r="Q1416" i="1"/>
  <c r="P1412" i="1"/>
  <c r="Q1412" i="1"/>
  <c r="P1408" i="1"/>
  <c r="Q1408" i="1"/>
  <c r="P1404" i="1"/>
  <c r="Q1404" i="1"/>
  <c r="P1400" i="1"/>
  <c r="Q1400" i="1"/>
  <c r="P1396" i="1"/>
  <c r="Q1396" i="1"/>
  <c r="P1392" i="1"/>
  <c r="Q1392" i="1"/>
  <c r="P1388" i="1"/>
  <c r="Q1388" i="1"/>
  <c r="P1384" i="1"/>
  <c r="Q1384" i="1"/>
  <c r="P1380" i="1"/>
  <c r="Q1380" i="1"/>
  <c r="P1376" i="1"/>
  <c r="Q1376" i="1"/>
  <c r="P1372" i="1"/>
  <c r="Q1372" i="1"/>
  <c r="P1368" i="1"/>
  <c r="Q1368" i="1"/>
  <c r="P1364" i="1"/>
  <c r="Q1364" i="1"/>
  <c r="P1360" i="1"/>
  <c r="Q1360" i="1"/>
  <c r="P1356" i="1"/>
  <c r="Q1356" i="1"/>
  <c r="P1352" i="1"/>
  <c r="Q1352" i="1"/>
  <c r="P1348" i="1"/>
  <c r="Q1348" i="1"/>
  <c r="P1344" i="1"/>
  <c r="Q1344" i="1"/>
  <c r="P1340" i="1"/>
  <c r="Q1340" i="1"/>
  <c r="P1336" i="1"/>
  <c r="Q1336" i="1"/>
  <c r="P1332" i="1"/>
  <c r="Q1332" i="1"/>
  <c r="P1328" i="1"/>
  <c r="Q1328" i="1"/>
  <c r="P1324" i="1"/>
  <c r="Q1324" i="1"/>
  <c r="P1320" i="1"/>
  <c r="Q1320" i="1"/>
  <c r="P1316" i="1"/>
  <c r="Q1316" i="1"/>
  <c r="P1312" i="1"/>
  <c r="Q1312" i="1"/>
  <c r="P1308" i="1"/>
  <c r="Q1308" i="1"/>
  <c r="P1304" i="1"/>
  <c r="Q1304" i="1"/>
  <c r="P1300" i="1"/>
  <c r="Q1300" i="1"/>
  <c r="P1296" i="1"/>
  <c r="Q1296" i="1"/>
  <c r="P1292" i="1"/>
  <c r="Q1292" i="1"/>
  <c r="P1288" i="1"/>
  <c r="Q1288" i="1"/>
  <c r="P1284" i="1"/>
  <c r="Q1284" i="1"/>
  <c r="P1280" i="1"/>
  <c r="Q1280" i="1"/>
  <c r="P1276" i="1"/>
  <c r="Q1276" i="1"/>
  <c r="P1272" i="1"/>
  <c r="Q1272" i="1"/>
  <c r="P1268" i="1"/>
  <c r="Q1268" i="1"/>
  <c r="P1264" i="1"/>
  <c r="Q1264" i="1"/>
  <c r="P1260" i="1"/>
  <c r="Q1260" i="1"/>
  <c r="P1256" i="1"/>
  <c r="Q1256" i="1"/>
  <c r="P1252" i="1"/>
  <c r="Q1252" i="1"/>
  <c r="P1248" i="1"/>
  <c r="Q1248" i="1"/>
  <c r="P1244" i="1"/>
  <c r="Q1244" i="1"/>
  <c r="P1240" i="1"/>
  <c r="Q1240" i="1"/>
  <c r="P1236" i="1"/>
  <c r="Q1236" i="1"/>
  <c r="P1232" i="1"/>
  <c r="Q1232" i="1"/>
  <c r="P1228" i="1"/>
  <c r="Q1228" i="1"/>
  <c r="P1224" i="1"/>
  <c r="Q1224" i="1"/>
  <c r="P1220" i="1"/>
  <c r="Q1220" i="1"/>
  <c r="P1216" i="1"/>
  <c r="Q1216" i="1"/>
  <c r="P1212" i="1"/>
  <c r="Q1212" i="1"/>
  <c r="P1208" i="1"/>
  <c r="Q1208" i="1"/>
  <c r="P1204" i="1"/>
  <c r="Q1204" i="1"/>
  <c r="P1200" i="1"/>
  <c r="Q1200" i="1"/>
  <c r="P1196" i="1"/>
  <c r="Q1196" i="1"/>
  <c r="P1192" i="1"/>
  <c r="Q1192" i="1"/>
  <c r="P1188" i="1"/>
  <c r="Q1188" i="1"/>
  <c r="P1184" i="1"/>
  <c r="Q1184" i="1"/>
  <c r="P1180" i="1"/>
  <c r="Q1180" i="1"/>
  <c r="P1176" i="1"/>
  <c r="Q1176" i="1"/>
  <c r="P1172" i="1"/>
  <c r="Q1172" i="1"/>
  <c r="P1168" i="1"/>
  <c r="Q1168" i="1"/>
  <c r="P1164" i="1"/>
  <c r="Q1164" i="1"/>
  <c r="P1160" i="1"/>
  <c r="Q1160" i="1"/>
  <c r="P1156" i="1"/>
  <c r="Q1156" i="1"/>
  <c r="P1152" i="1"/>
  <c r="Q1152" i="1"/>
  <c r="P1148" i="1"/>
  <c r="Q1148" i="1"/>
  <c r="P1144" i="1"/>
  <c r="Q1144" i="1"/>
  <c r="P1140" i="1"/>
  <c r="Q1140" i="1"/>
  <c r="P1136" i="1"/>
  <c r="Q1136" i="1"/>
  <c r="P1132" i="1"/>
  <c r="Q1132" i="1"/>
  <c r="P1128" i="1"/>
  <c r="Q1128" i="1"/>
  <c r="P1124" i="1"/>
  <c r="Q1124" i="1"/>
  <c r="P1120" i="1"/>
  <c r="Q1120" i="1"/>
  <c r="P1116" i="1"/>
  <c r="Q1116" i="1"/>
  <c r="P1112" i="1"/>
  <c r="Q1112" i="1"/>
  <c r="P1108" i="1"/>
  <c r="Q1108" i="1"/>
  <c r="P1104" i="1"/>
  <c r="Q1104" i="1"/>
  <c r="P1100" i="1"/>
  <c r="Q1100" i="1"/>
  <c r="P1096" i="1"/>
  <c r="Q1096" i="1"/>
  <c r="P1092" i="1"/>
  <c r="Q1092" i="1"/>
  <c r="P1088" i="1"/>
  <c r="Q1088" i="1"/>
  <c r="P1084" i="1"/>
  <c r="Q1084" i="1"/>
  <c r="P1080" i="1"/>
  <c r="Q1080" i="1"/>
  <c r="P1076" i="1"/>
  <c r="Q1076" i="1"/>
  <c r="P1072" i="1"/>
  <c r="Q1072" i="1"/>
  <c r="P1068" i="1"/>
  <c r="Q1068" i="1"/>
  <c r="P1064" i="1"/>
  <c r="Q1064" i="1"/>
  <c r="P1060" i="1"/>
  <c r="Q1060" i="1"/>
  <c r="P1056" i="1"/>
  <c r="Q1056" i="1"/>
  <c r="P1052" i="1"/>
  <c r="Q1052" i="1"/>
  <c r="P1048" i="1"/>
  <c r="Q1048" i="1"/>
  <c r="P1044" i="1"/>
  <c r="Q1044" i="1"/>
  <c r="P1040" i="1"/>
  <c r="Q1040" i="1"/>
  <c r="P1036" i="1"/>
  <c r="Q1036" i="1"/>
  <c r="P1032" i="1"/>
  <c r="Q1032" i="1"/>
  <c r="P1028" i="1"/>
  <c r="Q1028" i="1"/>
  <c r="P1024" i="1"/>
  <c r="Q1024" i="1"/>
  <c r="P1020" i="1"/>
  <c r="Q1020" i="1"/>
  <c r="P1016" i="1"/>
  <c r="Q1016" i="1"/>
  <c r="P1012" i="1"/>
  <c r="Q1012" i="1"/>
  <c r="P1008" i="1"/>
  <c r="Q1008" i="1"/>
  <c r="P1004" i="1"/>
  <c r="Q1004" i="1"/>
  <c r="P1000" i="1"/>
  <c r="Q1000" i="1"/>
  <c r="P996" i="1"/>
  <c r="Q996" i="1"/>
  <c r="P992" i="1"/>
  <c r="Q992" i="1"/>
  <c r="P988" i="1"/>
  <c r="Q988" i="1"/>
  <c r="P984" i="1"/>
  <c r="Q984" i="1"/>
  <c r="P980" i="1"/>
  <c r="Q980" i="1"/>
  <c r="P976" i="1"/>
  <c r="Q976" i="1"/>
  <c r="P972" i="1"/>
  <c r="Q972" i="1"/>
  <c r="P968" i="1"/>
  <c r="Q968" i="1"/>
  <c r="P964" i="1"/>
  <c r="Q964" i="1"/>
  <c r="P960" i="1"/>
  <c r="Q960" i="1"/>
  <c r="P956" i="1"/>
  <c r="Q956" i="1"/>
  <c r="P952" i="1"/>
  <c r="Q952" i="1"/>
  <c r="P948" i="1"/>
  <c r="Q948" i="1"/>
  <c r="P944" i="1"/>
  <c r="Q944" i="1"/>
  <c r="P940" i="1"/>
  <c r="Q940" i="1"/>
  <c r="P936" i="1"/>
  <c r="Q936" i="1"/>
  <c r="P932" i="1"/>
  <c r="Q932" i="1"/>
  <c r="P928" i="1"/>
  <c r="Q928" i="1"/>
  <c r="P924" i="1"/>
  <c r="Q924" i="1"/>
  <c r="P920" i="1"/>
  <c r="Q920" i="1"/>
  <c r="P916" i="1"/>
  <c r="Q916" i="1"/>
  <c r="P912" i="1"/>
  <c r="Q912" i="1"/>
  <c r="P908" i="1"/>
  <c r="Q908" i="1"/>
  <c r="P3686" i="1"/>
  <c r="Q3686" i="1"/>
  <c r="P3678" i="1"/>
  <c r="Q3678" i="1"/>
  <c r="P3670" i="1"/>
  <c r="Q3670" i="1"/>
  <c r="P3662" i="1"/>
  <c r="Q3662" i="1"/>
  <c r="P3654" i="1"/>
  <c r="Q3654" i="1"/>
  <c r="P3594" i="1"/>
  <c r="Q3594" i="1"/>
  <c r="P3590" i="1"/>
  <c r="Q3590" i="1"/>
  <c r="P3586" i="1"/>
  <c r="Q3586" i="1"/>
  <c r="P3582" i="1"/>
  <c r="Q3582" i="1"/>
  <c r="P3574" i="1"/>
  <c r="Q3574" i="1"/>
  <c r="P3570" i="1"/>
  <c r="Q3570" i="1"/>
  <c r="P3494" i="1"/>
  <c r="Q3494" i="1"/>
  <c r="P3482" i="1"/>
  <c r="Q3482" i="1"/>
  <c r="P3478" i="1"/>
  <c r="Q3478" i="1"/>
  <c r="P3470" i="1"/>
  <c r="Q3470" i="1"/>
  <c r="P3466" i="1"/>
  <c r="Q3466" i="1"/>
  <c r="P3462" i="1"/>
  <c r="Q3462" i="1"/>
  <c r="P3458" i="1"/>
  <c r="Q3458" i="1"/>
  <c r="P3454" i="1"/>
  <c r="Q3454" i="1"/>
  <c r="P3450" i="1"/>
  <c r="Q3450" i="1"/>
  <c r="P3446" i="1"/>
  <c r="Q3446" i="1"/>
  <c r="P3442" i="1"/>
  <c r="Q3442" i="1"/>
  <c r="P3438" i="1"/>
  <c r="Q3438" i="1"/>
  <c r="P3314" i="1"/>
  <c r="Q3314" i="1"/>
  <c r="P3302" i="1"/>
  <c r="Q3302" i="1"/>
  <c r="P3290" i="1"/>
  <c r="Q3290" i="1"/>
  <c r="P3278" i="1"/>
  <c r="Q3278" i="1"/>
  <c r="P3226" i="1"/>
  <c r="Q3226" i="1"/>
  <c r="P3218" i="1"/>
  <c r="Q3218" i="1"/>
  <c r="P3210" i="1"/>
  <c r="Q3210" i="1"/>
  <c r="P3206" i="1"/>
  <c r="Q3206" i="1"/>
  <c r="P3198" i="1"/>
  <c r="Q3198" i="1"/>
  <c r="P3194" i="1"/>
  <c r="Q3194" i="1"/>
  <c r="P3186" i="1"/>
  <c r="Q3186" i="1"/>
  <c r="P3178" i="1"/>
  <c r="Q3178" i="1"/>
  <c r="P3170" i="1"/>
  <c r="Q3170" i="1"/>
  <c r="P3142" i="1"/>
  <c r="Q3142" i="1"/>
  <c r="P3070" i="1"/>
  <c r="Q3070" i="1"/>
  <c r="P3066" i="1"/>
  <c r="Q3066" i="1"/>
  <c r="P3006" i="1"/>
  <c r="Q3006" i="1"/>
  <c r="P2998" i="1"/>
  <c r="Q2998" i="1"/>
  <c r="P2990" i="1"/>
  <c r="Q2990" i="1"/>
  <c r="P2982" i="1"/>
  <c r="Q2982" i="1"/>
  <c r="P2974" i="1"/>
  <c r="Q2974" i="1"/>
  <c r="P2966" i="1"/>
  <c r="Q2966" i="1"/>
  <c r="P2958" i="1"/>
  <c r="Q2958" i="1"/>
  <c r="P2950" i="1"/>
  <c r="Q2950" i="1"/>
  <c r="P2946" i="1"/>
  <c r="Q2946" i="1"/>
  <c r="P2942" i="1"/>
  <c r="Q2942" i="1"/>
  <c r="P2938" i="1"/>
  <c r="Q2938" i="1"/>
  <c r="P2930" i="1"/>
  <c r="Q2930" i="1"/>
  <c r="P2918" i="1"/>
  <c r="Q2918" i="1"/>
  <c r="P2846" i="1"/>
  <c r="Q2846" i="1"/>
  <c r="P2838" i="1"/>
  <c r="Q2838" i="1"/>
  <c r="P2830" i="1"/>
  <c r="Q2830" i="1"/>
  <c r="P2822" i="1"/>
  <c r="Q2822" i="1"/>
  <c r="P2810" i="1"/>
  <c r="Q2810" i="1"/>
  <c r="P2806" i="1"/>
  <c r="Q2806" i="1"/>
  <c r="P2802" i="1"/>
  <c r="Q2802" i="1"/>
  <c r="P2798" i="1"/>
  <c r="Q2798" i="1"/>
  <c r="P2794" i="1"/>
  <c r="Q2794" i="1"/>
  <c r="P2790" i="1"/>
  <c r="Q2790" i="1"/>
  <c r="P2786" i="1"/>
  <c r="Q2786" i="1"/>
  <c r="P2782" i="1"/>
  <c r="Q2782" i="1"/>
  <c r="P2778" i="1"/>
  <c r="Q2778" i="1"/>
  <c r="P2774" i="1"/>
  <c r="Q2774" i="1"/>
  <c r="P2766" i="1"/>
  <c r="Q2766" i="1"/>
  <c r="P2730" i="1"/>
  <c r="Q2730" i="1"/>
  <c r="P2722" i="1"/>
  <c r="Q2722" i="1"/>
  <c r="P2718" i="1"/>
  <c r="Q2718" i="1"/>
  <c r="P2670" i="1"/>
  <c r="Q2670" i="1"/>
  <c r="P2662" i="1"/>
  <c r="Q2662" i="1"/>
  <c r="P2654" i="1"/>
  <c r="Q2654" i="1"/>
  <c r="P2650" i="1"/>
  <c r="Q2650" i="1"/>
  <c r="P2642" i="1"/>
  <c r="Q2642" i="1"/>
  <c r="P2634" i="1"/>
  <c r="Q2634" i="1"/>
  <c r="P2626" i="1"/>
  <c r="Q2626" i="1"/>
  <c r="P2622" i="1"/>
  <c r="Q2622" i="1"/>
  <c r="P2618" i="1"/>
  <c r="Q2618" i="1"/>
  <c r="P2614" i="1"/>
  <c r="Q2614" i="1"/>
  <c r="P2610" i="1"/>
  <c r="Q2610" i="1"/>
  <c r="P2546" i="1"/>
  <c r="Q2546" i="1"/>
  <c r="P2538" i="1"/>
  <c r="Q2538" i="1"/>
  <c r="P2530" i="1"/>
  <c r="Q2530" i="1"/>
  <c r="P2526" i="1"/>
  <c r="Q2526" i="1"/>
  <c r="P2514" i="1"/>
  <c r="Q2514" i="1"/>
  <c r="P2498" i="1"/>
  <c r="Q2498" i="1"/>
  <c r="P2494" i="1"/>
  <c r="Q2494" i="1"/>
  <c r="P2490" i="1"/>
  <c r="Q2490" i="1"/>
  <c r="P2486" i="1"/>
  <c r="Q2486" i="1"/>
  <c r="P2482" i="1"/>
  <c r="Q2482" i="1"/>
  <c r="P2478" i="1"/>
  <c r="Q2478" i="1"/>
  <c r="P2474" i="1"/>
  <c r="Q2474" i="1"/>
  <c r="P2386" i="1"/>
  <c r="Q2386" i="1"/>
  <c r="P2374" i="1"/>
  <c r="Q2374" i="1"/>
  <c r="P2350" i="1"/>
  <c r="Q2350" i="1"/>
  <c r="P2342" i="1"/>
  <c r="Q2342" i="1"/>
  <c r="P2334" i="1"/>
  <c r="Q2334" i="1"/>
  <c r="P2326" i="1"/>
  <c r="Q2326" i="1"/>
  <c r="P2314" i="1"/>
  <c r="Q2314" i="1"/>
  <c r="P2302" i="1"/>
  <c r="Q2302" i="1"/>
  <c r="P2290" i="1"/>
  <c r="Q2290" i="1"/>
  <c r="P2274" i="1"/>
  <c r="Q2274" i="1"/>
  <c r="P2270" i="1"/>
  <c r="Q2270" i="1"/>
  <c r="P2262" i="1"/>
  <c r="Q2262" i="1"/>
  <c r="P2254" i="1"/>
  <c r="Q2254" i="1"/>
  <c r="P2230" i="1"/>
  <c r="Q2230" i="1"/>
  <c r="P2222" i="1"/>
  <c r="Q2222" i="1"/>
  <c r="P2218" i="1"/>
  <c r="Q2218" i="1"/>
  <c r="P2214" i="1"/>
  <c r="Q2214" i="1"/>
  <c r="P2210" i="1"/>
  <c r="Q2210" i="1"/>
  <c r="P2206" i="1"/>
  <c r="Q2206" i="1"/>
  <c r="P2202" i="1"/>
  <c r="Q2202" i="1"/>
  <c r="P2146" i="1"/>
  <c r="Q2146" i="1"/>
  <c r="P2142" i="1"/>
  <c r="Q2142" i="1"/>
  <c r="P2138" i="1"/>
  <c r="Q2138" i="1"/>
  <c r="P2134" i="1"/>
  <c r="Q2134" i="1"/>
  <c r="P2094" i="1"/>
  <c r="Q2094" i="1"/>
  <c r="P2086" i="1"/>
  <c r="Q2086" i="1"/>
  <c r="P2078" i="1"/>
  <c r="Q2078" i="1"/>
  <c r="P2070" i="1"/>
  <c r="Q2070" i="1"/>
  <c r="P3689" i="1"/>
  <c r="Q3689" i="1"/>
  <c r="P3673" i="1"/>
  <c r="Q3673" i="1"/>
  <c r="P3669" i="1"/>
  <c r="Q3669" i="1"/>
  <c r="P3691" i="1"/>
  <c r="Q3691" i="1"/>
  <c r="P3687" i="1"/>
  <c r="Q3687" i="1"/>
  <c r="P3683" i="1"/>
  <c r="Q3683" i="1"/>
  <c r="P3679" i="1"/>
  <c r="Q3679" i="1"/>
  <c r="P3675" i="1"/>
  <c r="Q3675" i="1"/>
  <c r="P3671" i="1"/>
  <c r="Q3671" i="1"/>
  <c r="P3667" i="1"/>
  <c r="Q3667" i="1"/>
  <c r="P3663" i="1"/>
  <c r="Q3663" i="1"/>
  <c r="P3659" i="1"/>
  <c r="Q3659" i="1"/>
  <c r="P3655" i="1"/>
  <c r="Q3655" i="1"/>
  <c r="P3651" i="1"/>
  <c r="Q3651" i="1"/>
  <c r="P3647" i="1"/>
  <c r="Q3647" i="1"/>
  <c r="P3643" i="1"/>
  <c r="Q3643" i="1"/>
  <c r="P3639" i="1"/>
  <c r="Q3639" i="1"/>
  <c r="P3635" i="1"/>
  <c r="Q3635" i="1"/>
  <c r="P3631" i="1"/>
  <c r="Q3631" i="1"/>
  <c r="P3627" i="1"/>
  <c r="Q3627" i="1"/>
  <c r="P3623" i="1"/>
  <c r="Q3623" i="1"/>
  <c r="P3619" i="1"/>
  <c r="Q3619" i="1"/>
  <c r="P3615" i="1"/>
  <c r="Q3615" i="1"/>
  <c r="P3611" i="1"/>
  <c r="Q3611" i="1"/>
  <c r="P3607" i="1"/>
  <c r="Q3607" i="1"/>
  <c r="P3603" i="1"/>
  <c r="Q3603" i="1"/>
  <c r="P3599" i="1"/>
  <c r="Q3599" i="1"/>
  <c r="P3595" i="1"/>
  <c r="Q3595" i="1"/>
  <c r="P3591" i="1"/>
  <c r="Q3591" i="1"/>
  <c r="P3587" i="1"/>
  <c r="Q3587" i="1"/>
  <c r="P3583" i="1"/>
  <c r="Q3583" i="1"/>
  <c r="P3579" i="1"/>
  <c r="Q3579" i="1"/>
  <c r="P3575" i="1"/>
  <c r="Q3575" i="1"/>
  <c r="P3571" i="1"/>
  <c r="Q3571" i="1"/>
  <c r="P3567" i="1"/>
  <c r="Q3567" i="1"/>
  <c r="P3563" i="1"/>
  <c r="Q3563" i="1"/>
  <c r="P3559" i="1"/>
  <c r="Q3559" i="1"/>
  <c r="P3555" i="1"/>
  <c r="Q3555" i="1"/>
  <c r="P3551" i="1"/>
  <c r="Q3551" i="1"/>
  <c r="P3547" i="1"/>
  <c r="Q3547" i="1"/>
  <c r="P3543" i="1"/>
  <c r="Q3543" i="1"/>
  <c r="P3539" i="1"/>
  <c r="Q3539" i="1"/>
  <c r="P3535" i="1"/>
  <c r="Q3535" i="1"/>
  <c r="P3531" i="1"/>
  <c r="Q3531" i="1"/>
  <c r="P3527" i="1"/>
  <c r="Q3527" i="1"/>
  <c r="P3523" i="1"/>
  <c r="Q3523" i="1"/>
  <c r="P3519" i="1"/>
  <c r="Q3519" i="1"/>
  <c r="P3515" i="1"/>
  <c r="Q3515" i="1"/>
  <c r="P3511" i="1"/>
  <c r="Q3511" i="1"/>
  <c r="P3507" i="1"/>
  <c r="Q3507" i="1"/>
  <c r="P3503" i="1"/>
  <c r="Q3503" i="1"/>
  <c r="P3499" i="1"/>
  <c r="Q3499" i="1"/>
  <c r="P3495" i="1"/>
  <c r="Q3495" i="1"/>
  <c r="P3491" i="1"/>
  <c r="Q3491" i="1"/>
  <c r="P3487" i="1"/>
  <c r="Q3487" i="1"/>
  <c r="P3483" i="1"/>
  <c r="Q3483" i="1"/>
  <c r="P3479" i="1"/>
  <c r="Q3479" i="1"/>
  <c r="P3475" i="1"/>
  <c r="Q3475" i="1"/>
  <c r="P3471" i="1"/>
  <c r="Q3471" i="1"/>
  <c r="P3467" i="1"/>
  <c r="Q3467" i="1"/>
  <c r="P3463" i="1"/>
  <c r="Q3463" i="1"/>
  <c r="P3459" i="1"/>
  <c r="Q3459" i="1"/>
  <c r="P3455" i="1"/>
  <c r="Q3455" i="1"/>
  <c r="P3451" i="1"/>
  <c r="Q3451" i="1"/>
  <c r="P3447" i="1"/>
  <c r="Q3447" i="1"/>
  <c r="P3443" i="1"/>
  <c r="Q3443" i="1"/>
  <c r="P3439" i="1"/>
  <c r="Q3439" i="1"/>
  <c r="P3435" i="1"/>
  <c r="Q3435" i="1"/>
  <c r="P3431" i="1"/>
  <c r="Q3431" i="1"/>
  <c r="P3427" i="1"/>
  <c r="Q3427" i="1"/>
  <c r="P3423" i="1"/>
  <c r="Q3423" i="1"/>
  <c r="P3419" i="1"/>
  <c r="Q3419" i="1"/>
  <c r="P3415" i="1"/>
  <c r="Q3415" i="1"/>
  <c r="P3411" i="1"/>
  <c r="Q3411" i="1"/>
  <c r="P3407" i="1"/>
  <c r="Q3407" i="1"/>
  <c r="P3403" i="1"/>
  <c r="Q3403" i="1"/>
  <c r="P3399" i="1"/>
  <c r="Q3399" i="1"/>
  <c r="P3395" i="1"/>
  <c r="Q3395" i="1"/>
  <c r="P3391" i="1"/>
  <c r="Q3391" i="1"/>
  <c r="P3387" i="1"/>
  <c r="Q3387" i="1"/>
  <c r="P3383" i="1"/>
  <c r="Q3383" i="1"/>
  <c r="P3379" i="1"/>
  <c r="Q3379" i="1"/>
  <c r="P3375" i="1"/>
  <c r="Q3375" i="1"/>
  <c r="P3371" i="1"/>
  <c r="Q3371" i="1"/>
  <c r="P3367" i="1"/>
  <c r="Q3367" i="1"/>
  <c r="P3363" i="1"/>
  <c r="Q3363" i="1"/>
  <c r="P3359" i="1"/>
  <c r="Q3359" i="1"/>
  <c r="P3355" i="1"/>
  <c r="Q3355" i="1"/>
  <c r="P3351" i="1"/>
  <c r="Q3351" i="1"/>
  <c r="P3347" i="1"/>
  <c r="Q3347" i="1"/>
  <c r="P3343" i="1"/>
  <c r="Q3343" i="1"/>
  <c r="P3339" i="1"/>
  <c r="Q3339" i="1"/>
  <c r="P3335" i="1"/>
  <c r="Q3335" i="1"/>
  <c r="P3331" i="1"/>
  <c r="Q3331" i="1"/>
  <c r="P3327" i="1"/>
  <c r="Q3327" i="1"/>
  <c r="P3323" i="1"/>
  <c r="Q3323" i="1"/>
  <c r="P3319" i="1"/>
  <c r="Q3319" i="1"/>
  <c r="P3315" i="1"/>
  <c r="Q3315" i="1"/>
  <c r="P3311" i="1"/>
  <c r="Q3311" i="1"/>
  <c r="P3307" i="1"/>
  <c r="Q3307" i="1"/>
  <c r="P3303" i="1"/>
  <c r="Q3303" i="1"/>
  <c r="P3299" i="1"/>
  <c r="Q3299" i="1"/>
  <c r="P3295" i="1"/>
  <c r="Q3295" i="1"/>
  <c r="P3291" i="1"/>
  <c r="Q3291" i="1"/>
  <c r="P3287" i="1"/>
  <c r="Q3287" i="1"/>
  <c r="P3283" i="1"/>
  <c r="Q3283" i="1"/>
  <c r="P3279" i="1"/>
  <c r="Q3279" i="1"/>
  <c r="P3275" i="1"/>
  <c r="Q3275" i="1"/>
  <c r="P3271" i="1"/>
  <c r="Q3271" i="1"/>
  <c r="P3267" i="1"/>
  <c r="Q3267" i="1"/>
  <c r="P3263" i="1"/>
  <c r="Q3263" i="1"/>
  <c r="P3259" i="1"/>
  <c r="Q3259" i="1"/>
  <c r="P3255" i="1"/>
  <c r="Q3255" i="1"/>
  <c r="P3251" i="1"/>
  <c r="Q3251" i="1"/>
  <c r="P3247" i="1"/>
  <c r="Q3247" i="1"/>
  <c r="P3243" i="1"/>
  <c r="Q3243" i="1"/>
  <c r="P3239" i="1"/>
  <c r="Q3239" i="1"/>
  <c r="P3235" i="1"/>
  <c r="Q3235" i="1"/>
  <c r="P3231" i="1"/>
  <c r="Q3231" i="1"/>
  <c r="P3227" i="1"/>
  <c r="Q3227" i="1"/>
  <c r="P3223" i="1"/>
  <c r="Q3223" i="1"/>
  <c r="P3219" i="1"/>
  <c r="Q3219" i="1"/>
  <c r="P3215" i="1"/>
  <c r="Q3215" i="1"/>
  <c r="P3211" i="1"/>
  <c r="Q3211" i="1"/>
  <c r="P3207" i="1"/>
  <c r="Q3207" i="1"/>
  <c r="P3203" i="1"/>
  <c r="Q3203" i="1"/>
  <c r="P3199" i="1"/>
  <c r="Q3199" i="1"/>
  <c r="P3195" i="1"/>
  <c r="Q3195" i="1"/>
  <c r="P3191" i="1"/>
  <c r="Q3191" i="1"/>
  <c r="P3187" i="1"/>
  <c r="Q3187" i="1"/>
  <c r="P3183" i="1"/>
  <c r="Q3183" i="1"/>
  <c r="P3179" i="1"/>
  <c r="Q3179" i="1"/>
  <c r="P3175" i="1"/>
  <c r="Q3175" i="1"/>
  <c r="P3171" i="1"/>
  <c r="Q3171" i="1"/>
  <c r="P3167" i="1"/>
  <c r="Q3167" i="1"/>
  <c r="P3163" i="1"/>
  <c r="Q3163" i="1"/>
  <c r="P3159" i="1"/>
  <c r="Q3159" i="1"/>
  <c r="P3155" i="1"/>
  <c r="Q3155" i="1"/>
  <c r="P3151" i="1"/>
  <c r="Q3151" i="1"/>
  <c r="P3147" i="1"/>
  <c r="Q3147" i="1"/>
  <c r="P3143" i="1"/>
  <c r="Q3143" i="1"/>
  <c r="P3139" i="1"/>
  <c r="Q3139" i="1"/>
  <c r="P3135" i="1"/>
  <c r="Q3135" i="1"/>
  <c r="P3131" i="1"/>
  <c r="Q3131" i="1"/>
  <c r="P3127" i="1"/>
  <c r="Q3127" i="1"/>
  <c r="P3123" i="1"/>
  <c r="Q3123" i="1"/>
  <c r="P3119" i="1"/>
  <c r="Q3119" i="1"/>
  <c r="P3115" i="1"/>
  <c r="Q3115" i="1"/>
  <c r="P3111" i="1"/>
  <c r="Q3111" i="1"/>
  <c r="P3107" i="1"/>
  <c r="Q3107" i="1"/>
  <c r="P3103" i="1"/>
  <c r="Q3103" i="1"/>
  <c r="P3099" i="1"/>
  <c r="Q3099" i="1"/>
  <c r="P3095" i="1"/>
  <c r="Q3095" i="1"/>
  <c r="P3091" i="1"/>
  <c r="Q3091" i="1"/>
  <c r="P3087" i="1"/>
  <c r="Q3087" i="1"/>
  <c r="P3083" i="1"/>
  <c r="Q3083" i="1"/>
  <c r="P3079" i="1"/>
  <c r="Q3079" i="1"/>
  <c r="P3075" i="1"/>
  <c r="Q3075" i="1"/>
  <c r="P3071" i="1"/>
  <c r="Q3071" i="1"/>
  <c r="P3067" i="1"/>
  <c r="Q3067" i="1"/>
  <c r="P3063" i="1"/>
  <c r="Q3063" i="1"/>
  <c r="P3059" i="1"/>
  <c r="Q3059" i="1"/>
  <c r="P3055" i="1"/>
  <c r="Q3055" i="1"/>
  <c r="P3051" i="1"/>
  <c r="Q3051" i="1"/>
  <c r="P3047" i="1"/>
  <c r="Q3047" i="1"/>
  <c r="P3043" i="1"/>
  <c r="Q3043" i="1"/>
  <c r="P3039" i="1"/>
  <c r="Q3039" i="1"/>
  <c r="P3035" i="1"/>
  <c r="Q3035" i="1"/>
  <c r="P3031" i="1"/>
  <c r="Q3031" i="1"/>
  <c r="P3027" i="1"/>
  <c r="Q3027" i="1"/>
  <c r="P3023" i="1"/>
  <c r="Q3023" i="1"/>
  <c r="P3019" i="1"/>
  <c r="Q3019" i="1"/>
  <c r="P3015" i="1"/>
  <c r="Q3015" i="1"/>
  <c r="P3011" i="1"/>
  <c r="Q3011" i="1"/>
  <c r="P3007" i="1"/>
  <c r="Q3007" i="1"/>
  <c r="P3003" i="1"/>
  <c r="Q3003" i="1"/>
  <c r="P2999" i="1"/>
  <c r="Q2999" i="1"/>
  <c r="P2995" i="1"/>
  <c r="Q2995" i="1"/>
  <c r="P2991" i="1"/>
  <c r="Q2991" i="1"/>
  <c r="P2987" i="1"/>
  <c r="Q2987" i="1"/>
  <c r="P2983" i="1"/>
  <c r="Q2983" i="1"/>
  <c r="P2979" i="1"/>
  <c r="Q2979" i="1"/>
  <c r="P2975" i="1"/>
  <c r="Q2975" i="1"/>
  <c r="P2971" i="1"/>
  <c r="Q2971" i="1"/>
  <c r="P2967" i="1"/>
  <c r="Q2967" i="1"/>
  <c r="P2963" i="1"/>
  <c r="Q2963" i="1"/>
  <c r="P2959" i="1"/>
  <c r="Q2959" i="1"/>
  <c r="P2955" i="1"/>
  <c r="Q2955" i="1"/>
  <c r="P2951" i="1"/>
  <c r="Q2951" i="1"/>
  <c r="P2947" i="1"/>
  <c r="Q2947" i="1"/>
  <c r="P2943" i="1"/>
  <c r="Q2943" i="1"/>
  <c r="P2939" i="1"/>
  <c r="Q2939" i="1"/>
  <c r="P2935" i="1"/>
  <c r="Q2935" i="1"/>
  <c r="P2931" i="1"/>
  <c r="Q2931" i="1"/>
  <c r="P2927" i="1"/>
  <c r="Q2927" i="1"/>
  <c r="P2923" i="1"/>
  <c r="Q2923" i="1"/>
  <c r="P2919" i="1"/>
  <c r="Q2919" i="1"/>
  <c r="P2915" i="1"/>
  <c r="Q2915" i="1"/>
  <c r="P2911" i="1"/>
  <c r="Q2911" i="1"/>
  <c r="P2907" i="1"/>
  <c r="Q2907" i="1"/>
  <c r="P2903" i="1"/>
  <c r="Q2903" i="1"/>
  <c r="P2899" i="1"/>
  <c r="Q2899" i="1"/>
  <c r="P2895" i="1"/>
  <c r="Q2895" i="1"/>
  <c r="P2891" i="1"/>
  <c r="Q2891" i="1"/>
  <c r="P2887" i="1"/>
  <c r="Q2887" i="1"/>
  <c r="P2883" i="1"/>
  <c r="Q2883" i="1"/>
  <c r="P2879" i="1"/>
  <c r="Q2879" i="1"/>
  <c r="P2875" i="1"/>
  <c r="Q2875" i="1"/>
  <c r="P2871" i="1"/>
  <c r="Q2871" i="1"/>
  <c r="P2867" i="1"/>
  <c r="Q2867" i="1"/>
  <c r="P2863" i="1"/>
  <c r="Q2863" i="1"/>
  <c r="P2859" i="1"/>
  <c r="Q2859" i="1"/>
  <c r="P2855" i="1"/>
  <c r="Q2855" i="1"/>
  <c r="P2851" i="1"/>
  <c r="Q2851" i="1"/>
  <c r="P2847" i="1"/>
  <c r="Q2847" i="1"/>
  <c r="P2843" i="1"/>
  <c r="Q2843" i="1"/>
  <c r="P2839" i="1"/>
  <c r="Q2839" i="1"/>
  <c r="P2835" i="1"/>
  <c r="Q2835" i="1"/>
  <c r="P2831" i="1"/>
  <c r="Q2831" i="1"/>
  <c r="P2827" i="1"/>
  <c r="Q2827" i="1"/>
  <c r="P2823" i="1"/>
  <c r="Q2823" i="1"/>
  <c r="P2819" i="1"/>
  <c r="Q2819" i="1"/>
  <c r="P2815" i="1"/>
  <c r="Q2815" i="1"/>
  <c r="P2811" i="1"/>
  <c r="Q2811" i="1"/>
  <c r="P2807" i="1"/>
  <c r="Q2807" i="1"/>
  <c r="P2803" i="1"/>
  <c r="Q2803" i="1"/>
  <c r="P2799" i="1"/>
  <c r="Q2799" i="1"/>
  <c r="P2795" i="1"/>
  <c r="Q2795" i="1"/>
  <c r="P2791" i="1"/>
  <c r="Q2791" i="1"/>
  <c r="P2787" i="1"/>
  <c r="Q2787" i="1"/>
  <c r="P2783" i="1"/>
  <c r="Q2783" i="1"/>
  <c r="P2779" i="1"/>
  <c r="Q2779" i="1"/>
  <c r="P2775" i="1"/>
  <c r="Q2775" i="1"/>
  <c r="P2771" i="1"/>
  <c r="Q2771" i="1"/>
  <c r="P2767" i="1"/>
  <c r="Q2767" i="1"/>
  <c r="P2763" i="1"/>
  <c r="Q2763" i="1"/>
  <c r="P2759" i="1"/>
  <c r="Q2759" i="1"/>
  <c r="P2755" i="1"/>
  <c r="Q2755" i="1"/>
  <c r="P2751" i="1"/>
  <c r="Q2751" i="1"/>
  <c r="P2747" i="1"/>
  <c r="Q2747" i="1"/>
  <c r="P2743" i="1"/>
  <c r="Q2743" i="1"/>
  <c r="P2739" i="1"/>
  <c r="Q2739" i="1"/>
  <c r="P2735" i="1"/>
  <c r="Q2735" i="1"/>
  <c r="P2731" i="1"/>
  <c r="Q2731" i="1"/>
  <c r="P2727" i="1"/>
  <c r="Q2727" i="1"/>
  <c r="P2723" i="1"/>
  <c r="Q2723" i="1"/>
  <c r="P2719" i="1"/>
  <c r="Q2719" i="1"/>
  <c r="P2715" i="1"/>
  <c r="Q2715" i="1"/>
  <c r="P2711" i="1"/>
  <c r="Q2711" i="1"/>
  <c r="P2707" i="1"/>
  <c r="Q2707" i="1"/>
  <c r="P2703" i="1"/>
  <c r="Q2703" i="1"/>
  <c r="P2699" i="1"/>
  <c r="Q2699" i="1"/>
  <c r="P2695" i="1"/>
  <c r="Q2695" i="1"/>
  <c r="P2691" i="1"/>
  <c r="Q2691" i="1"/>
  <c r="P2687" i="1"/>
  <c r="Q2687" i="1"/>
  <c r="P2683" i="1"/>
  <c r="Q2683" i="1"/>
  <c r="P2679" i="1"/>
  <c r="Q2679" i="1"/>
  <c r="P2675" i="1"/>
  <c r="Q2675" i="1"/>
  <c r="P2671" i="1"/>
  <c r="Q2671" i="1"/>
  <c r="P2667" i="1"/>
  <c r="Q2667" i="1"/>
  <c r="P2663" i="1"/>
  <c r="Q2663" i="1"/>
  <c r="P2659" i="1"/>
  <c r="Q2659" i="1"/>
  <c r="P2655" i="1"/>
  <c r="Q2655" i="1"/>
  <c r="P2651" i="1"/>
  <c r="Q2651" i="1"/>
  <c r="P2647" i="1"/>
  <c r="Q2647" i="1"/>
  <c r="P2643" i="1"/>
  <c r="Q2643" i="1"/>
  <c r="P2639" i="1"/>
  <c r="Q2639" i="1"/>
  <c r="P2635" i="1"/>
  <c r="Q2635" i="1"/>
  <c r="P2631" i="1"/>
  <c r="Q2631" i="1"/>
  <c r="P2627" i="1"/>
  <c r="Q2627" i="1"/>
  <c r="P2623" i="1"/>
  <c r="Q2623" i="1"/>
  <c r="P2619" i="1"/>
  <c r="Q2619" i="1"/>
  <c r="P2615" i="1"/>
  <c r="Q2615" i="1"/>
  <c r="P2611" i="1"/>
  <c r="Q2611" i="1"/>
  <c r="P2607" i="1"/>
  <c r="Q2607" i="1"/>
  <c r="P2603" i="1"/>
  <c r="Q2603" i="1"/>
  <c r="P2599" i="1"/>
  <c r="Q2599" i="1"/>
  <c r="P2595" i="1"/>
  <c r="Q2595" i="1"/>
  <c r="P2591" i="1"/>
  <c r="Q2591" i="1"/>
  <c r="P2587" i="1"/>
  <c r="Q2587" i="1"/>
  <c r="P2583" i="1"/>
  <c r="Q2583" i="1"/>
  <c r="P2579" i="1"/>
  <c r="Q2579" i="1"/>
  <c r="P2575" i="1"/>
  <c r="Q2575" i="1"/>
  <c r="P2571" i="1"/>
  <c r="Q2571" i="1"/>
  <c r="P2567" i="1"/>
  <c r="Q2567" i="1"/>
  <c r="P2563" i="1"/>
  <c r="Q2563" i="1"/>
  <c r="P2559" i="1"/>
  <c r="Q2559" i="1"/>
  <c r="P2555" i="1"/>
  <c r="Q2555" i="1"/>
  <c r="P2551" i="1"/>
  <c r="Q2551" i="1"/>
  <c r="P2547" i="1"/>
  <c r="Q2547" i="1"/>
  <c r="P2543" i="1"/>
  <c r="Q2543" i="1"/>
  <c r="P2539" i="1"/>
  <c r="Q2539" i="1"/>
  <c r="P2535" i="1"/>
  <c r="Q2535" i="1"/>
  <c r="P2531" i="1"/>
  <c r="Q2531" i="1"/>
  <c r="P2527" i="1"/>
  <c r="Q2527" i="1"/>
  <c r="P2523" i="1"/>
  <c r="Q2523" i="1"/>
  <c r="P2519" i="1"/>
  <c r="Q2519" i="1"/>
  <c r="P2515" i="1"/>
  <c r="Q2515" i="1"/>
  <c r="P2511" i="1"/>
  <c r="Q2511" i="1"/>
  <c r="P2507" i="1"/>
  <c r="Q2507" i="1"/>
  <c r="P2503" i="1"/>
  <c r="Q2503" i="1"/>
  <c r="P2499" i="1"/>
  <c r="Q2499" i="1"/>
  <c r="P2495" i="1"/>
  <c r="Q2495" i="1"/>
  <c r="P2491" i="1"/>
  <c r="Q2491" i="1"/>
  <c r="P2487" i="1"/>
  <c r="Q2487" i="1"/>
  <c r="P2483" i="1"/>
  <c r="Q2483" i="1"/>
  <c r="P2479" i="1"/>
  <c r="Q2479" i="1"/>
  <c r="P2475" i="1"/>
  <c r="Q2475" i="1"/>
  <c r="P2471" i="1"/>
  <c r="Q2471" i="1"/>
  <c r="P2467" i="1"/>
  <c r="Q2467" i="1"/>
  <c r="P2463" i="1"/>
  <c r="Q2463" i="1"/>
  <c r="P2459" i="1"/>
  <c r="Q2459" i="1"/>
  <c r="P2455" i="1"/>
  <c r="Q2455" i="1"/>
  <c r="P2451" i="1"/>
  <c r="Q2451" i="1"/>
  <c r="P2447" i="1"/>
  <c r="Q2447" i="1"/>
  <c r="P2443" i="1"/>
  <c r="Q2443" i="1"/>
  <c r="P2439" i="1"/>
  <c r="Q2439" i="1"/>
  <c r="P2435" i="1"/>
  <c r="Q2435" i="1"/>
  <c r="P2431" i="1"/>
  <c r="Q2431" i="1"/>
  <c r="P2427" i="1"/>
  <c r="Q2427" i="1"/>
  <c r="P2423" i="1"/>
  <c r="Q2423" i="1"/>
  <c r="P2419" i="1"/>
  <c r="Q2419" i="1"/>
  <c r="P2415" i="1"/>
  <c r="Q2415" i="1"/>
  <c r="P2411" i="1"/>
  <c r="Q2411" i="1"/>
  <c r="P2407" i="1"/>
  <c r="Q2407" i="1"/>
  <c r="P2403" i="1"/>
  <c r="Q2403" i="1"/>
  <c r="P2399" i="1"/>
  <c r="Q2399" i="1"/>
  <c r="P2395" i="1"/>
  <c r="Q2395" i="1"/>
  <c r="P2391" i="1"/>
  <c r="Q2391" i="1"/>
  <c r="P2387" i="1"/>
  <c r="Q2387" i="1"/>
  <c r="P2383" i="1"/>
  <c r="Q2383" i="1"/>
  <c r="P2379" i="1"/>
  <c r="Q2379" i="1"/>
  <c r="P2375" i="1"/>
  <c r="Q2375" i="1"/>
  <c r="P2371" i="1"/>
  <c r="Q2371" i="1"/>
  <c r="P2367" i="1"/>
  <c r="Q2367" i="1"/>
  <c r="P2363" i="1"/>
  <c r="Q2363" i="1"/>
  <c r="P2359" i="1"/>
  <c r="Q2359" i="1"/>
  <c r="P2355" i="1"/>
  <c r="Q2355" i="1"/>
  <c r="P2351" i="1"/>
  <c r="Q2351" i="1"/>
  <c r="P2347" i="1"/>
  <c r="Q2347" i="1"/>
  <c r="P2343" i="1"/>
  <c r="Q2343" i="1"/>
  <c r="P2339" i="1"/>
  <c r="Q2339" i="1"/>
  <c r="P2335" i="1"/>
  <c r="Q2335" i="1"/>
  <c r="P2331" i="1"/>
  <c r="Q2331" i="1"/>
  <c r="P2327" i="1"/>
  <c r="Q2327" i="1"/>
  <c r="P2323" i="1"/>
  <c r="Q2323" i="1"/>
  <c r="P2319" i="1"/>
  <c r="Q2319" i="1"/>
  <c r="P2315" i="1"/>
  <c r="Q2315" i="1"/>
  <c r="P2311" i="1"/>
  <c r="Q2311" i="1"/>
  <c r="P2307" i="1"/>
  <c r="Q2307" i="1"/>
  <c r="P2303" i="1"/>
  <c r="Q2303" i="1"/>
  <c r="P2299" i="1"/>
  <c r="Q2299" i="1"/>
  <c r="P2295" i="1"/>
  <c r="Q2295" i="1"/>
  <c r="P2291" i="1"/>
  <c r="Q2291" i="1"/>
  <c r="P2287" i="1"/>
  <c r="Q2287" i="1"/>
  <c r="P2283" i="1"/>
  <c r="Q2283" i="1"/>
  <c r="P2279" i="1"/>
  <c r="Q2279" i="1"/>
  <c r="P2275" i="1"/>
  <c r="Q2275" i="1"/>
  <c r="P2271" i="1"/>
  <c r="Q2271" i="1"/>
  <c r="P2267" i="1"/>
  <c r="Q2267" i="1"/>
  <c r="P2263" i="1"/>
  <c r="Q2263" i="1"/>
  <c r="P2259" i="1"/>
  <c r="Q2259" i="1"/>
  <c r="P2255" i="1"/>
  <c r="Q2255" i="1"/>
  <c r="P2251" i="1"/>
  <c r="Q2251" i="1"/>
  <c r="P2247" i="1"/>
  <c r="Q2247" i="1"/>
  <c r="P2243" i="1"/>
  <c r="Q2243" i="1"/>
  <c r="P2239" i="1"/>
  <c r="Q2239" i="1"/>
  <c r="P2235" i="1"/>
  <c r="Q2235" i="1"/>
  <c r="P2231" i="1"/>
  <c r="Q2231" i="1"/>
  <c r="P2227" i="1"/>
  <c r="Q2227" i="1"/>
  <c r="P2223" i="1"/>
  <c r="Q2223" i="1"/>
  <c r="P2219" i="1"/>
  <c r="Q2219" i="1"/>
  <c r="P2215" i="1"/>
  <c r="Q2215" i="1"/>
  <c r="P2211" i="1"/>
  <c r="Q2211" i="1"/>
  <c r="P2207" i="1"/>
  <c r="Q2207" i="1"/>
  <c r="P2203" i="1"/>
  <c r="Q2203" i="1"/>
  <c r="P2199" i="1"/>
  <c r="Q2199" i="1"/>
  <c r="P2195" i="1"/>
  <c r="Q2195" i="1"/>
  <c r="P2191" i="1"/>
  <c r="Q2191" i="1"/>
  <c r="P2187" i="1"/>
  <c r="Q2187" i="1"/>
  <c r="P2183" i="1"/>
  <c r="Q2183" i="1"/>
  <c r="P2179" i="1"/>
  <c r="Q2179" i="1"/>
  <c r="P2175" i="1"/>
  <c r="Q2175" i="1"/>
  <c r="P2171" i="1"/>
  <c r="Q2171" i="1"/>
  <c r="P2167" i="1"/>
  <c r="Q2167" i="1"/>
  <c r="P2163" i="1"/>
  <c r="Q2163" i="1"/>
  <c r="P2159" i="1"/>
  <c r="Q2159" i="1"/>
  <c r="P2155" i="1"/>
  <c r="Q2155" i="1"/>
  <c r="P2151" i="1"/>
  <c r="Q2151" i="1"/>
  <c r="P2147" i="1"/>
  <c r="Q2147" i="1"/>
  <c r="P2143" i="1"/>
  <c r="Q2143" i="1"/>
  <c r="P2139" i="1"/>
  <c r="Q2139" i="1"/>
  <c r="P2135" i="1"/>
  <c r="Q2135" i="1"/>
  <c r="P2131" i="1"/>
  <c r="Q2131" i="1"/>
  <c r="P2127" i="1"/>
  <c r="Q2127" i="1"/>
  <c r="P2123" i="1"/>
  <c r="Q2123" i="1"/>
  <c r="P2119" i="1"/>
  <c r="Q2119" i="1"/>
  <c r="P2115" i="1"/>
  <c r="Q2115" i="1"/>
  <c r="P2111" i="1"/>
  <c r="Q2111" i="1"/>
  <c r="P2107" i="1"/>
  <c r="Q2107" i="1"/>
  <c r="P2103" i="1"/>
  <c r="Q2103" i="1"/>
  <c r="P2099" i="1"/>
  <c r="Q2099" i="1"/>
  <c r="P2095" i="1"/>
  <c r="Q2095" i="1"/>
  <c r="P2091" i="1"/>
  <c r="Q2091" i="1"/>
  <c r="P2087" i="1"/>
  <c r="Q2087" i="1"/>
  <c r="P2083" i="1"/>
  <c r="Q2083" i="1"/>
  <c r="P2079" i="1"/>
  <c r="Q2079" i="1"/>
  <c r="P2075" i="1"/>
  <c r="Q2075" i="1"/>
  <c r="P2071" i="1"/>
  <c r="Q2071" i="1"/>
  <c r="P2067" i="1"/>
  <c r="Q2067" i="1"/>
  <c r="P2063" i="1"/>
  <c r="Q2063" i="1"/>
  <c r="P2059" i="1"/>
  <c r="Q2059" i="1"/>
  <c r="P2055" i="1"/>
  <c r="Q2055" i="1"/>
  <c r="P2051" i="1"/>
  <c r="Q2051" i="1"/>
  <c r="P2047" i="1"/>
  <c r="Q2047" i="1"/>
  <c r="P2043" i="1"/>
  <c r="Q2043" i="1"/>
  <c r="P2039" i="1"/>
  <c r="Q2039" i="1"/>
  <c r="P2035" i="1"/>
  <c r="Q2035" i="1"/>
  <c r="P2031" i="1"/>
  <c r="Q2031" i="1"/>
  <c r="P2027" i="1"/>
  <c r="Q2027" i="1"/>
  <c r="P2023" i="1"/>
  <c r="Q2023" i="1"/>
  <c r="P2019" i="1"/>
  <c r="Q2019" i="1"/>
  <c r="P2015" i="1"/>
  <c r="Q2015" i="1"/>
  <c r="P2011" i="1"/>
  <c r="Q2011" i="1"/>
  <c r="P2007" i="1"/>
  <c r="Q2007" i="1"/>
  <c r="P2003" i="1"/>
  <c r="Q2003" i="1"/>
  <c r="P1999" i="1"/>
  <c r="Q1999" i="1"/>
  <c r="P1995" i="1"/>
  <c r="Q1995" i="1"/>
  <c r="P1991" i="1"/>
  <c r="Q1991" i="1"/>
  <c r="P1987" i="1"/>
  <c r="Q1987" i="1"/>
  <c r="P1983" i="1"/>
  <c r="Q1983" i="1"/>
  <c r="P1979" i="1"/>
  <c r="Q1979" i="1"/>
  <c r="P1975" i="1"/>
  <c r="Q1975" i="1"/>
  <c r="P1971" i="1"/>
  <c r="Q1971" i="1"/>
  <c r="P1967" i="1"/>
  <c r="Q1967" i="1"/>
  <c r="P1963" i="1"/>
  <c r="Q1963" i="1"/>
  <c r="P1959" i="1"/>
  <c r="Q1959" i="1"/>
  <c r="P1955" i="1"/>
  <c r="Q1955" i="1"/>
  <c r="P1951" i="1"/>
  <c r="Q1951" i="1"/>
  <c r="P1947" i="1"/>
  <c r="Q1947" i="1"/>
  <c r="P1943" i="1"/>
  <c r="Q1943" i="1"/>
  <c r="P1939" i="1"/>
  <c r="Q1939" i="1"/>
  <c r="P1935" i="1"/>
  <c r="Q1935" i="1"/>
  <c r="P1931" i="1"/>
  <c r="Q1931" i="1"/>
  <c r="P1927" i="1"/>
  <c r="Q1927" i="1"/>
  <c r="P1923" i="1"/>
  <c r="Q1923" i="1"/>
  <c r="P1919" i="1"/>
  <c r="Q1919" i="1"/>
  <c r="P1915" i="1"/>
  <c r="Q1915" i="1"/>
  <c r="P1911" i="1"/>
  <c r="Q1911" i="1"/>
  <c r="P1907" i="1"/>
  <c r="Q1907" i="1"/>
  <c r="P1903" i="1"/>
  <c r="Q1903" i="1"/>
  <c r="P1899" i="1"/>
  <c r="Q1899" i="1"/>
  <c r="P1895" i="1"/>
  <c r="Q1895" i="1"/>
  <c r="P1891" i="1"/>
  <c r="Q1891" i="1"/>
  <c r="P1887" i="1"/>
  <c r="Q1887" i="1"/>
  <c r="P1883" i="1"/>
  <c r="Q1883" i="1"/>
  <c r="P1879" i="1"/>
  <c r="Q1879" i="1"/>
  <c r="P1875" i="1"/>
  <c r="Q1875" i="1"/>
  <c r="P1871" i="1"/>
  <c r="Q1871" i="1"/>
  <c r="P1867" i="1"/>
  <c r="Q1867" i="1"/>
  <c r="P1863" i="1"/>
  <c r="Q1863" i="1"/>
  <c r="P1859" i="1"/>
  <c r="Q1859" i="1"/>
  <c r="P1855" i="1"/>
  <c r="Q1855" i="1"/>
  <c r="P1851" i="1"/>
  <c r="Q1851" i="1"/>
  <c r="P1847" i="1"/>
  <c r="Q1847" i="1"/>
  <c r="P1843" i="1"/>
  <c r="Q1843" i="1"/>
  <c r="P1839" i="1"/>
  <c r="Q1839" i="1"/>
  <c r="P1835" i="1"/>
  <c r="Q1835" i="1"/>
  <c r="P1831" i="1"/>
  <c r="Q1831" i="1"/>
  <c r="P1827" i="1"/>
  <c r="Q1827" i="1"/>
  <c r="P1823" i="1"/>
  <c r="Q1823" i="1"/>
  <c r="P1819" i="1"/>
  <c r="Q1819" i="1"/>
  <c r="P1815" i="1"/>
  <c r="Q1815" i="1"/>
  <c r="P1811" i="1"/>
  <c r="Q1811" i="1"/>
  <c r="P1807" i="1"/>
  <c r="Q1807" i="1"/>
  <c r="P1803" i="1"/>
  <c r="Q1803" i="1"/>
  <c r="P1799" i="1"/>
  <c r="Q1799" i="1"/>
  <c r="P1795" i="1"/>
  <c r="Q1795" i="1"/>
  <c r="P1791" i="1"/>
  <c r="Q1791" i="1"/>
  <c r="P1787" i="1"/>
  <c r="Q1787" i="1"/>
  <c r="P1783" i="1"/>
  <c r="Q1783" i="1"/>
  <c r="P1779" i="1"/>
  <c r="Q1779" i="1"/>
  <c r="P1775" i="1"/>
  <c r="Q1775" i="1"/>
  <c r="P1771" i="1"/>
  <c r="Q1771" i="1"/>
  <c r="P1767" i="1"/>
  <c r="Q1767" i="1"/>
  <c r="P1763" i="1"/>
  <c r="Q1763" i="1"/>
  <c r="P1759" i="1"/>
  <c r="Q1759" i="1"/>
  <c r="P1755" i="1"/>
  <c r="Q1755" i="1"/>
  <c r="P1751" i="1"/>
  <c r="Q1751" i="1"/>
  <c r="P1747" i="1"/>
  <c r="Q1747" i="1"/>
  <c r="P1743" i="1"/>
  <c r="Q1743" i="1"/>
  <c r="P1739" i="1"/>
  <c r="Q1739" i="1"/>
  <c r="P1735" i="1"/>
  <c r="Q1735" i="1"/>
  <c r="P1731" i="1"/>
  <c r="Q1731" i="1"/>
  <c r="P1727" i="1"/>
  <c r="Q1727" i="1"/>
  <c r="P1723" i="1"/>
  <c r="Q1723" i="1"/>
  <c r="P1719" i="1"/>
  <c r="Q1719" i="1"/>
  <c r="P1715" i="1"/>
  <c r="Q1715" i="1"/>
  <c r="P1711" i="1"/>
  <c r="Q1711" i="1"/>
  <c r="P1707" i="1"/>
  <c r="Q1707" i="1"/>
  <c r="P1703" i="1"/>
  <c r="Q1703" i="1"/>
  <c r="P1699" i="1"/>
  <c r="Q1699" i="1"/>
  <c r="P1695" i="1"/>
  <c r="Q1695" i="1"/>
  <c r="P1691" i="1"/>
  <c r="Q1691" i="1"/>
  <c r="P1687" i="1"/>
  <c r="Q1687" i="1"/>
  <c r="P1683" i="1"/>
  <c r="Q1683" i="1"/>
  <c r="P1679" i="1"/>
  <c r="Q1679" i="1"/>
  <c r="P1675" i="1"/>
  <c r="Q1675" i="1"/>
  <c r="P1671" i="1"/>
  <c r="Q1671" i="1"/>
  <c r="P1667" i="1"/>
  <c r="Q1667" i="1"/>
  <c r="P1663" i="1"/>
  <c r="Q1663" i="1"/>
  <c r="P1659" i="1"/>
  <c r="Q1659" i="1"/>
  <c r="P1655" i="1"/>
  <c r="Q1655" i="1"/>
  <c r="P1651" i="1"/>
  <c r="Q1651" i="1"/>
  <c r="P1647" i="1"/>
  <c r="Q1647" i="1"/>
  <c r="P1643" i="1"/>
  <c r="Q1643" i="1"/>
  <c r="P1639" i="1"/>
  <c r="Q1639" i="1"/>
  <c r="P1635" i="1"/>
  <c r="Q1635" i="1"/>
  <c r="P1631" i="1"/>
  <c r="Q1631" i="1"/>
  <c r="P1627" i="1"/>
  <c r="Q1627" i="1"/>
  <c r="P1623" i="1"/>
  <c r="Q1623" i="1"/>
  <c r="P1619" i="1"/>
  <c r="Q1619" i="1"/>
  <c r="P1615" i="1"/>
  <c r="Q1615" i="1"/>
  <c r="P1611" i="1"/>
  <c r="Q1611" i="1"/>
  <c r="P1607" i="1"/>
  <c r="Q1607" i="1"/>
  <c r="P1603" i="1"/>
  <c r="Q1603" i="1"/>
  <c r="P1599" i="1"/>
  <c r="Q1599" i="1"/>
  <c r="P1595" i="1"/>
  <c r="Q1595" i="1"/>
  <c r="P1591" i="1"/>
  <c r="Q1591" i="1"/>
  <c r="P1587" i="1"/>
  <c r="Q1587" i="1"/>
  <c r="P1583" i="1"/>
  <c r="Q1583" i="1"/>
  <c r="P1579" i="1"/>
  <c r="Q1579" i="1"/>
  <c r="P1575" i="1"/>
  <c r="Q1575" i="1"/>
  <c r="P1571" i="1"/>
  <c r="Q1571" i="1"/>
  <c r="P1567" i="1"/>
  <c r="Q1567" i="1"/>
  <c r="P1563" i="1"/>
  <c r="Q1563" i="1"/>
  <c r="P1559" i="1"/>
  <c r="Q1559" i="1"/>
  <c r="P1555" i="1"/>
  <c r="Q1555" i="1"/>
  <c r="P1551" i="1"/>
  <c r="Q1551" i="1"/>
  <c r="P1547" i="1"/>
  <c r="Q1547" i="1"/>
  <c r="P1543" i="1"/>
  <c r="Q1543" i="1"/>
  <c r="P1539" i="1"/>
  <c r="Q1539" i="1"/>
  <c r="P1535" i="1"/>
  <c r="Q1535" i="1"/>
  <c r="P1531" i="1"/>
  <c r="Q1531" i="1"/>
  <c r="P1527" i="1"/>
  <c r="Q1527" i="1"/>
  <c r="P1523" i="1"/>
  <c r="Q1523" i="1"/>
  <c r="P1519" i="1"/>
  <c r="Q1519" i="1"/>
  <c r="P1515" i="1"/>
  <c r="Q1515" i="1"/>
  <c r="P1511" i="1"/>
  <c r="Q1511" i="1"/>
  <c r="P1507" i="1"/>
  <c r="Q1507" i="1"/>
  <c r="P1503" i="1"/>
  <c r="Q1503" i="1"/>
  <c r="P1499" i="1"/>
  <c r="Q1499" i="1"/>
  <c r="P1495" i="1"/>
  <c r="Q1495" i="1"/>
  <c r="P1491" i="1"/>
  <c r="Q1491" i="1"/>
  <c r="P1487" i="1"/>
  <c r="Q1487" i="1"/>
  <c r="P1483" i="1"/>
  <c r="Q1483" i="1"/>
  <c r="P1479" i="1"/>
  <c r="Q1479" i="1"/>
  <c r="P1475" i="1"/>
  <c r="Q1475" i="1"/>
  <c r="P1471" i="1"/>
  <c r="Q1471" i="1"/>
  <c r="P1467" i="1"/>
  <c r="Q1467" i="1"/>
  <c r="P1463" i="1"/>
  <c r="Q1463" i="1"/>
  <c r="P1459" i="1"/>
  <c r="Q1459" i="1"/>
  <c r="P1455" i="1"/>
  <c r="Q1455" i="1"/>
  <c r="P1451" i="1"/>
  <c r="Q1451" i="1"/>
  <c r="P1447" i="1"/>
  <c r="Q1447" i="1"/>
  <c r="P1443" i="1"/>
  <c r="Q1443" i="1"/>
  <c r="P1439" i="1"/>
  <c r="Q1439" i="1"/>
  <c r="P1435" i="1"/>
  <c r="Q1435" i="1"/>
  <c r="P1431" i="1"/>
  <c r="Q1431" i="1"/>
  <c r="P1427" i="1"/>
  <c r="Q1427" i="1"/>
  <c r="P1423" i="1"/>
  <c r="Q1423" i="1"/>
  <c r="P1419" i="1"/>
  <c r="Q1419" i="1"/>
  <c r="P1415" i="1"/>
  <c r="Q1415" i="1"/>
  <c r="P1411" i="1"/>
  <c r="Q1411" i="1"/>
  <c r="P1407" i="1"/>
  <c r="Q1407" i="1"/>
  <c r="P1403" i="1"/>
  <c r="Q1403" i="1"/>
  <c r="P1399" i="1"/>
  <c r="Q1399" i="1"/>
  <c r="P1395" i="1"/>
  <c r="Q1395" i="1"/>
  <c r="P1391" i="1"/>
  <c r="Q1391" i="1"/>
  <c r="P1387" i="1"/>
  <c r="Q1387" i="1"/>
  <c r="P1383" i="1"/>
  <c r="Q1383" i="1"/>
  <c r="P1379" i="1"/>
  <c r="Q1379" i="1"/>
  <c r="P1375" i="1"/>
  <c r="Q1375" i="1"/>
  <c r="P1371" i="1"/>
  <c r="Q1371" i="1"/>
  <c r="P1367" i="1"/>
  <c r="Q1367" i="1"/>
  <c r="P1363" i="1"/>
  <c r="Q1363" i="1"/>
  <c r="P1359" i="1"/>
  <c r="Q1359" i="1"/>
  <c r="P1355" i="1"/>
  <c r="Q1355" i="1"/>
  <c r="P1351" i="1"/>
  <c r="Q1351" i="1"/>
  <c r="P1347" i="1"/>
  <c r="Q1347" i="1"/>
  <c r="P1343" i="1"/>
  <c r="Q1343" i="1"/>
  <c r="P1339" i="1"/>
  <c r="Q1339" i="1"/>
  <c r="P1335" i="1"/>
  <c r="Q1335" i="1"/>
  <c r="P1331" i="1"/>
  <c r="Q1331" i="1"/>
  <c r="P1327" i="1"/>
  <c r="Q1327" i="1"/>
  <c r="P1323" i="1"/>
  <c r="Q1323" i="1"/>
  <c r="P1319" i="1"/>
  <c r="Q1319" i="1"/>
  <c r="P1315" i="1"/>
  <c r="Q1315" i="1"/>
  <c r="P1311" i="1"/>
  <c r="Q1311" i="1"/>
  <c r="P1307" i="1"/>
  <c r="Q1307" i="1"/>
  <c r="P1303" i="1"/>
  <c r="Q1303" i="1"/>
  <c r="P1299" i="1"/>
  <c r="Q1299" i="1"/>
  <c r="P1295" i="1"/>
  <c r="Q1295" i="1"/>
  <c r="P1291" i="1"/>
  <c r="Q1291" i="1"/>
  <c r="P1287" i="1"/>
  <c r="Q1287" i="1"/>
  <c r="P1283" i="1"/>
  <c r="Q1283" i="1"/>
  <c r="P1279" i="1"/>
  <c r="Q1279" i="1"/>
  <c r="P1275" i="1"/>
  <c r="Q1275" i="1"/>
  <c r="P1271" i="1"/>
  <c r="Q1271" i="1"/>
  <c r="P1267" i="1"/>
  <c r="Q1267" i="1"/>
  <c r="P1263" i="1"/>
  <c r="Q1263" i="1"/>
  <c r="P1259" i="1"/>
  <c r="Q1259" i="1"/>
  <c r="P1255" i="1"/>
  <c r="Q1255" i="1"/>
  <c r="P1251" i="1"/>
  <c r="Q1251" i="1"/>
  <c r="P1247" i="1"/>
  <c r="Q1247" i="1"/>
  <c r="P1243" i="1"/>
  <c r="Q1243" i="1"/>
  <c r="P1239" i="1"/>
  <c r="Q1239" i="1"/>
  <c r="P1235" i="1"/>
  <c r="Q1235" i="1"/>
  <c r="P1231" i="1"/>
  <c r="Q1231" i="1"/>
  <c r="P1227" i="1"/>
  <c r="Q1227" i="1"/>
  <c r="P1223" i="1"/>
  <c r="Q1223" i="1"/>
  <c r="P1219" i="1"/>
  <c r="Q1219" i="1"/>
  <c r="P1215" i="1"/>
  <c r="Q1215" i="1"/>
  <c r="P1211" i="1"/>
  <c r="Q1211" i="1"/>
  <c r="P1207" i="1"/>
  <c r="Q1207" i="1"/>
  <c r="P1203" i="1"/>
  <c r="Q1203" i="1"/>
  <c r="P1199" i="1"/>
  <c r="Q1199" i="1"/>
  <c r="P1195" i="1"/>
  <c r="Q1195" i="1"/>
  <c r="P1191" i="1"/>
  <c r="Q1191" i="1"/>
  <c r="P1187" i="1"/>
  <c r="Q1187" i="1"/>
  <c r="P1183" i="1"/>
  <c r="Q1183" i="1"/>
  <c r="P1179" i="1"/>
  <c r="Q1179" i="1"/>
  <c r="P1175" i="1"/>
  <c r="Q1175" i="1"/>
  <c r="P1171" i="1"/>
  <c r="Q1171" i="1"/>
  <c r="P1167" i="1"/>
  <c r="Q1167" i="1"/>
  <c r="P1163" i="1"/>
  <c r="Q1163" i="1"/>
  <c r="P1159" i="1"/>
  <c r="Q1159" i="1"/>
  <c r="P1155" i="1"/>
  <c r="Q1155" i="1"/>
  <c r="P1151" i="1"/>
  <c r="Q1151" i="1"/>
  <c r="P1147" i="1"/>
  <c r="Q1147" i="1"/>
  <c r="P1143" i="1"/>
  <c r="Q1143" i="1"/>
  <c r="P1139" i="1"/>
  <c r="Q1139" i="1"/>
  <c r="P1135" i="1"/>
  <c r="Q1135" i="1"/>
  <c r="P1131" i="1"/>
  <c r="Q1131" i="1"/>
  <c r="P1127" i="1"/>
  <c r="Q1127" i="1"/>
  <c r="P1123" i="1"/>
  <c r="Q1123" i="1"/>
  <c r="P1119" i="1"/>
  <c r="Q1119" i="1"/>
  <c r="P1115" i="1"/>
  <c r="Q1115" i="1"/>
  <c r="P1111" i="1"/>
  <c r="Q1111" i="1"/>
  <c r="P1107" i="1"/>
  <c r="Q1107" i="1"/>
  <c r="P1103" i="1"/>
  <c r="Q1103" i="1"/>
  <c r="P1099" i="1"/>
  <c r="Q1099" i="1"/>
  <c r="P1095" i="1"/>
  <c r="Q1095" i="1"/>
  <c r="P1091" i="1"/>
  <c r="Q1091" i="1"/>
  <c r="P1087" i="1"/>
  <c r="Q1087" i="1"/>
  <c r="P1083" i="1"/>
  <c r="Q1083" i="1"/>
  <c r="P1079" i="1"/>
  <c r="Q1079" i="1"/>
  <c r="P1075" i="1"/>
  <c r="Q1075" i="1"/>
  <c r="P1071" i="1"/>
  <c r="Q1071" i="1"/>
  <c r="P1067" i="1"/>
  <c r="Q1067" i="1"/>
  <c r="P1063" i="1"/>
  <c r="Q1063" i="1"/>
  <c r="P1059" i="1"/>
  <c r="Q1059" i="1"/>
  <c r="P1055" i="1"/>
  <c r="Q1055" i="1"/>
  <c r="P1051" i="1"/>
  <c r="Q1051" i="1"/>
  <c r="P1047" i="1"/>
  <c r="Q1047" i="1"/>
  <c r="P1043" i="1"/>
  <c r="Q1043" i="1"/>
  <c r="P1039" i="1"/>
  <c r="Q1039" i="1"/>
  <c r="P1035" i="1"/>
  <c r="Q1035" i="1"/>
  <c r="P1031" i="1"/>
  <c r="Q1031" i="1"/>
  <c r="P1027" i="1"/>
  <c r="Q1027" i="1"/>
  <c r="P1023" i="1"/>
  <c r="Q1023" i="1"/>
  <c r="P1019" i="1"/>
  <c r="Q1019" i="1"/>
  <c r="P1015" i="1"/>
  <c r="Q1015" i="1"/>
  <c r="P1011" i="1"/>
  <c r="Q1011" i="1"/>
  <c r="P1007" i="1"/>
  <c r="Q1007" i="1"/>
  <c r="P1003" i="1"/>
  <c r="Q1003" i="1"/>
  <c r="P999" i="1"/>
  <c r="Q999" i="1"/>
  <c r="P995" i="1"/>
  <c r="Q995" i="1"/>
  <c r="P991" i="1"/>
  <c r="Q991" i="1"/>
  <c r="P987" i="1"/>
  <c r="Q987" i="1"/>
  <c r="P983" i="1"/>
  <c r="Q983" i="1"/>
  <c r="P979" i="1"/>
  <c r="Q979" i="1"/>
  <c r="P975" i="1"/>
  <c r="Q975" i="1"/>
  <c r="P971" i="1"/>
  <c r="Q971" i="1"/>
  <c r="P967" i="1"/>
  <c r="Q967" i="1"/>
  <c r="P963" i="1"/>
  <c r="Q963" i="1"/>
  <c r="P959" i="1"/>
  <c r="Q959" i="1"/>
  <c r="P955" i="1"/>
  <c r="Q955" i="1"/>
  <c r="P951" i="1"/>
  <c r="Q951" i="1"/>
  <c r="P947" i="1"/>
  <c r="Q947" i="1"/>
  <c r="P943" i="1"/>
  <c r="Q943" i="1"/>
  <c r="P939" i="1"/>
  <c r="Q939" i="1"/>
  <c r="P935" i="1"/>
  <c r="Q935" i="1"/>
  <c r="P931" i="1"/>
  <c r="Q931" i="1"/>
  <c r="P927" i="1"/>
  <c r="Q927" i="1"/>
  <c r="P923" i="1"/>
  <c r="Q923" i="1"/>
  <c r="P919" i="1"/>
  <c r="Q919" i="1"/>
  <c r="P915" i="1"/>
  <c r="Q915" i="1"/>
  <c r="P911" i="1"/>
  <c r="Q911" i="1"/>
  <c r="P907" i="1"/>
  <c r="Q907" i="1"/>
  <c r="P903" i="1"/>
  <c r="Q903" i="1"/>
  <c r="P899" i="1"/>
  <c r="Q899" i="1"/>
  <c r="P895" i="1"/>
  <c r="Q895" i="1"/>
  <c r="P891" i="1"/>
  <c r="Q891" i="1"/>
  <c r="P887" i="1"/>
  <c r="Q887" i="1"/>
  <c r="P883" i="1"/>
  <c r="Q883" i="1"/>
  <c r="P879" i="1"/>
  <c r="Q879" i="1"/>
  <c r="P875" i="1"/>
  <c r="Q875" i="1"/>
  <c r="P871" i="1"/>
  <c r="Q871" i="1"/>
  <c r="P867" i="1"/>
  <c r="Q867" i="1"/>
  <c r="P863" i="1"/>
  <c r="Q863" i="1"/>
  <c r="P859" i="1"/>
  <c r="Q859" i="1"/>
  <c r="P855" i="1"/>
  <c r="Q855" i="1"/>
  <c r="P851" i="1"/>
  <c r="Q851" i="1"/>
  <c r="P847" i="1"/>
  <c r="Q847" i="1"/>
  <c r="P843" i="1"/>
  <c r="Q843" i="1"/>
  <c r="P839" i="1"/>
  <c r="Q839" i="1"/>
  <c r="P1018" i="1"/>
  <c r="Q1018" i="1"/>
  <c r="P1014" i="1"/>
  <c r="Q1014" i="1"/>
  <c r="P1010" i="1"/>
  <c r="Q1010" i="1"/>
  <c r="P1006" i="1"/>
  <c r="Q1006" i="1"/>
  <c r="P1002" i="1"/>
  <c r="Q1002" i="1"/>
  <c r="P998" i="1"/>
  <c r="Q998" i="1"/>
  <c r="P994" i="1"/>
  <c r="Q994" i="1"/>
  <c r="P990" i="1"/>
  <c r="Q990" i="1"/>
  <c r="P986" i="1"/>
  <c r="Q986" i="1"/>
  <c r="P982" i="1"/>
  <c r="Q982" i="1"/>
  <c r="P978" i="1"/>
  <c r="Q978" i="1"/>
  <c r="P974" i="1"/>
  <c r="Q974" i="1"/>
  <c r="P970" i="1"/>
  <c r="Q970" i="1"/>
  <c r="P966" i="1"/>
  <c r="Q966" i="1"/>
  <c r="P962" i="1"/>
  <c r="Q962" i="1"/>
  <c r="P958" i="1"/>
  <c r="Q958" i="1"/>
  <c r="P954" i="1"/>
  <c r="Q954" i="1"/>
  <c r="P950" i="1"/>
  <c r="Q950" i="1"/>
  <c r="P946" i="1"/>
  <c r="Q946" i="1"/>
  <c r="P942" i="1"/>
  <c r="Q942" i="1"/>
  <c r="P938" i="1"/>
  <c r="Q938" i="1"/>
  <c r="P934" i="1"/>
  <c r="Q934" i="1"/>
  <c r="P930" i="1"/>
  <c r="Q930" i="1"/>
  <c r="P926" i="1"/>
  <c r="Q926" i="1"/>
  <c r="P922" i="1"/>
  <c r="Q922" i="1"/>
  <c r="P918" i="1"/>
  <c r="Q918" i="1"/>
  <c r="P914" i="1"/>
  <c r="Q914" i="1"/>
  <c r="P910" i="1"/>
  <c r="Q910" i="1"/>
  <c r="P906" i="1"/>
  <c r="Q906" i="1"/>
  <c r="P902" i="1"/>
  <c r="Q902" i="1"/>
  <c r="P898" i="1"/>
  <c r="Q898" i="1"/>
  <c r="P894" i="1"/>
  <c r="Q894" i="1"/>
  <c r="P890" i="1"/>
  <c r="Q890" i="1"/>
  <c r="P886" i="1"/>
  <c r="Q886" i="1"/>
  <c r="P882" i="1"/>
  <c r="Q882" i="1"/>
  <c r="P878" i="1"/>
  <c r="Q878" i="1"/>
  <c r="P874" i="1"/>
  <c r="Q874" i="1"/>
  <c r="P870" i="1"/>
  <c r="Q870" i="1"/>
  <c r="P866" i="1"/>
  <c r="Q866" i="1"/>
  <c r="P862" i="1"/>
  <c r="Q862" i="1"/>
  <c r="P858" i="1"/>
  <c r="Q858" i="1"/>
  <c r="P854" i="1"/>
  <c r="Q854" i="1"/>
  <c r="P850" i="1"/>
  <c r="Q850" i="1"/>
  <c r="P846" i="1"/>
  <c r="Q846" i="1"/>
  <c r="P842" i="1"/>
  <c r="Q842" i="1"/>
  <c r="P838" i="1"/>
  <c r="Q838" i="1"/>
  <c r="P834" i="1"/>
  <c r="Q834" i="1"/>
  <c r="P830" i="1"/>
  <c r="Q830" i="1"/>
  <c r="P826" i="1"/>
  <c r="Q826" i="1"/>
  <c r="P822" i="1"/>
  <c r="Q822" i="1"/>
  <c r="P818" i="1"/>
  <c r="Q818" i="1"/>
  <c r="P814" i="1"/>
  <c r="Q814" i="1"/>
  <c r="P810" i="1"/>
  <c r="Q810" i="1"/>
  <c r="P806" i="1"/>
  <c r="Q806" i="1"/>
  <c r="P802" i="1"/>
  <c r="Q802" i="1"/>
  <c r="P798" i="1"/>
  <c r="Q798" i="1"/>
  <c r="P794" i="1"/>
  <c r="Q794" i="1"/>
  <c r="P790" i="1"/>
  <c r="Q790" i="1"/>
  <c r="P786" i="1"/>
  <c r="Q786" i="1"/>
  <c r="P782" i="1"/>
  <c r="Q782" i="1"/>
  <c r="P778" i="1"/>
  <c r="Q778" i="1"/>
  <c r="P774" i="1"/>
  <c r="Q774" i="1"/>
  <c r="P770" i="1"/>
  <c r="Q770" i="1"/>
  <c r="P766" i="1"/>
  <c r="Q766" i="1"/>
  <c r="P762" i="1"/>
  <c r="Q762" i="1"/>
  <c r="P758" i="1"/>
  <c r="Q758" i="1"/>
  <c r="P754" i="1"/>
  <c r="Q754" i="1"/>
  <c r="P750" i="1"/>
  <c r="Q750" i="1"/>
  <c r="P746" i="1"/>
  <c r="Q746" i="1"/>
  <c r="P742" i="1"/>
  <c r="Q742" i="1"/>
  <c r="P738" i="1"/>
  <c r="Q738" i="1"/>
  <c r="P734" i="1"/>
  <c r="Q734" i="1"/>
  <c r="P730" i="1"/>
  <c r="Q730" i="1"/>
  <c r="P726" i="1"/>
  <c r="Q726" i="1"/>
  <c r="P722" i="1"/>
  <c r="Q722" i="1"/>
  <c r="P718" i="1"/>
  <c r="Q718" i="1"/>
  <c r="P714" i="1"/>
  <c r="Q714" i="1"/>
  <c r="P710" i="1"/>
  <c r="Q710" i="1"/>
  <c r="P706" i="1"/>
  <c r="Q706" i="1"/>
  <c r="P702" i="1"/>
  <c r="Q702" i="1"/>
  <c r="P698" i="1"/>
  <c r="Q698" i="1"/>
  <c r="P694" i="1"/>
  <c r="Q694" i="1"/>
  <c r="P690" i="1"/>
  <c r="Q690" i="1"/>
  <c r="P686" i="1"/>
  <c r="Q686" i="1"/>
  <c r="P682" i="1"/>
  <c r="Q682" i="1"/>
  <c r="P678" i="1"/>
  <c r="Q678" i="1"/>
  <c r="P674" i="1"/>
  <c r="Q674" i="1"/>
  <c r="P670" i="1"/>
  <c r="Q670" i="1"/>
  <c r="P666" i="1"/>
  <c r="Q666" i="1"/>
  <c r="P662" i="1"/>
  <c r="Q662" i="1"/>
  <c r="P658" i="1"/>
  <c r="Q658" i="1"/>
  <c r="P654" i="1"/>
  <c r="Q654" i="1"/>
  <c r="P650" i="1"/>
  <c r="Q650" i="1"/>
  <c r="P646" i="1"/>
  <c r="Q646" i="1"/>
  <c r="P642" i="1"/>
  <c r="Q642" i="1"/>
  <c r="P638" i="1"/>
  <c r="Q638" i="1"/>
  <c r="P634" i="1"/>
  <c r="Q634" i="1"/>
  <c r="P630" i="1"/>
  <c r="Q630" i="1"/>
  <c r="P626" i="1"/>
  <c r="Q626" i="1"/>
  <c r="P622" i="1"/>
  <c r="Q622" i="1"/>
  <c r="P618" i="1"/>
  <c r="Q618" i="1"/>
  <c r="P614" i="1"/>
  <c r="Q614" i="1"/>
  <c r="P610" i="1"/>
  <c r="Q610" i="1"/>
  <c r="P606" i="1"/>
  <c r="Q606" i="1"/>
  <c r="P602" i="1"/>
  <c r="Q602" i="1"/>
  <c r="P598" i="1"/>
  <c r="Q598" i="1"/>
  <c r="P594" i="1"/>
  <c r="Q594" i="1"/>
  <c r="P590" i="1"/>
  <c r="Q590" i="1"/>
  <c r="P586" i="1"/>
  <c r="Q586" i="1"/>
  <c r="P582" i="1"/>
  <c r="Q582" i="1"/>
  <c r="P578" i="1"/>
  <c r="Q578" i="1"/>
  <c r="P574" i="1"/>
  <c r="Q574" i="1"/>
  <c r="P570" i="1"/>
  <c r="Q570" i="1"/>
  <c r="P566" i="1"/>
  <c r="Q566" i="1"/>
  <c r="P562" i="1"/>
  <c r="Q562" i="1"/>
  <c r="P558" i="1"/>
  <c r="Q558" i="1"/>
  <c r="P554" i="1"/>
  <c r="Q554" i="1"/>
  <c r="P550" i="1"/>
  <c r="Q550" i="1"/>
  <c r="P546" i="1"/>
  <c r="Q546" i="1"/>
  <c r="P542" i="1"/>
  <c r="Q542" i="1"/>
  <c r="P538" i="1"/>
  <c r="Q538" i="1"/>
  <c r="P534" i="1"/>
  <c r="Q534" i="1"/>
  <c r="P530" i="1"/>
  <c r="Q530" i="1"/>
  <c r="P526" i="1"/>
  <c r="Q526" i="1"/>
  <c r="P522" i="1"/>
  <c r="Q522" i="1"/>
  <c r="P518" i="1"/>
  <c r="Q518" i="1"/>
  <c r="P514" i="1"/>
  <c r="Q514" i="1"/>
  <c r="P510" i="1"/>
  <c r="Q510" i="1"/>
  <c r="P506" i="1"/>
  <c r="Q506" i="1"/>
  <c r="P502" i="1"/>
  <c r="Q502" i="1"/>
  <c r="P498" i="1"/>
  <c r="Q498" i="1"/>
  <c r="P494" i="1"/>
  <c r="Q494" i="1"/>
  <c r="P490" i="1"/>
  <c r="Q490" i="1"/>
  <c r="P486" i="1"/>
  <c r="Q486" i="1"/>
  <c r="P482" i="1"/>
  <c r="Q482" i="1"/>
  <c r="P478" i="1"/>
  <c r="Q478" i="1"/>
  <c r="P474" i="1"/>
  <c r="Q474" i="1"/>
  <c r="P470" i="1"/>
  <c r="Q470" i="1"/>
  <c r="P466" i="1"/>
  <c r="Q466" i="1"/>
  <c r="P462" i="1"/>
  <c r="Q462" i="1"/>
  <c r="P458" i="1"/>
  <c r="Q458" i="1"/>
  <c r="P454" i="1"/>
  <c r="Q454" i="1"/>
  <c r="P450" i="1"/>
  <c r="Q450" i="1"/>
  <c r="P446" i="1"/>
  <c r="Q446" i="1"/>
  <c r="P442" i="1"/>
  <c r="Q442" i="1"/>
  <c r="P438" i="1"/>
  <c r="Q438" i="1"/>
  <c r="P434" i="1"/>
  <c r="Q434" i="1"/>
  <c r="P430" i="1"/>
  <c r="Q430" i="1"/>
  <c r="P426" i="1"/>
  <c r="Q426" i="1"/>
  <c r="P422" i="1"/>
  <c r="Q422" i="1"/>
  <c r="P418" i="1"/>
  <c r="Q418" i="1"/>
  <c r="P414" i="1"/>
  <c r="Q414" i="1"/>
  <c r="P410" i="1"/>
  <c r="Q410" i="1"/>
  <c r="P406" i="1"/>
  <c r="Q406" i="1"/>
  <c r="P402" i="1"/>
  <c r="Q402" i="1"/>
  <c r="P398" i="1"/>
  <c r="Q398" i="1"/>
  <c r="P394" i="1"/>
  <c r="Q394" i="1"/>
  <c r="P390" i="1"/>
  <c r="Q390" i="1"/>
  <c r="P386" i="1"/>
  <c r="Q386" i="1"/>
  <c r="P382" i="1"/>
  <c r="Q382" i="1"/>
  <c r="P378" i="1"/>
  <c r="Q378" i="1"/>
  <c r="P374" i="1"/>
  <c r="Q374" i="1"/>
  <c r="P370" i="1"/>
  <c r="Q370" i="1"/>
  <c r="P366" i="1"/>
  <c r="Q366" i="1"/>
  <c r="P362" i="1"/>
  <c r="Q362" i="1"/>
  <c r="P358" i="1"/>
  <c r="Q358" i="1"/>
  <c r="P354" i="1"/>
  <c r="Q354" i="1"/>
  <c r="P350" i="1"/>
  <c r="Q350" i="1"/>
  <c r="P346" i="1"/>
  <c r="Q346" i="1"/>
  <c r="P342" i="1"/>
  <c r="Q342" i="1"/>
  <c r="P338" i="1"/>
  <c r="Q338" i="1"/>
  <c r="P334" i="1"/>
  <c r="Q334" i="1"/>
  <c r="P330" i="1"/>
  <c r="Q330" i="1"/>
  <c r="P326" i="1"/>
  <c r="Q326" i="1"/>
  <c r="P322" i="1"/>
  <c r="Q322" i="1"/>
  <c r="P318" i="1"/>
  <c r="Q318" i="1"/>
  <c r="P314" i="1"/>
  <c r="Q314" i="1"/>
  <c r="P310" i="1"/>
  <c r="Q310" i="1"/>
  <c r="P306" i="1"/>
  <c r="Q306" i="1"/>
  <c r="P302" i="1"/>
  <c r="Q302" i="1"/>
  <c r="P298" i="1"/>
  <c r="Q298" i="1"/>
  <c r="P294" i="1"/>
  <c r="Q294" i="1"/>
  <c r="P290" i="1"/>
  <c r="Q290" i="1"/>
  <c r="P286" i="1"/>
  <c r="Q286" i="1"/>
  <c r="P282" i="1"/>
  <c r="Q282" i="1"/>
  <c r="P278" i="1"/>
  <c r="Q278" i="1"/>
  <c r="P274" i="1"/>
  <c r="Q274" i="1"/>
  <c r="P270" i="1"/>
  <c r="Q270" i="1"/>
  <c r="P266" i="1"/>
  <c r="Q266" i="1"/>
  <c r="P262" i="1"/>
  <c r="Q262" i="1"/>
  <c r="P258" i="1"/>
  <c r="Q258" i="1"/>
  <c r="P254" i="1"/>
  <c r="Q254" i="1"/>
  <c r="P250" i="1"/>
  <c r="Q250" i="1"/>
  <c r="P246" i="1"/>
  <c r="Q246" i="1"/>
  <c r="P242" i="1"/>
  <c r="Q242" i="1"/>
  <c r="P238" i="1"/>
  <c r="Q238" i="1"/>
  <c r="P234" i="1"/>
  <c r="Q234" i="1"/>
  <c r="P230" i="1"/>
  <c r="Q230" i="1"/>
  <c r="P226" i="1"/>
  <c r="Q226" i="1"/>
  <c r="P222" i="1"/>
  <c r="Q222" i="1"/>
  <c r="P218" i="1"/>
  <c r="Q218" i="1"/>
  <c r="P214" i="1"/>
  <c r="Q214" i="1"/>
  <c r="P210" i="1"/>
  <c r="Q210" i="1"/>
  <c r="P206" i="1"/>
  <c r="Q206" i="1"/>
  <c r="P202" i="1"/>
  <c r="Q202" i="1"/>
  <c r="P198" i="1"/>
  <c r="Q198" i="1"/>
  <c r="P194" i="1"/>
  <c r="Q194" i="1"/>
  <c r="P190" i="1"/>
  <c r="Q190" i="1"/>
  <c r="P186" i="1"/>
  <c r="Q186" i="1"/>
  <c r="P182" i="1"/>
  <c r="Q182" i="1"/>
  <c r="P178" i="1"/>
  <c r="Q178" i="1"/>
  <c r="P174" i="1"/>
  <c r="Q174" i="1"/>
  <c r="P170" i="1"/>
  <c r="Q170" i="1"/>
  <c r="P166" i="1"/>
  <c r="Q166" i="1"/>
  <c r="P162" i="1"/>
  <c r="Q162" i="1"/>
  <c r="P158" i="1"/>
  <c r="Q158" i="1"/>
  <c r="P154" i="1"/>
  <c r="Q154" i="1"/>
  <c r="P150" i="1"/>
  <c r="Q150" i="1"/>
  <c r="P146" i="1"/>
  <c r="Q146" i="1"/>
  <c r="P142" i="1"/>
  <c r="Q142" i="1"/>
  <c r="P138" i="1"/>
  <c r="Q138" i="1"/>
  <c r="P134" i="1"/>
  <c r="Q134" i="1"/>
  <c r="P130" i="1"/>
  <c r="Q130" i="1"/>
  <c r="P126" i="1"/>
  <c r="Q126" i="1"/>
  <c r="P122" i="1"/>
  <c r="Q122" i="1"/>
  <c r="P118" i="1"/>
  <c r="Q118" i="1"/>
  <c r="P114" i="1"/>
  <c r="Q114" i="1"/>
  <c r="P110" i="1"/>
  <c r="Q110" i="1"/>
  <c r="P106" i="1"/>
  <c r="Q106" i="1"/>
  <c r="P102" i="1"/>
  <c r="Q102" i="1"/>
  <c r="P98" i="1"/>
  <c r="Q98" i="1"/>
  <c r="P94" i="1"/>
  <c r="Q94" i="1"/>
  <c r="P90" i="1"/>
  <c r="Q90" i="1"/>
  <c r="P86" i="1"/>
  <c r="Q86" i="1"/>
  <c r="P82" i="1"/>
  <c r="Q82" i="1"/>
  <c r="P78" i="1"/>
  <c r="Q78" i="1"/>
  <c r="P74" i="1"/>
  <c r="Q74" i="1"/>
  <c r="P70" i="1"/>
  <c r="Q70" i="1"/>
  <c r="P66" i="1"/>
  <c r="Q66" i="1"/>
  <c r="P62" i="1"/>
  <c r="Q62" i="1"/>
  <c r="P58" i="1"/>
  <c r="Q58" i="1"/>
  <c r="P54" i="1"/>
  <c r="Q54" i="1"/>
  <c r="P50" i="1"/>
  <c r="Q50" i="1"/>
  <c r="P46" i="1"/>
  <c r="Q46" i="1"/>
  <c r="P42" i="1"/>
  <c r="Q42" i="1"/>
  <c r="P38" i="1"/>
  <c r="Q38" i="1"/>
  <c r="P34" i="1"/>
  <c r="Q34" i="1"/>
  <c r="P30" i="1"/>
  <c r="Q30" i="1"/>
  <c r="P26" i="1"/>
  <c r="Q26" i="1"/>
  <c r="P22" i="1"/>
  <c r="Q22" i="1"/>
  <c r="P18" i="1"/>
  <c r="Q18" i="1"/>
  <c r="P14" i="1"/>
  <c r="Q14" i="1"/>
  <c r="P10" i="1"/>
  <c r="Q10" i="1"/>
  <c r="P6" i="1"/>
  <c r="Q6" i="1"/>
  <c r="P725" i="1"/>
  <c r="Q725" i="1"/>
  <c r="P721" i="1"/>
  <c r="Q721" i="1"/>
  <c r="P717" i="1"/>
  <c r="Q717" i="1"/>
  <c r="P713" i="1"/>
  <c r="Q713" i="1"/>
  <c r="P709" i="1"/>
  <c r="Q709" i="1"/>
  <c r="P705" i="1"/>
  <c r="Q705" i="1"/>
  <c r="P701" i="1"/>
  <c r="Q701" i="1"/>
  <c r="P697" i="1"/>
  <c r="Q697" i="1"/>
  <c r="P693" i="1"/>
  <c r="Q693" i="1"/>
  <c r="P689" i="1"/>
  <c r="Q689" i="1"/>
  <c r="P685" i="1"/>
  <c r="Q685" i="1"/>
  <c r="P681" i="1"/>
  <c r="Q681" i="1"/>
  <c r="P677" i="1"/>
  <c r="Q677" i="1"/>
  <c r="P673" i="1"/>
  <c r="Q673" i="1"/>
  <c r="P669" i="1"/>
  <c r="Q669" i="1"/>
  <c r="P665" i="1"/>
  <c r="Q665" i="1"/>
  <c r="P661" i="1"/>
  <c r="Q661" i="1"/>
  <c r="P657" i="1"/>
  <c r="Q657" i="1"/>
  <c r="P653" i="1"/>
  <c r="Q653" i="1"/>
  <c r="P649" i="1"/>
  <c r="Q649" i="1"/>
  <c r="P645" i="1"/>
  <c r="Q645" i="1"/>
  <c r="P641" i="1"/>
  <c r="Q641" i="1"/>
  <c r="P637" i="1"/>
  <c r="Q637" i="1"/>
  <c r="P633" i="1"/>
  <c r="Q633" i="1"/>
  <c r="P629" i="1"/>
  <c r="Q629" i="1"/>
  <c r="P625" i="1"/>
  <c r="Q625" i="1"/>
  <c r="P621" i="1"/>
  <c r="Q621" i="1"/>
  <c r="P617" i="1"/>
  <c r="Q617" i="1"/>
  <c r="P613" i="1"/>
  <c r="Q613" i="1"/>
  <c r="P609" i="1"/>
  <c r="Q609" i="1"/>
  <c r="P605" i="1"/>
  <c r="Q605" i="1"/>
  <c r="P601" i="1"/>
  <c r="Q601" i="1"/>
  <c r="P597" i="1"/>
  <c r="Q597" i="1"/>
  <c r="P593" i="1"/>
  <c r="Q593" i="1"/>
  <c r="P589" i="1"/>
  <c r="Q589" i="1"/>
  <c r="P585" i="1"/>
  <c r="Q585" i="1"/>
  <c r="P581" i="1"/>
  <c r="Q581" i="1"/>
  <c r="P577" i="1"/>
  <c r="Q577" i="1"/>
  <c r="P573" i="1"/>
  <c r="Q573" i="1"/>
  <c r="P569" i="1"/>
  <c r="Q569" i="1"/>
  <c r="P565" i="1"/>
  <c r="Q565" i="1"/>
  <c r="P561" i="1"/>
  <c r="Q561" i="1"/>
  <c r="P557" i="1"/>
  <c r="Q557" i="1"/>
  <c r="P553" i="1"/>
  <c r="Q553" i="1"/>
  <c r="P549" i="1"/>
  <c r="Q549" i="1"/>
  <c r="P545" i="1"/>
  <c r="Q545" i="1"/>
  <c r="P541" i="1"/>
  <c r="Q541" i="1"/>
  <c r="P537" i="1"/>
  <c r="Q537" i="1"/>
  <c r="P533" i="1"/>
  <c r="Q533" i="1"/>
  <c r="P529" i="1"/>
  <c r="Q529" i="1"/>
  <c r="P525" i="1"/>
  <c r="Q525" i="1"/>
  <c r="P521" i="1"/>
  <c r="Q521" i="1"/>
  <c r="P517" i="1"/>
  <c r="Q517" i="1"/>
  <c r="P513" i="1"/>
  <c r="Q513" i="1"/>
  <c r="P509" i="1"/>
  <c r="Q509" i="1"/>
  <c r="P505" i="1"/>
  <c r="Q505" i="1"/>
  <c r="P501" i="1"/>
  <c r="Q501" i="1"/>
  <c r="P497" i="1"/>
  <c r="Q497" i="1"/>
  <c r="P493" i="1"/>
  <c r="Q493" i="1"/>
  <c r="P489" i="1"/>
  <c r="Q489" i="1"/>
  <c r="P485" i="1"/>
  <c r="Q485" i="1"/>
  <c r="P481" i="1"/>
  <c r="Q481" i="1"/>
  <c r="P477" i="1"/>
  <c r="Q477" i="1"/>
  <c r="P473" i="1"/>
  <c r="Q473" i="1"/>
  <c r="P469" i="1"/>
  <c r="Q469" i="1"/>
  <c r="P465" i="1"/>
  <c r="Q465" i="1"/>
  <c r="P461" i="1"/>
  <c r="Q461" i="1"/>
  <c r="P457" i="1"/>
  <c r="Q457" i="1"/>
  <c r="P453" i="1"/>
  <c r="Q453" i="1"/>
  <c r="P449" i="1"/>
  <c r="Q449" i="1"/>
  <c r="P445" i="1"/>
  <c r="Q445" i="1"/>
  <c r="P441" i="1"/>
  <c r="Q441" i="1"/>
  <c r="P437" i="1"/>
  <c r="Q437" i="1"/>
  <c r="P433" i="1"/>
  <c r="Q433" i="1"/>
  <c r="P429" i="1"/>
  <c r="Q429" i="1"/>
  <c r="P425" i="1"/>
  <c r="Q425" i="1"/>
  <c r="P421" i="1"/>
  <c r="Q421" i="1"/>
  <c r="P417" i="1"/>
  <c r="Q417" i="1"/>
  <c r="P413" i="1"/>
  <c r="Q413" i="1"/>
  <c r="P409" i="1"/>
  <c r="Q409" i="1"/>
  <c r="P405" i="1"/>
  <c r="Q405" i="1"/>
  <c r="P401" i="1"/>
  <c r="Q401" i="1"/>
  <c r="P397" i="1"/>
  <c r="Q397" i="1"/>
  <c r="P393" i="1"/>
  <c r="Q393" i="1"/>
  <c r="P389" i="1"/>
  <c r="Q389" i="1"/>
  <c r="P385" i="1"/>
  <c r="Q385" i="1"/>
  <c r="P381" i="1"/>
  <c r="Q381" i="1"/>
  <c r="P377" i="1"/>
  <c r="Q377" i="1"/>
  <c r="P373" i="1"/>
  <c r="Q373" i="1"/>
  <c r="P369" i="1"/>
  <c r="Q369" i="1"/>
  <c r="P365" i="1"/>
  <c r="Q365" i="1"/>
  <c r="P361" i="1"/>
  <c r="Q361" i="1"/>
  <c r="P357" i="1"/>
  <c r="Q357" i="1"/>
  <c r="P353" i="1"/>
  <c r="Q353" i="1"/>
  <c r="P349" i="1"/>
  <c r="Q349" i="1"/>
  <c r="P345" i="1"/>
  <c r="Q345" i="1"/>
  <c r="P341" i="1"/>
  <c r="Q341" i="1"/>
  <c r="P337" i="1"/>
  <c r="Q337" i="1"/>
  <c r="P333" i="1"/>
  <c r="Q333" i="1"/>
  <c r="P329" i="1"/>
  <c r="Q329" i="1"/>
  <c r="P325" i="1"/>
  <c r="Q325" i="1"/>
  <c r="P321" i="1"/>
  <c r="Q321" i="1"/>
  <c r="P317" i="1"/>
  <c r="Q317" i="1"/>
  <c r="P313" i="1"/>
  <c r="Q313" i="1"/>
  <c r="P309" i="1"/>
  <c r="Q309" i="1"/>
  <c r="P305" i="1"/>
  <c r="Q305" i="1"/>
  <c r="P301" i="1"/>
  <c r="Q301" i="1"/>
  <c r="P297" i="1"/>
  <c r="Q297" i="1"/>
  <c r="P293" i="1"/>
  <c r="Q293" i="1"/>
  <c r="P289" i="1"/>
  <c r="Q289" i="1"/>
  <c r="P285" i="1"/>
  <c r="Q285" i="1"/>
  <c r="P281" i="1"/>
  <c r="Q281" i="1"/>
  <c r="P277" i="1"/>
  <c r="Q277" i="1"/>
  <c r="P273" i="1"/>
  <c r="Q273" i="1"/>
  <c r="P269" i="1"/>
  <c r="Q269" i="1"/>
  <c r="P265" i="1"/>
  <c r="Q265" i="1"/>
  <c r="P261" i="1"/>
  <c r="Q261" i="1"/>
  <c r="P257" i="1"/>
  <c r="Q257" i="1"/>
  <c r="P253" i="1"/>
  <c r="Q253" i="1"/>
  <c r="P249" i="1"/>
  <c r="Q249" i="1"/>
  <c r="P245" i="1"/>
  <c r="Q245" i="1"/>
  <c r="P241" i="1"/>
  <c r="Q241" i="1"/>
  <c r="P237" i="1"/>
  <c r="Q237" i="1"/>
  <c r="P233" i="1"/>
  <c r="Q233" i="1"/>
  <c r="P229" i="1"/>
  <c r="Q229" i="1"/>
  <c r="P225" i="1"/>
  <c r="Q225" i="1"/>
  <c r="P221" i="1"/>
  <c r="Q221" i="1"/>
  <c r="P217" i="1"/>
  <c r="Q217" i="1"/>
  <c r="P213" i="1"/>
  <c r="Q213" i="1"/>
  <c r="P209" i="1"/>
  <c r="Q209" i="1"/>
  <c r="P205" i="1"/>
  <c r="Q205" i="1"/>
  <c r="P201" i="1"/>
  <c r="Q201" i="1"/>
  <c r="P197" i="1"/>
  <c r="Q197" i="1"/>
  <c r="P193" i="1"/>
  <c r="Q193" i="1"/>
  <c r="P189" i="1"/>
  <c r="Q189" i="1"/>
  <c r="P185" i="1"/>
  <c r="Q185" i="1"/>
  <c r="P181" i="1"/>
  <c r="Q181" i="1"/>
  <c r="P177" i="1"/>
  <c r="Q177" i="1"/>
  <c r="P173" i="1"/>
  <c r="Q173" i="1"/>
  <c r="P169" i="1"/>
  <c r="Q169" i="1"/>
  <c r="P165" i="1"/>
  <c r="Q165" i="1"/>
  <c r="P161" i="1"/>
  <c r="Q161" i="1"/>
  <c r="P157" i="1"/>
  <c r="Q157" i="1"/>
  <c r="P153" i="1"/>
  <c r="Q153" i="1"/>
  <c r="P149" i="1"/>
  <c r="Q149" i="1"/>
  <c r="P145" i="1"/>
  <c r="Q145" i="1"/>
  <c r="P141" i="1"/>
  <c r="Q141" i="1"/>
  <c r="P137" i="1"/>
  <c r="Q137" i="1"/>
  <c r="P133" i="1"/>
  <c r="Q133" i="1"/>
  <c r="P129" i="1"/>
  <c r="Q129" i="1"/>
  <c r="P125" i="1"/>
  <c r="Q125" i="1"/>
  <c r="P121" i="1"/>
  <c r="Q121" i="1"/>
  <c r="P117" i="1"/>
  <c r="Q117" i="1"/>
  <c r="P113" i="1"/>
  <c r="Q113" i="1"/>
  <c r="P109" i="1"/>
  <c r="Q109" i="1"/>
  <c r="P105" i="1"/>
  <c r="Q105" i="1"/>
  <c r="P101" i="1"/>
  <c r="Q101" i="1"/>
  <c r="P97" i="1"/>
  <c r="Q97" i="1"/>
  <c r="P93" i="1"/>
  <c r="Q93" i="1"/>
  <c r="P89" i="1"/>
  <c r="Q89" i="1"/>
  <c r="P85" i="1"/>
  <c r="Q85" i="1"/>
  <c r="P81" i="1"/>
  <c r="Q81" i="1"/>
  <c r="P77" i="1"/>
  <c r="Q77" i="1"/>
  <c r="P73" i="1"/>
  <c r="Q73" i="1"/>
  <c r="P69" i="1"/>
  <c r="Q69" i="1"/>
  <c r="P65" i="1"/>
  <c r="Q65" i="1"/>
  <c r="P61" i="1"/>
  <c r="Q61" i="1"/>
  <c r="P57" i="1"/>
  <c r="Q57" i="1"/>
  <c r="P53" i="1"/>
  <c r="Q53" i="1"/>
  <c r="P49" i="1"/>
  <c r="Q49" i="1"/>
  <c r="P45" i="1"/>
  <c r="Q45" i="1"/>
  <c r="P41" i="1"/>
  <c r="Q41" i="1"/>
  <c r="P37" i="1"/>
  <c r="Q37" i="1"/>
  <c r="P33" i="1"/>
  <c r="Q33" i="1"/>
  <c r="P29" i="1"/>
  <c r="Q29" i="1"/>
  <c r="P25" i="1"/>
  <c r="Q25" i="1"/>
  <c r="P21" i="1"/>
  <c r="Q21" i="1"/>
  <c r="P17" i="1"/>
  <c r="Q17" i="1"/>
  <c r="P13" i="1"/>
  <c r="Q13" i="1"/>
  <c r="P9" i="1"/>
  <c r="Q9" i="1"/>
  <c r="P5" i="1"/>
  <c r="Q5" i="1"/>
  <c r="P904" i="1"/>
  <c r="Q904" i="1"/>
  <c r="P900" i="1"/>
  <c r="Q900" i="1"/>
  <c r="P896" i="1"/>
  <c r="Q896" i="1"/>
  <c r="P892" i="1"/>
  <c r="Q892" i="1"/>
  <c r="P888" i="1"/>
  <c r="Q888" i="1"/>
  <c r="P884" i="1"/>
  <c r="Q884" i="1"/>
  <c r="P880" i="1"/>
  <c r="Q880" i="1"/>
  <c r="P876" i="1"/>
  <c r="Q876" i="1"/>
  <c r="P872" i="1"/>
  <c r="Q872" i="1"/>
  <c r="P868" i="1"/>
  <c r="Q868" i="1"/>
  <c r="P864" i="1"/>
  <c r="Q864" i="1"/>
  <c r="P860" i="1"/>
  <c r="Q860" i="1"/>
  <c r="P856" i="1"/>
  <c r="Q856" i="1"/>
  <c r="P852" i="1"/>
  <c r="Q852" i="1"/>
  <c r="P848" i="1"/>
  <c r="Q848" i="1"/>
  <c r="P844" i="1"/>
  <c r="Q844" i="1"/>
  <c r="P840" i="1"/>
  <c r="Q840" i="1"/>
  <c r="P836" i="1"/>
  <c r="Q836" i="1"/>
  <c r="P832" i="1"/>
  <c r="Q832" i="1"/>
  <c r="P828" i="1"/>
  <c r="Q828" i="1"/>
  <c r="P824" i="1"/>
  <c r="Q824" i="1"/>
  <c r="P820" i="1"/>
  <c r="Q820" i="1"/>
  <c r="P816" i="1"/>
  <c r="Q816" i="1"/>
  <c r="P812" i="1"/>
  <c r="Q812" i="1"/>
  <c r="P808" i="1"/>
  <c r="Q808" i="1"/>
  <c r="P804" i="1"/>
  <c r="Q804" i="1"/>
  <c r="P800" i="1"/>
  <c r="Q800" i="1"/>
  <c r="P796" i="1"/>
  <c r="Q796" i="1"/>
  <c r="P792" i="1"/>
  <c r="Q792" i="1"/>
  <c r="P788" i="1"/>
  <c r="Q788" i="1"/>
  <c r="P784" i="1"/>
  <c r="Q784" i="1"/>
  <c r="P780" i="1"/>
  <c r="Q780" i="1"/>
  <c r="P776" i="1"/>
  <c r="Q776" i="1"/>
  <c r="P772" i="1"/>
  <c r="Q772" i="1"/>
  <c r="P768" i="1"/>
  <c r="Q768" i="1"/>
  <c r="P764" i="1"/>
  <c r="Q764" i="1"/>
  <c r="P760" i="1"/>
  <c r="Q760" i="1"/>
  <c r="P756" i="1"/>
  <c r="Q756" i="1"/>
  <c r="P752" i="1"/>
  <c r="Q752" i="1"/>
  <c r="P748" i="1"/>
  <c r="Q748" i="1"/>
  <c r="P744" i="1"/>
  <c r="Q744" i="1"/>
  <c r="P740" i="1"/>
  <c r="Q740" i="1"/>
  <c r="P736" i="1"/>
  <c r="Q736" i="1"/>
  <c r="P732" i="1"/>
  <c r="Q732" i="1"/>
  <c r="P728" i="1"/>
  <c r="Q728" i="1"/>
  <c r="P724" i="1"/>
  <c r="Q724" i="1"/>
  <c r="P720" i="1"/>
  <c r="Q720" i="1"/>
  <c r="P716" i="1"/>
  <c r="Q716" i="1"/>
  <c r="P712" i="1"/>
  <c r="Q712" i="1"/>
  <c r="P708" i="1"/>
  <c r="Q708" i="1"/>
  <c r="P704" i="1"/>
  <c r="Q704" i="1"/>
  <c r="P700" i="1"/>
  <c r="Q700" i="1"/>
  <c r="P696" i="1"/>
  <c r="Q696" i="1"/>
  <c r="P692" i="1"/>
  <c r="Q692" i="1"/>
  <c r="P688" i="1"/>
  <c r="Q688" i="1"/>
  <c r="P684" i="1"/>
  <c r="Q684" i="1"/>
  <c r="P680" i="1"/>
  <c r="Q680" i="1"/>
  <c r="P676" i="1"/>
  <c r="Q676" i="1"/>
  <c r="P672" i="1"/>
  <c r="Q672" i="1"/>
  <c r="P668" i="1"/>
  <c r="Q668" i="1"/>
  <c r="P664" i="1"/>
  <c r="Q664" i="1"/>
  <c r="P660" i="1"/>
  <c r="Q660" i="1"/>
  <c r="P656" i="1"/>
  <c r="Q656" i="1"/>
  <c r="P652" i="1"/>
  <c r="Q652" i="1"/>
  <c r="P648" i="1"/>
  <c r="Q648" i="1"/>
  <c r="P644" i="1"/>
  <c r="Q644" i="1"/>
  <c r="P640" i="1"/>
  <c r="Q640" i="1"/>
  <c r="P636" i="1"/>
  <c r="Q636" i="1"/>
  <c r="P632" i="1"/>
  <c r="Q632" i="1"/>
  <c r="P628" i="1"/>
  <c r="Q628" i="1"/>
  <c r="P624" i="1"/>
  <c r="Q624" i="1"/>
  <c r="P620" i="1"/>
  <c r="Q620" i="1"/>
  <c r="P616" i="1"/>
  <c r="Q616" i="1"/>
  <c r="P612" i="1"/>
  <c r="Q612" i="1"/>
  <c r="P608" i="1"/>
  <c r="Q608" i="1"/>
  <c r="P604" i="1"/>
  <c r="Q604" i="1"/>
  <c r="P600" i="1"/>
  <c r="Q600" i="1"/>
  <c r="P596" i="1"/>
  <c r="Q596" i="1"/>
  <c r="P592" i="1"/>
  <c r="Q592" i="1"/>
  <c r="P588" i="1"/>
  <c r="Q588" i="1"/>
  <c r="P584" i="1"/>
  <c r="Q584" i="1"/>
  <c r="P580" i="1"/>
  <c r="Q580" i="1"/>
  <c r="P576" i="1"/>
  <c r="Q576" i="1"/>
  <c r="P572" i="1"/>
  <c r="Q572" i="1"/>
  <c r="P568" i="1"/>
  <c r="Q568" i="1"/>
  <c r="P564" i="1"/>
  <c r="Q564" i="1"/>
  <c r="P560" i="1"/>
  <c r="Q560" i="1"/>
  <c r="P556" i="1"/>
  <c r="Q556" i="1"/>
  <c r="P552" i="1"/>
  <c r="Q552" i="1"/>
  <c r="P548" i="1"/>
  <c r="Q548" i="1"/>
  <c r="P544" i="1"/>
  <c r="Q544" i="1"/>
  <c r="P540" i="1"/>
  <c r="Q540" i="1"/>
  <c r="P536" i="1"/>
  <c r="Q536" i="1"/>
  <c r="P532" i="1"/>
  <c r="Q532" i="1"/>
  <c r="P528" i="1"/>
  <c r="Q528" i="1"/>
  <c r="P524" i="1"/>
  <c r="Q524" i="1"/>
  <c r="P520" i="1"/>
  <c r="Q520" i="1"/>
  <c r="P516" i="1"/>
  <c r="Q516" i="1"/>
  <c r="P512" i="1"/>
  <c r="Q512" i="1"/>
  <c r="P508" i="1"/>
  <c r="Q508" i="1"/>
  <c r="P504" i="1"/>
  <c r="Q504" i="1"/>
  <c r="P500" i="1"/>
  <c r="Q500" i="1"/>
  <c r="P496" i="1"/>
  <c r="Q496" i="1"/>
  <c r="P492" i="1"/>
  <c r="Q492" i="1"/>
  <c r="P488" i="1"/>
  <c r="Q488" i="1"/>
  <c r="P484" i="1"/>
  <c r="Q484" i="1"/>
  <c r="P480" i="1"/>
  <c r="Q480" i="1"/>
  <c r="P476" i="1"/>
  <c r="Q476" i="1"/>
  <c r="P472" i="1"/>
  <c r="Q472" i="1"/>
  <c r="P468" i="1"/>
  <c r="Q468" i="1"/>
  <c r="P464" i="1"/>
  <c r="Q464" i="1"/>
  <c r="P460" i="1"/>
  <c r="Q460" i="1"/>
  <c r="P456" i="1"/>
  <c r="Q456" i="1"/>
  <c r="P452" i="1"/>
  <c r="Q452" i="1"/>
  <c r="P448" i="1"/>
  <c r="Q448" i="1"/>
  <c r="P444" i="1"/>
  <c r="Q444" i="1"/>
  <c r="P440" i="1"/>
  <c r="Q440" i="1"/>
  <c r="P436" i="1"/>
  <c r="Q436" i="1"/>
  <c r="P432" i="1"/>
  <c r="Q432" i="1"/>
  <c r="P428" i="1"/>
  <c r="Q428" i="1"/>
  <c r="P424" i="1"/>
  <c r="Q424" i="1"/>
  <c r="P420" i="1"/>
  <c r="Q420" i="1"/>
  <c r="P416" i="1"/>
  <c r="Q416" i="1"/>
  <c r="P412" i="1"/>
  <c r="Q412" i="1"/>
  <c r="P408" i="1"/>
  <c r="Q408" i="1"/>
  <c r="P404" i="1"/>
  <c r="Q404" i="1"/>
  <c r="P400" i="1"/>
  <c r="Q400" i="1"/>
  <c r="P396" i="1"/>
  <c r="Q396" i="1"/>
  <c r="P392" i="1"/>
  <c r="Q392" i="1"/>
  <c r="P388" i="1"/>
  <c r="Q388" i="1"/>
  <c r="P384" i="1"/>
  <c r="Q384" i="1"/>
  <c r="P380" i="1"/>
  <c r="Q380" i="1"/>
  <c r="P376" i="1"/>
  <c r="Q376" i="1"/>
  <c r="P372" i="1"/>
  <c r="Q372" i="1"/>
  <c r="P368" i="1"/>
  <c r="Q368" i="1"/>
  <c r="P364" i="1"/>
  <c r="Q364" i="1"/>
  <c r="P360" i="1"/>
  <c r="Q360" i="1"/>
  <c r="P356" i="1"/>
  <c r="Q356" i="1"/>
  <c r="P352" i="1"/>
  <c r="Q352" i="1"/>
  <c r="P348" i="1"/>
  <c r="Q348" i="1"/>
  <c r="P344" i="1"/>
  <c r="Q344" i="1"/>
  <c r="P340" i="1"/>
  <c r="Q340" i="1"/>
  <c r="P336" i="1"/>
  <c r="Q336" i="1"/>
  <c r="P332" i="1"/>
  <c r="Q332" i="1"/>
  <c r="P328" i="1"/>
  <c r="Q328" i="1"/>
  <c r="P324" i="1"/>
  <c r="Q324" i="1"/>
  <c r="P320" i="1"/>
  <c r="Q320" i="1"/>
  <c r="P316" i="1"/>
  <c r="Q316" i="1"/>
  <c r="P312" i="1"/>
  <c r="Q312" i="1"/>
  <c r="P308" i="1"/>
  <c r="Q308" i="1"/>
  <c r="P304" i="1"/>
  <c r="Q304" i="1"/>
  <c r="P300" i="1"/>
  <c r="Q300" i="1"/>
  <c r="P296" i="1"/>
  <c r="Q296" i="1"/>
  <c r="P292" i="1"/>
  <c r="Q292" i="1"/>
  <c r="P288" i="1"/>
  <c r="Q288" i="1"/>
  <c r="P284" i="1"/>
  <c r="Q284" i="1"/>
  <c r="P280" i="1"/>
  <c r="Q280" i="1"/>
  <c r="P276" i="1"/>
  <c r="Q276" i="1"/>
  <c r="P272" i="1"/>
  <c r="Q272" i="1"/>
  <c r="P268" i="1"/>
  <c r="Q268" i="1"/>
  <c r="P264" i="1"/>
  <c r="Q264" i="1"/>
  <c r="P260" i="1"/>
  <c r="Q260" i="1"/>
  <c r="P256" i="1"/>
  <c r="Q256" i="1"/>
  <c r="P252" i="1"/>
  <c r="Q252" i="1"/>
  <c r="P248" i="1"/>
  <c r="Q248" i="1"/>
  <c r="P244" i="1"/>
  <c r="Q244" i="1"/>
  <c r="P240" i="1"/>
  <c r="Q240" i="1"/>
  <c r="P236" i="1"/>
  <c r="Q236" i="1"/>
  <c r="P232" i="1"/>
  <c r="Q232" i="1"/>
  <c r="P228" i="1"/>
  <c r="Q228" i="1"/>
  <c r="P224" i="1"/>
  <c r="Q224" i="1"/>
  <c r="P220" i="1"/>
  <c r="Q220" i="1"/>
  <c r="P216" i="1"/>
  <c r="Q216" i="1"/>
  <c r="P212" i="1"/>
  <c r="Q212" i="1"/>
  <c r="P208" i="1"/>
  <c r="Q208" i="1"/>
  <c r="P204" i="1"/>
  <c r="Q204" i="1"/>
  <c r="P200" i="1"/>
  <c r="Q200" i="1"/>
  <c r="P196" i="1"/>
  <c r="Q196" i="1"/>
  <c r="P192" i="1"/>
  <c r="Q192" i="1"/>
  <c r="P188" i="1"/>
  <c r="Q188" i="1"/>
  <c r="P184" i="1"/>
  <c r="Q184" i="1"/>
  <c r="P180" i="1"/>
  <c r="Q180" i="1"/>
  <c r="P176" i="1"/>
  <c r="Q176" i="1"/>
  <c r="P172" i="1"/>
  <c r="Q172" i="1"/>
  <c r="P168" i="1"/>
  <c r="Q168" i="1"/>
  <c r="P164" i="1"/>
  <c r="Q164" i="1"/>
  <c r="P160" i="1"/>
  <c r="Q160" i="1"/>
  <c r="P156" i="1"/>
  <c r="Q156" i="1"/>
  <c r="P152" i="1"/>
  <c r="Q152" i="1"/>
  <c r="P148" i="1"/>
  <c r="Q148" i="1"/>
  <c r="P144" i="1"/>
  <c r="Q144" i="1"/>
  <c r="P140" i="1"/>
  <c r="Q140" i="1"/>
  <c r="P136" i="1"/>
  <c r="Q136" i="1"/>
  <c r="P132" i="1"/>
  <c r="Q132" i="1"/>
  <c r="P128" i="1"/>
  <c r="Q128" i="1"/>
  <c r="P124" i="1"/>
  <c r="Q124" i="1"/>
  <c r="P120" i="1"/>
  <c r="Q120" i="1"/>
  <c r="P116" i="1"/>
  <c r="Q116" i="1"/>
  <c r="P112" i="1"/>
  <c r="Q112" i="1"/>
  <c r="P108" i="1"/>
  <c r="Q108" i="1"/>
  <c r="P104" i="1"/>
  <c r="Q104" i="1"/>
  <c r="P100" i="1"/>
  <c r="Q100" i="1"/>
  <c r="P96" i="1"/>
  <c r="Q96" i="1"/>
  <c r="P92" i="1"/>
  <c r="Q92" i="1"/>
  <c r="P88" i="1"/>
  <c r="Q88" i="1"/>
  <c r="P84" i="1"/>
  <c r="Q84" i="1"/>
  <c r="P80" i="1"/>
  <c r="Q80" i="1"/>
  <c r="P76" i="1"/>
  <c r="Q76" i="1"/>
  <c r="P72" i="1"/>
  <c r="Q72" i="1"/>
  <c r="P68" i="1"/>
  <c r="Q68" i="1"/>
  <c r="P64" i="1"/>
  <c r="Q64" i="1"/>
  <c r="P60" i="1"/>
  <c r="Q60" i="1"/>
  <c r="P56" i="1"/>
  <c r="Q56" i="1"/>
  <c r="P52" i="1"/>
  <c r="Q52" i="1"/>
  <c r="P48" i="1"/>
  <c r="Q48" i="1"/>
  <c r="P44" i="1"/>
  <c r="Q44" i="1"/>
  <c r="P40" i="1"/>
  <c r="Q40" i="1"/>
  <c r="P36" i="1"/>
  <c r="Q36" i="1"/>
  <c r="P32" i="1"/>
  <c r="Q32" i="1"/>
  <c r="P28" i="1"/>
  <c r="Q28" i="1"/>
  <c r="P24" i="1"/>
  <c r="Q24" i="1"/>
  <c r="P20" i="1"/>
  <c r="Q20" i="1"/>
  <c r="P16" i="1"/>
  <c r="Q16" i="1"/>
  <c r="P12" i="1"/>
  <c r="Q12" i="1"/>
  <c r="P8" i="1"/>
  <c r="Q8" i="1"/>
  <c r="P4" i="1"/>
  <c r="Q4" i="1"/>
  <c r="P835" i="1"/>
  <c r="Q835" i="1"/>
  <c r="P831" i="1"/>
  <c r="Q831" i="1"/>
  <c r="P827" i="1"/>
  <c r="Q827" i="1"/>
  <c r="P823" i="1"/>
  <c r="Q823" i="1"/>
  <c r="P819" i="1"/>
  <c r="Q819" i="1"/>
  <c r="P815" i="1"/>
  <c r="Q815" i="1"/>
  <c r="P811" i="1"/>
  <c r="Q811" i="1"/>
  <c r="P807" i="1"/>
  <c r="Q807" i="1"/>
  <c r="P803" i="1"/>
  <c r="Q803" i="1"/>
  <c r="P799" i="1"/>
  <c r="Q799" i="1"/>
  <c r="P795" i="1"/>
  <c r="Q795" i="1"/>
  <c r="P791" i="1"/>
  <c r="Q791" i="1"/>
  <c r="P787" i="1"/>
  <c r="Q787" i="1"/>
  <c r="P783" i="1"/>
  <c r="Q783" i="1"/>
  <c r="P779" i="1"/>
  <c r="Q779" i="1"/>
  <c r="P775" i="1"/>
  <c r="Q775" i="1"/>
  <c r="P771" i="1"/>
  <c r="Q771" i="1"/>
  <c r="P767" i="1"/>
  <c r="Q767" i="1"/>
  <c r="P763" i="1"/>
  <c r="Q763" i="1"/>
  <c r="P759" i="1"/>
  <c r="Q759" i="1"/>
  <c r="P755" i="1"/>
  <c r="Q755" i="1"/>
  <c r="P751" i="1"/>
  <c r="Q751" i="1"/>
  <c r="P747" i="1"/>
  <c r="Q747" i="1"/>
  <c r="P743" i="1"/>
  <c r="Q743" i="1"/>
  <c r="P739" i="1"/>
  <c r="Q739" i="1"/>
  <c r="P735" i="1"/>
  <c r="Q735" i="1"/>
  <c r="P731" i="1"/>
  <c r="Q731" i="1"/>
  <c r="P727" i="1"/>
  <c r="Q727" i="1"/>
  <c r="P723" i="1"/>
  <c r="Q723" i="1"/>
  <c r="P719" i="1"/>
  <c r="Q719" i="1"/>
  <c r="P715" i="1"/>
  <c r="Q715" i="1"/>
  <c r="P711" i="1"/>
  <c r="Q711" i="1"/>
  <c r="P707" i="1"/>
  <c r="Q707" i="1"/>
  <c r="P703" i="1"/>
  <c r="Q703" i="1"/>
  <c r="P699" i="1"/>
  <c r="Q699" i="1"/>
  <c r="P695" i="1"/>
  <c r="Q695" i="1"/>
  <c r="P691" i="1"/>
  <c r="Q691" i="1"/>
  <c r="P687" i="1"/>
  <c r="Q687" i="1"/>
  <c r="P683" i="1"/>
  <c r="Q683" i="1"/>
  <c r="P679" i="1"/>
  <c r="Q679" i="1"/>
  <c r="P675" i="1"/>
  <c r="Q675" i="1"/>
  <c r="P671" i="1"/>
  <c r="Q671" i="1"/>
  <c r="P667" i="1"/>
  <c r="Q667" i="1"/>
  <c r="P663" i="1"/>
  <c r="Q663" i="1"/>
  <c r="P659" i="1"/>
  <c r="Q659" i="1"/>
  <c r="P655" i="1"/>
  <c r="Q655" i="1"/>
  <c r="P651" i="1"/>
  <c r="Q651" i="1"/>
  <c r="P647" i="1"/>
  <c r="Q647" i="1"/>
  <c r="P643" i="1"/>
  <c r="Q643" i="1"/>
  <c r="P639" i="1"/>
  <c r="Q639" i="1"/>
  <c r="P635" i="1"/>
  <c r="Q635" i="1"/>
  <c r="P631" i="1"/>
  <c r="Q631" i="1"/>
  <c r="P627" i="1"/>
  <c r="Q627" i="1"/>
  <c r="P623" i="1"/>
  <c r="Q623" i="1"/>
  <c r="P619" i="1"/>
  <c r="Q619" i="1"/>
  <c r="P615" i="1"/>
  <c r="Q615" i="1"/>
  <c r="P611" i="1"/>
  <c r="Q611" i="1"/>
  <c r="P607" i="1"/>
  <c r="Q607" i="1"/>
  <c r="P603" i="1"/>
  <c r="Q603" i="1"/>
  <c r="P599" i="1"/>
  <c r="Q599" i="1"/>
  <c r="P595" i="1"/>
  <c r="Q595" i="1"/>
  <c r="P591" i="1"/>
  <c r="Q591" i="1"/>
  <c r="P587" i="1"/>
  <c r="Q587" i="1"/>
  <c r="P583" i="1"/>
  <c r="Q583" i="1"/>
  <c r="P579" i="1"/>
  <c r="Q579" i="1"/>
  <c r="P575" i="1"/>
  <c r="Q575" i="1"/>
  <c r="P571" i="1"/>
  <c r="Q571" i="1"/>
  <c r="P567" i="1"/>
  <c r="Q567" i="1"/>
  <c r="P563" i="1"/>
  <c r="Q563" i="1"/>
  <c r="P559" i="1"/>
  <c r="Q559" i="1"/>
  <c r="P555" i="1"/>
  <c r="Q555" i="1"/>
  <c r="P551" i="1"/>
  <c r="Q551" i="1"/>
  <c r="P547" i="1"/>
  <c r="Q547" i="1"/>
  <c r="P543" i="1"/>
  <c r="Q543" i="1"/>
  <c r="P539" i="1"/>
  <c r="Q539" i="1"/>
  <c r="P535" i="1"/>
  <c r="Q535" i="1"/>
  <c r="P531" i="1"/>
  <c r="Q531" i="1"/>
  <c r="P527" i="1"/>
  <c r="Q527" i="1"/>
  <c r="P523" i="1"/>
  <c r="Q523" i="1"/>
  <c r="P519" i="1"/>
  <c r="Q519" i="1"/>
  <c r="P515" i="1"/>
  <c r="Q515" i="1"/>
  <c r="P511" i="1"/>
  <c r="Q511" i="1"/>
  <c r="P507" i="1"/>
  <c r="Q507" i="1"/>
  <c r="P503" i="1"/>
  <c r="Q503" i="1"/>
  <c r="P499" i="1"/>
  <c r="Q499" i="1"/>
  <c r="P495" i="1"/>
  <c r="Q495" i="1"/>
  <c r="P491" i="1"/>
  <c r="Q491" i="1"/>
  <c r="P487" i="1"/>
  <c r="Q487" i="1"/>
  <c r="P483" i="1"/>
  <c r="Q483" i="1"/>
  <c r="P479" i="1"/>
  <c r="Q479" i="1"/>
  <c r="P475" i="1"/>
  <c r="Q475" i="1"/>
  <c r="P471" i="1"/>
  <c r="Q471" i="1"/>
  <c r="P467" i="1"/>
  <c r="Q467" i="1"/>
  <c r="P463" i="1"/>
  <c r="Q463" i="1"/>
  <c r="P459" i="1"/>
  <c r="Q459" i="1"/>
  <c r="P455" i="1"/>
  <c r="Q455" i="1"/>
  <c r="P451" i="1"/>
  <c r="Q451" i="1"/>
  <c r="P447" i="1"/>
  <c r="Q447" i="1"/>
  <c r="P443" i="1"/>
  <c r="Q443" i="1"/>
  <c r="P439" i="1"/>
  <c r="Q439" i="1"/>
  <c r="P435" i="1"/>
  <c r="Q435" i="1"/>
  <c r="P431" i="1"/>
  <c r="Q431" i="1"/>
  <c r="P427" i="1"/>
  <c r="Q427" i="1"/>
  <c r="P423" i="1"/>
  <c r="Q423" i="1"/>
  <c r="P419" i="1"/>
  <c r="Q419" i="1"/>
  <c r="P415" i="1"/>
  <c r="Q415" i="1"/>
  <c r="P411" i="1"/>
  <c r="Q411" i="1"/>
  <c r="P407" i="1"/>
  <c r="Q407" i="1"/>
  <c r="P403" i="1"/>
  <c r="Q403" i="1"/>
  <c r="P399" i="1"/>
  <c r="Q399" i="1"/>
  <c r="P395" i="1"/>
  <c r="Q395" i="1"/>
  <c r="P391" i="1"/>
  <c r="Q391" i="1"/>
  <c r="P387" i="1"/>
  <c r="Q387" i="1"/>
  <c r="P383" i="1"/>
  <c r="Q383" i="1"/>
  <c r="P379" i="1"/>
  <c r="Q379" i="1"/>
  <c r="P375" i="1"/>
  <c r="Q375" i="1"/>
  <c r="P371" i="1"/>
  <c r="Q371" i="1"/>
  <c r="P367" i="1"/>
  <c r="Q367" i="1"/>
  <c r="P363" i="1"/>
  <c r="Q363" i="1"/>
  <c r="P359" i="1"/>
  <c r="Q359" i="1"/>
  <c r="P355" i="1"/>
  <c r="Q355" i="1"/>
  <c r="P351" i="1"/>
  <c r="Q351" i="1"/>
  <c r="P347" i="1"/>
  <c r="Q347" i="1"/>
  <c r="P343" i="1"/>
  <c r="Q343" i="1"/>
  <c r="P339" i="1"/>
  <c r="Q339" i="1"/>
  <c r="P335" i="1"/>
  <c r="Q335" i="1"/>
  <c r="P331" i="1"/>
  <c r="Q331" i="1"/>
  <c r="P327" i="1"/>
  <c r="Q327" i="1"/>
  <c r="P323" i="1"/>
  <c r="Q323" i="1"/>
  <c r="P319" i="1"/>
  <c r="Q319" i="1"/>
  <c r="P315" i="1"/>
  <c r="Q315" i="1"/>
  <c r="P311" i="1"/>
  <c r="Q311" i="1"/>
  <c r="P307" i="1"/>
  <c r="Q307" i="1"/>
  <c r="P303" i="1"/>
  <c r="Q303" i="1"/>
  <c r="P299" i="1"/>
  <c r="Q299" i="1"/>
  <c r="P295" i="1"/>
  <c r="Q295" i="1"/>
  <c r="P291" i="1"/>
  <c r="Q291" i="1"/>
  <c r="P287" i="1"/>
  <c r="Q287" i="1"/>
  <c r="P283" i="1"/>
  <c r="Q283" i="1"/>
  <c r="P279" i="1"/>
  <c r="Q279" i="1"/>
  <c r="P275" i="1"/>
  <c r="Q275" i="1"/>
  <c r="P271" i="1"/>
  <c r="Q271" i="1"/>
  <c r="P267" i="1"/>
  <c r="Q267" i="1"/>
  <c r="P263" i="1"/>
  <c r="Q263" i="1"/>
  <c r="P259" i="1"/>
  <c r="Q259" i="1"/>
  <c r="P255" i="1"/>
  <c r="Q255" i="1"/>
  <c r="P251" i="1"/>
  <c r="Q251" i="1"/>
  <c r="P247" i="1"/>
  <c r="Q247" i="1"/>
  <c r="P243" i="1"/>
  <c r="Q243" i="1"/>
  <c r="P239" i="1"/>
  <c r="Q239" i="1"/>
  <c r="P235" i="1"/>
  <c r="Q235" i="1"/>
  <c r="P231" i="1"/>
  <c r="Q231" i="1"/>
  <c r="P227" i="1"/>
  <c r="Q227" i="1"/>
  <c r="P223" i="1"/>
  <c r="Q223" i="1"/>
  <c r="P219" i="1"/>
  <c r="Q219" i="1"/>
  <c r="P215" i="1"/>
  <c r="Q215" i="1"/>
  <c r="P211" i="1"/>
  <c r="Q211" i="1"/>
  <c r="P207" i="1"/>
  <c r="Q207" i="1"/>
  <c r="P203" i="1"/>
  <c r="Q203" i="1"/>
  <c r="P199" i="1"/>
  <c r="Q199" i="1"/>
  <c r="P195" i="1"/>
  <c r="Q195" i="1"/>
  <c r="P191" i="1"/>
  <c r="Q191" i="1"/>
  <c r="P187" i="1"/>
  <c r="Q187" i="1"/>
  <c r="P183" i="1"/>
  <c r="Q183" i="1"/>
  <c r="P179" i="1"/>
  <c r="Q179" i="1"/>
  <c r="P175" i="1"/>
  <c r="Q175" i="1"/>
  <c r="P171" i="1"/>
  <c r="Q171" i="1"/>
  <c r="P167" i="1"/>
  <c r="Q167" i="1"/>
  <c r="P163" i="1"/>
  <c r="Q163" i="1"/>
  <c r="P159" i="1"/>
  <c r="Q159" i="1"/>
  <c r="P155" i="1"/>
  <c r="Q155" i="1"/>
  <c r="P151" i="1"/>
  <c r="Q151" i="1"/>
  <c r="P147" i="1"/>
  <c r="Q147" i="1"/>
  <c r="P143" i="1"/>
  <c r="Q143" i="1"/>
  <c r="P139" i="1"/>
  <c r="Q139" i="1"/>
  <c r="P135" i="1"/>
  <c r="Q135" i="1"/>
  <c r="P131" i="1"/>
  <c r="Q131" i="1"/>
  <c r="P127" i="1"/>
  <c r="Q127" i="1"/>
  <c r="P123" i="1"/>
  <c r="Q123" i="1"/>
  <c r="P119" i="1"/>
  <c r="Q119" i="1"/>
  <c r="P115" i="1"/>
  <c r="Q115" i="1"/>
  <c r="P111" i="1"/>
  <c r="Q111" i="1"/>
  <c r="P107" i="1"/>
  <c r="Q107" i="1"/>
  <c r="P103" i="1"/>
  <c r="Q103" i="1"/>
  <c r="P99" i="1"/>
  <c r="Q99" i="1"/>
  <c r="P95" i="1"/>
  <c r="Q95" i="1"/>
  <c r="P91" i="1"/>
  <c r="Q91" i="1"/>
  <c r="P87" i="1"/>
  <c r="Q87" i="1"/>
  <c r="P83" i="1"/>
  <c r="Q83" i="1"/>
  <c r="P79" i="1"/>
  <c r="Q79" i="1"/>
  <c r="P75" i="1"/>
  <c r="Q75" i="1"/>
  <c r="P71" i="1"/>
  <c r="Q71" i="1"/>
  <c r="P67" i="1"/>
  <c r="Q67" i="1"/>
  <c r="P63" i="1"/>
  <c r="Q63" i="1"/>
  <c r="P59" i="1"/>
  <c r="Q59" i="1"/>
  <c r="P55" i="1"/>
  <c r="Q55" i="1"/>
  <c r="P51" i="1"/>
  <c r="Q51" i="1"/>
  <c r="P47" i="1"/>
  <c r="Q47" i="1"/>
  <c r="P43" i="1"/>
  <c r="Q43" i="1"/>
  <c r="P39" i="1"/>
  <c r="Q39" i="1"/>
  <c r="P35" i="1"/>
  <c r="Q35" i="1"/>
  <c r="P31" i="1"/>
  <c r="Q31" i="1"/>
  <c r="P27" i="1"/>
  <c r="Q27" i="1"/>
  <c r="P23" i="1"/>
  <c r="Q23" i="1"/>
  <c r="P19" i="1"/>
  <c r="Q19" i="1"/>
  <c r="P15" i="1"/>
  <c r="Q15" i="1"/>
  <c r="P11" i="1"/>
  <c r="Q11" i="1"/>
  <c r="P7" i="1"/>
  <c r="Q7" i="1"/>
  <c r="P3" i="1"/>
  <c r="Q3" i="1"/>
  <c r="S1" i="1" s="1"/>
  <c r="R1" i="1"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<sst xmlns="http://schemas.openxmlformats.org/spreadsheetml/2006/main" count="33965" uniqueCount="13532">
  <si>
    <t>Mass allocation (g protein/g proteome) of individual proteins, for individual replicates of each culture</t>
  </si>
  <si>
    <t>Accession</t>
  </si>
  <si>
    <t>Gene</t>
  </si>
  <si>
    <t>Protein</t>
  </si>
  <si>
    <t>Min_aerobic_1</t>
  </si>
  <si>
    <t>Min_aerobic_2</t>
  </si>
  <si>
    <t>Rich_aerobic_1</t>
  </si>
  <si>
    <t>Rich_aerobic_2</t>
  </si>
  <si>
    <t>Min_anaerobic_1</t>
  </si>
  <si>
    <t>Min_anaerobic_2</t>
  </si>
  <si>
    <t>Min_anaerobic_3</t>
  </si>
  <si>
    <t>Rich_anaerobic_1</t>
  </si>
  <si>
    <t>Rich_anaerobic_2</t>
  </si>
  <si>
    <t>Rich_anaerobic_3</t>
  </si>
  <si>
    <t>A5Z2X5</t>
  </si>
  <si>
    <t>YPR010C-A</t>
  </si>
  <si>
    <t>D6VTK4</t>
  </si>
  <si>
    <t>YFL026W</t>
  </si>
  <si>
    <t>STE2</t>
  </si>
  <si>
    <t>NA</t>
  </si>
  <si>
    <t>D6W196</t>
  </si>
  <si>
    <t>YNL083W</t>
  </si>
  <si>
    <t>SAL1</t>
  </si>
  <si>
    <t>O13297</t>
  </si>
  <si>
    <t>YPL228W</t>
  </si>
  <si>
    <t>CET1</t>
  </si>
  <si>
    <t>O13329</t>
  </si>
  <si>
    <t>YDR110W</t>
  </si>
  <si>
    <t>FOB1</t>
  </si>
  <si>
    <t>O13516</t>
  </si>
  <si>
    <t>YPL081W</t>
  </si>
  <si>
    <t>RPS9A</t>
  </si>
  <si>
    <t>O13525</t>
  </si>
  <si>
    <t>YDR204W</t>
  </si>
  <si>
    <t>COQ4</t>
  </si>
  <si>
    <t>O13539</t>
  </si>
  <si>
    <t>YHR167W</t>
  </si>
  <si>
    <t>THP2</t>
  </si>
  <si>
    <t>O13563</t>
  </si>
  <si>
    <t>YLR421C</t>
  </si>
  <si>
    <t>RPN13</t>
  </si>
  <si>
    <t>O13585</t>
  </si>
  <si>
    <t>YPR089W</t>
  </si>
  <si>
    <t>O14455</t>
  </si>
  <si>
    <t>YPL249C-A</t>
  </si>
  <si>
    <t>RPL36B</t>
  </si>
  <si>
    <t>O14464</t>
  </si>
  <si>
    <t>YPL183W-A</t>
  </si>
  <si>
    <t>RTC6</t>
  </si>
  <si>
    <t>O14467</t>
  </si>
  <si>
    <t>YOR298C-A</t>
  </si>
  <si>
    <t>MBF1</t>
  </si>
  <si>
    <t>O60200</t>
  </si>
  <si>
    <t>YKL053C-A</t>
  </si>
  <si>
    <t>MDM35</t>
  </si>
  <si>
    <t>O74700</t>
  </si>
  <si>
    <t>YEL020W-A</t>
  </si>
  <si>
    <t>TIM9</t>
  </si>
  <si>
    <t>O75012</t>
  </si>
  <si>
    <t>YDL045W-A</t>
  </si>
  <si>
    <t>MRP10</t>
  </si>
  <si>
    <t>P00044</t>
  </si>
  <si>
    <t>YJR048W</t>
  </si>
  <si>
    <t>CYC1</t>
  </si>
  <si>
    <t>P00045</t>
  </si>
  <si>
    <t>YEL039C</t>
  </si>
  <si>
    <t>CYC7</t>
  </si>
  <si>
    <t>P00127</t>
  </si>
  <si>
    <t>YFR033C</t>
  </si>
  <si>
    <t>QCR6</t>
  </si>
  <si>
    <t>P00128</t>
  </si>
  <si>
    <t>YDR529C</t>
  </si>
  <si>
    <t>QCR7</t>
  </si>
  <si>
    <t>P00175</t>
  </si>
  <si>
    <t>YML054C</t>
  </si>
  <si>
    <t>CYB2</t>
  </si>
  <si>
    <t>P00330</t>
  </si>
  <si>
    <t>YOL086C</t>
  </si>
  <si>
    <t>ADH1</t>
  </si>
  <si>
    <t>P00331</t>
  </si>
  <si>
    <t>YMR303C</t>
  </si>
  <si>
    <t>ADH2</t>
  </si>
  <si>
    <t>P00359</t>
  </si>
  <si>
    <t>YGR192C</t>
  </si>
  <si>
    <t>TDH3</t>
  </si>
  <si>
    <t>P00360</t>
  </si>
  <si>
    <t>YJL052W</t>
  </si>
  <si>
    <t>TDH1</t>
  </si>
  <si>
    <t>P00401</t>
  </si>
  <si>
    <t>Q0045</t>
  </si>
  <si>
    <t>COX1</t>
  </si>
  <si>
    <t>P00410</t>
  </si>
  <si>
    <t>Q0250</t>
  </si>
  <si>
    <t>COX2</t>
  </si>
  <si>
    <t>P00420</t>
  </si>
  <si>
    <t>Q0275</t>
  </si>
  <si>
    <t>COX3</t>
  </si>
  <si>
    <t>P00424</t>
  </si>
  <si>
    <t>YNL052W</t>
  </si>
  <si>
    <t>COX5A</t>
  </si>
  <si>
    <t>P00425</t>
  </si>
  <si>
    <t>YIL111W</t>
  </si>
  <si>
    <t>COX5B</t>
  </si>
  <si>
    <t>P00427</t>
  </si>
  <si>
    <t>YHR051W</t>
  </si>
  <si>
    <t>COX6</t>
  </si>
  <si>
    <t>P00431</t>
  </si>
  <si>
    <t>YKR066C</t>
  </si>
  <si>
    <t>CCP1</t>
  </si>
  <si>
    <t>P00445</t>
  </si>
  <si>
    <t>YJR104C</t>
  </si>
  <si>
    <t>SOD1</t>
  </si>
  <si>
    <t>P00447</t>
  </si>
  <si>
    <t>YHR008C</t>
  </si>
  <si>
    <t>SOD2</t>
  </si>
  <si>
    <t>P00498</t>
  </si>
  <si>
    <t>YER055C</t>
  </si>
  <si>
    <t>HIS1</t>
  </si>
  <si>
    <t>P00546</t>
  </si>
  <si>
    <t>YBR160W</t>
  </si>
  <si>
    <t>CDC28</t>
  </si>
  <si>
    <t>P00549</t>
  </si>
  <si>
    <t>YAL038W</t>
  </si>
  <si>
    <t>CDC19</t>
  </si>
  <si>
    <t>P00560</t>
  </si>
  <si>
    <t>YCR012W</t>
  </si>
  <si>
    <t>PGK1</t>
  </si>
  <si>
    <t>P00572</t>
  </si>
  <si>
    <t>YJR057W</t>
  </si>
  <si>
    <t>CDC8</t>
  </si>
  <si>
    <t>P00724</t>
  </si>
  <si>
    <t>YIL162W</t>
  </si>
  <si>
    <t>SUC2</t>
  </si>
  <si>
    <t>P00729</t>
  </si>
  <si>
    <t>YMR297W</t>
  </si>
  <si>
    <t>PRC1</t>
  </si>
  <si>
    <t>P00812</t>
  </si>
  <si>
    <t>YPL111W</t>
  </si>
  <si>
    <t>CAR1</t>
  </si>
  <si>
    <t>P00815</t>
  </si>
  <si>
    <t>YCL030C</t>
  </si>
  <si>
    <t>HIS4</t>
  </si>
  <si>
    <t>P00817</t>
  </si>
  <si>
    <t>YBR011C</t>
  </si>
  <si>
    <t>IPP1</t>
  </si>
  <si>
    <t>P00830</t>
  </si>
  <si>
    <t>YJR121W</t>
  </si>
  <si>
    <t>ATP2</t>
  </si>
  <si>
    <t>P00890</t>
  </si>
  <si>
    <t>YNR001C</t>
  </si>
  <si>
    <t>CIT1</t>
  </si>
  <si>
    <t>P00899</t>
  </si>
  <si>
    <t>YER090W</t>
  </si>
  <si>
    <t>TRP2</t>
  </si>
  <si>
    <t>P00924</t>
  </si>
  <si>
    <t>YGR254W</t>
  </si>
  <si>
    <t>ENO1</t>
  </si>
  <si>
    <t>P00925</t>
  </si>
  <si>
    <t>YHR174W</t>
  </si>
  <si>
    <t>ENO2</t>
  </si>
  <si>
    <t>P00927</t>
  </si>
  <si>
    <t>YER086W</t>
  </si>
  <si>
    <t>ILV1</t>
  </si>
  <si>
    <t>P00931</t>
  </si>
  <si>
    <t>YGL026C</t>
  </si>
  <si>
    <t>TRP5</t>
  </si>
  <si>
    <t>P00937</t>
  </si>
  <si>
    <t>YKL211C</t>
  </si>
  <si>
    <t>TRP3</t>
  </si>
  <si>
    <t>P00942</t>
  </si>
  <si>
    <t>YDR050C</t>
  </si>
  <si>
    <t>TPI1</t>
  </si>
  <si>
    <t>P00950</t>
  </si>
  <si>
    <t>YKL152C</t>
  </si>
  <si>
    <t>GPM1</t>
  </si>
  <si>
    <t>P00958</t>
  </si>
  <si>
    <t>YGR264C</t>
  </si>
  <si>
    <t>MES1</t>
  </si>
  <si>
    <t>P01119</t>
  </si>
  <si>
    <t>YOR101W</t>
  </si>
  <si>
    <t>RAS1</t>
  </si>
  <si>
    <t>P01120</t>
  </si>
  <si>
    <t>YNL098C</t>
  </si>
  <si>
    <t>RAS2</t>
  </si>
  <si>
    <t>P01123</t>
  </si>
  <si>
    <t>YFL038C</t>
  </si>
  <si>
    <t>YPT1</t>
  </si>
  <si>
    <t>P02293</t>
  </si>
  <si>
    <t>YDR224C</t>
  </si>
  <si>
    <t>HTB1</t>
  </si>
  <si>
    <t>P02309</t>
  </si>
  <si>
    <t>YBR009C</t>
  </si>
  <si>
    <t>HHF1</t>
  </si>
  <si>
    <t>P02381</t>
  </si>
  <si>
    <t>Q0140</t>
  </si>
  <si>
    <t>VAR1</t>
  </si>
  <si>
    <t>P02400</t>
  </si>
  <si>
    <t>YDR382W</t>
  </si>
  <si>
    <t>RPP2B</t>
  </si>
  <si>
    <t>P02406</t>
  </si>
  <si>
    <t>YGL103W</t>
  </si>
  <si>
    <t>RPL28</t>
  </si>
  <si>
    <t>P02407</t>
  </si>
  <si>
    <t>YML024W</t>
  </si>
  <si>
    <t>RPS17A</t>
  </si>
  <si>
    <t>P02557</t>
  </si>
  <si>
    <t>YFL037W</t>
  </si>
  <si>
    <t>TUB2</t>
  </si>
  <si>
    <t>P02829</t>
  </si>
  <si>
    <t>YPL240C</t>
  </si>
  <si>
    <t>HSP82</t>
  </si>
  <si>
    <t>P02992</t>
  </si>
  <si>
    <t>YOR187W</t>
  </si>
  <si>
    <t>TUF1</t>
  </si>
  <si>
    <t>P02994</t>
  </si>
  <si>
    <t>YPR080W</t>
  </si>
  <si>
    <t>TEF1</t>
  </si>
  <si>
    <t>P03871</t>
  </si>
  <si>
    <t>R0020C</t>
  </si>
  <si>
    <t>REP1</t>
  </si>
  <si>
    <t>P03872</t>
  </si>
  <si>
    <t>R0040C</t>
  </si>
  <si>
    <t>REP2</t>
  </si>
  <si>
    <t>P03874</t>
  </si>
  <si>
    <t>YHL038C</t>
  </si>
  <si>
    <t>CBP2</t>
  </si>
  <si>
    <t>P03876</t>
  </si>
  <si>
    <t>Q0055</t>
  </si>
  <si>
    <t>AI2</t>
  </si>
  <si>
    <t>P03962</t>
  </si>
  <si>
    <t>YEL021W</t>
  </si>
  <si>
    <t>URA3</t>
  </si>
  <si>
    <t>P03965</t>
  </si>
  <si>
    <t>YJR109C</t>
  </si>
  <si>
    <t>CPA2</t>
  </si>
  <si>
    <t>P04037</t>
  </si>
  <si>
    <t>YGL187C</t>
  </si>
  <si>
    <t>COX4</t>
  </si>
  <si>
    <t>P04039</t>
  </si>
  <si>
    <t>YLR395C</t>
  </si>
  <si>
    <t>COX8</t>
  </si>
  <si>
    <t>P04046</t>
  </si>
  <si>
    <t>YMR300C</t>
  </si>
  <si>
    <t>ADE4</t>
  </si>
  <si>
    <t>P04050</t>
  </si>
  <si>
    <t>YDL140C</t>
  </si>
  <si>
    <t>RPO21</t>
  </si>
  <si>
    <t>P04051</t>
  </si>
  <si>
    <t>YOR116C</t>
  </si>
  <si>
    <t>RPO31</t>
  </si>
  <si>
    <t>P04076</t>
  </si>
  <si>
    <t>YHR018C</t>
  </si>
  <si>
    <t>ARG4</t>
  </si>
  <si>
    <t>P04147</t>
  </si>
  <si>
    <t>YER165W</t>
  </si>
  <si>
    <t>PAB1</t>
  </si>
  <si>
    <t>P04161</t>
  </si>
  <si>
    <t>YDR408C</t>
  </si>
  <si>
    <t>ADE8</t>
  </si>
  <si>
    <t>P04173</t>
  </si>
  <si>
    <t>YCL018W</t>
  </si>
  <si>
    <t>LEU2</t>
  </si>
  <si>
    <t>P04449</t>
  </si>
  <si>
    <t>YGL031C</t>
  </si>
  <si>
    <t>RPL24A</t>
  </si>
  <si>
    <t>P04456</t>
  </si>
  <si>
    <t>YOL127W</t>
  </si>
  <si>
    <t>RPL25</t>
  </si>
  <si>
    <t>P04786</t>
  </si>
  <si>
    <t>YOL006C</t>
  </si>
  <si>
    <t>TOP1</t>
  </si>
  <si>
    <t>P04801</t>
  </si>
  <si>
    <t>YIL078W</t>
  </si>
  <si>
    <t>THS1</t>
  </si>
  <si>
    <t>P04802</t>
  </si>
  <si>
    <t>YLL018C</t>
  </si>
  <si>
    <t>DPS1</t>
  </si>
  <si>
    <t>P04803</t>
  </si>
  <si>
    <t>YDR268W</t>
  </si>
  <si>
    <t>MSW1</t>
  </si>
  <si>
    <t>P04806</t>
  </si>
  <si>
    <t>YFR053C</t>
  </si>
  <si>
    <t>HXK1</t>
  </si>
  <si>
    <t>P04807</t>
  </si>
  <si>
    <t>YGL253W</t>
  </si>
  <si>
    <t>HXK2</t>
  </si>
  <si>
    <t>P04817</t>
  </si>
  <si>
    <t>YEL063C</t>
  </si>
  <si>
    <t>CAN1</t>
  </si>
  <si>
    <t>P04819</t>
  </si>
  <si>
    <t>YDL164C</t>
  </si>
  <si>
    <t>CDC9</t>
  </si>
  <si>
    <t>P04821</t>
  </si>
  <si>
    <t>YLR310C</t>
  </si>
  <si>
    <t>CDC25</t>
  </si>
  <si>
    <t>P04840</t>
  </si>
  <si>
    <t>YNL055C</t>
  </si>
  <si>
    <t>POR1</t>
  </si>
  <si>
    <t>P04911</t>
  </si>
  <si>
    <t>YDR225W</t>
  </si>
  <si>
    <t>HTA1</t>
  </si>
  <si>
    <t>P05030</t>
  </si>
  <si>
    <t>YGL008C</t>
  </si>
  <si>
    <t>PMA1</t>
  </si>
  <si>
    <t>P05066</t>
  </si>
  <si>
    <t>YOR386W</t>
  </si>
  <si>
    <t>PHR1</t>
  </si>
  <si>
    <t>P05150</t>
  </si>
  <si>
    <t>YJL088W</t>
  </si>
  <si>
    <t>ARG3</t>
  </si>
  <si>
    <t>P05317</t>
  </si>
  <si>
    <t>YLR340W</t>
  </si>
  <si>
    <t>RPP0</t>
  </si>
  <si>
    <t>P05319</t>
  </si>
  <si>
    <t>YOL039W</t>
  </si>
  <si>
    <t>RPP2A</t>
  </si>
  <si>
    <t>P05373</t>
  </si>
  <si>
    <t>YGL040C</t>
  </si>
  <si>
    <t>HEM2</t>
  </si>
  <si>
    <t>P05374</t>
  </si>
  <si>
    <t>YGR157W</t>
  </si>
  <si>
    <t>CHO2</t>
  </si>
  <si>
    <t>P05375</t>
  </si>
  <si>
    <t>YJR073C</t>
  </si>
  <si>
    <t>OPI3</t>
  </si>
  <si>
    <t>P05453</t>
  </si>
  <si>
    <t>YDR172W</t>
  </si>
  <si>
    <t>SUP35</t>
  </si>
  <si>
    <t>P05626</t>
  </si>
  <si>
    <t>YPL078C</t>
  </si>
  <si>
    <t>ATP4</t>
  </si>
  <si>
    <t>P05694</t>
  </si>
  <si>
    <t>YER091C</t>
  </si>
  <si>
    <t>MET6</t>
  </si>
  <si>
    <t>P05737</t>
  </si>
  <si>
    <t>YGL076C</t>
  </si>
  <si>
    <t>RPL7A</t>
  </si>
  <si>
    <t>P05738</t>
  </si>
  <si>
    <t>YGL147C</t>
  </si>
  <si>
    <t>RPL9A</t>
  </si>
  <si>
    <t>P05739</t>
  </si>
  <si>
    <t>YLR448W</t>
  </si>
  <si>
    <t>RPL6B</t>
  </si>
  <si>
    <t>P05740</t>
  </si>
  <si>
    <t>YKL180W</t>
  </si>
  <si>
    <t>RPL17A</t>
  </si>
  <si>
    <t>P05743</t>
  </si>
  <si>
    <t>YLR344W</t>
  </si>
  <si>
    <t>RPL26A</t>
  </si>
  <si>
    <t>P05744</t>
  </si>
  <si>
    <t>YPL143W</t>
  </si>
  <si>
    <t>RPL33A</t>
  </si>
  <si>
    <t>P05745</t>
  </si>
  <si>
    <t>YMR194W</t>
  </si>
  <si>
    <t>RPL36A</t>
  </si>
  <si>
    <t>P05748</t>
  </si>
  <si>
    <t>YLR029C</t>
  </si>
  <si>
    <t>RPL15A</t>
  </si>
  <si>
    <t>P05749</t>
  </si>
  <si>
    <t>YLR061W</t>
  </si>
  <si>
    <t>RPL22A</t>
  </si>
  <si>
    <t>P05750</t>
  </si>
  <si>
    <t>YNL178W</t>
  </si>
  <si>
    <t>RPS3</t>
  </si>
  <si>
    <t>P05755</t>
  </si>
  <si>
    <t>YBR189W</t>
  </si>
  <si>
    <t>RPS9B</t>
  </si>
  <si>
    <t>P05756</t>
  </si>
  <si>
    <t>YDR064W</t>
  </si>
  <si>
    <t>RPS13</t>
  </si>
  <si>
    <t>P05759</t>
  </si>
  <si>
    <t>YLR167W</t>
  </si>
  <si>
    <t>RPS31</t>
  </si>
  <si>
    <t>P05986</t>
  </si>
  <si>
    <t>YKL166C</t>
  </si>
  <si>
    <t>TPK3</t>
  </si>
  <si>
    <t>P06100</t>
  </si>
  <si>
    <t>YDL165W</t>
  </si>
  <si>
    <t>CDC36</t>
  </si>
  <si>
    <t>P06101</t>
  </si>
  <si>
    <t>YDR168W</t>
  </si>
  <si>
    <t>CDC37</t>
  </si>
  <si>
    <t>P06102</t>
  </si>
  <si>
    <t>YIL038C</t>
  </si>
  <si>
    <t>NOT3</t>
  </si>
  <si>
    <t>P06103</t>
  </si>
  <si>
    <t>YOR361C</t>
  </si>
  <si>
    <t>PRT1</t>
  </si>
  <si>
    <t>P06105</t>
  </si>
  <si>
    <t>YJL080C</t>
  </si>
  <si>
    <t>SCP160</t>
  </si>
  <si>
    <t>P06106</t>
  </si>
  <si>
    <t>YLR303W</t>
  </si>
  <si>
    <t>MET17</t>
  </si>
  <si>
    <t>P06115</t>
  </si>
  <si>
    <t>YGR088W</t>
  </si>
  <si>
    <t>CTT1</t>
  </si>
  <si>
    <t>P06168</t>
  </si>
  <si>
    <t>YLR355C</t>
  </si>
  <si>
    <t>ILV5</t>
  </si>
  <si>
    <t>P06169</t>
  </si>
  <si>
    <t>YLR044C</t>
  </si>
  <si>
    <t>PDC1</t>
  </si>
  <si>
    <t>P06174</t>
  </si>
  <si>
    <t>YOR278W</t>
  </si>
  <si>
    <t>HEM4</t>
  </si>
  <si>
    <t>P06182</t>
  </si>
  <si>
    <t>YAL039C</t>
  </si>
  <si>
    <t>CYC3</t>
  </si>
  <si>
    <t>P06197</t>
  </si>
  <si>
    <t>YPR113W</t>
  </si>
  <si>
    <t>PIS1</t>
  </si>
  <si>
    <t>P06208</t>
  </si>
  <si>
    <t>YNL104C</t>
  </si>
  <si>
    <t>LEU4</t>
  </si>
  <si>
    <t>P06242</t>
  </si>
  <si>
    <t>YDL108W</t>
  </si>
  <si>
    <t>KIN28</t>
  </si>
  <si>
    <t>P06243</t>
  </si>
  <si>
    <t>YDL017W</t>
  </si>
  <si>
    <t>CDC7</t>
  </si>
  <si>
    <t>P06244</t>
  </si>
  <si>
    <t>YJL164C</t>
  </si>
  <si>
    <t>TPK1</t>
  </si>
  <si>
    <t>P06245</t>
  </si>
  <si>
    <t>YPL203W</t>
  </si>
  <si>
    <t>TPK2</t>
  </si>
  <si>
    <t>P06633</t>
  </si>
  <si>
    <t>YOR202W</t>
  </si>
  <si>
    <t>HIS3</t>
  </si>
  <si>
    <t>P06634</t>
  </si>
  <si>
    <t>YOR204W</t>
  </si>
  <si>
    <t>DED1</t>
  </si>
  <si>
    <t>P06700</t>
  </si>
  <si>
    <t>YDL042C</t>
  </si>
  <si>
    <t>SIR2</t>
  </si>
  <si>
    <t>P06701</t>
  </si>
  <si>
    <t>YLR442C</t>
  </si>
  <si>
    <t>SIR3</t>
  </si>
  <si>
    <t>P06704</t>
  </si>
  <si>
    <t>YOR257W</t>
  </si>
  <si>
    <t>CDC31</t>
  </si>
  <si>
    <t>P06738</t>
  </si>
  <si>
    <t>YPR160W</t>
  </si>
  <si>
    <t>GPH1</t>
  </si>
  <si>
    <t>P06773</t>
  </si>
  <si>
    <t>YHR144C</t>
  </si>
  <si>
    <t>DCD1</t>
  </si>
  <si>
    <t>P06775</t>
  </si>
  <si>
    <t>YGR191W</t>
  </si>
  <si>
    <t>HIP1</t>
  </si>
  <si>
    <t>P06776</t>
  </si>
  <si>
    <t>YOR360C</t>
  </si>
  <si>
    <t>PDE2</t>
  </si>
  <si>
    <t>P06777</t>
  </si>
  <si>
    <t>YPL022W</t>
  </si>
  <si>
    <t>RAD1</t>
  </si>
  <si>
    <t>P06778</t>
  </si>
  <si>
    <t>YML032C</t>
  </si>
  <si>
    <t>RAD52</t>
  </si>
  <si>
    <t>P06779</t>
  </si>
  <si>
    <t>YJR052W</t>
  </si>
  <si>
    <t>RAD7</t>
  </si>
  <si>
    <t>P06780</t>
  </si>
  <si>
    <t>YPR165W</t>
  </si>
  <si>
    <t>RHO1</t>
  </si>
  <si>
    <t>P06781</t>
  </si>
  <si>
    <t>YNL090W</t>
  </si>
  <si>
    <t>RHO2</t>
  </si>
  <si>
    <t>P06782</t>
  </si>
  <si>
    <t>YDR477W</t>
  </si>
  <si>
    <t>SNF1</t>
  </si>
  <si>
    <t>P06785</t>
  </si>
  <si>
    <t>YOR074C</t>
  </si>
  <si>
    <t>CDC21</t>
  </si>
  <si>
    <t>P06786</t>
  </si>
  <si>
    <t>YNL088W</t>
  </si>
  <si>
    <t>TOP2</t>
  </si>
  <si>
    <t>P06787</t>
  </si>
  <si>
    <t>YBR109C</t>
  </si>
  <si>
    <t>CMD1</t>
  </si>
  <si>
    <t>P06839</t>
  </si>
  <si>
    <t>YER171W</t>
  </si>
  <si>
    <t>RAD3</t>
  </si>
  <si>
    <t>P06843</t>
  </si>
  <si>
    <t>YER161C</t>
  </si>
  <si>
    <t>SPT2</t>
  </si>
  <si>
    <t>P06844</t>
  </si>
  <si>
    <t>YDR392W</t>
  </si>
  <si>
    <t>SPT3</t>
  </si>
  <si>
    <t>P07143</t>
  </si>
  <si>
    <t>YOR065W</t>
  </si>
  <si>
    <t>CYT1</t>
  </si>
  <si>
    <t>P07149</t>
  </si>
  <si>
    <t>YKL182W</t>
  </si>
  <si>
    <t>FAS1</t>
  </si>
  <si>
    <t>P07170</t>
  </si>
  <si>
    <t>YDR226W</t>
  </si>
  <si>
    <t>ADK1</t>
  </si>
  <si>
    <t>P07172</t>
  </si>
  <si>
    <t>YIL116W</t>
  </si>
  <si>
    <t>HIS5</t>
  </si>
  <si>
    <t>P07213</t>
  </si>
  <si>
    <t>YNL121C</t>
  </si>
  <si>
    <t>TOM70</t>
  </si>
  <si>
    <t>P07236</t>
  </si>
  <si>
    <t>YKL194C</t>
  </si>
  <si>
    <t>MST1</t>
  </si>
  <si>
    <t>P07244</t>
  </si>
  <si>
    <t>YGL234W</t>
  </si>
  <si>
    <t>ADE5,7</t>
  </si>
  <si>
    <t>P07245</t>
  </si>
  <si>
    <t>YGR204W</t>
  </si>
  <si>
    <t>ADE3</t>
  </si>
  <si>
    <t>P07246</t>
  </si>
  <si>
    <t>YMR083W</t>
  </si>
  <si>
    <t>ADH3</t>
  </si>
  <si>
    <t>P07251</t>
  </si>
  <si>
    <t>YBL099W</t>
  </si>
  <si>
    <t>ATP1</t>
  </si>
  <si>
    <t>P07253</t>
  </si>
  <si>
    <t>YBR120C</t>
  </si>
  <si>
    <t>CBP6</t>
  </si>
  <si>
    <t>P07255</t>
  </si>
  <si>
    <t>YDL067C</t>
  </si>
  <si>
    <t>COX9</t>
  </si>
  <si>
    <t>P07256</t>
  </si>
  <si>
    <t>YBL045C</t>
  </si>
  <si>
    <t>COR1</t>
  </si>
  <si>
    <t>P07257</t>
  </si>
  <si>
    <t>YPR191W</t>
  </si>
  <si>
    <t>QCR2</t>
  </si>
  <si>
    <t>P07258</t>
  </si>
  <si>
    <t>YOR303W</t>
  </si>
  <si>
    <t>CPA1</t>
  </si>
  <si>
    <t>P07259</t>
  </si>
  <si>
    <t>YJL130C</t>
  </si>
  <si>
    <t>URA2</t>
  </si>
  <si>
    <t>P07260</t>
  </si>
  <si>
    <t>YOL139C</t>
  </si>
  <si>
    <t>CDC33</t>
  </si>
  <si>
    <t>P07261</t>
  </si>
  <si>
    <t>YPL075W</t>
  </si>
  <si>
    <t>GCR1</t>
  </si>
  <si>
    <t>P07262</t>
  </si>
  <si>
    <t>YOR375C</t>
  </si>
  <si>
    <t>GDH1</t>
  </si>
  <si>
    <t>P07263</t>
  </si>
  <si>
    <t>YPR033C</t>
  </si>
  <si>
    <t>HTS1</t>
  </si>
  <si>
    <t>P07264</t>
  </si>
  <si>
    <t>YGL009C</t>
  </si>
  <si>
    <t>LEU1</t>
  </si>
  <si>
    <t>P07266</t>
  </si>
  <si>
    <t>YIR021W</t>
  </si>
  <si>
    <t>MRS1</t>
  </si>
  <si>
    <t>P07267</t>
  </si>
  <si>
    <t>YPL154C</t>
  </si>
  <si>
    <t>PEP4</t>
  </si>
  <si>
    <t>P07269</t>
  </si>
  <si>
    <t>YDL106C</t>
  </si>
  <si>
    <t>PHO2</t>
  </si>
  <si>
    <t>P07270</t>
  </si>
  <si>
    <t>YFR034C</t>
  </si>
  <si>
    <t>PHO4</t>
  </si>
  <si>
    <t>P07271</t>
  </si>
  <si>
    <t>YML061C</t>
  </si>
  <si>
    <t>PIF1</t>
  </si>
  <si>
    <t>P07272</t>
  </si>
  <si>
    <t>YLR014C</t>
  </si>
  <si>
    <t>PPR1</t>
  </si>
  <si>
    <t>P07273</t>
  </si>
  <si>
    <t>YGL043W</t>
  </si>
  <si>
    <t>DST1</t>
  </si>
  <si>
    <t>P07274</t>
  </si>
  <si>
    <t>YOR122C</t>
  </si>
  <si>
    <t>PFY1</t>
  </si>
  <si>
    <t>P07275</t>
  </si>
  <si>
    <t>YHR037W</t>
  </si>
  <si>
    <t>PUT2</t>
  </si>
  <si>
    <t>P07276</t>
  </si>
  <si>
    <t>YGR258C</t>
  </si>
  <si>
    <t>RAD2</t>
  </si>
  <si>
    <t>P07277</t>
  </si>
  <si>
    <t>YMR208W</t>
  </si>
  <si>
    <t>ERG12</t>
  </si>
  <si>
    <t>P07278</t>
  </si>
  <si>
    <t>YIL033C</t>
  </si>
  <si>
    <t>BCY1</t>
  </si>
  <si>
    <t>P07280</t>
  </si>
  <si>
    <t>YOL121C</t>
  </si>
  <si>
    <t>RPS19A</t>
  </si>
  <si>
    <t>P07283</t>
  </si>
  <si>
    <t>YFL045C</t>
  </si>
  <si>
    <t>SEC53</t>
  </si>
  <si>
    <t>P07284</t>
  </si>
  <si>
    <t>YDR023W</t>
  </si>
  <si>
    <t>SES1</t>
  </si>
  <si>
    <t>P07285</t>
  </si>
  <si>
    <t>YDR354W</t>
  </si>
  <si>
    <t>TRP4</t>
  </si>
  <si>
    <t>P07342</t>
  </si>
  <si>
    <t>YMR108W</t>
  </si>
  <si>
    <t>ILV2</t>
  </si>
  <si>
    <t>P07347</t>
  </si>
  <si>
    <t>YHR013C</t>
  </si>
  <si>
    <t>ARD1</t>
  </si>
  <si>
    <t>P07390</t>
  </si>
  <si>
    <t>YNR045W</t>
  </si>
  <si>
    <t>PET494</t>
  </si>
  <si>
    <t>P07560</t>
  </si>
  <si>
    <t>YFL005W</t>
  </si>
  <si>
    <t>SEC4</t>
  </si>
  <si>
    <t>P07702</t>
  </si>
  <si>
    <t>YBR115C</t>
  </si>
  <si>
    <t>LYS2</t>
  </si>
  <si>
    <t>P07703</t>
  </si>
  <si>
    <t>YPR110C</t>
  </si>
  <si>
    <t>RPC40</t>
  </si>
  <si>
    <t>P07806</t>
  </si>
  <si>
    <t>YGR094W</t>
  </si>
  <si>
    <t>VAS1</t>
  </si>
  <si>
    <t>P07834</t>
  </si>
  <si>
    <t>YFL009W</t>
  </si>
  <si>
    <t>CDC4</t>
  </si>
  <si>
    <t>P07866</t>
  </si>
  <si>
    <t>YAL024C</t>
  </si>
  <si>
    <t>LTE1</t>
  </si>
  <si>
    <t>P07884</t>
  </si>
  <si>
    <t>YOR274W</t>
  </si>
  <si>
    <t>MOD5</t>
  </si>
  <si>
    <t>P07991</t>
  </si>
  <si>
    <t>YLR438W</t>
  </si>
  <si>
    <t>CAR2</t>
  </si>
  <si>
    <t>P08004</t>
  </si>
  <si>
    <t>YNL192W</t>
  </si>
  <si>
    <t>CHS1</t>
  </si>
  <si>
    <t>P08018</t>
  </si>
  <si>
    <t>YJL128C</t>
  </si>
  <si>
    <t>PBS2</t>
  </si>
  <si>
    <t>P08067</t>
  </si>
  <si>
    <t>YEL024W</t>
  </si>
  <si>
    <t>RIP1</t>
  </si>
  <si>
    <t>P08417</t>
  </si>
  <si>
    <t>YPL262W</t>
  </si>
  <si>
    <t>FUM1</t>
  </si>
  <si>
    <t>P08425</t>
  </si>
  <si>
    <t>YPR047W</t>
  </si>
  <si>
    <t>MSF1</t>
  </si>
  <si>
    <t>P08432</t>
  </si>
  <si>
    <t>YKL184W</t>
  </si>
  <si>
    <t>SPE1</t>
  </si>
  <si>
    <t>P08465</t>
  </si>
  <si>
    <t>YNL277W</t>
  </si>
  <si>
    <t>MET2</t>
  </si>
  <si>
    <t>P08466</t>
  </si>
  <si>
    <t>YJL208C</t>
  </si>
  <si>
    <t>NUC1</t>
  </si>
  <si>
    <t>P08518</t>
  </si>
  <si>
    <t>YOR151C</t>
  </si>
  <si>
    <t>RPB2</t>
  </si>
  <si>
    <t>P08524</t>
  </si>
  <si>
    <t>YJL167W</t>
  </si>
  <si>
    <t>ERG20</t>
  </si>
  <si>
    <t>P08525</t>
  </si>
  <si>
    <t>YJL166W</t>
  </si>
  <si>
    <t>QCR8</t>
  </si>
  <si>
    <t>P08536</t>
  </si>
  <si>
    <t>YJR010W</t>
  </si>
  <si>
    <t>MET3</t>
  </si>
  <si>
    <t>P08539</t>
  </si>
  <si>
    <t>YHR005C</t>
  </si>
  <si>
    <t>GPA1</t>
  </si>
  <si>
    <t>P08566</t>
  </si>
  <si>
    <t>YDR127W</t>
  </si>
  <si>
    <t>ARO1</t>
  </si>
  <si>
    <t>P08638</t>
  </si>
  <si>
    <t>YLR451W</t>
  </si>
  <si>
    <t>LEU3</t>
  </si>
  <si>
    <t>P08678</t>
  </si>
  <si>
    <t>YJL005W</t>
  </si>
  <si>
    <t>CYR1</t>
  </si>
  <si>
    <t>P08679</t>
  </si>
  <si>
    <t>YCR005C</t>
  </si>
  <si>
    <t>CIT2</t>
  </si>
  <si>
    <t>P08964</t>
  </si>
  <si>
    <t>YHR023W</t>
  </si>
  <si>
    <t>MYO1</t>
  </si>
  <si>
    <t>P09032</t>
  </si>
  <si>
    <t>YOR260W</t>
  </si>
  <si>
    <t>GCD1</t>
  </si>
  <si>
    <t>P09064</t>
  </si>
  <si>
    <t>YPL237W</t>
  </si>
  <si>
    <t>SUI3</t>
  </si>
  <si>
    <t>P09201</t>
  </si>
  <si>
    <t>YLR377C</t>
  </si>
  <si>
    <t>FBP1</t>
  </si>
  <si>
    <t>P09232</t>
  </si>
  <si>
    <t>YEL060C</t>
  </si>
  <si>
    <t>PRB1</t>
  </si>
  <si>
    <t>P09368</t>
  </si>
  <si>
    <t>YLR142W</t>
  </si>
  <si>
    <t>PUT1</t>
  </si>
  <si>
    <t>P09435</t>
  </si>
  <si>
    <t>YBL075C</t>
  </si>
  <si>
    <t>SSA3</t>
  </si>
  <si>
    <t>P09436</t>
  </si>
  <si>
    <t>YBL076C</t>
  </si>
  <si>
    <t>ILS1</t>
  </si>
  <si>
    <t>P09440</t>
  </si>
  <si>
    <t>YBR084W</t>
  </si>
  <si>
    <t>MIS1</t>
  </si>
  <si>
    <t>P09457</t>
  </si>
  <si>
    <t>YDR298C</t>
  </si>
  <si>
    <t>ATP5</t>
  </si>
  <si>
    <t>P09547</t>
  </si>
  <si>
    <t>YPL016W</t>
  </si>
  <si>
    <t>SWI1</t>
  </si>
  <si>
    <t>P09620</t>
  </si>
  <si>
    <t>YGL203C</t>
  </si>
  <si>
    <t>KEX1</t>
  </si>
  <si>
    <t>P09624</t>
  </si>
  <si>
    <t>YFL018C</t>
  </si>
  <si>
    <t>LPD1</t>
  </si>
  <si>
    <t>P09733</t>
  </si>
  <si>
    <t>YML085C</t>
  </si>
  <si>
    <t>TUB1</t>
  </si>
  <si>
    <t>P09734</t>
  </si>
  <si>
    <t>YML124C</t>
  </si>
  <si>
    <t>TUB3</t>
  </si>
  <si>
    <t>P09798</t>
  </si>
  <si>
    <t>YKL022C</t>
  </si>
  <si>
    <t>CDC16</t>
  </si>
  <si>
    <t>P09880</t>
  </si>
  <si>
    <t>YJL087C</t>
  </si>
  <si>
    <t>TRL1</t>
  </si>
  <si>
    <t>P09938</t>
  </si>
  <si>
    <t>YJL026W</t>
  </si>
  <si>
    <t>RNR2</t>
  </si>
  <si>
    <t>P09950</t>
  </si>
  <si>
    <t>YDR232W</t>
  </si>
  <si>
    <t>HEM1</t>
  </si>
  <si>
    <t>P09959</t>
  </si>
  <si>
    <t>YLR182W</t>
  </si>
  <si>
    <t>SWI6</t>
  </si>
  <si>
    <t>P0C0T4</t>
  </si>
  <si>
    <t>YLR333C</t>
  </si>
  <si>
    <t>RPS25B</t>
  </si>
  <si>
    <t>P0C0W1</t>
  </si>
  <si>
    <t>YJL190C</t>
  </si>
  <si>
    <t>RPS22A</t>
  </si>
  <si>
    <t>P0C0W9</t>
  </si>
  <si>
    <t>YPR102C</t>
  </si>
  <si>
    <t>RPL11A</t>
  </si>
  <si>
    <t>P0C0X0</t>
  </si>
  <si>
    <t>YLR264W</t>
  </si>
  <si>
    <t>RPS28B</t>
  </si>
  <si>
    <t>P0C2H6</t>
  </si>
  <si>
    <t>YHR010W</t>
  </si>
  <si>
    <t>RPL27A</t>
  </si>
  <si>
    <t>P0C2H8</t>
  </si>
  <si>
    <t>YDL075W</t>
  </si>
  <si>
    <t>RPL31A</t>
  </si>
  <si>
    <t>P0C2H9</t>
  </si>
  <si>
    <t>YLR406C</t>
  </si>
  <si>
    <t>RPL31B</t>
  </si>
  <si>
    <t>P0C5N3</t>
  </si>
  <si>
    <t>YGL041W-A</t>
  </si>
  <si>
    <t>P0C5R9</t>
  </si>
  <si>
    <t>YPR170W-B</t>
  </si>
  <si>
    <t>P0CE41</t>
  </si>
  <si>
    <t>YLR256W</t>
  </si>
  <si>
    <t>HAP1</t>
  </si>
  <si>
    <t>P0CH09</t>
  </si>
  <si>
    <t>YKR094C</t>
  </si>
  <si>
    <t>RPL40B</t>
  </si>
  <si>
    <t>P0CS90</t>
  </si>
  <si>
    <t>YJR045C</t>
  </si>
  <si>
    <t>SSC1</t>
  </si>
  <si>
    <t>P0CT04</t>
  </si>
  <si>
    <t>YNL015W</t>
  </si>
  <si>
    <t>PBI2</t>
  </si>
  <si>
    <t>P0CW41</t>
  </si>
  <si>
    <t>YJL221C</t>
  </si>
  <si>
    <t>IMA4</t>
  </si>
  <si>
    <t>P0CX11</t>
  </si>
  <si>
    <t>YPL281C</t>
  </si>
  <si>
    <t>ERR2</t>
  </si>
  <si>
    <t>P0CX15</t>
  </si>
  <si>
    <t>YPL283C</t>
  </si>
  <si>
    <t>YRF1-7</t>
  </si>
  <si>
    <t>P0CX20</t>
  </si>
  <si>
    <t>YDR545W</t>
  </si>
  <si>
    <t>YRF1-1</t>
  </si>
  <si>
    <t>P0CX23</t>
  </si>
  <si>
    <t>YMR242C</t>
  </si>
  <si>
    <t>RPL20A</t>
  </si>
  <si>
    <t>P0CX26</t>
  </si>
  <si>
    <t>YJR094W-A</t>
  </si>
  <si>
    <t>RPL43B</t>
  </si>
  <si>
    <t>P0CX28</t>
  </si>
  <si>
    <t>YHR141C</t>
  </si>
  <si>
    <t>RPL42B</t>
  </si>
  <si>
    <t>P0CX29</t>
  </si>
  <si>
    <t>YGR118W</t>
  </si>
  <si>
    <t>RPS23A</t>
  </si>
  <si>
    <t>P0CX31</t>
  </si>
  <si>
    <t>YER074W</t>
  </si>
  <si>
    <t>RPS24A</t>
  </si>
  <si>
    <t>P0CX34</t>
  </si>
  <si>
    <t>YOR182C</t>
  </si>
  <si>
    <t>RPS30B</t>
  </si>
  <si>
    <t>P0CX36</t>
  </si>
  <si>
    <t>YHR203C</t>
  </si>
  <si>
    <t>RPS4B</t>
  </si>
  <si>
    <t>P0CX38</t>
  </si>
  <si>
    <t>YBR181C</t>
  </si>
  <si>
    <t>RPS6B</t>
  </si>
  <si>
    <t>P0CX39</t>
  </si>
  <si>
    <t>YBL072C</t>
  </si>
  <si>
    <t>RPS8A</t>
  </si>
  <si>
    <t>P0CX41</t>
  </si>
  <si>
    <t>YBL087C</t>
  </si>
  <si>
    <t>RPL23A</t>
  </si>
  <si>
    <t>P0CX44</t>
  </si>
  <si>
    <t>YGL135W</t>
  </si>
  <si>
    <t>RPL1B</t>
  </si>
  <si>
    <t>P0CX45</t>
  </si>
  <si>
    <t>YFR031C-A</t>
  </si>
  <si>
    <t>RPL2A</t>
  </si>
  <si>
    <t>P0CX47</t>
  </si>
  <si>
    <t>YDR025W</t>
  </si>
  <si>
    <t>RPS11A</t>
  </si>
  <si>
    <t>P0CX49</t>
  </si>
  <si>
    <t>YOL120C</t>
  </si>
  <si>
    <t>RPL18A</t>
  </si>
  <si>
    <t>P0CX51</t>
  </si>
  <si>
    <t>YMR143W</t>
  </si>
  <si>
    <t>RPS16A</t>
  </si>
  <si>
    <t>P0CX53</t>
  </si>
  <si>
    <t>YEL054C</t>
  </si>
  <si>
    <t>RPL12A</t>
  </si>
  <si>
    <t>P0CX56</t>
  </si>
  <si>
    <t>YML026C</t>
  </si>
  <si>
    <t>RPS18B</t>
  </si>
  <si>
    <t>P0CX82</t>
  </si>
  <si>
    <t>YBR084C-A</t>
  </si>
  <si>
    <t>RPL19A</t>
  </si>
  <si>
    <t>P0CX84</t>
  </si>
  <si>
    <t>YDL191W</t>
  </si>
  <si>
    <t>RPL35A</t>
  </si>
  <si>
    <t>P10080</t>
  </si>
  <si>
    <t>YHL034C</t>
  </si>
  <si>
    <t>SBP1</t>
  </si>
  <si>
    <t>P10081</t>
  </si>
  <si>
    <t>YKR059W</t>
  </si>
  <si>
    <t>TIF1</t>
  </si>
  <si>
    <t>P10127</t>
  </si>
  <si>
    <t>YGL256W</t>
  </si>
  <si>
    <t>ADH4</t>
  </si>
  <si>
    <t>P10356</t>
  </si>
  <si>
    <t>YER152C</t>
  </si>
  <si>
    <t>P10363</t>
  </si>
  <si>
    <t>YIR008C</t>
  </si>
  <si>
    <t>PRI1</t>
  </si>
  <si>
    <t>P10507</t>
  </si>
  <si>
    <t>YLR163C</t>
  </si>
  <si>
    <t>MAS1</t>
  </si>
  <si>
    <t>P10566</t>
  </si>
  <si>
    <t>YJL133W</t>
  </si>
  <si>
    <t>MRS3</t>
  </si>
  <si>
    <t>P10591</t>
  </si>
  <si>
    <t>YAL005C</t>
  </si>
  <si>
    <t>SSA1</t>
  </si>
  <si>
    <t>P10592</t>
  </si>
  <si>
    <t>YLL024C</t>
  </si>
  <si>
    <t>SSA2</t>
  </si>
  <si>
    <t>P10614</t>
  </si>
  <si>
    <t>YHR007C</t>
  </si>
  <si>
    <t>ERG11</t>
  </si>
  <si>
    <t>P10622</t>
  </si>
  <si>
    <t>YDL130W</t>
  </si>
  <si>
    <t>RPP1B</t>
  </si>
  <si>
    <t>P10659</t>
  </si>
  <si>
    <t>YLR180W</t>
  </si>
  <si>
    <t>SAM1</t>
  </si>
  <si>
    <t>P10662</t>
  </si>
  <si>
    <t>YDR347W</t>
  </si>
  <si>
    <t>MRP1</t>
  </si>
  <si>
    <t>P10663</t>
  </si>
  <si>
    <t>YPR166C</t>
  </si>
  <si>
    <t>MRP2</t>
  </si>
  <si>
    <t>P10664</t>
  </si>
  <si>
    <t>YBR031W</t>
  </si>
  <si>
    <t>RPL4A</t>
  </si>
  <si>
    <t>P10823</t>
  </si>
  <si>
    <t>YER020W</t>
  </si>
  <si>
    <t>GPA2</t>
  </si>
  <si>
    <t>P10834</t>
  </si>
  <si>
    <t>YGR222W</t>
  </si>
  <si>
    <t>PET54</t>
  </si>
  <si>
    <t>P10849</t>
  </si>
  <si>
    <t>YDL044C</t>
  </si>
  <si>
    <t>MTF2</t>
  </si>
  <si>
    <t>P10862</t>
  </si>
  <si>
    <t>YCR066W</t>
  </si>
  <si>
    <t>RAD18</t>
  </si>
  <si>
    <t>P10869</t>
  </si>
  <si>
    <t>YER052C</t>
  </si>
  <si>
    <t>HOM3</t>
  </si>
  <si>
    <t>P10961</t>
  </si>
  <si>
    <t>YGL073W</t>
  </si>
  <si>
    <t>HSF1</t>
  </si>
  <si>
    <t>P10962</t>
  </si>
  <si>
    <t>YAL025C</t>
  </si>
  <si>
    <t>MAK16</t>
  </si>
  <si>
    <t>P10963</t>
  </si>
  <si>
    <t>YKR097W</t>
  </si>
  <si>
    <t>PCK1</t>
  </si>
  <si>
    <t>P10964</t>
  </si>
  <si>
    <t>YOR341W</t>
  </si>
  <si>
    <t>RPA190</t>
  </si>
  <si>
    <t>P11075</t>
  </si>
  <si>
    <t>YDR170C</t>
  </si>
  <si>
    <t>SEC7</t>
  </si>
  <si>
    <t>P11076</t>
  </si>
  <si>
    <t>YDL192W</t>
  </si>
  <si>
    <t>ARF1</t>
  </si>
  <si>
    <t>P11154</t>
  </si>
  <si>
    <t>YGL062W</t>
  </si>
  <si>
    <t>PYC1</t>
  </si>
  <si>
    <t>P11325</t>
  </si>
  <si>
    <t>YLR382C</t>
  </si>
  <si>
    <t>NAM2</t>
  </si>
  <si>
    <t>P11353</t>
  </si>
  <si>
    <t>YDR044W</t>
  </si>
  <si>
    <t>HEM13</t>
  </si>
  <si>
    <t>P11412</t>
  </si>
  <si>
    <t>YNL241C</t>
  </si>
  <si>
    <t>ZWF1</t>
  </si>
  <si>
    <t>P11433</t>
  </si>
  <si>
    <t>YAL041W</t>
  </si>
  <si>
    <t>CDC24</t>
  </si>
  <si>
    <t>P11484</t>
  </si>
  <si>
    <t>YDL229W</t>
  </si>
  <si>
    <t>SSB1</t>
  </si>
  <si>
    <t>P11491</t>
  </si>
  <si>
    <t>YDR481C</t>
  </si>
  <si>
    <t>PHO8</t>
  </si>
  <si>
    <t>P11632</t>
  </si>
  <si>
    <t>YPR052C</t>
  </si>
  <si>
    <t>NHP6A</t>
  </si>
  <si>
    <t>P11633</t>
  </si>
  <si>
    <t>YBR089C-A</t>
  </si>
  <si>
    <t>NHP6B</t>
  </si>
  <si>
    <t>P11655</t>
  </si>
  <si>
    <t>YNR026C</t>
  </si>
  <si>
    <t>SEC12</t>
  </si>
  <si>
    <t>P11709</t>
  </si>
  <si>
    <t>YCL029C</t>
  </si>
  <si>
    <t>BIK1</t>
  </si>
  <si>
    <t>P11745</t>
  </si>
  <si>
    <t>YMR235C</t>
  </si>
  <si>
    <t>RNA1</t>
  </si>
  <si>
    <t>P11747</t>
  </si>
  <si>
    <t>YML098W</t>
  </si>
  <si>
    <t>TAF13</t>
  </si>
  <si>
    <t>P11792</t>
  </si>
  <si>
    <t>YHR205W</t>
  </si>
  <si>
    <t>SCH9</t>
  </si>
  <si>
    <t>P11914</t>
  </si>
  <si>
    <t>YHR024C</t>
  </si>
  <si>
    <t>MAS2</t>
  </si>
  <si>
    <t>P11938</t>
  </si>
  <si>
    <t>YNL216W</t>
  </si>
  <si>
    <t>RAP1</t>
  </si>
  <si>
    <t>P11972</t>
  </si>
  <si>
    <t>YLR452C</t>
  </si>
  <si>
    <t>SST2</t>
  </si>
  <si>
    <t>P11978</t>
  </si>
  <si>
    <t>YDR227W</t>
  </si>
  <si>
    <t>SIR4</t>
  </si>
  <si>
    <t>P11986</t>
  </si>
  <si>
    <t>YJL153C</t>
  </si>
  <si>
    <t>INO1</t>
  </si>
  <si>
    <t>P12383</t>
  </si>
  <si>
    <t>YGL013C</t>
  </si>
  <si>
    <t>PDR1</t>
  </si>
  <si>
    <t>P12385</t>
  </si>
  <si>
    <t>YBR143C</t>
  </si>
  <si>
    <t>SUP45</t>
  </si>
  <si>
    <t>P12611</t>
  </si>
  <si>
    <t>YOR043W</t>
  </si>
  <si>
    <t>WHI2</t>
  </si>
  <si>
    <t>P12612</t>
  </si>
  <si>
    <t>YDR212W</t>
  </si>
  <si>
    <t>TCP1</t>
  </si>
  <si>
    <t>P12630</t>
  </si>
  <si>
    <t>YIL015W</t>
  </si>
  <si>
    <t>BAR1</t>
  </si>
  <si>
    <t>P12683</t>
  </si>
  <si>
    <t>YML075C</t>
  </si>
  <si>
    <t>HMG1</t>
  </si>
  <si>
    <t>P12684</t>
  </si>
  <si>
    <t>YLR450W</t>
  </si>
  <si>
    <t>HMG2</t>
  </si>
  <si>
    <t>P12686</t>
  </si>
  <si>
    <t>YGR084C</t>
  </si>
  <si>
    <t>MRP13</t>
  </si>
  <si>
    <t>P12687</t>
  </si>
  <si>
    <t>YNL005C</t>
  </si>
  <si>
    <t>MRP7</t>
  </si>
  <si>
    <t>P12688</t>
  </si>
  <si>
    <t>YKL126W</t>
  </si>
  <si>
    <t>YPK1</t>
  </si>
  <si>
    <t>P12695</t>
  </si>
  <si>
    <t>YNL071W</t>
  </si>
  <si>
    <t>LAT1</t>
  </si>
  <si>
    <t>P12709</t>
  </si>
  <si>
    <t>YBR196C</t>
  </si>
  <si>
    <t>PGI1</t>
  </si>
  <si>
    <t>P12753</t>
  </si>
  <si>
    <t>YNL250W</t>
  </si>
  <si>
    <t>RAD50</t>
  </si>
  <si>
    <t>P12754</t>
  </si>
  <si>
    <t>YGR083C</t>
  </si>
  <si>
    <t>GCD2</t>
  </si>
  <si>
    <t>P12866</t>
  </si>
  <si>
    <t>YKL209C</t>
  </si>
  <si>
    <t>STE6</t>
  </si>
  <si>
    <t>P12868</t>
  </si>
  <si>
    <t>YMR231W</t>
  </si>
  <si>
    <t>PEP5</t>
  </si>
  <si>
    <t>P12887</t>
  </si>
  <si>
    <t>YML021C</t>
  </si>
  <si>
    <t>UNG1</t>
  </si>
  <si>
    <t>P12904</t>
  </si>
  <si>
    <t>YGL115W</t>
  </si>
  <si>
    <t>SNF4</t>
  </si>
  <si>
    <t>P12945</t>
  </si>
  <si>
    <t>YDL040C</t>
  </si>
  <si>
    <t>NAT1</t>
  </si>
  <si>
    <t>P12954</t>
  </si>
  <si>
    <t>YJL092W</t>
  </si>
  <si>
    <t>SRS2</t>
  </si>
  <si>
    <t>P12962</t>
  </si>
  <si>
    <t>YOR276W</t>
  </si>
  <si>
    <t>CAF20</t>
  </si>
  <si>
    <t>P13090</t>
  </si>
  <si>
    <t>YML116W</t>
  </si>
  <si>
    <t>ATR1</t>
  </si>
  <si>
    <t>P13185</t>
  </si>
  <si>
    <t>YDR122W</t>
  </si>
  <si>
    <t>KIN1</t>
  </si>
  <si>
    <t>P13186</t>
  </si>
  <si>
    <t>YLR096W</t>
  </si>
  <si>
    <t>KIN2</t>
  </si>
  <si>
    <t>P13188</t>
  </si>
  <si>
    <t>YOR168W</t>
  </si>
  <si>
    <t>GLN4</t>
  </si>
  <si>
    <t>P13259</t>
  </si>
  <si>
    <t>YGR202C</t>
  </si>
  <si>
    <t>PCT1</t>
  </si>
  <si>
    <t>P13298</t>
  </si>
  <si>
    <t>YML106W</t>
  </si>
  <si>
    <t>URA5</t>
  </si>
  <si>
    <t>P13382</t>
  </si>
  <si>
    <t>YNL102W</t>
  </si>
  <si>
    <t>POL1</t>
  </si>
  <si>
    <t>P13393</t>
  </si>
  <si>
    <t>YER148W</t>
  </si>
  <si>
    <t>SPT15</t>
  </si>
  <si>
    <t>P13433</t>
  </si>
  <si>
    <t>YFL036W</t>
  </si>
  <si>
    <t>RPO41</t>
  </si>
  <si>
    <t>P13517</t>
  </si>
  <si>
    <t>YIL034C</t>
  </si>
  <si>
    <t>CAP2</t>
  </si>
  <si>
    <t>P13574</t>
  </si>
  <si>
    <t>YHR084W</t>
  </si>
  <si>
    <t>STE12</t>
  </si>
  <si>
    <t>P13586</t>
  </si>
  <si>
    <t>YGL167C</t>
  </si>
  <si>
    <t>PMR1</t>
  </si>
  <si>
    <t>P13663</t>
  </si>
  <si>
    <t>YDR158W</t>
  </si>
  <si>
    <t>HOM2</t>
  </si>
  <si>
    <t>P13711</t>
  </si>
  <si>
    <t>YGL205W</t>
  </si>
  <si>
    <t>POX1</t>
  </si>
  <si>
    <t>P13856</t>
  </si>
  <si>
    <t>YGR152C</t>
  </si>
  <si>
    <t>RSR1</t>
  </si>
  <si>
    <t>P13902</t>
  </si>
  <si>
    <t>YOL108C</t>
  </si>
  <si>
    <t>INO4</t>
  </si>
  <si>
    <t>P14020</t>
  </si>
  <si>
    <t>YPR183W</t>
  </si>
  <si>
    <t>DPM1</t>
  </si>
  <si>
    <t>P14065</t>
  </si>
  <si>
    <t>YOR120W</t>
  </si>
  <si>
    <t>GCY1</t>
  </si>
  <si>
    <t>P14120</t>
  </si>
  <si>
    <t>YGL030W</t>
  </si>
  <si>
    <t>RPL30</t>
  </si>
  <si>
    <t>P14126</t>
  </si>
  <si>
    <t>YOR063W</t>
  </si>
  <si>
    <t>RPL3</t>
  </si>
  <si>
    <t>P14164</t>
  </si>
  <si>
    <t>YKL112W</t>
  </si>
  <si>
    <t>ABF1</t>
  </si>
  <si>
    <t>P14180</t>
  </si>
  <si>
    <t>YBR038W</t>
  </si>
  <si>
    <t>CHS2</t>
  </si>
  <si>
    <t>P14306</t>
  </si>
  <si>
    <t>YLR178C</t>
  </si>
  <si>
    <t>TFS1</t>
  </si>
  <si>
    <t>P14540</t>
  </si>
  <si>
    <t>YKL060C</t>
  </si>
  <si>
    <t>FBA1</t>
  </si>
  <si>
    <t>P14680</t>
  </si>
  <si>
    <t>YJL141C</t>
  </si>
  <si>
    <t>YAK1</t>
  </si>
  <si>
    <t>P14681</t>
  </si>
  <si>
    <t>YGR040W</t>
  </si>
  <si>
    <t>KSS1</t>
  </si>
  <si>
    <t>P14693</t>
  </si>
  <si>
    <t>YHR083W</t>
  </si>
  <si>
    <t>SAM35</t>
  </si>
  <si>
    <t>P14736</t>
  </si>
  <si>
    <t>YER162C</t>
  </si>
  <si>
    <t>RAD4</t>
  </si>
  <si>
    <t>P14737</t>
  </si>
  <si>
    <t>YDR217C</t>
  </si>
  <si>
    <t>RAD9</t>
  </si>
  <si>
    <t>P14741</t>
  </si>
  <si>
    <t>YKR026C</t>
  </si>
  <si>
    <t>GCN3</t>
  </si>
  <si>
    <t>P14742</t>
  </si>
  <si>
    <t>YKL104C</t>
  </si>
  <si>
    <t>GFA1</t>
  </si>
  <si>
    <t>P14743</t>
  </si>
  <si>
    <t>YLR195C</t>
  </si>
  <si>
    <t>NMT1</t>
  </si>
  <si>
    <t>P14747</t>
  </si>
  <si>
    <t>YML057W</t>
  </si>
  <si>
    <t>CMP2</t>
  </si>
  <si>
    <t>P14772</t>
  </si>
  <si>
    <t>YLL015W</t>
  </si>
  <si>
    <t>BPT1</t>
  </si>
  <si>
    <t>P14832</t>
  </si>
  <si>
    <t>YDR155C</t>
  </si>
  <si>
    <t>CPR1</t>
  </si>
  <si>
    <t>P14843</t>
  </si>
  <si>
    <t>YDR035W</t>
  </si>
  <si>
    <t>ARO3</t>
  </si>
  <si>
    <t>P14904</t>
  </si>
  <si>
    <t>YKL103C</t>
  </si>
  <si>
    <t>APE1</t>
  </si>
  <si>
    <t>P14905</t>
  </si>
  <si>
    <t>YDR197W</t>
  </si>
  <si>
    <t>CBS2</t>
  </si>
  <si>
    <t>P14906</t>
  </si>
  <si>
    <t>YOR254C</t>
  </si>
  <si>
    <t>SEC63</t>
  </si>
  <si>
    <t>P14907</t>
  </si>
  <si>
    <t>YJL041W</t>
  </si>
  <si>
    <t>NSP1</t>
  </si>
  <si>
    <t>P14908</t>
  </si>
  <si>
    <t>YMR228W</t>
  </si>
  <si>
    <t>MTF1</t>
  </si>
  <si>
    <t>P14922</t>
  </si>
  <si>
    <t>YBR112C</t>
  </si>
  <si>
    <t>CYC8</t>
  </si>
  <si>
    <t>P15019</t>
  </si>
  <si>
    <t>YLR354C</t>
  </si>
  <si>
    <t>TAL1</t>
  </si>
  <si>
    <t>P15108</t>
  </si>
  <si>
    <t>YMR186W</t>
  </si>
  <si>
    <t>HSC82</t>
  </si>
  <si>
    <t>P15179</t>
  </si>
  <si>
    <t>YPL104W</t>
  </si>
  <si>
    <t>MSD1</t>
  </si>
  <si>
    <t>P15180</t>
  </si>
  <si>
    <t>YDR037W</t>
  </si>
  <si>
    <t>KRS1</t>
  </si>
  <si>
    <t>P15202</t>
  </si>
  <si>
    <t>YDR256C</t>
  </si>
  <si>
    <t>CTA1</t>
  </si>
  <si>
    <t>P15274</t>
  </si>
  <si>
    <t>YML035C</t>
  </si>
  <si>
    <t>AMD1</t>
  </si>
  <si>
    <t>P15303</t>
  </si>
  <si>
    <t>YPR181C</t>
  </si>
  <si>
    <t>SEC23</t>
  </si>
  <si>
    <t>P15365</t>
  </si>
  <si>
    <t>YJR152W</t>
  </si>
  <si>
    <t>DAL5</t>
  </si>
  <si>
    <t>P15367</t>
  </si>
  <si>
    <t>YIR022W</t>
  </si>
  <si>
    <t>SEC11</t>
  </si>
  <si>
    <t>P15424</t>
  </si>
  <si>
    <t>YDR194C</t>
  </si>
  <si>
    <t>MSS116</t>
  </si>
  <si>
    <t>P15436</t>
  </si>
  <si>
    <t>YDL102W</t>
  </si>
  <si>
    <t>POL3</t>
  </si>
  <si>
    <t>P15442</t>
  </si>
  <si>
    <t>YDR283C</t>
  </si>
  <si>
    <t>GCN2</t>
  </si>
  <si>
    <t>P15454</t>
  </si>
  <si>
    <t>YDR454C</t>
  </si>
  <si>
    <t>GUK1</t>
  </si>
  <si>
    <t>P15496</t>
  </si>
  <si>
    <t>YPL117C</t>
  </si>
  <si>
    <t>IDI1</t>
  </si>
  <si>
    <t>P15565</t>
  </si>
  <si>
    <t>YDR120C</t>
  </si>
  <si>
    <t>TRM1</t>
  </si>
  <si>
    <t>P15624</t>
  </si>
  <si>
    <t>YLR060W</t>
  </si>
  <si>
    <t>FRS1</t>
  </si>
  <si>
    <t>P15625</t>
  </si>
  <si>
    <t>YFL022C</t>
  </si>
  <si>
    <t>FRS2</t>
  </si>
  <si>
    <t>P15646</t>
  </si>
  <si>
    <t>YDL014W</t>
  </si>
  <si>
    <t>NOP1</t>
  </si>
  <si>
    <t>P15700</t>
  </si>
  <si>
    <t>YKL024C</t>
  </si>
  <si>
    <t>URA6</t>
  </si>
  <si>
    <t>P15703</t>
  </si>
  <si>
    <t>YGR282C</t>
  </si>
  <si>
    <t>BGL2</t>
  </si>
  <si>
    <t>P15705</t>
  </si>
  <si>
    <t>YOR027W</t>
  </si>
  <si>
    <t>STI1</t>
  </si>
  <si>
    <t>P15790</t>
  </si>
  <si>
    <t>YIL035C</t>
  </si>
  <si>
    <t>CKA1</t>
  </si>
  <si>
    <t>P15807</t>
  </si>
  <si>
    <t>YBR213W</t>
  </si>
  <si>
    <t>MET8</t>
  </si>
  <si>
    <t>P15873</t>
  </si>
  <si>
    <t>YBR088C</t>
  </si>
  <si>
    <t>POL30</t>
  </si>
  <si>
    <t>P15891</t>
  </si>
  <si>
    <t>YCR088W</t>
  </si>
  <si>
    <t>ABP1</t>
  </si>
  <si>
    <t>P15938</t>
  </si>
  <si>
    <t>YKR086W</t>
  </si>
  <si>
    <t>PRP16</t>
  </si>
  <si>
    <t>P15992</t>
  </si>
  <si>
    <t>YBR072W</t>
  </si>
  <si>
    <t>HSP26</t>
  </si>
  <si>
    <t>P16120</t>
  </si>
  <si>
    <t>YCR053W</t>
  </si>
  <si>
    <t>THR4</t>
  </si>
  <si>
    <t>P16140</t>
  </si>
  <si>
    <t>YBR127C</t>
  </si>
  <si>
    <t>VMA2</t>
  </si>
  <si>
    <t>P16370</t>
  </si>
  <si>
    <t>YIL021W</t>
  </si>
  <si>
    <t>RPB3</t>
  </si>
  <si>
    <t>P16387</t>
  </si>
  <si>
    <t>YER178W</t>
  </si>
  <si>
    <t>PDA1</t>
  </si>
  <si>
    <t>P16451</t>
  </si>
  <si>
    <t>YGR193C</t>
  </si>
  <si>
    <t>PDX1</t>
  </si>
  <si>
    <t>P16467</t>
  </si>
  <si>
    <t>YLR134W</t>
  </si>
  <si>
    <t>PDC5</t>
  </si>
  <si>
    <t>P16474</t>
  </si>
  <si>
    <t>YJL034W</t>
  </si>
  <si>
    <t>KAR2</t>
  </si>
  <si>
    <t>P16521</t>
  </si>
  <si>
    <t>YLR249W</t>
  </si>
  <si>
    <t>YEF3</t>
  </si>
  <si>
    <t>P16522</t>
  </si>
  <si>
    <t>YHR166C</t>
  </si>
  <si>
    <t>CDC23</t>
  </si>
  <si>
    <t>P16547</t>
  </si>
  <si>
    <t>YIL136W</t>
  </si>
  <si>
    <t>OM45</t>
  </si>
  <si>
    <t>P16550</t>
  </si>
  <si>
    <t>YCL050C</t>
  </si>
  <si>
    <t>APA1</t>
  </si>
  <si>
    <t>P16603</t>
  </si>
  <si>
    <t>YHR042W</t>
  </si>
  <si>
    <t>NCP1</t>
  </si>
  <si>
    <t>P16622</t>
  </si>
  <si>
    <t>YOR176W</t>
  </si>
  <si>
    <t>HEM15</t>
  </si>
  <si>
    <t>P16639</t>
  </si>
  <si>
    <t>YGL017W</t>
  </si>
  <si>
    <t>ATE1</t>
  </si>
  <si>
    <t>P16649</t>
  </si>
  <si>
    <t>YCR084C</t>
  </si>
  <si>
    <t>TUP1</t>
  </si>
  <si>
    <t>P16658</t>
  </si>
  <si>
    <t>YLR105C</t>
  </si>
  <si>
    <t>SEN2</t>
  </si>
  <si>
    <t>P16661</t>
  </si>
  <si>
    <t>YBR110W</t>
  </si>
  <si>
    <t>ALG1</t>
  </si>
  <si>
    <t>P16664</t>
  </si>
  <si>
    <t>YDR137W</t>
  </si>
  <si>
    <t>RGP1</t>
  </si>
  <si>
    <t>P16861</t>
  </si>
  <si>
    <t>YGR240C</t>
  </si>
  <si>
    <t>PFK1</t>
  </si>
  <si>
    <t>P16862</t>
  </si>
  <si>
    <t>YMR205C</t>
  </si>
  <si>
    <t>PFK2</t>
  </si>
  <si>
    <t>P16892</t>
  </si>
  <si>
    <t>YBL016W</t>
  </si>
  <si>
    <t>FUS3</t>
  </si>
  <si>
    <t>P17064</t>
  </si>
  <si>
    <t>YER056C</t>
  </si>
  <si>
    <t>FCY2</t>
  </si>
  <si>
    <t>P17065</t>
  </si>
  <si>
    <t>YNL272C</t>
  </si>
  <si>
    <t>SEC2</t>
  </si>
  <si>
    <t>P17076</t>
  </si>
  <si>
    <t>YHL033C</t>
  </si>
  <si>
    <t>RPL8A</t>
  </si>
  <si>
    <t>P17106</t>
  </si>
  <si>
    <t>YJR060W</t>
  </si>
  <si>
    <t>CBF1</t>
  </si>
  <si>
    <t>P17119</t>
  </si>
  <si>
    <t>YPR141C</t>
  </si>
  <si>
    <t>KAR3</t>
  </si>
  <si>
    <t>P17121</t>
  </si>
  <si>
    <t>YDR389W</t>
  </si>
  <si>
    <t>SAC7</t>
  </si>
  <si>
    <t>P17157</t>
  </si>
  <si>
    <t>YPL031C</t>
  </si>
  <si>
    <t>PHO85</t>
  </si>
  <si>
    <t>P17255</t>
  </si>
  <si>
    <t>YDL185W</t>
  </si>
  <si>
    <t>VMA1</t>
  </si>
  <si>
    <t>P17423</t>
  </si>
  <si>
    <t>YHR025W</t>
  </si>
  <si>
    <t>THR1</t>
  </si>
  <si>
    <t>P17442</t>
  </si>
  <si>
    <t>YGR233C</t>
  </si>
  <si>
    <t>PHO81</t>
  </si>
  <si>
    <t>P17505</t>
  </si>
  <si>
    <t>YKL085W</t>
  </si>
  <si>
    <t>MDH1</t>
  </si>
  <si>
    <t>P17536</t>
  </si>
  <si>
    <t>YNL079C</t>
  </si>
  <si>
    <t>TPM1</t>
  </si>
  <si>
    <t>P17555</t>
  </si>
  <si>
    <t>YNL138W</t>
  </si>
  <si>
    <t>SRV2</t>
  </si>
  <si>
    <t>P17558</t>
  </si>
  <si>
    <t>YOR158W</t>
  </si>
  <si>
    <t>PET123</t>
  </si>
  <si>
    <t>P17629</t>
  </si>
  <si>
    <t>YDR138W</t>
  </si>
  <si>
    <t>HPR1</t>
  </si>
  <si>
    <t>P17649</t>
  </si>
  <si>
    <t>YGR019W</t>
  </si>
  <si>
    <t>UGA1</t>
  </si>
  <si>
    <t>P17695</t>
  </si>
  <si>
    <t>YDR513W</t>
  </si>
  <si>
    <t>GRX2</t>
  </si>
  <si>
    <t>P17709</t>
  </si>
  <si>
    <t>YCL040W</t>
  </si>
  <si>
    <t>GLK1</t>
  </si>
  <si>
    <t>P17883</t>
  </si>
  <si>
    <t>YPR189W</t>
  </si>
  <si>
    <t>SKI3</t>
  </si>
  <si>
    <t>P17890</t>
  </si>
  <si>
    <t>YNL151C</t>
  </si>
  <si>
    <t>RPC31</t>
  </si>
  <si>
    <t>P17891</t>
  </si>
  <si>
    <t>YGR167W</t>
  </si>
  <si>
    <t>CLC1</t>
  </si>
  <si>
    <t>P17898</t>
  </si>
  <si>
    <t>YNL130C</t>
  </si>
  <si>
    <t>CPT1</t>
  </si>
  <si>
    <t>P17967</t>
  </si>
  <si>
    <t>YCL043C</t>
  </si>
  <si>
    <t>PDI1</t>
  </si>
  <si>
    <t>P18238</t>
  </si>
  <si>
    <t>YBR085W</t>
  </si>
  <si>
    <t>AAC3</t>
  </si>
  <si>
    <t>P18239</t>
  </si>
  <si>
    <t>YBL030C</t>
  </si>
  <si>
    <t>PET9</t>
  </si>
  <si>
    <t>P18408</t>
  </si>
  <si>
    <t>YPR167C</t>
  </si>
  <si>
    <t>MET16</t>
  </si>
  <si>
    <t>P18480</t>
  </si>
  <si>
    <t>YBR289W</t>
  </si>
  <si>
    <t>SNF5</t>
  </si>
  <si>
    <t>P18496</t>
  </si>
  <si>
    <t>YLR393W</t>
  </si>
  <si>
    <t>ATP10</t>
  </si>
  <si>
    <t>P18544</t>
  </si>
  <si>
    <t>YOL140W</t>
  </si>
  <si>
    <t>ARG8</t>
  </si>
  <si>
    <t>P18562</t>
  </si>
  <si>
    <t>YHR128W</t>
  </si>
  <si>
    <t>FUR1</t>
  </si>
  <si>
    <t>P18634</t>
  </si>
  <si>
    <t>YLR392C</t>
  </si>
  <si>
    <t>ART10</t>
  </si>
  <si>
    <t>P18759</t>
  </si>
  <si>
    <t>YBR080C</t>
  </si>
  <si>
    <t>SEC18</t>
  </si>
  <si>
    <t>P18851</t>
  </si>
  <si>
    <t>YOR212W</t>
  </si>
  <si>
    <t>STE4</t>
  </si>
  <si>
    <t>P18852</t>
  </si>
  <si>
    <t>YJR086W</t>
  </si>
  <si>
    <t>STE18</t>
  </si>
  <si>
    <t>P18888</t>
  </si>
  <si>
    <t>YHL025W</t>
  </si>
  <si>
    <t>SNF6</t>
  </si>
  <si>
    <t>P18900</t>
  </si>
  <si>
    <t>YBR003W</t>
  </si>
  <si>
    <t>COQ1</t>
  </si>
  <si>
    <t>P18961</t>
  </si>
  <si>
    <t>YMR104C</t>
  </si>
  <si>
    <t>YPK2</t>
  </si>
  <si>
    <t>P18962</t>
  </si>
  <si>
    <t>YHR028C</t>
  </si>
  <si>
    <t>DAP2</t>
  </si>
  <si>
    <t>P18963</t>
  </si>
  <si>
    <t>YBR140C</t>
  </si>
  <si>
    <t>IRA1</t>
  </si>
  <si>
    <t>P19073</t>
  </si>
  <si>
    <t>YLR229C</t>
  </si>
  <si>
    <t>CDC42</t>
  </si>
  <si>
    <t>P19097</t>
  </si>
  <si>
    <t>YPL231W</t>
  </si>
  <si>
    <t>FAS2</t>
  </si>
  <si>
    <t>P19145</t>
  </si>
  <si>
    <t>YKR039W</t>
  </si>
  <si>
    <t>GAP1</t>
  </si>
  <si>
    <t>P19146</t>
  </si>
  <si>
    <t>YDL137W</t>
  </si>
  <si>
    <t>ARF2</t>
  </si>
  <si>
    <t>P19158</t>
  </si>
  <si>
    <t>YOL081W</t>
  </si>
  <si>
    <t>IRA2</t>
  </si>
  <si>
    <t>P19262</t>
  </si>
  <si>
    <t>YDR148C</t>
  </si>
  <si>
    <t>KGD2</t>
  </si>
  <si>
    <t>P19263</t>
  </si>
  <si>
    <t>YLR071C</t>
  </si>
  <si>
    <t>RGR1</t>
  </si>
  <si>
    <t>P19358</t>
  </si>
  <si>
    <t>YDR502C</t>
  </si>
  <si>
    <t>SAM2</t>
  </si>
  <si>
    <t>P19414</t>
  </si>
  <si>
    <t>YLR304C</t>
  </si>
  <si>
    <t>ACO1</t>
  </si>
  <si>
    <t>P19454</t>
  </si>
  <si>
    <t>YOR061W</t>
  </si>
  <si>
    <t>CKA2</t>
  </si>
  <si>
    <t>P19516</t>
  </si>
  <si>
    <t>YPL132W</t>
  </si>
  <si>
    <t>COX11</t>
  </si>
  <si>
    <t>P19524</t>
  </si>
  <si>
    <t>YOR326W</t>
  </si>
  <si>
    <t>MYO2</t>
  </si>
  <si>
    <t>P19658</t>
  </si>
  <si>
    <t>YJL085W</t>
  </si>
  <si>
    <t>EXO70</t>
  </si>
  <si>
    <t>P19659</t>
  </si>
  <si>
    <t>YOL051W</t>
  </si>
  <si>
    <t>GAL11</t>
  </si>
  <si>
    <t>P19735</t>
  </si>
  <si>
    <t>YBR055C</t>
  </si>
  <si>
    <t>PRP6</t>
  </si>
  <si>
    <t>P19736</t>
  </si>
  <si>
    <t>YDL030W</t>
  </si>
  <si>
    <t>PRP9</t>
  </si>
  <si>
    <t>P19807</t>
  </si>
  <si>
    <t>YGL077C</t>
  </si>
  <si>
    <t>HNM1</t>
  </si>
  <si>
    <t>P19812</t>
  </si>
  <si>
    <t>YGR184C</t>
  </si>
  <si>
    <t>UBR1</t>
  </si>
  <si>
    <t>P19880</t>
  </si>
  <si>
    <t>YML007W</t>
  </si>
  <si>
    <t>YAP1</t>
  </si>
  <si>
    <t>P19881</t>
  </si>
  <si>
    <t>YDL236W</t>
  </si>
  <si>
    <t>PHO13</t>
  </si>
  <si>
    <t>P19882</t>
  </si>
  <si>
    <t>YLR259C</t>
  </si>
  <si>
    <t>HSP60</t>
  </si>
  <si>
    <t>P19955</t>
  </si>
  <si>
    <t>YFR049W</t>
  </si>
  <si>
    <t>YMR31</t>
  </si>
  <si>
    <t>P19956</t>
  </si>
  <si>
    <t>YMR225C</t>
  </si>
  <si>
    <t>MRPL44</t>
  </si>
  <si>
    <t>P20049</t>
  </si>
  <si>
    <t>YBR166C</t>
  </si>
  <si>
    <t>TYR1</t>
  </si>
  <si>
    <t>P20051</t>
  </si>
  <si>
    <t>YLR420W</t>
  </si>
  <si>
    <t>URA4</t>
  </si>
  <si>
    <t>P20053</t>
  </si>
  <si>
    <t>YPR178W</t>
  </si>
  <si>
    <t>PRP4</t>
  </si>
  <si>
    <t>P20081</t>
  </si>
  <si>
    <t>YNL135C</t>
  </si>
  <si>
    <t>FPR1</t>
  </si>
  <si>
    <t>P20084</t>
  </si>
  <si>
    <t>YMR286W</t>
  </si>
  <si>
    <t>MRPL33</t>
  </si>
  <si>
    <t>P20095</t>
  </si>
  <si>
    <t>YNR011C</t>
  </si>
  <si>
    <t>PRP2</t>
  </si>
  <si>
    <t>P20107</t>
  </si>
  <si>
    <t>YMR243C</t>
  </si>
  <si>
    <t>ZRC1</t>
  </si>
  <si>
    <t>P20133</t>
  </si>
  <si>
    <t>YPR176C</t>
  </si>
  <si>
    <t>BET2</t>
  </si>
  <si>
    <t>P20134</t>
  </si>
  <si>
    <t>YOR140W</t>
  </si>
  <si>
    <t>SFL1</t>
  </si>
  <si>
    <t>P20424</t>
  </si>
  <si>
    <t>YPR088C</t>
  </si>
  <si>
    <t>SRP54</t>
  </si>
  <si>
    <t>P20433</t>
  </si>
  <si>
    <t>YJL140W</t>
  </si>
  <si>
    <t>RPB4</t>
  </si>
  <si>
    <t>P20434</t>
  </si>
  <si>
    <t>YBR154C</t>
  </si>
  <si>
    <t>RPB5</t>
  </si>
  <si>
    <t>P20435</t>
  </si>
  <si>
    <t>YPR187W</t>
  </si>
  <si>
    <t>RPO26</t>
  </si>
  <si>
    <t>P20436</t>
  </si>
  <si>
    <t>YOR224C</t>
  </si>
  <si>
    <t>RPB8</t>
  </si>
  <si>
    <t>P20447</t>
  </si>
  <si>
    <t>YGL078C</t>
  </si>
  <si>
    <t>DBP3</t>
  </si>
  <si>
    <t>P20448</t>
  </si>
  <si>
    <t>YJL033W</t>
  </si>
  <si>
    <t>HCA4</t>
  </si>
  <si>
    <t>P20449</t>
  </si>
  <si>
    <t>YOR046C</t>
  </si>
  <si>
    <t>DBP5</t>
  </si>
  <si>
    <t>P20457</t>
  </si>
  <si>
    <t>YKL045W</t>
  </si>
  <si>
    <t>PRI2</t>
  </si>
  <si>
    <t>P20459</t>
  </si>
  <si>
    <t>YJR007W</t>
  </si>
  <si>
    <t>SUI2</t>
  </si>
  <si>
    <t>P20484</t>
  </si>
  <si>
    <t>YKL021C</t>
  </si>
  <si>
    <t>MAK11</t>
  </si>
  <si>
    <t>P20485</t>
  </si>
  <si>
    <t>YLR133W</t>
  </si>
  <si>
    <t>CKI1</t>
  </si>
  <si>
    <t>P20486</t>
  </si>
  <si>
    <t>YBR135W</t>
  </si>
  <si>
    <t>CKS1</t>
  </si>
  <si>
    <t>P20604</t>
  </si>
  <si>
    <t>YDL047W</t>
  </si>
  <si>
    <t>SIT4</t>
  </si>
  <si>
    <t>P20606</t>
  </si>
  <si>
    <t>YPL218W</t>
  </si>
  <si>
    <t>SAR1</t>
  </si>
  <si>
    <t>P20676</t>
  </si>
  <si>
    <t>YOR098C</t>
  </si>
  <si>
    <t>NUP1</t>
  </si>
  <si>
    <t>P20795</t>
  </si>
  <si>
    <t>YLR396C</t>
  </si>
  <si>
    <t>VPS33</t>
  </si>
  <si>
    <t>P20967</t>
  </si>
  <si>
    <t>YIL125W</t>
  </si>
  <si>
    <t>KGD1</t>
  </si>
  <si>
    <t>P21147</t>
  </si>
  <si>
    <t>YGL055W</t>
  </si>
  <si>
    <t>OLE1</t>
  </si>
  <si>
    <t>P21182</t>
  </si>
  <si>
    <t>YOL052C</t>
  </si>
  <si>
    <t>SPE2</t>
  </si>
  <si>
    <t>P21242</t>
  </si>
  <si>
    <t>YOR362C</t>
  </si>
  <si>
    <t>PRE10</t>
  </si>
  <si>
    <t>P21243</t>
  </si>
  <si>
    <t>YGL011C</t>
  </si>
  <si>
    <t>SCL1</t>
  </si>
  <si>
    <t>P21264</t>
  </si>
  <si>
    <t>YOR128C</t>
  </si>
  <si>
    <t>ADE2</t>
  </si>
  <si>
    <t>P21269</t>
  </si>
  <si>
    <t>YER168C</t>
  </si>
  <si>
    <t>CCA1</t>
  </si>
  <si>
    <t>P21304</t>
  </si>
  <si>
    <t>YLR196W</t>
  </si>
  <si>
    <t>PWP1</t>
  </si>
  <si>
    <t>P21306</t>
  </si>
  <si>
    <t>YPL271W</t>
  </si>
  <si>
    <t>ATP15</t>
  </si>
  <si>
    <t>P21339</t>
  </si>
  <si>
    <t>YOR188W</t>
  </si>
  <si>
    <t>MSB1</t>
  </si>
  <si>
    <t>P21373</t>
  </si>
  <si>
    <t>YJR049C</t>
  </si>
  <si>
    <t>UTR1</t>
  </si>
  <si>
    <t>P21374</t>
  </si>
  <si>
    <t>YJR050W</t>
  </si>
  <si>
    <t>ISY1</t>
  </si>
  <si>
    <t>P21375</t>
  </si>
  <si>
    <t>YJR051W</t>
  </si>
  <si>
    <t>OSM1</t>
  </si>
  <si>
    <t>P21524</t>
  </si>
  <si>
    <t>YER070W</t>
  </si>
  <si>
    <t>RNR1</t>
  </si>
  <si>
    <t>P21538</t>
  </si>
  <si>
    <t>YBR049C</t>
  </si>
  <si>
    <t>REB1</t>
  </si>
  <si>
    <t>P21560</t>
  </si>
  <si>
    <t>YPL215W</t>
  </si>
  <si>
    <t>CBP3</t>
  </si>
  <si>
    <t>P21576</t>
  </si>
  <si>
    <t>YKR001C</t>
  </si>
  <si>
    <t>VPS1</t>
  </si>
  <si>
    <t>P21657</t>
  </si>
  <si>
    <t>YIR023W</t>
  </si>
  <si>
    <t>DAL81</t>
  </si>
  <si>
    <t>P21734</t>
  </si>
  <si>
    <t>YDR177W</t>
  </si>
  <si>
    <t>UBC1</t>
  </si>
  <si>
    <t>P21771</t>
  </si>
  <si>
    <t>YDR337W</t>
  </si>
  <si>
    <t>MRPS28</t>
  </si>
  <si>
    <t>P21801</t>
  </si>
  <si>
    <t>YLL041C</t>
  </si>
  <si>
    <t>SDH2</t>
  </si>
  <si>
    <t>P21825</t>
  </si>
  <si>
    <t>YPL094C</t>
  </si>
  <si>
    <t>SEC62</t>
  </si>
  <si>
    <t>P21826</t>
  </si>
  <si>
    <t>YIR031C</t>
  </si>
  <si>
    <t>DAL7</t>
  </si>
  <si>
    <t>P21827</t>
  </si>
  <si>
    <t>YGL097W</t>
  </si>
  <si>
    <t>SRM1</t>
  </si>
  <si>
    <t>P21951</t>
  </si>
  <si>
    <t>YNL262W</t>
  </si>
  <si>
    <t>POL2</t>
  </si>
  <si>
    <t>P21954</t>
  </si>
  <si>
    <t>YDL066W</t>
  </si>
  <si>
    <t>IDP1</t>
  </si>
  <si>
    <t>P21957</t>
  </si>
  <si>
    <t>YHL020C</t>
  </si>
  <si>
    <t>OPI1</t>
  </si>
  <si>
    <t>P21965</t>
  </si>
  <si>
    <t>YNL307C</t>
  </si>
  <si>
    <t>MCK1</t>
  </si>
  <si>
    <t>P22007</t>
  </si>
  <si>
    <t>YDL090C</t>
  </si>
  <si>
    <t>RAM1</t>
  </si>
  <si>
    <t>P22023</t>
  </si>
  <si>
    <t>YOR336W</t>
  </si>
  <si>
    <t>KRE5</t>
  </si>
  <si>
    <t>P22035</t>
  </si>
  <si>
    <t>YKR099W</t>
  </si>
  <si>
    <t>BAS1</t>
  </si>
  <si>
    <t>P22082</t>
  </si>
  <si>
    <t>YOR290C</t>
  </si>
  <si>
    <t>SNF2</t>
  </si>
  <si>
    <t>P22133</t>
  </si>
  <si>
    <t>YOL126C</t>
  </si>
  <si>
    <t>MDH2</t>
  </si>
  <si>
    <t>P22134</t>
  </si>
  <si>
    <t>YER142C</t>
  </si>
  <si>
    <t>MAG1</t>
  </si>
  <si>
    <t>P22135</t>
  </si>
  <si>
    <t>YJL180C</t>
  </si>
  <si>
    <t>ATP12</t>
  </si>
  <si>
    <t>P22136</t>
  </si>
  <si>
    <t>YMR282C</t>
  </si>
  <si>
    <t>AEP2</t>
  </si>
  <si>
    <t>P22137</t>
  </si>
  <si>
    <t>YGL206C</t>
  </si>
  <si>
    <t>CHC1</t>
  </si>
  <si>
    <t>P22138</t>
  </si>
  <si>
    <t>YPR010C</t>
  </si>
  <si>
    <t>RPA135</t>
  </si>
  <si>
    <t>P22139</t>
  </si>
  <si>
    <t>YOR210W</t>
  </si>
  <si>
    <t>RPB10</t>
  </si>
  <si>
    <t>P22140</t>
  </si>
  <si>
    <t>YHR123W</t>
  </si>
  <si>
    <t>EPT1</t>
  </si>
  <si>
    <t>P22141</t>
  </si>
  <si>
    <t>YER012W</t>
  </si>
  <si>
    <t>PRE1</t>
  </si>
  <si>
    <t>P22146</t>
  </si>
  <si>
    <t>YMR307W</t>
  </si>
  <si>
    <t>GAS1</t>
  </si>
  <si>
    <t>P22147</t>
  </si>
  <si>
    <t>YGL173C</t>
  </si>
  <si>
    <t>XRN1</t>
  </si>
  <si>
    <t>P22202</t>
  </si>
  <si>
    <t>YER103W</t>
  </si>
  <si>
    <t>SSA4</t>
  </si>
  <si>
    <t>P22203</t>
  </si>
  <si>
    <t>YOR332W</t>
  </si>
  <si>
    <t>VMA4</t>
  </si>
  <si>
    <t>P22204</t>
  </si>
  <si>
    <t>YGR092W</t>
  </si>
  <si>
    <t>DBF2</t>
  </si>
  <si>
    <t>P22209</t>
  </si>
  <si>
    <t>YAR018C</t>
  </si>
  <si>
    <t>KIN3</t>
  </si>
  <si>
    <t>P22211</t>
  </si>
  <si>
    <t>YNL183C</t>
  </si>
  <si>
    <t>NPR1</t>
  </si>
  <si>
    <t>P22213</t>
  </si>
  <si>
    <t>YDR189W</t>
  </si>
  <si>
    <t>SLY1</t>
  </si>
  <si>
    <t>P22214</t>
  </si>
  <si>
    <t>YLR268W</t>
  </si>
  <si>
    <t>SEC22</t>
  </si>
  <si>
    <t>P22216</t>
  </si>
  <si>
    <t>YPL153C</t>
  </si>
  <si>
    <t>RAD53</t>
  </si>
  <si>
    <t>P22217</t>
  </si>
  <si>
    <t>YLR043C</t>
  </si>
  <si>
    <t>TRX1</t>
  </si>
  <si>
    <t>P22219</t>
  </si>
  <si>
    <t>YBR097W</t>
  </si>
  <si>
    <t>VPS15</t>
  </si>
  <si>
    <t>P22224</t>
  </si>
  <si>
    <t>YGL233W</t>
  </si>
  <si>
    <t>SEC15</t>
  </si>
  <si>
    <t>P22276</t>
  </si>
  <si>
    <t>YOR207C</t>
  </si>
  <si>
    <t>RET1</t>
  </si>
  <si>
    <t>P22289</t>
  </si>
  <si>
    <t>YGR183C</t>
  </si>
  <si>
    <t>QCR9</t>
  </si>
  <si>
    <t>P22336</t>
  </si>
  <si>
    <t>YAR007C</t>
  </si>
  <si>
    <t>RFA1</t>
  </si>
  <si>
    <t>P22353</t>
  </si>
  <si>
    <t>YJL063C</t>
  </si>
  <si>
    <t>MRPL8</t>
  </si>
  <si>
    <t>P22354</t>
  </si>
  <si>
    <t>YKR085C</t>
  </si>
  <si>
    <t>MRPL20</t>
  </si>
  <si>
    <t>P22434</t>
  </si>
  <si>
    <t>YGL248W</t>
  </si>
  <si>
    <t>PDE1</t>
  </si>
  <si>
    <t>P22438</t>
  </si>
  <si>
    <t>YGR171C</t>
  </si>
  <si>
    <t>MSM1</t>
  </si>
  <si>
    <t>P22470</t>
  </si>
  <si>
    <t>YDR143C</t>
  </si>
  <si>
    <t>SAN1</t>
  </si>
  <si>
    <t>P22515</t>
  </si>
  <si>
    <t>YKL210W</t>
  </si>
  <si>
    <t>UBA1</t>
  </si>
  <si>
    <t>P22516</t>
  </si>
  <si>
    <t>YPL008W</t>
  </si>
  <si>
    <t>CHL1</t>
  </si>
  <si>
    <t>P22517</t>
  </si>
  <si>
    <t>YOL016C</t>
  </si>
  <si>
    <t>CMK2</t>
  </si>
  <si>
    <t>P22543</t>
  </si>
  <si>
    <t>YLR240W</t>
  </si>
  <si>
    <t>VPS34</t>
  </si>
  <si>
    <t>P22579</t>
  </si>
  <si>
    <t>YOL004W</t>
  </si>
  <si>
    <t>SIN3</t>
  </si>
  <si>
    <t>P22696</t>
  </si>
  <si>
    <t>YJR017C</t>
  </si>
  <si>
    <t>ESS1</t>
  </si>
  <si>
    <t>P22768</t>
  </si>
  <si>
    <t>YOL058W</t>
  </si>
  <si>
    <t>ARG1</t>
  </si>
  <si>
    <t>P22803</t>
  </si>
  <si>
    <t>YGR209C</t>
  </si>
  <si>
    <t>TRX2</t>
  </si>
  <si>
    <t>P22804</t>
  </si>
  <si>
    <t>YIL004C</t>
  </si>
  <si>
    <t>BET1</t>
  </si>
  <si>
    <t>P22855</t>
  </si>
  <si>
    <t>YGL156W</t>
  </si>
  <si>
    <t>AMS1</t>
  </si>
  <si>
    <t>P22936</t>
  </si>
  <si>
    <t>YKL114C</t>
  </si>
  <si>
    <t>APN1</t>
  </si>
  <si>
    <t>P22943</t>
  </si>
  <si>
    <t>YFL014W</t>
  </si>
  <si>
    <t>HSP12</t>
  </si>
  <si>
    <t>P23180</t>
  </si>
  <si>
    <t>YHL021C</t>
  </si>
  <si>
    <t>AIM17</t>
  </si>
  <si>
    <t>P23201</t>
  </si>
  <si>
    <t>YLL021W</t>
  </si>
  <si>
    <t>SPA2</t>
  </si>
  <si>
    <t>P23202</t>
  </si>
  <si>
    <t>YNL229C</t>
  </si>
  <si>
    <t>URE2</t>
  </si>
  <si>
    <t>P23248</t>
  </si>
  <si>
    <t>YML063W</t>
  </si>
  <si>
    <t>RPS1B</t>
  </si>
  <si>
    <t>P23254</t>
  </si>
  <si>
    <t>YPR074C</t>
  </si>
  <si>
    <t>TKL1</t>
  </si>
  <si>
    <t>P23255</t>
  </si>
  <si>
    <t>YCR042C</t>
  </si>
  <si>
    <t>TAF2</t>
  </si>
  <si>
    <t>P23287</t>
  </si>
  <si>
    <t>YLR433C</t>
  </si>
  <si>
    <t>CNA1</t>
  </si>
  <si>
    <t>P23291</t>
  </si>
  <si>
    <t>YHR135C</t>
  </si>
  <si>
    <t>YCK1</t>
  </si>
  <si>
    <t>P23292</t>
  </si>
  <si>
    <t>YNL154C</t>
  </si>
  <si>
    <t>YCK2</t>
  </si>
  <si>
    <t>P23293</t>
  </si>
  <si>
    <t>YPR161C</t>
  </si>
  <si>
    <t>SGV1</t>
  </si>
  <si>
    <t>P23301</t>
  </si>
  <si>
    <t>YEL034W</t>
  </si>
  <si>
    <t>HYP2</t>
  </si>
  <si>
    <t>P23337</t>
  </si>
  <si>
    <t>YFR015C</t>
  </si>
  <si>
    <t>GSY1</t>
  </si>
  <si>
    <t>P23369</t>
  </si>
  <si>
    <t>YGR076C</t>
  </si>
  <si>
    <t>MRPL25</t>
  </si>
  <si>
    <t>P23394</t>
  </si>
  <si>
    <t>YDR243C</t>
  </si>
  <si>
    <t>PRP28</t>
  </si>
  <si>
    <t>P23500</t>
  </si>
  <si>
    <t>YKR052C</t>
  </si>
  <si>
    <t>MRS4</t>
  </si>
  <si>
    <t>P23503</t>
  </si>
  <si>
    <t>YNL240C</t>
  </si>
  <si>
    <t>NAR1</t>
  </si>
  <si>
    <t>P23542</t>
  </si>
  <si>
    <t>YLR027C</t>
  </si>
  <si>
    <t>AAT2</t>
  </si>
  <si>
    <t>P23561</t>
  </si>
  <si>
    <t>YLR362W</t>
  </si>
  <si>
    <t>STE11</t>
  </si>
  <si>
    <t>P23585</t>
  </si>
  <si>
    <t>YMR011W</t>
  </si>
  <si>
    <t>HXT2</t>
  </si>
  <si>
    <t>P23595</t>
  </si>
  <si>
    <t>YDL188C</t>
  </si>
  <si>
    <t>PPH22</t>
  </si>
  <si>
    <t>P23615</t>
  </si>
  <si>
    <t>YGR116W</t>
  </si>
  <si>
    <t>SPT6</t>
  </si>
  <si>
    <t>P23638</t>
  </si>
  <si>
    <t>YGR135W</t>
  </si>
  <si>
    <t>PRE9</t>
  </si>
  <si>
    <t>P23639</t>
  </si>
  <si>
    <t>YML092C</t>
  </si>
  <si>
    <t>PRE8</t>
  </si>
  <si>
    <t>P23641</t>
  </si>
  <si>
    <t>YJR077C</t>
  </si>
  <si>
    <t>MIR1</t>
  </si>
  <si>
    <t>P23642</t>
  </si>
  <si>
    <t>YML115C</t>
  </si>
  <si>
    <t>VAN1</t>
  </si>
  <si>
    <t>P23643</t>
  </si>
  <si>
    <t>YDR495C</t>
  </si>
  <si>
    <t>VPS3</t>
  </si>
  <si>
    <t>P23644</t>
  </si>
  <si>
    <t>YMR203W</t>
  </si>
  <si>
    <t>TOM40</t>
  </si>
  <si>
    <t>P23724</t>
  </si>
  <si>
    <t>YBL041W</t>
  </si>
  <si>
    <t>PRE7</t>
  </si>
  <si>
    <t>P23776</t>
  </si>
  <si>
    <t>YLR300W</t>
  </si>
  <si>
    <t>EXG1</t>
  </si>
  <si>
    <t>P23796</t>
  </si>
  <si>
    <t>YMR283C</t>
  </si>
  <si>
    <t>RIT1</t>
  </si>
  <si>
    <t>P23797</t>
  </si>
  <si>
    <t>YMR281W</t>
  </si>
  <si>
    <t>GPI12</t>
  </si>
  <si>
    <t>P23833</t>
  </si>
  <si>
    <t>YBR037C</t>
  </si>
  <si>
    <t>SCO1</t>
  </si>
  <si>
    <t>P23900</t>
  </si>
  <si>
    <t>YLL043W</t>
  </si>
  <si>
    <t>FPS1</t>
  </si>
  <si>
    <t>P23968</t>
  </si>
  <si>
    <t>YHR026W</t>
  </si>
  <si>
    <t>VMA16</t>
  </si>
  <si>
    <t>P24000</t>
  </si>
  <si>
    <t>YGR148C</t>
  </si>
  <si>
    <t>RPL24B</t>
  </si>
  <si>
    <t>P24004</t>
  </si>
  <si>
    <t>YKL197C</t>
  </si>
  <si>
    <t>PEX1</t>
  </si>
  <si>
    <t>P24276</t>
  </si>
  <si>
    <t>YDR293C</t>
  </si>
  <si>
    <t>SSD1</t>
  </si>
  <si>
    <t>P24279</t>
  </si>
  <si>
    <t>YEL032W</t>
  </si>
  <si>
    <t>MCM3</t>
  </si>
  <si>
    <t>P24280</t>
  </si>
  <si>
    <t>YMR079W</t>
  </si>
  <si>
    <t>SEC14</t>
  </si>
  <si>
    <t>P24384</t>
  </si>
  <si>
    <t>YER013W</t>
  </si>
  <si>
    <t>PRP22</t>
  </si>
  <si>
    <t>P24482</t>
  </si>
  <si>
    <t>YPR175W</t>
  </si>
  <si>
    <t>DPB2</t>
  </si>
  <si>
    <t>P24521</t>
  </si>
  <si>
    <t>YMR220W</t>
  </si>
  <si>
    <t>ERG8</t>
  </si>
  <si>
    <t>P24583</t>
  </si>
  <si>
    <t>YBL105C</t>
  </si>
  <si>
    <t>PKC1</t>
  </si>
  <si>
    <t>P24720</t>
  </si>
  <si>
    <t>YOR350C</t>
  </si>
  <si>
    <t>MNE1</t>
  </si>
  <si>
    <t>P24783</t>
  </si>
  <si>
    <t>YNL112W</t>
  </si>
  <si>
    <t>DBP2</t>
  </si>
  <si>
    <t>P24784</t>
  </si>
  <si>
    <t>YPL119C</t>
  </si>
  <si>
    <t>DBP1</t>
  </si>
  <si>
    <t>P24814</t>
  </si>
  <si>
    <t>YJR090C</t>
  </si>
  <si>
    <t>GRR1</t>
  </si>
  <si>
    <t>P24869</t>
  </si>
  <si>
    <t>YPR119W</t>
  </si>
  <si>
    <t>CLB2</t>
  </si>
  <si>
    <t>P25037</t>
  </si>
  <si>
    <t>YDL122W</t>
  </si>
  <si>
    <t>UBP1</t>
  </si>
  <si>
    <t>P25038</t>
  </si>
  <si>
    <t>YOL023W</t>
  </si>
  <si>
    <t>IFM1</t>
  </si>
  <si>
    <t>P25039</t>
  </si>
  <si>
    <t>YLR069C</t>
  </si>
  <si>
    <t>MEF1</t>
  </si>
  <si>
    <t>P25040</t>
  </si>
  <si>
    <t>YOL022C</t>
  </si>
  <si>
    <t>TSR4</t>
  </si>
  <si>
    <t>P25043</t>
  </si>
  <si>
    <t>YOR157C</t>
  </si>
  <si>
    <t>PUP1</t>
  </si>
  <si>
    <t>P25044</t>
  </si>
  <si>
    <t>YDL230W</t>
  </si>
  <si>
    <t>PTP1</t>
  </si>
  <si>
    <t>P25045</t>
  </si>
  <si>
    <t>YMR296C</t>
  </si>
  <si>
    <t>LCB1</t>
  </si>
  <si>
    <t>P25087</t>
  </si>
  <si>
    <t>YML008C</t>
  </si>
  <si>
    <t>ERG6</t>
  </si>
  <si>
    <t>P25270</t>
  </si>
  <si>
    <t>YOR201C</t>
  </si>
  <si>
    <t>MRM1</t>
  </si>
  <si>
    <t>P25293</t>
  </si>
  <si>
    <t>YKR048C</t>
  </si>
  <si>
    <t>NAP1</t>
  </si>
  <si>
    <t>P25294</t>
  </si>
  <si>
    <t>YNL007C</t>
  </si>
  <si>
    <t>SIS1</t>
  </si>
  <si>
    <t>P25296</t>
  </si>
  <si>
    <t>YKL190W</t>
  </si>
  <si>
    <t>CNB1</t>
  </si>
  <si>
    <t>P25298</t>
  </si>
  <si>
    <t>YMR061W</t>
  </si>
  <si>
    <t>RNA14</t>
  </si>
  <si>
    <t>P25299</t>
  </si>
  <si>
    <t>YGL044C</t>
  </si>
  <si>
    <t>RNA15</t>
  </si>
  <si>
    <t>P25302</t>
  </si>
  <si>
    <t>YER111C</t>
  </si>
  <si>
    <t>SWI4</t>
  </si>
  <si>
    <t>P25303</t>
  </si>
  <si>
    <t>YMR214W</t>
  </si>
  <si>
    <t>SCJ1</t>
  </si>
  <si>
    <t>P25332</t>
  </si>
  <si>
    <t>YCR036W</t>
  </si>
  <si>
    <t>RBK1</t>
  </si>
  <si>
    <t>P25334</t>
  </si>
  <si>
    <t>YCR069W</t>
  </si>
  <si>
    <t>CPR4</t>
  </si>
  <si>
    <t>P25335</t>
  </si>
  <si>
    <t>YIR029W</t>
  </si>
  <si>
    <t>DAL2</t>
  </si>
  <si>
    <t>P25336</t>
  </si>
  <si>
    <t>YCR092C</t>
  </si>
  <si>
    <t>MSH3</t>
  </si>
  <si>
    <t>P25338</t>
  </si>
  <si>
    <t>YGL010W</t>
  </si>
  <si>
    <t>P25339</t>
  </si>
  <si>
    <t>YGL014W</t>
  </si>
  <si>
    <t>PUF4</t>
  </si>
  <si>
    <t>P25340</t>
  </si>
  <si>
    <t>YGL012W</t>
  </si>
  <si>
    <t>ERG4</t>
  </si>
  <si>
    <t>P25342</t>
  </si>
  <si>
    <t>YCR002C</t>
  </si>
  <si>
    <t>CDC10</t>
  </si>
  <si>
    <t>P25343</t>
  </si>
  <si>
    <t>YCR009C</t>
  </si>
  <si>
    <t>RVS161</t>
  </si>
  <si>
    <t>P25344</t>
  </si>
  <si>
    <t>YCL032W</t>
  </si>
  <si>
    <t>STE50</t>
  </si>
  <si>
    <t>P25345</t>
  </si>
  <si>
    <t>YCR024C</t>
  </si>
  <si>
    <t>SLM5</t>
  </si>
  <si>
    <t>P25348</t>
  </si>
  <si>
    <t>YCR003W</t>
  </si>
  <si>
    <t>MRPL32</t>
  </si>
  <si>
    <t>P25349</t>
  </si>
  <si>
    <t>YCR004C</t>
  </si>
  <si>
    <t>YCP4</t>
  </si>
  <si>
    <t>P25351</t>
  </si>
  <si>
    <t>YCR023C</t>
  </si>
  <si>
    <t>P25353</t>
  </si>
  <si>
    <t>YCR026C</t>
  </si>
  <si>
    <t>NPP1</t>
  </si>
  <si>
    <t>P25355</t>
  </si>
  <si>
    <t>YCR054C</t>
  </si>
  <si>
    <t>CTR86</t>
  </si>
  <si>
    <t>P25356</t>
  </si>
  <si>
    <t>YCR032W</t>
  </si>
  <si>
    <t>BPH1</t>
  </si>
  <si>
    <t>P25357</t>
  </si>
  <si>
    <t>YCR033W</t>
  </si>
  <si>
    <t>SNT1</t>
  </si>
  <si>
    <t>P25358</t>
  </si>
  <si>
    <t>YCR034W</t>
  </si>
  <si>
    <t>ELO2</t>
  </si>
  <si>
    <t>P25359</t>
  </si>
  <si>
    <t>YCR035C</t>
  </si>
  <si>
    <t>RRP43</t>
  </si>
  <si>
    <t>P25360</t>
  </si>
  <si>
    <t>YCR037C</t>
  </si>
  <si>
    <t>PHO87</t>
  </si>
  <si>
    <t>P25365</t>
  </si>
  <si>
    <t>YCR067C</t>
  </si>
  <si>
    <t>SED4</t>
  </si>
  <si>
    <t>P25366</t>
  </si>
  <si>
    <t>YCR095C</t>
  </si>
  <si>
    <t>OCA4</t>
  </si>
  <si>
    <t>P25367</t>
  </si>
  <si>
    <t>YCL028W</t>
  </si>
  <si>
    <t>RNQ1</t>
  </si>
  <si>
    <t>P25368</t>
  </si>
  <si>
    <t>YCL031C</t>
  </si>
  <si>
    <t>RRP7</t>
  </si>
  <si>
    <t>P25369</t>
  </si>
  <si>
    <t>YCL034W</t>
  </si>
  <si>
    <t>LSB5</t>
  </si>
  <si>
    <t>P25371</t>
  </si>
  <si>
    <t>YCR011C</t>
  </si>
  <si>
    <t>ADP1</t>
  </si>
  <si>
    <t>P25372</t>
  </si>
  <si>
    <t>YCR083W</t>
  </si>
  <si>
    <t>TRX3</t>
  </si>
  <si>
    <t>P25373</t>
  </si>
  <si>
    <t>YCL035C</t>
  </si>
  <si>
    <t>GRX1</t>
  </si>
  <si>
    <t>P25374</t>
  </si>
  <si>
    <t>YCL017C</t>
  </si>
  <si>
    <t>NFS1</t>
  </si>
  <si>
    <t>P25375</t>
  </si>
  <si>
    <t>YCL057W</t>
  </si>
  <si>
    <t>PRD1</t>
  </si>
  <si>
    <t>P25376</t>
  </si>
  <si>
    <t>YCL025C</t>
  </si>
  <si>
    <t>AGP1</t>
  </si>
  <si>
    <t>P25382</t>
  </si>
  <si>
    <t>YCR072C</t>
  </si>
  <si>
    <t>RSA4</t>
  </si>
  <si>
    <t>P25385</t>
  </si>
  <si>
    <t>YLR078C</t>
  </si>
  <si>
    <t>BOS1</t>
  </si>
  <si>
    <t>P25386</t>
  </si>
  <si>
    <t>YDL058W</t>
  </si>
  <si>
    <t>USO1</t>
  </si>
  <si>
    <t>P25389</t>
  </si>
  <si>
    <t>YCL024W</t>
  </si>
  <si>
    <t>KCC4</t>
  </si>
  <si>
    <t>P25441</t>
  </si>
  <si>
    <t>YDL150W</t>
  </si>
  <si>
    <t>RPC53</t>
  </si>
  <si>
    <t>P25443</t>
  </si>
  <si>
    <t>YGL123W</t>
  </si>
  <si>
    <t>RPS2</t>
  </si>
  <si>
    <t>P25451</t>
  </si>
  <si>
    <t>YER094C</t>
  </si>
  <si>
    <t>PUP3</t>
  </si>
  <si>
    <t>P25454</t>
  </si>
  <si>
    <t>YER095W</t>
  </si>
  <si>
    <t>RAD51</t>
  </si>
  <si>
    <t>P25491</t>
  </si>
  <si>
    <t>YNL064C</t>
  </si>
  <si>
    <t>YDJ1</t>
  </si>
  <si>
    <t>P25554</t>
  </si>
  <si>
    <t>YCL010C</t>
  </si>
  <si>
    <t>SGF29</t>
  </si>
  <si>
    <t>P25555</t>
  </si>
  <si>
    <t>YCL011C</t>
  </si>
  <si>
    <t>GBP2</t>
  </si>
  <si>
    <t>P25558</t>
  </si>
  <si>
    <t>YCL014W</t>
  </si>
  <si>
    <t>BUD3</t>
  </si>
  <si>
    <t>P25559</t>
  </si>
  <si>
    <t>YCL016C</t>
  </si>
  <si>
    <t>DCC1</t>
  </si>
  <si>
    <t>P25560</t>
  </si>
  <si>
    <t>YCL001W</t>
  </si>
  <si>
    <t>RER1</t>
  </si>
  <si>
    <t>P25567</t>
  </si>
  <si>
    <t>YCL037C</t>
  </si>
  <si>
    <t>SRO9</t>
  </si>
  <si>
    <t>P25568</t>
  </si>
  <si>
    <t>YCL038C</t>
  </si>
  <si>
    <t>ATG22</t>
  </si>
  <si>
    <t>P25569</t>
  </si>
  <si>
    <t>YCL039W</t>
  </si>
  <si>
    <t>GID7</t>
  </si>
  <si>
    <t>P25573</t>
  </si>
  <si>
    <t>YCL044C</t>
  </si>
  <si>
    <t>MGR1</t>
  </si>
  <si>
    <t>P25574</t>
  </si>
  <si>
    <t>YCL045C</t>
  </si>
  <si>
    <t>EMC1</t>
  </si>
  <si>
    <t>P25576</t>
  </si>
  <si>
    <t>YCL047C</t>
  </si>
  <si>
    <t>POF1</t>
  </si>
  <si>
    <t>P25578</t>
  </si>
  <si>
    <t>YCL004W</t>
  </si>
  <si>
    <t>PGS1</t>
  </si>
  <si>
    <t>P25580</t>
  </si>
  <si>
    <t>YCL052C</t>
  </si>
  <si>
    <t>PBN1</t>
  </si>
  <si>
    <t>P25582</t>
  </si>
  <si>
    <t>YCL054W</t>
  </si>
  <si>
    <t>SPB1</t>
  </si>
  <si>
    <t>P25586</t>
  </si>
  <si>
    <t>YCL059C</t>
  </si>
  <si>
    <t>KRR1</t>
  </si>
  <si>
    <t>P25605</t>
  </si>
  <si>
    <t>YCL009C</t>
  </si>
  <si>
    <t>ILV6</t>
  </si>
  <si>
    <t>P25616</t>
  </si>
  <si>
    <t>YCR015C</t>
  </si>
  <si>
    <t>P25617</t>
  </si>
  <si>
    <t>YCR016W</t>
  </si>
  <si>
    <t>P25618</t>
  </si>
  <si>
    <t>YCR017C</t>
  </si>
  <si>
    <t>CWH43</t>
  </si>
  <si>
    <t>P25623</t>
  </si>
  <si>
    <t>YCR030C</t>
  </si>
  <si>
    <t>SYP1</t>
  </si>
  <si>
    <t>P25625</t>
  </si>
  <si>
    <t>YCR044C</t>
  </si>
  <si>
    <t>PER1</t>
  </si>
  <si>
    <t>P25626</t>
  </si>
  <si>
    <t>YCR046C</t>
  </si>
  <si>
    <t>IMG1</t>
  </si>
  <si>
    <t>P25627</t>
  </si>
  <si>
    <t>YCR047C</t>
  </si>
  <si>
    <t>BUD23</t>
  </si>
  <si>
    <t>P25628</t>
  </si>
  <si>
    <t>YCR048W</t>
  </si>
  <si>
    <t>ARE1</t>
  </si>
  <si>
    <t>P25631</t>
  </si>
  <si>
    <t>YCR051W</t>
  </si>
  <si>
    <t>P25632</t>
  </si>
  <si>
    <t>YCR052W</t>
  </si>
  <si>
    <t>RSC6</t>
  </si>
  <si>
    <t>P25635</t>
  </si>
  <si>
    <t>YCR057C</t>
  </si>
  <si>
    <t>PWP2</t>
  </si>
  <si>
    <t>P25642</t>
  </si>
  <si>
    <t>YCR071C</t>
  </si>
  <si>
    <t>IMG2</t>
  </si>
  <si>
    <t>P25644</t>
  </si>
  <si>
    <t>YCR077C</t>
  </si>
  <si>
    <t>PAT1</t>
  </si>
  <si>
    <t>P25649</t>
  </si>
  <si>
    <t>YCR082W</t>
  </si>
  <si>
    <t>AHC2</t>
  </si>
  <si>
    <t>P25651</t>
  </si>
  <si>
    <t>YCR086W</t>
  </si>
  <si>
    <t>CSM1</t>
  </si>
  <si>
    <t>P25654</t>
  </si>
  <si>
    <t>YCR090C</t>
  </si>
  <si>
    <t>P25655</t>
  </si>
  <si>
    <t>YCR093W</t>
  </si>
  <si>
    <t>CDC39</t>
  </si>
  <si>
    <t>P25656</t>
  </si>
  <si>
    <t>YCR094W</t>
  </si>
  <si>
    <t>CDC50</t>
  </si>
  <si>
    <t>P25694</t>
  </si>
  <si>
    <t>YDL126C</t>
  </si>
  <si>
    <t>CDC48</t>
  </si>
  <si>
    <t>P25719</t>
  </si>
  <si>
    <t>YML078W</t>
  </si>
  <si>
    <t>CPR3</t>
  </si>
  <si>
    <t>P25808</t>
  </si>
  <si>
    <t>YFL002C</t>
  </si>
  <si>
    <t>SPB4</t>
  </si>
  <si>
    <t>P25846</t>
  </si>
  <si>
    <t>YHR120W</t>
  </si>
  <si>
    <t>MSH1</t>
  </si>
  <si>
    <t>P25847</t>
  </si>
  <si>
    <t>YOL090W</t>
  </si>
  <si>
    <t>MSH2</t>
  </si>
  <si>
    <t>P26263</t>
  </si>
  <si>
    <t>YGR087C</t>
  </si>
  <si>
    <t>PDC6</t>
  </si>
  <si>
    <t>P26321</t>
  </si>
  <si>
    <t>YPL131W</t>
  </si>
  <si>
    <t>RPL5</t>
  </si>
  <si>
    <t>P26370</t>
  </si>
  <si>
    <t>YDL170W</t>
  </si>
  <si>
    <t>UGA3</t>
  </si>
  <si>
    <t>P26448</t>
  </si>
  <si>
    <t>YMR055C</t>
  </si>
  <si>
    <t>BUB2</t>
  </si>
  <si>
    <t>P26449</t>
  </si>
  <si>
    <t>YOR026W</t>
  </si>
  <si>
    <t>BUB3</t>
  </si>
  <si>
    <t>P26570</t>
  </si>
  <si>
    <t>YML016C</t>
  </si>
  <si>
    <t>PPZ1</t>
  </si>
  <si>
    <t>P26637</t>
  </si>
  <si>
    <t>YPL160W</t>
  </si>
  <si>
    <t>CDC60</t>
  </si>
  <si>
    <t>P26725</t>
  </si>
  <si>
    <t>YJL139C</t>
  </si>
  <si>
    <t>YUR1</t>
  </si>
  <si>
    <t>P26754</t>
  </si>
  <si>
    <t>YNL312W</t>
  </si>
  <si>
    <t>RFA2</t>
  </si>
  <si>
    <t>P26783</t>
  </si>
  <si>
    <t>YJR123W</t>
  </si>
  <si>
    <t>RPS5</t>
  </si>
  <si>
    <t>P26784</t>
  </si>
  <si>
    <t>YIL133C</t>
  </si>
  <si>
    <t>RPL16A</t>
  </si>
  <si>
    <t>P26785</t>
  </si>
  <si>
    <t>YNL069C</t>
  </si>
  <si>
    <t>RPL16B</t>
  </si>
  <si>
    <t>P26786</t>
  </si>
  <si>
    <t>YOR096W</t>
  </si>
  <si>
    <t>RPS7A</t>
  </si>
  <si>
    <t>P26793</t>
  </si>
  <si>
    <t>YKL113C</t>
  </si>
  <si>
    <t>RAD27</t>
  </si>
  <si>
    <t>P26798</t>
  </si>
  <si>
    <t>YDR123C</t>
  </si>
  <si>
    <t>INO2</t>
  </si>
  <si>
    <t>P27344</t>
  </si>
  <si>
    <t>YBR278W</t>
  </si>
  <si>
    <t>DPB3</t>
  </si>
  <si>
    <t>P27351</t>
  </si>
  <si>
    <t>YJR005W</t>
  </si>
  <si>
    <t>APL1</t>
  </si>
  <si>
    <t>P27466</t>
  </si>
  <si>
    <t>YFR014C</t>
  </si>
  <si>
    <t>CMK1</t>
  </si>
  <si>
    <t>P27472</t>
  </si>
  <si>
    <t>YLR258W</t>
  </si>
  <si>
    <t>GSY2</t>
  </si>
  <si>
    <t>P27476</t>
  </si>
  <si>
    <t>YGR159C</t>
  </si>
  <si>
    <t>NSR1</t>
  </si>
  <si>
    <t>P27514</t>
  </si>
  <si>
    <t>YNR013C</t>
  </si>
  <si>
    <t>PHO91</t>
  </si>
  <si>
    <t>P27515</t>
  </si>
  <si>
    <t>YNR012W</t>
  </si>
  <si>
    <t>URK1</t>
  </si>
  <si>
    <t>P27614</t>
  </si>
  <si>
    <t>YJL172W</t>
  </si>
  <si>
    <t>CPS1</t>
  </si>
  <si>
    <t>P27616</t>
  </si>
  <si>
    <t>YAR015W</t>
  </si>
  <si>
    <t>ADE1</t>
  </si>
  <si>
    <t>P27636</t>
  </si>
  <si>
    <t>YAR019C</t>
  </si>
  <si>
    <t>CDC15</t>
  </si>
  <si>
    <t>P27637</t>
  </si>
  <si>
    <t>YAR014C</t>
  </si>
  <si>
    <t>BUD14</t>
  </si>
  <si>
    <t>P27680</t>
  </si>
  <si>
    <t>YOL096C</t>
  </si>
  <si>
    <t>COQ3</t>
  </si>
  <si>
    <t>P27692</t>
  </si>
  <si>
    <t>YML010W</t>
  </si>
  <si>
    <t>SPT5</t>
  </si>
  <si>
    <t>P27697</t>
  </si>
  <si>
    <t>YGL119W</t>
  </si>
  <si>
    <t>COQ8</t>
  </si>
  <si>
    <t>P27801</t>
  </si>
  <si>
    <t>YLR148W</t>
  </si>
  <si>
    <t>PEP3</t>
  </si>
  <si>
    <t>P27809</t>
  </si>
  <si>
    <t>YDR483W</t>
  </si>
  <si>
    <t>KRE2</t>
  </si>
  <si>
    <t>P27810</t>
  </si>
  <si>
    <t>YOR099W</t>
  </si>
  <si>
    <t>KTR1</t>
  </si>
  <si>
    <t>P27825</t>
  </si>
  <si>
    <t>YAL058W</t>
  </si>
  <si>
    <t>CNE1</t>
  </si>
  <si>
    <t>P27882</t>
  </si>
  <si>
    <t>YGR029W</t>
  </si>
  <si>
    <t>ERV1</t>
  </si>
  <si>
    <t>P27895</t>
  </si>
  <si>
    <t>YEL061C</t>
  </si>
  <si>
    <t>CIN8</t>
  </si>
  <si>
    <t>P27929</t>
  </si>
  <si>
    <t>YNL137C</t>
  </si>
  <si>
    <t>NAM9</t>
  </si>
  <si>
    <t>P27999</t>
  </si>
  <si>
    <t>YGL070C</t>
  </si>
  <si>
    <t>RPB9</t>
  </si>
  <si>
    <t>P28000</t>
  </si>
  <si>
    <t>YNL113W</t>
  </si>
  <si>
    <t>RPC19</t>
  </si>
  <si>
    <t>P28004</t>
  </si>
  <si>
    <t>YAL032C</t>
  </si>
  <si>
    <t>PRP45</t>
  </si>
  <si>
    <t>P28005</t>
  </si>
  <si>
    <t>YAL033W</t>
  </si>
  <si>
    <t>POP5</t>
  </si>
  <si>
    <t>P28007</t>
  </si>
  <si>
    <t>YHR089C</t>
  </si>
  <si>
    <t>GAR1</t>
  </si>
  <si>
    <t>P28239</t>
  </si>
  <si>
    <t>YMR267W</t>
  </si>
  <si>
    <t>PPA2</t>
  </si>
  <si>
    <t>P28240</t>
  </si>
  <si>
    <t>YER065C</t>
  </si>
  <si>
    <t>ICL1</t>
  </si>
  <si>
    <t>P28241</t>
  </si>
  <si>
    <t>YOR136W</t>
  </si>
  <si>
    <t>IDH2</t>
  </si>
  <si>
    <t>P28263</t>
  </si>
  <si>
    <t>YEL012W</t>
  </si>
  <si>
    <t>UBC8</t>
  </si>
  <si>
    <t>P28272</t>
  </si>
  <si>
    <t>YKL216W</t>
  </si>
  <si>
    <t>URA1</t>
  </si>
  <si>
    <t>P28273</t>
  </si>
  <si>
    <t>YKL215C</t>
  </si>
  <si>
    <t>OXP1</t>
  </si>
  <si>
    <t>P28274</t>
  </si>
  <si>
    <t>YBL039C</t>
  </si>
  <si>
    <t>URA7</t>
  </si>
  <si>
    <t>P28320</t>
  </si>
  <si>
    <t>YKL095W</t>
  </si>
  <si>
    <t>YJU2</t>
  </si>
  <si>
    <t>P28321</t>
  </si>
  <si>
    <t>YKL094W</t>
  </si>
  <si>
    <t>YJU3</t>
  </si>
  <si>
    <t>P28495</t>
  </si>
  <si>
    <t>YKL007W</t>
  </si>
  <si>
    <t>CAP1</t>
  </si>
  <si>
    <t>P28496</t>
  </si>
  <si>
    <t>YKL008C</t>
  </si>
  <si>
    <t>LAC1</t>
  </si>
  <si>
    <t>P28519</t>
  </si>
  <si>
    <t>YMR201C</t>
  </si>
  <si>
    <t>RAD14</t>
  </si>
  <si>
    <t>P28625</t>
  </si>
  <si>
    <t>YMR152W</t>
  </si>
  <si>
    <t>YIM1</t>
  </si>
  <si>
    <t>P28707</t>
  </si>
  <si>
    <t>YKL117W</t>
  </si>
  <si>
    <t>SBA1</t>
  </si>
  <si>
    <t>P28708</t>
  </si>
  <si>
    <t>YKL116C</t>
  </si>
  <si>
    <t>PRR1</t>
  </si>
  <si>
    <t>P28737</t>
  </si>
  <si>
    <t>YGR028W</t>
  </si>
  <si>
    <t>MSP1</t>
  </si>
  <si>
    <t>P28742</t>
  </si>
  <si>
    <t>YBL063W</t>
  </si>
  <si>
    <t>KIP1</t>
  </si>
  <si>
    <t>P28743</t>
  </si>
  <si>
    <t>YPL155C</t>
  </si>
  <si>
    <t>KIP2</t>
  </si>
  <si>
    <t>P28777</t>
  </si>
  <si>
    <t>YGL148W</t>
  </si>
  <si>
    <t>ARO2</t>
  </si>
  <si>
    <t>P28778</t>
  </si>
  <si>
    <t>YKL003C</t>
  </si>
  <si>
    <t>MRP17</t>
  </si>
  <si>
    <t>P28789</t>
  </si>
  <si>
    <t>YDL205C</t>
  </si>
  <si>
    <t>HEM3</t>
  </si>
  <si>
    <t>P28791</t>
  </si>
  <si>
    <t>YDR498C</t>
  </si>
  <si>
    <t>SEC20</t>
  </si>
  <si>
    <t>P28795</t>
  </si>
  <si>
    <t>YDR329C</t>
  </si>
  <si>
    <t>PEX3</t>
  </si>
  <si>
    <t>P28817</t>
  </si>
  <si>
    <t>YDR036C</t>
  </si>
  <si>
    <t>EHD3</t>
  </si>
  <si>
    <t>P28834</t>
  </si>
  <si>
    <t>YNL037C</t>
  </si>
  <si>
    <t>IDH1</t>
  </si>
  <si>
    <t>P29055</t>
  </si>
  <si>
    <t>YPR086W</t>
  </si>
  <si>
    <t>SUA7</t>
  </si>
  <si>
    <t>P29056</t>
  </si>
  <si>
    <t>YGR246C</t>
  </si>
  <si>
    <t>BRF1</t>
  </si>
  <si>
    <t>P29295</t>
  </si>
  <si>
    <t>YPL204W</t>
  </si>
  <si>
    <t>HRR25</t>
  </si>
  <si>
    <t>P29311</t>
  </si>
  <si>
    <t>YER177W</t>
  </si>
  <si>
    <t>BMH1</t>
  </si>
  <si>
    <t>P29453</t>
  </si>
  <si>
    <t>YLL045C</t>
  </si>
  <si>
    <t>RPL8B</t>
  </si>
  <si>
    <t>P29465</t>
  </si>
  <si>
    <t>YBR023C</t>
  </si>
  <si>
    <t>CHS3</t>
  </si>
  <si>
    <t>P29468</t>
  </si>
  <si>
    <t>YKR002W</t>
  </si>
  <si>
    <t>PAP1</t>
  </si>
  <si>
    <t>P29469</t>
  </si>
  <si>
    <t>YBL023C</t>
  </si>
  <si>
    <t>MCM2</t>
  </si>
  <si>
    <t>P29478</t>
  </si>
  <si>
    <t>YML105C</t>
  </si>
  <si>
    <t>SEC65</t>
  </si>
  <si>
    <t>P29496</t>
  </si>
  <si>
    <t>YLR274W</t>
  </si>
  <si>
    <t>MCM5</t>
  </si>
  <si>
    <t>P29509</t>
  </si>
  <si>
    <t>YDR353W</t>
  </si>
  <si>
    <t>TRR1</t>
  </si>
  <si>
    <t>P29539</t>
  </si>
  <si>
    <t>YBR275C</t>
  </si>
  <si>
    <t>RIF1</t>
  </si>
  <si>
    <t>P29547</t>
  </si>
  <si>
    <t>YPL048W</t>
  </si>
  <si>
    <t>CAM1</t>
  </si>
  <si>
    <t>P29703</t>
  </si>
  <si>
    <t>YKL019W</t>
  </si>
  <si>
    <t>RAM2</t>
  </si>
  <si>
    <t>P29704</t>
  </si>
  <si>
    <t>YHR190W</t>
  </si>
  <si>
    <t>ERG9</t>
  </si>
  <si>
    <t>P29952</t>
  </si>
  <si>
    <t>YER003C</t>
  </si>
  <si>
    <t>PMI40</t>
  </si>
  <si>
    <t>P30283</t>
  </si>
  <si>
    <t>YPR120C</t>
  </si>
  <si>
    <t>CLB5</t>
  </si>
  <si>
    <t>P30402</t>
  </si>
  <si>
    <t>YMR271C</t>
  </si>
  <si>
    <t>URA10</t>
  </si>
  <si>
    <t>P30605</t>
  </si>
  <si>
    <t>YDR497C</t>
  </si>
  <si>
    <t>ITR1</t>
  </si>
  <si>
    <t>P30619</t>
  </si>
  <si>
    <t>YDR164C</t>
  </si>
  <si>
    <t>SEC1</t>
  </si>
  <si>
    <t>P30624</t>
  </si>
  <si>
    <t>YOR317W</t>
  </si>
  <si>
    <t>FAA1</t>
  </si>
  <si>
    <t>P30656</t>
  </si>
  <si>
    <t>YPR103W</t>
  </si>
  <si>
    <t>PRE2</t>
  </si>
  <si>
    <t>P30657</t>
  </si>
  <si>
    <t>YFR050C</t>
  </si>
  <si>
    <t>PRE4</t>
  </si>
  <si>
    <t>P30665</t>
  </si>
  <si>
    <t>YPR019W</t>
  </si>
  <si>
    <t>MCM4</t>
  </si>
  <si>
    <t>P30771</t>
  </si>
  <si>
    <t>YMR080C</t>
  </si>
  <si>
    <t>NAM7</t>
  </si>
  <si>
    <t>P30775</t>
  </si>
  <si>
    <t>YGL143C</t>
  </si>
  <si>
    <t>MRF1</t>
  </si>
  <si>
    <t>P30777</t>
  </si>
  <si>
    <t>YGL142C</t>
  </si>
  <si>
    <t>GPI10</t>
  </si>
  <si>
    <t>P30822</t>
  </si>
  <si>
    <t>YGR218W</t>
  </si>
  <si>
    <t>CRM1</t>
  </si>
  <si>
    <t>P30902</t>
  </si>
  <si>
    <t>YKL016C</t>
  </si>
  <si>
    <t>ATP7</t>
  </si>
  <si>
    <t>P30952</t>
  </si>
  <si>
    <t>YNL117W</t>
  </si>
  <si>
    <t>MLS1</t>
  </si>
  <si>
    <t>P31115</t>
  </si>
  <si>
    <t>YFL001W</t>
  </si>
  <si>
    <t>DEG1</t>
  </si>
  <si>
    <t>P31116</t>
  </si>
  <si>
    <t>YJR139C</t>
  </si>
  <si>
    <t>HOM6</t>
  </si>
  <si>
    <t>P31334</t>
  </si>
  <si>
    <t>YGR220C</t>
  </si>
  <si>
    <t>MRPL9</t>
  </si>
  <si>
    <t>P31373</t>
  </si>
  <si>
    <t>YAL012W</t>
  </si>
  <si>
    <t>CYS3</t>
  </si>
  <si>
    <t>P31374</t>
  </si>
  <si>
    <t>YAL017W</t>
  </si>
  <si>
    <t>PSK1</t>
  </si>
  <si>
    <t>P31377</t>
  </si>
  <si>
    <t>YAL014C</t>
  </si>
  <si>
    <t>SYN8</t>
  </si>
  <si>
    <t>P31380</t>
  </si>
  <si>
    <t>YAL019W</t>
  </si>
  <si>
    <t>FUN30</t>
  </si>
  <si>
    <t>P31381</t>
  </si>
  <si>
    <t>YAL022C</t>
  </si>
  <si>
    <t>FUN26</t>
  </si>
  <si>
    <t>P31382</t>
  </si>
  <si>
    <t>YAL023C</t>
  </si>
  <si>
    <t>PMT2</t>
  </si>
  <si>
    <t>P31383</t>
  </si>
  <si>
    <t>YAL016W</t>
  </si>
  <si>
    <t>TPD3</t>
  </si>
  <si>
    <t>P31384</t>
  </si>
  <si>
    <t>YAL021C</t>
  </si>
  <si>
    <t>CCR4</t>
  </si>
  <si>
    <t>P31385</t>
  </si>
  <si>
    <t>YAL013W</t>
  </si>
  <si>
    <t>DEP1</t>
  </si>
  <si>
    <t>P31412</t>
  </si>
  <si>
    <t>YKL080W</t>
  </si>
  <si>
    <t>VMA5</t>
  </si>
  <si>
    <t>P31539</t>
  </si>
  <si>
    <t>YLL026W</t>
  </si>
  <si>
    <t>HSP104</t>
  </si>
  <si>
    <t>P31688</t>
  </si>
  <si>
    <t>YDR074W</t>
  </si>
  <si>
    <t>TPS2</t>
  </si>
  <si>
    <t>P31755</t>
  </si>
  <si>
    <t>YGL038C</t>
  </si>
  <si>
    <t>OCH1</t>
  </si>
  <si>
    <t>P31787</t>
  </si>
  <si>
    <t>YGR037C</t>
  </si>
  <si>
    <t>ACB1</t>
  </si>
  <si>
    <t>P32048</t>
  </si>
  <si>
    <t>YNL073W</t>
  </si>
  <si>
    <t>MSK1</t>
  </si>
  <si>
    <t>P32074</t>
  </si>
  <si>
    <t>YNL287W</t>
  </si>
  <si>
    <t>SEC21</t>
  </si>
  <si>
    <t>P32178</t>
  </si>
  <si>
    <t>YPR060C</t>
  </si>
  <si>
    <t>ARO7</t>
  </si>
  <si>
    <t>P32179</t>
  </si>
  <si>
    <t>YOL064C</t>
  </si>
  <si>
    <t>MET22</t>
  </si>
  <si>
    <t>P32190</t>
  </si>
  <si>
    <t>YHL032C</t>
  </si>
  <si>
    <t>GUT1</t>
  </si>
  <si>
    <t>P32191</t>
  </si>
  <si>
    <t>YIL155C</t>
  </si>
  <si>
    <t>GUT2</t>
  </si>
  <si>
    <t>P32259</t>
  </si>
  <si>
    <t>YNL236W</t>
  </si>
  <si>
    <t>SIN4</t>
  </si>
  <si>
    <t>P32263</t>
  </si>
  <si>
    <t>YER023W</t>
  </si>
  <si>
    <t>PRO3</t>
  </si>
  <si>
    <t>P32264</t>
  </si>
  <si>
    <t>YDR300C</t>
  </si>
  <si>
    <t>PRO1</t>
  </si>
  <si>
    <t>P32266</t>
  </si>
  <si>
    <t>YOR211C</t>
  </si>
  <si>
    <t>MGM1</t>
  </si>
  <si>
    <t>P32288</t>
  </si>
  <si>
    <t>YPR035W</t>
  </si>
  <si>
    <t>GLN1</t>
  </si>
  <si>
    <t>P32316</t>
  </si>
  <si>
    <t>YBL015W</t>
  </si>
  <si>
    <t>ACH1</t>
  </si>
  <si>
    <t>P32317</t>
  </si>
  <si>
    <t>YEL052W</t>
  </si>
  <si>
    <t>AFG1</t>
  </si>
  <si>
    <t>P32319</t>
  </si>
  <si>
    <t>YBL017C</t>
  </si>
  <si>
    <t>PEP1</t>
  </si>
  <si>
    <t>P32324</t>
  </si>
  <si>
    <t>YOR133W</t>
  </si>
  <si>
    <t>EFT1</t>
  </si>
  <si>
    <t>P32327</t>
  </si>
  <si>
    <t>YBR218C</t>
  </si>
  <si>
    <t>PYC2</t>
  </si>
  <si>
    <t>P32328</t>
  </si>
  <si>
    <t>YPR111W</t>
  </si>
  <si>
    <t>DBF20</t>
  </si>
  <si>
    <t>P32329</t>
  </si>
  <si>
    <t>YLR120C</t>
  </si>
  <si>
    <t>YPS1</t>
  </si>
  <si>
    <t>P32331</t>
  </si>
  <si>
    <t>YPR058W</t>
  </si>
  <si>
    <t>YMC1</t>
  </si>
  <si>
    <t>P32332</t>
  </si>
  <si>
    <t>YKL120W</t>
  </si>
  <si>
    <t>OAC1</t>
  </si>
  <si>
    <t>P32333</t>
  </si>
  <si>
    <t>YPL082C</t>
  </si>
  <si>
    <t>MOT1</t>
  </si>
  <si>
    <t>P32335</t>
  </si>
  <si>
    <t>YLR203C</t>
  </si>
  <si>
    <t>MSS51</t>
  </si>
  <si>
    <t>P32336</t>
  </si>
  <si>
    <t>YOR373W</t>
  </si>
  <si>
    <t>NUD1</t>
  </si>
  <si>
    <t>P32337</t>
  </si>
  <si>
    <t>YMR308C</t>
  </si>
  <si>
    <t>PSE1</t>
  </si>
  <si>
    <t>P32338</t>
  </si>
  <si>
    <t>YGR044C</t>
  </si>
  <si>
    <t>RME1</t>
  </si>
  <si>
    <t>P32339</t>
  </si>
  <si>
    <t>YLR205C</t>
  </si>
  <si>
    <t>HMX1</t>
  </si>
  <si>
    <t>P32340</t>
  </si>
  <si>
    <t>YML120C</t>
  </si>
  <si>
    <t>NDI1</t>
  </si>
  <si>
    <t>P32341</t>
  </si>
  <si>
    <t>YKL119C</t>
  </si>
  <si>
    <t>VPH2</t>
  </si>
  <si>
    <t>P32342</t>
  </si>
  <si>
    <t>YKL122C</t>
  </si>
  <si>
    <t>SRP21</t>
  </si>
  <si>
    <t>P32343</t>
  </si>
  <si>
    <t>YKL124W</t>
  </si>
  <si>
    <t>SSH4</t>
  </si>
  <si>
    <t>P32345</t>
  </si>
  <si>
    <t>YDR075W</t>
  </si>
  <si>
    <t>PPH3</t>
  </si>
  <si>
    <t>P32347</t>
  </si>
  <si>
    <t>YDR047W</t>
  </si>
  <si>
    <t>HEM12</t>
  </si>
  <si>
    <t>P32349</t>
  </si>
  <si>
    <t>YPR190C</t>
  </si>
  <si>
    <t>RPC82</t>
  </si>
  <si>
    <t>P32351</t>
  </si>
  <si>
    <t>YIL154C</t>
  </si>
  <si>
    <t>IMP2'</t>
  </si>
  <si>
    <t>P32352</t>
  </si>
  <si>
    <t>YMR202W</t>
  </si>
  <si>
    <t>ERG2</t>
  </si>
  <si>
    <t>P32353</t>
  </si>
  <si>
    <t>YLR056W</t>
  </si>
  <si>
    <t>ERG3</t>
  </si>
  <si>
    <t>P32354</t>
  </si>
  <si>
    <t>YIL150C</t>
  </si>
  <si>
    <t>MCM10</t>
  </si>
  <si>
    <t>P32356</t>
  </si>
  <si>
    <t>YDR001C</t>
  </si>
  <si>
    <t>NTH1</t>
  </si>
  <si>
    <t>P32361</t>
  </si>
  <si>
    <t>YHR079C</t>
  </si>
  <si>
    <t>IRE1</t>
  </si>
  <si>
    <t>P32364</t>
  </si>
  <si>
    <t>YKL079W</t>
  </si>
  <si>
    <t>SMY1</t>
  </si>
  <si>
    <t>P32366</t>
  </si>
  <si>
    <t>YLR447C</t>
  </si>
  <si>
    <t>VMA6</t>
  </si>
  <si>
    <t>P32367</t>
  </si>
  <si>
    <t>YBR123C</t>
  </si>
  <si>
    <t>TFC1</t>
  </si>
  <si>
    <t>P32368</t>
  </si>
  <si>
    <t>YKL212W</t>
  </si>
  <si>
    <t>SAC1</t>
  </si>
  <si>
    <t>P32375</t>
  </si>
  <si>
    <t>YIR027C</t>
  </si>
  <si>
    <t>DAL1</t>
  </si>
  <si>
    <t>P32377</t>
  </si>
  <si>
    <t>YNR043W</t>
  </si>
  <si>
    <t>MVD1</t>
  </si>
  <si>
    <t>P32378</t>
  </si>
  <si>
    <t>YNR041C</t>
  </si>
  <si>
    <t>COQ2</t>
  </si>
  <si>
    <t>P32379</t>
  </si>
  <si>
    <t>YGR253C</t>
  </si>
  <si>
    <t>PUP2</t>
  </si>
  <si>
    <t>P32380</t>
  </si>
  <si>
    <t>YDR356W</t>
  </si>
  <si>
    <t>SPC110</t>
  </si>
  <si>
    <t>P32381</t>
  </si>
  <si>
    <t>YDL029W</t>
  </si>
  <si>
    <t>ARP2</t>
  </si>
  <si>
    <t>P32386</t>
  </si>
  <si>
    <t>YLL048C</t>
  </si>
  <si>
    <t>YBT1</t>
  </si>
  <si>
    <t>P32387</t>
  </si>
  <si>
    <t>YDR405W</t>
  </si>
  <si>
    <t>MRP20</t>
  </si>
  <si>
    <t>P32388</t>
  </si>
  <si>
    <t>YKL167C</t>
  </si>
  <si>
    <t>MRP49</t>
  </si>
  <si>
    <t>P32389</t>
  </si>
  <si>
    <t>YNL103W</t>
  </si>
  <si>
    <t>MET4</t>
  </si>
  <si>
    <t>P32419</t>
  </si>
  <si>
    <t>YDL078C</t>
  </si>
  <si>
    <t>MDH3</t>
  </si>
  <si>
    <t>P32445</t>
  </si>
  <si>
    <t>YCR028C-A</t>
  </si>
  <si>
    <t>RIM1</t>
  </si>
  <si>
    <t>P32447</t>
  </si>
  <si>
    <t>YJL115W</t>
  </si>
  <si>
    <t>ASF1</t>
  </si>
  <si>
    <t>P32449</t>
  </si>
  <si>
    <t>YBR249C</t>
  </si>
  <si>
    <t>ARO4</t>
  </si>
  <si>
    <t>P32451</t>
  </si>
  <si>
    <t>YGR286C</t>
  </si>
  <si>
    <t>BIO2</t>
  </si>
  <si>
    <t>P32452</t>
  </si>
  <si>
    <t>YNL316C</t>
  </si>
  <si>
    <t>PHA2</t>
  </si>
  <si>
    <t>P32453</t>
  </si>
  <si>
    <t>YNL315C</t>
  </si>
  <si>
    <t>ATP11</t>
  </si>
  <si>
    <t>P32454</t>
  </si>
  <si>
    <t>YKL157W</t>
  </si>
  <si>
    <t>APE2</t>
  </si>
  <si>
    <t>P32457</t>
  </si>
  <si>
    <t>YLR314C</t>
  </si>
  <si>
    <t>CDC3</t>
  </si>
  <si>
    <t>P32458</t>
  </si>
  <si>
    <t>YJR076C</t>
  </si>
  <si>
    <t>CDC11</t>
  </si>
  <si>
    <t>P32460</t>
  </si>
  <si>
    <t>YIR030C</t>
  </si>
  <si>
    <t>DCG1</t>
  </si>
  <si>
    <t>P32461</t>
  </si>
  <si>
    <t>YKL191W</t>
  </si>
  <si>
    <t>DPH2</t>
  </si>
  <si>
    <t>P32462</t>
  </si>
  <si>
    <t>YNL280C</t>
  </si>
  <si>
    <t>ERG24</t>
  </si>
  <si>
    <t>P32463</t>
  </si>
  <si>
    <t>YKL192C</t>
  </si>
  <si>
    <t>ACP1</t>
  </si>
  <si>
    <t>P32464</t>
  </si>
  <si>
    <t>YKL189W</t>
  </si>
  <si>
    <t>HYM1</t>
  </si>
  <si>
    <t>P32465</t>
  </si>
  <si>
    <t>YHR094C</t>
  </si>
  <si>
    <t>HXT1</t>
  </si>
  <si>
    <t>P32466</t>
  </si>
  <si>
    <t>YDR345C</t>
  </si>
  <si>
    <t>HXT3</t>
  </si>
  <si>
    <t>P32467</t>
  </si>
  <si>
    <t>YHR092C</t>
  </si>
  <si>
    <t>HXT4</t>
  </si>
  <si>
    <t>P32468</t>
  </si>
  <si>
    <t>YHR107C</t>
  </si>
  <si>
    <t>CDC12</t>
  </si>
  <si>
    <t>P32469</t>
  </si>
  <si>
    <t>YLR172C</t>
  </si>
  <si>
    <t>DPH5</t>
  </si>
  <si>
    <t>P32471</t>
  </si>
  <si>
    <t>YAL003W</t>
  </si>
  <si>
    <t>EFB1</t>
  </si>
  <si>
    <t>P32472</t>
  </si>
  <si>
    <t>YDR519W</t>
  </si>
  <si>
    <t>FPR2</t>
  </si>
  <si>
    <t>P32473</t>
  </si>
  <si>
    <t>YBR221C</t>
  </si>
  <si>
    <t>PDB1</t>
  </si>
  <si>
    <t>P32474</t>
  </si>
  <si>
    <t>YDR518W</t>
  </si>
  <si>
    <t>EUG1</t>
  </si>
  <si>
    <t>P32476</t>
  </si>
  <si>
    <t>YGR175C</t>
  </si>
  <si>
    <t>ERG1</t>
  </si>
  <si>
    <t>P32477</t>
  </si>
  <si>
    <t>YJL101C</t>
  </si>
  <si>
    <t>GSH1</t>
  </si>
  <si>
    <t>P32478</t>
  </si>
  <si>
    <t>YJL159W</t>
  </si>
  <si>
    <t>HSP150</t>
  </si>
  <si>
    <t>P32480</t>
  </si>
  <si>
    <t>YOR038C</t>
  </si>
  <si>
    <t>HIR2</t>
  </si>
  <si>
    <t>P32481</t>
  </si>
  <si>
    <t>YER025W</t>
  </si>
  <si>
    <t>GCD11</t>
  </si>
  <si>
    <t>P32485</t>
  </si>
  <si>
    <t>YLR113W</t>
  </si>
  <si>
    <t>HOG1</t>
  </si>
  <si>
    <t>P32486</t>
  </si>
  <si>
    <t>YPR159W</t>
  </si>
  <si>
    <t>KRE6</t>
  </si>
  <si>
    <t>P32487</t>
  </si>
  <si>
    <t>YNL268W</t>
  </si>
  <si>
    <t>LYP1</t>
  </si>
  <si>
    <t>P32491</t>
  </si>
  <si>
    <t>YPL140C</t>
  </si>
  <si>
    <t>MKK2</t>
  </si>
  <si>
    <t>P32492</t>
  </si>
  <si>
    <t>YAL029C</t>
  </si>
  <si>
    <t>MYO4</t>
  </si>
  <si>
    <t>P32494</t>
  </si>
  <si>
    <t>YDR176W</t>
  </si>
  <si>
    <t>NGG1</t>
  </si>
  <si>
    <t>P32495</t>
  </si>
  <si>
    <t>YDL208W</t>
  </si>
  <si>
    <t>NHP2</t>
  </si>
  <si>
    <t>P32496</t>
  </si>
  <si>
    <t>YFR052W</t>
  </si>
  <si>
    <t>RPN12</t>
  </si>
  <si>
    <t>P32497</t>
  </si>
  <si>
    <t>YMR309C</t>
  </si>
  <si>
    <t>NIP1</t>
  </si>
  <si>
    <t>P32499</t>
  </si>
  <si>
    <t>YLR335W</t>
  </si>
  <si>
    <t>NUP2</t>
  </si>
  <si>
    <t>P32500</t>
  </si>
  <si>
    <t>YML031W</t>
  </si>
  <si>
    <t>NDC1</t>
  </si>
  <si>
    <t>P32501</t>
  </si>
  <si>
    <t>YDR211W</t>
  </si>
  <si>
    <t>GCD6</t>
  </si>
  <si>
    <t>P32502</t>
  </si>
  <si>
    <t>YLR291C</t>
  </si>
  <si>
    <t>GCD7</t>
  </si>
  <si>
    <t>P32504</t>
  </si>
  <si>
    <t>YGR140W</t>
  </si>
  <si>
    <t>CBF2</t>
  </si>
  <si>
    <t>P32505</t>
  </si>
  <si>
    <t>YGL122C</t>
  </si>
  <si>
    <t>NAB2</t>
  </si>
  <si>
    <t>P32521</t>
  </si>
  <si>
    <t>YIR006C</t>
  </si>
  <si>
    <t>PAN1</t>
  </si>
  <si>
    <t>P32522</t>
  </si>
  <si>
    <t>YLR067C</t>
  </si>
  <si>
    <t>PET309</t>
  </si>
  <si>
    <t>P32523</t>
  </si>
  <si>
    <t>YLL036C</t>
  </si>
  <si>
    <t>PRP19</t>
  </si>
  <si>
    <t>P32524</t>
  </si>
  <si>
    <t>YJL203W</t>
  </si>
  <si>
    <t>PRP21</t>
  </si>
  <si>
    <t>P32525</t>
  </si>
  <si>
    <t>YJL201W</t>
  </si>
  <si>
    <t>ECM25</t>
  </si>
  <si>
    <t>P32527</t>
  </si>
  <si>
    <t>YGR285C</t>
  </si>
  <si>
    <t>ZUO1</t>
  </si>
  <si>
    <t>P32528</t>
  </si>
  <si>
    <t>YBR208C</t>
  </si>
  <si>
    <t>DUR1,2</t>
  </si>
  <si>
    <t>P32558</t>
  </si>
  <si>
    <t>YGL207W</t>
  </si>
  <si>
    <t>SPT16</t>
  </si>
  <si>
    <t>P32561</t>
  </si>
  <si>
    <t>YNL330C</t>
  </si>
  <si>
    <t>RPD3</t>
  </si>
  <si>
    <t>P32563</t>
  </si>
  <si>
    <t>YOR270C</t>
  </si>
  <si>
    <t>VPH1</t>
  </si>
  <si>
    <t>P32564</t>
  </si>
  <si>
    <t>YGR049W</t>
  </si>
  <si>
    <t>SCM4</t>
  </si>
  <si>
    <t>P32565</t>
  </si>
  <si>
    <t>YIL075C</t>
  </si>
  <si>
    <t>RPN2</t>
  </si>
  <si>
    <t>P32566</t>
  </si>
  <si>
    <t>YGR229C</t>
  </si>
  <si>
    <t>SMI1</t>
  </si>
  <si>
    <t>P32567</t>
  </si>
  <si>
    <t>YMR165C</t>
  </si>
  <si>
    <t>PAH1</t>
  </si>
  <si>
    <t>P32568</t>
  </si>
  <si>
    <t>YDR011W</t>
  </si>
  <si>
    <t>SNQ2</t>
  </si>
  <si>
    <t>P32569</t>
  </si>
  <si>
    <t>YER022W</t>
  </si>
  <si>
    <t>SRB4</t>
  </si>
  <si>
    <t>P32571</t>
  </si>
  <si>
    <t>YDR069C</t>
  </si>
  <si>
    <t>DOA4</t>
  </si>
  <si>
    <t>P32573</t>
  </si>
  <si>
    <t>YNL202W</t>
  </si>
  <si>
    <t>SPS19</t>
  </si>
  <si>
    <t>P32578</t>
  </si>
  <si>
    <t>YDR422C</t>
  </si>
  <si>
    <t>SIP1</t>
  </si>
  <si>
    <t>P32579</t>
  </si>
  <si>
    <t>YGL169W</t>
  </si>
  <si>
    <t>SUA5</t>
  </si>
  <si>
    <t>P32580</t>
  </si>
  <si>
    <t>YPL029W</t>
  </si>
  <si>
    <t>SUV3</t>
  </si>
  <si>
    <t>P32582</t>
  </si>
  <si>
    <t>YGR155W</t>
  </si>
  <si>
    <t>CYS4</t>
  </si>
  <si>
    <t>P32583</t>
  </si>
  <si>
    <t>YKR092C</t>
  </si>
  <si>
    <t>SRP40</t>
  </si>
  <si>
    <t>P32585</t>
  </si>
  <si>
    <t>YGR104C</t>
  </si>
  <si>
    <t>SRB5</t>
  </si>
  <si>
    <t>P32588</t>
  </si>
  <si>
    <t>YNL016W</t>
  </si>
  <si>
    <t>PUB1</t>
  </si>
  <si>
    <t>P32589</t>
  </si>
  <si>
    <t>YPL106C</t>
  </si>
  <si>
    <t>SSE1</t>
  </si>
  <si>
    <t>P32590</t>
  </si>
  <si>
    <t>YBR169C</t>
  </si>
  <si>
    <t>SSE2</t>
  </si>
  <si>
    <t>P32591</t>
  </si>
  <si>
    <t>YJL176C</t>
  </si>
  <si>
    <t>SWI3</t>
  </si>
  <si>
    <t>P32597</t>
  </si>
  <si>
    <t>YIL126W</t>
  </si>
  <si>
    <t>STH1</t>
  </si>
  <si>
    <t>P32598</t>
  </si>
  <si>
    <t>YER133W</t>
  </si>
  <si>
    <t>GLC7</t>
  </si>
  <si>
    <t>P32599</t>
  </si>
  <si>
    <t>YDR129C</t>
  </si>
  <si>
    <t>SAC6</t>
  </si>
  <si>
    <t>P32600</t>
  </si>
  <si>
    <t>YKL203C</t>
  </si>
  <si>
    <t>TOR2</t>
  </si>
  <si>
    <t>P32602</t>
  </si>
  <si>
    <t>YBL050W</t>
  </si>
  <si>
    <t>SEC17</t>
  </si>
  <si>
    <t>P32604</t>
  </si>
  <si>
    <t>YJL155C</t>
  </si>
  <si>
    <t>FBP26</t>
  </si>
  <si>
    <t>P32605</t>
  </si>
  <si>
    <t>YBR119W</t>
  </si>
  <si>
    <t>MUD1</t>
  </si>
  <si>
    <t>P32606</t>
  </si>
  <si>
    <t>YOR017W</t>
  </si>
  <si>
    <t>PET127</t>
  </si>
  <si>
    <t>P32608</t>
  </si>
  <si>
    <t>YGL252C</t>
  </si>
  <si>
    <t>RTG2</t>
  </si>
  <si>
    <t>P32609</t>
  </si>
  <si>
    <t>YDR323C</t>
  </si>
  <si>
    <t>PEP7</t>
  </si>
  <si>
    <t>P32610</t>
  </si>
  <si>
    <t>YEL051W</t>
  </si>
  <si>
    <t>VMA8</t>
  </si>
  <si>
    <t>P32611</t>
  </si>
  <si>
    <t>YEL050C</t>
  </si>
  <si>
    <t>RML2</t>
  </si>
  <si>
    <t>P32613</t>
  </si>
  <si>
    <t>YEL048C</t>
  </si>
  <si>
    <t>TCA17</t>
  </si>
  <si>
    <t>P32614</t>
  </si>
  <si>
    <t>YEL047C</t>
  </si>
  <si>
    <t>FRD1</t>
  </si>
  <si>
    <t>P32621</t>
  </si>
  <si>
    <t>YEL042W</t>
  </si>
  <si>
    <t>GDA1</t>
  </si>
  <si>
    <t>P32623</t>
  </si>
  <si>
    <t>YEL040W</t>
  </si>
  <si>
    <t>UTR2</t>
  </si>
  <si>
    <t>P32626</t>
  </si>
  <si>
    <t>YEL038W</t>
  </si>
  <si>
    <t>UTR4</t>
  </si>
  <si>
    <t>P32628</t>
  </si>
  <si>
    <t>YEL037C</t>
  </si>
  <si>
    <t>RAD23</t>
  </si>
  <si>
    <t>P32629</t>
  </si>
  <si>
    <t>YEL036C</t>
  </si>
  <si>
    <t>ANP1</t>
  </si>
  <si>
    <t>P32639</t>
  </si>
  <si>
    <t>YER172C</t>
  </si>
  <si>
    <t>BRR2</t>
  </si>
  <si>
    <t>P32642</t>
  </si>
  <si>
    <t>YER174C</t>
  </si>
  <si>
    <t>GRX4</t>
  </si>
  <si>
    <t>P32643</t>
  </si>
  <si>
    <t>YER175C</t>
  </si>
  <si>
    <t>TMT1</t>
  </si>
  <si>
    <t>P32644</t>
  </si>
  <si>
    <t>YER176W</t>
  </si>
  <si>
    <t>ECM32</t>
  </si>
  <si>
    <t>P32656</t>
  </si>
  <si>
    <t>YER163C</t>
  </si>
  <si>
    <t>GCG1</t>
  </si>
  <si>
    <t>P32657</t>
  </si>
  <si>
    <t>YER164W</t>
  </si>
  <si>
    <t>CHD1</t>
  </si>
  <si>
    <t>P32660</t>
  </si>
  <si>
    <t>YER166W</t>
  </si>
  <si>
    <t>DNF1</t>
  </si>
  <si>
    <t>P32767</t>
  </si>
  <si>
    <t>YGL016W</t>
  </si>
  <si>
    <t>KAP122</t>
  </si>
  <si>
    <t>P32769</t>
  </si>
  <si>
    <t>YKR084C</t>
  </si>
  <si>
    <t>HBS1</t>
  </si>
  <si>
    <t>P32770</t>
  </si>
  <si>
    <t>YDL167C</t>
  </si>
  <si>
    <t>NRP1</t>
  </si>
  <si>
    <t>P32771</t>
  </si>
  <si>
    <t>YDL168W</t>
  </si>
  <si>
    <t>SFA1</t>
  </si>
  <si>
    <t>P32774</t>
  </si>
  <si>
    <t>YKL058W</t>
  </si>
  <si>
    <t>TOA2</t>
  </si>
  <si>
    <t>P32775</t>
  </si>
  <si>
    <t>YEL011W</t>
  </si>
  <si>
    <t>GLC3</t>
  </si>
  <si>
    <t>P32776</t>
  </si>
  <si>
    <t>YDR311W</t>
  </si>
  <si>
    <t>TFB1</t>
  </si>
  <si>
    <t>P32783</t>
  </si>
  <si>
    <t>YBR236C</t>
  </si>
  <si>
    <t>ABD1</t>
  </si>
  <si>
    <t>P32784</t>
  </si>
  <si>
    <t>YBL011W</t>
  </si>
  <si>
    <t>SCT1</t>
  </si>
  <si>
    <t>P32785</t>
  </si>
  <si>
    <t>YBL013W</t>
  </si>
  <si>
    <t>FMT1</t>
  </si>
  <si>
    <t>P32787</t>
  </si>
  <si>
    <t>YJR144W</t>
  </si>
  <si>
    <t>MGM101</t>
  </si>
  <si>
    <t>P32788</t>
  </si>
  <si>
    <t>YBL010C</t>
  </si>
  <si>
    <t>P32790</t>
  </si>
  <si>
    <t>YBL007C</t>
  </si>
  <si>
    <t>SLA1</t>
  </si>
  <si>
    <t>P32792</t>
  </si>
  <si>
    <t>YHR017W</t>
  </si>
  <si>
    <t>YSC83</t>
  </si>
  <si>
    <t>P32793</t>
  </si>
  <si>
    <t>YHR016C</t>
  </si>
  <si>
    <t>YSC84</t>
  </si>
  <si>
    <t>P32794</t>
  </si>
  <si>
    <t>YLR397C</t>
  </si>
  <si>
    <t>AFG2</t>
  </si>
  <si>
    <t>P32795</t>
  </si>
  <si>
    <t>YPR024W</t>
  </si>
  <si>
    <t>YME1</t>
  </si>
  <si>
    <t>P32796</t>
  </si>
  <si>
    <t>YML042W</t>
  </si>
  <si>
    <t>CAT2</t>
  </si>
  <si>
    <t>P32798</t>
  </si>
  <si>
    <t>YOR316C</t>
  </si>
  <si>
    <t>COT1</t>
  </si>
  <si>
    <t>P32799</t>
  </si>
  <si>
    <t>YGL191W</t>
  </si>
  <si>
    <t>COX13</t>
  </si>
  <si>
    <t>P32801</t>
  </si>
  <si>
    <t>YKL048C</t>
  </si>
  <si>
    <t>ELM1</t>
  </si>
  <si>
    <t>P32802</t>
  </si>
  <si>
    <t>YLR083C</t>
  </si>
  <si>
    <t>EMP70</t>
  </si>
  <si>
    <t>P32803</t>
  </si>
  <si>
    <t>YGL200C</t>
  </si>
  <si>
    <t>EMP24</t>
  </si>
  <si>
    <t>P32804</t>
  </si>
  <si>
    <t>YGL255W</t>
  </si>
  <si>
    <t>ZRT1</t>
  </si>
  <si>
    <t>P32806</t>
  </si>
  <si>
    <t>YJL044C</t>
  </si>
  <si>
    <t>GYP6</t>
  </si>
  <si>
    <t>P32807</t>
  </si>
  <si>
    <t>YMR284W</t>
  </si>
  <si>
    <t>YKU70</t>
  </si>
  <si>
    <t>P32829</t>
  </si>
  <si>
    <t>YMR224C</t>
  </si>
  <si>
    <t>MRE11</t>
  </si>
  <si>
    <t>P32830</t>
  </si>
  <si>
    <t>YBR091C</t>
  </si>
  <si>
    <t>TIM12</t>
  </si>
  <si>
    <t>P32831</t>
  </si>
  <si>
    <t>YBR212W</t>
  </si>
  <si>
    <t>NGR1</t>
  </si>
  <si>
    <t>P32832</t>
  </si>
  <si>
    <t>YMR091C</t>
  </si>
  <si>
    <t>NPL6</t>
  </si>
  <si>
    <t>P32833</t>
  </si>
  <si>
    <t>YBR060C</t>
  </si>
  <si>
    <t>ORC2</t>
  </si>
  <si>
    <t>P32836</t>
  </si>
  <si>
    <t>YOR185C</t>
  </si>
  <si>
    <t>GSP2</t>
  </si>
  <si>
    <t>P32839</t>
  </si>
  <si>
    <t>YDR375C</t>
  </si>
  <si>
    <t>BCS1</t>
  </si>
  <si>
    <t>P32842</t>
  </si>
  <si>
    <t>YPL234C</t>
  </si>
  <si>
    <t>VMA11</t>
  </si>
  <si>
    <t>P32843</t>
  </si>
  <si>
    <t>YMR302C</t>
  </si>
  <si>
    <t>YME2</t>
  </si>
  <si>
    <t>P32844</t>
  </si>
  <si>
    <t>YIL068C</t>
  </si>
  <si>
    <t>SEC6</t>
  </si>
  <si>
    <t>P32849</t>
  </si>
  <si>
    <t>YLR032W</t>
  </si>
  <si>
    <t>RAD5</t>
  </si>
  <si>
    <t>P32854</t>
  </si>
  <si>
    <t>YOR036W</t>
  </si>
  <si>
    <t>PEP12</t>
  </si>
  <si>
    <t>P32855</t>
  </si>
  <si>
    <t>YPR055W</t>
  </si>
  <si>
    <t>SEC8</t>
  </si>
  <si>
    <t>P32860</t>
  </si>
  <si>
    <t>YKL040C</t>
  </si>
  <si>
    <t>NFU1</t>
  </si>
  <si>
    <t>P32861</t>
  </si>
  <si>
    <t>YKL035W</t>
  </si>
  <si>
    <t>UGP1</t>
  </si>
  <si>
    <t>P32863</t>
  </si>
  <si>
    <t>YGL163C</t>
  </si>
  <si>
    <t>RAD54</t>
  </si>
  <si>
    <t>P32864</t>
  </si>
  <si>
    <t>YOR370C</t>
  </si>
  <si>
    <t>MRS6</t>
  </si>
  <si>
    <t>P32867</t>
  </si>
  <si>
    <t>YPL232W</t>
  </si>
  <si>
    <t>SSO1</t>
  </si>
  <si>
    <t>P32873</t>
  </si>
  <si>
    <t>YPL115C</t>
  </si>
  <si>
    <t>BEM3</t>
  </si>
  <si>
    <t>P32874</t>
  </si>
  <si>
    <t>YMR207C</t>
  </si>
  <si>
    <t>HFA1</t>
  </si>
  <si>
    <t>P32875</t>
  </si>
  <si>
    <t>YOR196C</t>
  </si>
  <si>
    <t>LIP5</t>
  </si>
  <si>
    <t>P32891</t>
  </si>
  <si>
    <t>YDL174C</t>
  </si>
  <si>
    <t>DLD1</t>
  </si>
  <si>
    <t>P32892</t>
  </si>
  <si>
    <t>YLL008W</t>
  </si>
  <si>
    <t>DRS1</t>
  </si>
  <si>
    <t>P32893</t>
  </si>
  <si>
    <t>YGR166W</t>
  </si>
  <si>
    <t>TRS65</t>
  </si>
  <si>
    <t>P32895</t>
  </si>
  <si>
    <t>YKL181W</t>
  </si>
  <si>
    <t>PRS1</t>
  </si>
  <si>
    <t>P32896</t>
  </si>
  <si>
    <t>YDR081C</t>
  </si>
  <si>
    <t>PDC2</t>
  </si>
  <si>
    <t>P32897</t>
  </si>
  <si>
    <t>YNR017W</t>
  </si>
  <si>
    <t>TIM23</t>
  </si>
  <si>
    <t>P32898</t>
  </si>
  <si>
    <t>YDR430C</t>
  </si>
  <si>
    <t>CYM1</t>
  </si>
  <si>
    <t>P32899</t>
  </si>
  <si>
    <t>YHR148W</t>
  </si>
  <si>
    <t>IMP3</t>
  </si>
  <si>
    <t>P32900</t>
  </si>
  <si>
    <t>YHR149C</t>
  </si>
  <si>
    <t>SKG6</t>
  </si>
  <si>
    <t>P32901</t>
  </si>
  <si>
    <t>YKR093W</t>
  </si>
  <si>
    <t>PTR2</t>
  </si>
  <si>
    <t>P32902</t>
  </si>
  <si>
    <t>YHL004W</t>
  </si>
  <si>
    <t>MRP4</t>
  </si>
  <si>
    <t>P32904</t>
  </si>
  <si>
    <t>YHR147C</t>
  </si>
  <si>
    <t>MRPL6</t>
  </si>
  <si>
    <t>P32906</t>
  </si>
  <si>
    <t>YJR131W</t>
  </si>
  <si>
    <t>MNS1</t>
  </si>
  <si>
    <t>P32908</t>
  </si>
  <si>
    <t>YFL008W</t>
  </si>
  <si>
    <t>SMC1</t>
  </si>
  <si>
    <t>P32909</t>
  </si>
  <si>
    <t>YBR172C</t>
  </si>
  <si>
    <t>SMY2</t>
  </si>
  <si>
    <t>P32910</t>
  </si>
  <si>
    <t>YNR003C</t>
  </si>
  <si>
    <t>RPC34</t>
  </si>
  <si>
    <t>P32911</t>
  </si>
  <si>
    <t>YNL244C</t>
  </si>
  <si>
    <t>SUI1</t>
  </si>
  <si>
    <t>P32912</t>
  </si>
  <si>
    <t>YGL212W</t>
  </si>
  <si>
    <t>VAM7</t>
  </si>
  <si>
    <t>P32913</t>
  </si>
  <si>
    <t>YOR132W</t>
  </si>
  <si>
    <t>VPS17</t>
  </si>
  <si>
    <t>P32915</t>
  </si>
  <si>
    <t>YLR378C</t>
  </si>
  <si>
    <t>SEC61</t>
  </si>
  <si>
    <t>P32916</t>
  </si>
  <si>
    <t>YDR292C</t>
  </si>
  <si>
    <t>SRP101</t>
  </si>
  <si>
    <t>P32917</t>
  </si>
  <si>
    <t>YDR103W</t>
  </si>
  <si>
    <t>STE5</t>
  </si>
  <si>
    <t>P32939</t>
  </si>
  <si>
    <t>YML001W</t>
  </si>
  <si>
    <t>YPT7</t>
  </si>
  <si>
    <t>P33201</t>
  </si>
  <si>
    <t>YKL009W</t>
  </si>
  <si>
    <t>MRT4</t>
  </si>
  <si>
    <t>P33202</t>
  </si>
  <si>
    <t>YKL010C</t>
  </si>
  <si>
    <t>UFD4</t>
  </si>
  <si>
    <t>P33203</t>
  </si>
  <si>
    <t>YKL012W</t>
  </si>
  <si>
    <t>PRP40</t>
  </si>
  <si>
    <t>P33204</t>
  </si>
  <si>
    <t>YKL013C</t>
  </si>
  <si>
    <t>ARC19</t>
  </si>
  <si>
    <t>P33296</t>
  </si>
  <si>
    <t>YER100W</t>
  </si>
  <si>
    <t>UBC6</t>
  </si>
  <si>
    <t>P33297</t>
  </si>
  <si>
    <t>YOR117W</t>
  </si>
  <si>
    <t>RPT5</t>
  </si>
  <si>
    <t>P33298</t>
  </si>
  <si>
    <t>YDR394W</t>
  </si>
  <si>
    <t>RPT3</t>
  </si>
  <si>
    <t>P33299</t>
  </si>
  <si>
    <t>YKL145W</t>
  </si>
  <si>
    <t>RPT1</t>
  </si>
  <si>
    <t>P33302</t>
  </si>
  <si>
    <t>YOR153W</t>
  </si>
  <si>
    <t>PDR5</t>
  </si>
  <si>
    <t>P33303</t>
  </si>
  <si>
    <t>YJR095W</t>
  </si>
  <si>
    <t>SFC1</t>
  </si>
  <si>
    <t>P33307</t>
  </si>
  <si>
    <t>YGL238W</t>
  </si>
  <si>
    <t>CSE1</t>
  </si>
  <si>
    <t>P33308</t>
  </si>
  <si>
    <t>YNR010W</t>
  </si>
  <si>
    <t>CSE2</t>
  </si>
  <si>
    <t>P33309</t>
  </si>
  <si>
    <t>YNL001W</t>
  </si>
  <si>
    <t>DOM34</t>
  </si>
  <si>
    <t>P33310</t>
  </si>
  <si>
    <t>YLR188W</t>
  </si>
  <si>
    <t>MDL1</t>
  </si>
  <si>
    <t>P33311</t>
  </si>
  <si>
    <t>YPL270W</t>
  </si>
  <si>
    <t>MDL2</t>
  </si>
  <si>
    <t>P33313</t>
  </si>
  <si>
    <t>YBR155W</t>
  </si>
  <si>
    <t>CNS1</t>
  </si>
  <si>
    <t>P33314</t>
  </si>
  <si>
    <t>YKL092C</t>
  </si>
  <si>
    <t>BUD2</t>
  </si>
  <si>
    <t>P33315</t>
  </si>
  <si>
    <t>YBR117C</t>
  </si>
  <si>
    <t>TKL2</t>
  </si>
  <si>
    <t>P33317</t>
  </si>
  <si>
    <t>YBR252W</t>
  </si>
  <si>
    <t>DUT1</t>
  </si>
  <si>
    <t>P33322</t>
  </si>
  <si>
    <t>YLR175W</t>
  </si>
  <si>
    <t>CBF5</t>
  </si>
  <si>
    <t>P33324</t>
  </si>
  <si>
    <t>YKL091C</t>
  </si>
  <si>
    <t>P33327</t>
  </si>
  <si>
    <t>YDL215C</t>
  </si>
  <si>
    <t>GDH2</t>
  </si>
  <si>
    <t>P33328</t>
  </si>
  <si>
    <t>YOR327C</t>
  </si>
  <si>
    <t>SNC2</t>
  </si>
  <si>
    <t>P33330</t>
  </si>
  <si>
    <t>YOR184W</t>
  </si>
  <si>
    <t>SER1</t>
  </si>
  <si>
    <t>P33331</t>
  </si>
  <si>
    <t>YER009W</t>
  </si>
  <si>
    <t>NTF2</t>
  </si>
  <si>
    <t>P33332</t>
  </si>
  <si>
    <t>YER008C</t>
  </si>
  <si>
    <t>SEC3</t>
  </si>
  <si>
    <t>P33333</t>
  </si>
  <si>
    <t>YDL052C</t>
  </si>
  <si>
    <t>SLC1</t>
  </si>
  <si>
    <t>P33334</t>
  </si>
  <si>
    <t>YHR165C</t>
  </si>
  <si>
    <t>PRP8</t>
  </si>
  <si>
    <t>P33336</t>
  </si>
  <si>
    <t>YGR143W</t>
  </si>
  <si>
    <t>SKN1</t>
  </si>
  <si>
    <t>P33338</t>
  </si>
  <si>
    <t>YNL243W</t>
  </si>
  <si>
    <t>SLA2</t>
  </si>
  <si>
    <t>P33339</t>
  </si>
  <si>
    <t>YGR047C</t>
  </si>
  <si>
    <t>TFC4</t>
  </si>
  <si>
    <t>P33399</t>
  </si>
  <si>
    <t>YDL051W</t>
  </si>
  <si>
    <t>LHP1</t>
  </si>
  <si>
    <t>P33401</t>
  </si>
  <si>
    <t>YKL127W</t>
  </si>
  <si>
    <t>PGM1</t>
  </si>
  <si>
    <t>P33411</t>
  </si>
  <si>
    <t>YGR006W</t>
  </si>
  <si>
    <t>PRP18</t>
  </si>
  <si>
    <t>P33412</t>
  </si>
  <si>
    <t>YGR007W</t>
  </si>
  <si>
    <t>ECT1</t>
  </si>
  <si>
    <t>P33416</t>
  </si>
  <si>
    <t>YDR258C</t>
  </si>
  <si>
    <t>HSP78</t>
  </si>
  <si>
    <t>P33417</t>
  </si>
  <si>
    <t>YKL032C</t>
  </si>
  <si>
    <t>IXR1</t>
  </si>
  <si>
    <t>P33418</t>
  </si>
  <si>
    <t>YKL205W</t>
  </si>
  <si>
    <t>LOS1</t>
  </si>
  <si>
    <t>P33421</t>
  </si>
  <si>
    <t>YKL141W</t>
  </si>
  <si>
    <t>SDH3</t>
  </si>
  <si>
    <t>P33441</t>
  </si>
  <si>
    <t>YML062C</t>
  </si>
  <si>
    <t>MFT1</t>
  </si>
  <si>
    <t>P33442</t>
  </si>
  <si>
    <t>YLR441C</t>
  </si>
  <si>
    <t>RPS1A</t>
  </si>
  <si>
    <t>P33734</t>
  </si>
  <si>
    <t>YBR248C</t>
  </si>
  <si>
    <t>HIS7</t>
  </si>
  <si>
    <t>P33750</t>
  </si>
  <si>
    <t>YLL011W</t>
  </si>
  <si>
    <t>SOF1</t>
  </si>
  <si>
    <t>P33753</t>
  </si>
  <si>
    <t>YKR056W</t>
  </si>
  <si>
    <t>TRM2</t>
  </si>
  <si>
    <t>P33755</t>
  </si>
  <si>
    <t>YBR170C</t>
  </si>
  <si>
    <t>NPL4</t>
  </si>
  <si>
    <t>P33759</t>
  </si>
  <si>
    <t>YBR251W</t>
  </si>
  <si>
    <t>MRPS5</t>
  </si>
  <si>
    <t>P33760</t>
  </si>
  <si>
    <t>YNL329C</t>
  </si>
  <si>
    <t>PEX6</t>
  </si>
  <si>
    <t>P33767</t>
  </si>
  <si>
    <t>YEL002C</t>
  </si>
  <si>
    <t>WBP1</t>
  </si>
  <si>
    <t>P33775</t>
  </si>
  <si>
    <t>YDL095W</t>
  </si>
  <si>
    <t>PMT1</t>
  </si>
  <si>
    <t>P33891</t>
  </si>
  <si>
    <t>YGL145W</t>
  </si>
  <si>
    <t>TIP20</t>
  </si>
  <si>
    <t>P33892</t>
  </si>
  <si>
    <t>YGL195W</t>
  </si>
  <si>
    <t>GCN1</t>
  </si>
  <si>
    <t>P33893</t>
  </si>
  <si>
    <t>YBL080C</t>
  </si>
  <si>
    <t>PET112</t>
  </si>
  <si>
    <t>P33894</t>
  </si>
  <si>
    <t>YOR219C</t>
  </si>
  <si>
    <t>STE13</t>
  </si>
  <si>
    <t>P33895</t>
  </si>
  <si>
    <t>YOL069W</t>
  </si>
  <si>
    <t>NUF2</t>
  </si>
  <si>
    <t>P34072</t>
  </si>
  <si>
    <t>YNL076W</t>
  </si>
  <si>
    <t>MKS1</t>
  </si>
  <si>
    <t>P34077</t>
  </si>
  <si>
    <t>YFR002W</t>
  </si>
  <si>
    <t>NIC96</t>
  </si>
  <si>
    <t>P34078</t>
  </si>
  <si>
    <t>YKL143W</t>
  </si>
  <si>
    <t>LTV1</t>
  </si>
  <si>
    <t>P34087</t>
  </si>
  <si>
    <t>YDR404C</t>
  </si>
  <si>
    <t>RPB7</t>
  </si>
  <si>
    <t>P34110</t>
  </si>
  <si>
    <t>YJL154C</t>
  </si>
  <si>
    <t>VPS35</t>
  </si>
  <si>
    <t>P34111</t>
  </si>
  <si>
    <t>YAL001C</t>
  </si>
  <si>
    <t>TFC3</t>
  </si>
  <si>
    <t>P34160</t>
  </si>
  <si>
    <t>YMR125W</t>
  </si>
  <si>
    <t>STO1</t>
  </si>
  <si>
    <t>P34162</t>
  </si>
  <si>
    <t>YHR041C</t>
  </si>
  <si>
    <t>SRB2</t>
  </si>
  <si>
    <t>P34163</t>
  </si>
  <si>
    <t>YKL140W</t>
  </si>
  <si>
    <t>TGL1</t>
  </si>
  <si>
    <t>P34164</t>
  </si>
  <si>
    <t>YGL208W</t>
  </si>
  <si>
    <t>SIP2</t>
  </si>
  <si>
    <t>P34167</t>
  </si>
  <si>
    <t>YPR163C</t>
  </si>
  <si>
    <t>TIF3</t>
  </si>
  <si>
    <t>P34216</t>
  </si>
  <si>
    <t>YBL047C</t>
  </si>
  <si>
    <t>EDE1</t>
  </si>
  <si>
    <t>P34219</t>
  </si>
  <si>
    <t>YBL054W</t>
  </si>
  <si>
    <t>TOD6</t>
  </si>
  <si>
    <t>P34220</t>
  </si>
  <si>
    <t>YBL055C</t>
  </si>
  <si>
    <t>P34221</t>
  </si>
  <si>
    <t>YBL056W</t>
  </si>
  <si>
    <t>PTC3</t>
  </si>
  <si>
    <t>P34222</t>
  </si>
  <si>
    <t>YBL057C</t>
  </si>
  <si>
    <t>PTH2</t>
  </si>
  <si>
    <t>P34223</t>
  </si>
  <si>
    <t>YBL058W</t>
  </si>
  <si>
    <t>SHP1</t>
  </si>
  <si>
    <t>P34226</t>
  </si>
  <si>
    <t>YBL061C</t>
  </si>
  <si>
    <t>SKT5</t>
  </si>
  <si>
    <t>P34227</t>
  </si>
  <si>
    <t>YBL064C</t>
  </si>
  <si>
    <t>PRX1</t>
  </si>
  <si>
    <t>P34228</t>
  </si>
  <si>
    <t>YBL066C</t>
  </si>
  <si>
    <t>SEF1</t>
  </si>
  <si>
    <t>P34232</t>
  </si>
  <si>
    <t>YKL186C</t>
  </si>
  <si>
    <t>MTR2</t>
  </si>
  <si>
    <t>P34237</t>
  </si>
  <si>
    <t>YKL179C</t>
  </si>
  <si>
    <t>COY1</t>
  </si>
  <si>
    <t>P34241</t>
  </si>
  <si>
    <t>YKL014C</t>
  </si>
  <si>
    <t>URB1</t>
  </si>
  <si>
    <t>P34243</t>
  </si>
  <si>
    <t>YKL017C</t>
  </si>
  <si>
    <t>HCS1</t>
  </si>
  <si>
    <t>P34244</t>
  </si>
  <si>
    <t>YKL101W</t>
  </si>
  <si>
    <t>HSL1</t>
  </si>
  <si>
    <t>P34247</t>
  </si>
  <si>
    <t>YKL099C</t>
  </si>
  <si>
    <t>UTP11</t>
  </si>
  <si>
    <t>P34248</t>
  </si>
  <si>
    <t>YKL100C</t>
  </si>
  <si>
    <t>P34253</t>
  </si>
  <si>
    <t>YKL110C</t>
  </si>
  <si>
    <t>KTI12</t>
  </si>
  <si>
    <t>P34730</t>
  </si>
  <si>
    <t>YDR099W</t>
  </si>
  <si>
    <t>BMH2</t>
  </si>
  <si>
    <t>P34756</t>
  </si>
  <si>
    <t>YFR019W</t>
  </si>
  <si>
    <t>FAB1</t>
  </si>
  <si>
    <t>P34760</t>
  </si>
  <si>
    <t>YML028W</t>
  </si>
  <si>
    <t>TSA1</t>
  </si>
  <si>
    <t>P34761</t>
  </si>
  <si>
    <t>YNL197C</t>
  </si>
  <si>
    <t>WHI3</t>
  </si>
  <si>
    <t>P34909</t>
  </si>
  <si>
    <t>YER068W</t>
  </si>
  <si>
    <t>MOT2</t>
  </si>
  <si>
    <t>P35056</t>
  </si>
  <si>
    <t>YDR244W</t>
  </si>
  <si>
    <t>PEX5</t>
  </si>
  <si>
    <t>P35169</t>
  </si>
  <si>
    <t>YJR066W</t>
  </si>
  <si>
    <t>TOR1</t>
  </si>
  <si>
    <t>P35172</t>
  </si>
  <si>
    <t>YBR001C</t>
  </si>
  <si>
    <t>NTH2</t>
  </si>
  <si>
    <t>P35176</t>
  </si>
  <si>
    <t>YDR304C</t>
  </si>
  <si>
    <t>CPR5</t>
  </si>
  <si>
    <t>P35177</t>
  </si>
  <si>
    <t>YBR081C</t>
  </si>
  <si>
    <t>SPT7</t>
  </si>
  <si>
    <t>P35178</t>
  </si>
  <si>
    <t>YDR087C</t>
  </si>
  <si>
    <t>RRP1</t>
  </si>
  <si>
    <t>P35179</t>
  </si>
  <si>
    <t>YDR086C</t>
  </si>
  <si>
    <t>SSS1</t>
  </si>
  <si>
    <t>P35180</t>
  </si>
  <si>
    <t>YGR082W</t>
  </si>
  <si>
    <t>TOM20</t>
  </si>
  <si>
    <t>P35182</t>
  </si>
  <si>
    <t>YDL006W</t>
  </si>
  <si>
    <t>PTC1</t>
  </si>
  <si>
    <t>P35183</t>
  </si>
  <si>
    <t>YBL069W</t>
  </si>
  <si>
    <t>AST1</t>
  </si>
  <si>
    <t>P35184</t>
  </si>
  <si>
    <t>YIR012W</t>
  </si>
  <si>
    <t>SQT1</t>
  </si>
  <si>
    <t>P35189</t>
  </si>
  <si>
    <t>YPL129W</t>
  </si>
  <si>
    <t>TAF14</t>
  </si>
  <si>
    <t>P35191</t>
  </si>
  <si>
    <t>YFL016C</t>
  </si>
  <si>
    <t>MDJ1</t>
  </si>
  <si>
    <t>P35193</t>
  </si>
  <si>
    <t>YOL082W</t>
  </si>
  <si>
    <t>ATG19</t>
  </si>
  <si>
    <t>P35194</t>
  </si>
  <si>
    <t>YBL004W</t>
  </si>
  <si>
    <t>UTP20</t>
  </si>
  <si>
    <t>P35196</t>
  </si>
  <si>
    <t>YBR002C</t>
  </si>
  <si>
    <t>RER2</t>
  </si>
  <si>
    <t>P35197</t>
  </si>
  <si>
    <t>YDL226C</t>
  </si>
  <si>
    <t>GCS1</t>
  </si>
  <si>
    <t>P35200</t>
  </si>
  <si>
    <t>YLR168C</t>
  </si>
  <si>
    <t>UPS2</t>
  </si>
  <si>
    <t>P35202</t>
  </si>
  <si>
    <t>YOR143C</t>
  </si>
  <si>
    <t>THI80</t>
  </si>
  <si>
    <t>P35206</t>
  </si>
  <si>
    <t>YBR036C</t>
  </si>
  <si>
    <t>CSG2</t>
  </si>
  <si>
    <t>P35207</t>
  </si>
  <si>
    <t>YLR398C</t>
  </si>
  <si>
    <t>SKI2</t>
  </si>
  <si>
    <t>P35210</t>
  </si>
  <si>
    <t>YKL020C</t>
  </si>
  <si>
    <t>SPT23</t>
  </si>
  <si>
    <t>P35691</t>
  </si>
  <si>
    <t>YKL056C</t>
  </si>
  <si>
    <t>TMA19</t>
  </si>
  <si>
    <t>P35718</t>
  </si>
  <si>
    <t>YKL144C</t>
  </si>
  <si>
    <t>RPC25</t>
  </si>
  <si>
    <t>P35719</t>
  </si>
  <si>
    <t>YKL142W</t>
  </si>
  <si>
    <t>MRP8</t>
  </si>
  <si>
    <t>P35723</t>
  </si>
  <si>
    <t>YKL065C</t>
  </si>
  <si>
    <t>YET1</t>
  </si>
  <si>
    <t>P35724</t>
  </si>
  <si>
    <t>YKL064W</t>
  </si>
  <si>
    <t>MNR2</t>
  </si>
  <si>
    <t>P35725</t>
  </si>
  <si>
    <t>YKL063C</t>
  </si>
  <si>
    <t>P35728</t>
  </si>
  <si>
    <t>YKL059C</t>
  </si>
  <si>
    <t>MPE1</t>
  </si>
  <si>
    <t>P35729</t>
  </si>
  <si>
    <t>YKL057C</t>
  </si>
  <si>
    <t>NUP120</t>
  </si>
  <si>
    <t>P35732</t>
  </si>
  <si>
    <t>YKL054C</t>
  </si>
  <si>
    <t>DEF1</t>
  </si>
  <si>
    <t>P35735</t>
  </si>
  <si>
    <t>YKL051W</t>
  </si>
  <si>
    <t>SFK1</t>
  </si>
  <si>
    <t>P35817</t>
  </si>
  <si>
    <t>YLR399C</t>
  </si>
  <si>
    <t>BDF1</t>
  </si>
  <si>
    <t>P35844</t>
  </si>
  <si>
    <t>YPL145C</t>
  </si>
  <si>
    <t>KES1</t>
  </si>
  <si>
    <t>P35845</t>
  </si>
  <si>
    <t>YAR042W</t>
  </si>
  <si>
    <t>SWH1</t>
  </si>
  <si>
    <t>P35996</t>
  </si>
  <si>
    <t>YKL170W</t>
  </si>
  <si>
    <t>MRPL38</t>
  </si>
  <si>
    <t>P35997</t>
  </si>
  <si>
    <t>YKL156W</t>
  </si>
  <si>
    <t>RPS27A</t>
  </si>
  <si>
    <t>P35999</t>
  </si>
  <si>
    <t>YKL134C</t>
  </si>
  <si>
    <t>P36000</t>
  </si>
  <si>
    <t>YKL135C</t>
  </si>
  <si>
    <t>APL2</t>
  </si>
  <si>
    <t>P36002</t>
  </si>
  <si>
    <t>YKL198C</t>
  </si>
  <si>
    <t>PTK1</t>
  </si>
  <si>
    <t>P36004</t>
  </si>
  <si>
    <t>YKL168C</t>
  </si>
  <si>
    <t>KKQ8</t>
  </si>
  <si>
    <t>P36006</t>
  </si>
  <si>
    <t>YKL129C</t>
  </si>
  <si>
    <t>MYO3</t>
  </si>
  <si>
    <t>P36007</t>
  </si>
  <si>
    <t>YKL218C</t>
  </si>
  <si>
    <t>SRY1</t>
  </si>
  <si>
    <t>P36008</t>
  </si>
  <si>
    <t>YKL081W</t>
  </si>
  <si>
    <t>TEF4</t>
  </si>
  <si>
    <t>P36009</t>
  </si>
  <si>
    <t>YKL078W</t>
  </si>
  <si>
    <t>DHR2</t>
  </si>
  <si>
    <t>P36010</t>
  </si>
  <si>
    <t>YKL067W</t>
  </si>
  <si>
    <t>YNK1</t>
  </si>
  <si>
    <t>P36012</t>
  </si>
  <si>
    <t>YKL049C</t>
  </si>
  <si>
    <t>CSE4</t>
  </si>
  <si>
    <t>P36013</t>
  </si>
  <si>
    <t>YKL029C</t>
  </si>
  <si>
    <t>MAE1</t>
  </si>
  <si>
    <t>P36015</t>
  </si>
  <si>
    <t>YKL196C</t>
  </si>
  <si>
    <t>YKT6</t>
  </si>
  <si>
    <t>P36016</t>
  </si>
  <si>
    <t>YKL073W</t>
  </si>
  <si>
    <t>LHS1</t>
  </si>
  <si>
    <t>P36017</t>
  </si>
  <si>
    <t>YOR089C</t>
  </si>
  <si>
    <t>VPS21</t>
  </si>
  <si>
    <t>P36018</t>
  </si>
  <si>
    <t>YKR014C</t>
  </si>
  <si>
    <t>YPT52</t>
  </si>
  <si>
    <t>P36022</t>
  </si>
  <si>
    <t>YKR054C</t>
  </si>
  <si>
    <t>DYN1</t>
  </si>
  <si>
    <t>P36024</t>
  </si>
  <si>
    <t>YKR072C</t>
  </si>
  <si>
    <t>SIS2</t>
  </si>
  <si>
    <t>P36035</t>
  </si>
  <si>
    <t>YKL217W</t>
  </si>
  <si>
    <t>JEN1</t>
  </si>
  <si>
    <t>P36036</t>
  </si>
  <si>
    <t>YKL214C</t>
  </si>
  <si>
    <t>YRA2</t>
  </si>
  <si>
    <t>P36037</t>
  </si>
  <si>
    <t>YKL213C</t>
  </si>
  <si>
    <t>DOA1</t>
  </si>
  <si>
    <t>P36038</t>
  </si>
  <si>
    <t>YKL208W</t>
  </si>
  <si>
    <t>CBT1</t>
  </si>
  <si>
    <t>P36039</t>
  </si>
  <si>
    <t>YKL207W</t>
  </si>
  <si>
    <t>EMC3</t>
  </si>
  <si>
    <t>P36040</t>
  </si>
  <si>
    <t>YKL206C</t>
  </si>
  <si>
    <t>ADD66</t>
  </si>
  <si>
    <t>P36041</t>
  </si>
  <si>
    <t>YKL204W</t>
  </si>
  <si>
    <t>EAP1</t>
  </si>
  <si>
    <t>P36044</t>
  </si>
  <si>
    <t>YKL201C</t>
  </si>
  <si>
    <t>MNN4</t>
  </si>
  <si>
    <t>P36046</t>
  </si>
  <si>
    <t>YKL195W</t>
  </si>
  <si>
    <t>MIA40</t>
  </si>
  <si>
    <t>P36047</t>
  </si>
  <si>
    <t>YKL193C</t>
  </si>
  <si>
    <t>SDS22</t>
  </si>
  <si>
    <t>P36048</t>
  </si>
  <si>
    <t>YKL173W</t>
  </si>
  <si>
    <t>SNU114</t>
  </si>
  <si>
    <t>P36049</t>
  </si>
  <si>
    <t>YKL172W</t>
  </si>
  <si>
    <t>EBP2</t>
  </si>
  <si>
    <t>P36051</t>
  </si>
  <si>
    <t>YKL165C</t>
  </si>
  <si>
    <t>MCD4</t>
  </si>
  <si>
    <t>P36053</t>
  </si>
  <si>
    <t>YKL160W</t>
  </si>
  <si>
    <t>ELF1</t>
  </si>
  <si>
    <t>P36056</t>
  </si>
  <si>
    <t>YKL155C</t>
  </si>
  <si>
    <t>RSM22</t>
  </si>
  <si>
    <t>P36057</t>
  </si>
  <si>
    <t>YKL154W</t>
  </si>
  <si>
    <t>SRP102</t>
  </si>
  <si>
    <t>P36059</t>
  </si>
  <si>
    <t>YKL151C</t>
  </si>
  <si>
    <t>P36060</t>
  </si>
  <si>
    <t>YKL150W</t>
  </si>
  <si>
    <t>MCR1</t>
  </si>
  <si>
    <t>P36062</t>
  </si>
  <si>
    <t>YKL146W</t>
  </si>
  <si>
    <t>AVT3</t>
  </si>
  <si>
    <t>P36064</t>
  </si>
  <si>
    <t>YKL137W</t>
  </si>
  <si>
    <t>CMC1</t>
  </si>
  <si>
    <t>P36069</t>
  </si>
  <si>
    <t>YKL128C</t>
  </si>
  <si>
    <t>PMU1</t>
  </si>
  <si>
    <t>P36076</t>
  </si>
  <si>
    <t>YKL088W</t>
  </si>
  <si>
    <t>CAB3</t>
  </si>
  <si>
    <t>P36080</t>
  </si>
  <si>
    <t>YKL082C</t>
  </si>
  <si>
    <t>RRP14</t>
  </si>
  <si>
    <t>P36081</t>
  </si>
  <si>
    <t>YKL077W</t>
  </si>
  <si>
    <t>P36083</t>
  </si>
  <si>
    <t>YKL075C</t>
  </si>
  <si>
    <t>P36084</t>
  </si>
  <si>
    <t>YKL074C</t>
  </si>
  <si>
    <t>MUD2</t>
  </si>
  <si>
    <t>P36085</t>
  </si>
  <si>
    <t>YKL072W</t>
  </si>
  <si>
    <t>STB6</t>
  </si>
  <si>
    <t>P36088</t>
  </si>
  <si>
    <t>YKL069W</t>
  </si>
  <si>
    <t>P36090</t>
  </si>
  <si>
    <t>YKL047W</t>
  </si>
  <si>
    <t>ANR2</t>
  </si>
  <si>
    <t>P36091</t>
  </si>
  <si>
    <t>YKL046C</t>
  </si>
  <si>
    <t>DCW1</t>
  </si>
  <si>
    <t>P36093</t>
  </si>
  <si>
    <t>YKL043W</t>
  </si>
  <si>
    <t>PHD1</t>
  </si>
  <si>
    <t>P36094</t>
  </si>
  <si>
    <t>YKL042W</t>
  </si>
  <si>
    <t>SPC42</t>
  </si>
  <si>
    <t>P36095</t>
  </si>
  <si>
    <t>YKL041W</t>
  </si>
  <si>
    <t>VPS24</t>
  </si>
  <si>
    <t>P36100</t>
  </si>
  <si>
    <t>YKL028W</t>
  </si>
  <si>
    <t>TFA1</t>
  </si>
  <si>
    <t>P36101</t>
  </si>
  <si>
    <t>YKL027W</t>
  </si>
  <si>
    <t>TCD2</t>
  </si>
  <si>
    <t>P36102</t>
  </si>
  <si>
    <t>YKL025C</t>
  </si>
  <si>
    <t>PAN3</t>
  </si>
  <si>
    <t>P36104</t>
  </si>
  <si>
    <t>YKL018W</t>
  </si>
  <si>
    <t>SWD2</t>
  </si>
  <si>
    <t>P36105</t>
  </si>
  <si>
    <t>YKL006W</t>
  </si>
  <si>
    <t>RPL14A</t>
  </si>
  <si>
    <t>P36106</t>
  </si>
  <si>
    <t>YKL005C</t>
  </si>
  <si>
    <t>BYE1</t>
  </si>
  <si>
    <t>P36108</t>
  </si>
  <si>
    <t>YKL002W</t>
  </si>
  <si>
    <t>DID4</t>
  </si>
  <si>
    <t>P36112</t>
  </si>
  <si>
    <t>YKR016W</t>
  </si>
  <si>
    <t>MIC60</t>
  </si>
  <si>
    <t>P36114</t>
  </si>
  <si>
    <t>YKR018C</t>
  </si>
  <si>
    <t>P36116</t>
  </si>
  <si>
    <t>YKR020W</t>
  </si>
  <si>
    <t>VPS51</t>
  </si>
  <si>
    <t>P36117</t>
  </si>
  <si>
    <t>YKR021W</t>
  </si>
  <si>
    <t>ALY1</t>
  </si>
  <si>
    <t>P36119</t>
  </si>
  <si>
    <t>YKR023W</t>
  </si>
  <si>
    <t>P36120</t>
  </si>
  <si>
    <t>YKR024C</t>
  </si>
  <si>
    <t>DBP7</t>
  </si>
  <si>
    <t>P36121</t>
  </si>
  <si>
    <t>YKR025W</t>
  </si>
  <si>
    <t>RPC37</t>
  </si>
  <si>
    <t>P36122</t>
  </si>
  <si>
    <t>YKR027W</t>
  </si>
  <si>
    <t>BCH2</t>
  </si>
  <si>
    <t>P36123</t>
  </si>
  <si>
    <t>YKR028W</t>
  </si>
  <si>
    <t>SAP190</t>
  </si>
  <si>
    <t>P36124</t>
  </si>
  <si>
    <t>YKR029C</t>
  </si>
  <si>
    <t>SET3</t>
  </si>
  <si>
    <t>P36126</t>
  </si>
  <si>
    <t>YKR031C</t>
  </si>
  <si>
    <t>SPO14</t>
  </si>
  <si>
    <t>P36130</t>
  </si>
  <si>
    <t>YKR036C</t>
  </si>
  <si>
    <t>CAF4</t>
  </si>
  <si>
    <t>P36131</t>
  </si>
  <si>
    <t>YKR037C</t>
  </si>
  <si>
    <t>SPC34</t>
  </si>
  <si>
    <t>P36132</t>
  </si>
  <si>
    <t>YKR038C</t>
  </si>
  <si>
    <t>KAE1</t>
  </si>
  <si>
    <t>P36136</t>
  </si>
  <si>
    <t>YKR043C</t>
  </si>
  <si>
    <t>SHB17</t>
  </si>
  <si>
    <t>P36139</t>
  </si>
  <si>
    <t>YKR046C</t>
  </si>
  <si>
    <t>PET10</t>
  </si>
  <si>
    <t>P36144</t>
  </si>
  <si>
    <t>YKR060W</t>
  </si>
  <si>
    <t>UTP30</t>
  </si>
  <si>
    <t>P36145</t>
  </si>
  <si>
    <t>YKR062W</t>
  </si>
  <si>
    <t>TFA2</t>
  </si>
  <si>
    <t>P36147</t>
  </si>
  <si>
    <t>YKR065C</t>
  </si>
  <si>
    <t>PAM17</t>
  </si>
  <si>
    <t>P36148</t>
  </si>
  <si>
    <t>YKR067W</t>
  </si>
  <si>
    <t>GPT2</t>
  </si>
  <si>
    <t>P36149</t>
  </si>
  <si>
    <t>YKR068C</t>
  </si>
  <si>
    <t>BET3</t>
  </si>
  <si>
    <t>P36150</t>
  </si>
  <si>
    <t>YKR069W</t>
  </si>
  <si>
    <t>MET1</t>
  </si>
  <si>
    <t>P36151</t>
  </si>
  <si>
    <t>YKR070W</t>
  </si>
  <si>
    <t>P36152</t>
  </si>
  <si>
    <t>YKR071C</t>
  </si>
  <si>
    <t>DRE2</t>
  </si>
  <si>
    <t>P36154</t>
  </si>
  <si>
    <t>YKR074W</t>
  </si>
  <si>
    <t>AIM29</t>
  </si>
  <si>
    <t>P36156</t>
  </si>
  <si>
    <t>YKR076W</t>
  </si>
  <si>
    <t>ECM4</t>
  </si>
  <si>
    <t>P36158</t>
  </si>
  <si>
    <t>YKR078W</t>
  </si>
  <si>
    <t>P36159</t>
  </si>
  <si>
    <t>YKR079C</t>
  </si>
  <si>
    <t>TRZ1</t>
  </si>
  <si>
    <t>P36160</t>
  </si>
  <si>
    <t>YKR081C</t>
  </si>
  <si>
    <t>RPF2</t>
  </si>
  <si>
    <t>P36161</t>
  </si>
  <si>
    <t>YKR082W</t>
  </si>
  <si>
    <t>NUP133</t>
  </si>
  <si>
    <t>P36162</t>
  </si>
  <si>
    <t>YKR083C</t>
  </si>
  <si>
    <t>DAD2</t>
  </si>
  <si>
    <t>P36164</t>
  </si>
  <si>
    <t>YKR088C</t>
  </si>
  <si>
    <t>TVP38</t>
  </si>
  <si>
    <t>P36165</t>
  </si>
  <si>
    <t>YKR089C</t>
  </si>
  <si>
    <t>TGL4</t>
  </si>
  <si>
    <t>P36168</t>
  </si>
  <si>
    <t>YKR096W</t>
  </si>
  <si>
    <t>ESL2</t>
  </si>
  <si>
    <t>P36224</t>
  </si>
  <si>
    <t>YMR294W</t>
  </si>
  <si>
    <t>JNM1</t>
  </si>
  <si>
    <t>P36421</t>
  </si>
  <si>
    <t>YGR185C</t>
  </si>
  <si>
    <t>TYS1</t>
  </si>
  <si>
    <t>P36516</t>
  </si>
  <si>
    <t>YMR024W</t>
  </si>
  <si>
    <t>MRPL3</t>
  </si>
  <si>
    <t>P36517</t>
  </si>
  <si>
    <t>YLR439W</t>
  </si>
  <si>
    <t>MRPL4</t>
  </si>
  <si>
    <t>P36519</t>
  </si>
  <si>
    <t>YDR237W</t>
  </si>
  <si>
    <t>MRPL7</t>
  </si>
  <si>
    <t>P36520</t>
  </si>
  <si>
    <t>YNL284C</t>
  </si>
  <si>
    <t>MRPL10</t>
  </si>
  <si>
    <t>P36521</t>
  </si>
  <si>
    <t>YDL202W</t>
  </si>
  <si>
    <t>MRPL11</t>
  </si>
  <si>
    <t>P36523</t>
  </si>
  <si>
    <t>YLR312W-A</t>
  </si>
  <si>
    <t>MRPL15</t>
  </si>
  <si>
    <t>P36525</t>
  </si>
  <si>
    <t>YMR193W</t>
  </si>
  <si>
    <t>MRPL24</t>
  </si>
  <si>
    <t>P36526</t>
  </si>
  <si>
    <t>YBR282W</t>
  </si>
  <si>
    <t>MRPL27</t>
  </si>
  <si>
    <t>P36527</t>
  </si>
  <si>
    <t>YDR462W</t>
  </si>
  <si>
    <t>MRPL28</t>
  </si>
  <si>
    <t>P36528</t>
  </si>
  <si>
    <t>YNL252C</t>
  </si>
  <si>
    <t>MRPL17</t>
  </si>
  <si>
    <t>P36531</t>
  </si>
  <si>
    <t>YBR122C</t>
  </si>
  <si>
    <t>MRPL36</t>
  </si>
  <si>
    <t>P36533</t>
  </si>
  <si>
    <t>YML009C</t>
  </si>
  <si>
    <t>MRPL39</t>
  </si>
  <si>
    <t>P36534</t>
  </si>
  <si>
    <t>YPL173W</t>
  </si>
  <si>
    <t>MRPL40</t>
  </si>
  <si>
    <t>P36775</t>
  </si>
  <si>
    <t>YBL022C</t>
  </si>
  <si>
    <t>PIM1</t>
  </si>
  <si>
    <t>P36973</t>
  </si>
  <si>
    <t>YDR441C</t>
  </si>
  <si>
    <t>APT2</t>
  </si>
  <si>
    <t>P37012</t>
  </si>
  <si>
    <t>YMR105C</t>
  </si>
  <si>
    <t>PGM2</t>
  </si>
  <si>
    <t>P37020</t>
  </si>
  <si>
    <t>YJR040W</t>
  </si>
  <si>
    <t>GEF1</t>
  </si>
  <si>
    <t>P37254</t>
  </si>
  <si>
    <t>YNR033W</t>
  </si>
  <si>
    <t>ABZ1</t>
  </si>
  <si>
    <t>P37262</t>
  </si>
  <si>
    <t>YCR073W-A</t>
  </si>
  <si>
    <t>SOL2</t>
  </si>
  <si>
    <t>P37263</t>
  </si>
  <si>
    <t>YCR087C-A</t>
  </si>
  <si>
    <t>P37267</t>
  </si>
  <si>
    <t>YGR174C</t>
  </si>
  <si>
    <t>CBP4</t>
  </si>
  <si>
    <t>P37291</t>
  </si>
  <si>
    <t>YLR058C</t>
  </si>
  <si>
    <t>SHM2</t>
  </si>
  <si>
    <t>P37292</t>
  </si>
  <si>
    <t>YBR263W</t>
  </si>
  <si>
    <t>SHM1</t>
  </si>
  <si>
    <t>P37293</t>
  </si>
  <si>
    <t>YGR147C</t>
  </si>
  <si>
    <t>NAT2</t>
  </si>
  <si>
    <t>P37296</t>
  </si>
  <si>
    <t>YMR054W</t>
  </si>
  <si>
    <t>STV1</t>
  </si>
  <si>
    <t>P37297</t>
  </si>
  <si>
    <t>YLR305C</t>
  </si>
  <si>
    <t>STT4</t>
  </si>
  <si>
    <t>P37298</t>
  </si>
  <si>
    <t>YDR178W</t>
  </si>
  <si>
    <t>SDH4</t>
  </si>
  <si>
    <t>P37299</t>
  </si>
  <si>
    <t>YHR001W-A</t>
  </si>
  <si>
    <t>QCR10</t>
  </si>
  <si>
    <t>P37302</t>
  </si>
  <si>
    <t>YBR286W</t>
  </si>
  <si>
    <t>APE3</t>
  </si>
  <si>
    <t>P37303</t>
  </si>
  <si>
    <t>YEL046C</t>
  </si>
  <si>
    <t>GLY1</t>
  </si>
  <si>
    <t>P37304</t>
  </si>
  <si>
    <t>YDR251W</t>
  </si>
  <si>
    <t>PAM1</t>
  </si>
  <si>
    <t>P37366</t>
  </si>
  <si>
    <t>YPR025C</t>
  </si>
  <si>
    <t>CCL1</t>
  </si>
  <si>
    <t>P37838</t>
  </si>
  <si>
    <t>YPL043W</t>
  </si>
  <si>
    <t>NOP4</t>
  </si>
  <si>
    <t>P37898</t>
  </si>
  <si>
    <t>YHR047C</t>
  </si>
  <si>
    <t>AAP1</t>
  </si>
  <si>
    <t>P38009</t>
  </si>
  <si>
    <t>YMR120C</t>
  </si>
  <si>
    <t>ADE17</t>
  </si>
  <si>
    <t>P38011</t>
  </si>
  <si>
    <t>YMR116C</t>
  </si>
  <si>
    <t>ASC1</t>
  </si>
  <si>
    <t>P38013</t>
  </si>
  <si>
    <t>YLR109W</t>
  </si>
  <si>
    <t>AHP1</t>
  </si>
  <si>
    <t>P38041</t>
  </si>
  <si>
    <t>YBL085W</t>
  </si>
  <si>
    <t>BOI1</t>
  </si>
  <si>
    <t>P38061</t>
  </si>
  <si>
    <t>YBL092W</t>
  </si>
  <si>
    <t>RPL32</t>
  </si>
  <si>
    <t>P38063</t>
  </si>
  <si>
    <t>YBL068W</t>
  </si>
  <si>
    <t>PRS4</t>
  </si>
  <si>
    <t>P38064</t>
  </si>
  <si>
    <t>YBL038W</t>
  </si>
  <si>
    <t>MRPL16</t>
  </si>
  <si>
    <t>P38065</t>
  </si>
  <si>
    <t>YBL037W</t>
  </si>
  <si>
    <t>APL3</t>
  </si>
  <si>
    <t>P38066</t>
  </si>
  <si>
    <t>YBL033C</t>
  </si>
  <si>
    <t>RIB1</t>
  </si>
  <si>
    <t>P38067</t>
  </si>
  <si>
    <t>YBR006W</t>
  </si>
  <si>
    <t>UGA2</t>
  </si>
  <si>
    <t>P38068</t>
  </si>
  <si>
    <t>YBR014C</t>
  </si>
  <si>
    <t>GRX7</t>
  </si>
  <si>
    <t>P38069</t>
  </si>
  <si>
    <t>YBR015C</t>
  </si>
  <si>
    <t>MNN2</t>
  </si>
  <si>
    <t>P38070</t>
  </si>
  <si>
    <t>YBR028C</t>
  </si>
  <si>
    <t>YPK3</t>
  </si>
  <si>
    <t>P38071</t>
  </si>
  <si>
    <t>YBR026C</t>
  </si>
  <si>
    <t>ETR1</t>
  </si>
  <si>
    <t>P38072</t>
  </si>
  <si>
    <t>YBR024W</t>
  </si>
  <si>
    <t>SCO2</t>
  </si>
  <si>
    <t>P38074</t>
  </si>
  <si>
    <t>YBR034C</t>
  </si>
  <si>
    <t>HMT1</t>
  </si>
  <si>
    <t>P38075</t>
  </si>
  <si>
    <t>YBR035C</t>
  </si>
  <si>
    <t>PDX3</t>
  </si>
  <si>
    <t>P38077</t>
  </si>
  <si>
    <t>YBR039W</t>
  </si>
  <si>
    <t>ATP3</t>
  </si>
  <si>
    <t>P38079</t>
  </si>
  <si>
    <t>YBR054W</t>
  </si>
  <si>
    <t>YRO2</t>
  </si>
  <si>
    <t>P38080</t>
  </si>
  <si>
    <t>YBR059C</t>
  </si>
  <si>
    <t>AKL1</t>
  </si>
  <si>
    <t>P38081</t>
  </si>
  <si>
    <t>YBR056W</t>
  </si>
  <si>
    <t>P38084</t>
  </si>
  <si>
    <t>YBR068C</t>
  </si>
  <si>
    <t>BAP2</t>
  </si>
  <si>
    <t>P38085</t>
  </si>
  <si>
    <t>YBR069C</t>
  </si>
  <si>
    <t>TAT1</t>
  </si>
  <si>
    <t>P38086</t>
  </si>
  <si>
    <t>YBR073W</t>
  </si>
  <si>
    <t>RDH54</t>
  </si>
  <si>
    <t>P38087</t>
  </si>
  <si>
    <t>YBR104W</t>
  </si>
  <si>
    <t>YMC2</t>
  </si>
  <si>
    <t>P38088</t>
  </si>
  <si>
    <t>YBR121C</t>
  </si>
  <si>
    <t>GRS1</t>
  </si>
  <si>
    <t>P38089</t>
  </si>
  <si>
    <t>YBR125C</t>
  </si>
  <si>
    <t>PTC4</t>
  </si>
  <si>
    <t>P38111</t>
  </si>
  <si>
    <t>YBR136W</t>
  </si>
  <si>
    <t>MEC1</t>
  </si>
  <si>
    <t>P38112</t>
  </si>
  <si>
    <t>YBR142W</t>
  </si>
  <si>
    <t>MAK5</t>
  </si>
  <si>
    <t>P38113</t>
  </si>
  <si>
    <t>YBR145W</t>
  </si>
  <si>
    <t>ADH5</t>
  </si>
  <si>
    <t>P38114</t>
  </si>
  <si>
    <t>YBR150C</t>
  </si>
  <si>
    <t>TBS1</t>
  </si>
  <si>
    <t>P38115</t>
  </si>
  <si>
    <t>YBR149W</t>
  </si>
  <si>
    <t>ARA1</t>
  </si>
  <si>
    <t>P38116</t>
  </si>
  <si>
    <t>YBR164C</t>
  </si>
  <si>
    <t>ARL1</t>
  </si>
  <si>
    <t>P38120</t>
  </si>
  <si>
    <t>YBR146W</t>
  </si>
  <si>
    <t>MRPS9</t>
  </si>
  <si>
    <t>P38121</t>
  </si>
  <si>
    <t>YBL035C</t>
  </si>
  <si>
    <t>POL12</t>
  </si>
  <si>
    <t>P38122</t>
  </si>
  <si>
    <t>YBR176W</t>
  </si>
  <si>
    <t>ECM31</t>
  </si>
  <si>
    <t>P38127</t>
  </si>
  <si>
    <t>YBR192W</t>
  </si>
  <si>
    <t>RIM2</t>
  </si>
  <si>
    <t>P38129</t>
  </si>
  <si>
    <t>YBR198C</t>
  </si>
  <si>
    <t>TAF5</t>
  </si>
  <si>
    <t>P38130</t>
  </si>
  <si>
    <t>YBR205W</t>
  </si>
  <si>
    <t>KTR3</t>
  </si>
  <si>
    <t>P38131</t>
  </si>
  <si>
    <t>YBR199W</t>
  </si>
  <si>
    <t>KTR4</t>
  </si>
  <si>
    <t>P38132</t>
  </si>
  <si>
    <t>YBR202W</t>
  </si>
  <si>
    <t>MCM7</t>
  </si>
  <si>
    <t>P38137</t>
  </si>
  <si>
    <t>YBR222C</t>
  </si>
  <si>
    <t>PCS60</t>
  </si>
  <si>
    <t>P38138</t>
  </si>
  <si>
    <t>YBR229C</t>
  </si>
  <si>
    <t>ROT2</t>
  </si>
  <si>
    <t>P38139</t>
  </si>
  <si>
    <t>YBR204C</t>
  </si>
  <si>
    <t>LDH1</t>
  </si>
  <si>
    <t>P38142</t>
  </si>
  <si>
    <t>YBR241C</t>
  </si>
  <si>
    <t>P38143</t>
  </si>
  <si>
    <t>YBR244W</t>
  </si>
  <si>
    <t>GPX2</t>
  </si>
  <si>
    <t>P38144</t>
  </si>
  <si>
    <t>YBR245C</t>
  </si>
  <si>
    <t>ISW1</t>
  </si>
  <si>
    <t>P38145</t>
  </si>
  <si>
    <t>YBR256C</t>
  </si>
  <si>
    <t>RIB5</t>
  </si>
  <si>
    <t>P38146</t>
  </si>
  <si>
    <t>YBR264C</t>
  </si>
  <si>
    <t>YPT10</t>
  </si>
  <si>
    <t>P38147</t>
  </si>
  <si>
    <t>YBR274W</t>
  </si>
  <si>
    <t>CHK1</t>
  </si>
  <si>
    <t>P38149</t>
  </si>
  <si>
    <t>YBR281C</t>
  </si>
  <si>
    <t>DUG2</t>
  </si>
  <si>
    <t>P38151</t>
  </si>
  <si>
    <t>YBR233W</t>
  </si>
  <si>
    <t>PBP2</t>
  </si>
  <si>
    <t>P38152</t>
  </si>
  <si>
    <t>YBR291C</t>
  </si>
  <si>
    <t>CTP1</t>
  </si>
  <si>
    <t>P38153</t>
  </si>
  <si>
    <t>YBR288C</t>
  </si>
  <si>
    <t>APM3</t>
  </si>
  <si>
    <t>P38157</t>
  </si>
  <si>
    <t>YBR297W</t>
  </si>
  <si>
    <t>MAL33</t>
  </si>
  <si>
    <t>P38158</t>
  </si>
  <si>
    <t>YBR299W</t>
  </si>
  <si>
    <t>MAL32</t>
  </si>
  <si>
    <t>P38162</t>
  </si>
  <si>
    <t>YBL107C</t>
  </si>
  <si>
    <t>MIX23</t>
  </si>
  <si>
    <t>P38164</t>
  </si>
  <si>
    <t>YBL104C</t>
  </si>
  <si>
    <t>SEA4</t>
  </si>
  <si>
    <t>P38166</t>
  </si>
  <si>
    <t>YBL102W</t>
  </si>
  <si>
    <t>SFT2</t>
  </si>
  <si>
    <t>P38167</t>
  </si>
  <si>
    <t>YBL101C</t>
  </si>
  <si>
    <t>ECM21</t>
  </si>
  <si>
    <t>P38169</t>
  </si>
  <si>
    <t>YBL098W</t>
  </si>
  <si>
    <t>BNA4</t>
  </si>
  <si>
    <t>P38170</t>
  </si>
  <si>
    <t>YBL097W</t>
  </si>
  <si>
    <t>BRN1</t>
  </si>
  <si>
    <t>P38174</t>
  </si>
  <si>
    <t>YBL091C</t>
  </si>
  <si>
    <t>MAP2</t>
  </si>
  <si>
    <t>P38175</t>
  </si>
  <si>
    <t>YBL090W</t>
  </si>
  <si>
    <t>MRP21</t>
  </si>
  <si>
    <t>P38176</t>
  </si>
  <si>
    <t>YBL089W</t>
  </si>
  <si>
    <t>AVT5</t>
  </si>
  <si>
    <t>P38179</t>
  </si>
  <si>
    <t>YBL082C</t>
  </si>
  <si>
    <t>ALG3</t>
  </si>
  <si>
    <t>P38181</t>
  </si>
  <si>
    <t>YBL079W</t>
  </si>
  <si>
    <t>NUP170</t>
  </si>
  <si>
    <t>P38187</t>
  </si>
  <si>
    <t>YBL067C</t>
  </si>
  <si>
    <t>UBP13</t>
  </si>
  <si>
    <t>P38193</t>
  </si>
  <si>
    <t>YBL046W</t>
  </si>
  <si>
    <t>PSY4</t>
  </si>
  <si>
    <t>P38196</t>
  </si>
  <si>
    <t>YBL042C</t>
  </si>
  <si>
    <t>FUI1</t>
  </si>
  <si>
    <t>P38197</t>
  </si>
  <si>
    <t>YBL036C</t>
  </si>
  <si>
    <t>P38198</t>
  </si>
  <si>
    <t>YBL034C</t>
  </si>
  <si>
    <t>STU1</t>
  </si>
  <si>
    <t>P38199</t>
  </si>
  <si>
    <t>YBL032W</t>
  </si>
  <si>
    <t>HEK2</t>
  </si>
  <si>
    <t>P38202</t>
  </si>
  <si>
    <t>YBL028C</t>
  </si>
  <si>
    <t>P38203</t>
  </si>
  <si>
    <t>YBL026W</t>
  </si>
  <si>
    <t>LSM2</t>
  </si>
  <si>
    <t>P38205</t>
  </si>
  <si>
    <t>YBL024W</t>
  </si>
  <si>
    <t>NCL1</t>
  </si>
  <si>
    <t>P38206</t>
  </si>
  <si>
    <t>YBL020W</t>
  </si>
  <si>
    <t>RFT1</t>
  </si>
  <si>
    <t>P38207</t>
  </si>
  <si>
    <t>YBL019W</t>
  </si>
  <si>
    <t>APN2</t>
  </si>
  <si>
    <t>P38217</t>
  </si>
  <si>
    <t>YBR017C</t>
  </si>
  <si>
    <t>KAP104</t>
  </si>
  <si>
    <t>P38218</t>
  </si>
  <si>
    <t>YBR022W</t>
  </si>
  <si>
    <t>POA1</t>
  </si>
  <si>
    <t>P38219</t>
  </si>
  <si>
    <t>YBR025C</t>
  </si>
  <si>
    <t>OLA1</t>
  </si>
  <si>
    <t>P38221</t>
  </si>
  <si>
    <t>YBR029C</t>
  </si>
  <si>
    <t>CDS1</t>
  </si>
  <si>
    <t>P38225</t>
  </si>
  <si>
    <t>YBR041W</t>
  </si>
  <si>
    <t>FAT1</t>
  </si>
  <si>
    <t>P38226</t>
  </si>
  <si>
    <t>YBR042C</t>
  </si>
  <si>
    <t>CST26</t>
  </si>
  <si>
    <t>P38228</t>
  </si>
  <si>
    <t>YBR044C</t>
  </si>
  <si>
    <t>TCM62</t>
  </si>
  <si>
    <t>P38230</t>
  </si>
  <si>
    <t>YBR046C</t>
  </si>
  <si>
    <t>ZTA1</t>
  </si>
  <si>
    <t>P38234</t>
  </si>
  <si>
    <t>YBR052C</t>
  </si>
  <si>
    <t>RFS1</t>
  </si>
  <si>
    <t>P38235</t>
  </si>
  <si>
    <t>YBR053C</t>
  </si>
  <si>
    <t>P38236</t>
  </si>
  <si>
    <t>YBR057C</t>
  </si>
  <si>
    <t>MUM2</t>
  </si>
  <si>
    <t>P38237</t>
  </si>
  <si>
    <t>YBR058C</t>
  </si>
  <si>
    <t>UBP14</t>
  </si>
  <si>
    <t>P38238</t>
  </si>
  <si>
    <t>YBR061C</t>
  </si>
  <si>
    <t>TRM7</t>
  </si>
  <si>
    <t>P38241</t>
  </si>
  <si>
    <t>YBR065C</t>
  </si>
  <si>
    <t>ECM2</t>
  </si>
  <si>
    <t>P38242</t>
  </si>
  <si>
    <t>YBR070C</t>
  </si>
  <si>
    <t>ALG14</t>
  </si>
  <si>
    <t>P38244</t>
  </si>
  <si>
    <t>YBR074W</t>
  </si>
  <si>
    <t>PFF1</t>
  </si>
  <si>
    <t>P38248</t>
  </si>
  <si>
    <t>YBR078W</t>
  </si>
  <si>
    <t>ECM33</t>
  </si>
  <si>
    <t>P38249</t>
  </si>
  <si>
    <t>YBR079C</t>
  </si>
  <si>
    <t>RPG1</t>
  </si>
  <si>
    <t>P38250</t>
  </si>
  <si>
    <t>YBR086C</t>
  </si>
  <si>
    <t>IST2</t>
  </si>
  <si>
    <t>P38251</t>
  </si>
  <si>
    <t>YBR087W</t>
  </si>
  <si>
    <t>RFC5</t>
  </si>
  <si>
    <t>P38254</t>
  </si>
  <si>
    <t>YBR094W</t>
  </si>
  <si>
    <t>PBY1</t>
  </si>
  <si>
    <t>P38255</t>
  </si>
  <si>
    <t>YBR095C</t>
  </si>
  <si>
    <t>RXT2</t>
  </si>
  <si>
    <t>P38256</t>
  </si>
  <si>
    <t>YBR096W</t>
  </si>
  <si>
    <t>P38260</t>
  </si>
  <si>
    <t>YBR101C</t>
  </si>
  <si>
    <t>FES1</t>
  </si>
  <si>
    <t>P38261</t>
  </si>
  <si>
    <t>YBR102C</t>
  </si>
  <si>
    <t>EXO84</t>
  </si>
  <si>
    <t>P38262</t>
  </si>
  <si>
    <t>YBR103W</t>
  </si>
  <si>
    <t>SIF2</t>
  </si>
  <si>
    <t>P38264</t>
  </si>
  <si>
    <t>YBR106W</t>
  </si>
  <si>
    <t>PHO88</t>
  </si>
  <si>
    <t>P38271</t>
  </si>
  <si>
    <t>YBR129C</t>
  </si>
  <si>
    <t>OPY1</t>
  </si>
  <si>
    <t>P38272</t>
  </si>
  <si>
    <t>YBR130C</t>
  </si>
  <si>
    <t>SHE3</t>
  </si>
  <si>
    <t>P38273</t>
  </si>
  <si>
    <t>YBR131W</t>
  </si>
  <si>
    <t>CCZ1</t>
  </si>
  <si>
    <t>P38274</t>
  </si>
  <si>
    <t>YBR133C</t>
  </si>
  <si>
    <t>HSL7</t>
  </si>
  <si>
    <t>P38278</t>
  </si>
  <si>
    <t>YBR141C</t>
  </si>
  <si>
    <t>BMT2</t>
  </si>
  <si>
    <t>P38281</t>
  </si>
  <si>
    <t>YBR151W</t>
  </si>
  <si>
    <t>APD1</t>
  </si>
  <si>
    <t>P38283</t>
  </si>
  <si>
    <t>YBR156C</t>
  </si>
  <si>
    <t>SLI15</t>
  </si>
  <si>
    <t>P38286</t>
  </si>
  <si>
    <t>YBR159W</t>
  </si>
  <si>
    <t>IFA38</t>
  </si>
  <si>
    <t>P38288</t>
  </si>
  <si>
    <t>YBR162C</t>
  </si>
  <si>
    <t>TOS1</t>
  </si>
  <si>
    <t>P38295</t>
  </si>
  <si>
    <t>YBR177C</t>
  </si>
  <si>
    <t>EHT1</t>
  </si>
  <si>
    <t>P38297</t>
  </si>
  <si>
    <t>YBR179C</t>
  </si>
  <si>
    <t>FZO1</t>
  </si>
  <si>
    <t>P38300</t>
  </si>
  <si>
    <t>YBR185C</t>
  </si>
  <si>
    <t>MBA1</t>
  </si>
  <si>
    <t>P38301</t>
  </si>
  <si>
    <t>YBR187W</t>
  </si>
  <si>
    <t>GDT1</t>
  </si>
  <si>
    <t>P38302</t>
  </si>
  <si>
    <t>YBR188C</t>
  </si>
  <si>
    <t>NTC20</t>
  </si>
  <si>
    <t>P38310</t>
  </si>
  <si>
    <t>YBR207W</t>
  </si>
  <si>
    <t>FTH1</t>
  </si>
  <si>
    <t>P38313</t>
  </si>
  <si>
    <t>YBR211C</t>
  </si>
  <si>
    <t>AME1</t>
  </si>
  <si>
    <t>P38314</t>
  </si>
  <si>
    <t>YBR214W</t>
  </si>
  <si>
    <t>SDS24</t>
  </si>
  <si>
    <t>P38318</t>
  </si>
  <si>
    <t>YBR220C</t>
  </si>
  <si>
    <t>P38321</t>
  </si>
  <si>
    <t>YBR225W</t>
  </si>
  <si>
    <t>P38323</t>
  </si>
  <si>
    <t>YBR227C</t>
  </si>
  <si>
    <t>MCX1</t>
  </si>
  <si>
    <t>P38325</t>
  </si>
  <si>
    <t>YBR230C</t>
  </si>
  <si>
    <t>OM14</t>
  </si>
  <si>
    <t>P38326</t>
  </si>
  <si>
    <t>YBR231C</t>
  </si>
  <si>
    <t>SWC5</t>
  </si>
  <si>
    <t>P38328</t>
  </si>
  <si>
    <t>YBR234C</t>
  </si>
  <si>
    <t>ARC40</t>
  </si>
  <si>
    <t>P38329</t>
  </si>
  <si>
    <t>YBR235W</t>
  </si>
  <si>
    <t>VHC1</t>
  </si>
  <si>
    <t>P38330</t>
  </si>
  <si>
    <t>YBR238C</t>
  </si>
  <si>
    <t>P38331</t>
  </si>
  <si>
    <t>YBR242W</t>
  </si>
  <si>
    <t>P38332</t>
  </si>
  <si>
    <t>YBR246W</t>
  </si>
  <si>
    <t>RRT2</t>
  </si>
  <si>
    <t>P38333</t>
  </si>
  <si>
    <t>YBR247C</t>
  </si>
  <si>
    <t>ENP1</t>
  </si>
  <si>
    <t>P38334</t>
  </si>
  <si>
    <t>YBR254C</t>
  </si>
  <si>
    <t>TRS20</t>
  </si>
  <si>
    <t>P38336</t>
  </si>
  <si>
    <t>YBR257W</t>
  </si>
  <si>
    <t>POP4</t>
  </si>
  <si>
    <t>P38337</t>
  </si>
  <si>
    <t>YBR258C</t>
  </si>
  <si>
    <t>SHG1</t>
  </si>
  <si>
    <t>P38339</t>
  </si>
  <si>
    <t>YBR260C</t>
  </si>
  <si>
    <t>RGD1</t>
  </si>
  <si>
    <t>P38340</t>
  </si>
  <si>
    <t>YBR261C</t>
  </si>
  <si>
    <t>TAE1</t>
  </si>
  <si>
    <t>P38341</t>
  </si>
  <si>
    <t>YBR262C</t>
  </si>
  <si>
    <t>MIC12</t>
  </si>
  <si>
    <t>P38342</t>
  </si>
  <si>
    <t>YBR265W</t>
  </si>
  <si>
    <t>TSC10</t>
  </si>
  <si>
    <t>P38344</t>
  </si>
  <si>
    <t>YBR267W</t>
  </si>
  <si>
    <t>REI1</t>
  </si>
  <si>
    <t>P38347</t>
  </si>
  <si>
    <t>YBR271W</t>
  </si>
  <si>
    <t>EFM2</t>
  </si>
  <si>
    <t>P38348</t>
  </si>
  <si>
    <t>YBR272C</t>
  </si>
  <si>
    <t>HSM3</t>
  </si>
  <si>
    <t>P38349</t>
  </si>
  <si>
    <t>YBR273C</t>
  </si>
  <si>
    <t>UBX7</t>
  </si>
  <si>
    <t>P38351</t>
  </si>
  <si>
    <t>YBR279W</t>
  </si>
  <si>
    <t>PAF1</t>
  </si>
  <si>
    <t>P38352</t>
  </si>
  <si>
    <t>YBR280C</t>
  </si>
  <si>
    <t>SAF1</t>
  </si>
  <si>
    <t>P38353</t>
  </si>
  <si>
    <t>YBR283C</t>
  </si>
  <si>
    <t>SSH1</t>
  </si>
  <si>
    <t>P38355</t>
  </si>
  <si>
    <t>YBR287W</t>
  </si>
  <si>
    <t>P38359</t>
  </si>
  <si>
    <t>YBR294W</t>
  </si>
  <si>
    <t>SUL1</t>
  </si>
  <si>
    <t>P38426</t>
  </si>
  <si>
    <t>YMR261C</t>
  </si>
  <si>
    <t>TPS3</t>
  </si>
  <si>
    <t>P38427</t>
  </si>
  <si>
    <t>YML100W</t>
  </si>
  <si>
    <t>TSL1</t>
  </si>
  <si>
    <t>P38428</t>
  </si>
  <si>
    <t>YMR264W</t>
  </si>
  <si>
    <t>CUE1</t>
  </si>
  <si>
    <t>P38429</t>
  </si>
  <si>
    <t>YMR263W</t>
  </si>
  <si>
    <t>SAP30</t>
  </si>
  <si>
    <t>P38431</t>
  </si>
  <si>
    <t>YPR041W</t>
  </si>
  <si>
    <t>TIF5</t>
  </si>
  <si>
    <t>P38439</t>
  </si>
  <si>
    <t>YOR123C</t>
  </si>
  <si>
    <t>LEO1</t>
  </si>
  <si>
    <t>P38523</t>
  </si>
  <si>
    <t>YOR232W</t>
  </si>
  <si>
    <t>MGE1</t>
  </si>
  <si>
    <t>P38555</t>
  </si>
  <si>
    <t>YER031C</t>
  </si>
  <si>
    <t>YPT31</t>
  </si>
  <si>
    <t>P38604</t>
  </si>
  <si>
    <t>YHR072W</t>
  </si>
  <si>
    <t>ERG7</t>
  </si>
  <si>
    <t>P38615</t>
  </si>
  <si>
    <t>YMR139W</t>
  </si>
  <si>
    <t>RIM11</t>
  </si>
  <si>
    <t>P38616</t>
  </si>
  <si>
    <t>YNL160W</t>
  </si>
  <si>
    <t>YGP1</t>
  </si>
  <si>
    <t>P38620</t>
  </si>
  <si>
    <t>YER099C</t>
  </si>
  <si>
    <t>PRS2</t>
  </si>
  <si>
    <t>P38623</t>
  </si>
  <si>
    <t>YLR248W</t>
  </si>
  <si>
    <t>RCK2</t>
  </si>
  <si>
    <t>P38624</t>
  </si>
  <si>
    <t>YJL001W</t>
  </si>
  <si>
    <t>PRE3</t>
  </si>
  <si>
    <t>P38625</t>
  </si>
  <si>
    <t>YMR217W</t>
  </si>
  <si>
    <t>GUA1</t>
  </si>
  <si>
    <t>P38626</t>
  </si>
  <si>
    <t>YIL043C</t>
  </si>
  <si>
    <t>CBR1</t>
  </si>
  <si>
    <t>P38627</t>
  </si>
  <si>
    <t>YJR103W</t>
  </si>
  <si>
    <t>URA8</t>
  </si>
  <si>
    <t>P38628</t>
  </si>
  <si>
    <t>YEL058W</t>
  </si>
  <si>
    <t>PCM1</t>
  </si>
  <si>
    <t>P38629</t>
  </si>
  <si>
    <t>YNL290W</t>
  </si>
  <si>
    <t>RFC3</t>
  </si>
  <si>
    <t>P38630</t>
  </si>
  <si>
    <t>YOR217W</t>
  </si>
  <si>
    <t>RFC1</t>
  </si>
  <si>
    <t>P38631</t>
  </si>
  <si>
    <t>YLR342W</t>
  </si>
  <si>
    <t>FKS1</t>
  </si>
  <si>
    <t>P38635</t>
  </si>
  <si>
    <t>YFR025C</t>
  </si>
  <si>
    <t>HIS2</t>
  </si>
  <si>
    <t>P38682</t>
  </si>
  <si>
    <t>YER122C</t>
  </si>
  <si>
    <t>GLO3</t>
  </si>
  <si>
    <t>P38687</t>
  </si>
  <si>
    <t>YPL243W</t>
  </si>
  <si>
    <t>SRP68</t>
  </si>
  <si>
    <t>P38688</t>
  </si>
  <si>
    <t>YPL210C</t>
  </si>
  <si>
    <t>SRP72</t>
  </si>
  <si>
    <t>P38689</t>
  </si>
  <si>
    <t>YHL011C</t>
  </si>
  <si>
    <t>PRS3</t>
  </si>
  <si>
    <t>P38691</t>
  </si>
  <si>
    <t>YHR082C</t>
  </si>
  <si>
    <t>KSP1</t>
  </si>
  <si>
    <t>P38692</t>
  </si>
  <si>
    <t>YHR102W</t>
  </si>
  <si>
    <t>KIC1</t>
  </si>
  <si>
    <t>P38694</t>
  </si>
  <si>
    <t>YHR039C</t>
  </si>
  <si>
    <t>MSC7</t>
  </si>
  <si>
    <t>P38695</t>
  </si>
  <si>
    <t>YHR096C</t>
  </si>
  <si>
    <t>HXT5</t>
  </si>
  <si>
    <t>P38697</t>
  </si>
  <si>
    <t>YHR216W</t>
  </si>
  <si>
    <t>IMD2</t>
  </si>
  <si>
    <t>P38698</t>
  </si>
  <si>
    <t>YHR201C</t>
  </si>
  <si>
    <t>PPX1</t>
  </si>
  <si>
    <t>P38699</t>
  </si>
  <si>
    <t>YHR178W</t>
  </si>
  <si>
    <t>STB5</t>
  </si>
  <si>
    <t>P38701</t>
  </si>
  <si>
    <t>YHL015W</t>
  </si>
  <si>
    <t>RPS20</t>
  </si>
  <si>
    <t>P38702</t>
  </si>
  <si>
    <t>YHR002W</t>
  </si>
  <si>
    <t>LEU5</t>
  </si>
  <si>
    <t>P38703</t>
  </si>
  <si>
    <t>YHL003C</t>
  </si>
  <si>
    <t>LAG1</t>
  </si>
  <si>
    <t>P38705</t>
  </si>
  <si>
    <t>YHR011W</t>
  </si>
  <si>
    <t>DIA4</t>
  </si>
  <si>
    <t>P38707</t>
  </si>
  <si>
    <t>YHR019C</t>
  </si>
  <si>
    <t>DED81</t>
  </si>
  <si>
    <t>P38708</t>
  </si>
  <si>
    <t>YHR020W</t>
  </si>
  <si>
    <t>P38710</t>
  </si>
  <si>
    <t>YHR046C</t>
  </si>
  <si>
    <t>INM1</t>
  </si>
  <si>
    <t>P38712</t>
  </si>
  <si>
    <t>YHR065C</t>
  </si>
  <si>
    <t>RRP3</t>
  </si>
  <si>
    <t>P38713</t>
  </si>
  <si>
    <t>YHR073W</t>
  </si>
  <si>
    <t>OSH3</t>
  </si>
  <si>
    <t>P38714</t>
  </si>
  <si>
    <t>YHR091C</t>
  </si>
  <si>
    <t>MSR1</t>
  </si>
  <si>
    <t>P38715</t>
  </si>
  <si>
    <t>YHR104W</t>
  </si>
  <si>
    <t>GRE3</t>
  </si>
  <si>
    <t>P38716</t>
  </si>
  <si>
    <t>YHR112C</t>
  </si>
  <si>
    <t>P38717</t>
  </si>
  <si>
    <t>YNL257C</t>
  </si>
  <si>
    <t>SIP3</t>
  </si>
  <si>
    <t>P38719</t>
  </si>
  <si>
    <t>YHR169W</t>
  </si>
  <si>
    <t>DBP8</t>
  </si>
  <si>
    <t>P38720</t>
  </si>
  <si>
    <t>YHR183W</t>
  </si>
  <si>
    <t>GND1</t>
  </si>
  <si>
    <t>P38732</t>
  </si>
  <si>
    <t>YHL039W</t>
  </si>
  <si>
    <t>EFM1</t>
  </si>
  <si>
    <t>P38736</t>
  </si>
  <si>
    <t>YHL031C</t>
  </si>
  <si>
    <t>GOS1</t>
  </si>
  <si>
    <t>P38737</t>
  </si>
  <si>
    <t>YHL030W</t>
  </si>
  <si>
    <t>ECM29</t>
  </si>
  <si>
    <t>P38738</t>
  </si>
  <si>
    <t>YHL029C</t>
  </si>
  <si>
    <t>OCA5</t>
  </si>
  <si>
    <t>P38741</t>
  </si>
  <si>
    <t>YHL024W</t>
  </si>
  <si>
    <t>RIM4</t>
  </si>
  <si>
    <t>P38742</t>
  </si>
  <si>
    <t>YHL023C</t>
  </si>
  <si>
    <t>NPR3</t>
  </si>
  <si>
    <t>P38745</t>
  </si>
  <si>
    <t>YHL017W</t>
  </si>
  <si>
    <t>P38746</t>
  </si>
  <si>
    <t>YHL014C</t>
  </si>
  <si>
    <t>YLF2</t>
  </si>
  <si>
    <t>P38747</t>
  </si>
  <si>
    <t>YHL013C</t>
  </si>
  <si>
    <t>OTU2</t>
  </si>
  <si>
    <t>P38749</t>
  </si>
  <si>
    <t>YHL009C</t>
  </si>
  <si>
    <t>YAP3</t>
  </si>
  <si>
    <t>P38753</t>
  </si>
  <si>
    <t>YHL002W</t>
  </si>
  <si>
    <t>HSE1</t>
  </si>
  <si>
    <t>P38754</t>
  </si>
  <si>
    <t>YHL001W</t>
  </si>
  <si>
    <t>RPL14B</t>
  </si>
  <si>
    <t>P38755</t>
  </si>
  <si>
    <t>YHR001W</t>
  </si>
  <si>
    <t>OSH7</t>
  </si>
  <si>
    <t>P38756</t>
  </si>
  <si>
    <t>YHR003C</t>
  </si>
  <si>
    <t>TCD1</t>
  </si>
  <si>
    <t>P38758</t>
  </si>
  <si>
    <t>YHR009C</t>
  </si>
  <si>
    <t>TDA3</t>
  </si>
  <si>
    <t>P38759</t>
  </si>
  <si>
    <t>YHR012W</t>
  </si>
  <si>
    <t>VPS29</t>
  </si>
  <si>
    <t>P38764</t>
  </si>
  <si>
    <t>YHR027C</t>
  </si>
  <si>
    <t>RPN1</t>
  </si>
  <si>
    <t>P38765</t>
  </si>
  <si>
    <t>YHR029C</t>
  </si>
  <si>
    <t>YHI9</t>
  </si>
  <si>
    <t>P38768</t>
  </si>
  <si>
    <t>YHR034C</t>
  </si>
  <si>
    <t>PIH1</t>
  </si>
  <si>
    <t>P38770</t>
  </si>
  <si>
    <t>YHR036W</t>
  </si>
  <si>
    <t>BRL1</t>
  </si>
  <si>
    <t>P38771</t>
  </si>
  <si>
    <t>YHR038W</t>
  </si>
  <si>
    <t>RRF1</t>
  </si>
  <si>
    <t>P38772</t>
  </si>
  <si>
    <t>YHR040W</t>
  </si>
  <si>
    <t>BCD1</t>
  </si>
  <si>
    <t>P38773</t>
  </si>
  <si>
    <t>YHR043C</t>
  </si>
  <si>
    <t>DOG2</t>
  </si>
  <si>
    <t>P38775</t>
  </si>
  <si>
    <t>YHR045W</t>
  </si>
  <si>
    <t>P38777</t>
  </si>
  <si>
    <t>YHR049W</t>
  </si>
  <si>
    <t>FSH1</t>
  </si>
  <si>
    <t>P38779</t>
  </si>
  <si>
    <t>YHR052W</t>
  </si>
  <si>
    <t>CIC1</t>
  </si>
  <si>
    <t>P38781</t>
  </si>
  <si>
    <t>YHR056C</t>
  </si>
  <si>
    <t>RSC30</t>
  </si>
  <si>
    <t>P38782</t>
  </si>
  <si>
    <t>YHR058C</t>
  </si>
  <si>
    <t>MED6</t>
  </si>
  <si>
    <t>P38784</t>
  </si>
  <si>
    <t>YHR060W</t>
  </si>
  <si>
    <t>VMA22</t>
  </si>
  <si>
    <t>P38786</t>
  </si>
  <si>
    <t>YHR062C</t>
  </si>
  <si>
    <t>RPP1</t>
  </si>
  <si>
    <t>P38787</t>
  </si>
  <si>
    <t>YHR063C</t>
  </si>
  <si>
    <t>PAN5</t>
  </si>
  <si>
    <t>P38788</t>
  </si>
  <si>
    <t>YHR064C</t>
  </si>
  <si>
    <t>SSZ1</t>
  </si>
  <si>
    <t>P38789</t>
  </si>
  <si>
    <t>YHR066W</t>
  </si>
  <si>
    <t>SSF1</t>
  </si>
  <si>
    <t>P38791</t>
  </si>
  <si>
    <t>YHR068W</t>
  </si>
  <si>
    <t>DYS1</t>
  </si>
  <si>
    <t>P38792</t>
  </si>
  <si>
    <t>YHR069C</t>
  </si>
  <si>
    <t>RRP4</t>
  </si>
  <si>
    <t>P38793</t>
  </si>
  <si>
    <t>YHR070W</t>
  </si>
  <si>
    <t>TRM5</t>
  </si>
  <si>
    <t>P38795</t>
  </si>
  <si>
    <t>YHR074W</t>
  </si>
  <si>
    <t>QNS1</t>
  </si>
  <si>
    <t>P38797</t>
  </si>
  <si>
    <t>YHR076W</t>
  </si>
  <si>
    <t>PTC7</t>
  </si>
  <si>
    <t>P38798</t>
  </si>
  <si>
    <t>YHR077C</t>
  </si>
  <si>
    <t>NMD2</t>
  </si>
  <si>
    <t>P38799</t>
  </si>
  <si>
    <t>YHR078W</t>
  </si>
  <si>
    <t>P38801</t>
  </si>
  <si>
    <t>YHR081W</t>
  </si>
  <si>
    <t>LRP1</t>
  </si>
  <si>
    <t>P38803</t>
  </si>
  <si>
    <t>YHR085W</t>
  </si>
  <si>
    <t>IPI1</t>
  </si>
  <si>
    <t>P38804</t>
  </si>
  <si>
    <t>YHR087W</t>
  </si>
  <si>
    <t>RTC3</t>
  </si>
  <si>
    <t>P38805</t>
  </si>
  <si>
    <t>YHR088W</t>
  </si>
  <si>
    <t>RPF1</t>
  </si>
  <si>
    <t>P38810</t>
  </si>
  <si>
    <t>YHR098C</t>
  </si>
  <si>
    <t>SFB3</t>
  </si>
  <si>
    <t>P38811</t>
  </si>
  <si>
    <t>YHR099W</t>
  </si>
  <si>
    <t>TRA1</t>
  </si>
  <si>
    <t>P38813</t>
  </si>
  <si>
    <t>YHR101C</t>
  </si>
  <si>
    <t>BIG1</t>
  </si>
  <si>
    <t>P38814</t>
  </si>
  <si>
    <t>YHR103W</t>
  </si>
  <si>
    <t>SBE22</t>
  </si>
  <si>
    <t>P38816</t>
  </si>
  <si>
    <t>YHR106W</t>
  </si>
  <si>
    <t>TRR2</t>
  </si>
  <si>
    <t>P38817</t>
  </si>
  <si>
    <t>YHR108W</t>
  </si>
  <si>
    <t>GGA2</t>
  </si>
  <si>
    <t>P38818</t>
  </si>
  <si>
    <t>YHR109W</t>
  </si>
  <si>
    <t>CTM1</t>
  </si>
  <si>
    <t>P38820</t>
  </si>
  <si>
    <t>YHR111W</t>
  </si>
  <si>
    <t>UBA4</t>
  </si>
  <si>
    <t>P38821</t>
  </si>
  <si>
    <t>YHR113W</t>
  </si>
  <si>
    <t>APE4</t>
  </si>
  <si>
    <t>P38822</t>
  </si>
  <si>
    <t>YHR114W</t>
  </si>
  <si>
    <t>BZZ1</t>
  </si>
  <si>
    <t>P38823</t>
  </si>
  <si>
    <t>YHR115C</t>
  </si>
  <si>
    <t>DMA1</t>
  </si>
  <si>
    <t>P38824</t>
  </si>
  <si>
    <t>YHR116W</t>
  </si>
  <si>
    <t>COX23</t>
  </si>
  <si>
    <t>P38825</t>
  </si>
  <si>
    <t>YHR117W</t>
  </si>
  <si>
    <t>TOM71</t>
  </si>
  <si>
    <t>P38826</t>
  </si>
  <si>
    <t>YHR118C</t>
  </si>
  <si>
    <t>ORC6</t>
  </si>
  <si>
    <t>P38827</t>
  </si>
  <si>
    <t>YHR119W</t>
  </si>
  <si>
    <t>SET1</t>
  </si>
  <si>
    <t>P38828</t>
  </si>
  <si>
    <t>YHR121W</t>
  </si>
  <si>
    <t>LSM12</t>
  </si>
  <si>
    <t>P38829</t>
  </si>
  <si>
    <t>YHR122W</t>
  </si>
  <si>
    <t>P38833</t>
  </si>
  <si>
    <t>YHR127W</t>
  </si>
  <si>
    <t>P38836</t>
  </si>
  <si>
    <t>YHR132C</t>
  </si>
  <si>
    <t>ECM14</t>
  </si>
  <si>
    <t>P38837</t>
  </si>
  <si>
    <t>YHR133C</t>
  </si>
  <si>
    <t>NSG1</t>
  </si>
  <si>
    <t>P38840</t>
  </si>
  <si>
    <t>YHR137W</t>
  </si>
  <si>
    <t>ARO9</t>
  </si>
  <si>
    <t>P38841</t>
  </si>
  <si>
    <t>YHR138C</t>
  </si>
  <si>
    <t>P38845</t>
  </si>
  <si>
    <t>YHR146W</t>
  </si>
  <si>
    <t>CRP1</t>
  </si>
  <si>
    <t>P38850</t>
  </si>
  <si>
    <t>YHR154W</t>
  </si>
  <si>
    <t>RTT107</t>
  </si>
  <si>
    <t>P38853</t>
  </si>
  <si>
    <t>YHR158C</t>
  </si>
  <si>
    <t>KEL1</t>
  </si>
  <si>
    <t>P38854</t>
  </si>
  <si>
    <t>YHR159W</t>
  </si>
  <si>
    <t>TDA11</t>
  </si>
  <si>
    <t>P38856</t>
  </si>
  <si>
    <t>YHR161C</t>
  </si>
  <si>
    <t>YAP1801</t>
  </si>
  <si>
    <t>P38858</t>
  </si>
  <si>
    <t>YHR163W</t>
  </si>
  <si>
    <t>SOL3</t>
  </si>
  <si>
    <t>P38859</t>
  </si>
  <si>
    <t>YHR164C</t>
  </si>
  <si>
    <t>DNA2</t>
  </si>
  <si>
    <t>P38861</t>
  </si>
  <si>
    <t>YHR170W</t>
  </si>
  <si>
    <t>NMD3</t>
  </si>
  <si>
    <t>P38862</t>
  </si>
  <si>
    <t>YHR171W</t>
  </si>
  <si>
    <t>ATG7</t>
  </si>
  <si>
    <t>P38863</t>
  </si>
  <si>
    <t>YHR172W</t>
  </si>
  <si>
    <t>SPC97</t>
  </si>
  <si>
    <t>P38866</t>
  </si>
  <si>
    <t>YHR176W</t>
  </si>
  <si>
    <t>FMO1</t>
  </si>
  <si>
    <t>P38869</t>
  </si>
  <si>
    <t>YHR181W</t>
  </si>
  <si>
    <t>SVP26</t>
  </si>
  <si>
    <t>P38870</t>
  </si>
  <si>
    <t>YHR182W</t>
  </si>
  <si>
    <t>P38873</t>
  </si>
  <si>
    <t>YHR186C</t>
  </si>
  <si>
    <t>KOG1</t>
  </si>
  <si>
    <t>P38874</t>
  </si>
  <si>
    <t>YHR187W</t>
  </si>
  <si>
    <t>IKI1</t>
  </si>
  <si>
    <t>P38875</t>
  </si>
  <si>
    <t>YHR188C</t>
  </si>
  <si>
    <t>GPI16</t>
  </si>
  <si>
    <t>P38877</t>
  </si>
  <si>
    <t>YHR191C</t>
  </si>
  <si>
    <t>CTF8</t>
  </si>
  <si>
    <t>P38878</t>
  </si>
  <si>
    <t>YHR192W</t>
  </si>
  <si>
    <t>LNP1</t>
  </si>
  <si>
    <t>P38879</t>
  </si>
  <si>
    <t>YHR193C</t>
  </si>
  <si>
    <t>EGD2</t>
  </si>
  <si>
    <t>P38882</t>
  </si>
  <si>
    <t>YHR196W</t>
  </si>
  <si>
    <t>UTP9</t>
  </si>
  <si>
    <t>P38883</t>
  </si>
  <si>
    <t>YHR197W</t>
  </si>
  <si>
    <t>RIX1</t>
  </si>
  <si>
    <t>P38884</t>
  </si>
  <si>
    <t>YHR198C</t>
  </si>
  <si>
    <t>AIM18</t>
  </si>
  <si>
    <t>P38885</t>
  </si>
  <si>
    <t>YHR199C</t>
  </si>
  <si>
    <t>AIM46</t>
  </si>
  <si>
    <t>P38886</t>
  </si>
  <si>
    <t>YHR200W</t>
  </si>
  <si>
    <t>RPN10</t>
  </si>
  <si>
    <t>P38887</t>
  </si>
  <si>
    <t>YHR202W</t>
  </si>
  <si>
    <t>P38888</t>
  </si>
  <si>
    <t>YHR204W</t>
  </si>
  <si>
    <t>MNL1</t>
  </si>
  <si>
    <t>P38889</t>
  </si>
  <si>
    <t>YHR206W</t>
  </si>
  <si>
    <t>SKN7</t>
  </si>
  <si>
    <t>P38890</t>
  </si>
  <si>
    <t>YHR207C</t>
  </si>
  <si>
    <t>SET5</t>
  </si>
  <si>
    <t>P38891</t>
  </si>
  <si>
    <t>YHR208W</t>
  </si>
  <si>
    <t>BAT1</t>
  </si>
  <si>
    <t>P38902</t>
  </si>
  <si>
    <t>YOL005C</t>
  </si>
  <si>
    <t>RPB11</t>
  </si>
  <si>
    <t>P38903</t>
  </si>
  <si>
    <t>YOR014W</t>
  </si>
  <si>
    <t>RTS1</t>
  </si>
  <si>
    <t>P38904</t>
  </si>
  <si>
    <t>YDR464W</t>
  </si>
  <si>
    <t>SPP41</t>
  </si>
  <si>
    <t>P38910</t>
  </si>
  <si>
    <t>YOR020C</t>
  </si>
  <si>
    <t>HSP10</t>
  </si>
  <si>
    <t>P38911</t>
  </si>
  <si>
    <t>YML074C</t>
  </si>
  <si>
    <t>FPR3</t>
  </si>
  <si>
    <t>P38912</t>
  </si>
  <si>
    <t>YMR260C</t>
  </si>
  <si>
    <t>TIF11</t>
  </si>
  <si>
    <t>P38913</t>
  </si>
  <si>
    <t>YDL045C</t>
  </si>
  <si>
    <t>FAD1</t>
  </si>
  <si>
    <t>P38915</t>
  </si>
  <si>
    <t>YLR055C</t>
  </si>
  <si>
    <t>SPT8</t>
  </si>
  <si>
    <t>P38920</t>
  </si>
  <si>
    <t>YMR167W</t>
  </si>
  <si>
    <t>MLH1</t>
  </si>
  <si>
    <t>P38921</t>
  </si>
  <si>
    <t>YNL003C</t>
  </si>
  <si>
    <t>PET8</t>
  </si>
  <si>
    <t>P38922</t>
  </si>
  <si>
    <t>YNL004W</t>
  </si>
  <si>
    <t>HRB1</t>
  </si>
  <si>
    <t>P38925</t>
  </si>
  <si>
    <t>YOL122C</t>
  </si>
  <si>
    <t>SMF1</t>
  </si>
  <si>
    <t>P38928</t>
  </si>
  <si>
    <t>YIL140W</t>
  </si>
  <si>
    <t>AXL2</t>
  </si>
  <si>
    <t>P38929</t>
  </si>
  <si>
    <t>YGL006W</t>
  </si>
  <si>
    <t>PMC1</t>
  </si>
  <si>
    <t>P38930</t>
  </si>
  <si>
    <t>YOR039W</t>
  </si>
  <si>
    <t>CKB2</t>
  </si>
  <si>
    <t>P38931</t>
  </si>
  <si>
    <t>YDR443C</t>
  </si>
  <si>
    <t>SSN2</t>
  </si>
  <si>
    <t>P38932</t>
  </si>
  <si>
    <t>YGL095C</t>
  </si>
  <si>
    <t>VPS45</t>
  </si>
  <si>
    <t>P38934</t>
  </si>
  <si>
    <t>YOR198C</t>
  </si>
  <si>
    <t>BFR1</t>
  </si>
  <si>
    <t>P38954</t>
  </si>
  <si>
    <t>YDR072C</t>
  </si>
  <si>
    <t>IPT1</t>
  </si>
  <si>
    <t>P38959</t>
  </si>
  <si>
    <t>YDR080W</t>
  </si>
  <si>
    <t>VPS41</t>
  </si>
  <si>
    <t>P38961</t>
  </si>
  <si>
    <t>YDR083W</t>
  </si>
  <si>
    <t>RRP8</t>
  </si>
  <si>
    <t>P38962</t>
  </si>
  <si>
    <t>YDR084C</t>
  </si>
  <si>
    <t>TVP23</t>
  </si>
  <si>
    <t>P38966</t>
  </si>
  <si>
    <t>YDR089W</t>
  </si>
  <si>
    <t>P38968</t>
  </si>
  <si>
    <t>YDL195W</t>
  </si>
  <si>
    <t>SEC31</t>
  </si>
  <si>
    <t>P38969</t>
  </si>
  <si>
    <t>YOR266W</t>
  </si>
  <si>
    <t>PNT1</t>
  </si>
  <si>
    <t>P38970</t>
  </si>
  <si>
    <t>YJL165C</t>
  </si>
  <si>
    <t>HAL5</t>
  </si>
  <si>
    <t>P38972</t>
  </si>
  <si>
    <t>YGR061C</t>
  </si>
  <si>
    <t>ADE6</t>
  </si>
  <si>
    <t>P38985</t>
  </si>
  <si>
    <t>YDL092W</t>
  </si>
  <si>
    <t>SRP14</t>
  </si>
  <si>
    <t>P38986</t>
  </si>
  <si>
    <t>YDR321W</t>
  </si>
  <si>
    <t>ASP1</t>
  </si>
  <si>
    <t>P38988</t>
  </si>
  <si>
    <t>YDL198C</t>
  </si>
  <si>
    <t>GGC1</t>
  </si>
  <si>
    <t>P38989</t>
  </si>
  <si>
    <t>YFR031C</t>
  </si>
  <si>
    <t>SMC2</t>
  </si>
  <si>
    <t>P38991</t>
  </si>
  <si>
    <t>YPL209C</t>
  </si>
  <si>
    <t>IPL1</t>
  </si>
  <si>
    <t>P38992</t>
  </si>
  <si>
    <t>YDR297W</t>
  </si>
  <si>
    <t>SUR2</t>
  </si>
  <si>
    <t>P38993</t>
  </si>
  <si>
    <t>YMR058W</t>
  </si>
  <si>
    <t>FET3</t>
  </si>
  <si>
    <t>P38994</t>
  </si>
  <si>
    <t>YDR208W</t>
  </si>
  <si>
    <t>MSS4</t>
  </si>
  <si>
    <t>P38995</t>
  </si>
  <si>
    <t>YDR270W</t>
  </si>
  <si>
    <t>CCC2</t>
  </si>
  <si>
    <t>P38996</t>
  </si>
  <si>
    <t>YPL190C</t>
  </si>
  <si>
    <t>NAB3</t>
  </si>
  <si>
    <t>P38998</t>
  </si>
  <si>
    <t>YIR034C</t>
  </si>
  <si>
    <t>LYS1</t>
  </si>
  <si>
    <t>P38999</t>
  </si>
  <si>
    <t>YNR050C</t>
  </si>
  <si>
    <t>LYS9</t>
  </si>
  <si>
    <t>P39002</t>
  </si>
  <si>
    <t>YIL009W</t>
  </si>
  <si>
    <t>FAA3</t>
  </si>
  <si>
    <t>P39004</t>
  </si>
  <si>
    <t>YDR342C</t>
  </si>
  <si>
    <t>HXT7</t>
  </si>
  <si>
    <t>P39006</t>
  </si>
  <si>
    <t>YNL169C</t>
  </si>
  <si>
    <t>PSD1</t>
  </si>
  <si>
    <t>P39007</t>
  </si>
  <si>
    <t>YGL022W</t>
  </si>
  <si>
    <t>STT3</t>
  </si>
  <si>
    <t>P39008</t>
  </si>
  <si>
    <t>YNR052C</t>
  </si>
  <si>
    <t>POP2</t>
  </si>
  <si>
    <t>P39009</t>
  </si>
  <si>
    <t>YDL101C</t>
  </si>
  <si>
    <t>DUN1</t>
  </si>
  <si>
    <t>P39010</t>
  </si>
  <si>
    <t>YDR264C</t>
  </si>
  <si>
    <t>AKR1</t>
  </si>
  <si>
    <t>P39011</t>
  </si>
  <si>
    <t>YPL161C</t>
  </si>
  <si>
    <t>BEM4</t>
  </si>
  <si>
    <t>P39012</t>
  </si>
  <si>
    <t>YLR088W</t>
  </si>
  <si>
    <t>GAA1</t>
  </si>
  <si>
    <t>P39013</t>
  </si>
  <si>
    <t>YNL084C</t>
  </si>
  <si>
    <t>END3</t>
  </si>
  <si>
    <t>P39015</t>
  </si>
  <si>
    <t>YLR150W</t>
  </si>
  <si>
    <t>STM1</t>
  </si>
  <si>
    <t>P39016</t>
  </si>
  <si>
    <t>YGL178W</t>
  </si>
  <si>
    <t>MPT5</t>
  </si>
  <si>
    <t>P39076</t>
  </si>
  <si>
    <t>YIL142W</t>
  </si>
  <si>
    <t>CCT2</t>
  </si>
  <si>
    <t>P39077</t>
  </si>
  <si>
    <t>YJL014W</t>
  </si>
  <si>
    <t>CCT3</t>
  </si>
  <si>
    <t>P39078</t>
  </si>
  <si>
    <t>YDL143W</t>
  </si>
  <si>
    <t>CCT4</t>
  </si>
  <si>
    <t>P39079</t>
  </si>
  <si>
    <t>YDR188W</t>
  </si>
  <si>
    <t>CCT6</t>
  </si>
  <si>
    <t>P39081</t>
  </si>
  <si>
    <t>YDR228C</t>
  </si>
  <si>
    <t>PCF11</t>
  </si>
  <si>
    <t>P39083</t>
  </si>
  <si>
    <t>YOR127W</t>
  </si>
  <si>
    <t>RGA1</t>
  </si>
  <si>
    <t>P39101</t>
  </si>
  <si>
    <t>YER048C</t>
  </si>
  <si>
    <t>CAJ1</t>
  </si>
  <si>
    <t>P39102</t>
  </si>
  <si>
    <t>YLR090W</t>
  </si>
  <si>
    <t>XDJ1</t>
  </si>
  <si>
    <t>P39103</t>
  </si>
  <si>
    <t>YML129C</t>
  </si>
  <si>
    <t>COX14</t>
  </si>
  <si>
    <t>P39104</t>
  </si>
  <si>
    <t>YNL267W</t>
  </si>
  <si>
    <t>PIK1</t>
  </si>
  <si>
    <t>P39105</t>
  </si>
  <si>
    <t>YMR008C</t>
  </si>
  <si>
    <t>PLB1</t>
  </si>
  <si>
    <t>P39106</t>
  </si>
  <si>
    <t>YER001W</t>
  </si>
  <si>
    <t>MNN1</t>
  </si>
  <si>
    <t>P39107</t>
  </si>
  <si>
    <t>YPL050C</t>
  </si>
  <si>
    <t>MNN9</t>
  </si>
  <si>
    <t>P39109</t>
  </si>
  <si>
    <t>YDR135C</t>
  </si>
  <si>
    <t>YCF1</t>
  </si>
  <si>
    <t>P39110</t>
  </si>
  <si>
    <t>YMR138W</t>
  </si>
  <si>
    <t>CIN4</t>
  </si>
  <si>
    <t>P39111</t>
  </si>
  <si>
    <t>YGR020C</t>
  </si>
  <si>
    <t>VMA7</t>
  </si>
  <si>
    <t>P39112</t>
  </si>
  <si>
    <t>YMR287C</t>
  </si>
  <si>
    <t>DSS1</t>
  </si>
  <si>
    <t>P39515</t>
  </si>
  <si>
    <t>YJL143W</t>
  </si>
  <si>
    <t>TIM17</t>
  </si>
  <si>
    <t>P39516</t>
  </si>
  <si>
    <t>YJL191W</t>
  </si>
  <si>
    <t>RPS14B</t>
  </si>
  <si>
    <t>P39517</t>
  </si>
  <si>
    <t>YDL160C</t>
  </si>
  <si>
    <t>DHH1</t>
  </si>
  <si>
    <t>P39518</t>
  </si>
  <si>
    <t>YER015W</t>
  </si>
  <si>
    <t>FAA2</t>
  </si>
  <si>
    <t>P39521</t>
  </si>
  <si>
    <t>YPR104C</t>
  </si>
  <si>
    <t>FHL1</t>
  </si>
  <si>
    <t>P39522</t>
  </si>
  <si>
    <t>YJR016C</t>
  </si>
  <si>
    <t>ILV3</t>
  </si>
  <si>
    <t>P39523</t>
  </si>
  <si>
    <t>YMR124W</t>
  </si>
  <si>
    <t>P39524</t>
  </si>
  <si>
    <t>YAL026C</t>
  </si>
  <si>
    <t>DRS2</t>
  </si>
  <si>
    <t>P39525</t>
  </si>
  <si>
    <t>YER061C</t>
  </si>
  <si>
    <t>CEM1</t>
  </si>
  <si>
    <t>P39526</t>
  </si>
  <si>
    <t>YJL207C</t>
  </si>
  <si>
    <t>LAA1</t>
  </si>
  <si>
    <t>P39529</t>
  </si>
  <si>
    <t>YJL206C</t>
  </si>
  <si>
    <t>P39531</t>
  </si>
  <si>
    <t>YJL204C</t>
  </si>
  <si>
    <t>RCY1</t>
  </si>
  <si>
    <t>P39533</t>
  </si>
  <si>
    <t>YJL200C</t>
  </si>
  <si>
    <t>ACO2</t>
  </si>
  <si>
    <t>P39535</t>
  </si>
  <si>
    <t>YJL198W</t>
  </si>
  <si>
    <t>PHO90</t>
  </si>
  <si>
    <t>P39538</t>
  </si>
  <si>
    <t>YJL197W</t>
  </si>
  <si>
    <t>UBP12</t>
  </si>
  <si>
    <t>P39540</t>
  </si>
  <si>
    <t>YJL196C</t>
  </si>
  <si>
    <t>ELO1</t>
  </si>
  <si>
    <t>P39542</t>
  </si>
  <si>
    <t>YJL193W</t>
  </si>
  <si>
    <t>P39543</t>
  </si>
  <si>
    <t>YJL192C</t>
  </si>
  <si>
    <t>SOP4</t>
  </si>
  <si>
    <t>P39548</t>
  </si>
  <si>
    <t>YAR028W</t>
  </si>
  <si>
    <t>P39552</t>
  </si>
  <si>
    <t>YAR033W</t>
  </si>
  <si>
    <t>MST28</t>
  </si>
  <si>
    <t>P39676</t>
  </si>
  <si>
    <t>YGR234W</t>
  </si>
  <si>
    <t>YHB1</t>
  </si>
  <si>
    <t>P39677</t>
  </si>
  <si>
    <t>YJL102W</t>
  </si>
  <si>
    <t>MEF2</t>
  </si>
  <si>
    <t>P39678</t>
  </si>
  <si>
    <t>YDL056W</t>
  </si>
  <si>
    <t>MBP1</t>
  </si>
  <si>
    <t>P39682</t>
  </si>
  <si>
    <t>YML046W</t>
  </si>
  <si>
    <t>PRP39</t>
  </si>
  <si>
    <t>P39683</t>
  </si>
  <si>
    <t>YOR209C</t>
  </si>
  <si>
    <t>NPT1</t>
  </si>
  <si>
    <t>P39685</t>
  </si>
  <si>
    <t>YMR129W</t>
  </si>
  <si>
    <t>POM152</t>
  </si>
  <si>
    <t>P39692</t>
  </si>
  <si>
    <t>YFR030W</t>
  </si>
  <si>
    <t>MET10</t>
  </si>
  <si>
    <t>P39702</t>
  </si>
  <si>
    <t>YAL002W</t>
  </si>
  <si>
    <t>VPS8</t>
  </si>
  <si>
    <t>P39704</t>
  </si>
  <si>
    <t>YAL007C</t>
  </si>
  <si>
    <t>ERP2</t>
  </si>
  <si>
    <t>P39705</t>
  </si>
  <si>
    <t>YAR002W</t>
  </si>
  <si>
    <t>NUP60</t>
  </si>
  <si>
    <t>P39707</t>
  </si>
  <si>
    <t>YAR008W</t>
  </si>
  <si>
    <t>SEN34</t>
  </si>
  <si>
    <t>P39708</t>
  </si>
  <si>
    <t>YAL062W</t>
  </si>
  <si>
    <t>GDH3</t>
  </si>
  <si>
    <t>P39714</t>
  </si>
  <si>
    <t>YAL060W</t>
  </si>
  <si>
    <t>BDH1</t>
  </si>
  <si>
    <t>P39715</t>
  </si>
  <si>
    <t>YAL059W</t>
  </si>
  <si>
    <t>ECM1</t>
  </si>
  <si>
    <t>P39718</t>
  </si>
  <si>
    <t>YAL055W</t>
  </si>
  <si>
    <t>PEX22</t>
  </si>
  <si>
    <t>P39719</t>
  </si>
  <si>
    <t>YAL053W</t>
  </si>
  <si>
    <t>FLC2</t>
  </si>
  <si>
    <t>P39720</t>
  </si>
  <si>
    <t>YAL051W</t>
  </si>
  <si>
    <t>OAF1</t>
  </si>
  <si>
    <t>P39721</t>
  </si>
  <si>
    <t>YAL049C</t>
  </si>
  <si>
    <t>AIM2</t>
  </si>
  <si>
    <t>P39722</t>
  </si>
  <si>
    <t>YAL048C</t>
  </si>
  <si>
    <t>GEM1</t>
  </si>
  <si>
    <t>P39723</t>
  </si>
  <si>
    <t>YAL047C</t>
  </si>
  <si>
    <t>SPC72</t>
  </si>
  <si>
    <t>P39726</t>
  </si>
  <si>
    <t>YAL044C</t>
  </si>
  <si>
    <t>GCV3</t>
  </si>
  <si>
    <t>P39727</t>
  </si>
  <si>
    <t>YAL042W</t>
  </si>
  <si>
    <t>ERV46</t>
  </si>
  <si>
    <t>P39729</t>
  </si>
  <si>
    <t>YAL036C</t>
  </si>
  <si>
    <t>RBG1</t>
  </si>
  <si>
    <t>P39730</t>
  </si>
  <si>
    <t>YAL035W</t>
  </si>
  <si>
    <t>FUN12</t>
  </si>
  <si>
    <t>P39731</t>
  </si>
  <si>
    <t>YAL034W-A</t>
  </si>
  <si>
    <t>MTW1</t>
  </si>
  <si>
    <t>P39732</t>
  </si>
  <si>
    <t>YAL031C</t>
  </si>
  <si>
    <t>GIP4</t>
  </si>
  <si>
    <t>P39742</t>
  </si>
  <si>
    <t>YLR292C</t>
  </si>
  <si>
    <t>SEC72</t>
  </si>
  <si>
    <t>P39743</t>
  </si>
  <si>
    <t>YDR388W</t>
  </si>
  <si>
    <t>RVS167</t>
  </si>
  <si>
    <t>P39744</t>
  </si>
  <si>
    <t>YOR206W</t>
  </si>
  <si>
    <t>NOC2</t>
  </si>
  <si>
    <t>P39904</t>
  </si>
  <si>
    <t>YDR484W</t>
  </si>
  <si>
    <t>VPS52</t>
  </si>
  <si>
    <t>P39923</t>
  </si>
  <si>
    <t>YEL062W</t>
  </si>
  <si>
    <t>NPR2</t>
  </si>
  <si>
    <t>P39925</t>
  </si>
  <si>
    <t>YER017C</t>
  </si>
  <si>
    <t>AFG3</t>
  </si>
  <si>
    <t>P39926</t>
  </si>
  <si>
    <t>YMR183C</t>
  </si>
  <si>
    <t>SSO2</t>
  </si>
  <si>
    <t>P39927</t>
  </si>
  <si>
    <t>YGR156W</t>
  </si>
  <si>
    <t>PTI1</t>
  </si>
  <si>
    <t>P39928</t>
  </si>
  <si>
    <t>YIL147C</t>
  </si>
  <si>
    <t>SLN1</t>
  </si>
  <si>
    <t>P39929</t>
  </si>
  <si>
    <t>YLR025W</t>
  </si>
  <si>
    <t>SNF7</t>
  </si>
  <si>
    <t>P39931</t>
  </si>
  <si>
    <t>YLR250W</t>
  </si>
  <si>
    <t>SSP120</t>
  </si>
  <si>
    <t>P39935</t>
  </si>
  <si>
    <t>YGR162W</t>
  </si>
  <si>
    <t>TIF4631</t>
  </si>
  <si>
    <t>P39936</t>
  </si>
  <si>
    <t>YGL049C</t>
  </si>
  <si>
    <t>TIF4632</t>
  </si>
  <si>
    <t>P39938</t>
  </si>
  <si>
    <t>YGL189C</t>
  </si>
  <si>
    <t>RPS26A</t>
  </si>
  <si>
    <t>P39940</t>
  </si>
  <si>
    <t>YER125W</t>
  </si>
  <si>
    <t>RSP5</t>
  </si>
  <si>
    <t>P39944</t>
  </si>
  <si>
    <t>YER144C</t>
  </si>
  <si>
    <t>UBP5</t>
  </si>
  <si>
    <t>P39945</t>
  </si>
  <si>
    <t>YER101C</t>
  </si>
  <si>
    <t>AST2</t>
  </si>
  <si>
    <t>P39946</t>
  </si>
  <si>
    <t>YOR269W</t>
  </si>
  <si>
    <t>PAC1</t>
  </si>
  <si>
    <t>P39952</t>
  </si>
  <si>
    <t>YER154W</t>
  </si>
  <si>
    <t>OXA1</t>
  </si>
  <si>
    <t>P39953</t>
  </si>
  <si>
    <t>YEL006W</t>
  </si>
  <si>
    <t>YEA6</t>
  </si>
  <si>
    <t>P39954</t>
  </si>
  <si>
    <t>YER043C</t>
  </si>
  <si>
    <t>SAH1</t>
  </si>
  <si>
    <t>P39955</t>
  </si>
  <si>
    <t>YER047C</t>
  </si>
  <si>
    <t>SAP1</t>
  </si>
  <si>
    <t>P39956</t>
  </si>
  <si>
    <t>YER169W</t>
  </si>
  <si>
    <t>RPH1</t>
  </si>
  <si>
    <t>P39958</t>
  </si>
  <si>
    <t>YER136W</t>
  </si>
  <si>
    <t>GDI1</t>
  </si>
  <si>
    <t>P39960</t>
  </si>
  <si>
    <t>YER155C</t>
  </si>
  <si>
    <t>BEM2</t>
  </si>
  <si>
    <t>P39962</t>
  </si>
  <si>
    <t>YER123W</t>
  </si>
  <si>
    <t>YCK3</t>
  </si>
  <si>
    <t>P39965</t>
  </si>
  <si>
    <t>YER087W</t>
  </si>
  <si>
    <t>AIM10</t>
  </si>
  <si>
    <t>P39966</t>
  </si>
  <si>
    <t>YER089C</t>
  </si>
  <si>
    <t>PTC2</t>
  </si>
  <si>
    <t>P39968</t>
  </si>
  <si>
    <t>YEL013W</t>
  </si>
  <si>
    <t>VAC8</t>
  </si>
  <si>
    <t>P39969</t>
  </si>
  <si>
    <t>YER114C</t>
  </si>
  <si>
    <t>BOI2</t>
  </si>
  <si>
    <t>P39976</t>
  </si>
  <si>
    <t>YEL071W</t>
  </si>
  <si>
    <t>DLD3</t>
  </si>
  <si>
    <t>P39979</t>
  </si>
  <si>
    <t>YEL066W</t>
  </si>
  <si>
    <t>HPA3</t>
  </si>
  <si>
    <t>P39984</t>
  </si>
  <si>
    <t>YEL056W</t>
  </si>
  <si>
    <t>HAT2</t>
  </si>
  <si>
    <t>P39985</t>
  </si>
  <si>
    <t>YEL055C</t>
  </si>
  <si>
    <t>POL5</t>
  </si>
  <si>
    <t>P39986</t>
  </si>
  <si>
    <t>YEL031W</t>
  </si>
  <si>
    <t>SPF1</t>
  </si>
  <si>
    <t>P39988</t>
  </si>
  <si>
    <t>YEL029C</t>
  </si>
  <si>
    <t>BUD16</t>
  </si>
  <si>
    <t>P39990</t>
  </si>
  <si>
    <t>YEL026W</t>
  </si>
  <si>
    <t>SNU13</t>
  </si>
  <si>
    <t>P39993</t>
  </si>
  <si>
    <t>YEL022W</t>
  </si>
  <si>
    <t>GEA2</t>
  </si>
  <si>
    <t>P39995</t>
  </si>
  <si>
    <t>YEL018W</t>
  </si>
  <si>
    <t>EAF5</t>
  </si>
  <si>
    <t>P39996</t>
  </si>
  <si>
    <t>YEL017W</t>
  </si>
  <si>
    <t>GTT3</t>
  </si>
  <si>
    <t>P39998</t>
  </si>
  <si>
    <t>YEL015W</t>
  </si>
  <si>
    <t>EDC3</t>
  </si>
  <si>
    <t>P40002</t>
  </si>
  <si>
    <t>YEL007W</t>
  </si>
  <si>
    <t>MIT1</t>
  </si>
  <si>
    <t>P40005</t>
  </si>
  <si>
    <t>YEL003W</t>
  </si>
  <si>
    <t>GIM4</t>
  </si>
  <si>
    <t>P40007</t>
  </si>
  <si>
    <t>YER002W</t>
  </si>
  <si>
    <t>NOP16</t>
  </si>
  <si>
    <t>P40008</t>
  </si>
  <si>
    <t>YER004W</t>
  </si>
  <si>
    <t>FMP52</t>
  </si>
  <si>
    <t>P40010</t>
  </si>
  <si>
    <t>YER006W</t>
  </si>
  <si>
    <t>NUG1</t>
  </si>
  <si>
    <t>P40012</t>
  </si>
  <si>
    <t>YER014W</t>
  </si>
  <si>
    <t>HEM14</t>
  </si>
  <si>
    <t>P40013</t>
  </si>
  <si>
    <t>YER016W</t>
  </si>
  <si>
    <t>BIM1</t>
  </si>
  <si>
    <t>P40015</t>
  </si>
  <si>
    <t>YER019W</t>
  </si>
  <si>
    <t>ISC1</t>
  </si>
  <si>
    <t>P40016</t>
  </si>
  <si>
    <t>YER021W</t>
  </si>
  <si>
    <t>RPN3</t>
  </si>
  <si>
    <t>P40017</t>
  </si>
  <si>
    <t>YER024W</t>
  </si>
  <si>
    <t>YAT2</t>
  </si>
  <si>
    <t>P40018</t>
  </si>
  <si>
    <t>YER029C</t>
  </si>
  <si>
    <t>SMB1</t>
  </si>
  <si>
    <t>P40019</t>
  </si>
  <si>
    <t>YER030W</t>
  </si>
  <si>
    <t>CHZ1</t>
  </si>
  <si>
    <t>P40024</t>
  </si>
  <si>
    <t>YER036C</t>
  </si>
  <si>
    <t>ARB1</t>
  </si>
  <si>
    <t>P40029</t>
  </si>
  <si>
    <t>YER042W</t>
  </si>
  <si>
    <t>MXR1</t>
  </si>
  <si>
    <t>P40030</t>
  </si>
  <si>
    <t>YER044C</t>
  </si>
  <si>
    <t>ERG28</t>
  </si>
  <si>
    <t>P40032</t>
  </si>
  <si>
    <t>YER049W</t>
  </si>
  <si>
    <t>TPA1</t>
  </si>
  <si>
    <t>P40035</t>
  </si>
  <si>
    <t>YER053C</t>
  </si>
  <si>
    <t>PIC2</t>
  </si>
  <si>
    <t>P40037</t>
  </si>
  <si>
    <t>YER057C</t>
  </si>
  <si>
    <t>HMF1</t>
  </si>
  <si>
    <t>P40038</t>
  </si>
  <si>
    <t>YER059W</t>
  </si>
  <si>
    <t>PCL6</t>
  </si>
  <si>
    <t>P40040</t>
  </si>
  <si>
    <t>YER063W</t>
  </si>
  <si>
    <t>THO1</t>
  </si>
  <si>
    <t>P40041</t>
  </si>
  <si>
    <t>YER064C</t>
  </si>
  <si>
    <t>VHR2</t>
  </si>
  <si>
    <t>P40045</t>
  </si>
  <si>
    <t>YER071C</t>
  </si>
  <si>
    <t>TDA2</t>
  </si>
  <si>
    <t>P40047</t>
  </si>
  <si>
    <t>YER073W</t>
  </si>
  <si>
    <t>ALD5</t>
  </si>
  <si>
    <t>P40050</t>
  </si>
  <si>
    <t>YER077C</t>
  </si>
  <si>
    <t>MRX1</t>
  </si>
  <si>
    <t>P40051</t>
  </si>
  <si>
    <t>YER078C</t>
  </si>
  <si>
    <t>ICP55</t>
  </si>
  <si>
    <t>P40053</t>
  </si>
  <si>
    <t>YER080W</t>
  </si>
  <si>
    <t>AIM9</t>
  </si>
  <si>
    <t>P40054</t>
  </si>
  <si>
    <t>YER081W</t>
  </si>
  <si>
    <t>SER3</t>
  </si>
  <si>
    <t>P40055</t>
  </si>
  <si>
    <t>YER082C</t>
  </si>
  <si>
    <t>UTP7</t>
  </si>
  <si>
    <t>P40056</t>
  </si>
  <si>
    <t>YER083C</t>
  </si>
  <si>
    <t>GET2</t>
  </si>
  <si>
    <t>P40060</t>
  </si>
  <si>
    <t>YER092W</t>
  </si>
  <si>
    <t>IES5</t>
  </si>
  <si>
    <t>P40061</t>
  </si>
  <si>
    <t>YER093C</t>
  </si>
  <si>
    <t>TSC11</t>
  </si>
  <si>
    <t>P40064</t>
  </si>
  <si>
    <t>YER105C</t>
  </si>
  <si>
    <t>NUP157</t>
  </si>
  <si>
    <t>P40066</t>
  </si>
  <si>
    <t>YER107C</t>
  </si>
  <si>
    <t>GLE2</t>
  </si>
  <si>
    <t>P40069</t>
  </si>
  <si>
    <t>YER110C</t>
  </si>
  <si>
    <t>KAP123</t>
  </si>
  <si>
    <t>P40070</t>
  </si>
  <si>
    <t>YER112W</t>
  </si>
  <si>
    <t>LSM4</t>
  </si>
  <si>
    <t>P40071</t>
  </si>
  <si>
    <t>YER113C</t>
  </si>
  <si>
    <t>TMN3</t>
  </si>
  <si>
    <t>P40074</t>
  </si>
  <si>
    <t>YER119C</t>
  </si>
  <si>
    <t>AVT6</t>
  </si>
  <si>
    <t>P40075</t>
  </si>
  <si>
    <t>YER120W</t>
  </si>
  <si>
    <t>SCS2</t>
  </si>
  <si>
    <t>P40078</t>
  </si>
  <si>
    <t>YER126C</t>
  </si>
  <si>
    <t>NSA2</t>
  </si>
  <si>
    <t>P40079</t>
  </si>
  <si>
    <t>YER127W</t>
  </si>
  <si>
    <t>LCP5</t>
  </si>
  <si>
    <t>P40080</t>
  </si>
  <si>
    <t>YER128W</t>
  </si>
  <si>
    <t>VFA1</t>
  </si>
  <si>
    <t>P40081</t>
  </si>
  <si>
    <t>YER134C</t>
  </si>
  <si>
    <t>P40083</t>
  </si>
  <si>
    <t>YER137C</t>
  </si>
  <si>
    <t>P40084</t>
  </si>
  <si>
    <t>YER139C</t>
  </si>
  <si>
    <t>RTR1</t>
  </si>
  <si>
    <t>P40085</t>
  </si>
  <si>
    <t>YER140W</t>
  </si>
  <si>
    <t>EMP65</t>
  </si>
  <si>
    <t>P40086</t>
  </si>
  <si>
    <t>YER141W</t>
  </si>
  <si>
    <t>COX15</t>
  </si>
  <si>
    <t>P40087</t>
  </si>
  <si>
    <t>YER143W</t>
  </si>
  <si>
    <t>DDI1</t>
  </si>
  <si>
    <t>P40088</t>
  </si>
  <si>
    <t>YER145C</t>
  </si>
  <si>
    <t>FTR1</t>
  </si>
  <si>
    <t>P40089</t>
  </si>
  <si>
    <t>YER146W</t>
  </si>
  <si>
    <t>LSM5</t>
  </si>
  <si>
    <t>P40090</t>
  </si>
  <si>
    <t>YER147C</t>
  </si>
  <si>
    <t>SCC4</t>
  </si>
  <si>
    <t>P40091</t>
  </si>
  <si>
    <t>YER149C</t>
  </si>
  <si>
    <t>PEA2</t>
  </si>
  <si>
    <t>P40093</t>
  </si>
  <si>
    <t>YER156C</t>
  </si>
  <si>
    <t>P40094</t>
  </si>
  <si>
    <t>YER157W</t>
  </si>
  <si>
    <t>COG3</t>
  </si>
  <si>
    <t>P40096</t>
  </si>
  <si>
    <t>YER159C</t>
  </si>
  <si>
    <t>BUR6</t>
  </si>
  <si>
    <t>P40098</t>
  </si>
  <si>
    <t>YER182W</t>
  </si>
  <si>
    <t>FMP10</t>
  </si>
  <si>
    <t>P40099</t>
  </si>
  <si>
    <t>YER183C</t>
  </si>
  <si>
    <t>FAU1</t>
  </si>
  <si>
    <t>P40106</t>
  </si>
  <si>
    <t>YER062C</t>
  </si>
  <si>
    <t>GPP2</t>
  </si>
  <si>
    <t>P40107</t>
  </si>
  <si>
    <t>YGL225W</t>
  </si>
  <si>
    <t>VRG4</t>
  </si>
  <si>
    <t>P40150</t>
  </si>
  <si>
    <t>YNL209W</t>
  </si>
  <si>
    <t>SSB2</t>
  </si>
  <si>
    <t>P40151</t>
  </si>
  <si>
    <t>YNL218W</t>
  </si>
  <si>
    <t>MGS1</t>
  </si>
  <si>
    <t>P40152</t>
  </si>
  <si>
    <t>YNL217W</t>
  </si>
  <si>
    <t>P40154</t>
  </si>
  <si>
    <t>YNL215W</t>
  </si>
  <si>
    <t>IES2</t>
  </si>
  <si>
    <t>P40155</t>
  </si>
  <si>
    <t>YNL214W</t>
  </si>
  <si>
    <t>PEX17</t>
  </si>
  <si>
    <t>P40156</t>
  </si>
  <si>
    <t>YNL213C</t>
  </si>
  <si>
    <t>RRG9</t>
  </si>
  <si>
    <t>P40157</t>
  </si>
  <si>
    <t>YNL212W</t>
  </si>
  <si>
    <t>VID27</t>
  </si>
  <si>
    <t>P40159</t>
  </si>
  <si>
    <t>YNL208W</t>
  </si>
  <si>
    <t>P40160</t>
  </si>
  <si>
    <t>YNL207W</t>
  </si>
  <si>
    <t>RIO2</t>
  </si>
  <si>
    <t>P40161</t>
  </si>
  <si>
    <t>YNL206C</t>
  </si>
  <si>
    <t>RTT106</t>
  </si>
  <si>
    <t>P40164</t>
  </si>
  <si>
    <t>YNL201C</t>
  </si>
  <si>
    <t>PSY2</t>
  </si>
  <si>
    <t>P40169</t>
  </si>
  <si>
    <t>YNL194C</t>
  </si>
  <si>
    <t>P40185</t>
  </si>
  <si>
    <t>YIL051C</t>
  </si>
  <si>
    <t>MMF1</t>
  </si>
  <si>
    <t>P40186</t>
  </si>
  <si>
    <t>YIL050W</t>
  </si>
  <si>
    <t>PCL7</t>
  </si>
  <si>
    <t>P40202</t>
  </si>
  <si>
    <t>YMR038C</t>
  </si>
  <si>
    <t>CCS1</t>
  </si>
  <si>
    <t>P40206</t>
  </si>
  <si>
    <t>YMR132C</t>
  </si>
  <si>
    <t>JLP2</t>
  </si>
  <si>
    <t>P40207</t>
  </si>
  <si>
    <t>YMR134W</t>
  </si>
  <si>
    <t>P40208</t>
  </si>
  <si>
    <t>YMR135C</t>
  </si>
  <si>
    <t>GID8</t>
  </si>
  <si>
    <t>P40210</t>
  </si>
  <si>
    <t>YMR140W</t>
  </si>
  <si>
    <t>SIP5</t>
  </si>
  <si>
    <t>P40212</t>
  </si>
  <si>
    <t>YMR142C</t>
  </si>
  <si>
    <t>RPL13B</t>
  </si>
  <si>
    <t>P40215</t>
  </si>
  <si>
    <t>YMR145C</t>
  </si>
  <si>
    <t>NDE1</t>
  </si>
  <si>
    <t>P40217</t>
  </si>
  <si>
    <t>YMR146C</t>
  </si>
  <si>
    <t>TIF34</t>
  </si>
  <si>
    <t>P40302</t>
  </si>
  <si>
    <t>YMR314W</t>
  </si>
  <si>
    <t>PRE5</t>
  </si>
  <si>
    <t>P40303</t>
  </si>
  <si>
    <t>YOL038W</t>
  </si>
  <si>
    <t>PRE6</t>
  </si>
  <si>
    <t>P40308</t>
  </si>
  <si>
    <t>YMR313C</t>
  </si>
  <si>
    <t>TGL3</t>
  </si>
  <si>
    <t>P40309</t>
  </si>
  <si>
    <t>YJL094C</t>
  </si>
  <si>
    <t>KHA1</t>
  </si>
  <si>
    <t>P40317</t>
  </si>
  <si>
    <t>YDR006C</t>
  </si>
  <si>
    <t>SOK1</t>
  </si>
  <si>
    <t>P40318</t>
  </si>
  <si>
    <t>YIL030C</t>
  </si>
  <si>
    <t>SSM4</t>
  </si>
  <si>
    <t>P40319</t>
  </si>
  <si>
    <t>YLR372W</t>
  </si>
  <si>
    <t>ELO3</t>
  </si>
  <si>
    <t>P40327</t>
  </si>
  <si>
    <t>YDL007W</t>
  </si>
  <si>
    <t>RPT2</t>
  </si>
  <si>
    <t>P40328</t>
  </si>
  <si>
    <t>YPL074W</t>
  </si>
  <si>
    <t>YTA6</t>
  </si>
  <si>
    <t>P40335</t>
  </si>
  <si>
    <t>YJL053W</t>
  </si>
  <si>
    <t>PEP8</t>
  </si>
  <si>
    <t>P40339</t>
  </si>
  <si>
    <t>YOL094C</t>
  </si>
  <si>
    <t>RFC4</t>
  </si>
  <si>
    <t>P40340</t>
  </si>
  <si>
    <t>YGR270W</t>
  </si>
  <si>
    <t>YTA7</t>
  </si>
  <si>
    <t>P40341</t>
  </si>
  <si>
    <t>YMR089C</t>
  </si>
  <si>
    <t>YTA12</t>
  </si>
  <si>
    <t>P40343</t>
  </si>
  <si>
    <t>YNR006W</t>
  </si>
  <si>
    <t>VPS27</t>
  </si>
  <si>
    <t>P40344</t>
  </si>
  <si>
    <t>YNR007C</t>
  </si>
  <si>
    <t>ATG3</t>
  </si>
  <si>
    <t>P40345</t>
  </si>
  <si>
    <t>YNR008W</t>
  </si>
  <si>
    <t>LRO1</t>
  </si>
  <si>
    <t>P40347</t>
  </si>
  <si>
    <t>YPR073C</t>
  </si>
  <si>
    <t>LTP1</t>
  </si>
  <si>
    <t>P40348</t>
  </si>
  <si>
    <t>YJR068W</t>
  </si>
  <si>
    <t>RFC2</t>
  </si>
  <si>
    <t>P40350</t>
  </si>
  <si>
    <t>YPL227C</t>
  </si>
  <si>
    <t>ALG5</t>
  </si>
  <si>
    <t>P40351</t>
  </si>
  <si>
    <t>YOR067C</t>
  </si>
  <si>
    <t>ALG8</t>
  </si>
  <si>
    <t>P40352</t>
  </si>
  <si>
    <t>YJR035W</t>
  </si>
  <si>
    <t>RAD26</t>
  </si>
  <si>
    <t>P40353</t>
  </si>
  <si>
    <t>YOR377W</t>
  </si>
  <si>
    <t>ATF1</t>
  </si>
  <si>
    <t>P40354</t>
  </si>
  <si>
    <t>YJR062C</t>
  </si>
  <si>
    <t>NTA1</t>
  </si>
  <si>
    <t>P40356</t>
  </si>
  <si>
    <t>YGL025C</t>
  </si>
  <si>
    <t>PGD1</t>
  </si>
  <si>
    <t>P40357</t>
  </si>
  <si>
    <t>YGR009C</t>
  </si>
  <si>
    <t>SEC9</t>
  </si>
  <si>
    <t>P40358</t>
  </si>
  <si>
    <t>YJL073W</t>
  </si>
  <si>
    <t>JEM1</t>
  </si>
  <si>
    <t>P40359</t>
  </si>
  <si>
    <t>YJL072C</t>
  </si>
  <si>
    <t>PSF2</t>
  </si>
  <si>
    <t>P40360</t>
  </si>
  <si>
    <t>YJL071W</t>
  </si>
  <si>
    <t>ARG2</t>
  </si>
  <si>
    <t>P40361</t>
  </si>
  <si>
    <t>YJL070C</t>
  </si>
  <si>
    <t>P40362</t>
  </si>
  <si>
    <t>YJL069C</t>
  </si>
  <si>
    <t>UTP18</t>
  </si>
  <si>
    <t>P40364</t>
  </si>
  <si>
    <t>YJL066C</t>
  </si>
  <si>
    <t>MPM1</t>
  </si>
  <si>
    <t>P40367</t>
  </si>
  <si>
    <t>YJL062W</t>
  </si>
  <si>
    <t>LAS21</t>
  </si>
  <si>
    <t>P40368</t>
  </si>
  <si>
    <t>YJL061W</t>
  </si>
  <si>
    <t>NUP82</t>
  </si>
  <si>
    <t>P40395</t>
  </si>
  <si>
    <t>YLR039C</t>
  </si>
  <si>
    <t>RIC1</t>
  </si>
  <si>
    <t>P40413</t>
  </si>
  <si>
    <t>YJR064W</t>
  </si>
  <si>
    <t>CCT5</t>
  </si>
  <si>
    <t>P40414</t>
  </si>
  <si>
    <t>YIL138C</t>
  </si>
  <si>
    <t>TPM2</t>
  </si>
  <si>
    <t>P40416</t>
  </si>
  <si>
    <t>YMR301C</t>
  </si>
  <si>
    <t>ATM1</t>
  </si>
  <si>
    <t>P40422</t>
  </si>
  <si>
    <t>YHR143W-A</t>
  </si>
  <si>
    <t>RPC10</t>
  </si>
  <si>
    <t>P40433</t>
  </si>
  <si>
    <t>YIL107C</t>
  </si>
  <si>
    <t>PFK26</t>
  </si>
  <si>
    <t>P40438</t>
  </si>
  <si>
    <t>YIL173W</t>
  </si>
  <si>
    <t>VTH1</t>
  </si>
  <si>
    <t>P40450</t>
  </si>
  <si>
    <t>YIL159W</t>
  </si>
  <si>
    <t>BNR1</t>
  </si>
  <si>
    <t>P40452</t>
  </si>
  <si>
    <t>YIL157C</t>
  </si>
  <si>
    <t>COA1</t>
  </si>
  <si>
    <t>P40453</t>
  </si>
  <si>
    <t>YIL156W</t>
  </si>
  <si>
    <t>UBP7</t>
  </si>
  <si>
    <t>P40454</t>
  </si>
  <si>
    <t>YIL153W</t>
  </si>
  <si>
    <t>RRD1</t>
  </si>
  <si>
    <t>P40457</t>
  </si>
  <si>
    <t>YIL149C</t>
  </si>
  <si>
    <t>MLP2</t>
  </si>
  <si>
    <t>P40459</t>
  </si>
  <si>
    <t>YIL145C</t>
  </si>
  <si>
    <t>PAN6</t>
  </si>
  <si>
    <t>P40460</t>
  </si>
  <si>
    <t>YIL144W</t>
  </si>
  <si>
    <t>NDC80</t>
  </si>
  <si>
    <t>P40462</t>
  </si>
  <si>
    <t>YIL137C</t>
  </si>
  <si>
    <t>TMA108</t>
  </si>
  <si>
    <t>P40466</t>
  </si>
  <si>
    <t>YIL131C</t>
  </si>
  <si>
    <t>FKH1</t>
  </si>
  <si>
    <t>P40467</t>
  </si>
  <si>
    <t>YIL130W</t>
  </si>
  <si>
    <t>ASG1</t>
  </si>
  <si>
    <t>P40468</t>
  </si>
  <si>
    <t>YIL129C</t>
  </si>
  <si>
    <t>TAO3</t>
  </si>
  <si>
    <t>P40469</t>
  </si>
  <si>
    <t>YIL128W</t>
  </si>
  <si>
    <t>MET18</t>
  </si>
  <si>
    <t>P40471</t>
  </si>
  <si>
    <t>YIL124W</t>
  </si>
  <si>
    <t>AYR1</t>
  </si>
  <si>
    <t>P40472</t>
  </si>
  <si>
    <t>YIL123W</t>
  </si>
  <si>
    <t>SIM1</t>
  </si>
  <si>
    <t>P40477</t>
  </si>
  <si>
    <t>YIL115C</t>
  </si>
  <si>
    <t>NUP159</t>
  </si>
  <si>
    <t>P40478</t>
  </si>
  <si>
    <t>YIL114C</t>
  </si>
  <si>
    <t>POR2</t>
  </si>
  <si>
    <t>P40480</t>
  </si>
  <si>
    <t>YIL112W</t>
  </si>
  <si>
    <t>HOS4</t>
  </si>
  <si>
    <t>P40481</t>
  </si>
  <si>
    <t>YIL110W</t>
  </si>
  <si>
    <t>HPM1</t>
  </si>
  <si>
    <t>P40482</t>
  </si>
  <si>
    <t>YIL109C</t>
  </si>
  <si>
    <t>SEC24</t>
  </si>
  <si>
    <t>P40483</t>
  </si>
  <si>
    <t>YIL108W</t>
  </si>
  <si>
    <t>P40484</t>
  </si>
  <si>
    <t>YIL106W</t>
  </si>
  <si>
    <t>MOB1</t>
  </si>
  <si>
    <t>P40485</t>
  </si>
  <si>
    <t>YIL105C</t>
  </si>
  <si>
    <t>SLM1</t>
  </si>
  <si>
    <t>P40486</t>
  </si>
  <si>
    <t>YIL104C</t>
  </si>
  <si>
    <t>SHQ1</t>
  </si>
  <si>
    <t>P40487</t>
  </si>
  <si>
    <t>YIL103W</t>
  </si>
  <si>
    <t>DPH1</t>
  </si>
  <si>
    <t>P40491</t>
  </si>
  <si>
    <t>YIL098C</t>
  </si>
  <si>
    <t>FMC1</t>
  </si>
  <si>
    <t>P40492</t>
  </si>
  <si>
    <t>YIL097W</t>
  </si>
  <si>
    <t>FYV10</t>
  </si>
  <si>
    <t>P40493</t>
  </si>
  <si>
    <t>YIL096C</t>
  </si>
  <si>
    <t>BMT5</t>
  </si>
  <si>
    <t>P40494</t>
  </si>
  <si>
    <t>YIL095W</t>
  </si>
  <si>
    <t>PRK1</t>
  </si>
  <si>
    <t>P40495</t>
  </si>
  <si>
    <t>YIL094C</t>
  </si>
  <si>
    <t>LYS12</t>
  </si>
  <si>
    <t>P40496</t>
  </si>
  <si>
    <t>YIL093C</t>
  </si>
  <si>
    <t>RSM25</t>
  </si>
  <si>
    <t>P40498</t>
  </si>
  <si>
    <t>YIL091C</t>
  </si>
  <si>
    <t>UTP25</t>
  </si>
  <si>
    <t>P40501</t>
  </si>
  <si>
    <t>YIL088C</t>
  </si>
  <si>
    <t>AVT7</t>
  </si>
  <si>
    <t>P40504</t>
  </si>
  <si>
    <t>YIL085C</t>
  </si>
  <si>
    <t>KTR7</t>
  </si>
  <si>
    <t>P40505</t>
  </si>
  <si>
    <t>YIL084C</t>
  </si>
  <si>
    <t>SDS3</t>
  </si>
  <si>
    <t>P40506</t>
  </si>
  <si>
    <t>YIL083C</t>
  </si>
  <si>
    <t>CAB2</t>
  </si>
  <si>
    <t>P40507</t>
  </si>
  <si>
    <t>YIL079C</t>
  </si>
  <si>
    <t>AIR1</t>
  </si>
  <si>
    <t>P40509</t>
  </si>
  <si>
    <t>YIL076W</t>
  </si>
  <si>
    <t>SEC28</t>
  </si>
  <si>
    <t>P40510</t>
  </si>
  <si>
    <t>YIL074C</t>
  </si>
  <si>
    <t>SER33</t>
  </si>
  <si>
    <t>P40513</t>
  </si>
  <si>
    <t>YIL070C</t>
  </si>
  <si>
    <t>MAM33</t>
  </si>
  <si>
    <t>P40515</t>
  </si>
  <si>
    <t>YIL065C</t>
  </si>
  <si>
    <t>FIS1</t>
  </si>
  <si>
    <t>P40516</t>
  </si>
  <si>
    <t>YIL064W</t>
  </si>
  <si>
    <t>EFM4</t>
  </si>
  <si>
    <t>P40517</t>
  </si>
  <si>
    <t>YIL063C</t>
  </si>
  <si>
    <t>YRB2</t>
  </si>
  <si>
    <t>P40518</t>
  </si>
  <si>
    <t>YIL062C</t>
  </si>
  <si>
    <t>ARC15</t>
  </si>
  <si>
    <t>P40522</t>
  </si>
  <si>
    <t>YIL056W</t>
  </si>
  <si>
    <t>VHR1</t>
  </si>
  <si>
    <t>P40523</t>
  </si>
  <si>
    <t>YIL055C</t>
  </si>
  <si>
    <t>P40525</t>
  </si>
  <si>
    <t>YIL052C</t>
  </si>
  <si>
    <t>RPL34B</t>
  </si>
  <si>
    <t>P40527</t>
  </si>
  <si>
    <t>YIL048W</t>
  </si>
  <si>
    <t>NEO1</t>
  </si>
  <si>
    <t>P40528</t>
  </si>
  <si>
    <t>YIL047C</t>
  </si>
  <si>
    <t>SYG1</t>
  </si>
  <si>
    <t>P40529</t>
  </si>
  <si>
    <t>YIL044C</t>
  </si>
  <si>
    <t>AGE2</t>
  </si>
  <si>
    <t>P40531</t>
  </si>
  <si>
    <t>YIL041W</t>
  </si>
  <si>
    <t>GVP36</t>
  </si>
  <si>
    <t>P40533</t>
  </si>
  <si>
    <t>YIL039W</t>
  </si>
  <si>
    <t>TED1</t>
  </si>
  <si>
    <t>P40540</t>
  </si>
  <si>
    <t>YIL027C</t>
  </si>
  <si>
    <t>EMC5</t>
  </si>
  <si>
    <t>P40541</t>
  </si>
  <si>
    <t>YIL026C</t>
  </si>
  <si>
    <t>IRR1</t>
  </si>
  <si>
    <t>P40545</t>
  </si>
  <si>
    <t>YIL020C</t>
  </si>
  <si>
    <t>HIS6</t>
  </si>
  <si>
    <t>P40547</t>
  </si>
  <si>
    <t>YIL017C</t>
  </si>
  <si>
    <t>VID28</t>
  </si>
  <si>
    <t>P40548</t>
  </si>
  <si>
    <t>YIL016W</t>
  </si>
  <si>
    <t>SNL1</t>
  </si>
  <si>
    <t>P40549</t>
  </si>
  <si>
    <t>YIL014W</t>
  </si>
  <si>
    <t>MNT3</t>
  </si>
  <si>
    <t>P40550</t>
  </si>
  <si>
    <t>YIL013C</t>
  </si>
  <si>
    <t>PDR11</t>
  </si>
  <si>
    <t>P40553</t>
  </si>
  <si>
    <t>YIL010W</t>
  </si>
  <si>
    <t>DOT5</t>
  </si>
  <si>
    <t>P40555</t>
  </si>
  <si>
    <t>YIL007C</t>
  </si>
  <si>
    <t>NAS2</t>
  </si>
  <si>
    <t>P40557</t>
  </si>
  <si>
    <t>YIL005W</t>
  </si>
  <si>
    <t>EPS1</t>
  </si>
  <si>
    <t>P40558</t>
  </si>
  <si>
    <t>YIL003W</t>
  </si>
  <si>
    <t>CFD1</t>
  </si>
  <si>
    <t>P40559</t>
  </si>
  <si>
    <t>YIL002C</t>
  </si>
  <si>
    <t>INP51</t>
  </si>
  <si>
    <t>P40560</t>
  </si>
  <si>
    <t>YIL001W</t>
  </si>
  <si>
    <t>P40561</t>
  </si>
  <si>
    <t>YIR001C</t>
  </si>
  <si>
    <t>SGN1</t>
  </si>
  <si>
    <t>P40562</t>
  </si>
  <si>
    <t>YIR002C</t>
  </si>
  <si>
    <t>MPH1</t>
  </si>
  <si>
    <t>P40563</t>
  </si>
  <si>
    <t>YIR003W</t>
  </si>
  <si>
    <t>AIM21</t>
  </si>
  <si>
    <t>P40564</t>
  </si>
  <si>
    <t>YIR004W</t>
  </si>
  <si>
    <t>DJP1</t>
  </si>
  <si>
    <t>P40566</t>
  </si>
  <si>
    <t>YIR007W</t>
  </si>
  <si>
    <t>P40570</t>
  </si>
  <si>
    <t>YIR014W</t>
  </si>
  <si>
    <t>P40573</t>
  </si>
  <si>
    <t>YIR017C</t>
  </si>
  <si>
    <t>MET28</t>
  </si>
  <si>
    <t>P40579</t>
  </si>
  <si>
    <t>YIR035C</t>
  </si>
  <si>
    <t>P40580</t>
  </si>
  <si>
    <t>YIR036C</t>
  </si>
  <si>
    <t>IRC24</t>
  </si>
  <si>
    <t>P40581</t>
  </si>
  <si>
    <t>YIR037W</t>
  </si>
  <si>
    <t>HYR1</t>
  </si>
  <si>
    <t>P40582</t>
  </si>
  <si>
    <t>YIR038C</t>
  </si>
  <si>
    <t>GTT1</t>
  </si>
  <si>
    <t>P40693</t>
  </si>
  <si>
    <t>YNL002C</t>
  </si>
  <si>
    <t>RLP7</t>
  </si>
  <si>
    <t>P40825</t>
  </si>
  <si>
    <t>YOR335C</t>
  </si>
  <si>
    <t>ALA1</t>
  </si>
  <si>
    <t>P40850</t>
  </si>
  <si>
    <t>YNL085W</t>
  </si>
  <si>
    <t>MKT1</t>
  </si>
  <si>
    <t>P40851</t>
  </si>
  <si>
    <t>YPR122W</t>
  </si>
  <si>
    <t>AXL1</t>
  </si>
  <si>
    <t>P40856</t>
  </si>
  <si>
    <t>YJL098W</t>
  </si>
  <si>
    <t>SAP185</t>
  </si>
  <si>
    <t>P40857</t>
  </si>
  <si>
    <t>YJL097W</t>
  </si>
  <si>
    <t>PHS1</t>
  </si>
  <si>
    <t>P40858</t>
  </si>
  <si>
    <t>YJL096W</t>
  </si>
  <si>
    <t>MRPL49</t>
  </si>
  <si>
    <t>P40893</t>
  </si>
  <si>
    <t>YJL217W</t>
  </si>
  <si>
    <t>REE1</t>
  </si>
  <si>
    <t>P40896</t>
  </si>
  <si>
    <t>YJL213W</t>
  </si>
  <si>
    <t>P40955</t>
  </si>
  <si>
    <t>YJL099W</t>
  </si>
  <si>
    <t>CHS6</t>
  </si>
  <si>
    <t>P40956</t>
  </si>
  <si>
    <t>YGL181W</t>
  </si>
  <si>
    <t>GTS1</t>
  </si>
  <si>
    <t>P40957</t>
  </si>
  <si>
    <t>YGL086W</t>
  </si>
  <si>
    <t>MAD1</t>
  </si>
  <si>
    <t>P40958</t>
  </si>
  <si>
    <t>YJL030W</t>
  </si>
  <si>
    <t>MAD2</t>
  </si>
  <si>
    <t>P40959</t>
  </si>
  <si>
    <t>YMR004W</t>
  </si>
  <si>
    <t>MVP1</t>
  </si>
  <si>
    <t>P40961</t>
  </si>
  <si>
    <t>YGR132C</t>
  </si>
  <si>
    <t>PHB1</t>
  </si>
  <si>
    <t>P40962</t>
  </si>
  <si>
    <t>YOR077W</t>
  </si>
  <si>
    <t>RTS2</t>
  </si>
  <si>
    <t>P40963</t>
  </si>
  <si>
    <t>YMR127C</t>
  </si>
  <si>
    <t>SAS2</t>
  </si>
  <si>
    <t>P40969</t>
  </si>
  <si>
    <t>YMR168C</t>
  </si>
  <si>
    <t>CEP3</t>
  </si>
  <si>
    <t>P40970</t>
  </si>
  <si>
    <t>YDR062W</t>
  </si>
  <si>
    <t>LCB2</t>
  </si>
  <si>
    <t>P40986</t>
  </si>
  <si>
    <t>YDR182W</t>
  </si>
  <si>
    <t>CDC1</t>
  </si>
  <si>
    <t>P40987</t>
  </si>
  <si>
    <t>YOR349W</t>
  </si>
  <si>
    <t>CIN1</t>
  </si>
  <si>
    <t>P40988</t>
  </si>
  <si>
    <t>YMR319C</t>
  </si>
  <si>
    <t>FET4</t>
  </si>
  <si>
    <t>P40989</t>
  </si>
  <si>
    <t>YGR032W</t>
  </si>
  <si>
    <t>GSC2</t>
  </si>
  <si>
    <t>P40990</t>
  </si>
  <si>
    <t>YDL107W</t>
  </si>
  <si>
    <t>MSS2</t>
  </si>
  <si>
    <t>P40991</t>
  </si>
  <si>
    <t>YNL061W</t>
  </si>
  <si>
    <t>NOP2</t>
  </si>
  <si>
    <t>P40994</t>
  </si>
  <si>
    <t>YOR094W</t>
  </si>
  <si>
    <t>ARF3</t>
  </si>
  <si>
    <t>P41056</t>
  </si>
  <si>
    <t>YOR234C</t>
  </si>
  <si>
    <t>RPL33B</t>
  </si>
  <si>
    <t>P41057</t>
  </si>
  <si>
    <t>YLR388W</t>
  </si>
  <si>
    <t>RPS29A</t>
  </si>
  <si>
    <t>P41058</t>
  </si>
  <si>
    <t>YDL061C</t>
  </si>
  <si>
    <t>RPS29B</t>
  </si>
  <si>
    <t>P41277</t>
  </si>
  <si>
    <t>YIL053W</t>
  </si>
  <si>
    <t>GPP1</t>
  </si>
  <si>
    <t>P41338</t>
  </si>
  <si>
    <t>YPL028W</t>
  </si>
  <si>
    <t>ERG10</t>
  </si>
  <si>
    <t>P41543</t>
  </si>
  <si>
    <t>YJL002C</t>
  </si>
  <si>
    <t>OST1</t>
  </si>
  <si>
    <t>P41544</t>
  </si>
  <si>
    <t>YJL004C</t>
  </si>
  <si>
    <t>SYS1</t>
  </si>
  <si>
    <t>P41697</t>
  </si>
  <si>
    <t>YLR319C</t>
  </si>
  <si>
    <t>BUD6</t>
  </si>
  <si>
    <t>P41733</t>
  </si>
  <si>
    <t>YLR459W</t>
  </si>
  <si>
    <t>GAB1</t>
  </si>
  <si>
    <t>P41734</t>
  </si>
  <si>
    <t>YOR126C</t>
  </si>
  <si>
    <t>IAH1</t>
  </si>
  <si>
    <t>P41735</t>
  </si>
  <si>
    <t>YOR125C</t>
  </si>
  <si>
    <t>CAT5</t>
  </si>
  <si>
    <t>P41800</t>
  </si>
  <si>
    <t>YLL006W</t>
  </si>
  <si>
    <t>MMM1</t>
  </si>
  <si>
    <t>P41805</t>
  </si>
  <si>
    <t>YLR075W</t>
  </si>
  <si>
    <t>RPL10</t>
  </si>
  <si>
    <t>P41807</t>
  </si>
  <si>
    <t>YPR036W</t>
  </si>
  <si>
    <t>VMA13</t>
  </si>
  <si>
    <t>P41810</t>
  </si>
  <si>
    <t>YDR238C</t>
  </si>
  <si>
    <t>SEC26</t>
  </si>
  <si>
    <t>P41811</t>
  </si>
  <si>
    <t>YGL137W</t>
  </si>
  <si>
    <t>SEC27</t>
  </si>
  <si>
    <t>P41812</t>
  </si>
  <si>
    <t>YNL221C</t>
  </si>
  <si>
    <t>POP1</t>
  </si>
  <si>
    <t>P41813</t>
  </si>
  <si>
    <t>YNL068C</t>
  </si>
  <si>
    <t>FKH2</t>
  </si>
  <si>
    <t>P41814</t>
  </si>
  <si>
    <t>YNL062C</t>
  </si>
  <si>
    <t>GCD10</t>
  </si>
  <si>
    <t>P41815</t>
  </si>
  <si>
    <t>YDR046C</t>
  </si>
  <si>
    <t>BAP3</t>
  </si>
  <si>
    <t>P41816</t>
  </si>
  <si>
    <t>YPL171C</t>
  </si>
  <si>
    <t>OYE3</t>
  </si>
  <si>
    <t>P41818</t>
  </si>
  <si>
    <t>YMR311C</t>
  </si>
  <si>
    <t>GLC8</t>
  </si>
  <si>
    <t>P41819</t>
  </si>
  <si>
    <t>YPL266W</t>
  </si>
  <si>
    <t>DIM1</t>
  </si>
  <si>
    <t>P41832</t>
  </si>
  <si>
    <t>YNL271C</t>
  </si>
  <si>
    <t>BNI1</t>
  </si>
  <si>
    <t>P41834</t>
  </si>
  <si>
    <t>YOR075W</t>
  </si>
  <si>
    <t>UFE1</t>
  </si>
  <si>
    <t>P41835</t>
  </si>
  <si>
    <t>YPL214C</t>
  </si>
  <si>
    <t>THI6</t>
  </si>
  <si>
    <t>P41895</t>
  </si>
  <si>
    <t>YGR186W</t>
  </si>
  <si>
    <t>TFG1</t>
  </si>
  <si>
    <t>P41896</t>
  </si>
  <si>
    <t>YGR005C</t>
  </si>
  <si>
    <t>TFG2</t>
  </si>
  <si>
    <t>P41903</t>
  </si>
  <si>
    <t>YJR019C</t>
  </si>
  <si>
    <t>TES1</t>
  </si>
  <si>
    <t>P41910</t>
  </si>
  <si>
    <t>YDR005C</t>
  </si>
  <si>
    <t>MAF1</t>
  </si>
  <si>
    <t>P41911</t>
  </si>
  <si>
    <t>YOL059W</t>
  </si>
  <si>
    <t>GPD2</t>
  </si>
  <si>
    <t>P41913</t>
  </si>
  <si>
    <t>YOR355W</t>
  </si>
  <si>
    <t>GDS1</t>
  </si>
  <si>
    <t>P41920</t>
  </si>
  <si>
    <t>YDR002W</t>
  </si>
  <si>
    <t>YRB1</t>
  </si>
  <si>
    <t>P41921</t>
  </si>
  <si>
    <t>YPL091W</t>
  </si>
  <si>
    <t>GLR1</t>
  </si>
  <si>
    <t>P41939</t>
  </si>
  <si>
    <t>YLR174W</t>
  </si>
  <si>
    <t>IDP2</t>
  </si>
  <si>
    <t>P41940</t>
  </si>
  <si>
    <t>YDL055C</t>
  </si>
  <si>
    <t>PSA1</t>
  </si>
  <si>
    <t>P42073</t>
  </si>
  <si>
    <t>YDR195W</t>
  </si>
  <si>
    <t>REF2</t>
  </si>
  <si>
    <t>P42223</t>
  </si>
  <si>
    <t>YDR351W</t>
  </si>
  <si>
    <t>SBE2</t>
  </si>
  <si>
    <t>P42826</t>
  </si>
  <si>
    <t>YGR194C</t>
  </si>
  <si>
    <t>XKS1</t>
  </si>
  <si>
    <t>P42837</t>
  </si>
  <si>
    <t>YNL325C</t>
  </si>
  <si>
    <t>FIG4</t>
  </si>
  <si>
    <t>P42838</t>
  </si>
  <si>
    <t>YNL323W</t>
  </si>
  <si>
    <t>LEM3</t>
  </si>
  <si>
    <t>P42839</t>
  </si>
  <si>
    <t>YNL321W</t>
  </si>
  <si>
    <t>VNX1</t>
  </si>
  <si>
    <t>P42840</t>
  </si>
  <si>
    <t>YNL320W</t>
  </si>
  <si>
    <t>P42841</t>
  </si>
  <si>
    <t>YNL317W</t>
  </si>
  <si>
    <t>PFS2</t>
  </si>
  <si>
    <t>P42842</t>
  </si>
  <si>
    <t>YNL313C</t>
  </si>
  <si>
    <t>EMW1</t>
  </si>
  <si>
    <t>P42843</t>
  </si>
  <si>
    <t>YNL311C</t>
  </si>
  <si>
    <t>SKP2</t>
  </si>
  <si>
    <t>P42846</t>
  </si>
  <si>
    <t>YNL308C</t>
  </si>
  <si>
    <t>KRI1</t>
  </si>
  <si>
    <t>P42847</t>
  </si>
  <si>
    <t>YNL306W</t>
  </si>
  <si>
    <t>MRPS18</t>
  </si>
  <si>
    <t>P42900</t>
  </si>
  <si>
    <t>YLR139C</t>
  </si>
  <si>
    <t>SLS1</t>
  </si>
  <si>
    <t>P42934</t>
  </si>
  <si>
    <t>YGR199W</t>
  </si>
  <si>
    <t>PMT6</t>
  </si>
  <si>
    <t>P42935</t>
  </si>
  <si>
    <t>YGR200C</t>
  </si>
  <si>
    <t>ELP2</t>
  </si>
  <si>
    <t>P42937</t>
  </si>
  <si>
    <t>YGR203W</t>
  </si>
  <si>
    <t>YCH1</t>
  </si>
  <si>
    <t>P42938</t>
  </si>
  <si>
    <t>YGR205W</t>
  </si>
  <si>
    <t>TDA10</t>
  </si>
  <si>
    <t>P42940</t>
  </si>
  <si>
    <t>YGR207C</t>
  </si>
  <si>
    <t>CIR1</t>
  </si>
  <si>
    <t>P42941</t>
  </si>
  <si>
    <t>YGR208W</t>
  </si>
  <si>
    <t>SER2</t>
  </si>
  <si>
    <t>P42942</t>
  </si>
  <si>
    <t>YGR210C</t>
  </si>
  <si>
    <t>P42943</t>
  </si>
  <si>
    <t>YJL111W</t>
  </si>
  <si>
    <t>CCT7</t>
  </si>
  <si>
    <t>P42945</t>
  </si>
  <si>
    <t>YJL109C</t>
  </si>
  <si>
    <t>UTP10</t>
  </si>
  <si>
    <t>P42948</t>
  </si>
  <si>
    <t>YJL105W</t>
  </si>
  <si>
    <t>SET4</t>
  </si>
  <si>
    <t>P42949</t>
  </si>
  <si>
    <t>YJL104W</t>
  </si>
  <si>
    <t>PAM16</t>
  </si>
  <si>
    <t>P42951</t>
  </si>
  <si>
    <t>YJL100W</t>
  </si>
  <si>
    <t>LSB6</t>
  </si>
  <si>
    <t>P43123</t>
  </si>
  <si>
    <t>YDL103C</t>
  </si>
  <si>
    <t>QRI1</t>
  </si>
  <si>
    <t>P43124</t>
  </si>
  <si>
    <t>YDL105W</t>
  </si>
  <si>
    <t>NSE4</t>
  </si>
  <si>
    <t>P43535</t>
  </si>
  <si>
    <t>YFR009W</t>
  </si>
  <si>
    <t>GCN20</t>
  </si>
  <si>
    <t>P43545</t>
  </si>
  <si>
    <t>YFL059W</t>
  </si>
  <si>
    <t>SNZ3</t>
  </si>
  <si>
    <t>P43554</t>
  </si>
  <si>
    <t>YFL049W</t>
  </si>
  <si>
    <t>SWP82</t>
  </si>
  <si>
    <t>P43555</t>
  </si>
  <si>
    <t>YFL048C</t>
  </si>
  <si>
    <t>EMP47</t>
  </si>
  <si>
    <t>P43556</t>
  </si>
  <si>
    <t>YFL047W</t>
  </si>
  <si>
    <t>RGD2</t>
  </si>
  <si>
    <t>P43557</t>
  </si>
  <si>
    <t>YFL046W</t>
  </si>
  <si>
    <t>FMP32</t>
  </si>
  <si>
    <t>P43558</t>
  </si>
  <si>
    <t>YFL044C</t>
  </si>
  <si>
    <t>OTU1</t>
  </si>
  <si>
    <t>P43560</t>
  </si>
  <si>
    <t>YFL042C</t>
  </si>
  <si>
    <t>LAM5</t>
  </si>
  <si>
    <t>P43561</t>
  </si>
  <si>
    <t>YFL041W</t>
  </si>
  <si>
    <t>FET5</t>
  </si>
  <si>
    <t>P43564</t>
  </si>
  <si>
    <t>YFL034W</t>
  </si>
  <si>
    <t>P43565</t>
  </si>
  <si>
    <t>YFL033C</t>
  </si>
  <si>
    <t>RIM15</t>
  </si>
  <si>
    <t>P43567</t>
  </si>
  <si>
    <t>YFL030W</t>
  </si>
  <si>
    <t>AGX1</t>
  </si>
  <si>
    <t>P43568</t>
  </si>
  <si>
    <t>YFL029C</t>
  </si>
  <si>
    <t>CAK1</t>
  </si>
  <si>
    <t>P43569</t>
  </si>
  <si>
    <t>YFL028C</t>
  </si>
  <si>
    <t>CAF16</t>
  </si>
  <si>
    <t>P43570</t>
  </si>
  <si>
    <t>YFL027C</t>
  </si>
  <si>
    <t>GYP8</t>
  </si>
  <si>
    <t>P43571</t>
  </si>
  <si>
    <t>YFL025C</t>
  </si>
  <si>
    <t>BST1</t>
  </si>
  <si>
    <t>P43573</t>
  </si>
  <si>
    <t>YFL023W</t>
  </si>
  <si>
    <t>BUD27</t>
  </si>
  <si>
    <t>P43574</t>
  </si>
  <si>
    <t>YFL021W</t>
  </si>
  <si>
    <t>GAT1</t>
  </si>
  <si>
    <t>P43577</t>
  </si>
  <si>
    <t>YFL017C</t>
  </si>
  <si>
    <t>GNA1</t>
  </si>
  <si>
    <t>P43579</t>
  </si>
  <si>
    <t>YFL013C</t>
  </si>
  <si>
    <t>IES1</t>
  </si>
  <si>
    <t>P43583</t>
  </si>
  <si>
    <t>YFL007W</t>
  </si>
  <si>
    <t>BLM10</t>
  </si>
  <si>
    <t>P43585</t>
  </si>
  <si>
    <t>YFL004W</t>
  </si>
  <si>
    <t>VTC2</t>
  </si>
  <si>
    <t>P43586</t>
  </si>
  <si>
    <t>YFR001W</t>
  </si>
  <si>
    <t>LOC1</t>
  </si>
  <si>
    <t>P43587</t>
  </si>
  <si>
    <t>YFR003C</t>
  </si>
  <si>
    <t>YPI1</t>
  </si>
  <si>
    <t>P43588</t>
  </si>
  <si>
    <t>YFR004W</t>
  </si>
  <si>
    <t>RPN11</t>
  </si>
  <si>
    <t>P43589</t>
  </si>
  <si>
    <t>YFR005C</t>
  </si>
  <si>
    <t>SAD1</t>
  </si>
  <si>
    <t>P43590</t>
  </si>
  <si>
    <t>YFR006W</t>
  </si>
  <si>
    <t>P43591</t>
  </si>
  <si>
    <t>YFR007W</t>
  </si>
  <si>
    <t>YFH7</t>
  </si>
  <si>
    <t>P43593</t>
  </si>
  <si>
    <t>YFR010W</t>
  </si>
  <si>
    <t>UBP6</t>
  </si>
  <si>
    <t>P43594</t>
  </si>
  <si>
    <t>YFR011C</t>
  </si>
  <si>
    <t>MIC19</t>
  </si>
  <si>
    <t>P43596</t>
  </si>
  <si>
    <t>YFR013W</t>
  </si>
  <si>
    <t>IOC3</t>
  </si>
  <si>
    <t>P43597</t>
  </si>
  <si>
    <t>YFR016C</t>
  </si>
  <si>
    <t>P43599</t>
  </si>
  <si>
    <t>YFR018C</t>
  </si>
  <si>
    <t>P43601</t>
  </si>
  <si>
    <t>YFR021W</t>
  </si>
  <si>
    <t>ATG18</t>
  </si>
  <si>
    <t>P43603</t>
  </si>
  <si>
    <t>YFR024C-A</t>
  </si>
  <si>
    <t>LSB3</t>
  </si>
  <si>
    <t>P43606</t>
  </si>
  <si>
    <t>YFR029W</t>
  </si>
  <si>
    <t>PTR3</t>
  </si>
  <si>
    <t>P43609</t>
  </si>
  <si>
    <t>YFR037C</t>
  </si>
  <si>
    <t>RSC8</t>
  </si>
  <si>
    <t>P43610</t>
  </si>
  <si>
    <t>YFR038W</t>
  </si>
  <si>
    <t>IRC5</t>
  </si>
  <si>
    <t>P43611</t>
  </si>
  <si>
    <t>YFR039C</t>
  </si>
  <si>
    <t>OSW7</t>
  </si>
  <si>
    <t>P43612</t>
  </si>
  <si>
    <t>YFR040W</t>
  </si>
  <si>
    <t>SAP155</t>
  </si>
  <si>
    <t>P43613</t>
  </si>
  <si>
    <t>YFR041C</t>
  </si>
  <si>
    <t>ERJ5</t>
  </si>
  <si>
    <t>P43615</t>
  </si>
  <si>
    <t>YFR043C</t>
  </si>
  <si>
    <t>IRC6</t>
  </si>
  <si>
    <t>P43616</t>
  </si>
  <si>
    <t>YFR044C</t>
  </si>
  <si>
    <t>DUG1</t>
  </si>
  <si>
    <t>P43617</t>
  </si>
  <si>
    <t>YFR045W</t>
  </si>
  <si>
    <t>P43619</t>
  </si>
  <si>
    <t>YFR047C</t>
  </si>
  <si>
    <t>BNA6</t>
  </si>
  <si>
    <t>P43620</t>
  </si>
  <si>
    <t>YFR048W</t>
  </si>
  <si>
    <t>RMD8</t>
  </si>
  <si>
    <t>P43621</t>
  </si>
  <si>
    <t>YFR051C</t>
  </si>
  <si>
    <t>RET2</t>
  </si>
  <si>
    <t>P43633</t>
  </si>
  <si>
    <t>YGL021W</t>
  </si>
  <si>
    <t>ALK1</t>
  </si>
  <si>
    <t>P43634</t>
  </si>
  <si>
    <t>YLR098C</t>
  </si>
  <si>
    <t>CHA4</t>
  </si>
  <si>
    <t>P43635</t>
  </si>
  <si>
    <t>YPR001W</t>
  </si>
  <si>
    <t>CIT3</t>
  </si>
  <si>
    <t>P43636</t>
  </si>
  <si>
    <t>YGL065C</t>
  </si>
  <si>
    <t>ALG2</t>
  </si>
  <si>
    <t>P43638</t>
  </si>
  <si>
    <t>YJL042W</t>
  </si>
  <si>
    <t>MHP1</t>
  </si>
  <si>
    <t>P43639</t>
  </si>
  <si>
    <t>YGL019W</t>
  </si>
  <si>
    <t>CKB1</t>
  </si>
  <si>
    <t>P43682</t>
  </si>
  <si>
    <t>YKL006C-A</t>
  </si>
  <si>
    <t>SFT1</t>
  </si>
  <si>
    <t>P45818</t>
  </si>
  <si>
    <t>YGL171W</t>
  </si>
  <si>
    <t>ROK1</t>
  </si>
  <si>
    <t>P46151</t>
  </si>
  <si>
    <t>YPL023C</t>
  </si>
  <si>
    <t>MET12</t>
  </si>
  <si>
    <t>P46367</t>
  </si>
  <si>
    <t>YOR374W</t>
  </si>
  <si>
    <t>ALD4</t>
  </si>
  <si>
    <t>P46654</t>
  </si>
  <si>
    <t>YLR048W</t>
  </si>
  <si>
    <t>RPS0B</t>
  </si>
  <si>
    <t>P46655</t>
  </si>
  <si>
    <t>YGL245W</t>
  </si>
  <si>
    <t>GUS1</t>
  </si>
  <si>
    <t>P46669</t>
  </si>
  <si>
    <t>YOR340C</t>
  </si>
  <si>
    <t>RPA43</t>
  </si>
  <si>
    <t>P46671</t>
  </si>
  <si>
    <t>YMR052W</t>
  </si>
  <si>
    <t>FAR3</t>
  </si>
  <si>
    <t>P46672</t>
  </si>
  <si>
    <t>YGL105W</t>
  </si>
  <si>
    <t>ARC1</t>
  </si>
  <si>
    <t>P46673</t>
  </si>
  <si>
    <t>YJR042W</t>
  </si>
  <si>
    <t>NUP85</t>
  </si>
  <si>
    <t>P46674</t>
  </si>
  <si>
    <t>YDR159W</t>
  </si>
  <si>
    <t>SAC3</t>
  </si>
  <si>
    <t>P46675</t>
  </si>
  <si>
    <t>YLR045C</t>
  </si>
  <si>
    <t>STU2</t>
  </si>
  <si>
    <t>P46676</t>
  </si>
  <si>
    <t>YDR310C</t>
  </si>
  <si>
    <t>SUM1</t>
  </si>
  <si>
    <t>P46677</t>
  </si>
  <si>
    <t>YGR274C</t>
  </si>
  <si>
    <t>TAF1</t>
  </si>
  <si>
    <t>P46678</t>
  </si>
  <si>
    <t>YNL039W</t>
  </si>
  <si>
    <t>BDP1</t>
  </si>
  <si>
    <t>P46680</t>
  </si>
  <si>
    <t>YMR092C</t>
  </si>
  <si>
    <t>AIP1</t>
  </si>
  <si>
    <t>P46681</t>
  </si>
  <si>
    <t>YDL178W</t>
  </si>
  <si>
    <t>DLD2</t>
  </si>
  <si>
    <t>P46682</t>
  </si>
  <si>
    <t>YGR261C</t>
  </si>
  <si>
    <t>APL6</t>
  </si>
  <si>
    <t>P46683</t>
  </si>
  <si>
    <t>YPL239W</t>
  </si>
  <si>
    <t>YAR1</t>
  </si>
  <si>
    <t>P46784</t>
  </si>
  <si>
    <t>YMR230W</t>
  </si>
  <si>
    <t>RPS10B</t>
  </si>
  <si>
    <t>P46944</t>
  </si>
  <si>
    <t>YDR108W</t>
  </si>
  <si>
    <t>TRS85</t>
  </si>
  <si>
    <t>P46948</t>
  </si>
  <si>
    <t>YGR195W</t>
  </si>
  <si>
    <t>SKI6</t>
  </si>
  <si>
    <t>P46951</t>
  </si>
  <si>
    <t>YGR198W</t>
  </si>
  <si>
    <t>YPP1</t>
  </si>
  <si>
    <t>P46956</t>
  </si>
  <si>
    <t>YJL117W</t>
  </si>
  <si>
    <t>PHO86</t>
  </si>
  <si>
    <t>P46957</t>
  </si>
  <si>
    <t>YJR006W</t>
  </si>
  <si>
    <t>POL31</t>
  </si>
  <si>
    <t>P46958</t>
  </si>
  <si>
    <t>YJL146W</t>
  </si>
  <si>
    <t>IDS2</t>
  </si>
  <si>
    <t>P46959</t>
  </si>
  <si>
    <t>YJL125C</t>
  </si>
  <si>
    <t>GCD14</t>
  </si>
  <si>
    <t>P46961</t>
  </si>
  <si>
    <t>YPL076W</t>
  </si>
  <si>
    <t>GPI2</t>
  </si>
  <si>
    <t>P46962</t>
  </si>
  <si>
    <t>YJL006C</t>
  </si>
  <si>
    <t>CTK2</t>
  </si>
  <si>
    <t>P46963</t>
  </si>
  <si>
    <t>YML112W</t>
  </si>
  <si>
    <t>CTK3</t>
  </si>
  <si>
    <t>P46964</t>
  </si>
  <si>
    <t>YOR103C</t>
  </si>
  <si>
    <t>OST2</t>
  </si>
  <si>
    <t>P46965</t>
  </si>
  <si>
    <t>YJR010C-A</t>
  </si>
  <si>
    <t>SPC1</t>
  </si>
  <si>
    <t>P46969</t>
  </si>
  <si>
    <t>YJL121C</t>
  </si>
  <si>
    <t>RPE1</t>
  </si>
  <si>
    <t>P46970</t>
  </si>
  <si>
    <t>YJR132W</t>
  </si>
  <si>
    <t>NMD5</t>
  </si>
  <si>
    <t>P46971</t>
  </si>
  <si>
    <t>YJR143C</t>
  </si>
  <si>
    <t>PMT4</t>
  </si>
  <si>
    <t>P46982</t>
  </si>
  <si>
    <t>YJL186W</t>
  </si>
  <si>
    <t>MNN5</t>
  </si>
  <si>
    <t>P46984</t>
  </si>
  <si>
    <t>YJL184W</t>
  </si>
  <si>
    <t>GON7</t>
  </si>
  <si>
    <t>P46985</t>
  </si>
  <si>
    <t>YJL183W</t>
  </si>
  <si>
    <t>MNN11</t>
  </si>
  <si>
    <t>P46988</t>
  </si>
  <si>
    <t>YJL179W</t>
  </si>
  <si>
    <t>PFD1</t>
  </si>
  <si>
    <t>P46989</t>
  </si>
  <si>
    <t>YJL178C</t>
  </si>
  <si>
    <t>ATG27</t>
  </si>
  <si>
    <t>P46990</t>
  </si>
  <si>
    <t>YJL177W</t>
  </si>
  <si>
    <t>RPL17B</t>
  </si>
  <si>
    <t>P46992</t>
  </si>
  <si>
    <t>YJL171C</t>
  </si>
  <si>
    <t>P46995</t>
  </si>
  <si>
    <t>YJL168C</t>
  </si>
  <si>
    <t>SET2</t>
  </si>
  <si>
    <t>P47001</t>
  </si>
  <si>
    <t>YJL158C</t>
  </si>
  <si>
    <t>CIS3</t>
  </si>
  <si>
    <t>P47005</t>
  </si>
  <si>
    <t>YJL149W</t>
  </si>
  <si>
    <t>DAS1</t>
  </si>
  <si>
    <t>P47006</t>
  </si>
  <si>
    <t>YJL148W</t>
  </si>
  <si>
    <t>RPA34</t>
  </si>
  <si>
    <t>P47007</t>
  </si>
  <si>
    <t>YJL147C</t>
  </si>
  <si>
    <t>MRX5</t>
  </si>
  <si>
    <t>P47008</t>
  </si>
  <si>
    <t>YJL145W</t>
  </si>
  <si>
    <t>SFH5</t>
  </si>
  <si>
    <t>P47013</t>
  </si>
  <si>
    <t>YJL134W</t>
  </si>
  <si>
    <t>LCB3</t>
  </si>
  <si>
    <t>P47015</t>
  </si>
  <si>
    <t>YJL131C</t>
  </si>
  <si>
    <t>AIM23</t>
  </si>
  <si>
    <t>P47016</t>
  </si>
  <si>
    <t>YJL126W</t>
  </si>
  <si>
    <t>NIT2</t>
  </si>
  <si>
    <t>P47017</t>
  </si>
  <si>
    <t>YJL124C</t>
  </si>
  <si>
    <t>LSM1</t>
  </si>
  <si>
    <t>P47018</t>
  </si>
  <si>
    <t>YJL123C</t>
  </si>
  <si>
    <t>MTC1</t>
  </si>
  <si>
    <t>P47019</t>
  </si>
  <si>
    <t>YJL122W</t>
  </si>
  <si>
    <t>ALB1</t>
  </si>
  <si>
    <t>P47025</t>
  </si>
  <si>
    <t>YJL112W</t>
  </si>
  <si>
    <t>MDV1</t>
  </si>
  <si>
    <t>P47031</t>
  </si>
  <si>
    <t>YJL082W</t>
  </si>
  <si>
    <t>IML2</t>
  </si>
  <si>
    <t>P47035</t>
  </si>
  <si>
    <t>YJL076W</t>
  </si>
  <si>
    <t>NET1</t>
  </si>
  <si>
    <t>P47037</t>
  </si>
  <si>
    <t>YJL074C</t>
  </si>
  <si>
    <t>SMC3</t>
  </si>
  <si>
    <t>P47039</t>
  </si>
  <si>
    <t>YJL060W</t>
  </si>
  <si>
    <t>BNA3</t>
  </si>
  <si>
    <t>P47042</t>
  </si>
  <si>
    <t>YJL057C</t>
  </si>
  <si>
    <t>IKS1</t>
  </si>
  <si>
    <t>P47044</t>
  </si>
  <si>
    <t>YJL055W</t>
  </si>
  <si>
    <t>P47045</t>
  </si>
  <si>
    <t>YJL054W</t>
  </si>
  <si>
    <t>TIM54</t>
  </si>
  <si>
    <t>P47046</t>
  </si>
  <si>
    <t>YJL051W</t>
  </si>
  <si>
    <t>IRC8</t>
  </si>
  <si>
    <t>P47047</t>
  </si>
  <si>
    <t>YJL050W</t>
  </si>
  <si>
    <t>MTR4</t>
  </si>
  <si>
    <t>P47048</t>
  </si>
  <si>
    <t>YJL049W</t>
  </si>
  <si>
    <t>P47050</t>
  </si>
  <si>
    <t>YJL047C</t>
  </si>
  <si>
    <t>RTT101</t>
  </si>
  <si>
    <t>P47051</t>
  </si>
  <si>
    <t>YJL046W</t>
  </si>
  <si>
    <t>AIM22</t>
  </si>
  <si>
    <t>P47052</t>
  </si>
  <si>
    <t>YJL045W</t>
  </si>
  <si>
    <t>P47054</t>
  </si>
  <si>
    <t>YJL039C</t>
  </si>
  <si>
    <t>NUP192</t>
  </si>
  <si>
    <t>P47057</t>
  </si>
  <si>
    <t>YJL036W</t>
  </si>
  <si>
    <t>SNX4</t>
  </si>
  <si>
    <t>P47061</t>
  </si>
  <si>
    <t>YJL029C</t>
  </si>
  <si>
    <t>VPS53</t>
  </si>
  <si>
    <t>P47064</t>
  </si>
  <si>
    <t>YJL024C</t>
  </si>
  <si>
    <t>APS3</t>
  </si>
  <si>
    <t>P47068</t>
  </si>
  <si>
    <t>YJL020C</t>
  </si>
  <si>
    <t>BBC1</t>
  </si>
  <si>
    <t>P47069</t>
  </si>
  <si>
    <t>YJL019W</t>
  </si>
  <si>
    <t>MPS3</t>
  </si>
  <si>
    <t>P47074</t>
  </si>
  <si>
    <t>YJL013C</t>
  </si>
  <si>
    <t>MAD3</t>
  </si>
  <si>
    <t>P47075</t>
  </si>
  <si>
    <t>YJL012C</t>
  </si>
  <si>
    <t>VTC4</t>
  </si>
  <si>
    <t>P47076</t>
  </si>
  <si>
    <t>YJL011C</t>
  </si>
  <si>
    <t>RPC17</t>
  </si>
  <si>
    <t>P47077</t>
  </si>
  <si>
    <t>YJL010C</t>
  </si>
  <si>
    <t>NOP9</t>
  </si>
  <si>
    <t>P47079</t>
  </si>
  <si>
    <t>YJL008C</t>
  </si>
  <si>
    <t>CCT8</t>
  </si>
  <si>
    <t>P47081</t>
  </si>
  <si>
    <t>YJL003W</t>
  </si>
  <si>
    <t>COX16</t>
  </si>
  <si>
    <t>P47082</t>
  </si>
  <si>
    <t>YJR001W</t>
  </si>
  <si>
    <t>AVT1</t>
  </si>
  <si>
    <t>P47083</t>
  </si>
  <si>
    <t>YJR002W</t>
  </si>
  <si>
    <t>MPP10</t>
  </si>
  <si>
    <t>P47084</t>
  </si>
  <si>
    <t>YJR003C</t>
  </si>
  <si>
    <t>MRX12</t>
  </si>
  <si>
    <t>P47085</t>
  </si>
  <si>
    <t>YJR008W</t>
  </si>
  <si>
    <t>P47088</t>
  </si>
  <si>
    <t>YJR013W</t>
  </si>
  <si>
    <t>GPI14</t>
  </si>
  <si>
    <t>P47089</t>
  </si>
  <si>
    <t>YJR014W</t>
  </si>
  <si>
    <t>TMA22</t>
  </si>
  <si>
    <t>P47095</t>
  </si>
  <si>
    <t>YJR024C</t>
  </si>
  <si>
    <t>MDE1</t>
  </si>
  <si>
    <t>P47096</t>
  </si>
  <si>
    <t>YJR025C</t>
  </si>
  <si>
    <t>BNA1</t>
  </si>
  <si>
    <t>P47100</t>
  </si>
  <si>
    <t>YJR029W</t>
  </si>
  <si>
    <t>TY1B-JR2</t>
  </si>
  <si>
    <t>P47102</t>
  </si>
  <si>
    <t>YJR031C</t>
  </si>
  <si>
    <t>GEA1</t>
  </si>
  <si>
    <t>P47103</t>
  </si>
  <si>
    <t>YJR032W</t>
  </si>
  <si>
    <t>CPR7</t>
  </si>
  <si>
    <t>P47104</t>
  </si>
  <si>
    <t>YJR033C</t>
  </si>
  <si>
    <t>RAV1</t>
  </si>
  <si>
    <t>P47108</t>
  </si>
  <si>
    <t>YJR041C</t>
  </si>
  <si>
    <t>URB2</t>
  </si>
  <si>
    <t>P47112</t>
  </si>
  <si>
    <t>YJR046W</t>
  </si>
  <si>
    <t>TAH11</t>
  </si>
  <si>
    <t>P47116</t>
  </si>
  <si>
    <t>YJR059W</t>
  </si>
  <si>
    <t>PTK2</t>
  </si>
  <si>
    <t>P47117</t>
  </si>
  <si>
    <t>YJR065C</t>
  </si>
  <si>
    <t>ARP3</t>
  </si>
  <si>
    <t>P47118</t>
  </si>
  <si>
    <t>YJR067C</t>
  </si>
  <si>
    <t>YAE1</t>
  </si>
  <si>
    <t>P47119</t>
  </si>
  <si>
    <t>YJR069C</t>
  </si>
  <si>
    <t>HAM1</t>
  </si>
  <si>
    <t>P47120</t>
  </si>
  <si>
    <t>YJR070C</t>
  </si>
  <si>
    <t>LIA1</t>
  </si>
  <si>
    <t>P47122</t>
  </si>
  <si>
    <t>YJR072C</t>
  </si>
  <si>
    <t>NPA3</t>
  </si>
  <si>
    <t>P47123</t>
  </si>
  <si>
    <t>YJR074W</t>
  </si>
  <si>
    <t>MOG1</t>
  </si>
  <si>
    <t>P47124</t>
  </si>
  <si>
    <t>YJR075W</t>
  </si>
  <si>
    <t>HOC1</t>
  </si>
  <si>
    <t>P47125</t>
  </si>
  <si>
    <t>YJR078W</t>
  </si>
  <si>
    <t>BNA2</t>
  </si>
  <si>
    <t>P47127</t>
  </si>
  <si>
    <t>YJR080C</t>
  </si>
  <si>
    <t>AIM24</t>
  </si>
  <si>
    <t>P47129</t>
  </si>
  <si>
    <t>YJR083C</t>
  </si>
  <si>
    <t>ACF4</t>
  </si>
  <si>
    <t>P47130</t>
  </si>
  <si>
    <t>YJR084W</t>
  </si>
  <si>
    <t>CSN12</t>
  </si>
  <si>
    <t>P47133</t>
  </si>
  <si>
    <t>YJR088C</t>
  </si>
  <si>
    <t>EMC2</t>
  </si>
  <si>
    <t>P47135</t>
  </si>
  <si>
    <t>YJR091C</t>
  </si>
  <si>
    <t>JSN1</t>
  </si>
  <si>
    <t>P47136</t>
  </si>
  <si>
    <t>YJR092W</t>
  </si>
  <si>
    <t>BUD4</t>
  </si>
  <si>
    <t>P47137</t>
  </si>
  <si>
    <t>YJR096W</t>
  </si>
  <si>
    <t>P47138</t>
  </si>
  <si>
    <t>YJR097W</t>
  </si>
  <si>
    <t>JJJ3</t>
  </si>
  <si>
    <t>P47139</t>
  </si>
  <si>
    <t>YJR098C</t>
  </si>
  <si>
    <t>P47141</t>
  </si>
  <si>
    <t>YJR101W</t>
  </si>
  <si>
    <t>RSM26</t>
  </si>
  <si>
    <t>P47143</t>
  </si>
  <si>
    <t>YJR105W</t>
  </si>
  <si>
    <t>ADO1</t>
  </si>
  <si>
    <t>P47147</t>
  </si>
  <si>
    <t>YJR110W</t>
  </si>
  <si>
    <t>YMR1</t>
  </si>
  <si>
    <t>P47148</t>
  </si>
  <si>
    <t>YJR111C</t>
  </si>
  <si>
    <t>P47150</t>
  </si>
  <si>
    <t>YJR113C</t>
  </si>
  <si>
    <t>RSM7</t>
  </si>
  <si>
    <t>P47154</t>
  </si>
  <si>
    <t>YJR117W</t>
  </si>
  <si>
    <t>STE24</t>
  </si>
  <si>
    <t>P47155</t>
  </si>
  <si>
    <t>YJR118C</t>
  </si>
  <si>
    <t>ILM1</t>
  </si>
  <si>
    <t>P47158</t>
  </si>
  <si>
    <t>YJR122W</t>
  </si>
  <si>
    <t>IBA57</t>
  </si>
  <si>
    <t>P47159</t>
  </si>
  <si>
    <t>YJR124C</t>
  </si>
  <si>
    <t>P47160</t>
  </si>
  <si>
    <t>YJR125C</t>
  </si>
  <si>
    <t>ENT3</t>
  </si>
  <si>
    <t>P47164</t>
  </si>
  <si>
    <t>YJR130C</t>
  </si>
  <si>
    <t>STR2</t>
  </si>
  <si>
    <t>P47165</t>
  </si>
  <si>
    <t>YJR133W</t>
  </si>
  <si>
    <t>XPT1</t>
  </si>
  <si>
    <t>P47166</t>
  </si>
  <si>
    <t>YJR134C</t>
  </si>
  <si>
    <t>SGM1</t>
  </si>
  <si>
    <t>P47169</t>
  </si>
  <si>
    <t>YJR137C</t>
  </si>
  <si>
    <t>MET5</t>
  </si>
  <si>
    <t>P47170</t>
  </si>
  <si>
    <t>YJR138W</t>
  </si>
  <si>
    <t>IML1</t>
  </si>
  <si>
    <t>P47171</t>
  </si>
  <si>
    <t>YJR140C</t>
  </si>
  <si>
    <t>HIR3</t>
  </si>
  <si>
    <t>P47173</t>
  </si>
  <si>
    <t>YJR142W</t>
  </si>
  <si>
    <t>P47176</t>
  </si>
  <si>
    <t>YJR148W</t>
  </si>
  <si>
    <t>BAT2</t>
  </si>
  <si>
    <t>P47187</t>
  </si>
  <si>
    <t>YJR161C</t>
  </si>
  <si>
    <t>COS5</t>
  </si>
  <si>
    <t>P47190</t>
  </si>
  <si>
    <t>YOR321W</t>
  </si>
  <si>
    <t>PMT3</t>
  </si>
  <si>
    <t>P47771</t>
  </si>
  <si>
    <t>YMR170C</t>
  </si>
  <si>
    <t>ALD2</t>
  </si>
  <si>
    <t>P47818</t>
  </si>
  <si>
    <t>YLR220W</t>
  </si>
  <si>
    <t>CCC1</t>
  </si>
  <si>
    <t>P47912</t>
  </si>
  <si>
    <t>YMR246W</t>
  </si>
  <si>
    <t>FAA4</t>
  </si>
  <si>
    <t>P47988</t>
  </si>
  <si>
    <t>YOR337W</t>
  </si>
  <si>
    <t>TEA1</t>
  </si>
  <si>
    <t>P48015</t>
  </si>
  <si>
    <t>YDR019C</t>
  </si>
  <si>
    <t>GCV1</t>
  </si>
  <si>
    <t>P48164</t>
  </si>
  <si>
    <t>YNL096C</t>
  </si>
  <si>
    <t>RPS7B</t>
  </si>
  <si>
    <t>P48231</t>
  </si>
  <si>
    <t>YNL087W</t>
  </si>
  <si>
    <t>TCB2</t>
  </si>
  <si>
    <t>P48234</t>
  </si>
  <si>
    <t>YGR145W</t>
  </si>
  <si>
    <t>ENP2</t>
  </si>
  <si>
    <t>P48237</t>
  </si>
  <si>
    <t>YGR150C</t>
  </si>
  <si>
    <t>CCM1</t>
  </si>
  <si>
    <t>P48360</t>
  </si>
  <si>
    <t>YDR376W</t>
  </si>
  <si>
    <t>ARH1</t>
  </si>
  <si>
    <t>P48361</t>
  </si>
  <si>
    <t>YGR097W</t>
  </si>
  <si>
    <t>ASK10</t>
  </si>
  <si>
    <t>P48362</t>
  </si>
  <si>
    <t>YGR187C</t>
  </si>
  <si>
    <t>HGH1</t>
  </si>
  <si>
    <t>P48363</t>
  </si>
  <si>
    <t>YGR078C</t>
  </si>
  <si>
    <t>PAC10</t>
  </si>
  <si>
    <t>P48365</t>
  </si>
  <si>
    <t>YDL234C</t>
  </si>
  <si>
    <t>GYP7</t>
  </si>
  <si>
    <t>P48412</t>
  </si>
  <si>
    <t>YGR072W</t>
  </si>
  <si>
    <t>UPF3</t>
  </si>
  <si>
    <t>P48415</t>
  </si>
  <si>
    <t>YPL085W</t>
  </si>
  <si>
    <t>SEC16</t>
  </si>
  <si>
    <t>P48439</t>
  </si>
  <si>
    <t>YOR085W</t>
  </si>
  <si>
    <t>OST3</t>
  </si>
  <si>
    <t>P48445</t>
  </si>
  <si>
    <t>YDL141W</t>
  </si>
  <si>
    <t>BPL1</t>
  </si>
  <si>
    <t>P48510</t>
  </si>
  <si>
    <t>YMR276W</t>
  </si>
  <si>
    <t>DSK2</t>
  </si>
  <si>
    <t>P48524</t>
  </si>
  <si>
    <t>YMR275C</t>
  </si>
  <si>
    <t>BUL1</t>
  </si>
  <si>
    <t>P48525</t>
  </si>
  <si>
    <t>YOL033W</t>
  </si>
  <si>
    <t>MSE1</t>
  </si>
  <si>
    <t>P48526</t>
  </si>
  <si>
    <t>YPL040C</t>
  </si>
  <si>
    <t>ISM1</t>
  </si>
  <si>
    <t>P48527</t>
  </si>
  <si>
    <t>YPL097W</t>
  </si>
  <si>
    <t>MSY1</t>
  </si>
  <si>
    <t>P48559</t>
  </si>
  <si>
    <t>YNL304W</t>
  </si>
  <si>
    <t>YPT11</t>
  </si>
  <si>
    <t>P48561</t>
  </si>
  <si>
    <t>YNL299W</t>
  </si>
  <si>
    <t>TRF5</t>
  </si>
  <si>
    <t>P48562</t>
  </si>
  <si>
    <t>YNL298W</t>
  </si>
  <si>
    <t>CLA4</t>
  </si>
  <si>
    <t>P48563</t>
  </si>
  <si>
    <t>YNL297C</t>
  </si>
  <si>
    <t>MON2</t>
  </si>
  <si>
    <t>P48566</t>
  </si>
  <si>
    <t>YNL293W</t>
  </si>
  <si>
    <t>MSB3</t>
  </si>
  <si>
    <t>P48567</t>
  </si>
  <si>
    <t>YNL292W</t>
  </si>
  <si>
    <t>PUS4</t>
  </si>
  <si>
    <t>P48570</t>
  </si>
  <si>
    <t>YDL182W</t>
  </si>
  <si>
    <t>LYS20</t>
  </si>
  <si>
    <t>P48582</t>
  </si>
  <si>
    <t>YPL084W</t>
  </si>
  <si>
    <t>BRO1</t>
  </si>
  <si>
    <t>P48589</t>
  </si>
  <si>
    <t>YOR369C</t>
  </si>
  <si>
    <t>RPS12</t>
  </si>
  <si>
    <t>P48606</t>
  </si>
  <si>
    <t>YOR265W</t>
  </si>
  <si>
    <t>RBL2</t>
  </si>
  <si>
    <t>P48743</t>
  </si>
  <si>
    <t>YLR176C</t>
  </si>
  <si>
    <t>RFX1</t>
  </si>
  <si>
    <t>P48813</t>
  </si>
  <si>
    <t>YDR508C</t>
  </si>
  <si>
    <t>GNP1</t>
  </si>
  <si>
    <t>P48836</t>
  </si>
  <si>
    <t>YHR039C-A</t>
  </si>
  <si>
    <t>VMA10</t>
  </si>
  <si>
    <t>P48837</t>
  </si>
  <si>
    <t>YGR119C</t>
  </si>
  <si>
    <t>NUP57</t>
  </si>
  <si>
    <t>P49017</t>
  </si>
  <si>
    <t>YML110C</t>
  </si>
  <si>
    <t>COQ5</t>
  </si>
  <si>
    <t>P49018</t>
  </si>
  <si>
    <t>YDR331W</t>
  </si>
  <si>
    <t>GPI8</t>
  </si>
  <si>
    <t>P49089</t>
  </si>
  <si>
    <t>YPR145W</t>
  </si>
  <si>
    <t>ASN1</t>
  </si>
  <si>
    <t>P49090</t>
  </si>
  <si>
    <t>YGR124W</t>
  </si>
  <si>
    <t>ASN2</t>
  </si>
  <si>
    <t>P49095</t>
  </si>
  <si>
    <t>YMR189W</t>
  </si>
  <si>
    <t>GCV2</t>
  </si>
  <si>
    <t>P49166</t>
  </si>
  <si>
    <t>YLR185W</t>
  </si>
  <si>
    <t>RPL37A</t>
  </si>
  <si>
    <t>P49167</t>
  </si>
  <si>
    <t>YLR325C</t>
  </si>
  <si>
    <t>RPL38</t>
  </si>
  <si>
    <t>P49334</t>
  </si>
  <si>
    <t>YNL131W</t>
  </si>
  <si>
    <t>TOM22</t>
  </si>
  <si>
    <t>P49367</t>
  </si>
  <si>
    <t>YDR234W</t>
  </si>
  <si>
    <t>LYS4</t>
  </si>
  <si>
    <t>P49435</t>
  </si>
  <si>
    <t>YML022W</t>
  </si>
  <si>
    <t>APT1</t>
  </si>
  <si>
    <t>P49573</t>
  </si>
  <si>
    <t>YPR124W</t>
  </si>
  <si>
    <t>CTR1</t>
  </si>
  <si>
    <t>P49687</t>
  </si>
  <si>
    <t>YGL092W</t>
  </si>
  <si>
    <t>NUP145</t>
  </si>
  <si>
    <t>P49704</t>
  </si>
  <si>
    <t>YGR091W</t>
  </si>
  <si>
    <t>PRP31</t>
  </si>
  <si>
    <t>P49723</t>
  </si>
  <si>
    <t>YGR180C</t>
  </si>
  <si>
    <t>RNR4</t>
  </si>
  <si>
    <t>P49775</t>
  </si>
  <si>
    <t>YDR305C</t>
  </si>
  <si>
    <t>HNT2</t>
  </si>
  <si>
    <t>P49954</t>
  </si>
  <si>
    <t>YLR351C</t>
  </si>
  <si>
    <t>NIT3</t>
  </si>
  <si>
    <t>P49955</t>
  </si>
  <si>
    <t>YMR288W</t>
  </si>
  <si>
    <t>HSH155</t>
  </si>
  <si>
    <t>P49956</t>
  </si>
  <si>
    <t>YMR078C</t>
  </si>
  <si>
    <t>CTF18</t>
  </si>
  <si>
    <t>P49957</t>
  </si>
  <si>
    <t>YML014W</t>
  </si>
  <si>
    <t>TRM9</t>
  </si>
  <si>
    <t>P50076</t>
  </si>
  <si>
    <t>YGR227W</t>
  </si>
  <si>
    <t>DIE2</t>
  </si>
  <si>
    <t>P50077</t>
  </si>
  <si>
    <t>YGR217W</t>
  </si>
  <si>
    <t>CCH1</t>
  </si>
  <si>
    <t>P50079</t>
  </si>
  <si>
    <t>YGR223C</t>
  </si>
  <si>
    <t>HSV2</t>
  </si>
  <si>
    <t>P50085</t>
  </si>
  <si>
    <t>YGR231C</t>
  </si>
  <si>
    <t>PHB2</t>
  </si>
  <si>
    <t>P50086</t>
  </si>
  <si>
    <t>YGR232W</t>
  </si>
  <si>
    <t>NAS6</t>
  </si>
  <si>
    <t>P50087</t>
  </si>
  <si>
    <t>YGR235C</t>
  </si>
  <si>
    <t>MIC26</t>
  </si>
  <si>
    <t>P50094</t>
  </si>
  <si>
    <t>YML056C</t>
  </si>
  <si>
    <t>IMD4</t>
  </si>
  <si>
    <t>P50095</t>
  </si>
  <si>
    <t>YLR432W</t>
  </si>
  <si>
    <t>IMD3</t>
  </si>
  <si>
    <t>P50101</t>
  </si>
  <si>
    <t>YMR304W</t>
  </si>
  <si>
    <t>UBP15</t>
  </si>
  <si>
    <t>P50102</t>
  </si>
  <si>
    <t>YMR223W</t>
  </si>
  <si>
    <t>UBP8</t>
  </si>
  <si>
    <t>P50105</t>
  </si>
  <si>
    <t>YMR005W</t>
  </si>
  <si>
    <t>TAF4</t>
  </si>
  <si>
    <t>P50107</t>
  </si>
  <si>
    <t>YML004C</t>
  </si>
  <si>
    <t>GLO1</t>
  </si>
  <si>
    <t>P50108</t>
  </si>
  <si>
    <t>YDR245W</t>
  </si>
  <si>
    <t>MNN10</t>
  </si>
  <si>
    <t>P50109</t>
  </si>
  <si>
    <t>YML017W</t>
  </si>
  <si>
    <t>PSP2</t>
  </si>
  <si>
    <t>P50110</t>
  </si>
  <si>
    <t>YMR060C</t>
  </si>
  <si>
    <t>SAM37</t>
  </si>
  <si>
    <t>P50111</t>
  </si>
  <si>
    <t>YMR273C</t>
  </si>
  <si>
    <t>ZDS1</t>
  </si>
  <si>
    <t>P50264</t>
  </si>
  <si>
    <t>YMR020W</t>
  </si>
  <si>
    <t>FMS1</t>
  </si>
  <si>
    <t>P50273</t>
  </si>
  <si>
    <t>YDR350C</t>
  </si>
  <si>
    <t>ATP22</t>
  </si>
  <si>
    <t>P50276</t>
  </si>
  <si>
    <t>YGR055W</t>
  </si>
  <si>
    <t>MUP1</t>
  </si>
  <si>
    <t>P50278</t>
  </si>
  <si>
    <t>YNR034W</t>
  </si>
  <si>
    <t>SOL1</t>
  </si>
  <si>
    <t>P50623</t>
  </si>
  <si>
    <t>YDL064W</t>
  </si>
  <si>
    <t>UBC9</t>
  </si>
  <si>
    <t>P50861</t>
  </si>
  <si>
    <t>YOL143C</t>
  </si>
  <si>
    <t>RIB4</t>
  </si>
  <si>
    <t>P50874</t>
  </si>
  <si>
    <t>YNL261W</t>
  </si>
  <si>
    <t>ORC5</t>
  </si>
  <si>
    <t>P50875</t>
  </si>
  <si>
    <t>YOL148C</t>
  </si>
  <si>
    <t>SPT20</t>
  </si>
  <si>
    <t>P50896</t>
  </si>
  <si>
    <t>YDR505C</t>
  </si>
  <si>
    <t>PSP1</t>
  </si>
  <si>
    <t>P50942</t>
  </si>
  <si>
    <t>YNL106C</t>
  </si>
  <si>
    <t>INP52</t>
  </si>
  <si>
    <t>P50944</t>
  </si>
  <si>
    <t>YNL101W</t>
  </si>
  <si>
    <t>AVT4</t>
  </si>
  <si>
    <t>P50945</t>
  </si>
  <si>
    <t>YNL100W</t>
  </si>
  <si>
    <t>MIC27</t>
  </si>
  <si>
    <t>P50946</t>
  </si>
  <si>
    <t>YNL099C</t>
  </si>
  <si>
    <t>OCA1</t>
  </si>
  <si>
    <t>P50947</t>
  </si>
  <si>
    <t>YNL097C</t>
  </si>
  <si>
    <t>PHO23</t>
  </si>
  <si>
    <t>P51401</t>
  </si>
  <si>
    <t>YNL067W</t>
  </si>
  <si>
    <t>RPL9B</t>
  </si>
  <si>
    <t>P51402</t>
  </si>
  <si>
    <t>YDR500C</t>
  </si>
  <si>
    <t>RPL37B</t>
  </si>
  <si>
    <t>P51534</t>
  </si>
  <si>
    <t>YOR035C</t>
  </si>
  <si>
    <t>SHE4</t>
  </si>
  <si>
    <t>P51601</t>
  </si>
  <si>
    <t>YGR267C</t>
  </si>
  <si>
    <t>FOL2</t>
  </si>
  <si>
    <t>P51862</t>
  </si>
  <si>
    <t>YLR371W</t>
  </si>
  <si>
    <t>ROM2</t>
  </si>
  <si>
    <t>P51998</t>
  </si>
  <si>
    <t>YML025C</t>
  </si>
  <si>
    <t>YML6</t>
  </si>
  <si>
    <t>P52286</t>
  </si>
  <si>
    <t>YDR328C</t>
  </si>
  <si>
    <t>SKP1</t>
  </si>
  <si>
    <t>P52488</t>
  </si>
  <si>
    <t>YDR390C</t>
  </si>
  <si>
    <t>UBA2</t>
  </si>
  <si>
    <t>P52489</t>
  </si>
  <si>
    <t>YOR347C</t>
  </si>
  <si>
    <t>PYK2</t>
  </si>
  <si>
    <t>P52490</t>
  </si>
  <si>
    <t>YDR092W</t>
  </si>
  <si>
    <t>UBC13</t>
  </si>
  <si>
    <t>P52491</t>
  </si>
  <si>
    <t>YLR306W</t>
  </si>
  <si>
    <t>UBC12</t>
  </si>
  <si>
    <t>P52553</t>
  </si>
  <si>
    <t>YLR200W</t>
  </si>
  <si>
    <t>YKE2</t>
  </si>
  <si>
    <t>P52593</t>
  </si>
  <si>
    <t>YML103C</t>
  </si>
  <si>
    <t>NUP188</t>
  </si>
  <si>
    <t>P52870</t>
  </si>
  <si>
    <t>YER087C-B</t>
  </si>
  <si>
    <t>SBH1</t>
  </si>
  <si>
    <t>P52871</t>
  </si>
  <si>
    <t>YER019C-A</t>
  </si>
  <si>
    <t>SBH2</t>
  </si>
  <si>
    <t>P52891</t>
  </si>
  <si>
    <t>YDL116W</t>
  </si>
  <si>
    <t>NUP84</t>
  </si>
  <si>
    <t>P52892</t>
  </si>
  <si>
    <t>YDR111C</t>
  </si>
  <si>
    <t>ALT2</t>
  </si>
  <si>
    <t>P52893</t>
  </si>
  <si>
    <t>YLR089C</t>
  </si>
  <si>
    <t>ALT1</t>
  </si>
  <si>
    <t>P52910</t>
  </si>
  <si>
    <t>YLR153C</t>
  </si>
  <si>
    <t>ACS2</t>
  </si>
  <si>
    <t>P52911</t>
  </si>
  <si>
    <t>YDR261C</t>
  </si>
  <si>
    <t>EXG2</t>
  </si>
  <si>
    <t>P52917</t>
  </si>
  <si>
    <t>YPR173C</t>
  </si>
  <si>
    <t>VPS4</t>
  </si>
  <si>
    <t>P52918</t>
  </si>
  <si>
    <t>YDR335W</t>
  </si>
  <si>
    <t>MSN5</t>
  </si>
  <si>
    <t>P52919</t>
  </si>
  <si>
    <t>YLR457C</t>
  </si>
  <si>
    <t>NBP1</t>
  </si>
  <si>
    <t>P52920</t>
  </si>
  <si>
    <t>YGL091C</t>
  </si>
  <si>
    <t>NBP35</t>
  </si>
  <si>
    <t>P52960</t>
  </si>
  <si>
    <t>YOR363C</t>
  </si>
  <si>
    <t>PIP2</t>
  </si>
  <si>
    <t>P53008</t>
  </si>
  <si>
    <t>YGL027C</t>
  </si>
  <si>
    <t>CWH41</t>
  </si>
  <si>
    <t>P53009</t>
  </si>
  <si>
    <t>YGL083W</t>
  </si>
  <si>
    <t>SCY1</t>
  </si>
  <si>
    <t>P53010</t>
  </si>
  <si>
    <t>YGL094C</t>
  </si>
  <si>
    <t>PAN2</t>
  </si>
  <si>
    <t>P53011</t>
  </si>
  <si>
    <t>YGL100W</t>
  </si>
  <si>
    <t>SEH1</t>
  </si>
  <si>
    <t>P53012</t>
  </si>
  <si>
    <t>YGL126W</t>
  </si>
  <si>
    <t>SCS3</t>
  </si>
  <si>
    <t>P53037</t>
  </si>
  <si>
    <t>YGR170W</t>
  </si>
  <si>
    <t>PSD2</t>
  </si>
  <si>
    <t>P53038</t>
  </si>
  <si>
    <t>YGR099W</t>
  </si>
  <si>
    <t>TEL2</t>
  </si>
  <si>
    <t>P53040</t>
  </si>
  <si>
    <t>YGL112C</t>
  </si>
  <si>
    <t>TAF6</t>
  </si>
  <si>
    <t>P53043</t>
  </si>
  <si>
    <t>YGR123C</t>
  </si>
  <si>
    <t>PPT1</t>
  </si>
  <si>
    <t>P53044</t>
  </si>
  <si>
    <t>YGR048W</t>
  </si>
  <si>
    <t>UFD1</t>
  </si>
  <si>
    <t>P53045</t>
  </si>
  <si>
    <t>YGR060W</t>
  </si>
  <si>
    <t>ERG25</t>
  </si>
  <si>
    <t>P53049</t>
  </si>
  <si>
    <t>YGR281W</t>
  </si>
  <si>
    <t>YOR1</t>
  </si>
  <si>
    <t>P53051</t>
  </si>
  <si>
    <t>YGR287C</t>
  </si>
  <si>
    <t>IMA1</t>
  </si>
  <si>
    <t>P53060</t>
  </si>
  <si>
    <t>YGL250W</t>
  </si>
  <si>
    <t>RMR1</t>
  </si>
  <si>
    <t>P53063</t>
  </si>
  <si>
    <t>YGL246C</t>
  </si>
  <si>
    <t>RAI1</t>
  </si>
  <si>
    <t>P53064</t>
  </si>
  <si>
    <t>YGL244W</t>
  </si>
  <si>
    <t>RTF1</t>
  </si>
  <si>
    <t>P53066</t>
  </si>
  <si>
    <t>YGL242C</t>
  </si>
  <si>
    <t>P53067</t>
  </si>
  <si>
    <t>YGL241W</t>
  </si>
  <si>
    <t>KAP114</t>
  </si>
  <si>
    <t>P53068</t>
  </si>
  <si>
    <t>YGL240W</t>
  </si>
  <si>
    <t>DOC1</t>
  </si>
  <si>
    <t>P53070</t>
  </si>
  <si>
    <t>YGL236C</t>
  </si>
  <si>
    <t>MTO1</t>
  </si>
  <si>
    <t>P53072</t>
  </si>
  <si>
    <t>YGL232W</t>
  </si>
  <si>
    <t>TAN1</t>
  </si>
  <si>
    <t>P53073</t>
  </si>
  <si>
    <t>YGL231C</t>
  </si>
  <si>
    <t>EMC4</t>
  </si>
  <si>
    <t>P53075</t>
  </si>
  <si>
    <t>YGL228W</t>
  </si>
  <si>
    <t>SHE10</t>
  </si>
  <si>
    <t>P53076</t>
  </si>
  <si>
    <t>YGL227W</t>
  </si>
  <si>
    <t>VID30</t>
  </si>
  <si>
    <t>P53078</t>
  </si>
  <si>
    <t>YGL224C</t>
  </si>
  <si>
    <t>SDT1</t>
  </si>
  <si>
    <t>P53079</t>
  </si>
  <si>
    <t>YGL223C</t>
  </si>
  <si>
    <t>COG1</t>
  </si>
  <si>
    <t>P53081</t>
  </si>
  <si>
    <t>YGL221C</t>
  </si>
  <si>
    <t>NIF3</t>
  </si>
  <si>
    <t>P53086</t>
  </si>
  <si>
    <t>YGL216W</t>
  </si>
  <si>
    <t>KIP3</t>
  </si>
  <si>
    <t>P53088</t>
  </si>
  <si>
    <t>YGL211W</t>
  </si>
  <si>
    <t>NCS6</t>
  </si>
  <si>
    <t>P53090</t>
  </si>
  <si>
    <t>YGL202W</t>
  </si>
  <si>
    <t>ARO8</t>
  </si>
  <si>
    <t>P53091</t>
  </si>
  <si>
    <t>YGL201C</t>
  </si>
  <si>
    <t>MCM6</t>
  </si>
  <si>
    <t>P53093</t>
  </si>
  <si>
    <t>YGL198W</t>
  </si>
  <si>
    <t>YIP4</t>
  </si>
  <si>
    <t>P53094</t>
  </si>
  <si>
    <t>YGL197W</t>
  </si>
  <si>
    <t>MDS3</t>
  </si>
  <si>
    <t>P53095</t>
  </si>
  <si>
    <t>YGL196W</t>
  </si>
  <si>
    <t>DSD1</t>
  </si>
  <si>
    <t>P53100</t>
  </si>
  <si>
    <t>YGL185C</t>
  </si>
  <si>
    <t>P53101</t>
  </si>
  <si>
    <t>YGL184C</t>
  </si>
  <si>
    <t>STR3</t>
  </si>
  <si>
    <t>P53104</t>
  </si>
  <si>
    <t>YGL180W</t>
  </si>
  <si>
    <t>ATG1</t>
  </si>
  <si>
    <t>P53107</t>
  </si>
  <si>
    <t>YGL164C</t>
  </si>
  <si>
    <t>YRB30</t>
  </si>
  <si>
    <t>P53108</t>
  </si>
  <si>
    <t>YGL161C</t>
  </si>
  <si>
    <t>YIP5</t>
  </si>
  <si>
    <t>P53109</t>
  </si>
  <si>
    <t>YGL160W</t>
  </si>
  <si>
    <t>AIM14</t>
  </si>
  <si>
    <t>P53110</t>
  </si>
  <si>
    <t>YGL159W</t>
  </si>
  <si>
    <t>P53111</t>
  </si>
  <si>
    <t>YGL157W</t>
  </si>
  <si>
    <t>ARI1</t>
  </si>
  <si>
    <t>P53112</t>
  </si>
  <si>
    <t>YGL153W</t>
  </si>
  <si>
    <t>PEX14</t>
  </si>
  <si>
    <t>P53114</t>
  </si>
  <si>
    <t>YGL151W</t>
  </si>
  <si>
    <t>NUT1</t>
  </si>
  <si>
    <t>P53115</t>
  </si>
  <si>
    <t>YGL150C</t>
  </si>
  <si>
    <t>INO80</t>
  </si>
  <si>
    <t>P53119</t>
  </si>
  <si>
    <t>YGL141W</t>
  </si>
  <si>
    <t>HUL5</t>
  </si>
  <si>
    <t>P53120</t>
  </si>
  <si>
    <t>YGL140C</t>
  </si>
  <si>
    <t>P53121</t>
  </si>
  <si>
    <t>YGL139W</t>
  </si>
  <si>
    <t>FLC3</t>
  </si>
  <si>
    <t>P53123</t>
  </si>
  <si>
    <t>YGL136C</t>
  </si>
  <si>
    <t>MRM2</t>
  </si>
  <si>
    <t>P53125</t>
  </si>
  <si>
    <t>YGL133W</t>
  </si>
  <si>
    <t>ITC1</t>
  </si>
  <si>
    <t>P53128</t>
  </si>
  <si>
    <t>YGL125W</t>
  </si>
  <si>
    <t>MET13</t>
  </si>
  <si>
    <t>P53129</t>
  </si>
  <si>
    <t>YGL124C</t>
  </si>
  <si>
    <t>MON1</t>
  </si>
  <si>
    <t>P53131</t>
  </si>
  <si>
    <t>YGL120C</t>
  </si>
  <si>
    <t>PRP43</t>
  </si>
  <si>
    <t>P53133</t>
  </si>
  <si>
    <t>YGL117W</t>
  </si>
  <si>
    <t>P53134</t>
  </si>
  <si>
    <t>YGL114W</t>
  </si>
  <si>
    <t>P53136</t>
  </si>
  <si>
    <t>YGL111W</t>
  </si>
  <si>
    <t>NSA1</t>
  </si>
  <si>
    <t>P53137</t>
  </si>
  <si>
    <t>YGL110C</t>
  </si>
  <si>
    <t>CUE3</t>
  </si>
  <si>
    <t>P53140</t>
  </si>
  <si>
    <t>YGL107C</t>
  </si>
  <si>
    <t>RMD9</t>
  </si>
  <si>
    <t>P53141</t>
  </si>
  <si>
    <t>YGL106W</t>
  </si>
  <si>
    <t>MLC1</t>
  </si>
  <si>
    <t>P53144</t>
  </si>
  <si>
    <t>YGL101W</t>
  </si>
  <si>
    <t>P53145</t>
  </si>
  <si>
    <t>YGL099W</t>
  </si>
  <si>
    <t>LSG1</t>
  </si>
  <si>
    <t>P53146</t>
  </si>
  <si>
    <t>YGL098W</t>
  </si>
  <si>
    <t>USE1</t>
  </si>
  <si>
    <t>P53152</t>
  </si>
  <si>
    <t>YGL087C</t>
  </si>
  <si>
    <t>MMS2</t>
  </si>
  <si>
    <t>P53154</t>
  </si>
  <si>
    <t>YGL084C</t>
  </si>
  <si>
    <t>GUP1</t>
  </si>
  <si>
    <t>P53155</t>
  </si>
  <si>
    <t>YGL082W</t>
  </si>
  <si>
    <t>P53157</t>
  </si>
  <si>
    <t>YGL080W</t>
  </si>
  <si>
    <t>MPC1</t>
  </si>
  <si>
    <t>P53158</t>
  </si>
  <si>
    <t>YGL079W</t>
  </si>
  <si>
    <t>KXD1</t>
  </si>
  <si>
    <t>P53163</t>
  </si>
  <si>
    <t>YGL068W</t>
  </si>
  <si>
    <t>MNP1</t>
  </si>
  <si>
    <t>P53164</t>
  </si>
  <si>
    <t>YGL067W</t>
  </si>
  <si>
    <t>NPY1</t>
  </si>
  <si>
    <t>P53166</t>
  </si>
  <si>
    <t>YGL064C</t>
  </si>
  <si>
    <t>MRH4</t>
  </si>
  <si>
    <t>P53168</t>
  </si>
  <si>
    <t>YGL061C</t>
  </si>
  <si>
    <t>DUO1</t>
  </si>
  <si>
    <t>P53169</t>
  </si>
  <si>
    <t>YGL060W</t>
  </si>
  <si>
    <t>YBP2</t>
  </si>
  <si>
    <t>P53171</t>
  </si>
  <si>
    <t>YGL057C</t>
  </si>
  <si>
    <t>GEP7</t>
  </si>
  <si>
    <t>P53172</t>
  </si>
  <si>
    <t>YGL056C</t>
  </si>
  <si>
    <t>SDS23</t>
  </si>
  <si>
    <t>P53173</t>
  </si>
  <si>
    <t>YGL054C</t>
  </si>
  <si>
    <t>ERV14</t>
  </si>
  <si>
    <t>P53177</t>
  </si>
  <si>
    <t>YGL050W</t>
  </si>
  <si>
    <t>TYW3</t>
  </si>
  <si>
    <t>P53178</t>
  </si>
  <si>
    <t>YGL047W</t>
  </si>
  <si>
    <t>ALG13</t>
  </si>
  <si>
    <t>P53183</t>
  </si>
  <si>
    <t>YGL039W</t>
  </si>
  <si>
    <t>P53184</t>
  </si>
  <si>
    <t>YGL037C</t>
  </si>
  <si>
    <t>PNC1</t>
  </si>
  <si>
    <t>P53185</t>
  </si>
  <si>
    <t>YGL036W</t>
  </si>
  <si>
    <t>P53192</t>
  </si>
  <si>
    <t>YGL020C</t>
  </si>
  <si>
    <t>GET1</t>
  </si>
  <si>
    <t>P53195</t>
  </si>
  <si>
    <t>YGL005C</t>
  </si>
  <si>
    <t>COG7</t>
  </si>
  <si>
    <t>P53196</t>
  </si>
  <si>
    <t>YGL004C</t>
  </si>
  <si>
    <t>RPN14</t>
  </si>
  <si>
    <t>P53199</t>
  </si>
  <si>
    <t>YGL001C</t>
  </si>
  <si>
    <t>ERG26</t>
  </si>
  <si>
    <t>P53200</t>
  </si>
  <si>
    <t>YGR001C</t>
  </si>
  <si>
    <t>EFM5</t>
  </si>
  <si>
    <t>P53201</t>
  </si>
  <si>
    <t>YGR002C</t>
  </si>
  <si>
    <t>SWC4</t>
  </si>
  <si>
    <t>P53202</t>
  </si>
  <si>
    <t>YGR003W</t>
  </si>
  <si>
    <t>CUL3</t>
  </si>
  <si>
    <t>P53203</t>
  </si>
  <si>
    <t>YGR004W</t>
  </si>
  <si>
    <t>PEX31</t>
  </si>
  <si>
    <t>P53204</t>
  </si>
  <si>
    <t>YGR010W</t>
  </si>
  <si>
    <t>NMA2</t>
  </si>
  <si>
    <t>P53206</t>
  </si>
  <si>
    <t>YGR012W</t>
  </si>
  <si>
    <t>P53207</t>
  </si>
  <si>
    <t>YGR013W</t>
  </si>
  <si>
    <t>SNU71</t>
  </si>
  <si>
    <t>P53209</t>
  </si>
  <si>
    <t>YGR016W</t>
  </si>
  <si>
    <t>P53210</t>
  </si>
  <si>
    <t>YGR017W</t>
  </si>
  <si>
    <t>P53217</t>
  </si>
  <si>
    <t>YGR026W</t>
  </si>
  <si>
    <t>P53219</t>
  </si>
  <si>
    <t>YGR031W</t>
  </si>
  <si>
    <t>IMO32</t>
  </si>
  <si>
    <t>P53220</t>
  </si>
  <si>
    <t>YGR033C</t>
  </si>
  <si>
    <t>TIM21</t>
  </si>
  <si>
    <t>P53221</t>
  </si>
  <si>
    <t>YGR034W</t>
  </si>
  <si>
    <t>RPL26B</t>
  </si>
  <si>
    <t>P53224</t>
  </si>
  <si>
    <t>YGR038W</t>
  </si>
  <si>
    <t>ORM1</t>
  </si>
  <si>
    <t>P53228</t>
  </si>
  <si>
    <t>YGR043C</t>
  </si>
  <si>
    <t>NQM1</t>
  </si>
  <si>
    <t>P53230</t>
  </si>
  <si>
    <t>YGR046W</t>
  </si>
  <si>
    <t>TAM41</t>
  </si>
  <si>
    <t>P53235</t>
  </si>
  <si>
    <t>YGR054W</t>
  </si>
  <si>
    <t>P53236</t>
  </si>
  <si>
    <t>YGR056W</t>
  </si>
  <si>
    <t>RSC1</t>
  </si>
  <si>
    <t>P53238</t>
  </si>
  <si>
    <t>YGR058W</t>
  </si>
  <si>
    <t>PEF1</t>
  </si>
  <si>
    <t>P53241</t>
  </si>
  <si>
    <t>YGR065C</t>
  </si>
  <si>
    <t>VHT1</t>
  </si>
  <si>
    <t>P53244</t>
  </si>
  <si>
    <t>YGR068C</t>
  </si>
  <si>
    <t>ART5</t>
  </si>
  <si>
    <t>P53246</t>
  </si>
  <si>
    <t>YGR071C</t>
  </si>
  <si>
    <t>ENV11</t>
  </si>
  <si>
    <t>P53250</t>
  </si>
  <si>
    <t>YGR080W</t>
  </si>
  <si>
    <t>TWF1</t>
  </si>
  <si>
    <t>P53251</t>
  </si>
  <si>
    <t>YGR081C</t>
  </si>
  <si>
    <t>SLX9</t>
  </si>
  <si>
    <t>P53252</t>
  </si>
  <si>
    <t>YGR086C</t>
  </si>
  <si>
    <t>PIL1</t>
  </si>
  <si>
    <t>P53254</t>
  </si>
  <si>
    <t>YGR090W</t>
  </si>
  <si>
    <t>UTP22</t>
  </si>
  <si>
    <t>P53255</t>
  </si>
  <si>
    <t>YGR093W</t>
  </si>
  <si>
    <t>DRN1</t>
  </si>
  <si>
    <t>P53256</t>
  </si>
  <si>
    <t>YGR095C</t>
  </si>
  <si>
    <t>RRP46</t>
  </si>
  <si>
    <t>P53258</t>
  </si>
  <si>
    <t>YGR100W</t>
  </si>
  <si>
    <t>MDR1</t>
  </si>
  <si>
    <t>P53260</t>
  </si>
  <si>
    <t>YGR102C</t>
  </si>
  <si>
    <t>GTF1</t>
  </si>
  <si>
    <t>P53261</t>
  </si>
  <si>
    <t>YGR103W</t>
  </si>
  <si>
    <t>NOP7</t>
  </si>
  <si>
    <t>P53265</t>
  </si>
  <si>
    <t>YGR111W</t>
  </si>
  <si>
    <t>P53266</t>
  </si>
  <si>
    <t>YGR112W</t>
  </si>
  <si>
    <t>SHY1</t>
  </si>
  <si>
    <t>P53270</t>
  </si>
  <si>
    <t>YGR117C</t>
  </si>
  <si>
    <t>P53271</t>
  </si>
  <si>
    <t>YGR120C</t>
  </si>
  <si>
    <t>COG2</t>
  </si>
  <si>
    <t>P53272</t>
  </si>
  <si>
    <t>YGR122W</t>
  </si>
  <si>
    <t>P53273</t>
  </si>
  <si>
    <t>YGR125W</t>
  </si>
  <si>
    <t>P53275</t>
  </si>
  <si>
    <t>YGR127W</t>
  </si>
  <si>
    <t>P53276</t>
  </si>
  <si>
    <t>YGR128C</t>
  </si>
  <si>
    <t>UTP8</t>
  </si>
  <si>
    <t>P53278</t>
  </si>
  <si>
    <t>YGR130C</t>
  </si>
  <si>
    <t>P53280</t>
  </si>
  <si>
    <t>YGR134W</t>
  </si>
  <si>
    <t>CAF130</t>
  </si>
  <si>
    <t>P53281</t>
  </si>
  <si>
    <t>YGR136W</t>
  </si>
  <si>
    <t>LSB1</t>
  </si>
  <si>
    <t>P53283</t>
  </si>
  <si>
    <t>YGR138C</t>
  </si>
  <si>
    <t>TPO2</t>
  </si>
  <si>
    <t>P53290</t>
  </si>
  <si>
    <t>YGR163W</t>
  </si>
  <si>
    <t>GTR2</t>
  </si>
  <si>
    <t>P53292</t>
  </si>
  <si>
    <t>YGR165W</t>
  </si>
  <si>
    <t>MRPS35</t>
  </si>
  <si>
    <t>P53294</t>
  </si>
  <si>
    <t>YGR169C</t>
  </si>
  <si>
    <t>PUS6</t>
  </si>
  <si>
    <t>P53295</t>
  </si>
  <si>
    <t>YGR173W</t>
  </si>
  <si>
    <t>RBG2</t>
  </si>
  <si>
    <t>P53296</t>
  </si>
  <si>
    <t>YGR177C</t>
  </si>
  <si>
    <t>ATF2</t>
  </si>
  <si>
    <t>P53297</t>
  </si>
  <si>
    <t>YGR178C</t>
  </si>
  <si>
    <t>PBP1</t>
  </si>
  <si>
    <t>P53299</t>
  </si>
  <si>
    <t>YGR181W</t>
  </si>
  <si>
    <t>TIM13</t>
  </si>
  <si>
    <t>P53301</t>
  </si>
  <si>
    <t>YGR189C</t>
  </si>
  <si>
    <t>CRH1</t>
  </si>
  <si>
    <t>P53303</t>
  </si>
  <si>
    <t>YGR211W</t>
  </si>
  <si>
    <t>ZPR1</t>
  </si>
  <si>
    <t>P53305</t>
  </si>
  <si>
    <t>YGR215W</t>
  </si>
  <si>
    <t>RSM27</t>
  </si>
  <si>
    <t>P53309</t>
  </si>
  <si>
    <t>YGR241C</t>
  </si>
  <si>
    <t>YAP1802</t>
  </si>
  <si>
    <t>P53312</t>
  </si>
  <si>
    <t>YGR244C</t>
  </si>
  <si>
    <t>LSC2</t>
  </si>
  <si>
    <t>P53313</t>
  </si>
  <si>
    <t>YGR245C</t>
  </si>
  <si>
    <t>SDA1</t>
  </si>
  <si>
    <t>P53314</t>
  </si>
  <si>
    <t>YGR247W</t>
  </si>
  <si>
    <t>CPD1</t>
  </si>
  <si>
    <t>P53315</t>
  </si>
  <si>
    <t>YGR248W</t>
  </si>
  <si>
    <t>SOL4</t>
  </si>
  <si>
    <t>P53316</t>
  </si>
  <si>
    <t>YGR250C</t>
  </si>
  <si>
    <t>P53317</t>
  </si>
  <si>
    <t>YGR251W</t>
  </si>
  <si>
    <t>NOP19</t>
  </si>
  <si>
    <t>P53318</t>
  </si>
  <si>
    <t>YGR255C</t>
  </si>
  <si>
    <t>COQ6</t>
  </si>
  <si>
    <t>P53319</t>
  </si>
  <si>
    <t>YGR256W</t>
  </si>
  <si>
    <t>GND2</t>
  </si>
  <si>
    <t>P53322</t>
  </si>
  <si>
    <t>YGR260W</t>
  </si>
  <si>
    <t>TNA1</t>
  </si>
  <si>
    <t>P53323</t>
  </si>
  <si>
    <t>YGR262C</t>
  </si>
  <si>
    <t>BUD32</t>
  </si>
  <si>
    <t>P53324</t>
  </si>
  <si>
    <t>YGR263C</t>
  </si>
  <si>
    <t>SAY1</t>
  </si>
  <si>
    <t>P53326</t>
  </si>
  <si>
    <t>YGR266W</t>
  </si>
  <si>
    <t>P53327</t>
  </si>
  <si>
    <t>YGR271W</t>
  </si>
  <si>
    <t>SLH1</t>
  </si>
  <si>
    <t>P53330</t>
  </si>
  <si>
    <t>YGR275W</t>
  </si>
  <si>
    <t>RTT102</t>
  </si>
  <si>
    <t>P53331</t>
  </si>
  <si>
    <t>YGR276C</t>
  </si>
  <si>
    <t>RNH70</t>
  </si>
  <si>
    <t>P53332</t>
  </si>
  <si>
    <t>YGR277C</t>
  </si>
  <si>
    <t>CAB4</t>
  </si>
  <si>
    <t>P53333</t>
  </si>
  <si>
    <t>YGR278W</t>
  </si>
  <si>
    <t>CWC22</t>
  </si>
  <si>
    <t>P53334</t>
  </si>
  <si>
    <t>YGR279C</t>
  </si>
  <si>
    <t>SCW4</t>
  </si>
  <si>
    <t>P53335</t>
  </si>
  <si>
    <t>YGR280C</t>
  </si>
  <si>
    <t>PXR1</t>
  </si>
  <si>
    <t>P53336</t>
  </si>
  <si>
    <t>YGR283C</t>
  </si>
  <si>
    <t>P53337</t>
  </si>
  <si>
    <t>YGR284C</t>
  </si>
  <si>
    <t>ERV29</t>
  </si>
  <si>
    <t>P53378</t>
  </si>
  <si>
    <t>YLR212C</t>
  </si>
  <si>
    <t>TUB4</t>
  </si>
  <si>
    <t>P53388</t>
  </si>
  <si>
    <t>YPL265W</t>
  </si>
  <si>
    <t>DIP5</t>
  </si>
  <si>
    <t>P53397</t>
  </si>
  <si>
    <t>YML060W</t>
  </si>
  <si>
    <t>OGG1</t>
  </si>
  <si>
    <t>P53438</t>
  </si>
  <si>
    <t>YMR016C</t>
  </si>
  <si>
    <t>SOK2</t>
  </si>
  <si>
    <t>P53507</t>
  </si>
  <si>
    <t>YNL070W</t>
  </si>
  <si>
    <t>TOM7</t>
  </si>
  <si>
    <t>P53540</t>
  </si>
  <si>
    <t>YNL126W</t>
  </si>
  <si>
    <t>SPC98</t>
  </si>
  <si>
    <t>P53549</t>
  </si>
  <si>
    <t>YOR259C</t>
  </si>
  <si>
    <t>RPT4</t>
  </si>
  <si>
    <t>P53550</t>
  </si>
  <si>
    <t>YNL118C</t>
  </si>
  <si>
    <t>DCP2</t>
  </si>
  <si>
    <t>P53551</t>
  </si>
  <si>
    <t>YPL127C</t>
  </si>
  <si>
    <t>HHO1</t>
  </si>
  <si>
    <t>P53552</t>
  </si>
  <si>
    <t>YNL139C</t>
  </si>
  <si>
    <t>THO2</t>
  </si>
  <si>
    <t>P53583</t>
  </si>
  <si>
    <t>YNL249C</t>
  </si>
  <si>
    <t>MPA43</t>
  </si>
  <si>
    <t>P53584</t>
  </si>
  <si>
    <t>YNL237W</t>
  </si>
  <si>
    <t>YTP1</t>
  </si>
  <si>
    <t>P53598</t>
  </si>
  <si>
    <t>YOR142W</t>
  </si>
  <si>
    <t>LSC1</t>
  </si>
  <si>
    <t>P53599</t>
  </si>
  <si>
    <t>YNR031C</t>
  </si>
  <si>
    <t>SSK2</t>
  </si>
  <si>
    <t>P53600</t>
  </si>
  <si>
    <t>YPL010W</t>
  </si>
  <si>
    <t>RET3</t>
  </si>
  <si>
    <t>P53615</t>
  </si>
  <si>
    <t>YNL036W</t>
  </si>
  <si>
    <t>NCE103</t>
  </si>
  <si>
    <t>P53616</t>
  </si>
  <si>
    <t>YNL066W</t>
  </si>
  <si>
    <t>SUN4</t>
  </si>
  <si>
    <t>P53617</t>
  </si>
  <si>
    <t>YNL251C</t>
  </si>
  <si>
    <t>NRD1</t>
  </si>
  <si>
    <t>P53622</t>
  </si>
  <si>
    <t>YDL145C</t>
  </si>
  <si>
    <t>COP1</t>
  </si>
  <si>
    <t>P53628</t>
  </si>
  <si>
    <t>YNR023W</t>
  </si>
  <si>
    <t>SNF12</t>
  </si>
  <si>
    <t>P53629</t>
  </si>
  <si>
    <t>YNR019W</t>
  </si>
  <si>
    <t>ARE2</t>
  </si>
  <si>
    <t>P53632</t>
  </si>
  <si>
    <t>YOL115W</t>
  </si>
  <si>
    <t>PAP2</t>
  </si>
  <si>
    <t>P53633</t>
  </si>
  <si>
    <t>YNL044W</t>
  </si>
  <si>
    <t>YIP3</t>
  </si>
  <si>
    <t>P53685</t>
  </si>
  <si>
    <t>YOL068C</t>
  </si>
  <si>
    <t>HST1</t>
  </si>
  <si>
    <t>P53686</t>
  </si>
  <si>
    <t>YPL015C</t>
  </si>
  <si>
    <t>HST2</t>
  </si>
  <si>
    <t>P53691</t>
  </si>
  <si>
    <t>YLR216C</t>
  </si>
  <si>
    <t>CPR6</t>
  </si>
  <si>
    <t>P53720</t>
  </si>
  <si>
    <t>YNR015W</t>
  </si>
  <si>
    <t>SMM1</t>
  </si>
  <si>
    <t>P53721</t>
  </si>
  <si>
    <t>YNR018W</t>
  </si>
  <si>
    <t>RCF2</t>
  </si>
  <si>
    <t>P53722</t>
  </si>
  <si>
    <t>YNR020C</t>
  </si>
  <si>
    <t>ATP23</t>
  </si>
  <si>
    <t>P53723</t>
  </si>
  <si>
    <t>YNR021W</t>
  </si>
  <si>
    <t>P53724</t>
  </si>
  <si>
    <t>YNR022C</t>
  </si>
  <si>
    <t>MRPL50</t>
  </si>
  <si>
    <t>P53725</t>
  </si>
  <si>
    <t>YNR024W</t>
  </si>
  <si>
    <t>MPP6</t>
  </si>
  <si>
    <t>P53727</t>
  </si>
  <si>
    <t>YNR027W</t>
  </si>
  <si>
    <t>BUD17</t>
  </si>
  <si>
    <t>P53728</t>
  </si>
  <si>
    <t>YNR028W</t>
  </si>
  <si>
    <t>CPR8</t>
  </si>
  <si>
    <t>P53729</t>
  </si>
  <si>
    <t>YNR029C</t>
  </si>
  <si>
    <t>P53730</t>
  </si>
  <si>
    <t>YNR030W</t>
  </si>
  <si>
    <t>ALG12</t>
  </si>
  <si>
    <t>P53731</t>
  </si>
  <si>
    <t>YNR035C</t>
  </si>
  <si>
    <t>ARC35</t>
  </si>
  <si>
    <t>P53732</t>
  </si>
  <si>
    <t>YNR036C</t>
  </si>
  <si>
    <t>MRPS12</t>
  </si>
  <si>
    <t>P53733</t>
  </si>
  <si>
    <t>YNR037C</t>
  </si>
  <si>
    <t>RSM19</t>
  </si>
  <si>
    <t>P53734</t>
  </si>
  <si>
    <t>YNR038W</t>
  </si>
  <si>
    <t>DBP6</t>
  </si>
  <si>
    <t>P53735</t>
  </si>
  <si>
    <t>YNR039C</t>
  </si>
  <si>
    <t>ZRG17</t>
  </si>
  <si>
    <t>P53736</t>
  </si>
  <si>
    <t>YNR040W</t>
  </si>
  <si>
    <t>P53738</t>
  </si>
  <si>
    <t>YNR046W</t>
  </si>
  <si>
    <t>TRM112</t>
  </si>
  <si>
    <t>P53739</t>
  </si>
  <si>
    <t>YNR047W</t>
  </si>
  <si>
    <t>FPK1</t>
  </si>
  <si>
    <t>P53740</t>
  </si>
  <si>
    <t>YNR048W</t>
  </si>
  <si>
    <t>P53741</t>
  </si>
  <si>
    <t>YNR051C</t>
  </si>
  <si>
    <t>BRE5</t>
  </si>
  <si>
    <t>P53742</t>
  </si>
  <si>
    <t>YNR053C</t>
  </si>
  <si>
    <t>NOG2</t>
  </si>
  <si>
    <t>P53743</t>
  </si>
  <si>
    <t>YNR054C</t>
  </si>
  <si>
    <t>ESF2</t>
  </si>
  <si>
    <t>P53751</t>
  </si>
  <si>
    <t>YNR065C</t>
  </si>
  <si>
    <t>P53753</t>
  </si>
  <si>
    <t>YNR067C</t>
  </si>
  <si>
    <t>DSE4</t>
  </si>
  <si>
    <t>P53759</t>
  </si>
  <si>
    <t>YML080W</t>
  </si>
  <si>
    <t>DUS1</t>
  </si>
  <si>
    <t>P53829</t>
  </si>
  <si>
    <t>YNL288W</t>
  </si>
  <si>
    <t>CAF40</t>
  </si>
  <si>
    <t>P53830</t>
  </si>
  <si>
    <t>YNL286W</t>
  </si>
  <si>
    <t>CUS2</t>
  </si>
  <si>
    <t>P53834</t>
  </si>
  <si>
    <t>YNL281W</t>
  </si>
  <si>
    <t>HCH1</t>
  </si>
  <si>
    <t>P53836</t>
  </si>
  <si>
    <t>YNL278W</t>
  </si>
  <si>
    <t>CAF120</t>
  </si>
  <si>
    <t>P53839</t>
  </si>
  <si>
    <t>YNL274C</t>
  </si>
  <si>
    <t>GOR1</t>
  </si>
  <si>
    <t>P53840</t>
  </si>
  <si>
    <t>YNL273W</t>
  </si>
  <si>
    <t>TOF1</t>
  </si>
  <si>
    <t>P53843</t>
  </si>
  <si>
    <t>YNL265C</t>
  </si>
  <si>
    <t>IST1</t>
  </si>
  <si>
    <t>P53844</t>
  </si>
  <si>
    <t>YNL264C</t>
  </si>
  <si>
    <t>PDR17</t>
  </si>
  <si>
    <t>P53845</t>
  </si>
  <si>
    <t>YNL263C</t>
  </si>
  <si>
    <t>YIF1</t>
  </si>
  <si>
    <t>P53846</t>
  </si>
  <si>
    <t>YNL260C</t>
  </si>
  <si>
    <t>P53847</t>
  </si>
  <si>
    <t>YNL258C</t>
  </si>
  <si>
    <t>DSL1</t>
  </si>
  <si>
    <t>P53848</t>
  </si>
  <si>
    <t>YNL256W</t>
  </si>
  <si>
    <t>FOL1</t>
  </si>
  <si>
    <t>P53849</t>
  </si>
  <si>
    <t>YNL255C</t>
  </si>
  <si>
    <t>GIS2</t>
  </si>
  <si>
    <t>P53851</t>
  </si>
  <si>
    <t>YNL253W</t>
  </si>
  <si>
    <t>TEX1</t>
  </si>
  <si>
    <t>P53852</t>
  </si>
  <si>
    <t>YNL247W</t>
  </si>
  <si>
    <t>P53853</t>
  </si>
  <si>
    <t>YNL246W</t>
  </si>
  <si>
    <t>VPS75</t>
  </si>
  <si>
    <t>P53855</t>
  </si>
  <si>
    <t>YNL242W</t>
  </si>
  <si>
    <t>ATG2</t>
  </si>
  <si>
    <t>P53859</t>
  </si>
  <si>
    <t>YNL232W</t>
  </si>
  <si>
    <t>CSL4</t>
  </si>
  <si>
    <t>P53860</t>
  </si>
  <si>
    <t>YNL231C</t>
  </si>
  <si>
    <t>PDR16</t>
  </si>
  <si>
    <t>P53863</t>
  </si>
  <si>
    <t>YNL227C</t>
  </si>
  <si>
    <t>JJJ1</t>
  </si>
  <si>
    <t>P53865</t>
  </si>
  <si>
    <t>YNL225C</t>
  </si>
  <si>
    <t>CNM67</t>
  </si>
  <si>
    <t>P53866</t>
  </si>
  <si>
    <t>YNL224C</t>
  </si>
  <si>
    <t>SQS1</t>
  </si>
  <si>
    <t>P53868</t>
  </si>
  <si>
    <t>YNL219C</t>
  </si>
  <si>
    <t>ALG9</t>
  </si>
  <si>
    <t>P53870</t>
  </si>
  <si>
    <t>YNL193W</t>
  </si>
  <si>
    <t>P53871</t>
  </si>
  <si>
    <t>YNL191W</t>
  </si>
  <si>
    <t>DUG3</t>
  </si>
  <si>
    <t>P53874</t>
  </si>
  <si>
    <t>YNL186W</t>
  </si>
  <si>
    <t>UBP10</t>
  </si>
  <si>
    <t>P53875</t>
  </si>
  <si>
    <t>YNL185C</t>
  </si>
  <si>
    <t>MRPL19</t>
  </si>
  <si>
    <t>P53877</t>
  </si>
  <si>
    <t>YNL182C</t>
  </si>
  <si>
    <t>IPI3</t>
  </si>
  <si>
    <t>P53878</t>
  </si>
  <si>
    <t>YNL181W</t>
  </si>
  <si>
    <t>P53879</t>
  </si>
  <si>
    <t>YNL180C</t>
  </si>
  <si>
    <t>RHO5</t>
  </si>
  <si>
    <t>P53881</t>
  </si>
  <si>
    <t>YNL177C</t>
  </si>
  <si>
    <t>MRPL22</t>
  </si>
  <si>
    <t>P53883</t>
  </si>
  <si>
    <t>YNL175C</t>
  </si>
  <si>
    <t>NOP13</t>
  </si>
  <si>
    <t>P53885</t>
  </si>
  <si>
    <t>YNL173C</t>
  </si>
  <si>
    <t>MDG1</t>
  </si>
  <si>
    <t>P53886</t>
  </si>
  <si>
    <t>YNL172W</t>
  </si>
  <si>
    <t>APC1</t>
  </si>
  <si>
    <t>P53889</t>
  </si>
  <si>
    <t>YNL168C</t>
  </si>
  <si>
    <t>FMP41</t>
  </si>
  <si>
    <t>P53890</t>
  </si>
  <si>
    <t>YNL166C</t>
  </si>
  <si>
    <t>BNI5</t>
  </si>
  <si>
    <t>P53892</t>
  </si>
  <si>
    <t>YNL164C</t>
  </si>
  <si>
    <t>IBD2</t>
  </si>
  <si>
    <t>P53893</t>
  </si>
  <si>
    <t>YNL163C</t>
  </si>
  <si>
    <t>RIA1</t>
  </si>
  <si>
    <t>P53894</t>
  </si>
  <si>
    <t>YNL161W</t>
  </si>
  <si>
    <t>CBK1</t>
  </si>
  <si>
    <t>P53896</t>
  </si>
  <si>
    <t>YNL158W</t>
  </si>
  <si>
    <t>PGA1</t>
  </si>
  <si>
    <t>P53898</t>
  </si>
  <si>
    <t>YNL156C</t>
  </si>
  <si>
    <t>NSG2</t>
  </si>
  <si>
    <t>P53899</t>
  </si>
  <si>
    <t>YNL155W</t>
  </si>
  <si>
    <t>CUZ1</t>
  </si>
  <si>
    <t>P53900</t>
  </si>
  <si>
    <t>YNL153C</t>
  </si>
  <si>
    <t>GIM3</t>
  </si>
  <si>
    <t>P53903</t>
  </si>
  <si>
    <t>YNL149C</t>
  </si>
  <si>
    <t>PGA2</t>
  </si>
  <si>
    <t>P53904</t>
  </si>
  <si>
    <t>YNL148C</t>
  </si>
  <si>
    <t>ALF1</t>
  </si>
  <si>
    <t>P53905</t>
  </si>
  <si>
    <t>YNL147W</t>
  </si>
  <si>
    <t>LSM7</t>
  </si>
  <si>
    <t>P53909</t>
  </si>
  <si>
    <t>YNL141W</t>
  </si>
  <si>
    <t>AAH1</t>
  </si>
  <si>
    <t>P53914</t>
  </si>
  <si>
    <t>YNL132W</t>
  </si>
  <si>
    <t>KRE33</t>
  </si>
  <si>
    <t>P53917</t>
  </si>
  <si>
    <t>YNL127W</t>
  </si>
  <si>
    <t>FAR11</t>
  </si>
  <si>
    <t>P53919</t>
  </si>
  <si>
    <t>YNL124W</t>
  </si>
  <si>
    <t>NAF1</t>
  </si>
  <si>
    <t>P53920</t>
  </si>
  <si>
    <t>YNL123W</t>
  </si>
  <si>
    <t>NMA111</t>
  </si>
  <si>
    <t>P53923</t>
  </si>
  <si>
    <t>YNL119W</t>
  </si>
  <si>
    <t>NCS2</t>
  </si>
  <si>
    <t>P53924</t>
  </si>
  <si>
    <t>YNL116W</t>
  </si>
  <si>
    <t>DMA2</t>
  </si>
  <si>
    <t>P53925</t>
  </si>
  <si>
    <t>YNL115C</t>
  </si>
  <si>
    <t>P53927</t>
  </si>
  <si>
    <t>YNL110C</t>
  </si>
  <si>
    <t>NOP15</t>
  </si>
  <si>
    <t>P53929</t>
  </si>
  <si>
    <t>YNL108C</t>
  </si>
  <si>
    <t>P53930</t>
  </si>
  <si>
    <t>YNL107W</t>
  </si>
  <si>
    <t>YAF9</t>
  </si>
  <si>
    <t>P53932</t>
  </si>
  <si>
    <t>YNL095C</t>
  </si>
  <si>
    <t>P53935</t>
  </si>
  <si>
    <t>YNL091W</t>
  </si>
  <si>
    <t>NST1</t>
  </si>
  <si>
    <t>P53941</t>
  </si>
  <si>
    <t>YNL075W</t>
  </si>
  <si>
    <t>IMP4</t>
  </si>
  <si>
    <t>P53943</t>
  </si>
  <si>
    <t>YNL065W</t>
  </si>
  <si>
    <t>AQR1</t>
  </si>
  <si>
    <t>P53946</t>
  </si>
  <si>
    <t>YNL059C</t>
  </si>
  <si>
    <t>ARP5</t>
  </si>
  <si>
    <t>P53949</t>
  </si>
  <si>
    <t>YNL056W</t>
  </si>
  <si>
    <t>OCA2</t>
  </si>
  <si>
    <t>P53951</t>
  </si>
  <si>
    <t>YNL051W</t>
  </si>
  <si>
    <t>COG5</t>
  </si>
  <si>
    <t>P53953</t>
  </si>
  <si>
    <t>YNL049C</t>
  </si>
  <si>
    <t>SFB2</t>
  </si>
  <si>
    <t>P53954</t>
  </si>
  <si>
    <t>YNL048W</t>
  </si>
  <si>
    <t>ALG11</t>
  </si>
  <si>
    <t>P53955</t>
  </si>
  <si>
    <t>YNL047C</t>
  </si>
  <si>
    <t>SLM2</t>
  </si>
  <si>
    <t>P53958</t>
  </si>
  <si>
    <t>YNL042W</t>
  </si>
  <si>
    <t>BOP3</t>
  </si>
  <si>
    <t>P53959</t>
  </si>
  <si>
    <t>YNL041C</t>
  </si>
  <si>
    <t>COG6</t>
  </si>
  <si>
    <t>P53960</t>
  </si>
  <si>
    <t>YNL040W</t>
  </si>
  <si>
    <t>P53962</t>
  </si>
  <si>
    <t>YNL035C</t>
  </si>
  <si>
    <t>P53968</t>
  </si>
  <si>
    <t>YNL027W</t>
  </si>
  <si>
    <t>CRZ1</t>
  </si>
  <si>
    <t>P53969</t>
  </si>
  <si>
    <t>YNL026W</t>
  </si>
  <si>
    <t>SAM50</t>
  </si>
  <si>
    <t>P53971</t>
  </si>
  <si>
    <t>YNL023C</t>
  </si>
  <si>
    <t>FAP1</t>
  </si>
  <si>
    <t>P53972</t>
  </si>
  <si>
    <t>YNL022C</t>
  </si>
  <si>
    <t>RCM1</t>
  </si>
  <si>
    <t>P53973</t>
  </si>
  <si>
    <t>YNL021W</t>
  </si>
  <si>
    <t>HDA1</t>
  </si>
  <si>
    <t>P53974</t>
  </si>
  <si>
    <t>YNL020C</t>
  </si>
  <si>
    <t>ARK1</t>
  </si>
  <si>
    <t>P53978</t>
  </si>
  <si>
    <t>YNL014W</t>
  </si>
  <si>
    <t>HEF3</t>
  </si>
  <si>
    <t>P53981</t>
  </si>
  <si>
    <t>YNL010W</t>
  </si>
  <si>
    <t>P53982</t>
  </si>
  <si>
    <t>YNL009W</t>
  </si>
  <si>
    <t>IDP3</t>
  </si>
  <si>
    <t>P53983</t>
  </si>
  <si>
    <t>YNL008C</t>
  </si>
  <si>
    <t>ASI3</t>
  </si>
  <si>
    <t>P54000</t>
  </si>
  <si>
    <t>YMR039C</t>
  </si>
  <si>
    <t>SUB1</t>
  </si>
  <si>
    <t>P54003</t>
  </si>
  <si>
    <t>YML052W</t>
  </si>
  <si>
    <t>SUR7</t>
  </si>
  <si>
    <t>P54007</t>
  </si>
  <si>
    <t>YLR460C</t>
  </si>
  <si>
    <t>P54070</t>
  </si>
  <si>
    <t>YPL053C</t>
  </si>
  <si>
    <t>KTR6</t>
  </si>
  <si>
    <t>P54074</t>
  </si>
  <si>
    <t>YMR119W</t>
  </si>
  <si>
    <t>ASI1</t>
  </si>
  <si>
    <t>P54113</t>
  </si>
  <si>
    <t>YLR028C</t>
  </si>
  <si>
    <t>ADE16</t>
  </si>
  <si>
    <t>P54114</t>
  </si>
  <si>
    <t>YMR169C</t>
  </si>
  <si>
    <t>ALD3</t>
  </si>
  <si>
    <t>P54115</t>
  </si>
  <si>
    <t>YPL061W</t>
  </si>
  <si>
    <t>ALD6</t>
  </si>
  <si>
    <t>P54730</t>
  </si>
  <si>
    <t>YMR067C</t>
  </si>
  <si>
    <t>UBX4</t>
  </si>
  <si>
    <t>P54780</t>
  </si>
  <si>
    <t>YMR121C</t>
  </si>
  <si>
    <t>RPL15B</t>
  </si>
  <si>
    <t>P54781</t>
  </si>
  <si>
    <t>YMR015C</t>
  </si>
  <si>
    <t>ERG5</t>
  </si>
  <si>
    <t>P54783</t>
  </si>
  <si>
    <t>YML086C</t>
  </si>
  <si>
    <t>ALO1</t>
  </si>
  <si>
    <t>P54784</t>
  </si>
  <si>
    <t>YML065W</t>
  </si>
  <si>
    <t>ORC1</t>
  </si>
  <si>
    <t>P54787</t>
  </si>
  <si>
    <t>YML097C</t>
  </si>
  <si>
    <t>VPS9</t>
  </si>
  <si>
    <t>P54790</t>
  </si>
  <si>
    <t>YLL004W</t>
  </si>
  <si>
    <t>ORC3</t>
  </si>
  <si>
    <t>P54791</t>
  </si>
  <si>
    <t>YPR162C</t>
  </si>
  <si>
    <t>ORC4</t>
  </si>
  <si>
    <t>P54837</t>
  </si>
  <si>
    <t>YML012W</t>
  </si>
  <si>
    <t>ERV25</t>
  </si>
  <si>
    <t>P54838</t>
  </si>
  <si>
    <t>YML070W</t>
  </si>
  <si>
    <t>DAK1</t>
  </si>
  <si>
    <t>P54839</t>
  </si>
  <si>
    <t>YML126C</t>
  </si>
  <si>
    <t>ERG13</t>
  </si>
  <si>
    <t>P54858</t>
  </si>
  <si>
    <t>YDR068W</t>
  </si>
  <si>
    <t>DOS2</t>
  </si>
  <si>
    <t>P54860</t>
  </si>
  <si>
    <t>YDL190C</t>
  </si>
  <si>
    <t>UFD2</t>
  </si>
  <si>
    <t>P54861</t>
  </si>
  <si>
    <t>YLL001W</t>
  </si>
  <si>
    <t>DNM1</t>
  </si>
  <si>
    <t>P54885</t>
  </si>
  <si>
    <t>YOR323C</t>
  </si>
  <si>
    <t>PRO2</t>
  </si>
  <si>
    <t>P54964</t>
  </si>
  <si>
    <t>YLR059C</t>
  </si>
  <si>
    <t>REX2</t>
  </si>
  <si>
    <t>P56628</t>
  </si>
  <si>
    <t>YFL034C-A</t>
  </si>
  <si>
    <t>RPL22B</t>
  </si>
  <si>
    <t>P57743</t>
  </si>
  <si>
    <t>YLR438C-A</t>
  </si>
  <si>
    <t>LSM3</t>
  </si>
  <si>
    <t>P57744</t>
  </si>
  <si>
    <t>YJR135W-A</t>
  </si>
  <si>
    <t>TIM8</t>
  </si>
  <si>
    <t>P60010</t>
  </si>
  <si>
    <t>YFL039C</t>
  </si>
  <si>
    <t>ACT1</t>
  </si>
  <si>
    <t>P61830</t>
  </si>
  <si>
    <t>YBR010W</t>
  </si>
  <si>
    <t>HHT1</t>
  </si>
  <si>
    <t>P69771</t>
  </si>
  <si>
    <t>YKR035W-A</t>
  </si>
  <si>
    <t>DID2</t>
  </si>
  <si>
    <t>P69850</t>
  </si>
  <si>
    <t>YBR233W-A</t>
  </si>
  <si>
    <t>DAD3</t>
  </si>
  <si>
    <t>P80210</t>
  </si>
  <si>
    <t>YNL220W</t>
  </si>
  <si>
    <t>ADE12</t>
  </si>
  <si>
    <t>P80235</t>
  </si>
  <si>
    <t>YAR035W</t>
  </si>
  <si>
    <t>YAT1</t>
  </si>
  <si>
    <t>P80428</t>
  </si>
  <si>
    <t>YJL081C</t>
  </si>
  <si>
    <t>ARP4</t>
  </si>
  <si>
    <t>P80667</t>
  </si>
  <si>
    <t>YLR191W</t>
  </si>
  <si>
    <t>PEX13</t>
  </si>
  <si>
    <t>P80967</t>
  </si>
  <si>
    <t>YPR133W-A</t>
  </si>
  <si>
    <t>TOM5</t>
  </si>
  <si>
    <t>P81450</t>
  </si>
  <si>
    <t>YML081C-A</t>
  </si>
  <si>
    <t>ATP18</t>
  </si>
  <si>
    <t>P87108</t>
  </si>
  <si>
    <t>YHR005C-A</t>
  </si>
  <si>
    <t>TIM10</t>
  </si>
  <si>
    <t>P89102</t>
  </si>
  <si>
    <t>YDR166C</t>
  </si>
  <si>
    <t>SEC5</t>
  </si>
  <si>
    <t>P89105</t>
  </si>
  <si>
    <t>YOL145C</t>
  </si>
  <si>
    <t>CTR9</t>
  </si>
  <si>
    <t>P89886</t>
  </si>
  <si>
    <t>YER007C-A</t>
  </si>
  <si>
    <t>TMA20</t>
  </si>
  <si>
    <t>Q00055</t>
  </si>
  <si>
    <t>YDL022W</t>
  </si>
  <si>
    <t>GPD1</t>
  </si>
  <si>
    <t>Q00245</t>
  </si>
  <si>
    <t>YIL118W</t>
  </si>
  <si>
    <t>RHO3</t>
  </si>
  <si>
    <t>Q00246</t>
  </si>
  <si>
    <t>YKR055W</t>
  </si>
  <si>
    <t>RHO4</t>
  </si>
  <si>
    <t>Q00362</t>
  </si>
  <si>
    <t>YGL190C</t>
  </si>
  <si>
    <t>CDC55</t>
  </si>
  <si>
    <t>Q00402</t>
  </si>
  <si>
    <t>YDR150W</t>
  </si>
  <si>
    <t>NUM1</t>
  </si>
  <si>
    <t>Q00416</t>
  </si>
  <si>
    <t>YLR430W</t>
  </si>
  <si>
    <t>SEN1</t>
  </si>
  <si>
    <t>Q00578</t>
  </si>
  <si>
    <t>YIL143C</t>
  </si>
  <si>
    <t>SSL2</t>
  </si>
  <si>
    <t>Q00582</t>
  </si>
  <si>
    <t>YML121W</t>
  </si>
  <si>
    <t>GTR1</t>
  </si>
  <si>
    <t>Q00618</t>
  </si>
  <si>
    <t>YJL031C</t>
  </si>
  <si>
    <t>BET4</t>
  </si>
  <si>
    <t>Q00684</t>
  </si>
  <si>
    <t>YFR028C</t>
  </si>
  <si>
    <t>CDC14</t>
  </si>
  <si>
    <t>Q00711</t>
  </si>
  <si>
    <t>YKL148C</t>
  </si>
  <si>
    <t>SDH1</t>
  </si>
  <si>
    <t>Q00764</t>
  </si>
  <si>
    <t>YBR126C</t>
  </si>
  <si>
    <t>TPS1</t>
  </si>
  <si>
    <t>Q00772</t>
  </si>
  <si>
    <t>YHR030C</t>
  </si>
  <si>
    <t>SLT2</t>
  </si>
  <si>
    <t>Q00776</t>
  </si>
  <si>
    <t>YPL259C</t>
  </si>
  <si>
    <t>APM1</t>
  </si>
  <si>
    <t>Q00816</t>
  </si>
  <si>
    <t>YDR028C</t>
  </si>
  <si>
    <t>REG1</t>
  </si>
  <si>
    <t>Q00873</t>
  </si>
  <si>
    <t>YKL087C</t>
  </si>
  <si>
    <t>CYT2</t>
  </si>
  <si>
    <t>Q00916</t>
  </si>
  <si>
    <t>YIL061C</t>
  </si>
  <si>
    <t>SNP1</t>
  </si>
  <si>
    <t>Q00955</t>
  </si>
  <si>
    <t>YNR016C</t>
  </si>
  <si>
    <t>ACC1</t>
  </si>
  <si>
    <t>Q01080</t>
  </si>
  <si>
    <t>YNL248C</t>
  </si>
  <si>
    <t>RPA49</t>
  </si>
  <si>
    <t>Q01159</t>
  </si>
  <si>
    <t>YGL130W</t>
  </si>
  <si>
    <t>CEG1</t>
  </si>
  <si>
    <t>Q01163</t>
  </si>
  <si>
    <t>YGL129C</t>
  </si>
  <si>
    <t>RSM23</t>
  </si>
  <si>
    <t>Q01217</t>
  </si>
  <si>
    <t>YER069W</t>
  </si>
  <si>
    <t>ARG5,6</t>
  </si>
  <si>
    <t>Q01329</t>
  </si>
  <si>
    <t>YAL043C</t>
  </si>
  <si>
    <t>PTA1</t>
  </si>
  <si>
    <t>Q01389</t>
  </si>
  <si>
    <t>YJL095W</t>
  </si>
  <si>
    <t>BCK1</t>
  </si>
  <si>
    <t>Q01454</t>
  </si>
  <si>
    <t>YPR135W</t>
  </si>
  <si>
    <t>CTF4</t>
  </si>
  <si>
    <t>Q01476</t>
  </si>
  <si>
    <t>YOR124C</t>
  </si>
  <si>
    <t>UBP2</t>
  </si>
  <si>
    <t>Q01477</t>
  </si>
  <si>
    <t>YER151C</t>
  </si>
  <si>
    <t>UBP3</t>
  </si>
  <si>
    <t>Q01519</t>
  </si>
  <si>
    <t>YLR038C</t>
  </si>
  <si>
    <t>COX12</t>
  </si>
  <si>
    <t>Q01532</t>
  </si>
  <si>
    <t>YNL239W</t>
  </si>
  <si>
    <t>LAP3</t>
  </si>
  <si>
    <t>Q01560</t>
  </si>
  <si>
    <t>YDR432W</t>
  </si>
  <si>
    <t>NPL3</t>
  </si>
  <si>
    <t>Q01574</t>
  </si>
  <si>
    <t>YAL054C</t>
  </si>
  <si>
    <t>ACS1</t>
  </si>
  <si>
    <t>Q01590</t>
  </si>
  <si>
    <t>YLR026C</t>
  </si>
  <si>
    <t>SED5</t>
  </si>
  <si>
    <t>Q01662</t>
  </si>
  <si>
    <t>YLR244C</t>
  </si>
  <si>
    <t>MAP1</t>
  </si>
  <si>
    <t>Q01722</t>
  </si>
  <si>
    <t>YNL199C</t>
  </si>
  <si>
    <t>GCR2</t>
  </si>
  <si>
    <t>Q01802</t>
  </si>
  <si>
    <t>YKL106W</t>
  </si>
  <si>
    <t>AAT1</t>
  </si>
  <si>
    <t>Q01846</t>
  </si>
  <si>
    <t>YML104C</t>
  </si>
  <si>
    <t>MDM1</t>
  </si>
  <si>
    <t>Q01852</t>
  </si>
  <si>
    <t>YIL022W</t>
  </si>
  <si>
    <t>TIM44</t>
  </si>
  <si>
    <t>Q01855</t>
  </si>
  <si>
    <t>YOL040C</t>
  </si>
  <si>
    <t>RPS15</t>
  </si>
  <si>
    <t>Q01919</t>
  </si>
  <si>
    <t>YOR233W</t>
  </si>
  <si>
    <t>KIN4</t>
  </si>
  <si>
    <t>Q01939</t>
  </si>
  <si>
    <t>YGL048C</t>
  </si>
  <si>
    <t>RPT6</t>
  </si>
  <si>
    <t>Q01976</t>
  </si>
  <si>
    <t>YBR111C</t>
  </si>
  <si>
    <t>YSA1</t>
  </si>
  <si>
    <t>Q02046</t>
  </si>
  <si>
    <t>YKR080W</t>
  </si>
  <si>
    <t>MTD1</t>
  </si>
  <si>
    <t>Q02159</t>
  </si>
  <si>
    <t>YMR022W</t>
  </si>
  <si>
    <t>UBC7</t>
  </si>
  <si>
    <t>Q02196</t>
  </si>
  <si>
    <t>YKL001C</t>
  </si>
  <si>
    <t>MET14</t>
  </si>
  <si>
    <t>Q02197</t>
  </si>
  <si>
    <t>YEL053C</t>
  </si>
  <si>
    <t>MAK10</t>
  </si>
  <si>
    <t>Q02199</t>
  </si>
  <si>
    <t>YGL172W</t>
  </si>
  <si>
    <t>NUP49</t>
  </si>
  <si>
    <t>Q02201</t>
  </si>
  <si>
    <t>YKR003W</t>
  </si>
  <si>
    <t>OSH6</t>
  </si>
  <si>
    <t>Q02202</t>
  </si>
  <si>
    <t>YKR004C</t>
  </si>
  <si>
    <t>ECM9</t>
  </si>
  <si>
    <t>Q02204</t>
  </si>
  <si>
    <t>YKR006C</t>
  </si>
  <si>
    <t>MRPL13</t>
  </si>
  <si>
    <t>Q02205</t>
  </si>
  <si>
    <t>YKR007W</t>
  </si>
  <si>
    <t>MEH1</t>
  </si>
  <si>
    <t>Q02206</t>
  </si>
  <si>
    <t>YKR008W</t>
  </si>
  <si>
    <t>RSC4</t>
  </si>
  <si>
    <t>Q02207</t>
  </si>
  <si>
    <t>YKR009C</t>
  </si>
  <si>
    <t>FOX2</t>
  </si>
  <si>
    <t>Q02208</t>
  </si>
  <si>
    <t>YKR010C</t>
  </si>
  <si>
    <t>TOF2</t>
  </si>
  <si>
    <t>Q02209</t>
  </si>
  <si>
    <t>YKR011C</t>
  </si>
  <si>
    <t>Q02256</t>
  </si>
  <si>
    <t>YIR026C</t>
  </si>
  <si>
    <t>YVH1</t>
  </si>
  <si>
    <t>Q02260</t>
  </si>
  <si>
    <t>YGR074W</t>
  </si>
  <si>
    <t>SMD1</t>
  </si>
  <si>
    <t>Q02326</t>
  </si>
  <si>
    <t>YML073C</t>
  </si>
  <si>
    <t>RPL6A</t>
  </si>
  <si>
    <t>Q02336</t>
  </si>
  <si>
    <t>YDR448W</t>
  </si>
  <si>
    <t>ADA2</t>
  </si>
  <si>
    <t>Q02354</t>
  </si>
  <si>
    <t>YDR449C</t>
  </si>
  <si>
    <t>UTP6</t>
  </si>
  <si>
    <t>Q02455</t>
  </si>
  <si>
    <t>YKR095W</t>
  </si>
  <si>
    <t>MLP1</t>
  </si>
  <si>
    <t>Q02457</t>
  </si>
  <si>
    <t>YPL128C</t>
  </si>
  <si>
    <t>TBF1</t>
  </si>
  <si>
    <t>Q02486</t>
  </si>
  <si>
    <t>YMR072W</t>
  </si>
  <si>
    <t>ABF2</t>
  </si>
  <si>
    <t>Q02516</t>
  </si>
  <si>
    <t>YOR358W</t>
  </si>
  <si>
    <t>HAP5</t>
  </si>
  <si>
    <t>Q02554</t>
  </si>
  <si>
    <t>YMR240C</t>
  </si>
  <si>
    <t>CUS1</t>
  </si>
  <si>
    <t>Q02555</t>
  </si>
  <si>
    <t>YMR239C</t>
  </si>
  <si>
    <t>RNT1</t>
  </si>
  <si>
    <t>Q02608</t>
  </si>
  <si>
    <t>YPL013C</t>
  </si>
  <si>
    <t>MRPS16</t>
  </si>
  <si>
    <t>Q02629</t>
  </si>
  <si>
    <t>YKL068W</t>
  </si>
  <si>
    <t>NUP100</t>
  </si>
  <si>
    <t>Q02642</t>
  </si>
  <si>
    <t>YPL037C</t>
  </si>
  <si>
    <t>EGD1</t>
  </si>
  <si>
    <t>Q02647</t>
  </si>
  <si>
    <t>YDR424C</t>
  </si>
  <si>
    <t>DYN2</t>
  </si>
  <si>
    <t>Q02648</t>
  </si>
  <si>
    <t>YPL030W</t>
  </si>
  <si>
    <t>TRM44</t>
  </si>
  <si>
    <t>Q02685</t>
  </si>
  <si>
    <t>YPL024W</t>
  </si>
  <si>
    <t>RMI1</t>
  </si>
  <si>
    <t>Q02724</t>
  </si>
  <si>
    <t>YPL020C</t>
  </si>
  <si>
    <t>ULP1</t>
  </si>
  <si>
    <t>Q02725</t>
  </si>
  <si>
    <t>YPL019C</t>
  </si>
  <si>
    <t>VTC3</t>
  </si>
  <si>
    <t>Q02753</t>
  </si>
  <si>
    <t>YBR191W</t>
  </si>
  <si>
    <t>RPL21A</t>
  </si>
  <si>
    <t>Q02754</t>
  </si>
  <si>
    <t>YPL067C</t>
  </si>
  <si>
    <t>Q02767</t>
  </si>
  <si>
    <t>YPL065W</t>
  </si>
  <si>
    <t>VPS28</t>
  </si>
  <si>
    <t>Q02770</t>
  </si>
  <si>
    <t>YPL064C</t>
  </si>
  <si>
    <t>CWC27</t>
  </si>
  <si>
    <t>Q02772</t>
  </si>
  <si>
    <t>YJR034W</t>
  </si>
  <si>
    <t>PET191</t>
  </si>
  <si>
    <t>Q02773</t>
  </si>
  <si>
    <t>YML091C</t>
  </si>
  <si>
    <t>RPM2</t>
  </si>
  <si>
    <t>Q02774</t>
  </si>
  <si>
    <t>YDL212W</t>
  </si>
  <si>
    <t>SHR3</t>
  </si>
  <si>
    <t>Q02776</t>
  </si>
  <si>
    <t>YPL063W</t>
  </si>
  <si>
    <t>TIM50</t>
  </si>
  <si>
    <t>Q02784</t>
  </si>
  <si>
    <t>YPL059W</t>
  </si>
  <si>
    <t>GRX5</t>
  </si>
  <si>
    <t>Q02785</t>
  </si>
  <si>
    <t>YPL058C</t>
  </si>
  <si>
    <t>PDR12</t>
  </si>
  <si>
    <t>Q02792</t>
  </si>
  <si>
    <t>YOR048C</t>
  </si>
  <si>
    <t>RAT1</t>
  </si>
  <si>
    <t>Q02793</t>
  </si>
  <si>
    <t>YGL213C</t>
  </si>
  <si>
    <t>SKI8</t>
  </si>
  <si>
    <t>Q02795</t>
  </si>
  <si>
    <t>YMR149W</t>
  </si>
  <si>
    <t>SWP1</t>
  </si>
  <si>
    <t>Q02804</t>
  </si>
  <si>
    <t>YPL051W</t>
  </si>
  <si>
    <t>ARL3</t>
  </si>
  <si>
    <t>Q02805</t>
  </si>
  <si>
    <t>YOR018W</t>
  </si>
  <si>
    <t>ROD1</t>
  </si>
  <si>
    <t>Q02821</t>
  </si>
  <si>
    <t>YNL189W</t>
  </si>
  <si>
    <t>SRP1</t>
  </si>
  <si>
    <t>Q02825</t>
  </si>
  <si>
    <t>YPL083C</t>
  </si>
  <si>
    <t>SEN54</t>
  </si>
  <si>
    <t>Q02863</t>
  </si>
  <si>
    <t>YPL072W</t>
  </si>
  <si>
    <t>UBP16</t>
  </si>
  <si>
    <t>Q02866</t>
  </si>
  <si>
    <t>YPL070W</t>
  </si>
  <si>
    <t>MUK1</t>
  </si>
  <si>
    <t>Q02875</t>
  </si>
  <si>
    <t>YPL105C</t>
  </si>
  <si>
    <t>SYH1</t>
  </si>
  <si>
    <t>Q02883</t>
  </si>
  <si>
    <t>YPL103C</t>
  </si>
  <si>
    <t>FMP30</t>
  </si>
  <si>
    <t>Q02884</t>
  </si>
  <si>
    <t>YPL101W</t>
  </si>
  <si>
    <t>ELP4</t>
  </si>
  <si>
    <t>Q02887</t>
  </si>
  <si>
    <t>YPL100W</t>
  </si>
  <si>
    <t>ATG21</t>
  </si>
  <si>
    <t>Q02890</t>
  </si>
  <si>
    <t>YPL096W</t>
  </si>
  <si>
    <t>PNG1</t>
  </si>
  <si>
    <t>Q02892</t>
  </si>
  <si>
    <t>YPL093W</t>
  </si>
  <si>
    <t>NOG1</t>
  </si>
  <si>
    <t>Q02908</t>
  </si>
  <si>
    <t>YPL086C</t>
  </si>
  <si>
    <t>ELP3</t>
  </si>
  <si>
    <t>Q02931</t>
  </si>
  <si>
    <t>YPL126W</t>
  </si>
  <si>
    <t>NAN1</t>
  </si>
  <si>
    <t>Q02932</t>
  </si>
  <si>
    <t>YPL125W</t>
  </si>
  <si>
    <t>KAP120</t>
  </si>
  <si>
    <t>Q02939</t>
  </si>
  <si>
    <t>YPL122C</t>
  </si>
  <si>
    <t>TFB2</t>
  </si>
  <si>
    <t>Q02948</t>
  </si>
  <si>
    <t>YPL120W</t>
  </si>
  <si>
    <t>VPS30</t>
  </si>
  <si>
    <t>Q02950</t>
  </si>
  <si>
    <t>YPL118W</t>
  </si>
  <si>
    <t>MRP51</t>
  </si>
  <si>
    <t>Q02959</t>
  </si>
  <si>
    <t>YPL116W</t>
  </si>
  <si>
    <t>HOS3</t>
  </si>
  <si>
    <t>Q02969</t>
  </si>
  <si>
    <t>YPL112C</t>
  </si>
  <si>
    <t>PEX25</t>
  </si>
  <si>
    <t>Q02979</t>
  </si>
  <si>
    <t>YPL110C</t>
  </si>
  <si>
    <t>GDE1</t>
  </si>
  <si>
    <t>Q02981</t>
  </si>
  <si>
    <t>YPL109C</t>
  </si>
  <si>
    <t>Q03010</t>
  </si>
  <si>
    <t>YPL139C</t>
  </si>
  <si>
    <t>UME1</t>
  </si>
  <si>
    <t>Q03012</t>
  </si>
  <si>
    <t>YPL138C</t>
  </si>
  <si>
    <t>SPP1</t>
  </si>
  <si>
    <t>Q03016</t>
  </si>
  <si>
    <t>YPL137C</t>
  </si>
  <si>
    <t>GIP3</t>
  </si>
  <si>
    <t>Q03020</t>
  </si>
  <si>
    <t>YPL135W</t>
  </si>
  <si>
    <t>ISU1</t>
  </si>
  <si>
    <t>Q03028</t>
  </si>
  <si>
    <t>YPL134C</t>
  </si>
  <si>
    <t>ODC1</t>
  </si>
  <si>
    <t>Q03048</t>
  </si>
  <si>
    <t>YLL050C</t>
  </si>
  <si>
    <t>COF1</t>
  </si>
  <si>
    <t>Q03063</t>
  </si>
  <si>
    <t>YPL049C</t>
  </si>
  <si>
    <t>DIG1</t>
  </si>
  <si>
    <t>Q03071</t>
  </si>
  <si>
    <t>YPL046C</t>
  </si>
  <si>
    <t>ELC1</t>
  </si>
  <si>
    <t>Q03081</t>
  </si>
  <si>
    <t>YPL038W</t>
  </si>
  <si>
    <t>MET31</t>
  </si>
  <si>
    <t>Q03088</t>
  </si>
  <si>
    <t>YPL032C</t>
  </si>
  <si>
    <t>SVL3</t>
  </si>
  <si>
    <t>Q03102</t>
  </si>
  <si>
    <t>YML131W</t>
  </si>
  <si>
    <t>Q03103</t>
  </si>
  <si>
    <t>YML130C</t>
  </si>
  <si>
    <t>ERO1</t>
  </si>
  <si>
    <t>Q03104</t>
  </si>
  <si>
    <t>YML128C</t>
  </si>
  <si>
    <t>MSC1</t>
  </si>
  <si>
    <t>Q03124</t>
  </si>
  <si>
    <t>YML127W</t>
  </si>
  <si>
    <t>RSC9</t>
  </si>
  <si>
    <t>Q03148</t>
  </si>
  <si>
    <t>YMR096W</t>
  </si>
  <si>
    <t>SNZ1</t>
  </si>
  <si>
    <t>Q03151</t>
  </si>
  <si>
    <t>YMR097C</t>
  </si>
  <si>
    <t>MTG1</t>
  </si>
  <si>
    <t>Q03153</t>
  </si>
  <si>
    <t>YMR098C</t>
  </si>
  <si>
    <t>ATP25</t>
  </si>
  <si>
    <t>Q03161</t>
  </si>
  <si>
    <t>YMR099C</t>
  </si>
  <si>
    <t>Q03162</t>
  </si>
  <si>
    <t>YMR100W</t>
  </si>
  <si>
    <t>MUB1</t>
  </si>
  <si>
    <t>Q03177</t>
  </si>
  <si>
    <t>YMR102C</t>
  </si>
  <si>
    <t>Q03195</t>
  </si>
  <si>
    <t>YDR091C</t>
  </si>
  <si>
    <t>RLI1</t>
  </si>
  <si>
    <t>Q03201</t>
  </si>
  <si>
    <t>YDR041W</t>
  </si>
  <si>
    <t>RSM10</t>
  </si>
  <si>
    <t>Q03214</t>
  </si>
  <si>
    <t>YMR176W</t>
  </si>
  <si>
    <t>ECM5</t>
  </si>
  <si>
    <t>Q03218</t>
  </si>
  <si>
    <t>YMR177W</t>
  </si>
  <si>
    <t>MMT1</t>
  </si>
  <si>
    <t>Q03219</t>
  </si>
  <si>
    <t>YMR178W</t>
  </si>
  <si>
    <t>Q03233</t>
  </si>
  <si>
    <t>YMR184W</t>
  </si>
  <si>
    <t>ADD37</t>
  </si>
  <si>
    <t>Q03246</t>
  </si>
  <si>
    <t>YMR188C</t>
  </si>
  <si>
    <t>MRPS17</t>
  </si>
  <si>
    <t>Q03254</t>
  </si>
  <si>
    <t>YMR277W</t>
  </si>
  <si>
    <t>FCP1</t>
  </si>
  <si>
    <t>Q03262</t>
  </si>
  <si>
    <t>YMR278W</t>
  </si>
  <si>
    <t>PRM15</t>
  </si>
  <si>
    <t>Q03264</t>
  </si>
  <si>
    <t>YMR285C</t>
  </si>
  <si>
    <t>NGL2</t>
  </si>
  <si>
    <t>Q03266</t>
  </si>
  <si>
    <t>YMR289W</t>
  </si>
  <si>
    <t>ABZ2</t>
  </si>
  <si>
    <t>Q03280</t>
  </si>
  <si>
    <t>YDR457W</t>
  </si>
  <si>
    <t>TOM1</t>
  </si>
  <si>
    <t>Q03281</t>
  </si>
  <si>
    <t>YDR458C</t>
  </si>
  <si>
    <t>HEH2</t>
  </si>
  <si>
    <t>Q03290</t>
  </si>
  <si>
    <t>YDR460W</t>
  </si>
  <si>
    <t>TFB3</t>
  </si>
  <si>
    <t>Q03305</t>
  </si>
  <si>
    <t>YDR465C</t>
  </si>
  <si>
    <t>RMT2</t>
  </si>
  <si>
    <t>Q03306</t>
  </si>
  <si>
    <t>YDR466W</t>
  </si>
  <si>
    <t>PKH3</t>
  </si>
  <si>
    <t>Q03308</t>
  </si>
  <si>
    <t>YPL045W</t>
  </si>
  <si>
    <t>VPS16</t>
  </si>
  <si>
    <t>Q03323</t>
  </si>
  <si>
    <t>YDR469W</t>
  </si>
  <si>
    <t>SDC1</t>
  </si>
  <si>
    <t>Q03327</t>
  </si>
  <si>
    <t>YDR470C</t>
  </si>
  <si>
    <t>UGO1</t>
  </si>
  <si>
    <t>Q03330</t>
  </si>
  <si>
    <t>YGR252W</t>
  </si>
  <si>
    <t>GCN5</t>
  </si>
  <si>
    <t>Q03337</t>
  </si>
  <si>
    <t>YDR472W</t>
  </si>
  <si>
    <t>TRS31</t>
  </si>
  <si>
    <t>Q03338</t>
  </si>
  <si>
    <t>YDR473C</t>
  </si>
  <si>
    <t>PRP3</t>
  </si>
  <si>
    <t>Q03361</t>
  </si>
  <si>
    <t>YDR475C</t>
  </si>
  <si>
    <t>JIP4</t>
  </si>
  <si>
    <t>Q03362</t>
  </si>
  <si>
    <t>YDR476C</t>
  </si>
  <si>
    <t>Q03370</t>
  </si>
  <si>
    <t>YDR479C</t>
  </si>
  <si>
    <t>PEX29</t>
  </si>
  <si>
    <t>Q03390</t>
  </si>
  <si>
    <t>YDR486C</t>
  </si>
  <si>
    <t>VPS60</t>
  </si>
  <si>
    <t>Q03407</t>
  </si>
  <si>
    <t>YDR490C</t>
  </si>
  <si>
    <t>PKH1</t>
  </si>
  <si>
    <t>Q03419</t>
  </si>
  <si>
    <t>YDR492W</t>
  </si>
  <si>
    <t>IZH1</t>
  </si>
  <si>
    <t>Q03429</t>
  </si>
  <si>
    <t>YDR493W</t>
  </si>
  <si>
    <t>MZM1</t>
  </si>
  <si>
    <t>Q03430</t>
  </si>
  <si>
    <t>YDR494W</t>
  </si>
  <si>
    <t>RSM28</t>
  </si>
  <si>
    <t>Q03435</t>
  </si>
  <si>
    <t>YDL002C</t>
  </si>
  <si>
    <t>NHP10</t>
  </si>
  <si>
    <t>Q03441</t>
  </si>
  <si>
    <t>YDL001W</t>
  </si>
  <si>
    <t>RMD1</t>
  </si>
  <si>
    <t>Q03455</t>
  </si>
  <si>
    <t>YDR205W</t>
  </si>
  <si>
    <t>MSC2</t>
  </si>
  <si>
    <t>Q03466</t>
  </si>
  <si>
    <t>YDR206W</t>
  </si>
  <si>
    <t>EBS1</t>
  </si>
  <si>
    <t>Q03496</t>
  </si>
  <si>
    <t>YMR259C</t>
  </si>
  <si>
    <t>TRM732</t>
  </si>
  <si>
    <t>Q03497</t>
  </si>
  <si>
    <t>YHL007C</t>
  </si>
  <si>
    <t>STE20</t>
  </si>
  <si>
    <t>Q03503</t>
  </si>
  <si>
    <t>YPR051W</t>
  </si>
  <si>
    <t>MAK3</t>
  </si>
  <si>
    <t>Q03508</t>
  </si>
  <si>
    <t>YMR265C</t>
  </si>
  <si>
    <t>Q03516</t>
  </si>
  <si>
    <t>YMR266W</t>
  </si>
  <si>
    <t>RSN1</t>
  </si>
  <si>
    <t>Q03529</t>
  </si>
  <si>
    <t>YMR272C</t>
  </si>
  <si>
    <t>SCS7</t>
  </si>
  <si>
    <t>Q03532</t>
  </si>
  <si>
    <t>YMR290C</t>
  </si>
  <si>
    <t>HAS1</t>
  </si>
  <si>
    <t>Q03558</t>
  </si>
  <si>
    <t>YHR179W</t>
  </si>
  <si>
    <t>OYE2</t>
  </si>
  <si>
    <t>Q03629</t>
  </si>
  <si>
    <t>YML079W</t>
  </si>
  <si>
    <t>Q03631</t>
  </si>
  <si>
    <t>YML076C</t>
  </si>
  <si>
    <t>WAR1</t>
  </si>
  <si>
    <t>Q03640</t>
  </si>
  <si>
    <t>YML072C</t>
  </si>
  <si>
    <t>TCB3</t>
  </si>
  <si>
    <t>Q03648</t>
  </si>
  <si>
    <t>YMR209C</t>
  </si>
  <si>
    <t>Q03652</t>
  </si>
  <si>
    <t>YMR211W</t>
  </si>
  <si>
    <t>DML1</t>
  </si>
  <si>
    <t>Q03653</t>
  </si>
  <si>
    <t>YMR212C</t>
  </si>
  <si>
    <t>EFR3</t>
  </si>
  <si>
    <t>Q03654</t>
  </si>
  <si>
    <t>YMR213W</t>
  </si>
  <si>
    <t>CEF1</t>
  </si>
  <si>
    <t>Q03655</t>
  </si>
  <si>
    <t>YMR215W</t>
  </si>
  <si>
    <t>GAS3</t>
  </si>
  <si>
    <t>Q03656</t>
  </si>
  <si>
    <t>YMR216C</t>
  </si>
  <si>
    <t>SKY1</t>
  </si>
  <si>
    <t>Q03660</t>
  </si>
  <si>
    <t>YMR218C</t>
  </si>
  <si>
    <t>TRS130</t>
  </si>
  <si>
    <t>Q03661</t>
  </si>
  <si>
    <t>YMR219W</t>
  </si>
  <si>
    <t>ESC1</t>
  </si>
  <si>
    <t>Q03674</t>
  </si>
  <si>
    <t>YMR006C</t>
  </si>
  <si>
    <t>PLB2</t>
  </si>
  <si>
    <t>Q03677</t>
  </si>
  <si>
    <t>YMR009W</t>
  </si>
  <si>
    <t>ADI1</t>
  </si>
  <si>
    <t>Q03690</t>
  </si>
  <si>
    <t>YMR012W</t>
  </si>
  <si>
    <t>CLU1</t>
  </si>
  <si>
    <t>Q03705</t>
  </si>
  <si>
    <t>YML036W</t>
  </si>
  <si>
    <t>CGI121</t>
  </si>
  <si>
    <t>Q03707</t>
  </si>
  <si>
    <t>YML034W</t>
  </si>
  <si>
    <t>SRC1</t>
  </si>
  <si>
    <t>Q03713</t>
  </si>
  <si>
    <t>YML030W</t>
  </si>
  <si>
    <t>RCF1</t>
  </si>
  <si>
    <t>Q03714</t>
  </si>
  <si>
    <t>YML029W</t>
  </si>
  <si>
    <t>USA1</t>
  </si>
  <si>
    <t>Q03723</t>
  </si>
  <si>
    <t>YML019W</t>
  </si>
  <si>
    <t>OST6</t>
  </si>
  <si>
    <t>Q03730</t>
  </si>
  <si>
    <t>YML018C</t>
  </si>
  <si>
    <t>Q03735</t>
  </si>
  <si>
    <t>YML117W</t>
  </si>
  <si>
    <t>NAB6</t>
  </si>
  <si>
    <t>Q03750</t>
  </si>
  <si>
    <t>YML114C</t>
  </si>
  <si>
    <t>TAF8</t>
  </si>
  <si>
    <t>Q03758</t>
  </si>
  <si>
    <t>YML111W</t>
  </si>
  <si>
    <t>BUL2</t>
  </si>
  <si>
    <t>Q03761</t>
  </si>
  <si>
    <t>YDR145W</t>
  </si>
  <si>
    <t>TAF12</t>
  </si>
  <si>
    <t>Q03764</t>
  </si>
  <si>
    <t>YDR147W</t>
  </si>
  <si>
    <t>EKI1</t>
  </si>
  <si>
    <t>Q03768</t>
  </si>
  <si>
    <t>YDR152W</t>
  </si>
  <si>
    <t>GIR2</t>
  </si>
  <si>
    <t>Q03769</t>
  </si>
  <si>
    <t>YDR153C</t>
  </si>
  <si>
    <t>ENT5</t>
  </si>
  <si>
    <t>Q03771</t>
  </si>
  <si>
    <t>YDR161W</t>
  </si>
  <si>
    <t>ACL4</t>
  </si>
  <si>
    <t>Q03774</t>
  </si>
  <si>
    <t>YDR165W</t>
  </si>
  <si>
    <t>TRM82</t>
  </si>
  <si>
    <t>Q03776</t>
  </si>
  <si>
    <t>YDR235W</t>
  </si>
  <si>
    <t>PRP42</t>
  </si>
  <si>
    <t>Q03778</t>
  </si>
  <si>
    <t>YDR236C</t>
  </si>
  <si>
    <t>FMN1</t>
  </si>
  <si>
    <t>Q03780</t>
  </si>
  <si>
    <t>YDR239C</t>
  </si>
  <si>
    <t>Q03782</t>
  </si>
  <si>
    <t>YDR240C</t>
  </si>
  <si>
    <t>SNU56</t>
  </si>
  <si>
    <t>Q03784</t>
  </si>
  <si>
    <t>YDR246W</t>
  </si>
  <si>
    <t>TRS23</t>
  </si>
  <si>
    <t>Q03786</t>
  </si>
  <si>
    <t>YDR248C</t>
  </si>
  <si>
    <t>Q03790</t>
  </si>
  <si>
    <t>YMR153W</t>
  </si>
  <si>
    <t>NUP53</t>
  </si>
  <si>
    <t>Q03798</t>
  </si>
  <si>
    <t>YMR157C</t>
  </si>
  <si>
    <t>AIM36</t>
  </si>
  <si>
    <t>Q03799</t>
  </si>
  <si>
    <t>YMR158W</t>
  </si>
  <si>
    <t>MRPS8</t>
  </si>
  <si>
    <t>Q03818</t>
  </si>
  <si>
    <t>YMR159C</t>
  </si>
  <si>
    <t>ATG16</t>
  </si>
  <si>
    <t>Q03823</t>
  </si>
  <si>
    <t>YMR160W</t>
  </si>
  <si>
    <t>Q03825</t>
  </si>
  <si>
    <t>YMR164C</t>
  </si>
  <si>
    <t>MSS11</t>
  </si>
  <si>
    <t>Q03829</t>
  </si>
  <si>
    <t>YMR166C</t>
  </si>
  <si>
    <t>Q03834</t>
  </si>
  <si>
    <t>YDR097C</t>
  </si>
  <si>
    <t>MSH6</t>
  </si>
  <si>
    <t>Q03835</t>
  </si>
  <si>
    <t>YDR098C</t>
  </si>
  <si>
    <t>GRX3</t>
  </si>
  <si>
    <t>Q03860</t>
  </si>
  <si>
    <t>YDR100W</t>
  </si>
  <si>
    <t>TVP15</t>
  </si>
  <si>
    <t>Q03862</t>
  </si>
  <si>
    <t>YDR101C</t>
  </si>
  <si>
    <t>ARX1</t>
  </si>
  <si>
    <t>Q03900</t>
  </si>
  <si>
    <t>YDR132C</t>
  </si>
  <si>
    <t>Q03919</t>
  </si>
  <si>
    <t>YDR139C</t>
  </si>
  <si>
    <t>RUB1</t>
  </si>
  <si>
    <t>Q03921</t>
  </si>
  <si>
    <t>YDR141C</t>
  </si>
  <si>
    <t>DOP1</t>
  </si>
  <si>
    <t>Q03940</t>
  </si>
  <si>
    <t>YDR190C</t>
  </si>
  <si>
    <t>RVB1</t>
  </si>
  <si>
    <t>Q03941</t>
  </si>
  <si>
    <t>YDR196C</t>
  </si>
  <si>
    <t>CAB5</t>
  </si>
  <si>
    <t>Q03942</t>
  </si>
  <si>
    <t>YDR198C</t>
  </si>
  <si>
    <t>RKM2</t>
  </si>
  <si>
    <t>Q03944</t>
  </si>
  <si>
    <t>YDR200C</t>
  </si>
  <si>
    <t>VPS64</t>
  </si>
  <si>
    <t>Q03954</t>
  </si>
  <si>
    <t>YDR201W</t>
  </si>
  <si>
    <t>SPC19</t>
  </si>
  <si>
    <t>Q03956</t>
  </si>
  <si>
    <t>YDR202C</t>
  </si>
  <si>
    <t>RAV2</t>
  </si>
  <si>
    <t>Q03957</t>
  </si>
  <si>
    <t>YKL139W</t>
  </si>
  <si>
    <t>CTK1</t>
  </si>
  <si>
    <t>Q03973</t>
  </si>
  <si>
    <t>YDR174W</t>
  </si>
  <si>
    <t>HMO1</t>
  </si>
  <si>
    <t>Q03976</t>
  </si>
  <si>
    <t>YDR175C</t>
  </si>
  <si>
    <t>RSM24</t>
  </si>
  <si>
    <t>Q04002</t>
  </si>
  <si>
    <t>YDR180W</t>
  </si>
  <si>
    <t>SCC2</t>
  </si>
  <si>
    <t>Q04007</t>
  </si>
  <si>
    <t>YDR186C</t>
  </si>
  <si>
    <t>SND1</t>
  </si>
  <si>
    <t>Q04013</t>
  </si>
  <si>
    <t>YMR241W</t>
  </si>
  <si>
    <t>YHM2</t>
  </si>
  <si>
    <t>Q04031</t>
  </si>
  <si>
    <t>YDR412W</t>
  </si>
  <si>
    <t>RRP17</t>
  </si>
  <si>
    <t>Q04033</t>
  </si>
  <si>
    <t>YDR415C</t>
  </si>
  <si>
    <t>Q04048</t>
  </si>
  <si>
    <t>YDR416W</t>
  </si>
  <si>
    <t>SYF1</t>
  </si>
  <si>
    <t>Q04049</t>
  </si>
  <si>
    <t>YDR419W</t>
  </si>
  <si>
    <t>RAD30</t>
  </si>
  <si>
    <t>Q04052</t>
  </si>
  <si>
    <t>YDR421W</t>
  </si>
  <si>
    <t>ARO80</t>
  </si>
  <si>
    <t>Q04053</t>
  </si>
  <si>
    <t>YDR425W</t>
  </si>
  <si>
    <t>SNX41</t>
  </si>
  <si>
    <t>Q04062</t>
  </si>
  <si>
    <t>YDR427W</t>
  </si>
  <si>
    <t>RPN9</t>
  </si>
  <si>
    <t>Q04066</t>
  </si>
  <si>
    <t>YDR428C</t>
  </si>
  <si>
    <t>BNA7</t>
  </si>
  <si>
    <t>Q04067</t>
  </si>
  <si>
    <t>YDR429C</t>
  </si>
  <si>
    <t>TIF35</t>
  </si>
  <si>
    <t>Q04080</t>
  </si>
  <si>
    <t>YDR434W</t>
  </si>
  <si>
    <t>GPI17</t>
  </si>
  <si>
    <t>Q04081</t>
  </si>
  <si>
    <t>YDR435C</t>
  </si>
  <si>
    <t>PPM1</t>
  </si>
  <si>
    <t>Q04089</t>
  </si>
  <si>
    <t>YDR440W</t>
  </si>
  <si>
    <t>DOT1</t>
  </si>
  <si>
    <t>Q04093</t>
  </si>
  <si>
    <t>YDR444W</t>
  </si>
  <si>
    <t>Q04119</t>
  </si>
  <si>
    <t>YDR452W</t>
  </si>
  <si>
    <t>PPN1</t>
  </si>
  <si>
    <t>Q04120</t>
  </si>
  <si>
    <t>YDR453C</t>
  </si>
  <si>
    <t>TSA2</t>
  </si>
  <si>
    <t>Q04149</t>
  </si>
  <si>
    <t>YDR386W</t>
  </si>
  <si>
    <t>MUS81</t>
  </si>
  <si>
    <t>Q04170</t>
  </si>
  <si>
    <t>YDR391C</t>
  </si>
  <si>
    <t>Q04172</t>
  </si>
  <si>
    <t>YDR393W</t>
  </si>
  <si>
    <t>SHE9</t>
  </si>
  <si>
    <t>Q04175</t>
  </si>
  <si>
    <t>YDR395W</t>
  </si>
  <si>
    <t>SXM1</t>
  </si>
  <si>
    <t>Q04177</t>
  </si>
  <si>
    <t>YDR398W</t>
  </si>
  <si>
    <t>UTP5</t>
  </si>
  <si>
    <t>Q04178</t>
  </si>
  <si>
    <t>YDR399W</t>
  </si>
  <si>
    <t>HPT1</t>
  </si>
  <si>
    <t>Q04179</t>
  </si>
  <si>
    <t>YDR400W</t>
  </si>
  <si>
    <t>URH1</t>
  </si>
  <si>
    <t>Q04183</t>
  </si>
  <si>
    <t>YDR407C</t>
  </si>
  <si>
    <t>TRS120</t>
  </si>
  <si>
    <t>Q04195</t>
  </si>
  <si>
    <t>YDR409W</t>
  </si>
  <si>
    <t>SIZ1</t>
  </si>
  <si>
    <t>Q04199</t>
  </si>
  <si>
    <t>YML102W</t>
  </si>
  <si>
    <t>CAC2</t>
  </si>
  <si>
    <t>Q04212</t>
  </si>
  <si>
    <t>YMR041C</t>
  </si>
  <si>
    <t>ARA2</t>
  </si>
  <si>
    <t>Q04217</t>
  </si>
  <si>
    <t>YMR128W</t>
  </si>
  <si>
    <t>ECM16</t>
  </si>
  <si>
    <t>Q04223</t>
  </si>
  <si>
    <t>YMR130W</t>
  </si>
  <si>
    <t>Q04225</t>
  </si>
  <si>
    <t>YMR131C</t>
  </si>
  <si>
    <t>RRB1</t>
  </si>
  <si>
    <t>Q04226</t>
  </si>
  <si>
    <t>YML015C</t>
  </si>
  <si>
    <t>TAF11</t>
  </si>
  <si>
    <t>Q04228</t>
  </si>
  <si>
    <t>YML013W</t>
  </si>
  <si>
    <t>UBX2</t>
  </si>
  <si>
    <t>Q04231</t>
  </si>
  <si>
    <t>YML011C</t>
  </si>
  <si>
    <t>RAD33</t>
  </si>
  <si>
    <t>Q04233</t>
  </si>
  <si>
    <t>YML006C</t>
  </si>
  <si>
    <t>GIS4</t>
  </si>
  <si>
    <t>Q04264</t>
  </si>
  <si>
    <t>YMR076C</t>
  </si>
  <si>
    <t>PDS5</t>
  </si>
  <si>
    <t>Q04279</t>
  </si>
  <si>
    <t>YMR086W</t>
  </si>
  <si>
    <t>SEG1</t>
  </si>
  <si>
    <t>Q04299</t>
  </si>
  <si>
    <t>YMR087W</t>
  </si>
  <si>
    <t>Q04301</t>
  </si>
  <si>
    <t>YMR088C</t>
  </si>
  <si>
    <t>VBA1</t>
  </si>
  <si>
    <t>Q04304</t>
  </si>
  <si>
    <t>YMR090W</t>
  </si>
  <si>
    <t>Q04305</t>
  </si>
  <si>
    <t>YMR093W</t>
  </si>
  <si>
    <t>UTP15</t>
  </si>
  <si>
    <t>Q04311</t>
  </si>
  <si>
    <t>YDR049W</t>
  </si>
  <si>
    <t>VMS1</t>
  </si>
  <si>
    <t>Q04322</t>
  </si>
  <si>
    <t>YMR192W</t>
  </si>
  <si>
    <t>GYL1</t>
  </si>
  <si>
    <t>Q04336</t>
  </si>
  <si>
    <t>YMR196W</t>
  </si>
  <si>
    <t>Q04338</t>
  </si>
  <si>
    <t>YMR197C</t>
  </si>
  <si>
    <t>VTI1</t>
  </si>
  <si>
    <t>Q04341</t>
  </si>
  <si>
    <t>YDR031W</t>
  </si>
  <si>
    <t>MIX14</t>
  </si>
  <si>
    <t>Q04344</t>
  </si>
  <si>
    <t>YDL125C</t>
  </si>
  <si>
    <t>HNT1</t>
  </si>
  <si>
    <t>Q04347</t>
  </si>
  <si>
    <t>YMR014W</t>
  </si>
  <si>
    <t>BUD22</t>
  </si>
  <si>
    <t>Q04371</t>
  </si>
  <si>
    <t>YMR027W</t>
  </si>
  <si>
    <t>Q04372</t>
  </si>
  <si>
    <t>YMR028W</t>
  </si>
  <si>
    <t>TAP42</t>
  </si>
  <si>
    <t>Q04373</t>
  </si>
  <si>
    <t>YDR496C</t>
  </si>
  <si>
    <t>PUF6</t>
  </si>
  <si>
    <t>Q04399</t>
  </si>
  <si>
    <t>YDR506C</t>
  </si>
  <si>
    <t>GMC1</t>
  </si>
  <si>
    <t>Q04401</t>
  </si>
  <si>
    <t>YDR511W</t>
  </si>
  <si>
    <t>SDH7</t>
  </si>
  <si>
    <t>Q04406</t>
  </si>
  <si>
    <t>YDR512C</t>
  </si>
  <si>
    <t>EMI1</t>
  </si>
  <si>
    <t>Q04408</t>
  </si>
  <si>
    <t>YDR514C</t>
  </si>
  <si>
    <t>Q04409</t>
  </si>
  <si>
    <t>YDR516C</t>
  </si>
  <si>
    <t>EMI2</t>
  </si>
  <si>
    <t>Q04410</t>
  </si>
  <si>
    <t>YDR517W</t>
  </si>
  <si>
    <t>GRH1</t>
  </si>
  <si>
    <t>Q04418</t>
  </si>
  <si>
    <t>YDR527W</t>
  </si>
  <si>
    <t>RBA50</t>
  </si>
  <si>
    <t>Q04430</t>
  </si>
  <si>
    <t>YDR531W</t>
  </si>
  <si>
    <t>CAB1</t>
  </si>
  <si>
    <t>Q04431</t>
  </si>
  <si>
    <t>YDR532C</t>
  </si>
  <si>
    <t>KRE28</t>
  </si>
  <si>
    <t>Q04432</t>
  </si>
  <si>
    <t>YDR533C</t>
  </si>
  <si>
    <t>HSP31</t>
  </si>
  <si>
    <t>Q04437</t>
  </si>
  <si>
    <t>YMR106C</t>
  </si>
  <si>
    <t>YKU80</t>
  </si>
  <si>
    <t>Q04439</t>
  </si>
  <si>
    <t>YMR109W</t>
  </si>
  <si>
    <t>MYO5</t>
  </si>
  <si>
    <t>Q04458</t>
  </si>
  <si>
    <t>YMR110C</t>
  </si>
  <si>
    <t>HFD1</t>
  </si>
  <si>
    <t>Q04472</t>
  </si>
  <si>
    <t>YMR115W</t>
  </si>
  <si>
    <t>MGR3</t>
  </si>
  <si>
    <t>Q04489</t>
  </si>
  <si>
    <t>YML096W</t>
  </si>
  <si>
    <t>Q04491</t>
  </si>
  <si>
    <t>YLR208W</t>
  </si>
  <si>
    <t>SEC13</t>
  </si>
  <si>
    <t>Q04493</t>
  </si>
  <si>
    <t>YML094W</t>
  </si>
  <si>
    <t>GIM5</t>
  </si>
  <si>
    <t>Q04500</t>
  </si>
  <si>
    <t>YML093W</t>
  </si>
  <si>
    <t>UTP14</t>
  </si>
  <si>
    <t>Q04511</t>
  </si>
  <si>
    <t>YML088W</t>
  </si>
  <si>
    <t>UFO1</t>
  </si>
  <si>
    <t>Q04533</t>
  </si>
  <si>
    <t>YML082W</t>
  </si>
  <si>
    <t>Q04545</t>
  </si>
  <si>
    <t>YML081W</t>
  </si>
  <si>
    <t>TDA9</t>
  </si>
  <si>
    <t>Q04562</t>
  </si>
  <si>
    <t>YDR107C</t>
  </si>
  <si>
    <t>TMN2</t>
  </si>
  <si>
    <t>Q04585</t>
  </si>
  <si>
    <t>YDR109C</t>
  </si>
  <si>
    <t>Q04599</t>
  </si>
  <si>
    <t>YDR116C</t>
  </si>
  <si>
    <t>MRPL1</t>
  </si>
  <si>
    <t>Q04600</t>
  </si>
  <si>
    <t>YDR117C</t>
  </si>
  <si>
    <t>TMA64</t>
  </si>
  <si>
    <t>Q04601</t>
  </si>
  <si>
    <t>YDR118W</t>
  </si>
  <si>
    <t>APC4</t>
  </si>
  <si>
    <t>Q04602</t>
  </si>
  <si>
    <t>YDR119W</t>
  </si>
  <si>
    <t>VBA4</t>
  </si>
  <si>
    <t>Q04603</t>
  </si>
  <si>
    <t>YDR121W</t>
  </si>
  <si>
    <t>DPB4</t>
  </si>
  <si>
    <t>Q04632</t>
  </si>
  <si>
    <t>YML071C</t>
  </si>
  <si>
    <t>COG8</t>
  </si>
  <si>
    <t>Q04636</t>
  </si>
  <si>
    <t>YML069W</t>
  </si>
  <si>
    <t>POB3</t>
  </si>
  <si>
    <t>Q04651</t>
  </si>
  <si>
    <t>YML067C</t>
  </si>
  <si>
    <t>ERV41</t>
  </si>
  <si>
    <t>Q04659</t>
  </si>
  <si>
    <t>YMR048W</t>
  </si>
  <si>
    <t>CSM3</t>
  </si>
  <si>
    <t>Q04660</t>
  </si>
  <si>
    <t>YMR049C</t>
  </si>
  <si>
    <t>ERB1</t>
  </si>
  <si>
    <t>Q04673</t>
  </si>
  <si>
    <t>YLR005W</t>
  </si>
  <si>
    <t>SSL1</t>
  </si>
  <si>
    <t>Q04689</t>
  </si>
  <si>
    <t>YML050W</t>
  </si>
  <si>
    <t>AIM32</t>
  </si>
  <si>
    <t>Q04693</t>
  </si>
  <si>
    <t>YML049C</t>
  </si>
  <si>
    <t>RSE1</t>
  </si>
  <si>
    <t>Q04697</t>
  </si>
  <si>
    <t>YML048W</t>
  </si>
  <si>
    <t>GSF2</t>
  </si>
  <si>
    <t>Q04728</t>
  </si>
  <si>
    <t>YMR062C</t>
  </si>
  <si>
    <t>ARG7</t>
  </si>
  <si>
    <t>Q04740</t>
  </si>
  <si>
    <t>YMR234W</t>
  </si>
  <si>
    <t>RNH1</t>
  </si>
  <si>
    <t>Q04748</t>
  </si>
  <si>
    <t>YMR066W</t>
  </si>
  <si>
    <t>SOV1</t>
  </si>
  <si>
    <t>Q04767</t>
  </si>
  <si>
    <t>YMR071C</t>
  </si>
  <si>
    <t>TVP18</t>
  </si>
  <si>
    <t>Q04772</t>
  </si>
  <si>
    <t>YMR073C</t>
  </si>
  <si>
    <t>IRC21</t>
  </si>
  <si>
    <t>Q04773</t>
  </si>
  <si>
    <t>YMR074C</t>
  </si>
  <si>
    <t>Q04779</t>
  </si>
  <si>
    <t>YMR075W</t>
  </si>
  <si>
    <t>RCO1</t>
  </si>
  <si>
    <t>Q04781</t>
  </si>
  <si>
    <t>YMR247C</t>
  </si>
  <si>
    <t>RKR1</t>
  </si>
  <si>
    <t>Q04792</t>
  </si>
  <si>
    <t>YMR250W</t>
  </si>
  <si>
    <t>GAD1</t>
  </si>
  <si>
    <t>Q04835</t>
  </si>
  <si>
    <t>YMR253C</t>
  </si>
  <si>
    <t>Q04847</t>
  </si>
  <si>
    <t>YMR258C</t>
  </si>
  <si>
    <t>ROY1</t>
  </si>
  <si>
    <t>Q04867</t>
  </si>
  <si>
    <t>YMR310C</t>
  </si>
  <si>
    <t>Q04868</t>
  </si>
  <si>
    <t>YMR312W</t>
  </si>
  <si>
    <t>ELP6</t>
  </si>
  <si>
    <t>Q04869</t>
  </si>
  <si>
    <t>YMR315W</t>
  </si>
  <si>
    <t>Q04894</t>
  </si>
  <si>
    <t>YMR318C</t>
  </si>
  <si>
    <t>ADH6</t>
  </si>
  <si>
    <t>Q04924</t>
  </si>
  <si>
    <t>YDR221W</t>
  </si>
  <si>
    <t>GTB1</t>
  </si>
  <si>
    <t>Q04934</t>
  </si>
  <si>
    <t>YDR229W</t>
  </si>
  <si>
    <t>IVY1</t>
  </si>
  <si>
    <t>Q04935</t>
  </si>
  <si>
    <t>YDR231C</t>
  </si>
  <si>
    <t>COX20</t>
  </si>
  <si>
    <t>Q04947</t>
  </si>
  <si>
    <t>YDR233C</t>
  </si>
  <si>
    <t>RTN1</t>
  </si>
  <si>
    <t>Q04951</t>
  </si>
  <si>
    <t>YMR305C</t>
  </si>
  <si>
    <t>SCW10</t>
  </si>
  <si>
    <t>Q04958</t>
  </si>
  <si>
    <t>YML059C</t>
  </si>
  <si>
    <t>NTE1</t>
  </si>
  <si>
    <t>Q04969</t>
  </si>
  <si>
    <t>YML055W</t>
  </si>
  <si>
    <t>SPC2</t>
  </si>
  <si>
    <t>Q04991</t>
  </si>
  <si>
    <t>YMR221C</t>
  </si>
  <si>
    <t>FMP42</t>
  </si>
  <si>
    <t>Q05016</t>
  </si>
  <si>
    <t>YMR226C</t>
  </si>
  <si>
    <t>Q05021</t>
  </si>
  <si>
    <t>YMR227C</t>
  </si>
  <si>
    <t>TAF7</t>
  </si>
  <si>
    <t>Q05022</t>
  </si>
  <si>
    <t>YMR229C</t>
  </si>
  <si>
    <t>RRP5</t>
  </si>
  <si>
    <t>Q05024</t>
  </si>
  <si>
    <t>YMR233W</t>
  </si>
  <si>
    <t>TRI1</t>
  </si>
  <si>
    <t>Q05027</t>
  </si>
  <si>
    <t>YMR236W</t>
  </si>
  <si>
    <t>TAF9</t>
  </si>
  <si>
    <t>Q05029</t>
  </si>
  <si>
    <t>YMR237W</t>
  </si>
  <si>
    <t>BCH1</t>
  </si>
  <si>
    <t>Q05031</t>
  </si>
  <si>
    <t>YMR238W</t>
  </si>
  <si>
    <t>DFG5</t>
  </si>
  <si>
    <t>Q05040</t>
  </si>
  <si>
    <t>YMR029C</t>
  </si>
  <si>
    <t>FAR8</t>
  </si>
  <si>
    <t>Q05050</t>
  </si>
  <si>
    <t>YMR031C</t>
  </si>
  <si>
    <t>EIS1</t>
  </si>
  <si>
    <t>Q05080</t>
  </si>
  <si>
    <t>YMR032W</t>
  </si>
  <si>
    <t>HOF1</t>
  </si>
  <si>
    <t>Q05123</t>
  </si>
  <si>
    <t>YMR033W</t>
  </si>
  <si>
    <t>ARP9</t>
  </si>
  <si>
    <t>Q05166</t>
  </si>
  <si>
    <t>YDL088C</t>
  </si>
  <si>
    <t>ASM4</t>
  </si>
  <si>
    <t>Q05359</t>
  </si>
  <si>
    <t>YAR002C-A</t>
  </si>
  <si>
    <t>ERP1</t>
  </si>
  <si>
    <t>Q05468</t>
  </si>
  <si>
    <t>YDR333C</t>
  </si>
  <si>
    <t>RQC1</t>
  </si>
  <si>
    <t>Q05471</t>
  </si>
  <si>
    <t>YDR334W</t>
  </si>
  <si>
    <t>SWR1</t>
  </si>
  <si>
    <t>Q05498</t>
  </si>
  <si>
    <t>YDR339C</t>
  </si>
  <si>
    <t>FCF1</t>
  </si>
  <si>
    <t>Q05506</t>
  </si>
  <si>
    <t>YDR341C</t>
  </si>
  <si>
    <t>Q05515</t>
  </si>
  <si>
    <t>YDR346C</t>
  </si>
  <si>
    <t>SVF1</t>
  </si>
  <si>
    <t>Q05518</t>
  </si>
  <si>
    <t>YDR348C</t>
  </si>
  <si>
    <t>PAL1</t>
  </si>
  <si>
    <t>Q05521</t>
  </si>
  <si>
    <t>YDR284C</t>
  </si>
  <si>
    <t>DPP1</t>
  </si>
  <si>
    <t>Q05541</t>
  </si>
  <si>
    <t>YDR288W</t>
  </si>
  <si>
    <t>NSE3</t>
  </si>
  <si>
    <t>Q05543</t>
  </si>
  <si>
    <t>YDR289C</t>
  </si>
  <si>
    <t>RTT103</t>
  </si>
  <si>
    <t>Q05549</t>
  </si>
  <si>
    <t>YDR291W</t>
  </si>
  <si>
    <t>HRQ1</t>
  </si>
  <si>
    <t>Q05567</t>
  </si>
  <si>
    <t>YDR294C</t>
  </si>
  <si>
    <t>DPL1</t>
  </si>
  <si>
    <t>Q05568</t>
  </si>
  <si>
    <t>YDR265W</t>
  </si>
  <si>
    <t>PEX10</t>
  </si>
  <si>
    <t>Q05580</t>
  </si>
  <si>
    <t>YDR266C</t>
  </si>
  <si>
    <t>HEL2</t>
  </si>
  <si>
    <t>Q05584</t>
  </si>
  <si>
    <t>YDR272W</t>
  </si>
  <si>
    <t>GLO2</t>
  </si>
  <si>
    <t>Q05635</t>
  </si>
  <si>
    <t>YDR279W</t>
  </si>
  <si>
    <t>RNH202</t>
  </si>
  <si>
    <t>Q05636</t>
  </si>
  <si>
    <t>YDR280W</t>
  </si>
  <si>
    <t>RRP45</t>
  </si>
  <si>
    <t>Q05648</t>
  </si>
  <si>
    <t>YDR282C</t>
  </si>
  <si>
    <t>MRX10</t>
  </si>
  <si>
    <t>Q05672</t>
  </si>
  <si>
    <t>YDL189W</t>
  </si>
  <si>
    <t>RBS1</t>
  </si>
  <si>
    <t>Q05775</t>
  </si>
  <si>
    <t>YLR192C</t>
  </si>
  <si>
    <t>HCR1</t>
  </si>
  <si>
    <t>Q05778</t>
  </si>
  <si>
    <t>YLR199C</t>
  </si>
  <si>
    <t>PBA1</t>
  </si>
  <si>
    <t>Q05779</t>
  </si>
  <si>
    <t>YLR201C</t>
  </si>
  <si>
    <t>COQ9</t>
  </si>
  <si>
    <t>Q05785</t>
  </si>
  <si>
    <t>YLR206W</t>
  </si>
  <si>
    <t>ENT2</t>
  </si>
  <si>
    <t>Q05787</t>
  </si>
  <si>
    <t>YLR207W</t>
  </si>
  <si>
    <t>HRD3</t>
  </si>
  <si>
    <t>Q05788</t>
  </si>
  <si>
    <t>YLR209C</t>
  </si>
  <si>
    <t>PNP1</t>
  </si>
  <si>
    <t>Q05791</t>
  </si>
  <si>
    <t>YLR215C</t>
  </si>
  <si>
    <t>CDC123</t>
  </si>
  <si>
    <t>Q05812</t>
  </si>
  <si>
    <t>YLR219W</t>
  </si>
  <si>
    <t>MSC3</t>
  </si>
  <si>
    <t>Q05854</t>
  </si>
  <si>
    <t>YLR278C</t>
  </si>
  <si>
    <t>Q05871</t>
  </si>
  <si>
    <t>YLR284C</t>
  </si>
  <si>
    <t>ECI1</t>
  </si>
  <si>
    <t>Q05874</t>
  </si>
  <si>
    <t>YLR285W</t>
  </si>
  <si>
    <t>NNT1</t>
  </si>
  <si>
    <t>Q05881</t>
  </si>
  <si>
    <t>YLR287C</t>
  </si>
  <si>
    <t>Q05892</t>
  </si>
  <si>
    <t>YLR290C</t>
  </si>
  <si>
    <t>COQ11</t>
  </si>
  <si>
    <t>Q05900</t>
  </si>
  <si>
    <t>YLR298C</t>
  </si>
  <si>
    <t>YHC1</t>
  </si>
  <si>
    <t>Q05902</t>
  </si>
  <si>
    <t>YLR299W</t>
  </si>
  <si>
    <t>ECM38</t>
  </si>
  <si>
    <t>Q05905</t>
  </si>
  <si>
    <t>YLR301W</t>
  </si>
  <si>
    <t>HRI1</t>
  </si>
  <si>
    <t>Q05911</t>
  </si>
  <si>
    <t>YLR359W</t>
  </si>
  <si>
    <t>ADE13</t>
  </si>
  <si>
    <t>Q05919</t>
  </si>
  <si>
    <t>YLR360W</t>
  </si>
  <si>
    <t>VPS38</t>
  </si>
  <si>
    <t>Q05924</t>
  </si>
  <si>
    <t>YLR361C</t>
  </si>
  <si>
    <t>DCR2</t>
  </si>
  <si>
    <t>Q05926</t>
  </si>
  <si>
    <t>YLR364W</t>
  </si>
  <si>
    <t>GRX8</t>
  </si>
  <si>
    <t>Q05931</t>
  </si>
  <si>
    <t>YLR369W</t>
  </si>
  <si>
    <t>SSQ1</t>
  </si>
  <si>
    <t>Q05933</t>
  </si>
  <si>
    <t>YLR370C</t>
  </si>
  <si>
    <t>ARC18</t>
  </si>
  <si>
    <t>Q05934</t>
  </si>
  <si>
    <t>YLR373C</t>
  </si>
  <si>
    <t>VID22</t>
  </si>
  <si>
    <t>Q05942</t>
  </si>
  <si>
    <t>YLR221C</t>
  </si>
  <si>
    <t>RSA3</t>
  </si>
  <si>
    <t>Q05946</t>
  </si>
  <si>
    <t>YLR222C</t>
  </si>
  <si>
    <t>UTP13</t>
  </si>
  <si>
    <t>Q05948</t>
  </si>
  <si>
    <t>YLR225C</t>
  </si>
  <si>
    <t>Q05958</t>
  </si>
  <si>
    <t>YLR228C</t>
  </si>
  <si>
    <t>ECM22</t>
  </si>
  <si>
    <t>Q05979</t>
  </si>
  <si>
    <t>YLR231C</t>
  </si>
  <si>
    <t>BNA5</t>
  </si>
  <si>
    <t>Q05998</t>
  </si>
  <si>
    <t>YLR237W</t>
  </si>
  <si>
    <t>THI7</t>
  </si>
  <si>
    <t>Q06005</t>
  </si>
  <si>
    <t>YLR239C</t>
  </si>
  <si>
    <t>LIP2</t>
  </si>
  <si>
    <t>Q06010</t>
  </si>
  <si>
    <t>YLR389C</t>
  </si>
  <si>
    <t>STE23</t>
  </si>
  <si>
    <t>Q06011</t>
  </si>
  <si>
    <t>YLR390W</t>
  </si>
  <si>
    <t>ECM19</t>
  </si>
  <si>
    <t>Q06053</t>
  </si>
  <si>
    <t>YLR401C</t>
  </si>
  <si>
    <t>DUS3</t>
  </si>
  <si>
    <t>Q06063</t>
  </si>
  <si>
    <t>YLR405W</t>
  </si>
  <si>
    <t>DUS4</t>
  </si>
  <si>
    <t>Q06070</t>
  </si>
  <si>
    <t>YLR407W</t>
  </si>
  <si>
    <t>Q06078</t>
  </si>
  <si>
    <t>YLR409C</t>
  </si>
  <si>
    <t>UTP21</t>
  </si>
  <si>
    <t>Q06089</t>
  </si>
  <si>
    <t>YPR098C</t>
  </si>
  <si>
    <t>Q06090</t>
  </si>
  <si>
    <t>YPR100W</t>
  </si>
  <si>
    <t>MRPL51</t>
  </si>
  <si>
    <t>Q06096</t>
  </si>
  <si>
    <t>YPR105C</t>
  </si>
  <si>
    <t>COG4</t>
  </si>
  <si>
    <t>Q06103</t>
  </si>
  <si>
    <t>YPR108W</t>
  </si>
  <si>
    <t>RPN7</t>
  </si>
  <si>
    <t>Q06104</t>
  </si>
  <si>
    <t>YPR109W</t>
  </si>
  <si>
    <t>Q06106</t>
  </si>
  <si>
    <t>YPR112C</t>
  </si>
  <si>
    <t>MRD1</t>
  </si>
  <si>
    <t>Q06107</t>
  </si>
  <si>
    <t>YPR114W</t>
  </si>
  <si>
    <t>Q06108</t>
  </si>
  <si>
    <t>YPR115W</t>
  </si>
  <si>
    <t>RGC1</t>
  </si>
  <si>
    <t>Q06132</t>
  </si>
  <si>
    <t>YLR336C</t>
  </si>
  <si>
    <t>SGD1</t>
  </si>
  <si>
    <t>Q06137</t>
  </si>
  <si>
    <t>YLR345W</t>
  </si>
  <si>
    <t>Q06142</t>
  </si>
  <si>
    <t>YLR347C</t>
  </si>
  <si>
    <t>KAP95</t>
  </si>
  <si>
    <t>Q06143</t>
  </si>
  <si>
    <t>YLR348C</t>
  </si>
  <si>
    <t>DIC1</t>
  </si>
  <si>
    <t>Q06146</t>
  </si>
  <si>
    <t>YLR257W</t>
  </si>
  <si>
    <t>Q06147</t>
  </si>
  <si>
    <t>YLR260W</t>
  </si>
  <si>
    <t>LCB5</t>
  </si>
  <si>
    <t>Q06151</t>
  </si>
  <si>
    <t>YLR270W</t>
  </si>
  <si>
    <t>DCS1</t>
  </si>
  <si>
    <t>Q06156</t>
  </si>
  <si>
    <t>YLR272C</t>
  </si>
  <si>
    <t>YCS4</t>
  </si>
  <si>
    <t>Q06162</t>
  </si>
  <si>
    <t>YLR315W</t>
  </si>
  <si>
    <t>NKP2</t>
  </si>
  <si>
    <t>Q06168</t>
  </si>
  <si>
    <t>YLR321C</t>
  </si>
  <si>
    <t>SFH1</t>
  </si>
  <si>
    <t>Q06169</t>
  </si>
  <si>
    <t>YLR324W</t>
  </si>
  <si>
    <t>PEX30</t>
  </si>
  <si>
    <t>Q06178</t>
  </si>
  <si>
    <t>YLR328W</t>
  </si>
  <si>
    <t>NMA1</t>
  </si>
  <si>
    <t>Q06179</t>
  </si>
  <si>
    <t>YLR454W</t>
  </si>
  <si>
    <t>FMP27</t>
  </si>
  <si>
    <t>Q06188</t>
  </si>
  <si>
    <t>YLR455W</t>
  </si>
  <si>
    <t>Q06205</t>
  </si>
  <si>
    <t>YLR449W</t>
  </si>
  <si>
    <t>FPR4</t>
  </si>
  <si>
    <t>Q06211</t>
  </si>
  <si>
    <t>YPR164W</t>
  </si>
  <si>
    <t>MMS1</t>
  </si>
  <si>
    <t>Q06214</t>
  </si>
  <si>
    <t>YPR169W</t>
  </si>
  <si>
    <t>JIP5</t>
  </si>
  <si>
    <t>Q06217</t>
  </si>
  <si>
    <t>YLR275W</t>
  </si>
  <si>
    <t>SMD2</t>
  </si>
  <si>
    <t>Q06218</t>
  </si>
  <si>
    <t>YLR276C</t>
  </si>
  <si>
    <t>DBP9</t>
  </si>
  <si>
    <t>Q06224</t>
  </si>
  <si>
    <t>YLR277C</t>
  </si>
  <si>
    <t>YSH1</t>
  </si>
  <si>
    <t>Q06245</t>
  </si>
  <si>
    <t>YLR166C</t>
  </si>
  <si>
    <t>SEC10</t>
  </si>
  <si>
    <t>Q06252</t>
  </si>
  <si>
    <t>YLR179C</t>
  </si>
  <si>
    <t>Q06263</t>
  </si>
  <si>
    <t>YLR181C</t>
  </si>
  <si>
    <t>VTA1</t>
  </si>
  <si>
    <t>Q06266</t>
  </si>
  <si>
    <t>YLR183C</t>
  </si>
  <si>
    <t>TOS4</t>
  </si>
  <si>
    <t>Q06287</t>
  </si>
  <si>
    <t>YLR186W</t>
  </si>
  <si>
    <t>EMG1</t>
  </si>
  <si>
    <t>Q06315</t>
  </si>
  <si>
    <t>YLR187W</t>
  </si>
  <si>
    <t>SKG3</t>
  </si>
  <si>
    <t>Q06321</t>
  </si>
  <si>
    <t>YLR189C</t>
  </si>
  <si>
    <t>ATG26</t>
  </si>
  <si>
    <t>Q06324</t>
  </si>
  <si>
    <t>YLR190W</t>
  </si>
  <si>
    <t>MMR1</t>
  </si>
  <si>
    <t>Q06328</t>
  </si>
  <si>
    <t>YDR352W</t>
  </si>
  <si>
    <t>YPQ2</t>
  </si>
  <si>
    <t>Q06333</t>
  </si>
  <si>
    <t>YDR357C</t>
  </si>
  <si>
    <t>CNL1</t>
  </si>
  <si>
    <t>Q06336</t>
  </si>
  <si>
    <t>YDR358W</t>
  </si>
  <si>
    <t>GGA1</t>
  </si>
  <si>
    <t>Q06337</t>
  </si>
  <si>
    <t>YDR359C</t>
  </si>
  <si>
    <t>EAF1</t>
  </si>
  <si>
    <t>Q06338</t>
  </si>
  <si>
    <t>YDR361C</t>
  </si>
  <si>
    <t>BCP1</t>
  </si>
  <si>
    <t>Q06344</t>
  </si>
  <si>
    <t>YDR365C</t>
  </si>
  <si>
    <t>ESF1</t>
  </si>
  <si>
    <t>Q06346</t>
  </si>
  <si>
    <t>YDR367W</t>
  </si>
  <si>
    <t>KEI1</t>
  </si>
  <si>
    <t>Q06350</t>
  </si>
  <si>
    <t>YDR371W</t>
  </si>
  <si>
    <t>CTS2</t>
  </si>
  <si>
    <t>Q06385</t>
  </si>
  <si>
    <t>YDR372C</t>
  </si>
  <si>
    <t>VPS74</t>
  </si>
  <si>
    <t>Q06389</t>
  </si>
  <si>
    <t>YDR373W</t>
  </si>
  <si>
    <t>FRQ1</t>
  </si>
  <si>
    <t>Q06405</t>
  </si>
  <si>
    <t>YDR377W</t>
  </si>
  <si>
    <t>ATP17</t>
  </si>
  <si>
    <t>Q06406</t>
  </si>
  <si>
    <t>YDR378C</t>
  </si>
  <si>
    <t>LSM6</t>
  </si>
  <si>
    <t>Q06407</t>
  </si>
  <si>
    <t>YDR379W</t>
  </si>
  <si>
    <t>RGA2</t>
  </si>
  <si>
    <t>Q06408</t>
  </si>
  <si>
    <t>YDR380W</t>
  </si>
  <si>
    <t>ARO10</t>
  </si>
  <si>
    <t>Q06409</t>
  </si>
  <si>
    <t>YLR422W</t>
  </si>
  <si>
    <t>Q06411</t>
  </si>
  <si>
    <t>YLR424W</t>
  </si>
  <si>
    <t>SPP382</t>
  </si>
  <si>
    <t>Q06412</t>
  </si>
  <si>
    <t>YLR425W</t>
  </si>
  <si>
    <t>TUS1</t>
  </si>
  <si>
    <t>Q06436</t>
  </si>
  <si>
    <t>YLR427W</t>
  </si>
  <si>
    <t>MAG2</t>
  </si>
  <si>
    <t>Q06440</t>
  </si>
  <si>
    <t>YLR429W</t>
  </si>
  <si>
    <t>CRN1</t>
  </si>
  <si>
    <t>Q06451</t>
  </si>
  <si>
    <t>YPR156C</t>
  </si>
  <si>
    <t>TPO3</t>
  </si>
  <si>
    <t>Q06479</t>
  </si>
  <si>
    <t>YLR352W</t>
  </si>
  <si>
    <t>Q06488</t>
  </si>
  <si>
    <t>YLR357W</t>
  </si>
  <si>
    <t>RSC2</t>
  </si>
  <si>
    <t>Q06489</t>
  </si>
  <si>
    <t>YPR118W</t>
  </si>
  <si>
    <t>MRI1</t>
  </si>
  <si>
    <t>Q06493</t>
  </si>
  <si>
    <t>YPR125W</t>
  </si>
  <si>
    <t>YLH47</t>
  </si>
  <si>
    <t>Q06494</t>
  </si>
  <si>
    <t>YPR127W</t>
  </si>
  <si>
    <t>Q06497</t>
  </si>
  <si>
    <t>YPR128C</t>
  </si>
  <si>
    <t>ANT1</t>
  </si>
  <si>
    <t>Q06504</t>
  </si>
  <si>
    <t>YPR131C</t>
  </si>
  <si>
    <t>NAT3</t>
  </si>
  <si>
    <t>Q06505</t>
  </si>
  <si>
    <t>YPR133C</t>
  </si>
  <si>
    <t>SPN1</t>
  </si>
  <si>
    <t>Q06506</t>
  </si>
  <si>
    <t>YPR137W</t>
  </si>
  <si>
    <t>RRP9</t>
  </si>
  <si>
    <t>Q06508</t>
  </si>
  <si>
    <t>YPR139C</t>
  </si>
  <si>
    <t>LOA1</t>
  </si>
  <si>
    <t>Q06510</t>
  </si>
  <si>
    <t>YPR140W</t>
  </si>
  <si>
    <t>TAZ1</t>
  </si>
  <si>
    <t>Q06511</t>
  </si>
  <si>
    <t>YPR143W</t>
  </si>
  <si>
    <t>RRP15</t>
  </si>
  <si>
    <t>Q06512</t>
  </si>
  <si>
    <t>YPR144C</t>
  </si>
  <si>
    <t>NOC4</t>
  </si>
  <si>
    <t>Q06523</t>
  </si>
  <si>
    <t>YPR148C</t>
  </si>
  <si>
    <t>Q06525</t>
  </si>
  <si>
    <t>YPR152C</t>
  </si>
  <si>
    <t>URN1</t>
  </si>
  <si>
    <t>Q06538</t>
  </si>
  <si>
    <t>YLR241W</t>
  </si>
  <si>
    <t>CSC1</t>
  </si>
  <si>
    <t>Q06549</t>
  </si>
  <si>
    <t>YLR245C</t>
  </si>
  <si>
    <t>CDD1</t>
  </si>
  <si>
    <t>Q06554</t>
  </si>
  <si>
    <t>YLR247C</t>
  </si>
  <si>
    <t>IRC20</t>
  </si>
  <si>
    <t>Q06567</t>
  </si>
  <si>
    <t>YLR253W</t>
  </si>
  <si>
    <t>MCP2</t>
  </si>
  <si>
    <t>Q06580</t>
  </si>
  <si>
    <t>YPR188C</t>
  </si>
  <si>
    <t>MLC2</t>
  </si>
  <si>
    <t>Q06593</t>
  </si>
  <si>
    <t>YPR194C</t>
  </si>
  <si>
    <t>OPT2</t>
  </si>
  <si>
    <t>Q06604</t>
  </si>
  <si>
    <t>YPR171W</t>
  </si>
  <si>
    <t>BSP1</t>
  </si>
  <si>
    <t>Q06616</t>
  </si>
  <si>
    <t>YPR174C</t>
  </si>
  <si>
    <t>Q06624</t>
  </si>
  <si>
    <t>YPR180W</t>
  </si>
  <si>
    <t>AOS1</t>
  </si>
  <si>
    <t>Q06625</t>
  </si>
  <si>
    <t>YPR184W</t>
  </si>
  <si>
    <t>GDB1</t>
  </si>
  <si>
    <t>Q06628</t>
  </si>
  <si>
    <t>YPR185W</t>
  </si>
  <si>
    <t>ATG13</t>
  </si>
  <si>
    <t>Q06629</t>
  </si>
  <si>
    <t>YDR295C</t>
  </si>
  <si>
    <t>HDA2</t>
  </si>
  <si>
    <t>Q06630</t>
  </si>
  <si>
    <t>YDR296W</t>
  </si>
  <si>
    <t>MHR1</t>
  </si>
  <si>
    <t>Q06631</t>
  </si>
  <si>
    <t>YDR299W</t>
  </si>
  <si>
    <t>BFR2</t>
  </si>
  <si>
    <t>Q06632</t>
  </si>
  <si>
    <t>YDR301W</t>
  </si>
  <si>
    <t>CFT1</t>
  </si>
  <si>
    <t>Q06639</t>
  </si>
  <si>
    <t>YDR303C</t>
  </si>
  <si>
    <t>RSC3</t>
  </si>
  <si>
    <t>Q06644</t>
  </si>
  <si>
    <t>YDR307W</t>
  </si>
  <si>
    <t>PMT7</t>
  </si>
  <si>
    <t>Q06651</t>
  </si>
  <si>
    <t>YDR313C</t>
  </si>
  <si>
    <t>PIB1</t>
  </si>
  <si>
    <t>Q06668</t>
  </si>
  <si>
    <t>YDR316W</t>
  </si>
  <si>
    <t>OMS1</t>
  </si>
  <si>
    <t>Q06671</t>
  </si>
  <si>
    <t>YLR431C</t>
  </si>
  <si>
    <t>ATG23</t>
  </si>
  <si>
    <t>Q06672</t>
  </si>
  <si>
    <t>YLR435W</t>
  </si>
  <si>
    <t>TSR2</t>
  </si>
  <si>
    <t>Q06673</t>
  </si>
  <si>
    <t>YLR436C</t>
  </si>
  <si>
    <t>ECM30</t>
  </si>
  <si>
    <t>Q06677</t>
  </si>
  <si>
    <t>YDR320C</t>
  </si>
  <si>
    <t>SWA2</t>
  </si>
  <si>
    <t>Q06678</t>
  </si>
  <si>
    <t>YDR322W</t>
  </si>
  <si>
    <t>MRPL35</t>
  </si>
  <si>
    <t>Q06679</t>
  </si>
  <si>
    <t>YDR324C</t>
  </si>
  <si>
    <t>UTP4</t>
  </si>
  <si>
    <t>Q06680</t>
  </si>
  <si>
    <t>YDR325W</t>
  </si>
  <si>
    <t>YCG1</t>
  </si>
  <si>
    <t>Q06681</t>
  </si>
  <si>
    <t>YDR326C</t>
  </si>
  <si>
    <t>YSP2</t>
  </si>
  <si>
    <t>Q06682</t>
  </si>
  <si>
    <t>YDR330W</t>
  </si>
  <si>
    <t>UBX5</t>
  </si>
  <si>
    <t>Q06685</t>
  </si>
  <si>
    <t>YLR410W</t>
  </si>
  <si>
    <t>VIP1</t>
  </si>
  <si>
    <t>Q06686</t>
  </si>
  <si>
    <t>YLR411W</t>
  </si>
  <si>
    <t>CTR3</t>
  </si>
  <si>
    <t>Q06688</t>
  </si>
  <si>
    <t>YLR412W</t>
  </si>
  <si>
    <t>BER1</t>
  </si>
  <si>
    <t>Q06689</t>
  </si>
  <si>
    <t>YLR413W</t>
  </si>
  <si>
    <t>Q06696</t>
  </si>
  <si>
    <t>YLR417W</t>
  </si>
  <si>
    <t>VPS36</t>
  </si>
  <si>
    <t>Q06697</t>
  </si>
  <si>
    <t>YLR418C</t>
  </si>
  <si>
    <t>CDC73</t>
  </si>
  <si>
    <t>Q06698</t>
  </si>
  <si>
    <t>YLR419W</t>
  </si>
  <si>
    <t>Q06704</t>
  </si>
  <si>
    <t>YLR309C</t>
  </si>
  <si>
    <t>IMH1</t>
  </si>
  <si>
    <t>Q06705</t>
  </si>
  <si>
    <t>YLR380W</t>
  </si>
  <si>
    <t>CSR1</t>
  </si>
  <si>
    <t>Q06706</t>
  </si>
  <si>
    <t>YLR384C</t>
  </si>
  <si>
    <t>IKI3</t>
  </si>
  <si>
    <t>Q06708</t>
  </si>
  <si>
    <t>YLR386W</t>
  </si>
  <si>
    <t>VAC14</t>
  </si>
  <si>
    <t>Q06709</t>
  </si>
  <si>
    <t>YLR387C</t>
  </si>
  <si>
    <t>REH1</t>
  </si>
  <si>
    <t>Q06817</t>
  </si>
  <si>
    <t>YPR081C</t>
  </si>
  <si>
    <t>GRS2</t>
  </si>
  <si>
    <t>Q06833</t>
  </si>
  <si>
    <t>YPR091C</t>
  </si>
  <si>
    <t>Q06836</t>
  </si>
  <si>
    <t>YPR095C</t>
  </si>
  <si>
    <t>SYT1</t>
  </si>
  <si>
    <t>Q06839</t>
  </si>
  <si>
    <t>YPR097W</t>
  </si>
  <si>
    <t>Q06891</t>
  </si>
  <si>
    <t>R0030W</t>
  </si>
  <si>
    <t>RAF1</t>
  </si>
  <si>
    <t>Q06892</t>
  </si>
  <si>
    <t>YPL188W</t>
  </si>
  <si>
    <t>POS5</t>
  </si>
  <si>
    <t>Q06991</t>
  </si>
  <si>
    <t>YLR414C</t>
  </si>
  <si>
    <t>PUN1</t>
  </si>
  <si>
    <t>Q07349</t>
  </si>
  <si>
    <t>YDL027C</t>
  </si>
  <si>
    <t>MRX9</t>
  </si>
  <si>
    <t>Q07350</t>
  </si>
  <si>
    <t>YDL043C</t>
  </si>
  <si>
    <t>PRP11</t>
  </si>
  <si>
    <t>Q07362</t>
  </si>
  <si>
    <t>YDL053C</t>
  </si>
  <si>
    <t>PBP4</t>
  </si>
  <si>
    <t>Q07376</t>
  </si>
  <si>
    <t>YDL054C</t>
  </si>
  <si>
    <t>MCH1</t>
  </si>
  <si>
    <t>Q07379</t>
  </si>
  <si>
    <t>YDL057W</t>
  </si>
  <si>
    <t>Q07381</t>
  </si>
  <si>
    <t>YDL060W</t>
  </si>
  <si>
    <t>TSR1</t>
  </si>
  <si>
    <t>Q07395</t>
  </si>
  <si>
    <t>YDL063C</t>
  </si>
  <si>
    <t>SYO1</t>
  </si>
  <si>
    <t>Q07418</t>
  </si>
  <si>
    <t>YDL065C</t>
  </si>
  <si>
    <t>PEX19</t>
  </si>
  <si>
    <t>Q07454</t>
  </si>
  <si>
    <t>YDL073W</t>
  </si>
  <si>
    <t>Q07457</t>
  </si>
  <si>
    <t>YDL074C</t>
  </si>
  <si>
    <t>BRE1</t>
  </si>
  <si>
    <t>Q07458</t>
  </si>
  <si>
    <t>YDL076C</t>
  </si>
  <si>
    <t>RXT3</t>
  </si>
  <si>
    <t>Q07468</t>
  </si>
  <si>
    <t>YDL077C</t>
  </si>
  <si>
    <t>VAM6</t>
  </si>
  <si>
    <t>Q07471</t>
  </si>
  <si>
    <t>YDL080C</t>
  </si>
  <si>
    <t>THI3</t>
  </si>
  <si>
    <t>Q07478</t>
  </si>
  <si>
    <t>YDL084W</t>
  </si>
  <si>
    <t>SUB2</t>
  </si>
  <si>
    <t>Q07500</t>
  </si>
  <si>
    <t>YDL085W</t>
  </si>
  <si>
    <t>NDE2</t>
  </si>
  <si>
    <t>Q07505</t>
  </si>
  <si>
    <t>YDL086W</t>
  </si>
  <si>
    <t>Q07508</t>
  </si>
  <si>
    <t>YDL087C</t>
  </si>
  <si>
    <t>LUC7</t>
  </si>
  <si>
    <t>Q07527</t>
  </si>
  <si>
    <t>YDL112W</t>
  </si>
  <si>
    <t>TRM3</t>
  </si>
  <si>
    <t>Q07528</t>
  </si>
  <si>
    <t>YDL113C</t>
  </si>
  <si>
    <t>ATG20</t>
  </si>
  <si>
    <t>Q07533</t>
  </si>
  <si>
    <t>YDL117W</t>
  </si>
  <si>
    <t>CYK3</t>
  </si>
  <si>
    <t>Q07534</t>
  </si>
  <si>
    <t>YDL119C</t>
  </si>
  <si>
    <t>HEM25</t>
  </si>
  <si>
    <t>Q07540</t>
  </si>
  <si>
    <t>YDL120W</t>
  </si>
  <si>
    <t>YFH1</t>
  </si>
  <si>
    <t>Q07551</t>
  </si>
  <si>
    <t>YDL124W</t>
  </si>
  <si>
    <t>Q07589</t>
  </si>
  <si>
    <t>YDL144C</t>
  </si>
  <si>
    <t>Q07622</t>
  </si>
  <si>
    <t>YDL203C</t>
  </si>
  <si>
    <t>ACK1</t>
  </si>
  <si>
    <t>Q07623</t>
  </si>
  <si>
    <t>YDL213C</t>
  </si>
  <si>
    <t>NOP6</t>
  </si>
  <si>
    <t>Q07648</t>
  </si>
  <si>
    <t>YDL219W</t>
  </si>
  <si>
    <t>DTD1</t>
  </si>
  <si>
    <t>Q07651</t>
  </si>
  <si>
    <t>YDL222C</t>
  </si>
  <si>
    <t>FMP45</t>
  </si>
  <si>
    <t>Q07657</t>
  </si>
  <si>
    <t>YDL225W</t>
  </si>
  <si>
    <t>SHS1</t>
  </si>
  <si>
    <t>Q07688</t>
  </si>
  <si>
    <t>YDL235C</t>
  </si>
  <si>
    <t>YPD1</t>
  </si>
  <si>
    <t>Q07716</t>
  </si>
  <si>
    <t>YDL237W</t>
  </si>
  <si>
    <t>AIM6</t>
  </si>
  <si>
    <t>Q07794</t>
  </si>
  <si>
    <t>YLL002W</t>
  </si>
  <si>
    <t>RTT109</t>
  </si>
  <si>
    <t>Q07799</t>
  </si>
  <si>
    <t>YLL007C</t>
  </si>
  <si>
    <t>Q07800</t>
  </si>
  <si>
    <t>YLL010C</t>
  </si>
  <si>
    <t>PSR1</t>
  </si>
  <si>
    <t>Q07804</t>
  </si>
  <si>
    <t>YLL012W</t>
  </si>
  <si>
    <t>YEH1</t>
  </si>
  <si>
    <t>Q07807</t>
  </si>
  <si>
    <t>YLL013C</t>
  </si>
  <si>
    <t>PUF3</t>
  </si>
  <si>
    <t>Q07821</t>
  </si>
  <si>
    <t>YLL027W</t>
  </si>
  <si>
    <t>ISA1</t>
  </si>
  <si>
    <t>Q07825</t>
  </si>
  <si>
    <t>YLL029W</t>
  </si>
  <si>
    <t>FRA1</t>
  </si>
  <si>
    <t>Q07830</t>
  </si>
  <si>
    <t>YLL031C</t>
  </si>
  <si>
    <t>GPI13</t>
  </si>
  <si>
    <t>Q07834</t>
  </si>
  <si>
    <t>YLL032C</t>
  </si>
  <si>
    <t>Q07844</t>
  </si>
  <si>
    <t>YLL034C</t>
  </si>
  <si>
    <t>RIX7</t>
  </si>
  <si>
    <t>Q07845</t>
  </si>
  <si>
    <t>YLL035W</t>
  </si>
  <si>
    <t>GRC3</t>
  </si>
  <si>
    <t>Q07878</t>
  </si>
  <si>
    <t>YLL040C</t>
  </si>
  <si>
    <t>VPS13</t>
  </si>
  <si>
    <t>Q07895</t>
  </si>
  <si>
    <t>YLR001C</t>
  </si>
  <si>
    <t>Q07896</t>
  </si>
  <si>
    <t>YLR002C</t>
  </si>
  <si>
    <t>NOC3</t>
  </si>
  <si>
    <t>Q07897</t>
  </si>
  <si>
    <t>YLR003C</t>
  </si>
  <si>
    <t>CMS1</t>
  </si>
  <si>
    <t>Q07913</t>
  </si>
  <si>
    <t>YLR007W</t>
  </si>
  <si>
    <t>NSE1</t>
  </si>
  <si>
    <t>Q07914</t>
  </si>
  <si>
    <t>YLR008C</t>
  </si>
  <si>
    <t>PAM18</t>
  </si>
  <si>
    <t>Q07915</t>
  </si>
  <si>
    <t>YLR009W</t>
  </si>
  <si>
    <t>RLP24</t>
  </si>
  <si>
    <t>Q07923</t>
  </si>
  <si>
    <t>YLR011W</t>
  </si>
  <si>
    <t>LOT6</t>
  </si>
  <si>
    <t>Q07938</t>
  </si>
  <si>
    <t>YLR017W</t>
  </si>
  <si>
    <t>MEU1</t>
  </si>
  <si>
    <t>Q07950</t>
  </si>
  <si>
    <t>YLR020C</t>
  </si>
  <si>
    <t>YEH2</t>
  </si>
  <si>
    <t>Q07951</t>
  </si>
  <si>
    <t>YLR021W</t>
  </si>
  <si>
    <t>IRC25</t>
  </si>
  <si>
    <t>Q07953</t>
  </si>
  <si>
    <t>YLR022C</t>
  </si>
  <si>
    <t>SDO1</t>
  </si>
  <si>
    <t>Q07979</t>
  </si>
  <si>
    <t>YLR033W</t>
  </si>
  <si>
    <t>RSC58</t>
  </si>
  <si>
    <t>Q08001</t>
  </si>
  <si>
    <t>YLR072W</t>
  </si>
  <si>
    <t>LAM6</t>
  </si>
  <si>
    <t>Q08004</t>
  </si>
  <si>
    <t>YLR074C</t>
  </si>
  <si>
    <t>BUD20</t>
  </si>
  <si>
    <t>Q08023</t>
  </si>
  <si>
    <t>YLR077W</t>
  </si>
  <si>
    <t>FMP25</t>
  </si>
  <si>
    <t>Q08032</t>
  </si>
  <si>
    <t>YLR103C</t>
  </si>
  <si>
    <t>CDC45</t>
  </si>
  <si>
    <t>Q08096</t>
  </si>
  <si>
    <t>YOL010W</t>
  </si>
  <si>
    <t>RCL1</t>
  </si>
  <si>
    <t>Q08109</t>
  </si>
  <si>
    <t>YOL013C</t>
  </si>
  <si>
    <t>HRD1</t>
  </si>
  <si>
    <t>Q08144</t>
  </si>
  <si>
    <t>YOL018C</t>
  </si>
  <si>
    <t>TLG2</t>
  </si>
  <si>
    <t>Q08157</t>
  </si>
  <si>
    <t>YOL019W</t>
  </si>
  <si>
    <t>Q08162</t>
  </si>
  <si>
    <t>YOL021C</t>
  </si>
  <si>
    <t>DIS3</t>
  </si>
  <si>
    <t>Q08179</t>
  </si>
  <si>
    <t>YOL027C</t>
  </si>
  <si>
    <t>MDM38</t>
  </si>
  <si>
    <t>Q08193</t>
  </si>
  <si>
    <t>YOL030W</t>
  </si>
  <si>
    <t>GAS5</t>
  </si>
  <si>
    <t>Q08199</t>
  </si>
  <si>
    <t>YOL031C</t>
  </si>
  <si>
    <t>SIL1</t>
  </si>
  <si>
    <t>Q08202</t>
  </si>
  <si>
    <t>YOL032W</t>
  </si>
  <si>
    <t>OPI10</t>
  </si>
  <si>
    <t>Q08204</t>
  </si>
  <si>
    <t>YOL034W</t>
  </si>
  <si>
    <t>SMC5</t>
  </si>
  <si>
    <t>Q08206</t>
  </si>
  <si>
    <t>YOL036W</t>
  </si>
  <si>
    <t>Q08208</t>
  </si>
  <si>
    <t>YOL041C</t>
  </si>
  <si>
    <t>NOP12</t>
  </si>
  <si>
    <t>Q08213</t>
  </si>
  <si>
    <t>YOL042W</t>
  </si>
  <si>
    <t>NGL1</t>
  </si>
  <si>
    <t>Q08217</t>
  </si>
  <si>
    <t>YOL045W</t>
  </si>
  <si>
    <t>PSK2</t>
  </si>
  <si>
    <t>Q08220</t>
  </si>
  <si>
    <t>YOL049W</t>
  </si>
  <si>
    <t>GSH2</t>
  </si>
  <si>
    <t>Q08223</t>
  </si>
  <si>
    <t>YOL053W</t>
  </si>
  <si>
    <t>AIM39</t>
  </si>
  <si>
    <t>Q08224</t>
  </si>
  <si>
    <t>YOL055C</t>
  </si>
  <si>
    <t>THI20</t>
  </si>
  <si>
    <t>Q08225</t>
  </si>
  <si>
    <t>YOL057W</t>
  </si>
  <si>
    <t>Q08227</t>
  </si>
  <si>
    <t>YOL065C</t>
  </si>
  <si>
    <t>INP54</t>
  </si>
  <si>
    <t>Q08229</t>
  </si>
  <si>
    <t>YOL070C</t>
  </si>
  <si>
    <t>NBA1</t>
  </si>
  <si>
    <t>Q08230</t>
  </si>
  <si>
    <t>YOL071W</t>
  </si>
  <si>
    <t>SDH5</t>
  </si>
  <si>
    <t>Q08234</t>
  </si>
  <si>
    <t>YOL075C</t>
  </si>
  <si>
    <t>Q08235</t>
  </si>
  <si>
    <t>YOL077C</t>
  </si>
  <si>
    <t>BRX1</t>
  </si>
  <si>
    <t>Q08236</t>
  </si>
  <si>
    <t>YOL078W</t>
  </si>
  <si>
    <t>AVO1</t>
  </si>
  <si>
    <t>Q08237</t>
  </si>
  <si>
    <t>YOL080C</t>
  </si>
  <si>
    <t>REX4</t>
  </si>
  <si>
    <t>Q08245</t>
  </si>
  <si>
    <t>YOL109W</t>
  </si>
  <si>
    <t>ZEO1</t>
  </si>
  <si>
    <t>Q08269</t>
  </si>
  <si>
    <t>YOL130W</t>
  </si>
  <si>
    <t>ALR1</t>
  </si>
  <si>
    <t>Q08278</t>
  </si>
  <si>
    <t>YOL135C</t>
  </si>
  <si>
    <t>MED7</t>
  </si>
  <si>
    <t>Q08281</t>
  </si>
  <si>
    <t>YOL138C</t>
  </si>
  <si>
    <t>RTC1</t>
  </si>
  <si>
    <t>Q08282</t>
  </si>
  <si>
    <t>YOL141W</t>
  </si>
  <si>
    <t>PPM2</t>
  </si>
  <si>
    <t>Q08285</t>
  </si>
  <si>
    <t>YOL142W</t>
  </si>
  <si>
    <t>RRP40</t>
  </si>
  <si>
    <t>Q08287</t>
  </si>
  <si>
    <t>YOL144W</t>
  </si>
  <si>
    <t>NOP8</t>
  </si>
  <si>
    <t>Q08299</t>
  </si>
  <si>
    <t>YOL158C</t>
  </si>
  <si>
    <t>ENB1</t>
  </si>
  <si>
    <t>Q08412</t>
  </si>
  <si>
    <t>YOR042W</t>
  </si>
  <si>
    <t>CUE5</t>
  </si>
  <si>
    <t>Q08421</t>
  </si>
  <si>
    <t>YOR051C</t>
  </si>
  <si>
    <t>ETT1</t>
  </si>
  <si>
    <t>Q08422</t>
  </si>
  <si>
    <t>YOR052C</t>
  </si>
  <si>
    <t>TMC1</t>
  </si>
  <si>
    <t>Q08444</t>
  </si>
  <si>
    <t>YOR056C</t>
  </si>
  <si>
    <t>NOB1</t>
  </si>
  <si>
    <t>Q08446</t>
  </si>
  <si>
    <t>YOR057W</t>
  </si>
  <si>
    <t>SGT1</t>
  </si>
  <si>
    <t>Q08448</t>
  </si>
  <si>
    <t>YOR059C</t>
  </si>
  <si>
    <t>Q08484</t>
  </si>
  <si>
    <t>YOR070C</t>
  </si>
  <si>
    <t>GYP1</t>
  </si>
  <si>
    <t>Q08491</t>
  </si>
  <si>
    <t>YOR076C</t>
  </si>
  <si>
    <t>SKI7</t>
  </si>
  <si>
    <t>Q08548</t>
  </si>
  <si>
    <t>YOR175C</t>
  </si>
  <si>
    <t>ALE1</t>
  </si>
  <si>
    <t>Q08562</t>
  </si>
  <si>
    <t>YOR191W</t>
  </si>
  <si>
    <t>ULS1</t>
  </si>
  <si>
    <t>Q08581</t>
  </si>
  <si>
    <t>YOR195W</t>
  </si>
  <si>
    <t>SLK19</t>
  </si>
  <si>
    <t>Q08601</t>
  </si>
  <si>
    <t>YOR197W</t>
  </si>
  <si>
    <t>MCA1</t>
  </si>
  <si>
    <t>Q08622</t>
  </si>
  <si>
    <t>YOR205C</t>
  </si>
  <si>
    <t>GEP3</t>
  </si>
  <si>
    <t>Q08634</t>
  </si>
  <si>
    <t>YOR238W</t>
  </si>
  <si>
    <t>Q08641</t>
  </si>
  <si>
    <t>YOR239W</t>
  </si>
  <si>
    <t>ABP140</t>
  </si>
  <si>
    <t>Q08645</t>
  </si>
  <si>
    <t>YOR241W</t>
  </si>
  <si>
    <t>MET7</t>
  </si>
  <si>
    <t>Q08647</t>
  </si>
  <si>
    <t>YOR243C</t>
  </si>
  <si>
    <t>PUS7</t>
  </si>
  <si>
    <t>Q08649</t>
  </si>
  <si>
    <t>YOR244W</t>
  </si>
  <si>
    <t>ESA1</t>
  </si>
  <si>
    <t>Q08651</t>
  </si>
  <si>
    <t>YOR246C</t>
  </si>
  <si>
    <t>ENV9</t>
  </si>
  <si>
    <t>Q08683</t>
  </si>
  <si>
    <t>YOR249C</t>
  </si>
  <si>
    <t>APC5</t>
  </si>
  <si>
    <t>Q08685</t>
  </si>
  <si>
    <t>YOR250C</t>
  </si>
  <si>
    <t>CLP1</t>
  </si>
  <si>
    <t>Q08686</t>
  </si>
  <si>
    <t>YOR251C</t>
  </si>
  <si>
    <t>TUM1</t>
  </si>
  <si>
    <t>Q08687</t>
  </si>
  <si>
    <t>YOR252W</t>
  </si>
  <si>
    <t>TMA16</t>
  </si>
  <si>
    <t>Q08689</t>
  </si>
  <si>
    <t>YOR253W</t>
  </si>
  <si>
    <t>NAT5</t>
  </si>
  <si>
    <t>Q08693</t>
  </si>
  <si>
    <t>YOR256C</t>
  </si>
  <si>
    <t>TRE2</t>
  </si>
  <si>
    <t>Q08723</t>
  </si>
  <si>
    <t>YOR261C</t>
  </si>
  <si>
    <t>RPN8</t>
  </si>
  <si>
    <t>Q08726</t>
  </si>
  <si>
    <t>YOR262W</t>
  </si>
  <si>
    <t>GPN2</t>
  </si>
  <si>
    <t>Q08732</t>
  </si>
  <si>
    <t>YOR267C</t>
  </si>
  <si>
    <t>HRK1</t>
  </si>
  <si>
    <t>Q08746</t>
  </si>
  <si>
    <t>YOR294W</t>
  </si>
  <si>
    <t>RRS1</t>
  </si>
  <si>
    <t>Q08747</t>
  </si>
  <si>
    <t>YOR295W</t>
  </si>
  <si>
    <t>UAF30</t>
  </si>
  <si>
    <t>Q08748</t>
  </si>
  <si>
    <t>YOR296W</t>
  </si>
  <si>
    <t>Q08754</t>
  </si>
  <si>
    <t>YOR299W</t>
  </si>
  <si>
    <t>BUD7</t>
  </si>
  <si>
    <t>Q08760</t>
  </si>
  <si>
    <t>YOR301W</t>
  </si>
  <si>
    <t>RAX1</t>
  </si>
  <si>
    <t>Q08773</t>
  </si>
  <si>
    <t>YOR304W</t>
  </si>
  <si>
    <t>ISW2</t>
  </si>
  <si>
    <t>Q08816</t>
  </si>
  <si>
    <t>YOR352W</t>
  </si>
  <si>
    <t>Q08817</t>
  </si>
  <si>
    <t>YOR353C</t>
  </si>
  <si>
    <t>SOG2</t>
  </si>
  <si>
    <t>Q08818</t>
  </si>
  <si>
    <t>YOR354C</t>
  </si>
  <si>
    <t>MSC6</t>
  </si>
  <si>
    <t>Q08822</t>
  </si>
  <si>
    <t>YOR356W</t>
  </si>
  <si>
    <t>CIR2</t>
  </si>
  <si>
    <t>Q08826</t>
  </si>
  <si>
    <t>YOR357C</t>
  </si>
  <si>
    <t>SNX3</t>
  </si>
  <si>
    <t>Q08831</t>
  </si>
  <si>
    <t>YOR359W</t>
  </si>
  <si>
    <t>VTS1</t>
  </si>
  <si>
    <t>Q08873</t>
  </si>
  <si>
    <t>YOR367W</t>
  </si>
  <si>
    <t>SCP1</t>
  </si>
  <si>
    <t>Q08886</t>
  </si>
  <si>
    <t>YOR371C</t>
  </si>
  <si>
    <t>GPB1</t>
  </si>
  <si>
    <t>Q08909</t>
  </si>
  <si>
    <t>YOR385W</t>
  </si>
  <si>
    <t>Q08911</t>
  </si>
  <si>
    <t>YOR388C</t>
  </si>
  <si>
    <t>FDH1</t>
  </si>
  <si>
    <t>Q08912</t>
  </si>
  <si>
    <t>YOR389W</t>
  </si>
  <si>
    <t>Q08919</t>
  </si>
  <si>
    <t>YPL176C</t>
  </si>
  <si>
    <t>TRE1</t>
  </si>
  <si>
    <t>Q08920</t>
  </si>
  <si>
    <t>YPL178W</t>
  </si>
  <si>
    <t>CBC2</t>
  </si>
  <si>
    <t>Q08921</t>
  </si>
  <si>
    <t>YPL180W</t>
  </si>
  <si>
    <t>TCO89</t>
  </si>
  <si>
    <t>Q08923</t>
  </si>
  <si>
    <t>YPL181W</t>
  </si>
  <si>
    <t>CTI6</t>
  </si>
  <si>
    <t>Q08924</t>
  </si>
  <si>
    <t>YPL183C</t>
  </si>
  <si>
    <t>RTT10</t>
  </si>
  <si>
    <t>Q08925</t>
  </si>
  <si>
    <t>YPL184C</t>
  </si>
  <si>
    <t>MRN1</t>
  </si>
  <si>
    <t>Q08932</t>
  </si>
  <si>
    <t>YPL193W</t>
  </si>
  <si>
    <t>RSA1</t>
  </si>
  <si>
    <t>Q08951</t>
  </si>
  <si>
    <t>YPL195W</t>
  </si>
  <si>
    <t>APL5</t>
  </si>
  <si>
    <t>Q08954</t>
  </si>
  <si>
    <t>YPL199C</t>
  </si>
  <si>
    <t>Q08959</t>
  </si>
  <si>
    <t>YPL206C</t>
  </si>
  <si>
    <t>PGC1</t>
  </si>
  <si>
    <t>Q08960</t>
  </si>
  <si>
    <t>YPL207W</t>
  </si>
  <si>
    <t>TYW1</t>
  </si>
  <si>
    <t>Q08961</t>
  </si>
  <si>
    <t>YPL208W</t>
  </si>
  <si>
    <t>RKM1</t>
  </si>
  <si>
    <t>Q08962</t>
  </si>
  <si>
    <t>YPL211W</t>
  </si>
  <si>
    <t>NIP7</t>
  </si>
  <si>
    <t>Q08963</t>
  </si>
  <si>
    <t>YPL213W</t>
  </si>
  <si>
    <t>LEA1</t>
  </si>
  <si>
    <t>Q08965</t>
  </si>
  <si>
    <t>YPL217C</t>
  </si>
  <si>
    <t>BMS1</t>
  </si>
  <si>
    <t>Q08967</t>
  </si>
  <si>
    <t>YPL221W</t>
  </si>
  <si>
    <t>FLC1</t>
  </si>
  <si>
    <t>Q08968</t>
  </si>
  <si>
    <t>YPL222W</t>
  </si>
  <si>
    <t>FMP40</t>
  </si>
  <si>
    <t>Q08970</t>
  </si>
  <si>
    <t>YPL224C</t>
  </si>
  <si>
    <t>MMT2</t>
  </si>
  <si>
    <t>Q08971</t>
  </si>
  <si>
    <t>YPL225W</t>
  </si>
  <si>
    <t>Q08972</t>
  </si>
  <si>
    <t>YPL226W</t>
  </si>
  <si>
    <t>NEW1</t>
  </si>
  <si>
    <t>Q08977</t>
  </si>
  <si>
    <t>YPL260W</t>
  </si>
  <si>
    <t>Q08979</t>
  </si>
  <si>
    <t>YPL263C</t>
  </si>
  <si>
    <t>KEL3</t>
  </si>
  <si>
    <t>Q08985</t>
  </si>
  <si>
    <t>YPL273W</t>
  </si>
  <si>
    <t>SAM4</t>
  </si>
  <si>
    <t>Q08986</t>
  </si>
  <si>
    <t>YPL274W</t>
  </si>
  <si>
    <t>SAM3</t>
  </si>
  <si>
    <t>Q10740</t>
  </si>
  <si>
    <t>YNL045W</t>
  </si>
  <si>
    <t>LAP2</t>
  </si>
  <si>
    <t>Q12000</t>
  </si>
  <si>
    <t>YOR091W</t>
  </si>
  <si>
    <t>TMA46</t>
  </si>
  <si>
    <t>Q12001</t>
  </si>
  <si>
    <t>YOR002W</t>
  </si>
  <si>
    <t>ALG6</t>
  </si>
  <si>
    <t>Q12004</t>
  </si>
  <si>
    <t>YPR056W</t>
  </si>
  <si>
    <t>TFB4</t>
  </si>
  <si>
    <t>Q12008</t>
  </si>
  <si>
    <t>YDL021W</t>
  </si>
  <si>
    <t>GPM2</t>
  </si>
  <si>
    <t>Q12009</t>
  </si>
  <si>
    <t>YDL201W</t>
  </si>
  <si>
    <t>TRM8</t>
  </si>
  <si>
    <t>Q12010</t>
  </si>
  <si>
    <t>YOL092W</t>
  </si>
  <si>
    <t>YPQ1</t>
  </si>
  <si>
    <t>Q12012</t>
  </si>
  <si>
    <t>YOR289W</t>
  </si>
  <si>
    <t>Q12013</t>
  </si>
  <si>
    <t>YOR034C</t>
  </si>
  <si>
    <t>AKR2</t>
  </si>
  <si>
    <t>Q12015</t>
  </si>
  <si>
    <t>YOR223W</t>
  </si>
  <si>
    <t>Q12017</t>
  </si>
  <si>
    <t>YOR281C</t>
  </si>
  <si>
    <t>PLP2</t>
  </si>
  <si>
    <t>Q12018</t>
  </si>
  <si>
    <t>YDL132W</t>
  </si>
  <si>
    <t>CDC53</t>
  </si>
  <si>
    <t>Q12019</t>
  </si>
  <si>
    <t>YLR106C</t>
  </si>
  <si>
    <t>MDN1</t>
  </si>
  <si>
    <t>Q12020</t>
  </si>
  <si>
    <t>YLR082C</t>
  </si>
  <si>
    <t>SRL2</t>
  </si>
  <si>
    <t>Q12024</t>
  </si>
  <si>
    <t>YOR272W</t>
  </si>
  <si>
    <t>YTM1</t>
  </si>
  <si>
    <t>Q12028</t>
  </si>
  <si>
    <t>YPR029C</t>
  </si>
  <si>
    <t>APL4</t>
  </si>
  <si>
    <t>Q12029</t>
  </si>
  <si>
    <t>YOR271C</t>
  </si>
  <si>
    <t>FSF1</t>
  </si>
  <si>
    <t>Q12030</t>
  </si>
  <si>
    <t>YDR167W</t>
  </si>
  <si>
    <t>TAF10</t>
  </si>
  <si>
    <t>Q12031</t>
  </si>
  <si>
    <t>YPR006C</t>
  </si>
  <si>
    <t>ICL2</t>
  </si>
  <si>
    <t>Q12032</t>
  </si>
  <si>
    <t>YOR215C</t>
  </si>
  <si>
    <t>AIM41</t>
  </si>
  <si>
    <t>Q12033</t>
  </si>
  <si>
    <t>YOR275C</t>
  </si>
  <si>
    <t>RIM20</t>
  </si>
  <si>
    <t>Q12034</t>
  </si>
  <si>
    <t>YDR515W</t>
  </si>
  <si>
    <t>SLF1</t>
  </si>
  <si>
    <t>Q12035</t>
  </si>
  <si>
    <t>YLR051C</t>
  </si>
  <si>
    <t>FCF2</t>
  </si>
  <si>
    <t>Q12038</t>
  </si>
  <si>
    <t>YPR032W</t>
  </si>
  <si>
    <t>SRO7</t>
  </si>
  <si>
    <t>Q12039</t>
  </si>
  <si>
    <t>YOL095C</t>
  </si>
  <si>
    <t>HMI1</t>
  </si>
  <si>
    <t>Q12040</t>
  </si>
  <si>
    <t>YOR283W</t>
  </si>
  <si>
    <t>Q12043</t>
  </si>
  <si>
    <t>YOR081C</t>
  </si>
  <si>
    <t>TGL5</t>
  </si>
  <si>
    <t>Q12044</t>
  </si>
  <si>
    <t>YOR220W</t>
  </si>
  <si>
    <t>RCN2</t>
  </si>
  <si>
    <t>Q12046</t>
  </si>
  <si>
    <t>YDL209C</t>
  </si>
  <si>
    <t>CWC2</t>
  </si>
  <si>
    <t>Q12049</t>
  </si>
  <si>
    <t>YPR045C</t>
  </si>
  <si>
    <t>THP3</t>
  </si>
  <si>
    <t>Q12051</t>
  </si>
  <si>
    <t>YPL069C</t>
  </si>
  <si>
    <t>BTS1</t>
  </si>
  <si>
    <t>Q12052</t>
  </si>
  <si>
    <t>YPL157W</t>
  </si>
  <si>
    <t>TGS1</t>
  </si>
  <si>
    <t>Q12055</t>
  </si>
  <si>
    <t>YDL166C</t>
  </si>
  <si>
    <t>FAP7</t>
  </si>
  <si>
    <t>Q12057</t>
  </si>
  <si>
    <t>YOR104W</t>
  </si>
  <si>
    <t>PIN2</t>
  </si>
  <si>
    <t>Q12060</t>
  </si>
  <si>
    <t>YPL254W</t>
  </si>
  <si>
    <t>HFI1</t>
  </si>
  <si>
    <t>Q12063</t>
  </si>
  <si>
    <t>YDL193W</t>
  </si>
  <si>
    <t>NUS1</t>
  </si>
  <si>
    <t>Q12066</t>
  </si>
  <si>
    <t>YDL089W</t>
  </si>
  <si>
    <t>NUR1</t>
  </si>
  <si>
    <t>Q12068</t>
  </si>
  <si>
    <t>YOL151W</t>
  </si>
  <si>
    <t>GRE2</t>
  </si>
  <si>
    <t>Q12069</t>
  </si>
  <si>
    <t>YDL036C</t>
  </si>
  <si>
    <t>PUS9</t>
  </si>
  <si>
    <t>Q12071</t>
  </si>
  <si>
    <t>YDR027C</t>
  </si>
  <si>
    <t>VPS54</t>
  </si>
  <si>
    <t>Q12072</t>
  </si>
  <si>
    <t>YLR095C</t>
  </si>
  <si>
    <t>IOC2</t>
  </si>
  <si>
    <t>Q12074</t>
  </si>
  <si>
    <t>YPR069C</t>
  </si>
  <si>
    <t>SPE3</t>
  </si>
  <si>
    <t>Q12078</t>
  </si>
  <si>
    <t>YLR034C</t>
  </si>
  <si>
    <t>SMF3</t>
  </si>
  <si>
    <t>Q12080</t>
  </si>
  <si>
    <t>YPL146C</t>
  </si>
  <si>
    <t>NOP53</t>
  </si>
  <si>
    <t>Q12084</t>
  </si>
  <si>
    <t>YDR020C</t>
  </si>
  <si>
    <t>DAS2</t>
  </si>
  <si>
    <t>Q12089</t>
  </si>
  <si>
    <t>YPL005W</t>
  </si>
  <si>
    <t>AEP3</t>
  </si>
  <si>
    <t>Q12090</t>
  </si>
  <si>
    <t>YLR107W</t>
  </si>
  <si>
    <t>REX3</t>
  </si>
  <si>
    <t>Q12094</t>
  </si>
  <si>
    <t>YOR006C</t>
  </si>
  <si>
    <t>TSR3</t>
  </si>
  <si>
    <t>Q12096</t>
  </si>
  <si>
    <t>YOR320C</t>
  </si>
  <si>
    <t>GNT1</t>
  </si>
  <si>
    <t>Q12099</t>
  </si>
  <si>
    <t>YDR021W</t>
  </si>
  <si>
    <t>FAL1</t>
  </si>
  <si>
    <t>Q12100</t>
  </si>
  <si>
    <t>YDL025C</t>
  </si>
  <si>
    <t>RTK1</t>
  </si>
  <si>
    <t>Q12102</t>
  </si>
  <si>
    <t>YLR115W</t>
  </si>
  <si>
    <t>CFT2</t>
  </si>
  <si>
    <t>Q12104</t>
  </si>
  <si>
    <t>YOR166C</t>
  </si>
  <si>
    <t>SWT1</t>
  </si>
  <si>
    <t>Q12108</t>
  </si>
  <si>
    <t>YOR118W</t>
  </si>
  <si>
    <t>RTC5</t>
  </si>
  <si>
    <t>Q12109</t>
  </si>
  <si>
    <t>YOL097C</t>
  </si>
  <si>
    <t>WRS1</t>
  </si>
  <si>
    <t>Q12114</t>
  </si>
  <si>
    <t>YLR330W</t>
  </si>
  <si>
    <t>CHS5</t>
  </si>
  <si>
    <t>Q12116</t>
  </si>
  <si>
    <t>YDR105C</t>
  </si>
  <si>
    <t>TMS1</t>
  </si>
  <si>
    <t>Q12117</t>
  </si>
  <si>
    <t>YDR033W</t>
  </si>
  <si>
    <t>MRH1</t>
  </si>
  <si>
    <t>Q12118</t>
  </si>
  <si>
    <t>YOR007C</t>
  </si>
  <si>
    <t>SGT2</t>
  </si>
  <si>
    <t>Q12122</t>
  </si>
  <si>
    <t>YDL131W</t>
  </si>
  <si>
    <t>LYS21</t>
  </si>
  <si>
    <t>Q12123</t>
  </si>
  <si>
    <t>YOR173W</t>
  </si>
  <si>
    <t>DCS2</t>
  </si>
  <si>
    <t>Q12124</t>
  </si>
  <si>
    <t>YDL005C</t>
  </si>
  <si>
    <t>MED2</t>
  </si>
  <si>
    <t>Q12125</t>
  </si>
  <si>
    <t>YOR164C</t>
  </si>
  <si>
    <t>GET4</t>
  </si>
  <si>
    <t>Q12133</t>
  </si>
  <si>
    <t>YLR066W</t>
  </si>
  <si>
    <t>SPC3</t>
  </si>
  <si>
    <t>Q12134</t>
  </si>
  <si>
    <t>YOR284W</t>
  </si>
  <si>
    <t>HUA2</t>
  </si>
  <si>
    <t>Q12136</t>
  </si>
  <si>
    <t>YDL153C</t>
  </si>
  <si>
    <t>SAS10</t>
  </si>
  <si>
    <t>Q12139</t>
  </si>
  <si>
    <t>YPR022C</t>
  </si>
  <si>
    <t>Q12142</t>
  </si>
  <si>
    <t>YDL149W</t>
  </si>
  <si>
    <t>ATG9</t>
  </si>
  <si>
    <t>Q12143</t>
  </si>
  <si>
    <t>YPL233W</t>
  </si>
  <si>
    <t>NSL1</t>
  </si>
  <si>
    <t>Q12144</t>
  </si>
  <si>
    <t>YLR064W</t>
  </si>
  <si>
    <t>PER33</t>
  </si>
  <si>
    <t>Q12149</t>
  </si>
  <si>
    <t>YOR001W</t>
  </si>
  <si>
    <t>RRP6</t>
  </si>
  <si>
    <t>Q12150</t>
  </si>
  <si>
    <t>YLR087C</t>
  </si>
  <si>
    <t>CSF1</t>
  </si>
  <si>
    <t>Q12152</t>
  </si>
  <si>
    <t>YPL150W</t>
  </si>
  <si>
    <t>Q12153</t>
  </si>
  <si>
    <t>YDR312W</t>
  </si>
  <si>
    <t>SSF2</t>
  </si>
  <si>
    <t>Q12154</t>
  </si>
  <si>
    <t>YDL100C</t>
  </si>
  <si>
    <t>GET3</t>
  </si>
  <si>
    <t>Q12155</t>
  </si>
  <si>
    <t>YLR050C</t>
  </si>
  <si>
    <t>Q12158</t>
  </si>
  <si>
    <t>YDL003W</t>
  </si>
  <si>
    <t>MCD1</t>
  </si>
  <si>
    <t>Q12159</t>
  </si>
  <si>
    <t>YDR381W</t>
  </si>
  <si>
    <t>YRA1</t>
  </si>
  <si>
    <t>Q12160</t>
  </si>
  <si>
    <t>YPR063C</t>
  </si>
  <si>
    <t>Q12161</t>
  </si>
  <si>
    <t>YOL054W</t>
  </si>
  <si>
    <t>PSH1</t>
  </si>
  <si>
    <t>Q12164</t>
  </si>
  <si>
    <t>YLL023C</t>
  </si>
  <si>
    <t>POM33</t>
  </si>
  <si>
    <t>Q12166</t>
  </si>
  <si>
    <t>YOR108W</t>
  </si>
  <si>
    <t>LEU9</t>
  </si>
  <si>
    <t>Q12168</t>
  </si>
  <si>
    <t>YLR144C</t>
  </si>
  <si>
    <t>ACF2</t>
  </si>
  <si>
    <t>Q12176</t>
  </si>
  <si>
    <t>YDR060W</t>
  </si>
  <si>
    <t>MAK21</t>
  </si>
  <si>
    <t>Q12178</t>
  </si>
  <si>
    <t>YPR062W</t>
  </si>
  <si>
    <t>FCY1</t>
  </si>
  <si>
    <t>Q12179</t>
  </si>
  <si>
    <t>YPL245W</t>
  </si>
  <si>
    <t>Q12180</t>
  </si>
  <si>
    <t>YOL089C</t>
  </si>
  <si>
    <t>HAL9</t>
  </si>
  <si>
    <t>Q12181</t>
  </si>
  <si>
    <t>YPR048W</t>
  </si>
  <si>
    <t>TAH18</t>
  </si>
  <si>
    <t>Q12184</t>
  </si>
  <si>
    <t>YPL252C</t>
  </si>
  <si>
    <t>YAH1</t>
  </si>
  <si>
    <t>Q12186</t>
  </si>
  <si>
    <t>YLR116W</t>
  </si>
  <si>
    <t>MSL5</t>
  </si>
  <si>
    <t>Q12189</t>
  </si>
  <si>
    <t>YOR095C</t>
  </si>
  <si>
    <t>RKI1</t>
  </si>
  <si>
    <t>Q12191</t>
  </si>
  <si>
    <t>YDL099W</t>
  </si>
  <si>
    <t>BUG1</t>
  </si>
  <si>
    <t>Q12192</t>
  </si>
  <si>
    <t>YOR279C</t>
  </si>
  <si>
    <t>RFM1</t>
  </si>
  <si>
    <t>Q12196</t>
  </si>
  <si>
    <t>YOR119C</t>
  </si>
  <si>
    <t>RIO1</t>
  </si>
  <si>
    <t>Q12198</t>
  </si>
  <si>
    <t>YLL058W</t>
  </si>
  <si>
    <t>Q12199</t>
  </si>
  <si>
    <t>YPR040W</t>
  </si>
  <si>
    <t>TIP41</t>
  </si>
  <si>
    <t>Q12200</t>
  </si>
  <si>
    <t>YPL006W</t>
  </si>
  <si>
    <t>NCR1</t>
  </si>
  <si>
    <t>Q12204</t>
  </si>
  <si>
    <t>YOR022C</t>
  </si>
  <si>
    <t>Q12205</t>
  </si>
  <si>
    <t>YLR057W</t>
  </si>
  <si>
    <t>MNL2</t>
  </si>
  <si>
    <t>Q12206</t>
  </si>
  <si>
    <t>YOR229W</t>
  </si>
  <si>
    <t>WTM2</t>
  </si>
  <si>
    <t>Q12207</t>
  </si>
  <si>
    <t>YPR149W</t>
  </si>
  <si>
    <t>NCE102</t>
  </si>
  <si>
    <t>Q12208</t>
  </si>
  <si>
    <t>YLR132C</t>
  </si>
  <si>
    <t>USB1</t>
  </si>
  <si>
    <t>Q12211</t>
  </si>
  <si>
    <t>YPL212C</t>
  </si>
  <si>
    <t>PUS1</t>
  </si>
  <si>
    <t>Q12213</t>
  </si>
  <si>
    <t>YPL198W</t>
  </si>
  <si>
    <t>RPL7B</t>
  </si>
  <si>
    <t>Q12216</t>
  </si>
  <si>
    <t>YOR156C</t>
  </si>
  <si>
    <t>NFI1</t>
  </si>
  <si>
    <t>Q12220</t>
  </si>
  <si>
    <t>YLR129W</t>
  </si>
  <si>
    <t>DIP2</t>
  </si>
  <si>
    <t>Q12221</t>
  </si>
  <si>
    <t>YPR042C</t>
  </si>
  <si>
    <t>PUF2</t>
  </si>
  <si>
    <t>Q12223</t>
  </si>
  <si>
    <t>YDL059C</t>
  </si>
  <si>
    <t>RAD59</t>
  </si>
  <si>
    <t>Q12229</t>
  </si>
  <si>
    <t>YDL091C</t>
  </si>
  <si>
    <t>UBX3</t>
  </si>
  <si>
    <t>Q12230</t>
  </si>
  <si>
    <t>YPL004C</t>
  </si>
  <si>
    <t>LSP1</t>
  </si>
  <si>
    <t>Q12233</t>
  </si>
  <si>
    <t>YPR020W</t>
  </si>
  <si>
    <t>ATP20</t>
  </si>
  <si>
    <t>Q12234</t>
  </si>
  <si>
    <t>YOR216C</t>
  </si>
  <si>
    <t>RUD3</t>
  </si>
  <si>
    <t>Q12235</t>
  </si>
  <si>
    <t>YLL055W</t>
  </si>
  <si>
    <t>YCT1</t>
  </si>
  <si>
    <t>Q12236</t>
  </si>
  <si>
    <t>YOL100W</t>
  </si>
  <si>
    <t>PKH2</t>
  </si>
  <si>
    <t>Q12239</t>
  </si>
  <si>
    <t>YOL107W</t>
  </si>
  <si>
    <t>Q12241</t>
  </si>
  <si>
    <t>YOR106W</t>
  </si>
  <si>
    <t>VAM3</t>
  </si>
  <si>
    <t>Q12242</t>
  </si>
  <si>
    <t>YOR138C</t>
  </si>
  <si>
    <t>RUP1</t>
  </si>
  <si>
    <t>Q12244</t>
  </si>
  <si>
    <t>YLL054C</t>
  </si>
  <si>
    <t>Q12245</t>
  </si>
  <si>
    <t>YPL144W</t>
  </si>
  <si>
    <t>POC4</t>
  </si>
  <si>
    <t>Q12246</t>
  </si>
  <si>
    <t>YOR171C</t>
  </si>
  <si>
    <t>LCB4</t>
  </si>
  <si>
    <t>Q12247</t>
  </si>
  <si>
    <t>YLR068W</t>
  </si>
  <si>
    <t>FYV7</t>
  </si>
  <si>
    <t>Q12250</t>
  </si>
  <si>
    <t>YDL147W</t>
  </si>
  <si>
    <t>RPN5</t>
  </si>
  <si>
    <t>Q12251</t>
  </si>
  <si>
    <t>YPR011C</t>
  </si>
  <si>
    <t>Q12256</t>
  </si>
  <si>
    <t>YOR273C</t>
  </si>
  <si>
    <t>TPO4</t>
  </si>
  <si>
    <t>Q12259</t>
  </si>
  <si>
    <t>YLR108C</t>
  </si>
  <si>
    <t>Q12262</t>
  </si>
  <si>
    <t>YPR046W</t>
  </si>
  <si>
    <t>MCM16</t>
  </si>
  <si>
    <t>Q12263</t>
  </si>
  <si>
    <t>YDR507C</t>
  </si>
  <si>
    <t>GIN4</t>
  </si>
  <si>
    <t>Q12265</t>
  </si>
  <si>
    <t>YOL061W</t>
  </si>
  <si>
    <t>PRS5</t>
  </si>
  <si>
    <t>Q12267</t>
  </si>
  <si>
    <t>YLR086W</t>
  </si>
  <si>
    <t>SMC4</t>
  </si>
  <si>
    <t>Q12270</t>
  </si>
  <si>
    <t>YPL246C</t>
  </si>
  <si>
    <t>RBD2</t>
  </si>
  <si>
    <t>Q12271</t>
  </si>
  <si>
    <t>YOR109W</t>
  </si>
  <si>
    <t>INP53</t>
  </si>
  <si>
    <t>Q12272</t>
  </si>
  <si>
    <t>YOL102C</t>
  </si>
  <si>
    <t>TPT1</t>
  </si>
  <si>
    <t>Q12273</t>
  </si>
  <si>
    <t>YOL103W-B</t>
  </si>
  <si>
    <t>TY1B-OL</t>
  </si>
  <si>
    <t>Q12275</t>
  </si>
  <si>
    <t>YOR093C</t>
  </si>
  <si>
    <t>Q12276</t>
  </si>
  <si>
    <t>YOR227W</t>
  </si>
  <si>
    <t>HER1</t>
  </si>
  <si>
    <t>Q12277</t>
  </si>
  <si>
    <t>YDL111C</t>
  </si>
  <si>
    <t>RRP42</t>
  </si>
  <si>
    <t>Q12283</t>
  </si>
  <si>
    <t>YOR221C</t>
  </si>
  <si>
    <t>MCT1</t>
  </si>
  <si>
    <t>Q12284</t>
  </si>
  <si>
    <t>YPR037C</t>
  </si>
  <si>
    <t>ERV2</t>
  </si>
  <si>
    <t>Q12285</t>
  </si>
  <si>
    <t>YOL111C</t>
  </si>
  <si>
    <t>MDY2</t>
  </si>
  <si>
    <t>Q12287</t>
  </si>
  <si>
    <t>YLL009C</t>
  </si>
  <si>
    <t>COX17</t>
  </si>
  <si>
    <t>Q12288</t>
  </si>
  <si>
    <t>YLR126C</t>
  </si>
  <si>
    <t>Q12289</t>
  </si>
  <si>
    <t>YOR100C</t>
  </si>
  <si>
    <t>CRC1</t>
  </si>
  <si>
    <t>Q12296</t>
  </si>
  <si>
    <t>YOL060C</t>
  </si>
  <si>
    <t>MAM3</t>
  </si>
  <si>
    <t>Q12297</t>
  </si>
  <si>
    <t>YPL011C</t>
  </si>
  <si>
    <t>TAF3</t>
  </si>
  <si>
    <t>Q12298</t>
  </si>
  <si>
    <t>YDR061W</t>
  </si>
  <si>
    <t>Q12305</t>
  </si>
  <si>
    <t>YOR285W</t>
  </si>
  <si>
    <t>RDL1</t>
  </si>
  <si>
    <t>Q12306</t>
  </si>
  <si>
    <t>YDR510W</t>
  </si>
  <si>
    <t>SMT3</t>
  </si>
  <si>
    <t>Q12309</t>
  </si>
  <si>
    <t>YLR117C</t>
  </si>
  <si>
    <t>CLF1</t>
  </si>
  <si>
    <t>Q12314</t>
  </si>
  <si>
    <t>YOR021C</t>
  </si>
  <si>
    <t>SFM1</t>
  </si>
  <si>
    <t>Q12315</t>
  </si>
  <si>
    <t>YDL207W</t>
  </si>
  <si>
    <t>GLE1</t>
  </si>
  <si>
    <t>Q12321</t>
  </si>
  <si>
    <t>YPR070W</t>
  </si>
  <si>
    <t>MED1</t>
  </si>
  <si>
    <t>Q12324</t>
  </si>
  <si>
    <t>YOR087W</t>
  </si>
  <si>
    <t>YVC1</t>
  </si>
  <si>
    <t>Q12325</t>
  </si>
  <si>
    <t>YLR092W</t>
  </si>
  <si>
    <t>SUL2</t>
  </si>
  <si>
    <t>Q12326</t>
  </si>
  <si>
    <t>YOL056W</t>
  </si>
  <si>
    <t>GPM3</t>
  </si>
  <si>
    <t>Q12328</t>
  </si>
  <si>
    <t>YDL217C</t>
  </si>
  <si>
    <t>TIM22</t>
  </si>
  <si>
    <t>Q12329</t>
  </si>
  <si>
    <t>YDR171W</t>
  </si>
  <si>
    <t>HSP42</t>
  </si>
  <si>
    <t>Q12334</t>
  </si>
  <si>
    <t>YDL139C</t>
  </si>
  <si>
    <t>SCM3</t>
  </si>
  <si>
    <t>Q12335</t>
  </si>
  <si>
    <t>YDR032C</t>
  </si>
  <si>
    <t>PST2</t>
  </si>
  <si>
    <t>Q12339</t>
  </si>
  <si>
    <t>YOR004W</t>
  </si>
  <si>
    <t>UTP23</t>
  </si>
  <si>
    <t>Q12341</t>
  </si>
  <si>
    <t>YPL001W</t>
  </si>
  <si>
    <t>HAT1</t>
  </si>
  <si>
    <t>Q12343</t>
  </si>
  <si>
    <t>YOR174W</t>
  </si>
  <si>
    <t>MED4</t>
  </si>
  <si>
    <t>Q12344</t>
  </si>
  <si>
    <t>YPL249C</t>
  </si>
  <si>
    <t>GYP5</t>
  </si>
  <si>
    <t>Q12345</t>
  </si>
  <si>
    <t>YLR052W</t>
  </si>
  <si>
    <t>IES3</t>
  </si>
  <si>
    <t>Q12346</t>
  </si>
  <si>
    <t>YPR071W</t>
  </si>
  <si>
    <t>Q12354</t>
  </si>
  <si>
    <t>YLR118C</t>
  </si>
  <si>
    <t>Q12355</t>
  </si>
  <si>
    <t>YDR055W</t>
  </si>
  <si>
    <t>PST1</t>
  </si>
  <si>
    <t>Q12362</t>
  </si>
  <si>
    <t>YOL066C</t>
  </si>
  <si>
    <t>RIB2</t>
  </si>
  <si>
    <t>Q12363</t>
  </si>
  <si>
    <t>YOR230W</t>
  </si>
  <si>
    <t>WTM1</t>
  </si>
  <si>
    <t>Q12365</t>
  </si>
  <si>
    <t>YPL255W</t>
  </si>
  <si>
    <t>BBP1</t>
  </si>
  <si>
    <t>Q12368</t>
  </si>
  <si>
    <t>YDL098C</t>
  </si>
  <si>
    <t>SNU23</t>
  </si>
  <si>
    <t>Q12373</t>
  </si>
  <si>
    <t>YLL022C</t>
  </si>
  <si>
    <t>HIF1</t>
  </si>
  <si>
    <t>Q12374</t>
  </si>
  <si>
    <t>YPR155C</t>
  </si>
  <si>
    <t>NCA2</t>
  </si>
  <si>
    <t>Q12375</t>
  </si>
  <si>
    <t>YOR130C</t>
  </si>
  <si>
    <t>ORT1</t>
  </si>
  <si>
    <t>Q12377</t>
  </si>
  <si>
    <t>YDL097C</t>
  </si>
  <si>
    <t>RPN6</t>
  </si>
  <si>
    <t>Q12383</t>
  </si>
  <si>
    <t>YOL125W</t>
  </si>
  <si>
    <t>TRM13</t>
  </si>
  <si>
    <t>Q12386</t>
  </si>
  <si>
    <t>YOR141C</t>
  </si>
  <si>
    <t>ARP8</t>
  </si>
  <si>
    <t>Q12387</t>
  </si>
  <si>
    <t>YOL076W</t>
  </si>
  <si>
    <t>MDM20</t>
  </si>
  <si>
    <t>Q12389</t>
  </si>
  <si>
    <t>YDL031W</t>
  </si>
  <si>
    <t>DBP10</t>
  </si>
  <si>
    <t>Q12395</t>
  </si>
  <si>
    <t>YLR128W</t>
  </si>
  <si>
    <t>DCN1</t>
  </si>
  <si>
    <t>Q12400</t>
  </si>
  <si>
    <t>YOL093W</t>
  </si>
  <si>
    <t>TRM10</t>
  </si>
  <si>
    <t>Q12402</t>
  </si>
  <si>
    <t>YPR028W</t>
  </si>
  <si>
    <t>YOP1</t>
  </si>
  <si>
    <t>Q12403</t>
  </si>
  <si>
    <t>YDL018C</t>
  </si>
  <si>
    <t>ERP3</t>
  </si>
  <si>
    <t>Q12404</t>
  </si>
  <si>
    <t>YOR288C</t>
  </si>
  <si>
    <t>MPD1</t>
  </si>
  <si>
    <t>Q12406</t>
  </si>
  <si>
    <t>YPR034W</t>
  </si>
  <si>
    <t>ARP7</t>
  </si>
  <si>
    <t>Q12408</t>
  </si>
  <si>
    <t>YDL046W</t>
  </si>
  <si>
    <t>NPC2</t>
  </si>
  <si>
    <t>Q12415</t>
  </si>
  <si>
    <t>YOR110W</t>
  </si>
  <si>
    <t>TFC7</t>
  </si>
  <si>
    <t>Q12416</t>
  </si>
  <si>
    <t>YOR083W</t>
  </si>
  <si>
    <t>WHI5</t>
  </si>
  <si>
    <t>Q12428</t>
  </si>
  <si>
    <t>YPR002W</t>
  </si>
  <si>
    <t>PDH1</t>
  </si>
  <si>
    <t>Q12429</t>
  </si>
  <si>
    <t>YLR143W</t>
  </si>
  <si>
    <t>DPH6</t>
  </si>
  <si>
    <t>Q12432</t>
  </si>
  <si>
    <t>YPR023C</t>
  </si>
  <si>
    <t>EAF3</t>
  </si>
  <si>
    <t>Q12434</t>
  </si>
  <si>
    <t>YDL135C</t>
  </si>
  <si>
    <t>RDI1</t>
  </si>
  <si>
    <t>Q12436</t>
  </si>
  <si>
    <t>YLR130C</t>
  </si>
  <si>
    <t>ZRT2</t>
  </si>
  <si>
    <t>Q12438</t>
  </si>
  <si>
    <t>YDL010W</t>
  </si>
  <si>
    <t>GRX6</t>
  </si>
  <si>
    <t>Q12442</t>
  </si>
  <si>
    <t>YOL002C</t>
  </si>
  <si>
    <t>IZH2</t>
  </si>
  <si>
    <t>Q12443</t>
  </si>
  <si>
    <t>YDL204W</t>
  </si>
  <si>
    <t>RTN2</t>
  </si>
  <si>
    <t>Q12446</t>
  </si>
  <si>
    <t>YOR181W</t>
  </si>
  <si>
    <t>LAS17</t>
  </si>
  <si>
    <t>Q12447</t>
  </si>
  <si>
    <t>YDR071C</t>
  </si>
  <si>
    <t>PAA1</t>
  </si>
  <si>
    <t>Q12449</t>
  </si>
  <si>
    <t>YDR214W</t>
  </si>
  <si>
    <t>AHA1</t>
  </si>
  <si>
    <t>Q12450</t>
  </si>
  <si>
    <t>YOR016C</t>
  </si>
  <si>
    <t>ERP4</t>
  </si>
  <si>
    <t>Q12451</t>
  </si>
  <si>
    <t>YDL019C</t>
  </si>
  <si>
    <t>OSH2</t>
  </si>
  <si>
    <t>Q12452</t>
  </si>
  <si>
    <t>YLR100W</t>
  </si>
  <si>
    <t>ERG27</t>
  </si>
  <si>
    <t>Q12453</t>
  </si>
  <si>
    <t>YOR112W</t>
  </si>
  <si>
    <t>CEX1</t>
  </si>
  <si>
    <t>Q12454</t>
  </si>
  <si>
    <t>YDR067C</t>
  </si>
  <si>
    <t>OCA6</t>
  </si>
  <si>
    <t>Q12455</t>
  </si>
  <si>
    <t>YLR146C</t>
  </si>
  <si>
    <t>SPE4</t>
  </si>
  <si>
    <t>Q12457</t>
  </si>
  <si>
    <t>YDR026C</t>
  </si>
  <si>
    <t>NSI1</t>
  </si>
  <si>
    <t>Q12458</t>
  </si>
  <si>
    <t>YDR368W</t>
  </si>
  <si>
    <t>YPR1</t>
  </si>
  <si>
    <t>Q12460</t>
  </si>
  <si>
    <t>YLR197W</t>
  </si>
  <si>
    <t>NOP56</t>
  </si>
  <si>
    <t>Q12461</t>
  </si>
  <si>
    <t>YPL152W</t>
  </si>
  <si>
    <t>RRD2</t>
  </si>
  <si>
    <t>Q12462</t>
  </si>
  <si>
    <t>YOL147C</t>
  </si>
  <si>
    <t>PEX11</t>
  </si>
  <si>
    <t>Q12463</t>
  </si>
  <si>
    <t>YOL124C</t>
  </si>
  <si>
    <t>TRM11</t>
  </si>
  <si>
    <t>Q12464</t>
  </si>
  <si>
    <t>YPL235W</t>
  </si>
  <si>
    <t>RVB2</t>
  </si>
  <si>
    <t>Q12465</t>
  </si>
  <si>
    <t>YLR084C</t>
  </si>
  <si>
    <t>RAX2</t>
  </si>
  <si>
    <t>Q12466</t>
  </si>
  <si>
    <t>YOR086C</t>
  </si>
  <si>
    <t>TCB1</t>
  </si>
  <si>
    <t>Q12480</t>
  </si>
  <si>
    <t>YPR004C</t>
  </si>
  <si>
    <t>AIM45</t>
  </si>
  <si>
    <t>Q12481</t>
  </si>
  <si>
    <t>YOR287C</t>
  </si>
  <si>
    <t>RRP36</t>
  </si>
  <si>
    <t>Q12486</t>
  </si>
  <si>
    <t>YOR131C</t>
  </si>
  <si>
    <t>Q12487</t>
  </si>
  <si>
    <t>YOR150W</t>
  </si>
  <si>
    <t>MRPL23</t>
  </si>
  <si>
    <t>Q12488</t>
  </si>
  <si>
    <t>YDR013W</t>
  </si>
  <si>
    <t>PSF1</t>
  </si>
  <si>
    <t>Q12493</t>
  </si>
  <si>
    <t>YDR383C</t>
  </si>
  <si>
    <t>NKP1</t>
  </si>
  <si>
    <t>Q12494</t>
  </si>
  <si>
    <t>YDR017C</t>
  </si>
  <si>
    <t>KCS1</t>
  </si>
  <si>
    <t>Q12495</t>
  </si>
  <si>
    <t>YPR018W</t>
  </si>
  <si>
    <t>RLF2</t>
  </si>
  <si>
    <t>Q12496</t>
  </si>
  <si>
    <t>YOL098C</t>
  </si>
  <si>
    <t>Q12498</t>
  </si>
  <si>
    <t>YPL156C</t>
  </si>
  <si>
    <t>PRM4</t>
  </si>
  <si>
    <t>Q12499</t>
  </si>
  <si>
    <t>YOR310C</t>
  </si>
  <si>
    <t>NOP58</t>
  </si>
  <si>
    <t>Q12500</t>
  </si>
  <si>
    <t>YLR114C</t>
  </si>
  <si>
    <t>AVL9</t>
  </si>
  <si>
    <t>Q12502</t>
  </si>
  <si>
    <t>YOR322C</t>
  </si>
  <si>
    <t>LDB19</t>
  </si>
  <si>
    <t>Q12504</t>
  </si>
  <si>
    <t>YDR257C</t>
  </si>
  <si>
    <t>RKM4</t>
  </si>
  <si>
    <t>Q12505</t>
  </si>
  <si>
    <t>YPL026C</t>
  </si>
  <si>
    <t>SKS1</t>
  </si>
  <si>
    <t>Q12508</t>
  </si>
  <si>
    <t>YDR255C</t>
  </si>
  <si>
    <t>RMD5</t>
  </si>
  <si>
    <t>Q12509</t>
  </si>
  <si>
    <t>YLR085C</t>
  </si>
  <si>
    <t>ARP6</t>
  </si>
  <si>
    <t>Q12510</t>
  </si>
  <si>
    <t>YDL156W</t>
  </si>
  <si>
    <t>CMR1</t>
  </si>
  <si>
    <t>Q12511</t>
  </si>
  <si>
    <t>YOR090C</t>
  </si>
  <si>
    <t>PTC5</t>
  </si>
  <si>
    <t>Q12512</t>
  </si>
  <si>
    <t>YOL154W</t>
  </si>
  <si>
    <t>ZPS1</t>
  </si>
  <si>
    <t>Q12513</t>
  </si>
  <si>
    <t>YDL110C</t>
  </si>
  <si>
    <t>TMA17</t>
  </si>
  <si>
    <t>Q12514</t>
  </si>
  <si>
    <t>YPR072W</t>
  </si>
  <si>
    <t>NOT5</t>
  </si>
  <si>
    <t>Q12515</t>
  </si>
  <si>
    <t>YDL173W</t>
  </si>
  <si>
    <t>PAR32</t>
  </si>
  <si>
    <t>Q12517</t>
  </si>
  <si>
    <t>YOL149W</t>
  </si>
  <si>
    <t>DCP1</t>
  </si>
  <si>
    <t>Q12518</t>
  </si>
  <si>
    <t>YDL161W</t>
  </si>
  <si>
    <t>ENT1</t>
  </si>
  <si>
    <t>Q12522</t>
  </si>
  <si>
    <t>YPR016C</t>
  </si>
  <si>
    <t>TIF6</t>
  </si>
  <si>
    <t>Q12524</t>
  </si>
  <si>
    <t>YLR151C</t>
  </si>
  <si>
    <t>PCD1</t>
  </si>
  <si>
    <t>Q12527</t>
  </si>
  <si>
    <t>YPR049C</t>
  </si>
  <si>
    <t>ATG11</t>
  </si>
  <si>
    <t>Q12532</t>
  </si>
  <si>
    <t>YPL009C</t>
  </si>
  <si>
    <t>RQC2</t>
  </si>
  <si>
    <t>Q12672</t>
  </si>
  <si>
    <t>YPL079W</t>
  </si>
  <si>
    <t>RPL21B</t>
  </si>
  <si>
    <t>Q12674</t>
  </si>
  <si>
    <t>YMR162C</t>
  </si>
  <si>
    <t>DNF3</t>
  </si>
  <si>
    <t>Q12675</t>
  </si>
  <si>
    <t>YDR093W</t>
  </si>
  <si>
    <t>DNF2</t>
  </si>
  <si>
    <t>Q12676</t>
  </si>
  <si>
    <t>YMR113W</t>
  </si>
  <si>
    <t>FOL3</t>
  </si>
  <si>
    <t>Q12680</t>
  </si>
  <si>
    <t>YDL171C</t>
  </si>
  <si>
    <t>GLT1</t>
  </si>
  <si>
    <t>Q12692</t>
  </si>
  <si>
    <t>YOL012C</t>
  </si>
  <si>
    <t>HTZ1</t>
  </si>
  <si>
    <t>Q12697</t>
  </si>
  <si>
    <t>YOR291W</t>
  </si>
  <si>
    <t>YPK9</t>
  </si>
  <si>
    <t>Q12745</t>
  </si>
  <si>
    <t>YLR440C</t>
  </si>
  <si>
    <t>SEC39</t>
  </si>
  <si>
    <t>Q12746</t>
  </si>
  <si>
    <t>YML125C</t>
  </si>
  <si>
    <t>PGA3</t>
  </si>
  <si>
    <t>Q12749</t>
  </si>
  <si>
    <t>YLR383W</t>
  </si>
  <si>
    <t>SMC6</t>
  </si>
  <si>
    <t>Q12751</t>
  </si>
  <si>
    <t>YMR185W</t>
  </si>
  <si>
    <t>RTP1</t>
  </si>
  <si>
    <t>Q12753</t>
  </si>
  <si>
    <t>YPR008W</t>
  </si>
  <si>
    <t>HAA1</t>
  </si>
  <si>
    <t>Q12754</t>
  </si>
  <si>
    <t>YPL012W</t>
  </si>
  <si>
    <t>RRP12</t>
  </si>
  <si>
    <t>Q2V2P4</t>
  </si>
  <si>
    <t>YIL156W-B</t>
  </si>
  <si>
    <t>Q3E6R5</t>
  </si>
  <si>
    <t>YDR381C-A</t>
  </si>
  <si>
    <t>Q3E705</t>
  </si>
  <si>
    <t>YGR271C-A</t>
  </si>
  <si>
    <t>EFG1</t>
  </si>
  <si>
    <t>Q3E747</t>
  </si>
  <si>
    <t>YLR363W-A</t>
  </si>
  <si>
    <t>Q3E756</t>
  </si>
  <si>
    <t>YBL029C-A</t>
  </si>
  <si>
    <t>Q3E764</t>
  </si>
  <si>
    <t>YLR262C-A</t>
  </si>
  <si>
    <t>TMA7</t>
  </si>
  <si>
    <t>Q3E776</t>
  </si>
  <si>
    <t>YBR255C-A</t>
  </si>
  <si>
    <t>Q3E790</t>
  </si>
  <si>
    <t>YBR058C-A</t>
  </si>
  <si>
    <t>TSC3</t>
  </si>
  <si>
    <t>Q3E793</t>
  </si>
  <si>
    <t>YAL044W-A</t>
  </si>
  <si>
    <t>BOL1</t>
  </si>
  <si>
    <t>Q3E795</t>
  </si>
  <si>
    <t>YLR361C-A</t>
  </si>
  <si>
    <t>Q3E7A3</t>
  </si>
  <si>
    <t>YJL133C-A</t>
  </si>
  <si>
    <t>Q3E7A4</t>
  </si>
  <si>
    <t>YBL059C-A</t>
  </si>
  <si>
    <t>CMC2</t>
  </si>
  <si>
    <t>Q3E7B6</t>
  </si>
  <si>
    <t>YCL005W-A</t>
  </si>
  <si>
    <t>VMA9</t>
  </si>
  <si>
    <t>Q3E824</t>
  </si>
  <si>
    <t>YOR020W-A</t>
  </si>
  <si>
    <t>Q3E829</t>
  </si>
  <si>
    <t>YDL160C-A</t>
  </si>
  <si>
    <t>MHF2</t>
  </si>
  <si>
    <t>Q3E833</t>
  </si>
  <si>
    <t>YKR095W-A</t>
  </si>
  <si>
    <t>PCC1</t>
  </si>
  <si>
    <t>Q3E834</t>
  </si>
  <si>
    <t>YER074W-A</t>
  </si>
  <si>
    <t>YOS1</t>
  </si>
  <si>
    <t>Q3E835</t>
  </si>
  <si>
    <t>YOL086W-A</t>
  </si>
  <si>
    <t>MHF1</t>
  </si>
  <si>
    <t>Q3E841</t>
  </si>
  <si>
    <t>YNR034W-A</t>
  </si>
  <si>
    <t>Q3E846</t>
  </si>
  <si>
    <t>YMR244C-A</t>
  </si>
  <si>
    <t>COA6</t>
  </si>
  <si>
    <t>Q6Q547</t>
  </si>
  <si>
    <t>YHR072W-A</t>
  </si>
  <si>
    <t>NOP10</t>
  </si>
  <si>
    <t>Q6Q560</t>
  </si>
  <si>
    <t>YER048W-A</t>
  </si>
  <si>
    <t>ISD11</t>
  </si>
  <si>
    <t>Q6WNK7</t>
  </si>
  <si>
    <t>YBR111W-A</t>
  </si>
  <si>
    <t>SUS1</t>
  </si>
  <si>
    <t>Q86ZR7</t>
  </si>
  <si>
    <t>YKL033W-A</t>
  </si>
  <si>
    <t>Q92316</t>
  </si>
  <si>
    <t>YGL226C-A</t>
  </si>
  <si>
    <t>OST5</t>
  </si>
  <si>
    <t>Q92317</t>
  </si>
  <si>
    <t>YDR397C</t>
  </si>
  <si>
    <t>NCB2</t>
  </si>
  <si>
    <t>Q92325</t>
  </si>
  <si>
    <t>YOL025W</t>
  </si>
  <si>
    <t>LAG2</t>
  </si>
  <si>
    <t>Q92331</t>
  </si>
  <si>
    <t>YOR069W</t>
  </si>
  <si>
    <t>VPS5</t>
  </si>
  <si>
    <t>Q96VH4</t>
  </si>
  <si>
    <t>YCL026C-B</t>
  </si>
  <si>
    <t>HBN1</t>
  </si>
  <si>
    <t>Q96VH5</t>
  </si>
  <si>
    <t>YCL057C-A</t>
  </si>
  <si>
    <t>MIC10</t>
  </si>
  <si>
    <t>Q99176</t>
  </si>
  <si>
    <t>YLR119W</t>
  </si>
  <si>
    <t>SRN2</t>
  </si>
  <si>
    <t>Q99177</t>
  </si>
  <si>
    <t>YPR057W</t>
  </si>
  <si>
    <t>BRR1</t>
  </si>
  <si>
    <t>Q99181</t>
  </si>
  <si>
    <t>YOR319W</t>
  </si>
  <si>
    <t>HSH49</t>
  </si>
  <si>
    <t>Q99186</t>
  </si>
  <si>
    <t>YOL062C</t>
  </si>
  <si>
    <t>APM4</t>
  </si>
  <si>
    <t>Q99189</t>
  </si>
  <si>
    <t>YOR160W</t>
  </si>
  <si>
    <t>MTR10</t>
  </si>
  <si>
    <t>Q99190</t>
  </si>
  <si>
    <t>YDL015C</t>
  </si>
  <si>
    <t>TSC13</t>
  </si>
  <si>
    <t>Q99207</t>
  </si>
  <si>
    <t>YDL148C</t>
  </si>
  <si>
    <t>NOP14</t>
  </si>
  <si>
    <t>Q99210</t>
  </si>
  <si>
    <t>YOR111W</t>
  </si>
  <si>
    <t>Q99216</t>
  </si>
  <si>
    <t>YOR145C</t>
  </si>
  <si>
    <t>PNO1</t>
  </si>
  <si>
    <t>Q99220</t>
  </si>
  <si>
    <t>YDR057W</t>
  </si>
  <si>
    <t>YOS9</t>
  </si>
  <si>
    <t>Q99247</t>
  </si>
  <si>
    <t>YOL087C</t>
  </si>
  <si>
    <t>Q99252</t>
  </si>
  <si>
    <t>YOR092W</t>
  </si>
  <si>
    <t>ECM3</t>
  </si>
  <si>
    <t>Q99257</t>
  </si>
  <si>
    <t>YPL169C</t>
  </si>
  <si>
    <t>MEX67</t>
  </si>
  <si>
    <t>Q99258</t>
  </si>
  <si>
    <t>YDR487C</t>
  </si>
  <si>
    <t>RIB3</t>
  </si>
  <si>
    <t>Q99260</t>
  </si>
  <si>
    <t>YLR262C</t>
  </si>
  <si>
    <t>YPT6</t>
  </si>
  <si>
    <t>Q99271</t>
  </si>
  <si>
    <t>YLR138W</t>
  </si>
  <si>
    <t>NHA1</t>
  </si>
  <si>
    <t>Q99278</t>
  </si>
  <si>
    <t>YMR112C</t>
  </si>
  <si>
    <t>MED11</t>
  </si>
  <si>
    <t>Q99287</t>
  </si>
  <si>
    <t>YOR165W</t>
  </si>
  <si>
    <t>SEY1</t>
  </si>
  <si>
    <t>Q99288</t>
  </si>
  <si>
    <t>YDR051C</t>
  </si>
  <si>
    <t>DET1</t>
  </si>
  <si>
    <t>Q99297</t>
  </si>
  <si>
    <t>YOR222W</t>
  </si>
  <si>
    <t>ODC2</t>
  </si>
  <si>
    <t>Q99312</t>
  </si>
  <si>
    <t>YOR155C</t>
  </si>
  <si>
    <t>ISN1</t>
  </si>
  <si>
    <t>Q99314</t>
  </si>
  <si>
    <t>YOR213C</t>
  </si>
  <si>
    <t>SAS5</t>
  </si>
  <si>
    <t>Q99316</t>
  </si>
  <si>
    <t>YOL088C</t>
  </si>
  <si>
    <t>MPD2</t>
  </si>
  <si>
    <t>Q99321</t>
  </si>
  <si>
    <t>YOR163W</t>
  </si>
  <si>
    <t>DDP1</t>
  </si>
  <si>
    <t>Q99332</t>
  </si>
  <si>
    <t>YOR324C</t>
  </si>
  <si>
    <t>FRT1</t>
  </si>
  <si>
    <t>Q99369</t>
  </si>
  <si>
    <t>YOR280C</t>
  </si>
  <si>
    <t>FSH3</t>
  </si>
  <si>
    <t>Q99382</t>
  </si>
  <si>
    <t>YLR065C</t>
  </si>
  <si>
    <t>ENV10</t>
  </si>
  <si>
    <t>Q99383</t>
  </si>
  <si>
    <t>YOL123W</t>
  </si>
  <si>
    <t>HRP1</t>
  </si>
  <si>
    <t>Q99385</t>
  </si>
  <si>
    <t>YDL128W</t>
  </si>
  <si>
    <t>VCX1</t>
  </si>
  <si>
    <t>Q99394</t>
  </si>
  <si>
    <t>YOR115C</t>
  </si>
  <si>
    <t>TRS33</t>
  </si>
  <si>
    <t>Q9P305</t>
  </si>
  <si>
    <t>YHR132W-A</t>
  </si>
  <si>
    <t>IGO2</t>
  </si>
  <si>
    <t>Q9URQ3</t>
  </si>
  <si>
    <t>YLR316C</t>
  </si>
  <si>
    <t>TAD3</t>
  </si>
  <si>
    <t>Q9URQ5</t>
  </si>
  <si>
    <t>YCR020W-B</t>
  </si>
  <si>
    <t>HTL1</t>
  </si>
  <si>
    <t>Rates and yields determined from measurements of biomass and exometabolite concentrations</t>
  </si>
  <si>
    <t>Physiological parameter</t>
  </si>
  <si>
    <t>Min aerobic</t>
  </si>
  <si>
    <t>Rich aerobic</t>
  </si>
  <si>
    <t>Min anaerobic</t>
  </si>
  <si>
    <t>Rich anaerobic</t>
  </si>
  <si>
    <t>µ_cDW (1/h)</t>
  </si>
  <si>
    <t>µ_CO2 (1/h)</t>
  </si>
  <si>
    <t>p_value_µ_cDW</t>
  </si>
  <si>
    <t>p_value_µ_CO2</t>
  </si>
  <si>
    <t>Ysx (gDW/g Glc)</t>
  </si>
  <si>
    <t>rGlucose (mmol/gDWh)</t>
  </si>
  <si>
    <t>rEthanol (mmol/gDWh)</t>
  </si>
  <si>
    <t>rGlycerol (mmol/gDWh)</t>
  </si>
  <si>
    <t>not quantified</t>
  </si>
  <si>
    <t>Uptake (mmol/gDW/h)</t>
  </si>
  <si>
    <t>amino acid yield (µmol/gDW)</t>
  </si>
  <si>
    <t>Glu</t>
  </si>
  <si>
    <t>NaN</t>
  </si>
  <si>
    <t>Thr</t>
  </si>
  <si>
    <t>Lys</t>
  </si>
  <si>
    <t>Leu</t>
  </si>
  <si>
    <t>Arg</t>
  </si>
  <si>
    <t>Ile</t>
  </si>
  <si>
    <t>Met</t>
  </si>
  <si>
    <t>Phe</t>
  </si>
  <si>
    <t>Val</t>
  </si>
  <si>
    <t>His</t>
  </si>
  <si>
    <t>Trp</t>
  </si>
  <si>
    <t>Tyr</t>
  </si>
  <si>
    <t>Asp</t>
  </si>
  <si>
    <t>Gly</t>
  </si>
  <si>
    <t>Biomass (gDW/L) and amino acid concentrations (µmol/L) of biological replicates, used for average values that amino acid yields were approximated from</t>
  </si>
  <si>
    <t>Sample_timepoint</t>
  </si>
  <si>
    <t>Biomass</t>
  </si>
  <si>
    <t>Rich aerobic repl.1_1</t>
  </si>
  <si>
    <t>Rich aerobic repl.1_2</t>
  </si>
  <si>
    <t>Rich aerobic repl.1_3</t>
  </si>
  <si>
    <t>Rich aerobic repl.1_4</t>
  </si>
  <si>
    <t>Rich aerobic repl.1_5</t>
  </si>
  <si>
    <t>Rich aerobic repl.2_1</t>
  </si>
  <si>
    <t>Rich aerobic repl.2_2</t>
  </si>
  <si>
    <t>Rich aerobic repl.2_3</t>
  </si>
  <si>
    <t>Rich aerobic repl.2_4</t>
  </si>
  <si>
    <t>Rich aerobic repl.2_5</t>
  </si>
  <si>
    <t>Rich aerobic repl.3_1</t>
  </si>
  <si>
    <t>Rich aerobic repl.3_2</t>
  </si>
  <si>
    <t>Rich aerobic repl.3_3</t>
  </si>
  <si>
    <t>Rich aerobic repl.3_4</t>
  </si>
  <si>
    <t>Rich aerobic repl.3_5</t>
  </si>
  <si>
    <t>Rich anaerobic repl.1_1</t>
  </si>
  <si>
    <t>Rich anaerobic repl.1_2</t>
  </si>
  <si>
    <t>Rich anaerobic repl.1_3</t>
  </si>
  <si>
    <t>Rich anaerobic repl.1_4</t>
  </si>
  <si>
    <t>Rich anaerobic repl.1_5</t>
  </si>
  <si>
    <t>Rich anaerobic repl.2_1</t>
  </si>
  <si>
    <t>Rich anaerobic repl.2_2</t>
  </si>
  <si>
    <t>Rich anaerobic repl.2_3</t>
  </si>
  <si>
    <t>Rich anaerobic repl.2_4</t>
  </si>
  <si>
    <t>Rich anaerobic repl.2_5</t>
  </si>
  <si>
    <t>Rich anaerobic repl.3_1</t>
  </si>
  <si>
    <t>Rich anaerobic repl.3_2</t>
  </si>
  <si>
    <t>Rich anaerobic repl.3_3</t>
  </si>
  <si>
    <t>Rich anaerobic repl.3_4</t>
  </si>
  <si>
    <t>Rich anaerobic repl.3_5</t>
  </si>
  <si>
    <t>GO-slim mapper process terms obtained via Saccharomyces genome database, in March 2019 and based on identified proteins in iBAQ reference pool, of which proteomic data-sets were matched to for summation of allocation to groups</t>
  </si>
  <si>
    <t>GO-slim mapper process term</t>
  </si>
  <si>
    <t>Proteins</t>
  </si>
  <si>
    <t xml:space="preserve"> biological process unknown </t>
  </si>
  <si>
    <t>YBR230W-A</t>
  </si>
  <si>
    <t>COX26</t>
  </si>
  <si>
    <t>SCW11</t>
  </si>
  <si>
    <t>YGL204C</t>
  </si>
  <si>
    <t>MTC3</t>
  </si>
  <si>
    <t>MCY1</t>
  </si>
  <si>
    <t>YHL018W</t>
  </si>
  <si>
    <t>TOH1</t>
  </si>
  <si>
    <t>PXP2</t>
  </si>
  <si>
    <t>YJR149W</t>
  </si>
  <si>
    <t>PTM1</t>
  </si>
  <si>
    <t>YKL107W</t>
  </si>
  <si>
    <t>YLR326W</t>
  </si>
  <si>
    <t>INA1</t>
  </si>
  <si>
    <t>OSW5</t>
  </si>
  <si>
    <t>KSH1</t>
  </si>
  <si>
    <t>PBR1</t>
  </si>
  <si>
    <t>EGO4</t>
  </si>
  <si>
    <t>SDD3</t>
  </si>
  <si>
    <t>CUB1</t>
  </si>
  <si>
    <t>AI3</t>
  </si>
  <si>
    <t>BDH2</t>
  </si>
  <si>
    <t>PRM9</t>
  </si>
  <si>
    <t>YBL029W</t>
  </si>
  <si>
    <t>MOH1</t>
  </si>
  <si>
    <t>YBL059W</t>
  </si>
  <si>
    <t>YBL086C</t>
  </si>
  <si>
    <t>RCF3</t>
  </si>
  <si>
    <t>MTC4</t>
  </si>
  <si>
    <t>YCL042W</t>
  </si>
  <si>
    <t>YDL129W</t>
  </si>
  <si>
    <t>YDL177C</t>
  </si>
  <si>
    <t>MFG1</t>
  </si>
  <si>
    <t>YDR222W</t>
  </si>
  <si>
    <t>AMD2</t>
  </si>
  <si>
    <t>PXP1</t>
  </si>
  <si>
    <t>YEL025C</t>
  </si>
  <si>
    <t>YEL043W</t>
  </si>
  <si>
    <t>AVT2</t>
  </si>
  <si>
    <t>RMD6</t>
  </si>
  <si>
    <t>AIM11</t>
  </si>
  <si>
    <t>YER158C</t>
  </si>
  <si>
    <t>MIL1</t>
  </si>
  <si>
    <t>YGR021W</t>
  </si>
  <si>
    <t>YGR067C</t>
  </si>
  <si>
    <t>RIE1</t>
  </si>
  <si>
    <t>YHR033W</t>
  </si>
  <si>
    <t>YPT35</t>
  </si>
  <si>
    <t>YHR131C</t>
  </si>
  <si>
    <t>LIN1</t>
  </si>
  <si>
    <t>YIL067C</t>
  </si>
  <si>
    <t>YIL077C</t>
  </si>
  <si>
    <t>RRT14</t>
  </si>
  <si>
    <t>ESL1</t>
  </si>
  <si>
    <t>CSS1</t>
  </si>
  <si>
    <t>TPH3</t>
  </si>
  <si>
    <t>CHM7</t>
  </si>
  <si>
    <t>YJL132W</t>
  </si>
  <si>
    <t>MHO1</t>
  </si>
  <si>
    <t>YJR011C</t>
  </si>
  <si>
    <t>YJR039W</t>
  </si>
  <si>
    <t>YJR112W-A</t>
  </si>
  <si>
    <t>IPA1</t>
  </si>
  <si>
    <t>YKL023C-A</t>
  </si>
  <si>
    <t>TTI1</t>
  </si>
  <si>
    <t>YKL065W-A</t>
  </si>
  <si>
    <t>CUE2</t>
  </si>
  <si>
    <t>DGR2</t>
  </si>
  <si>
    <t>YKL133C</t>
  </si>
  <si>
    <t>FMP46</t>
  </si>
  <si>
    <t>BOP2</t>
  </si>
  <si>
    <t>CMG1</t>
  </si>
  <si>
    <t>YLR283W</t>
  </si>
  <si>
    <t>YLR446W</t>
  </si>
  <si>
    <t>YML020W</t>
  </si>
  <si>
    <t>AIM34</t>
  </si>
  <si>
    <t>STB4</t>
  </si>
  <si>
    <t>YMR111C</t>
  </si>
  <si>
    <t>YMR114C</t>
  </si>
  <si>
    <t>YMR155W</t>
  </si>
  <si>
    <t>YMR262W</t>
  </si>
  <si>
    <t>YNL011C</t>
  </si>
  <si>
    <t>YNL146W</t>
  </si>
  <si>
    <t>YNL165W</t>
  </si>
  <si>
    <t>YNR061C</t>
  </si>
  <si>
    <t>PHM7</t>
  </si>
  <si>
    <t>DUF1</t>
  </si>
  <si>
    <t>BSC6</t>
  </si>
  <si>
    <t>CMR2</t>
  </si>
  <si>
    <t>DSC3</t>
  </si>
  <si>
    <t>RRG7</t>
  </si>
  <si>
    <t>TFB6</t>
  </si>
  <si>
    <t>YPL107W</t>
  </si>
  <si>
    <t>YPL108W</t>
  </si>
  <si>
    <t>YPL113C</t>
  </si>
  <si>
    <t>MRX4</t>
  </si>
  <si>
    <t>UIP4</t>
  </si>
  <si>
    <t>YPL264C</t>
  </si>
  <si>
    <t>YPR003C</t>
  </si>
  <si>
    <t>SDD4</t>
  </si>
  <si>
    <t>NVJ2</t>
  </si>
  <si>
    <t xml:space="preserve"> protein targeting</t>
  </si>
  <si>
    <t>MDM10</t>
  </si>
  <si>
    <t>YBR137W</t>
  </si>
  <si>
    <t>CRD1</t>
  </si>
  <si>
    <t>PEX8</t>
  </si>
  <si>
    <t>COS6</t>
  </si>
  <si>
    <t>ICE2</t>
  </si>
  <si>
    <t>PEX2</t>
  </si>
  <si>
    <t>VPS70</t>
  </si>
  <si>
    <t>ATG10</t>
  </si>
  <si>
    <t>PEX12</t>
  </si>
  <si>
    <t>ATG4</t>
  </si>
  <si>
    <t>BOR1</t>
  </si>
  <si>
    <t>MDJ2</t>
  </si>
  <si>
    <t>SNF8</t>
  </si>
  <si>
    <t>ATG5</t>
  </si>
  <si>
    <t xml:space="preserve"> response to chemical</t>
  </si>
  <si>
    <t>PTP3</t>
  </si>
  <si>
    <t>MTL1</t>
  </si>
  <si>
    <t>SDD2</t>
  </si>
  <si>
    <t>BXI1</t>
  </si>
  <si>
    <t>HUB1</t>
  </si>
  <si>
    <t>RDS3</t>
  </si>
  <si>
    <t>NTG1</t>
  </si>
  <si>
    <t>PDR3</t>
  </si>
  <si>
    <t>QDR3</t>
  </si>
  <si>
    <t>ERT1</t>
  </si>
  <si>
    <t>KAR4</t>
  </si>
  <si>
    <t>HSP30</t>
  </si>
  <si>
    <t>SRB8</t>
  </si>
  <si>
    <t>GAL3</t>
  </si>
  <si>
    <t>NRG1</t>
  </si>
  <si>
    <t>ADR1</t>
  </si>
  <si>
    <t>PDR15</t>
  </si>
  <si>
    <t>CAD1</t>
  </si>
  <si>
    <t>SNT2</t>
  </si>
  <si>
    <t>SLI1</t>
  </si>
  <si>
    <t>URM1</t>
  </si>
  <si>
    <t>CST6</t>
  </si>
  <si>
    <t>YAP5</t>
  </si>
  <si>
    <t>SSY5</t>
  </si>
  <si>
    <t>FAR1</t>
  </si>
  <si>
    <t>AIM25</t>
  </si>
  <si>
    <t>DAL80</t>
  </si>
  <si>
    <t>OAF3</t>
  </si>
  <si>
    <t>UBR2</t>
  </si>
  <si>
    <t>HRT3</t>
  </si>
  <si>
    <t>UCC1</t>
  </si>
  <si>
    <t>FAR10</t>
  </si>
  <si>
    <t>TDA5</t>
  </si>
  <si>
    <t>CSI1</t>
  </si>
  <si>
    <t>MSN2</t>
  </si>
  <si>
    <t>CAT8</t>
  </si>
  <si>
    <t>SSN8</t>
  </si>
  <si>
    <t>MSG5</t>
  </si>
  <si>
    <t>EOS1</t>
  </si>
  <si>
    <t>RTG1</t>
  </si>
  <si>
    <t>RRI2</t>
  </si>
  <si>
    <t>BDS1</t>
  </si>
  <si>
    <t>AZF1</t>
  </si>
  <si>
    <t>YRR1</t>
  </si>
  <si>
    <t>RDR1</t>
  </si>
  <si>
    <t>SSN3</t>
  </si>
  <si>
    <t>RDS2</t>
  </si>
  <si>
    <t>GAL4</t>
  </si>
  <si>
    <t>ATH1</t>
  </si>
  <si>
    <t xml:space="preserve"> rRNA processing</t>
  </si>
  <si>
    <t>RPS21B</t>
  </si>
  <si>
    <t>POP7</t>
  </si>
  <si>
    <t>MTR3</t>
  </si>
  <si>
    <t>FAF1</t>
  </si>
  <si>
    <t>LAS1</t>
  </si>
  <si>
    <t xml:space="preserve"> cellular amino acid metabolic process</t>
  </si>
  <si>
    <t>ASP3-4</t>
  </si>
  <si>
    <t>LYS14</t>
  </si>
  <si>
    <t>ARG82</t>
  </si>
  <si>
    <t>MET32</t>
  </si>
  <si>
    <t>PUT3</t>
  </si>
  <si>
    <t>MHT1</t>
  </si>
  <si>
    <t>ARG81</t>
  </si>
  <si>
    <t xml:space="preserve"> transcription from RNA polymerase II promoter</t>
  </si>
  <si>
    <t>FZF1</t>
  </si>
  <si>
    <t>HIR1</t>
  </si>
  <si>
    <t>TEC1</t>
  </si>
  <si>
    <t>SRB6</t>
  </si>
  <si>
    <t>GIS1</t>
  </si>
  <si>
    <t>JHD1</t>
  </si>
  <si>
    <t>EPL1</t>
  </si>
  <si>
    <t>STP2</t>
  </si>
  <si>
    <t>RPI1</t>
  </si>
  <si>
    <t>JHD2</t>
  </si>
  <si>
    <t>RGT1</t>
  </si>
  <si>
    <t>BUR2</t>
  </si>
  <si>
    <t>PDP3</t>
  </si>
  <si>
    <t>GAL80</t>
  </si>
  <si>
    <t>MAC1</t>
  </si>
  <si>
    <t>HOT1</t>
  </si>
  <si>
    <t>SKO1</t>
  </si>
  <si>
    <t>PHO80</t>
  </si>
  <si>
    <t>CRT10</t>
  </si>
  <si>
    <t>THP1</t>
  </si>
  <si>
    <t>SKM1</t>
  </si>
  <si>
    <t>YRM1</t>
  </si>
  <si>
    <t>NDD1</t>
  </si>
  <si>
    <t>NUT2</t>
  </si>
  <si>
    <t xml:space="preserve"> protein complex biogenesis</t>
  </si>
  <si>
    <t>PET100</t>
  </si>
  <si>
    <t>INA22</t>
  </si>
  <si>
    <t>COX19</t>
  </si>
  <si>
    <t>CHL4</t>
  </si>
  <si>
    <t>PAC2</t>
  </si>
  <si>
    <t>SPC25</t>
  </si>
  <si>
    <t>PET122</t>
  </si>
  <si>
    <t>HSK3</t>
  </si>
  <si>
    <t>PET111</t>
  </si>
  <si>
    <t>MDM12</t>
  </si>
  <si>
    <t>IRC15</t>
  </si>
  <si>
    <t>INA17</t>
  </si>
  <si>
    <t>SPC29</t>
  </si>
  <si>
    <t>PIN3</t>
  </si>
  <si>
    <t xml:space="preserve"> nucleobase-containing small molecule metabolic process</t>
  </si>
  <si>
    <t>NNR2</t>
  </si>
  <si>
    <t>GUD1</t>
  </si>
  <si>
    <t>URC2</t>
  </si>
  <si>
    <t>YEF1</t>
  </si>
  <si>
    <t xml:space="preserve"> mitochondrion organization</t>
  </si>
  <si>
    <t>PCP1</t>
  </si>
  <si>
    <t>ERG29</t>
  </si>
  <si>
    <t>EXO5</t>
  </si>
  <si>
    <t>PTC6</t>
  </si>
  <si>
    <t>QRI7</t>
  </si>
  <si>
    <t>MFB1</t>
  </si>
  <si>
    <t>IRC3</t>
  </si>
  <si>
    <t>MDM34</t>
  </si>
  <si>
    <t>COX18</t>
  </si>
  <si>
    <t>ATG32</t>
  </si>
  <si>
    <t>CCE1</t>
  </si>
  <si>
    <t>OMA1</t>
  </si>
  <si>
    <t>LMO1</t>
  </si>
  <si>
    <t>GEP5</t>
  </si>
  <si>
    <t>MDM30</t>
  </si>
  <si>
    <t>DCK1</t>
  </si>
  <si>
    <t>MSS1</t>
  </si>
  <si>
    <t>MDM32</t>
  </si>
  <si>
    <t>MCP1</t>
  </si>
  <si>
    <t>MDM36</t>
  </si>
  <si>
    <t xml:space="preserve"> lipid metabolic process</t>
  </si>
  <si>
    <t>MPO1</t>
  </si>
  <si>
    <t>SPO7</t>
  </si>
  <si>
    <t>ATG15</t>
  </si>
  <si>
    <t>ROG1</t>
  </si>
  <si>
    <t>CAX4</t>
  </si>
  <si>
    <t>CLD1</t>
  </si>
  <si>
    <t>GPC1</t>
  </si>
  <si>
    <t>GPI1</t>
  </si>
  <si>
    <t>HTD2</t>
  </si>
  <si>
    <t>POT1</t>
  </si>
  <si>
    <t>EGH1</t>
  </si>
  <si>
    <t>GWT1</t>
  </si>
  <si>
    <t>OAR1</t>
  </si>
  <si>
    <t>UPS1</t>
  </si>
  <si>
    <t>ARV1</t>
  </si>
  <si>
    <t>MGL2</t>
  </si>
  <si>
    <t>GPI15</t>
  </si>
  <si>
    <t>APP1</t>
  </si>
  <si>
    <t>PLB3</t>
  </si>
  <si>
    <t>DDL1</t>
  </si>
  <si>
    <t>LPX1</t>
  </si>
  <si>
    <t>SUR1</t>
  </si>
  <si>
    <t>EEB1</t>
  </si>
  <si>
    <t>SPT14</t>
  </si>
  <si>
    <t xml:space="preserve"> cofactor metabolic process</t>
  </si>
  <si>
    <t>CIA2</t>
  </si>
  <si>
    <t>AAC1</t>
  </si>
  <si>
    <t>COQ10</t>
  </si>
  <si>
    <t>COX10</t>
  </si>
  <si>
    <t xml:space="preserve"> cytoplasmic translation</t>
  </si>
  <si>
    <t>MTG2</t>
  </si>
  <si>
    <t xml:space="preserve"> nuclear transport</t>
  </si>
  <si>
    <t xml:space="preserve"> transmembrane transport</t>
  </si>
  <si>
    <t>AGP2</t>
  </si>
  <si>
    <t>FUR4</t>
  </si>
  <si>
    <t>ADY2</t>
  </si>
  <si>
    <t>FEN2</t>
  </si>
  <si>
    <t>YDL199C</t>
  </si>
  <si>
    <t>ENA1</t>
  </si>
  <si>
    <t>STL1</t>
  </si>
  <si>
    <t>SIT1</t>
  </si>
  <si>
    <t>AQY3</t>
  </si>
  <si>
    <t>YIA6</t>
  </si>
  <si>
    <t>PXA2</t>
  </si>
  <si>
    <t>MME1</t>
  </si>
  <si>
    <t xml:space="preserve"> chromatin organization</t>
  </si>
  <si>
    <t>SWC3</t>
  </si>
  <si>
    <t>SAS3</t>
  </si>
  <si>
    <t>TEL1</t>
  </si>
  <si>
    <t>MSI1</t>
  </si>
  <si>
    <t>MRC1</t>
  </si>
  <si>
    <t>SAS4</t>
  </si>
  <si>
    <t>LRS4</t>
  </si>
  <si>
    <t>HOS2</t>
  </si>
  <si>
    <t>HEL1</t>
  </si>
  <si>
    <t>IRS4</t>
  </si>
  <si>
    <t>SIR1</t>
  </si>
  <si>
    <t>APC9</t>
  </si>
  <si>
    <t>MEC3</t>
  </si>
  <si>
    <t>ESC8</t>
  </si>
  <si>
    <t xml:space="preserve"> Golgi vesicle transport</t>
  </si>
  <si>
    <t>APS1</t>
  </si>
  <si>
    <t>GOT1</t>
  </si>
  <si>
    <t>AGE1</t>
  </si>
  <si>
    <t>APM2</t>
  </si>
  <si>
    <t>EMP46</t>
  </si>
  <si>
    <t xml:space="preserve"> ion transport</t>
  </si>
  <si>
    <t>PUT4</t>
  </si>
  <si>
    <t>RHB1</t>
  </si>
  <si>
    <t>TPC1</t>
  </si>
  <si>
    <t>SNG1</t>
  </si>
  <si>
    <t>MTM1</t>
  </si>
  <si>
    <t>DUR3</t>
  </si>
  <si>
    <t>MUP3</t>
  </si>
  <si>
    <t>SMF2</t>
  </si>
  <si>
    <t>FLX1</t>
  </si>
  <si>
    <t>ZRT3</t>
  </si>
  <si>
    <t>FAT3</t>
  </si>
  <si>
    <t>FRE1</t>
  </si>
  <si>
    <t>MEP2</t>
  </si>
  <si>
    <t>TAT2</t>
  </si>
  <si>
    <t>MRS2</t>
  </si>
  <si>
    <t>PMA2</t>
  </si>
  <si>
    <t>MFM1</t>
  </si>
  <si>
    <t>PXA1</t>
  </si>
  <si>
    <t>AGC1</t>
  </si>
  <si>
    <t xml:space="preserve"> carbohydrate metabolic process</t>
  </si>
  <si>
    <t>LRG1</t>
  </si>
  <si>
    <t>SAK1</t>
  </si>
  <si>
    <t>MAL11</t>
  </si>
  <si>
    <t>GLG2</t>
  </si>
  <si>
    <t>IMA5</t>
  </si>
  <si>
    <t>PCL8</t>
  </si>
  <si>
    <t xml:space="preserve"> monocarboxylic acid metabolic process</t>
  </si>
  <si>
    <t>YER010C</t>
  </si>
  <si>
    <t>GLO4</t>
  </si>
  <si>
    <t xml:space="preserve"> proteolysis involved in cellular protein catabolic process</t>
  </si>
  <si>
    <t>YPF1</t>
  </si>
  <si>
    <t>CDC27</t>
  </si>
  <si>
    <t>RAD16</t>
  </si>
  <si>
    <t>YDR131C</t>
  </si>
  <si>
    <t>MND2</t>
  </si>
  <si>
    <t>APC2</t>
  </si>
  <si>
    <t xml:space="preserve"> cellular response to DNA damage stimulus</t>
  </si>
  <si>
    <t>NSE5</t>
  </si>
  <si>
    <t>MGT1</t>
  </si>
  <si>
    <t>RAD55</t>
  </si>
  <si>
    <t>PDS1</t>
  </si>
  <si>
    <t>HIM1</t>
  </si>
  <si>
    <t>XRS2</t>
  </si>
  <si>
    <t>SLD5</t>
  </si>
  <si>
    <t>LCD1</t>
  </si>
  <si>
    <t>KRE29</t>
  </si>
  <si>
    <t>LIF1</t>
  </si>
  <si>
    <t>CSM2</t>
  </si>
  <si>
    <t>DPB11</t>
  </si>
  <si>
    <t>RFA3</t>
  </si>
  <si>
    <t>TTI2</t>
  </si>
  <si>
    <t>SGS1</t>
  </si>
  <si>
    <t>NTG2</t>
  </si>
  <si>
    <t>DNL4</t>
  </si>
  <si>
    <t>ELG1</t>
  </si>
  <si>
    <t>REV1</t>
  </si>
  <si>
    <t>RAD17</t>
  </si>
  <si>
    <t>DDC1</t>
  </si>
  <si>
    <t xml:space="preserve"> ribosomal small subunit biogenesis</t>
  </si>
  <si>
    <t xml:space="preserve"> generation of precursor metabolites and energy</t>
  </si>
  <si>
    <t>ALG7</t>
  </si>
  <si>
    <t>CBP1</t>
  </si>
  <si>
    <t xml:space="preserve"> cytoskeleton organization</t>
  </si>
  <si>
    <t>SWF1</t>
  </si>
  <si>
    <t>PAC11</t>
  </si>
  <si>
    <t>MPS2</t>
  </si>
  <si>
    <t>ESP1</t>
  </si>
  <si>
    <t>ARP1</t>
  </si>
  <si>
    <t>SFI1</t>
  </si>
  <si>
    <t>ENT4</t>
  </si>
  <si>
    <t>CLB4</t>
  </si>
  <si>
    <t>TEM1</t>
  </si>
  <si>
    <t>AVO2</t>
  </si>
  <si>
    <t>ROT1</t>
  </si>
  <si>
    <t>SLG1</t>
  </si>
  <si>
    <t>IQG1</t>
  </si>
  <si>
    <t>KAR9</t>
  </si>
  <si>
    <t xml:space="preserve"> regulation of organelle organization</t>
  </si>
  <si>
    <t>AMN1</t>
  </si>
  <si>
    <t>RAD61</t>
  </si>
  <si>
    <t>BUB1</t>
  </si>
  <si>
    <t>ULP2</t>
  </si>
  <si>
    <t>CTF3</t>
  </si>
  <si>
    <t xml:space="preserve"> ribosomal large subunit biogenesis</t>
  </si>
  <si>
    <t>LTO1</t>
  </si>
  <si>
    <t xml:space="preserve"> nucleobase-containing compound transport</t>
  </si>
  <si>
    <t xml:space="preserve"> mitochondrial translation</t>
  </si>
  <si>
    <t>PPE1</t>
  </si>
  <si>
    <t xml:space="preserve"> mitotic cell cycle</t>
  </si>
  <si>
    <t>ALK2</t>
  </si>
  <si>
    <t>BUD5</t>
  </si>
  <si>
    <t>ARP10</t>
  </si>
  <si>
    <t>ATC1</t>
  </si>
  <si>
    <t>VHS1</t>
  </si>
  <si>
    <t>SAP4</t>
  </si>
  <si>
    <t>MCM22</t>
  </si>
  <si>
    <t>TOP3</t>
  </si>
  <si>
    <t>AFI1</t>
  </si>
  <si>
    <t>VIK1</t>
  </si>
  <si>
    <t xml:space="preserve"> DNA repair</t>
  </si>
  <si>
    <t xml:space="preserve"> signaling</t>
  </si>
  <si>
    <t>GPG1</t>
  </si>
  <si>
    <t>COS111</t>
  </si>
  <si>
    <t>PPS1</t>
  </si>
  <si>
    <t>AHK1</t>
  </si>
  <si>
    <t>MTC5</t>
  </si>
  <si>
    <t>CDC43</t>
  </si>
  <si>
    <t>LST7</t>
  </si>
  <si>
    <t>TAX4</t>
  </si>
  <si>
    <t>RCN1</t>
  </si>
  <si>
    <t>WSC2</t>
  </si>
  <si>
    <t>WSC3</t>
  </si>
  <si>
    <t>MKK1</t>
  </si>
  <si>
    <t xml:space="preserve"> organelle assembly</t>
  </si>
  <si>
    <t xml:space="preserve"> meiotic cell cycle</t>
  </si>
  <si>
    <t>SPO71</t>
  </si>
  <si>
    <t>DSN1</t>
  </si>
  <si>
    <t>RIM9</t>
  </si>
  <si>
    <t xml:space="preserve"> protein folding</t>
  </si>
  <si>
    <t>TAH1</t>
  </si>
  <si>
    <t xml:space="preserve"> cell wall organization or biogenesis</t>
  </si>
  <si>
    <t>CCW14</t>
  </si>
  <si>
    <t xml:space="preserve"> organelle fission</t>
  </si>
  <si>
    <t xml:space="preserve"> peptidyl-amino acid modification</t>
  </si>
  <si>
    <t>PKP1</t>
  </si>
  <si>
    <t>PKP2</t>
  </si>
  <si>
    <t>KNS1</t>
  </si>
  <si>
    <t xml:space="preserve"> response to oxidative stress</t>
  </si>
  <si>
    <t xml:space="preserve"> RNA catabolic process</t>
  </si>
  <si>
    <t>DBR1</t>
  </si>
  <si>
    <t>NMD4</t>
  </si>
  <si>
    <t>RNY1</t>
  </si>
  <si>
    <t xml:space="preserve"> mRNA processing</t>
  </si>
  <si>
    <t>PRP5</t>
  </si>
  <si>
    <t>AI1</t>
  </si>
  <si>
    <t>NAM8</t>
  </si>
  <si>
    <t>LSM8</t>
  </si>
  <si>
    <t>CWC25</t>
  </si>
  <si>
    <t>DIB1</t>
  </si>
  <si>
    <t xml:space="preserve"> regulation of translation</t>
  </si>
  <si>
    <t>AEP1</t>
  </si>
  <si>
    <t>GUF1</t>
  </si>
  <si>
    <t xml:space="preserve"> cellular respiration</t>
  </si>
  <si>
    <t xml:space="preserve"> protein modification by small protein conjugation or removal</t>
  </si>
  <si>
    <t>PCI8</t>
  </si>
  <si>
    <t>UBA3</t>
  </si>
  <si>
    <t xml:space="preserve"> cellular ion homeostasis</t>
  </si>
  <si>
    <t>VTC5</t>
  </si>
  <si>
    <t>FRE8</t>
  </si>
  <si>
    <t>ATX2</t>
  </si>
  <si>
    <t xml:space="preserve"> DNA-templated transcription&amp; elongation</t>
  </si>
  <si>
    <t xml:space="preserve"> endosomal transport</t>
  </si>
  <si>
    <t xml:space="preserve"> tRNA processing</t>
  </si>
  <si>
    <t>THG1</t>
  </si>
  <si>
    <t>TAD1</t>
  </si>
  <si>
    <t>TRM12</t>
  </si>
  <si>
    <t xml:space="preserve"> RNA modification</t>
  </si>
  <si>
    <t xml:space="preserve"> regulation of cell cycle</t>
  </si>
  <si>
    <t xml:space="preserve"> protein phosphorylation</t>
  </si>
  <si>
    <t>NNK1</t>
  </si>
  <si>
    <t>YGK3</t>
  </si>
  <si>
    <t xml:space="preserve"> endocytosis</t>
  </si>
  <si>
    <t>BRE4</t>
  </si>
  <si>
    <t xml:space="preserve"> DNA-templated transcription&amp; initiation</t>
  </si>
  <si>
    <t>RRN3</t>
  </si>
  <si>
    <t xml:space="preserve"> vesicle organization</t>
  </si>
  <si>
    <t xml:space="preserve"> organelle fusion</t>
  </si>
  <si>
    <t xml:space="preserve"> DNA replication</t>
  </si>
  <si>
    <t xml:space="preserve"> membrane fusion</t>
  </si>
  <si>
    <t xml:space="preserve"> chromosome segregation</t>
  </si>
  <si>
    <t>OKP1</t>
  </si>
  <si>
    <t>NBL1</t>
  </si>
  <si>
    <t>NNF1</t>
  </si>
  <si>
    <t xml:space="preserve"> sporulation</t>
  </si>
  <si>
    <t xml:space="preserve"> ribosome assembly</t>
  </si>
  <si>
    <t xml:space="preserve"> protein glycosylation</t>
  </si>
  <si>
    <t xml:space="preserve"> ribosomal subunit export from nucleus</t>
  </si>
  <si>
    <t xml:space="preserve"> transcription from RNA polymerase I promoter</t>
  </si>
  <si>
    <t xml:space="preserve"> RNA splicing</t>
  </si>
  <si>
    <t>BI2</t>
  </si>
  <si>
    <t>AI4</t>
  </si>
  <si>
    <t>MSS18</t>
  </si>
  <si>
    <t xml:space="preserve"> histone modification</t>
  </si>
  <si>
    <t xml:space="preserve"> vacuole organization</t>
  </si>
  <si>
    <t>VAC17</t>
  </si>
  <si>
    <t xml:space="preserve"> regulation of protein modification process</t>
  </si>
  <si>
    <t xml:space="preserve"> regulation of transport</t>
  </si>
  <si>
    <t xml:space="preserve"> translational initiation</t>
  </si>
  <si>
    <t xml:space="preserve"> response to heat</t>
  </si>
  <si>
    <t xml:space="preserve"> conjugation</t>
  </si>
  <si>
    <t xml:space="preserve"> response to osmotic stress</t>
  </si>
  <si>
    <t xml:space="preserve"> organelle inheritance</t>
  </si>
  <si>
    <t xml:space="preserve"> regulation of DNA metabolic process</t>
  </si>
  <si>
    <t xml:space="preserve"> DNA recombination</t>
  </si>
  <si>
    <t>FLP1</t>
  </si>
  <si>
    <t>HO</t>
  </si>
  <si>
    <t xml:space="preserve"> protein maturation</t>
  </si>
  <si>
    <t>RIM13</t>
  </si>
  <si>
    <t xml:space="preserve"> tRNA aminoacylation for protein translation</t>
  </si>
  <si>
    <t xml:space="preserve"> nucleus organization</t>
  </si>
  <si>
    <t xml:space="preserve"> transcription from RNA polymerase III promoter</t>
  </si>
  <si>
    <t>RPC11</t>
  </si>
  <si>
    <t xml:space="preserve"> lipid transport</t>
  </si>
  <si>
    <t>LAM4</t>
  </si>
  <si>
    <t>LAM1</t>
  </si>
  <si>
    <t xml:space="preserve"> cytokinesis</t>
  </si>
  <si>
    <t xml:space="preserve"> translational elongation</t>
  </si>
  <si>
    <t xml:space="preserve"> protein acylation</t>
  </si>
  <si>
    <t xml:space="preserve"> cell budding</t>
  </si>
  <si>
    <t xml:space="preserve"> peroxisome organization</t>
  </si>
  <si>
    <t xml:space="preserve"> DNA-templated transcription&amp; termination</t>
  </si>
  <si>
    <t xml:space="preserve"> snoRNA processing</t>
  </si>
  <si>
    <t xml:space="preserve"> telomere organization</t>
  </si>
  <si>
    <t xml:space="preserve"> exocytosis</t>
  </si>
  <si>
    <t xml:space="preserve"> protein alkylation</t>
  </si>
  <si>
    <t>RKM5</t>
  </si>
  <si>
    <t xml:space="preserve"> response to starvation</t>
  </si>
  <si>
    <t xml:space="preserve"> oligosaccharide metabolic process</t>
  </si>
  <si>
    <t xml:space="preserve"> protein dephosphorylation</t>
  </si>
  <si>
    <t xml:space="preserve"> vitamin metabolic process</t>
  </si>
  <si>
    <t>RIB7</t>
  </si>
  <si>
    <t>PET18</t>
  </si>
  <si>
    <t>THI21</t>
  </si>
  <si>
    <t xml:space="preserve"> amino acid transport</t>
  </si>
  <si>
    <t xml:space="preserve"> pseudohyphal growth</t>
  </si>
  <si>
    <t xml:space="preserve"> invasive growth in response to glucose limitation</t>
  </si>
  <si>
    <t xml:space="preserve"> cell morphogenesis</t>
  </si>
  <si>
    <t xml:space="preserve"> protein lipidation</t>
  </si>
  <si>
    <t xml:space="preserve"> carbohydrate transport</t>
  </si>
  <si>
    <t xml:space="preserve"> transposition</t>
  </si>
  <si>
    <t>YDR034C-D</t>
  </si>
  <si>
    <t>YNL284C-B</t>
  </si>
  <si>
    <t>other</t>
  </si>
  <si>
    <t>INH1</t>
  </si>
  <si>
    <t>DAL4</t>
  </si>
  <si>
    <t>APS2</t>
  </si>
  <si>
    <t>LPL1</t>
  </si>
  <si>
    <t>ATG40</t>
  </si>
  <si>
    <t>MAL31</t>
  </si>
  <si>
    <t>LDB16</t>
  </si>
  <si>
    <t>CTO1</t>
  </si>
  <si>
    <t>GTO1</t>
  </si>
  <si>
    <t>ARN1</t>
  </si>
  <si>
    <t>CRG1</t>
  </si>
  <si>
    <t>RSF2</t>
  </si>
  <si>
    <t>TPO5</t>
  </si>
  <si>
    <t>GMH1</t>
  </si>
  <si>
    <t>THI73</t>
  </si>
  <si>
    <t>ATG38</t>
  </si>
  <si>
    <t>SEI1</t>
  </si>
  <si>
    <t>PML39</t>
  </si>
  <si>
    <t>EPO1</t>
  </si>
  <si>
    <t>SNO4</t>
  </si>
  <si>
    <t>AAD14</t>
  </si>
  <si>
    <t>ITR2</t>
  </si>
  <si>
    <t>YSP3</t>
  </si>
  <si>
    <t>MRL1</t>
  </si>
  <si>
    <t>YPR196W</t>
  </si>
  <si>
    <t>Enzymes collected from Saccharomyces Genome Database, in pathways related to biosynthesis of specific amino acids as well as enzymes involved in glycolysis and TCA-cycle, used to match proteins from data-sets</t>
  </si>
  <si>
    <t>Arginine</t>
  </si>
  <si>
    <t>Aspartate</t>
  </si>
  <si>
    <t>Glutamate</t>
  </si>
  <si>
    <t>Glycine</t>
  </si>
  <si>
    <t>Histidine</t>
  </si>
  <si>
    <t>Isoleucine</t>
  </si>
  <si>
    <t>Leucine</t>
  </si>
  <si>
    <t>Lysine</t>
  </si>
  <si>
    <t>Methionine</t>
  </si>
  <si>
    <t>Phenylalanine</t>
  </si>
  <si>
    <t>Threonine</t>
  </si>
  <si>
    <t>Tryptophan</t>
  </si>
  <si>
    <t>TRP1</t>
  </si>
  <si>
    <t>Tyrosine</t>
  </si>
  <si>
    <t>Valine</t>
  </si>
  <si>
    <t>Glycolysis</t>
  </si>
  <si>
    <t>TDH2</t>
  </si>
  <si>
    <t>TCA-cycle</t>
  </si>
  <si>
    <t>id</t>
  </si>
  <si>
    <t>gene_src</t>
  </si>
  <si>
    <t>name</t>
  </si>
  <si>
    <t>uniprot</t>
  </si>
  <si>
    <t>subloc_assigned</t>
  </si>
  <si>
    <t>cofactor_stoich</t>
  </si>
  <si>
    <t>cofactor_comments</t>
  </si>
  <si>
    <t>MW (g/mmol)</t>
  </si>
  <si>
    <t>sequence</t>
  </si>
  <si>
    <t>status</t>
  </si>
  <si>
    <t>mm</t>
  </si>
  <si>
    <t>hemegen_c:2,cu2_c:1</t>
  </si>
  <si>
    <t>Binds 2 heme A groups non-covalently per subunit. | Binds a copper B center.</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</si>
  <si>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ATIHGGSIRLATPMLYAIAFLFLFTMGGLTGVALANASLDVAFHDTYYVVGHFHYVLSMGAIFSLFAGYYYWSPQILGLNYNEKLAQIQFWLIFIGANVIFFPMHFLGINGMPRRIPDYPDAFAGWNYVASIGSFIATLSLFLFIYILYDQLVNGLNNKVNNKSVIYNKAPDFVESNTIFNLNTVKSSSIEFLLTSPPAVHSFNTPAVQS*</t>
  </si>
  <si>
    <t>cofAsgnManual</t>
  </si>
  <si>
    <t>Q0080</t>
  </si>
  <si>
    <t>ATP8</t>
  </si>
  <si>
    <t>P00856</t>
  </si>
  <si>
    <t>MPQLVPFYFMNQLTYGFLLMITLLILFSQFFLPMILRLYVSRLFISKL*</t>
  </si>
  <si>
    <t>Q0085</t>
  </si>
  <si>
    <t>ATP6</t>
  </si>
  <si>
    <t>P00854</t>
  </si>
  <si>
    <t>MFNLLNTYITSPLDQFEIRTLFGLQSSFIDLSCLNLTTFSLYTIIVLLVITSLYTLTNNNNKIIGSRWLISQEAIYDTIMNMTKGQIGGKNWGLYFPMIFTLFMFIFIANLISMIPYSFALSAHLVFIISLSIVIWLGNTILGLYKHGWVFFSLFVPAGTPLPLVPLLVIIETLSYFARAISLGLRLGSNILAGHLLMVILAGLTFNFMLINLFTLVFGFVPLAMILAIMMLEFAIGIIQGYVWAILTASYLKDAVYLH*</t>
  </si>
  <si>
    <t>Q0105</t>
  </si>
  <si>
    <t>COB</t>
  </si>
  <si>
    <t>P00163</t>
  </si>
  <si>
    <t>hemegen_c:2</t>
  </si>
  <si>
    <t>Binds 2 heme b groups non-covalently per subunit.</t>
  </si>
  <si>
    <t>MAFRKSNVYLSLVNSYIIDSPQPSSINYWWNMGSLLGLCLVIQIVTGIFMAMHYSSNIELAFSSVEHIMRDVHNGYILRYLHANGASFFFMVMFMHMAKGLYYGSYRSPRVTLWNVGVIIFILTIATAFLGYCCVYGQMSHWGATVITNLFSAIPFVGNDIVSWLWGGFSVSNPTIQRFFALHYLVPFIIAAMVIMHLMALHIHGSSNPLGITGNLDRIPMHSYFIFKDLVTVFLFMLILALFVFYSPNTLGHPDNYIPGNPLVTPASIVPEWYLLPFYAILRSIPDKLLGVITMFAAILVLLVLPFTDRSVVRGNTFKVLSKFFFFIFVFNFVLLGQIGACHVEVPYVLMGQIATFIYFAYFLIIVPVISTIENVLFYIGRVNK*</t>
  </si>
  <si>
    <t>Q0130</t>
  </si>
  <si>
    <t>OLI1</t>
  </si>
  <si>
    <t>P61829</t>
  </si>
  <si>
    <t>MQLVLAAKYIGAGISTIGLLGAGIGIAIVFAALINGVSRNPSIKDTVFPMAILGFALSEATGLFCLMVSFLLLFGV*</t>
  </si>
  <si>
    <t>cu2_c:2</t>
  </si>
  <si>
    <t>Binds a dinuclear copper A center per subunit.</t>
  </si>
  <si>
    <t>MLDLLRLQLTTFIMNDVPTPYACYFQDSATPNQEGILELHDNIMFYLLVILGLVSWMLYTIVMTYSKNPIAYKYIKHGQTIEVIWTIFPAVILLIIAFPSFILLYLCDEVISPAMTIKAIGYQWYWKYEYSDFINDSGETVEFESYVIPDELLEEGQLRLLDTDTSMVVPVDTHIRFVVTAADVIHDFAIPSLGIKVDATPGRLNQVSALIQREGVFYGACSELCGTGHANMPIKIEAVSLPKFLEWLNEQ*</t>
  </si>
  <si>
    <t>MTHLERSRHQQHPFHMVMPSPWPIVVSFALLSLALSTALTMHGYIGNMNMVYLALFVLLTSSILWFRDIVAEATYLGDHTMAVRKGINLGFLMFVLSEVLIFAGLFWAYFHSAMSPDVTLGACWPPVGIEAVQPTELPLLNTIILLSSGATVTYSHHALIAGNRNKALSGLLITFWLIVIFVTCQYIEYTNAAFTISDGVYGSVFYAGTGLHFLHMVMLAAMLGVNYWRMRNYHLTAGHHVGYETTIIYTHVLDVIWLFLYVVFYWWGV*</t>
  </si>
  <si>
    <t>c</t>
  </si>
  <si>
    <t>pydx5p_c:1</t>
  </si>
  <si>
    <t>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t>
  </si>
  <si>
    <t>cofAsgnAuto</t>
  </si>
  <si>
    <t>en</t>
  </si>
  <si>
    <t>MSTSADTDTIKKPILAVPEPALADTHSEEISRSGEEHESENNEHSDEEGDNYSEREQSVSTEPLDTLPLRKKLKNLSYITFFAIGIGLLWPWNCILSASQYFKHDIFKDTSIWAKIFTSSMMSFSTISSMLFNIYLAKRQYKYSRRVINGLVWEIIVFTVMCFFTILHFLLPKWFNFMFIMMLVVISSMGTAMTQNGIMAIANVFGSEYSQGVMVGQAVAGVLPSLVLFALAFIENSSVSTTGGILLYFFTTTLVVTICVVMFSVSKISRKVNENWNVEDGHITDVLLGSLRSNEEEIRIVGRIDQMEDEDHRRTNGTRDDNDEGEELQLKVPFEVLFAKLKYLVLSIFTTFVVTLVFPVFASATYVTGLPLSNAQYIPLIFTLWNLGDLYGRVIADWPMFRDQKFTPRKTFIYSLLRVAAIPLFLMFTAITSSSSGDEEHNGSVIVDLCYMLLQFLFGVTNGHVISMSFMKVPEQLDNDDEKEAAGGFTNIFVSTGLALGSIISYVFVFIIDFIIR*</t>
  </si>
  <si>
    <t>rm</t>
  </si>
  <si>
    <t>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t>
  </si>
  <si>
    <t>mg2_c:1,k_c:1</t>
  </si>
  <si>
    <t>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t>
  </si>
  <si>
    <t>m</t>
  </si>
  <si>
    <t>Binds 1 lipoyl cofactor covalently.</t>
  </si>
  <si>
    <t>MLRTTRLWTTRMPTVSKLFLRNSSGNALNKNKLPFLYSSQGPQAVRYTSQHEWIAVHQDKTAFVGITKYATDALGDATYVELPEVGTEIAQGESLGSIESVKSASEIYQPADGTVEEINTNLEENPGVVNEDPMGDGWLVKMKLGEGVNVEQVEGLMSLEQYEKTLVHDD*</t>
  </si>
  <si>
    <t>YAL054C_c</t>
  </si>
  <si>
    <t>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t>
  </si>
  <si>
    <t>YAL054C_m</t>
  </si>
  <si>
    <t>zn2_c:2</t>
  </si>
  <si>
    <t>Binds 2 Zn(2+) ions per subunit.</t>
  </si>
  <si>
    <t>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t>
  </si>
  <si>
    <t>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t>
  </si>
  <si>
    <t>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t>
  </si>
  <si>
    <t>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t>
  </si>
  <si>
    <t>YAR071W</t>
  </si>
  <si>
    <t>PHO11</t>
  </si>
  <si>
    <t>P35842</t>
  </si>
  <si>
    <t>e</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</si>
  <si>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t>
  </si>
  <si>
    <t>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t>
  </si>
  <si>
    <t>YBL013W_m</t>
  </si>
  <si>
    <t>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t>
  </si>
  <si>
    <t>YBL013W_c</t>
  </si>
  <si>
    <t>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t>
  </si>
  <si>
    <t>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t>
  </si>
  <si>
    <t>zn2_c:1</t>
  </si>
  <si>
    <t>Binds 1 zinc ion per subunit.</t>
  </si>
  <si>
    <t>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t>
  </si>
  <si>
    <t>mg2_c:1</t>
  </si>
  <si>
    <t>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t>
  </si>
  <si>
    <t>MPVSDSGFDNSSKTMKDDTIPTEDYEEITKESEMGDATKITSKIDANVIEKKDTDSENNITIAQDDEKVSWLQRVVEFFEVKNDSTDLADHKPENPIRTFKDLQESLRSTYLYNTDLRPVEAKRRTWTWKQYIFFWISGSFNVNTWQISATGLQLGLNWWQTWICIWVGYTFVAFFLILGSKVGNNYHISFPISSRVSFGIYFSIWIVINRVVMACVWNSTLAYIGSQCVQLMLKAIFGTNLNTRIKDTIKNPNLTNFEFMCFMVFWVACLPFLWFPPDKLRHIFALKSAITPFAAFGFLIWTLCKAKGHLALGSLNDNGGAISKTVLAWSVIRAIMSALDNFSTLILNAPDFTRFGKTYKSSVYSQLIALPVCYAIISLIGILSVSAAYTLYGVNYWSPLDILNRYLDNYTSGNRAGVFLISFIFAFDQLGANLSGNSIPAGTDLTALLPKFINIRRGSYICALISLAICPWDLLSSSSKFTTALAAYAVFLSAIAGVISADYFIVRKGYVNIFHCYTDKPGSYYMYNKYGTNWRAVVAYIFGIAPNFAGFLGSVGVSVPIGAMKVYYLNYFVGYLLAALSYCILVYFYPIKGIPGDAKITDRKWLEEWVEVEEFGTEREAFEEYGGVSTGYEKIRYI*</t>
  </si>
  <si>
    <t>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t>
  </si>
  <si>
    <t>MFSRICSAQLKRTAWTLPKQAHLQSQTIKTFATAPILCKQFKQSDQPRLRINSDAPNFDADTTVGKINFYDYLGDSWGVLFSHPADFTPVCTTEVSAFAKLKPEFDKRNVKLIGLSVEDVESHEKWIQDIKEIAKVKNVGFPIIGDTFRNVAFLYDMVDAEGFKNINDGSLKTVRSVFVIDPKKKIRLIFTYPSTVGRNTSEVLRVIDALQLTDKEGVVTPINWQPADDVIIPPSVSNDEAKAKFGQFNEIKPYLRFTKSK*</t>
  </si>
  <si>
    <t>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t>
  </si>
  <si>
    <t>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t>
  </si>
  <si>
    <t>fad_c:1</t>
  </si>
  <si>
    <t>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t>
  </si>
  <si>
    <t>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t>
  </si>
  <si>
    <t>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t>
  </si>
  <si>
    <t>mg2_c:2</t>
  </si>
  <si>
    <t>Binds 2 Mg(2+) ions per subunit.</t>
  </si>
  <si>
    <t>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t>
  </si>
  <si>
    <t>YBR004C</t>
  </si>
  <si>
    <t>GPI18</t>
  </si>
  <si>
    <t>P38211</t>
  </si>
  <si>
    <t>MIVGLTLYFVLFRSIQYLLVFLTPIRQFDTSTSLLLNELCSSPSEINSYWNKYFWNKLLSWDSVFFIKNITSKNGKPQFEHEYAFSQLWTFFVRLFIKSNNDSIYHALRVGVAIENVLFYLSGIVLYFLTKKIFSQNIRQSQFARTIAKKTSLLFFLTSAAGFLTSIYSEPLSFFFAFVGIWSRECSISVPVLGQFDISWRYWFPYSFISMACFTLASLNRSNCVLLGIYFIFDLIELTKNRKFVKAICFPLLSGSLMFSALLYQQYYLPYKTFCPQRGEWCKSQLFSSIFITKTSLYSYIQSHYWGVGLLKYWTPNNIPNFLFAVPNIIILIYSSIYFSKIYPSYNLKALVWITRALVVIVCFFAHVQILNRIASFLPLHLWYLADRLVKTSDPKKMENPKGDDKIVKFYIYWLAFWIPLQTILFAAFLPPA*</t>
  </si>
  <si>
    <t>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t>
  </si>
  <si>
    <t>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t>
  </si>
  <si>
    <t>YBR018C</t>
  </si>
  <si>
    <t>GAL7</t>
  </si>
  <si>
    <t>P08431</t>
  </si>
  <si>
    <t>Binds 1 zinc ion per subunit. Zinc binding seems to play a structural role.</t>
  </si>
  <si>
    <t>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t>
  </si>
  <si>
    <t>YBR019C</t>
  </si>
  <si>
    <t>GAL10</t>
  </si>
  <si>
    <t>P04397</t>
  </si>
  <si>
    <t>nad_c:1</t>
  </si>
  <si>
    <t>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t>
  </si>
  <si>
    <t>YBR020W</t>
  </si>
  <si>
    <t>GAL1</t>
  </si>
  <si>
    <t>P04385</t>
  </si>
  <si>
    <t>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t>
  </si>
  <si>
    <t>YBR021W</t>
  </si>
  <si>
    <t>P05316</t>
  </si>
  <si>
    <t>MPDNLSLHLSGSSKRLNSRQLMESSNETFAPNNVDLEKEYKSSQSNITTEVYEASSFEEKVSSEKPQYSSFWKKIYYEYVVVDKSILGVSILDSFMYNQDLKPVEKERRVWSWYNYCYFWLAECFNINTWQIAATGLQLGLNWWQCWITIWIGYGFVGAFVVLASRVGSAYHLSFPISSRASFGIFFSLWPVINRVVMAIVWYSVQAYIAATPVSLMLKSIFGKDLQDKIPDHFGSPNATTYEFMCFFIFWAASLPFLLVPPHKIRHLFTVKAVLVPFASFGFLIWAIRRAHGRIALGSLTDVQPHGSAFSWAFLRSLMGCMANFSTMVINAPDFSRFSKNPNSALWSQLVCIPFLFSITCLIGILVTAAGYEIYGINYWSPLDVLEKFLQTTYNKGTRAGVFLISFVFAVAQLGTNISANSLSCGTDMSAIFPKFINIKRGSLFCAAMALCICPWNLMATSSKFTMALSAYAIFLSSIAGVVCSDYFVVRRGYIKLTHIYSHQKGSFYMYGNRFGINWRALAAYLCGVAPCLPGFIAEVGAPAIKVSDGAMKLYYLSYWVGYGLSFSSYTALCYFFPVPGCPVNNIIKDKGWFQRWANVDDFEEEWKDTIERDDLVDDNISVYEHEHEKTFI*</t>
  </si>
  <si>
    <t>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t>
  </si>
  <si>
    <t>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t>
  </si>
  <si>
    <t>MSDNPEMKPHGTSKEIVESVTDATSKAIDKLQEELHKDASESVTPVTKESTAATKESRKYNFFIRTVWTFVMISGFFITLASGHAWCIVLILGCQIATFKECIAVTSASGREKNLPLTKTLNWYLLFTTIYYLDGKSLFKFFQATFYEYPVLNFIVTNHKFICYCLYLMGFVLFVCSLRKGFLKFQFGSLCVTHMVLLLVVFQAHLIIKNVLNGLFWFLLPCGLVIVNDIFAYLCGITFGKTKLIEISPKKTLEGFLGAWFFTALASIILTRILSPYTYLTCPVEDLHTNFFSNLTCELNPVFLPQVYRLPPIFFDKVQINSITVKPIYFHALNLATFASLFAPFGGFFASGLKRTFKVKDFGHSIPGHGGITDRVDCQFIMGSFANLYYETFISEHRITVDTVLSTILMNLNDKQIIELIDILIRFLSKKGIISAKNFEKLADIFNVTKKSLTNHS*</t>
  </si>
  <si>
    <t>n</t>
  </si>
  <si>
    <t>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t>
  </si>
  <si>
    <t>fmn_c:1</t>
  </si>
  <si>
    <t>Binds 1 FMN per subunit.</t>
  </si>
  <si>
    <t>MTKQAEETQKPIIFAPETYQYDKFTLNEKQLTDDPIDLFTKWFNEAKEDPRETLPEAITFSSAELPSGRVSSRILLFKELDHRGFTIYSNWGTSRKAHDIATNPNAAIVFFWKDLQRQVRVEGITEHVNRETSERYFKTRPRGSKIGAWASRQSDVIKNREELDELTQKNTERFKDAEDIPCPDYWGGLRIVPLEIEFWQGRPSRLHDRFVYRRKTENDPWKVVRLAP*</t>
  </si>
  <si>
    <t>MSTTLLWFSSVIGYVIQTKCLSNIQSKKEISVGPNGTIATPETNGDNGNSSSLTFYLTFMYFASWLLL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t>
  </si>
  <si>
    <t>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t>
  </si>
  <si>
    <t>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t>
  </si>
  <si>
    <t>l</t>
  </si>
  <si>
    <t>MSPIQVVVFALSRIFLLLFRLIKLIITPIQKSLGYLFGNYFDELDRKYRYKEDWYIIPYFLKSVFCYIIDVRRHRFQNWYLFIKQVQQNGDHLAISYTRPMAEKGEFQLETFTYIETYNIVLRLSHILHFDYNVQAGDYVAIDCTNKPLFVFLWLSLWNIGAIPAFLNYNTKGTPLVHSLKISNITQVFIDPDASNPIRESEEEIKNALPDVKLNYLEEQDLMHELLNSQSPEFLQQDNVRTPLGLTDFKPSMLIYTSGTTGLPKSAIMSWRKSSVGCQVFGHVLHMTNESTVFTAMPLFHSTAALLGACAILSHGGCLALSHKFSASTFWKQVYLTGATHIQYVGEVCRYLLHTPISKYEKMHKVKVAYGNGLRPDIWQDFRKRFNIEVIGEFYAATEAPFATTTFQKGDFGIGACRNYGTIIQWFLSFQQTLVRMDPNDDSVIYRNSKGFCEVAPVGEPGEMLMRIFFPKKPETSFQGYLGNAKETKSKVVRDVFRRGDAWYRCGDLLKADEYGLWYFLDRMGDTFRWKSENVSTTEVEDQLTASNKEQYAQVLVVGIKVPKYEGRAGFAVIKLTDNSLDITAKTKLLNDSLSRLNLPSYAMPLFVKFVDEIKMTDNHKILKKVYREQKLPKGLDGNDTIFWLKNYKRYEVLTAADWEAIDAQTIKL*</t>
  </si>
  <si>
    <t>MLHQKIAHKVRKVVVPGISLLIFFQGCLILLFLQLTYKTLYCRNDIRKQIGLNKTKRLFIVLVSSILHVVAPSAVRITTENSSVPKGTFFLDLKKKRILSHLKSNSVAICNHQIYTDWIFLWWLAYTSNLGANVFIILKKSLASIPILGFGMRNYNFIFMSRKWAQDKITLSNSLAGLDSNARGAGSLAGKSPERITEEGESIWNPEVIDPKQIHWPYNLILFPEGTNLSADTRQKSAKYAAKIGKKPFKNVLLPHSTGLRYSLQKLKPSIESLYDITIGYSGVKQEEYGELIYGLKSIFLEGKYPKLVDIHIRAFDVKDIPLEDENEFSEWLYKIWSEKDALMERYYSTGSFVSDPETNHSVTDSFKINRIELTEVLILPTLTIIWLVYKLYCFIF*</t>
  </si>
  <si>
    <t>MTQHKSSMVYIPTTKEAKRRNGKSEGILNTIEEVVEKLYWTYYIHLPFYLMASFDSFFLHVFFLTIFSLSFFGILKYCFL*</t>
  </si>
  <si>
    <t>MLSSEDFGSSGKKETSPDSISIRSFSAGNNFQSSSSEKTYSKQKSGSDKLIHRFADSFKRAEGSTTRTKQINENTSDLEDGVESITSDSKLKKSMKSRHVVMMSLGTGIGTGLLVANAKGLHYGGPAALIIGYILVSFVTYFMIQAAGEMAVTYPTLPANFNAYSSIFISKSFGFATVWLYCFQWLTVLPLELITASMTIQFW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t>
  </si>
  <si>
    <t>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t>
  </si>
  <si>
    <t>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t>
  </si>
  <si>
    <t>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t>
  </si>
  <si>
    <t>YBR092C</t>
  </si>
  <si>
    <t>PHO3</t>
  </si>
  <si>
    <t>P24031</t>
  </si>
  <si>
    <t>MFKSVVYSVLAAALVNA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Q*</t>
  </si>
  <si>
    <t>YBR093C</t>
  </si>
  <si>
    <t>PHO5</t>
  </si>
  <si>
    <t>P00635</t>
  </si>
  <si>
    <t>MFKSVVYSILAASLANA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Q*</t>
  </si>
  <si>
    <t>g</t>
  </si>
  <si>
    <t>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t>
  </si>
  <si>
    <t>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t>
  </si>
  <si>
    <t>pan4p_c:1</t>
  </si>
  <si>
    <t>Binds 1 phosphopantetheine covalently.</t>
  </si>
  <si>
    <t>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t>
  </si>
  <si>
    <t>dicat_c:1,thmpp_c:1</t>
  </si>
  <si>
    <t>Binds 1 Mg(2+) ion per subunit. Can also utilize other divalent metal cations, such as Ca(2+), Mn(2+) and Co(2+). | Binds 1 thiamine pyrophosphate per subunit.</t>
  </si>
  <si>
    <t>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F*</t>
  </si>
  <si>
    <t>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t>
  </si>
  <si>
    <t>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t>
  </si>
  <si>
    <t>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t>
  </si>
  <si>
    <t>YBR132C</t>
  </si>
  <si>
    <t>P38090</t>
  </si>
  <si>
    <t>MTKERMTIDYENDGDFEYDKNKYKTITTRIKSIEPSEGWLEPSGSVGHINTIPEAGDVHVDEHEDRGSSIDDDSRTYLLYFTETRRKLENRHVQLIAISGVIGTALFVAIGKALYRGGPASLLLAFALWCVPILCITVSTAEMVCFFPVSSPFLRLATKCVDDSLAVMASWNFWFLECVQIPFEIVSVNTIIHYWRDDYSAGIPLAVQVVLYLLISICAVKYYGEMEFWLASFKIILALGLFTFTFITMLGGNPEHDRYGFRNYGESPFKKYFPDGNDVGKSSGYFQGFLACLIQASFTIAGGEYISMLAGEVKRPRKVLPKAFKQVFVRLTFLFLGSCLCVGIVCSPNDPDLTAAINEARPGAGSSPYVIAMNNLKIRILPDIVNIALITAAFSAGNAYTYCSSRTFYGMALDGYAPKIFTRCNRHGVPIYSVAISLVWALVSLLQLNSNSAVVLNWLINLITASQLINFVVLCIVYLFFRRAYHVQQDSLPKLPFRSWGQPYTAIIGLVSCSAMILIQGYTVFFPKLWNTQDFLFSYLMVFINIGIYVGYKFIWKRGKDHFKNPHEIDFSKELTEIENHEIESSFEKFQYYSKA*</t>
  </si>
  <si>
    <t>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t>
  </si>
  <si>
    <t>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t>
  </si>
  <si>
    <t>YBR153W</t>
  </si>
  <si>
    <t>P33312</t>
  </si>
  <si>
    <t>MSLTPLCEDLPQFLQNYLPNAGQTENTIVPFVTLTYAQSLDARVSRGPGVRTTISHPETKTMTHYLRHHHDGILVGSGTVLADNPGLNCKWGPDPAANSPRPIIIDTKQKWRFDGSKMQELFIKRQGKPPIVVVTSEPIIKEQHVDYAICPINDTTKLVDWKKLFEILKEEFNIRSVMVEGGANVINQLLLRSDIVNSLIITIGSTFLGSSGTEVSPPQTVNLKDMSWWKGITDVVLCARLADD*</t>
  </si>
  <si>
    <t>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t>
  </si>
  <si>
    <t>YBR161W</t>
  </si>
  <si>
    <t>CSH1</t>
  </si>
  <si>
    <t>P38287</t>
  </si>
  <si>
    <t>vm</t>
  </si>
  <si>
    <t>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t>
  </si>
  <si>
    <t>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t>
  </si>
  <si>
    <t>MNIMKRQLCTSSKRFFSTAKNVVKYNTIQDIRNKYFTGTPLSMCTAYDFITATWVNKANCDLLLVGDSLAMTSLGYDSTITLSLNEFKYHVASVCRAEGSSMVVVDMPFGTFESGISDGLKNAIDIMKLDSKVTSVKVEVGSYTKDKYAMKFIEELCSRGIPVMAHIGLTPQKVHSLGGYKVQGSKSLLQMQELYETAMQLQKIGCWSILIECVPHKMAQFITSKLSVPTIGIGAGNGTSGQVLVISDLLGMQGDSVPKFVKQAVNMTDIATQGLKEYIASVEDRTFPERGTHTFKVKEDLWNEFLSSINEK*</t>
  </si>
  <si>
    <t>YBR180W</t>
  </si>
  <si>
    <t>DTR1</t>
  </si>
  <si>
    <t>P38125</t>
  </si>
  <si>
    <t>MGSEPFQKKNLGLQINSQESGTTRSTFHSLEDLGDDVINESWDQVNQKRANIDHDVFHEHPDSSPSLSAQKAKTKEEEVAVKSSNSQSRDPSPDTQAHIPYTYFSKDQRLIIFGIIIFIGFLGPMSGNIYIPALPLLQREYDVSATTINATVSVFMAVFSVGPLFWGALADFGGRKFLYMVSLSLMLIVNILLAAVPVNIAALFVLRIFQAFASSSVISLGAGTVTDVVPPKHRGKAIAYFMMGPNMGPIIAPIVAGLILMKGNYWRWLFGFTSIMTGIALILVTALLPETLRCIVGNGDPKWGDKKDERENNESPFFEGNKISHRRLFPDIGIRKPVNNDAFFQENFPKPPKAGLTLYWKMIKCPPIIITSVSTALLFSSYYAFSVTFSYYLEHDYRFTMLEIGAAYVCPGVAMLLGSQSGGHLSDYLRSRWIKSHPKKKFPAEFRLLLNLIGILLTICGTIGYGWAIFFHYHFVVLLVFSALTAFGMTWCSNTSMTYLTELFPKRAAGTVAVSSFFRNVGAAISSAIILQLCNAMGIGWCFTGLGLCSSISLIGILYLLIFQRKYTAKEF*</t>
  </si>
  <si>
    <t>YBR183W</t>
  </si>
  <si>
    <t>YPC1</t>
  </si>
  <si>
    <t>P38298</t>
  </si>
  <si>
    <t>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t>
  </si>
  <si>
    <t>MPKKSIEEWEEDAIESVPYLASDEKGSNYKEATQIPLNLKQSEIENHPTVKPWVHFVAGGIGGMAGAVVTCPFDLVKTRLQSDIFLKAYKSQAVNISKGSTRPKSINYVIQAGTHFKETLGIIGNVYKQEGFRSLFKGLGPNLVGVIPARSINFFTYGTTKDMYAKAFNNGQETPMIHLMAAATAGWATATATNPIWLIKTRVQLDKAGKTSVRQYKNSWDCLKSVIRNEGFTGLYKGLSASYLGSVEGILQWLLYEQMKRLIKERSIEKFGYQAEGTKSTSEKVKEWCQRSGSAGLAKFVASIATYPHEVVRTRLRQTPKENGKRKYTGLVQSFKVIIKEEGLFSMYSGLTPHLMRTVPNSIIMFGTWEIVIRLLS*</t>
  </si>
  <si>
    <t>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t>
  </si>
  <si>
    <t>gm</t>
  </si>
  <si>
    <t>mn2_c:1</t>
  </si>
  <si>
    <t>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t>
  </si>
  <si>
    <t>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t>
  </si>
  <si>
    <t>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t>
  </si>
  <si>
    <t>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t>
  </si>
  <si>
    <t>MVKSLQLAHQLKDKKILLIGGGEVGLTRLYKLIPTGCKLTLVSPDLHKSIIPKFGKFIQNEDQPDYREDAKRFINPNWDPTKNEIYEYIRSDFKDEYLDLEDENDAWYIIMTCIPDHPESARIYHLCKERFGKQQLVNVADKPDLCDFYFGANLEIGDRLQILISTNGLSPRFGALVRDEIRNLFTQMGDLALEDAVVKLGELRRGIRLLAPDDKDVKYRMDWARRCTDLFGIQHCHNIDVKRLLDLFKVMFQEQNCSLQFPPRERLLSEYCSS*</t>
  </si>
  <si>
    <t>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t>
  </si>
  <si>
    <t>thmpp_c:1</t>
  </si>
  <si>
    <t>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t>
  </si>
  <si>
    <t>MTTSFYDLECKDKKGESFKFDQLKGKVVLIVNVASKCGFTPQYKELEELYKKYQDKGFVILGFPCNQFGKQEPGSDEQITEFCQLNYGVTFPIMKKIDVNGSNADSVYNYLKSQKAGLLGFKGIKWNFEKFLVDSNGKVVQRFSSLTKPSSLDQEIQSLLSK*</t>
  </si>
  <si>
    <t>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t>
  </si>
  <si>
    <t>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t>
  </si>
  <si>
    <t>MTATSDKVLKIQLRSASATVPTKGSATAAGYDIYASQDITIPAMGQGMVSTDISFTVPVGTYGRIAPRSGLAVKNGIQTGAGVVDRDYTGEVKVVLFNHSQRDFAIKKGDRVAQLILEKIVDDAQIVVVDSLEESARGAGGFGSTGN*</t>
  </si>
  <si>
    <t>MFTGIVECMGTVLENNPYDDSESGGQGVSITIGNAGSILTDCHVGDSIAVNGVCLTVTEFNNDSFKVGISPETIKRSNVASWIQGTQVNLERAVSQDVRFGGHYVQGHVDTVANIVSRRPEGNSIIFGFQLRDQEYFKYIVEKGFICIDGTSLTIIKVDPLSQGGAFYISMIKHTQDNVIMPLKKIGDEVNIEVDLTGKIIEKQILLTLENQISKKDSTLNTMISNIIEEKVRNYLNK*</t>
  </si>
  <si>
    <t>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t>
  </si>
  <si>
    <t>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t>
  </si>
  <si>
    <t>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t>
  </si>
  <si>
    <t>YBR293W</t>
  </si>
  <si>
    <t>VBA2</t>
  </si>
  <si>
    <t>P38358</t>
  </si>
  <si>
    <t>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t>
  </si>
  <si>
    <t>MSRKSSTEYVHNQEDADIEVFESEYRTYRESEAAENRDGLHNGDEENWKVNSSKQKFGVTKNELSDVLYDSIPAYEESTVTLKEYYDHSIKNNLTAKSAGSYLVSLFPIIKWFPHYNFTWGYADLVAGITVGCVLVPQSMSYAQIASLSPEYGLYSSFIGAFIYSLFATSKDVCIGPVAVMSLQTAKVIAEVLKKYPEDQTEVTAPIIATTLCLLCGIVATGLGILRLGFLVELISLNAVAGFMTGSAFNIIWGQIPALMGYNSLVNTREATYKVVINTLKHLPNTKLDAVFGLIPLVILYVWKWWCGTFGITLADRYYRNQPKVANRLKSFYFYAQAMRNAVVIVVFTAISWSITRNKSSKDRPISILGTVPSGLNEVGVMKIPDGLLSNMSSEIPASIIVLVLEHIAISKSFGRINDYKVVPDQELIAIGVTNLIGTFFHSYPATGSFSRSALKAKCNVRTPFSGVFTGGCVLLALYCLTDAFFFIPKATLSAVIIHAVSDLLTSYKTTWTFWKTNPLDCISFIVTVFITVFSSIENGIYFAMCWSCAMLLLKQAFPAGKFLGRVEVAEVLNPTVQEDIDAVISSNELPNELNKQVKSTVEVLPAPEYKFSVKWVPFDHGYSRELNINTTVRPPPPGVIVYRLGDSFTYVNCSRHYDIIFDRIKEETRRGQLITLRKKSDRPWNDPGEWKMPDSLKSLFKFKRHSATTNSDLPISNGSSNGETYEKPLLKVVCLDFSQVAQVDSTAVQSLVDLRKAVNRYADRQVEFHFAGIISPWIKRSLLSVKFGTTNEEYSDDSIIAGHSSFHVAKVLKDDVDYTDEDSRISTSYSNYETLCAATGTNLPFFHIDIPDFSKWDV*</t>
  </si>
  <si>
    <t>YBR296C</t>
  </si>
  <si>
    <t>PHO89</t>
  </si>
  <si>
    <t>P38361</t>
  </si>
  <si>
    <t>MALHQFDYIFAIAMLFAFLDAFNIGANDVANSFASSISSRSLKYWQAMVLAGLCEFLGAVLAGARVSGTIKNNIIDSSIFTNDPAVLMLTMTSALIGSSCWLTFATAIGMPVSTTHSIVGGTIGAGIAAGGANGVVWGWSGVSQIIASWFIAPILAGAIAAIVFSISRFSVLEVKSLERSIKNALLLVGVLVFATFSILTMLIVWKGSPNLHLDDLSETETAVSIVLTGAIASIVYFIFFYPFYRRKVLDQDWTLKLIDIFRGPSFYFKSTDDIPPMPEGHQLTIDYYEGRRNLGTTVSVEDEENKAASNSNDSVKNKEDIQEVDLVRTETEPETKLSTKQYWWSLLKQGPKKWPLLFWLVISHGWTQDVIHAQVNDRDMLSGDLKGMYERSKFYDNRVEYIYSVLQAITAATMSFAHGANDVANATGPLSAVYVIWKTNTIGAKSEVPVWVLAYGGVALVIGCWTYGYNIIKNLGNKMILQSPSRGFSIELAVAITTVMATQLGIPTSTTQIAVGGIVAVGLCNKDLKSVNWRMVAWCYSGWFLTLPIAGLIAGIINGIILNAPRFGVEYQMT*</t>
  </si>
  <si>
    <t>YBR298C</t>
  </si>
  <si>
    <t>P38156</t>
  </si>
  <si>
    <t>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</si>
  <si>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t>
  </si>
  <si>
    <t>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t>
  </si>
  <si>
    <t>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t>
  </si>
  <si>
    <t>Binds 1 Mg(2+) or Mn(2+) ion per subunit.</t>
  </si>
  <si>
    <t>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t>
  </si>
  <si>
    <t>MSSSKSLYELKDLKNSSTEIHATGQDNEIEYFETGSNDRPSSQPHLGYEQHNTSAVRRFFDSFKRADQGPQDEVEATQMNDLTSAISPSSRQAQELEKNESSDNIGANTGHKSDSLKKTIQPRHVLMIALGTGIGTGLLVGNGTALVHAGPAGLLIGYAIMGSILYCIIQACGEMALVYSNLTGGYNAYPSFLVDDGFGFAVAWVYCLQWLCVCPLELVTASMTIKYWTTSVNPDVFVIIFYVLVITINIFGARGYAEAEFFFNCCKILMMTGFFILGIIIDVGGAGNDGFIGGKYWHDPGAFNGKHAIDRFKGVA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t>
  </si>
  <si>
    <t>Binds 1 zinc ion.</t>
  </si>
  <si>
    <t>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t>
  </si>
  <si>
    <t>MVSQETIKHVKDLIAENEIFVASKTYCPYCHAALNTLFEKLKVPRSKVLVLQLNDMKEGADIQAALYEINGQRTVPNIYINGKHIGGNDDLQELRETGELEELLEPILAN*</t>
  </si>
  <si>
    <t>MSYGTINDMNESVTNYRIKKAQNNIKGWYAYSFSSEPFVVSAVSTYIPLLLQQFASINGVKVHDHSIPCLSETGSDSDKCVLGLFNNRIFVDTSSFALYVFSLSVLFQTIIVISVSGIVDLWGSVKFKGRILVWFGIVGALSTVAISKLNDTQIYSLAGLYIVANGCFGVINVVGNSLLPIFVKDSLKCQSQGAYEPDKVDSLTTVISGRGASLGYSSALIVQIVSMFLVASKKGSKQDVQVAVLFVGIWWFVWQLPMIWLIDDVTIPIRVDDSTLASARSPYPGEQDALGQLNWKNYLSYGWVSLFESFKHARLLKDVMIFLIAWFIISDSITTINSTAVLFSKAELHMSTLNLIMISVLTVVNAMLGAFMIPQFLATKFRWTSSQTLMYIIIWASFIPFYGILGFFFNAFGLKHKFEMFLLAIWYGLSLGGLSAVSRSVFSLIVPPGKESTFFSMFSITDKGSSILGPFLVGLLTDKTHNIRYSFYFFFLLLMLSLPVLNCLDVKRGRREAEELSQVLPESERRLD*</t>
  </si>
  <si>
    <t>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t>
  </si>
  <si>
    <t>dicat_c:1</t>
  </si>
  <si>
    <t>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t>
  </si>
  <si>
    <t>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t>
  </si>
  <si>
    <t>YCL064C</t>
  </si>
  <si>
    <t>CHA1</t>
  </si>
  <si>
    <t>P25379</t>
  </si>
  <si>
    <t>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t>
  </si>
  <si>
    <t>YCL069W</t>
  </si>
  <si>
    <t>VBA3</t>
  </si>
  <si>
    <t>P25594</t>
  </si>
  <si>
    <t>MNMLIVGRVVASVGGSGLQTLCFVIGCTMVGERSRPLVISILSCAFAVAAIVGPIIGGAFTTHVTWRWCFYINLPIGGLAIIMFLLTYKAENKGILQQIKDAIGTISSFTFSKFRHQVNFKRLMNGIIFKFDFFGFALCSAGLVLFLLGLTFGGNKYSWNSGQVIAYLVLGVLLFIFSLVYDFFLFDKFNPEPDNISYRPLLLRRLVAKPAIIIINMVTFLLCTGYNGQMIYSVQFFQLIFASSAWKAGLHLIPIVITNVIAAIASGVITKKLGLVKPLLIFGGVLGVIGAGLMTLMTNTSTKSTQIGVLLLPGFSLGFALQASLMSAQLQITKDRPEAAMDFIEVTAFNTFMKSLGTTLGGVLSTTVFSASFHNKVSRAHLEPYEGKTVDDMILYRLQNYDGSHSTIGNILSDSIKNVFWMDLGFYALGFLFCSFSSNKKLIIPKKDETPEDNLEDK*</t>
  </si>
  <si>
    <t>x</t>
  </si>
  <si>
    <t>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t>
  </si>
  <si>
    <t>YCR010C</t>
  </si>
  <si>
    <t>P25613</t>
  </si>
  <si>
    <t>MSDKEQTSGNTDLENAPAGYYSSHDNDVNGVAEDERPSHDSLGKIYTGGDNNEYIYIGRQKFLKSDLYQAFGGTLNPGLAPAPVHKFANPAPLGLSAFALTTFVLSMFNARAQGITVPNVVVGCAMFYGGLVQLIAGIWEIALENTFGGTALCSYGGFWLSFAAIYIPWFGILEAYEDNESDLNNALGFYLLGWAIFTFGLTVCTMKSTVMFFLLFFLLALTFLLLSIGHFANRLGVTRAGGVLGVVVAFIAWYNAYAGVATKQNSYVLARPFPLPSTERVIF*</t>
  </si>
  <si>
    <t>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t>
  </si>
  <si>
    <t>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t>
  </si>
  <si>
    <t>YCR028C</t>
  </si>
  <si>
    <t>P25621</t>
  </si>
  <si>
    <t>MMKESKSITQHEVERESVSSKRAIKKRLLLFKIDLFVLSFVCLQYWINYVDRVGFTNAYISGMKEDLKMVGNDLTVSNTVFMIGYIVGMVPNNLMLLCVPPRIWLSFCTFAWGLLTLGMYKVTSFKHICAIRFFQALFESCTFSGTHFVLGSWYKEDELPIRSAIFTGSGLVGSMFSGFMQTSIFTHLNGRNGLAGWRWLFIIDFCITLPIAIYGFIFFPGLPDQTSAVSKFSMTRYIFNEQELHYARRRLPARDESTRLDWSTIPRVLKRWHWWMFSLVWVLGGENLGFASNSTFALWLQNQKYTLAQRNNYPSGIFAVGIVSTLCSAVYMSKIPRARHWHVSVFISLVMVIVAVLIRADPLNPKVVFSAQYLGGVAYAGQAVFFSWANIICHADLQERAIVLASMNMFSGAVNAWWSILFFASDMVPKFERGCYALLATAISSGIVSVVIRSLQIKENLSKKQVPYIDANDMPGEDDDDDNQDNENDGDDESMEVELHNEEMAEISNPFR*</t>
  </si>
  <si>
    <t>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t>
  </si>
  <si>
    <t>Requires a divalent cation, most likely magnesium in vivo, as an electrophilic catalyst to aid phosphoryl group transfer. It is the chelate of the metal and the nucleotide that is the actual substrate.</t>
  </si>
  <si>
    <t>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t>
  </si>
  <si>
    <t>MRFSHFLKYNAVPEWQNHYLDYNELKNLIYTLQTDELKQETPTGDLNDDADSQTPGPIADIESNIAAGEPSS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t>
  </si>
  <si>
    <t>MTETKDLLQDEEFLKIRRLNSAEANKRHSVTYDNVILPQESMEVSPRSSTTSLVEPVESTEGVESTEAERVAGKQEQEEEYPVDAHMQKYLSHLKSKSRSRFHRKDASKYVSFFGDVSFDPRPTLLDSAINVPFQTTFKGPVLEKQLKNLQLTKTKTKATVKTTVKTTEKTDKADAPPGEKLESNFSGIYVFAWMFLGWIAIRCCTDYYASYGSAWNKLEIVQYMTTDLFTIAMLDLAMFLCTFFVVFVHWLVKKRIINWKWTGFVAVSIFELAFIPVTFPIYVYYFDFNWVTRIFLFLHSVVFVMKSHSFAFYNGYLWDIKQELEYSSKQLQKYKESLSPETREILQKSCDFCLFELNYQTKDNDFPNNISCSNFFMFCLFPVLVYQINYPRTSRIRWRYVLEKVCAIIGTIFLMMVTAQFFMHPVAMRCIQFHNTPTFGGWIPATQEWFHLLFDMIPGFTVLYMLTFYMIWDALLNCVAELTRFADRYFYGDWWNCVSFEEFSRIWNVPVHKFLLRHVYHSSMGALHLSKSQATLFTFFLSAVFHEMAMFAIFRRVRGYLFMFQLSQFVWTALSNTKFLRARPQLSNVVFSFGVCSGPSIIMTLYLTL*</t>
  </si>
  <si>
    <t>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t>
  </si>
  <si>
    <t>YCR075C</t>
  </si>
  <si>
    <t>ERS1</t>
  </si>
  <si>
    <t>P17261</t>
  </si>
  <si>
    <t>MVSLDDILGIVYVTSWSISMYPPIITNWRHKSASAISMDFVMLNTAGYSYLVISIFLQLYCWKMTGDESDLGRPKLTQFDFWYCLHGCLMNVVLLTQVVAGARIWRFPGKGHRKMNPWYLRILLASLAIFSLLTVQFMYSNYWYDWHNSRTLAYCNNLFLLKISMSLIKYIPQVTHNSTRKSMDCFPIQGVFLDVTGGIASLLQLIWQLSNDQGFSLDTFVTNFGKVGLSMVTLIFNFIFIMQWFVYRSRGHDLASEYPL*</t>
  </si>
  <si>
    <t>MLFYKPVMRMAVRPLKSIRFQSSYTSITKLTNLTEFRNLIKQNDKLVIDFYATWCGPCKMMQPHLTKLIQAYPDVRFVKCDVDESPDIAKECEVTAMPTFVLGKDGQLIGKIIGANPTALEKGIKDL*</t>
  </si>
  <si>
    <t>YCR098C</t>
  </si>
  <si>
    <t>GIT1</t>
  </si>
  <si>
    <t>P25346</t>
  </si>
  <si>
    <t>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t>
  </si>
  <si>
    <t>YCR105W</t>
  </si>
  <si>
    <t>ADH7</t>
  </si>
  <si>
    <t>P25377</t>
  </si>
  <si>
    <t>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t>
  </si>
  <si>
    <t>YDL004W</t>
  </si>
  <si>
    <t>ATP16</t>
  </si>
  <si>
    <t>Q12165</t>
  </si>
  <si>
    <t>MLRSIIGKSASRSLNFVAKRSYAEAAAASSGLKLQFALPHETLYSGSEVTQVNLPAKSGRIGVLANHVPTVEQLLPGVVEVMEGSNSKKFFISGGFATVQPDSQLCVTAIEAFPLESFSQENIKNLLAEAKKNVSSSDAREAAEAAIQVEVLENLQSVLK*</t>
  </si>
  <si>
    <t>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t>
  </si>
  <si>
    <t>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t>
  </si>
  <si>
    <t>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t>
  </si>
  <si>
    <t>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t>
  </si>
  <si>
    <t>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t>
  </si>
  <si>
    <t>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t>
  </si>
  <si>
    <t>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t>
  </si>
  <si>
    <t>MTIAPITGTIKRRVIMDIVLGFSLGGVMASYWWWGFHMDKINKREKFYAELAERKKQEN*</t>
  </si>
  <si>
    <t>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t>
  </si>
  <si>
    <t>mg2_c:1,thmpp_c:1</t>
  </si>
  <si>
    <t>Binds 1 Mg(2+) per subunit. | Binds 1 thiamine pyrophosphate per subunit.</t>
  </si>
  <si>
    <t>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t>
  </si>
  <si>
    <t>MLPRLGFARTARSIHRFKMTQISKPFFHSTEVGKPGPQQKLSKSYTAVFKKWFVRGLKLTFYTTLAGTLYVSYELYKESNPPKQVPQSTAFANGLKKKELVILGTGWGAISLLKKLDTSLYNVTVVSPRSFFLFTPLLPSTPVGTIEMKSIVEPVRSIARRTPGEVHYIEAEALDVDPKAKKVMVQSVSEDEYFVSSLSYDYLVVSVGAKTTTFNIPGVYGNANFLKEIEDAQNIRMKLMKTIEQASSFPVNDPERKRLLTFVVVGGGPTGVEFAAELQDYINQDLRKWMPDLSKEMKVILIEALPNILNMFDKTLIKYAEDLFARDEIDLQVNTAVKVVEPTYIRTLQNGQTNTDIEYGMLVWATGNEPIDFSKTLMSRIPEQTNRRGLLINDKLELLGSENSIYAIGDCTAHTGFFPTAQVAHQEGEYLAKILDKKLQIEQLEWDMLNSTDETEVSRLQKEVNLRKSKLDKFNYKHMGALAYIGSETAIADLHMGDSSYQLKGMFAFLFWKSAYLAMCLSIRNRILIAMDWTKVYFLGRDSSV*</t>
  </si>
  <si>
    <t>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t>
  </si>
  <si>
    <t>YDL093W</t>
  </si>
  <si>
    <t>PMT5</t>
  </si>
  <si>
    <t>P52867</t>
  </si>
  <si>
    <t>MNKEHLLKVDPIPDVTIKRGPLRSFLITKPCDNLSSLRTVTSSKEKLLVGCLLIFTAIVRLHNISLPNSVVFGENEVGTFVSQYVNNIFFTDVHPPLVAMLYATVSSVFGYKGLFNYGNIGTEYTANVPYVAMRFFSATLGIVSVLVLYLTLRVSGVKIAVAAICAVCFAIENSFVTLSRFTLIEGPFVFFMACAVYFFRRSELYLPNSCKANKSLLAASIALGFAVSSKWAGLFTIAWAGIIVLWRVWFMIGDLSRPIGSSIKYMAFQFTCLLAIPAFIYFLIFSVHIKTLNVNGISSSFFPAEFRKTLKYNNVIKETVAEVAVGSAVSLNHVGTAGGYLHSHLHNYPAGSMQQQVTLYPHIDQNNKWIIELAEHPNENVTSFQNLTDGTIIKLRQLKNGCRLHSHDHKPPVSQNADWQKEVSCYGYEGFEGDINDDWIIEIDKKRSEPGPAQEHIRAIETKFRLKHYLTGCYLFSHPEKLPEWGFGQQEVTCAYFAREDLTSWYIEENENEISLPNPEKVSYKKMSFWQKFVAIHKFMFYLNNYMDTSHAYSSEPKTWPLMLRGIDFWNENGREVYFLGNAVLWWSVTAFICTFIIGVAVELLAWKLGVNILRDKHIINFHYQVFQYLLGFAAHYFPYFFVGQKLFLYDYLPAYYFGILAFGHALDLISTYISNKRNNTGYIVVAIFMVVCFYFFSEHSPLIYATGWSSNLCKRSKWLGSWDFYCNSLLLSDSHYELNAES*</t>
  </si>
  <si>
    <t>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t>
  </si>
  <si>
    <t>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t>
  </si>
  <si>
    <t>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t>
  </si>
  <si>
    <t>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t>
  </si>
  <si>
    <t>YDL142C</t>
  </si>
  <si>
    <t>Q07560</t>
  </si>
  <si>
    <t>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t>
  </si>
  <si>
    <t>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t>
  </si>
  <si>
    <t>fad_c:1,fmn_c:1</t>
  </si>
  <si>
    <t>Binds 1 [3Fe-4S] cluster.</t>
  </si>
  <si>
    <t>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t>
  </si>
  <si>
    <t>fad_c:2,zn2_c:4</t>
  </si>
  <si>
    <t>Binds 2 FAD. | Binds 4 to 6 Zn(2+) ions.</t>
  </si>
  <si>
    <t>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t>
  </si>
  <si>
    <t>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t>
  </si>
  <si>
    <t>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t>
  </si>
  <si>
    <t>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t>
  </si>
  <si>
    <t>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t>
  </si>
  <si>
    <t>Binds 1 dipyrromethane group covalently.</t>
  </si>
  <si>
    <t>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t>
  </si>
  <si>
    <t>YDL210W</t>
  </si>
  <si>
    <t>UGA4</t>
  </si>
  <si>
    <t>P32837</t>
  </si>
  <si>
    <t>MSMSSKNENKISVEQRISTDIGQAYQLQGLGSNLRSIRSKTGAGEVNYIDAAKSVNDNQLLAEIGYKQELKRQFSTLQVFGIAFSIMGLLPSIASVMGGGLGGGPATLVWGWFVAAFFILLVGITMAEHASSIPTAGGLYYWTYYYAPEGYKEIISFIIGCSNSLALAAGVCSIDYGLAEEIAAAVTLTKDGNFEVTSGKLYGIFAGAVVVMCICTCVASGAIARLQTLSIFANLFIIVLLFIALPIGTKHRMGGFNDGDFIFGKYENLSDWNNGWQFCLAGFMPAVWTIGSFDSCVHQSEEAKDAKKSVPIGIISSIAVCWILGWLIIICLMACINPDIDSVLDSKYGFALAQIIYDSLGKKWAIAFMSLIAFCQFLMGASITTAVSRQVWAFSRDNGLPLSKYIKRVDSKYSVPFFAILAACVGSLILGLLCLIDDAATDALFSLAVAGNNLAWSTPTVFRLTSGRDLFRPGPFYLGKIWSPIVAWTGVAFQLFIIILVMFPSQQHGITKSTMNYACVIGPGIWILAGIYYKVYKKKYYHGPATNLSDDDYTEAVGADVIDTIMSKQEP*</t>
  </si>
  <si>
    <t>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t>
  </si>
  <si>
    <t>YDL238C</t>
  </si>
  <si>
    <t>Q07729</t>
  </si>
  <si>
    <t>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t>
  </si>
  <si>
    <t>YDL245C</t>
  </si>
  <si>
    <t>HXT15</t>
  </si>
  <si>
    <t>P54854</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</si>
  <si>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t>
  </si>
  <si>
    <t>YDL247W</t>
  </si>
  <si>
    <t>MPH2</t>
  </si>
  <si>
    <t>P0CD99</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</si>
  <si>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t>
  </si>
  <si>
    <t>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t>
  </si>
  <si>
    <t>YDR007W</t>
  </si>
  <si>
    <t>P00912</t>
  </si>
  <si>
    <t>MSVINFTGSSGPLVKVCGLQSTEAAECALDSDADLLGIICVPNRKRTIDPVIARKISSLVKAYKNSSGTPKYLVGVFRNQPKEDVLALVNDYGIDIVQLHGDESWQEYQEFLGLPVIKRLVFPKDCNILLSAASQKPHSFIPLFDSEAGGTGELLDWNSISDWVGRQESPESLHFMLAGGLTPENVGDALRLNGVIGVDVSGGVETNGVKDSNKIANFVKNAKK*</t>
  </si>
  <si>
    <t>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t>
  </si>
  <si>
    <t>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t>
  </si>
  <si>
    <t>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t>
  </si>
  <si>
    <t>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t>
  </si>
  <si>
    <t>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t>
  </si>
  <si>
    <t>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t>
  </si>
  <si>
    <t>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t>
  </si>
  <si>
    <t>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t>
  </si>
  <si>
    <t>MARTFFVGGNFKLNGSKQSIKEIVERLNTASIPENVEVVICPPATYLDYSVSLVKKPQVTVGAQNAYLKASGAFTGENSVDQIKDVGAKWVILGHSERRSYFHEDDKFIADKTKFALGQGVGVILCIGETLEEKKAGKTLDVVERQLNAVLEEVKDWTNVVVAYEPVWAIGTGLAATPEDAQDIHASIRKFLASKLGDKAASELRILYGGSANGSNAVTFKDKADVDGFLVGGASLKPEFVDIINSRN*</t>
  </si>
  <si>
    <t>YDR058C</t>
  </si>
  <si>
    <t>TGL2</t>
  </si>
  <si>
    <t>P54857</t>
  </si>
  <si>
    <t>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t>
  </si>
  <si>
    <t>r</t>
  </si>
  <si>
    <t>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t>
  </si>
  <si>
    <t>MNVIFSLASFVKNMYNASLNQRNLISLPFNFMLNFAPVFIWLSIFKRAGLIPIRLRPDIHSKFAFFADQFLFGDYWHELTVQLPDNTSKLFFWSFISSSAFLLVFLICIPFAIWYYIYYIKHVNYNLLEWFANIFHYPCKRKQRPIQKRFRTIFIPFALPLFTFVILNIDHFFAYQSDANFTKTKDLLAWFSYVILHLTAPILTAVYLYVFQPPGTLKCFSFALGLQNIAGVLTHLLVPMASPWFTHLYGIDDTEHVNYTQEGFAAGLIRVDSHLGTHLNTKGFHMSPIVFGAVPSLHSAIAFQCFLFLVSRSTSLKHRFSNAGGFTMHNNDSSTFKLSEEDSEDEGDNSIPPTIGPNDLEMEPLGTVEPVDISNERSSSPSSSFTVSSNERSTGGGDGSIINSNGNKKPLQFVHLYDEDTNFTNKWIFKIVNDGFIPKFWAILYIILQWWATMYLDHHYRFDLFVGVLYAMTSFIIINWFVLQPKVLKKWIHIRLGDKVDTRNEARTFGMRVFCGTKMEWFFDPLA*</t>
  </si>
  <si>
    <t>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t>
  </si>
  <si>
    <t>MPVIEINDQEQFTYLTTTAAGDKLIVLYFHTSWAEPCKALKQVFEAISNEPSNSNVSFLSIDADENSEISELFEISAVPYFIIIHKGTILKELSGADPKEYVSLLEDCKNSVNSGSSQTHTMENANVNEGSHNDEDDDDEEEEEETEEQINARLTKLVNAAPVMLFMKGSPSEPKCGFSRQLVGILREHQVRFGFFDILRDESVRQNLKKFSEWPTFPQLYINGEFQGGLDIIKESLEEDPDFLQHALQS*</t>
  </si>
  <si>
    <t>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t>
  </si>
  <si>
    <t>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t>
  </si>
  <si>
    <t>MYTNYSLTSSDAMPRTYLVGTASPEMSKKKRQSANCDKPTRRVIHIIDTNEHSEVDLKNELPITCTNEDGEMTSSSWTSQTANDFLKLAYVNAKLDPSLPSQYFKQDIINVLQSLEIPGWSVPGSKESSLNKNLLTLTQIKGALTNVIYKIHYPNLPPLLMRIFGDSIDSVIDREYELKVIARLSFYDLGPKLEGFFENGRFEKYIEGSRTSTQADFIDRDTSIKIAKKLKELHCTVPLTHKEITDQPSCWTTFDQWIKLIDSHKEWVSNNVNISENLRCSSWNFFLKSFKNYKRWLYNDSAFTSKLLREDDKDSMINSGLKMVFCHNDLQHGNLLFKSKGKDDISVGDLTIIDFEYAGPNPVVFDLSNHLNEWMQDYNDVQSFKSHIDKYPKEEDILVFAQSYINHMNENHVKIASQEVRILYNLIIEWRPCTQLFWCLWALLQSGRLPQRPLIEGEKLMSEKAGLGDETHLMEHKNKENGKYDCSEDDSFNYLGFCKEKMSVFWGDLITLGVIDKDCPDIGKTDYLDTKLIF*</t>
  </si>
  <si>
    <t>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t>
  </si>
  <si>
    <t>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t>
  </si>
  <si>
    <t>YDR173C</t>
  </si>
  <si>
    <t>P07250</t>
  </si>
  <si>
    <t>ca2_c:1</t>
  </si>
  <si>
    <t>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t>
  </si>
  <si>
    <t>MMLPRSMKFMTGRRIFHTATVRAFQSTAKKSLTIPFLPVLPQKPGGVRGTPNDAYVPPPENKLEGSYHWYMEKIFALSVVPLATTAMLTTGPLSTAADSFFSVMLLGYCYMEFNSCITDYISERVYGVWHKYAMYMLGLGSAVSLFGIYKLETENDGVVGLVKSLWDSSEKDNSQKIEAKK*</t>
  </si>
  <si>
    <t>YDR191W</t>
  </si>
  <si>
    <t>HST4</t>
  </si>
  <si>
    <t>P53688</t>
  </si>
  <si>
    <t>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t>
  </si>
  <si>
    <t>MLVVGLTGGIACGKSTVSRRLRDKYKLPIVDADKIARQVVEPGQNAYDQIVLYFKDKIPNLLLEDGHLNREALGKWVFSHKEDLQALNGITHPAIRYAMFKEIGYYYLKGYRMCVLDVPLLFEGNLDSICGVTVSVICTQELQLERLMTRNPELSEEDAKNRLNSQMSTEERMARSDYILQNNSTLVDLYEQIESVVKKIQPSKLRTVLEYFPPFGAVSASSIVMSRLLMKKLQNKKSSAV*</t>
  </si>
  <si>
    <t>MLRLSLLRSTATLPVKCQRRGLILPAAAMYTLGSLIFGKEARLADAMERGELHNKNVDYAKEAEERTELRIRALANTRPMEPRYNGHVPLHRYEKLLLFAISGWNSFFHPEDGYNIVQLGEATALPVFLENLKQTMLSDSSGRRILKEQPNITTEILHMDKLAKLPHNTFGYVYYQWLKRENVSPDTRAPVKFIDDPMHAYIFKRYRQCHDFYHAITNMPIIIEGEITIKALEGANLGVPMAILGGILAPLRLKKVQRKRLYNIYLPWAVRTGLSCKPLINVYWEEMLEKDVTALRKELKITLPPDLRTMRKERAALRKEIDAKYNSQKRATTPA*</t>
  </si>
  <si>
    <t>YDR208W_en</t>
  </si>
  <si>
    <t>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t>
  </si>
  <si>
    <t>YDR208W_n</t>
  </si>
  <si>
    <t>MSSSESIRMVLIGPPGAGKGTQAPNLQERFHAAHLATGDMLRSQIAKGTQLGLEAKKIMDQGGLVSDDIMVNMIKDELTNNPACKNGFILDGFPRTIPQAEKLDQMLKEQGTPLEKAIELKVDDELLVARITGRLIHPASGRSYHKIFNPPKEDMKDDVTGEALVQRSDDNADALKKRLAAYHAQTEPIVDFYKKTGIWAGVDASQPPATVWADILNKLGKD*</t>
  </si>
  <si>
    <t>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t>
  </si>
  <si>
    <t>Binds 1 [4Fe-4S] cluster per subunit.</t>
  </si>
  <si>
    <t>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L*</t>
  </si>
  <si>
    <t>YDR236C_r</t>
  </si>
  <si>
    <t>Zinc or magnesium.</t>
  </si>
  <si>
    <t>MFTWTIYVSLLLVLAGTFLMNRNTNTDIIDTFKREVDLPIPAQPGPPFPLVTDYCDIVCGFGRGSAELGIPTANVPINQLPKGINDLDLGVYFGFAHIKTVDGQELSVETRRDGRTVVYNYGQYLSEANDDLSVLPMVLSVGKNPFYGNDFKTMELHIIHDFKNDFYGARVKFNILGHIRPELNYTTKEALIEDINIDIRTAQTVLATPPYQVFKQQL*</t>
  </si>
  <si>
    <t>YDR236C_mm</t>
  </si>
  <si>
    <t>hemegen_c:1</t>
  </si>
  <si>
    <t>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t>
  </si>
  <si>
    <t>MPLKSFFFSAFLVLCLSKFTQGVGTTEKEESLSPLELNILQNKFASYYANDTITVKGITIGGWLVTEPYITPSLYRNATSLAKQQNSSSNISIVDEFTLCKTLGYNTSLTLLDNHFKTWITEDDFEQIKTNGFNLVRIPIGYWAWKQNTDKNLYIDNITFNDPYVSDGLQLKYLNNALEWAQKYELNVWLDLHGAPGSQNGFDNSGERILYGDLGWLRLNNTKELTLAIWRDMFQTFLNKGDKSPVVGIQIVNEPLGGKIDVSDITEMYYEAFDLLKKNQNSSDNTTFVIHDGFQGIGHWNLELNPTYQNVSHHYFNLTGANYSSQDILVDHHHYEVFTDAQLAETQFARIENIINYGDSIHKELSFHPAVVGEWSGAITDCATWLNGVGVGARYDGSYYNTTLFTTNDKPVGTCISQNSLADWTQDYRDRVRQFIEAQLATYSSKTTGWIFWNWKTEDAVEWDYLKLKEANLFPSPFDNYTYFKADGSIEEKFSSSLSAQAFPRTTSSVLSSTTTSRKSKNAAISNKLTTSQLLPIKNMSLTWKASVCALAITIAALCASL*</t>
  </si>
  <si>
    <t>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t>
  </si>
  <si>
    <t>MQVKSIKMRWESGGVNYCYLLSDSKNKKSWLIDPAEPPEVLPELTEDEKISVEAIVNTHHHYDHADGNADILKYLKEKNPTSKVEVIGGSKDCPKVTIIPENLKKLHLGDLEITCIRTPCHTRDSICYYVKDPTTDERCIFTGDTLFTAGCGRFFEGTGEEMDIALNNSILETVGRQNWSKTRVYPGHEYTSDNVKFVRKIYPQVGENKALDELEQFCSKHEVTAGRFTLKDEVEFNPFMRLEDPKVQKAAGDTNNSWDRAQIMDKLRAMKNRM*</t>
  </si>
  <si>
    <t>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t>
  </si>
  <si>
    <t>YDR287W</t>
  </si>
  <si>
    <t>INM2</t>
  </si>
  <si>
    <t>Q05533</t>
  </si>
  <si>
    <t>MVLTRQVLEEVENTFIELLRSKIGPLVKSHAGTNFCSYDDKANGVDLVTALDKQIESIIKENLTAKYPSFKFIGEETYVKGVTKITNGPTFIVDPIDGTTNFIHGYPYSCTSLGLAEMGKPVVGVVFNPHLNQLFHASKGNGAFLNDQEIKVSKRPLILQKSLIALEGGSERTEGSQGNFDKKMNTYKNLLSESGAFVHGFRSAGSAAMNICYVASGMLDAYWEGGCWAWDVCAGWCILEEAGGIMVGGNCGEWNIPLDRRCYLAIRGGCESMEQKRFAESFWPHVAGELEY*</t>
  </si>
  <si>
    <t>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t>
  </si>
  <si>
    <t>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t>
  </si>
  <si>
    <t>MFNRVFTRSFASSLRAAASKAAAPPPVRLFGVEGTYATALYQAAAKNSSIDAAFQSLQKVESTVKKNPKLGHLLLNPALSLKDRNSVIDAIVETHKNLDGYVVNLLKVLSENNRLGCFEKIASDFGVLNDAHNGLLKGTVTSAEPLDPKSFKRIEKALSASKLVGQGKSLKLENVVKPEIKGGLIVELGDKTVDLSISTKIQKLNKVLEDSI*</t>
  </si>
  <si>
    <t>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t>
  </si>
  <si>
    <t>YDR302W</t>
  </si>
  <si>
    <t>GPI11</t>
  </si>
  <si>
    <t>Q06636</t>
  </si>
  <si>
    <t>MPAKKRTRKTVKKTVSFSDDTTLTTHQNREKKNVDHDRPPVYVRKTPLMTFPYHLVALLYYYVFVSSNFNTVKLLSFLIPTQVAYLVLQFNKCTVYGNKIIKINYSLTIICLGVTFLLSFPTMLLTILFGAPLMDLLWETWLLSLHFAFLAYPAVYSVFNCDFKVGLWKKYFIFIVVGGWISCVVIPLDWDRDWQNWPIPIVVGGYLGALVGYTIGAYI*</t>
  </si>
  <si>
    <t>Divalent metal cations. Mn(2+) is the preferred ion.</t>
  </si>
  <si>
    <t>MILSKTKKPKSMNKPIYFSKFLVTEQVFYKSKYTYALVNLKPIVPGHVLIVPLRTTVLNLSDLTMPESQDYFKTLQLIHRFIKWQYKADSINVAIQDGPEAGQSVPHLHTHIIPRYKINNVGDLIYDKLDHWDGNGTLTDWQGRRDEYLGVGGRQARKNNSTSATVDGDELSQGPNVLKPDSQRKVRALTEMKKEAEDLQARLEEFVSSDPGLTQWL*</t>
  </si>
  <si>
    <t>YDR315C</t>
  </si>
  <si>
    <t>IPK1</t>
  </si>
  <si>
    <t>Q06667</t>
  </si>
  <si>
    <t>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t>
  </si>
  <si>
    <t>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t>
  </si>
  <si>
    <t>YDR322C-A</t>
  </si>
  <si>
    <t>TIM11</t>
  </si>
  <si>
    <t>P81449</t>
  </si>
  <si>
    <t>MSTVNVLRYSALGLGLFFGFRNDMILKCNAKKKEEQAQYEEKLKLVEEAKKEYAKLHPVVTPKDVPANASFNLEDPNIDFERVILNAVESLKEAST*</t>
  </si>
  <si>
    <t>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</si>
  <si>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t>
  </si>
  <si>
    <t>YDR343C</t>
  </si>
  <si>
    <t>HXT6</t>
  </si>
  <si>
    <t>P39003</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</si>
  <si>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t>
  </si>
  <si>
    <t>MNSTPDLISPQKSSENSNADLPSNSSQVMNMPEEKGVQDDFQAEADQVLTNPNTGKGAYVTVSICCVMVAFGGFVFGWDTGTISGFVAQTDFLRRFGMKHKDGSYYLSKVRTGLIVSIFNIGCAIGGIILAKLGDMYGRKMGLIVVVVIYIIGIIIQIASINKWYQYFIGRIISGLGVGGIAVLSPMLISEVAPKEMRGTLVSCYQLMITLGIFLGYCTNFGTKNYSNSVQWRVPLGLCFAWALFMIGGMTFVPESPRYLVEAGQIDEARASLSKVNKVAPDHPFIQQELEVIEASVEEARAAGSASWGELFTGKPAMFKRTMMGIMIQSLQQLTGDNYFFYYGTTVFNAVGMSDSFETSIVFGVVNFFSTCCSLYTVDRFGRRNCLLYGAIGMVCCYVVYASVGVTRLWPNGEGNGSSKGAGNCMIVFACFYIFCFATTWAPIAYVVISETFPLRVKSKAMSIATAANWLWGFLIGFFTPFITGAINFYYGYVFMGCMVFAYFYVFFFVPETKGLTLEEVNDMYAEGVLPWKSASWVPTSQRGANYDADALMHDDQPFYKKMFGKK*</t>
  </si>
  <si>
    <t>Binds 1 FAD per subunit.</t>
  </si>
  <si>
    <t>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t>
  </si>
  <si>
    <t>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t>
  </si>
  <si>
    <t>MRSSLLTLPKSFLGFMPLYLAVEIVLGISILNKCSGAYGILALFTGHPLDFMQWIAYLWSVFTLIVFSQGLYLIHKPNLLVFSQICVLYTIDTISTCFFTLWFTTQWFTLEDTANIDGNNALQSNPISTGKLTERGIDISKQSATESYEYTMTILITLVSLIFRFYFNFILASFVQELLHHPKYLVDRDDVEQNLKNKPIWKRLWAKSQKGCYKLCKNLLE*</t>
  </si>
  <si>
    <t>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t>
  </si>
  <si>
    <t>MGAKTSKLSKDDLTCLKQSTYFDRREIQQWHKGFLRDCPSGQLAREDFVKIYKQFFPFGSPEDFANHLFTVFDKDNNGFIHFEEFITVLSTTSRGTLEEKLSWAFELYDLNHDGYITFDEMLTIVASVYKMMGSMVTLNEDEATPEMRVKKIFKLMDKNEDGYITLDEFREGSKVDPSIIGALNLYDGLI*</t>
  </si>
  <si>
    <t>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t>
  </si>
  <si>
    <t>MIFKRAVSTLIPPKVVSSKNIGSAPNAKRIANVVHFYKSLPQGPAPAIKANTRLARYKAKYFDGDNASGKPLWHFALGIIAFGYSMEYYFHLRHHKGAEEH*</t>
  </si>
  <si>
    <t>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t>
  </si>
  <si>
    <t>YDR384C</t>
  </si>
  <si>
    <t>ATO3</t>
  </si>
  <si>
    <t>Q12359</t>
  </si>
  <si>
    <t>MTSSASSPQDLEKGVNTLENIETLPQQGSIAGVSQGFPNIQEIYSDRDFITLGSSTYRRRDLLNALDRGDGEEGNCAKYTPHQFANPVPLGLASFSLSCLVLSLINANVRGVTDGKWALSLFMFFGGAIELFAGLLCFVIGDTYAMTVFSSFGGFWICYGYGLTDTDNLVSGYTDPTMLNNVIGFFLAGWTVFTFLMLMCTLKSTWGLFLLLTFLDLTFLLLCIGTFIDNNNLKMAGGYFGILSSCCGWYSLYCSVVSPSNSYLAFRAHTMPNAP*</t>
  </si>
  <si>
    <t>The magnesium ions are essentially bound to the substrate and have few direct interactions with the protein.</t>
  </si>
  <si>
    <t>MSANDKQYISYNNVHQLCQVSAERIKNFKPDLIIAIGGGGFIPARILRTFLKEPGVPTIRIFAIILSLYEDLNSVGSEVEEVGVKVSRTQWIDYEQCKLDLVGKNVLIVDEVDDTRTTLHYALSELEKDAAEQAKAKGIDTEKSPEMKTNFGIFVLHDKQKPKKADLPAEMLNDKNRYFAAKTVPDKWYAYPWESTDIVFHTRMAIEQGNDIFIPEQEHKQ*</t>
  </si>
  <si>
    <t>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t>
  </si>
  <si>
    <t>YDR402C</t>
  </si>
  <si>
    <t>DIT2</t>
  </si>
  <si>
    <t>P21595</t>
  </si>
  <si>
    <t>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t>
  </si>
  <si>
    <t>YDR403W</t>
  </si>
  <si>
    <t>DIT1</t>
  </si>
  <si>
    <t>P21623</t>
  </si>
  <si>
    <t>MTFTSNLPSSSEQSISPPASSFSSSTDTLKDIDIPHNGADLSTYSKFLALYCRSDKCDDFYSLEEKQNCKFGDQWLDFINTIHNLDFSESEVSGRVSERILPASLANKFTNNLGVAIKISEYTRDDERQIRGCVTTVENENSFNNWFVYHILDQSQLSLSEHPIVTKEVKYHELFADFFEKNLKNTIVNDQWNFGGRDYFIERSRYFTDRYLRIECILPAFPCKSSNEQKVYGSVPDKGEELALKRLIKATQDLVKIYPPGMKIWIVSDGHVFSDCIGVDDDVVSTYTTKLHELYKRVAIPGVDAIGFCGLNDLFFSGAASKVFDPKWVSDVEVAHYTGTQICPKSDLSRQILMKGCDTDAGRLRKQIAIEGHPRLHLYRGFSRFMMEDLSLLEHFQSYSRKKFKKIISMIAFNMIKRNDAYSNLVELIFPHHLRISIHAHTNSGPKFGIKVISNEQCSIVSSLEDLDEPKFEDFLHIPTPWHNCVVKVEDEKEKYFLTKSKVVKEALEKGMYDGVWKDTRFDIGEGGHFVIKKIS*</t>
  </si>
  <si>
    <t>MARIVVLISGSGSNLQALIDAQKQGQLGEDAHIVSVISSSKKAYGLTRAADNNIPTKVCSLYPYTKGIAKEDKAARAKARSQFENDLAKLVLEEKPDVIICAGWLLILGSTFLSQLQSVPILNLHPALPGCFDGTTHAIEMAWRKCQDENKPLTAGCMVHYVIEEVDKGEPLVVKKLEIIPGEETLEQYEQRVHDAEHIAIVEATYKVLQQLHK*</t>
  </si>
  <si>
    <t>MSNTVRAISPDITLFNKTLTFQEISQNTREAVIYIHGGAWNDPENTPNDFNQLANTIKSMDTESTVCQYSIEYRLSPEITNPRNLYDAVSNITRLVKEKGLTNINMVGHSVGATFIWQILAALKDPQEKMSEAQLQMLGLLQIVKRVFLLDGIYSLKELLVEYPEYDCFTRLAFPDGIQMYEEEPSRVMPYVKKALSRFSIDMHLVHSYSDELLTLRQTNCLISCLQDYQLSFKLYLDDLGLHNDVYKNGKVAKYIFDNIC*</t>
  </si>
  <si>
    <t>MVAEVQKQAPPFKKTAVVDGIFEEISLEKYKGKYVVLAFVPLAFSFVCPTEIVAFSDAAKKFEDQGAQVLFASTDSEYSLLAWTNLPRKDGGLGPVKVPLLADKNHSLSRDYGVLIEKEGIALRGLFIIDPKGIIRHITINDLSVGRNVNEALRLVEGFQWTDKNGTVLPCNWTPGAATIKPDVKDSKEYFKNANN*</t>
  </si>
  <si>
    <t>MSRPIVISGPSGTGKSTLLKKLFAEYPDSFGFSVSSTTRTPRAGEVNGKDYNFVSVDEFKSMIKNNEFIEWAQFSGNYYGSTVASVKQVSKSGKTCILDIDMQGVKSVKAIPELNARFLFIAPPSVEDLKKRLEGRGTETEESINKRLSAAQAELAYAETGAHDKVIVNDDLDKAYKELKDFIFAEK*</t>
  </si>
  <si>
    <t>mg2_c:1,zn2_c:2</t>
  </si>
  <si>
    <t>Binds 1 Mg(2+) ion. | Binds 2 Zn(2+) ions.</t>
  </si>
  <si>
    <t>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t>
  </si>
  <si>
    <t>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t>
  </si>
  <si>
    <t>dicat_c:2</t>
  </si>
  <si>
    <t>Binds 2 divalent metal cations per subunit. Magnesium or manganese.</t>
  </si>
  <si>
    <t>MFTPIDQAIEHFKQNKFVIVMDDAGRENEGDLICAAENVSTEQMAFLVRHSSGYVCAPMTNAIADKLDLPLLRTGMKFESNDDDRHGTAYTITVDVAQGTTTGISAHDRSMTCRALADSSSTPKSFLKPGHICPLRAADGGVLQRRGHTEAGVDLCKLSGLSPVAVIGELVNDDEQGTMMRLNDCQAFGKKHGIPLISIEELAQYLKK*</t>
  </si>
  <si>
    <t>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t>
  </si>
  <si>
    <t>mg2_c:2,k_c:1</t>
  </si>
  <si>
    <t>Binds 2 magnesium ions per subunit. The magnesium ions interact primarily with the substrate. | Binds 1 potassium ion per subunit. The potassium ion interacts primarily with the substrate.</t>
  </si>
  <si>
    <t>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t>
  </si>
  <si>
    <t>YDR503C</t>
  </si>
  <si>
    <t>LPP1</t>
  </si>
  <si>
    <t>Q04396</t>
  </si>
  <si>
    <t>MISVMADEKHKEYFKLYYFQYMIIGLCTILFLYSEISLVPRGQNIEFSLDDPSISKRYVPNELVGPLECLILSVGLSNMVVFWTCMFDKDLLKKNRVKRLRERPDGISNDFHFMHTSILCLMLIISINAALTGALKLIIGNLRPDFVDRCIPDLQKMSDSDSLVFGLDICKQTNKWILYEGLKSTPSGHSSFIVSTMGFTYLWQRVFTTRNTRSCIWCPLLALVVMVSRVIDHRHHWYDVVSGAVLAFLVIYCCWKWTFTNLAKRDILPSPVSV*</t>
  </si>
  <si>
    <t>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t>
  </si>
  <si>
    <t>METNFSFDSNLIVIIIITLFATRIIAKRFLSTPKMVSQETVAHVKDLIGQKEVFVAAKTYCPYCKATLSTLFQELNVPKSKALVLELDEMSNGSEIQDALEEISGQKTVPNVYINGKHIGGNSDLETLKKNGKLAEILKPVFQ*</t>
  </si>
  <si>
    <t>MPQSFTSIARIGDYILKSPVLSKLCVPVANQFINLAGYKKLGLKFDDLIAEENPIMQTALRRLPEDESYARAYRIIRAHQTELTHHLLPRNEWIKAQEDVPYLLPYILEAEAAAKEKDELDNIEVSK*</t>
  </si>
  <si>
    <t>YDR530C</t>
  </si>
  <si>
    <t>APA2</t>
  </si>
  <si>
    <t>P22108</t>
  </si>
  <si>
    <t>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t>
  </si>
  <si>
    <t>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t>
  </si>
  <si>
    <t>YDR536W</t>
  </si>
  <si>
    <t>P39932</t>
  </si>
  <si>
    <t>MKDLKLSNFKGKFISRTSHWGLTGKKLRYFITIASMTGFSLFGYDQGLMASLITGKQFNYEFPATKENGDHDRHATVVQGATTSCYELGCFAGSLFVMFCGERIGRKPLILMGSVITIIGAVISTCAFRGYWALGQFIIGRVVTGVGTGLNTSTIPVWQSEMSKAENRGLLVNLEGSTIAFGTMIAYWIDFGLSYTNSSVQWRFPVSMQIVFALFLLAFMIKLPESPRWLISQSRTEEARYLVGTLDDADPNDEEVITEVAMLHDAVNRTKHEKHSLSSLFSRGRSQNLQRALIAASTQFFQQFTGCNAAIYYSTVLFNKTIKLDYRLSMIIGGVFATIYALSTIGSFFLIEKLGRRKLFLLGATGQAVSFTITFACLVKENKENARGAAVGLFLFITFFGLSLLSLPWIYPPEIASMKVRASTNAFSTCTNWLCNFAVVMFTPIFIGQSGWGCYLFFAVMNYLYIPVIFFFYPETAGRSLEEIDIIFAKAYEDGTQPWRVANHLPKLSLQEVEDHANALGSYDDEMEKEDFGEDRVEDTYNQINGDNSSSSSNIKNEDTVNDKANFEG*</t>
  </si>
  <si>
    <t>MNNGDNKTTLENSKNASLANGNYAIPTKLNRLKKNADPRVAAISGALSGALSAMLVCPFDVAKTRLQAQGLQNMTHQSQHYKGFFGTFATIFKDEGAAGLYKGLQPTVLGYIPTLMIYFSVYDFCRKYSVDIFPHSPFLSNASSAITAGAISTVATNPIWVVKTRLMLQTGIGKYSTHYKGTIDTFRKIIQQEGAKALYAGLVPALLGMLNVAIQFPLYENLKIRFGYSESTDVSTDVTSSNFQKLILASMLSKMVASTVTYPHEILRTRMQLKSDLPNTVQRHLLPLIKITYRQEGFAGFYSGFATNLVRTVPAAVVTLVSFEYSKKYLTTFFQ*</t>
  </si>
  <si>
    <t>MSKATYKERAATHPSPVAAKLFNIMHEKQTNLCASLDVRTTKELLELVEALGPKICLLKTHVDILTDFSMEGTVKPLKALSAKYNFLLFEDRKFADIGNTVKLQYSAGVYRIAEWADITNAHGVVGPGIVSGLKQAAEEVTKEPRGLLMLAELSCKGSLATGEYTKGTVDIAKSDKDFVIGFIAQRDMGGRDEGYDWLIMTPGVGLDDKGDALGQQYRTVDDVVSTGSDIIIVGRGLFAKGRDAKVEGERYRKAGWEAYLRRCGQQN*</t>
  </si>
  <si>
    <t>Binds 1 [2Fe-2S] cluster per subunit.</t>
  </si>
  <si>
    <t>MLGIRSSVKTCFKPMSLTSKRLISQSLLASKSTYRTPNFDDVLKENNDADKGRSYAYFMVGAMGLLSSAGAKSTVETFISSMTATADVLAMAKVEVNLAAIPLGKNVVVKWQGKPVFIRHRTPHEIQEANSVDMSALKDPQTDADRVKDPQWLIMLGICTHLGCVPIGEAGDFGGWFCPCHGSHYDISGRIRKGPAPLNLEIPAYEFDGDKVIVG*</t>
  </si>
  <si>
    <t>YEL027W</t>
  </si>
  <si>
    <t>VMA3</t>
  </si>
  <si>
    <t>P25515</t>
  </si>
  <si>
    <t>MTELCPVYAPFFGAIGCASAIIFTSLGAAYGTAKSGVGICATCVLRPDLLFKNIVPVIMAGIIAIYGLVVSVLVCYSLGQKQALYTGFIQLGAGLSVGLSGLAAGFAIGIVGDAGVRGSSQQPRLFVGMILILIFAEVLGLYGLIVALLLNSRATQDVVC*</t>
  </si>
  <si>
    <t>MPRLLATQSHVVHGYVGNKAATFPLQCLGWDVDCCNSVQFSNHTGYGLDKVFGTITRETDLKELLSGLFDNFSQDYQALLSGYLPNKNSVRCMGTYYAKFKEANPEMIWLMDPVMGDEGQLYVSEDVIPEYRKLALSPKQLVDIITPNQFELEILYGGEIKTKEHLKKALKKLHQTIPVIIVTSCDCKMFDDKDFIYCVASMEGKTPIVYRVPFIDSYFTGVGDLFSALLLDRVYKILSNPTTTLKFEDQVNNVLNVIQKVLKITRSYASGKMKAKMGSALEMKEMELRLIESRDIYETINIHQTDYIYARL*</t>
  </si>
  <si>
    <t>Binds 1 Mg(2+) ion per subunit.</t>
  </si>
  <si>
    <t>MGDNYSTYLLDIEGTVCPISFVKETLFPYFTNKVPQLVQQDTRDSPVSNILSQFHIDNKEQLQAHILELVAKDVKDPILKQLQGYVWAHGYESGQIKAPVYADAIDFIKRKKRVFIYSSGSVKAQKLLFGYVQDPNAPAHDSLDLNSYIDGYFDINTSGKKTETQSYANILRDIGAKASEVLFLSDNPLELDAAAGVGIATGLASRPGNAPVPDGQKYQVYKNFETL*</t>
  </si>
  <si>
    <t>Binds 1 heme group covalently per subunit.</t>
  </si>
  <si>
    <t>MAKESTGFKPGSAKKGATLFKTRCQQCHTIEEGGPNKVGPNLHGIFGRHSGQVKGYSYTDANINKNVKWDEDSMSEYLTNPKKYIPGTKMAFAGLKKEKDRNDLITYMTKAAK*</t>
  </si>
  <si>
    <t>YEL041W</t>
  </si>
  <si>
    <t>P32622</t>
  </si>
  <si>
    <t>MKTDRLLINASPETCTKGDAEMDTMDTIDRMTSVKVLAEGKVLSNFEEPGLMRCGYHDAKNWVRRLSSETIVGEDTSNLYPFYVDTAYDVRRLRKDLINAKVDLQVENLIIICNINDISTVFLMREVVEWILRNFHSITVYVQDIFKKSTQFAVGDLCKDSNCSKNRVKYWSKEFVKKHDSFFDLMITLGGDGTVLFASSIFTKDVPPIVPFALGSLGFLTNFEFQNFKETLKHILTDEVRINLRMRLQCKLYRRNKPEIDAATGRKICYIDFISEHHVLNEVTIDRGPAPCLSLLELYGNDSLMTKVQGDGLIVATPTGSTAYSLSAGGSLISPSVNAIAVTPICPHTLSFRPIILPDSMELKVRVDMNSRGTSWVNFDGKDRVELKQGDYVVITASPYSVPTIESSASEFFESISKNLNWNDREEQKPFAHILSPKNQEKYRLDSSKNGNDTISNPLESSCISSDAQDEERKSVTETETEIVVERTRQAHFAI*</t>
  </si>
  <si>
    <t>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t>
  </si>
  <si>
    <t>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t>
  </si>
  <si>
    <t>Binds 1 FAD per monomer.</t>
  </si>
  <si>
    <t>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t>
  </si>
  <si>
    <t>MSGNREQVFPTRMTLGLMKTKLKGANQGYSLLKRKSEALTKRFRDITKRIDDAKQKMGRVMQTAAFSLAEVSYATGENIGYQVQESVSTARFKVRARQENVSGVYLSQFESYIDPEINDFRLTGLGRGGQQVQRAKEIYSRAVETLVELASLQTAFIILDEVIKVTNRRVNAIEHVIIPRTENTIAYINSELDELDREEFYRLKKVQEKKQNETAKLDAEMKLKRDRAEQDASEVAADEEPQGETLVADQEDDVIF*</t>
  </si>
  <si>
    <t>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t>
  </si>
  <si>
    <t>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t>
  </si>
  <si>
    <t>YEL069C</t>
  </si>
  <si>
    <t>HXT13</t>
  </si>
  <si>
    <t>P39924</t>
  </si>
  <si>
    <t>MSSAQSSIDSDGDVRDADIHVAPPVEKEWSDG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SSEESKTEKKDWKKFLKFSKNSD*</t>
  </si>
  <si>
    <t>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t>
  </si>
  <si>
    <t>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t>
  </si>
  <si>
    <t>YER005W</t>
  </si>
  <si>
    <t>YND1</t>
  </si>
  <si>
    <t>P40009</t>
  </si>
  <si>
    <t>A divalent cation Ca(2+), Mg(2+) or Mn(2+).</t>
  </si>
  <si>
    <t>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t>
  </si>
  <si>
    <t>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t>
  </si>
  <si>
    <t>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t>
  </si>
  <si>
    <t>YER019W_rm</t>
  </si>
  <si>
    <t>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t>
  </si>
  <si>
    <t>YER019W_mm</t>
  </si>
  <si>
    <t>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t>
  </si>
  <si>
    <t>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t>
  </si>
  <si>
    <t>YER026C</t>
  </si>
  <si>
    <t>CHO1</t>
  </si>
  <si>
    <t>P08456</t>
  </si>
  <si>
    <t>MVESDEDFAPQEFPHTDTDVIVNEHRDENDGYASDEVGGTLSRRASSIFSINTTPLAPPNATDIQKFTSDEHHFSMMRNLHMADYITMLNGFSGFYSIVSCLRFTLTGKPHYVQRAHFFILLGMCFDFLDGRVARLRNRSSLMGQELDSLADLVSFGVAPAAIAFAIGFQTTFDVMILSFFVLCGLARLARFNVTVAQLPKDSSTGKSKYFEGLPMPTTLALVLGMAYCVRKGLIFDNIPFGIFREDQILEFHPIILVFFIHGCGMISKSLKIPKP*</t>
  </si>
  <si>
    <t>YER037W</t>
  </si>
  <si>
    <t>PHM8</t>
  </si>
  <si>
    <t>P40025</t>
  </si>
  <si>
    <t>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t>
  </si>
  <si>
    <t>Binds 1 NAD(+) per subunit.</t>
  </si>
  <si>
    <t>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t>
  </si>
  <si>
    <t>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t>
  </si>
  <si>
    <t>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t>
  </si>
  <si>
    <t>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t>
  </si>
  <si>
    <t>MLEEGNNVYEIQDLEKRSPVIGSSLENEKKVAASETFTATSEDDQQYIVESSEATKLSWFHKFFASLNAETKGVEPVTEDEKTDDSILNAASMWFSANMVIASYALGALGPMVFGLNFGQSVLVIIFFNIMGLIFVAFFSVFGAELGLRQMILSRYLVGNVTARIFSLINVIACVGWGIVNTSVSAQLLNMVNEGSGHVCPIWAGCLIIIGGTVLVTFFGYSVIHAYEKWSWVPNFAVFLVIIAQLSRSGKFKGGEWVGGATTAGSVLSFGSSIFGFAAGWTTYAADYTVYMPKSTNKYKIFFSLVAGLAFPLFFTMILGAASAMAALNDPTWKAYYDKNAMGGVIYAILVPNSLNGFGQFCCVLLALSTIANNIPNMYTVALSAQALWAPLAKIPRVVWTMAGNAATLGISIPATYYFDGFMENFMDSIGYYLAIYIAISCSEHFFYRRSFSAYNIDDWDNWEHLPIGIAGTAALIVGAFGVALGMCQTYWVGEIGRLIGKYGGDIGFELGASWAFIIYNILRPLELKYFGR*</t>
  </si>
  <si>
    <t>YER060W</t>
  </si>
  <si>
    <t>FCY21</t>
  </si>
  <si>
    <t>P40039</t>
  </si>
  <si>
    <t>MPQTHEMSLNGTQYLKYELKDLESRAHDAKTPSTNEFYDDVESHGTEELVEAKLSFLNRIAAGLSAETKGIEPITEDEKTDDSILNAASMWFSANMVLPAYAIGALGPMVFDLNFGQSVFVIIFFNLLGLVSVAFFSVFGAELGLRQMILSRYLVGNIAARIFSFINFIACIGWGIVNTVASSQVLNMVNPGHQCPLWAGCIVIIGATVIVTFFGYGVIHAYEKWAWVPNFAVFLVIIARLARSKKFVLGEWTSGPTTAGNVLSFGSTVYGFAAGWTTYAADYTVYMPRKTNKYKIFFSLVVGLATPLYFTMILGAAVAMAAIGDPAWKTYYDENSIGGLTFAVLVPNSVHGFGQFCCVLLSLSTIANNVPNMYTIALSVQATWEPLAKVPRVIWTLLGNAAALGIAIPACYYFSTFMNYFMDSIGYYLAIYIAIACSEHFIYRRSFSAYNVDDWDSWERLPIGIAGTAALIVGAFGVALGMCQTYWVGEISRLIGDYGGDIGFELGLSWAFIVYNIARPFELKYFGR*</t>
  </si>
  <si>
    <t>YER060W-A</t>
  </si>
  <si>
    <t>FCY22</t>
  </si>
  <si>
    <t>Q12119</t>
  </si>
  <si>
    <t>MPEKLAMSMVDIKDAGSELRDLESGALDTKSSAADVYYEGVELHRTNEFIDNKPSFFNRIAAALNAETKGIEPVTEDEKNDDSILNAATIWFSANMVIVAYSVGALGPLVFGLNFGQSVLVIIFFNILGLIPVALFSLFGVELGLRQMILSRYLAGNITARFFSLVNVIACVGWCVLNISVSAQLLNMVNEGSGHNCPIWAGCLIIAGGTVLVTFFGYSVVHAYEKWSWVPNFAAFLVIIAQLSRSGKFKGGEWVGGATTAGGVLSFGSSVFGSAAGWATYAADYTVYMPKTTSKYKIFFSVVAGLAFPLFFTMILGAACGMAALNDPTWKSYYDKNAMGGVIYAILVPNSLNGFGQFCCVLLALSTVANNVPGMYTVALSAQALWAPLAKIPRVVWTMAGNAATLGISIPATYYFDGFMENFMDSIGYYLAIYIAIACSEHFIYRRSFSAYNIDDWDNWEHLPIGIAGTAALIAGAFGVALGMCQTYWVGEISRLIGEYGGDIGFELGGSWAFIIYNIVRPLELKYFGR*</t>
  </si>
  <si>
    <t>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t>
  </si>
  <si>
    <t>MGLTTKPLSLKVNAALFDVDGTIIISQPAIAAFWRDFGKDKPYFDAEHVIQVSHGWRTFDAIAKFAPDFANEEYVNKLEAEIPVKYGEKSIEVPGAVKLCNALNALPKEKWAVATSGTRDMAQKWFEHLGIRRPKYFITANDVKQGKPHPEPYLKGRNGLGYPINEQDPSKSKVVVFEDAPAGIAAGKAAGCKIIGIATTFDLDFLKEKGCDIIVKNHESIRVGGYNAETDEVEFIFDDYLYAKDDLLKW*</t>
  </si>
  <si>
    <t>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t>
  </si>
  <si>
    <t>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t>
  </si>
  <si>
    <t>fe2_c:2</t>
  </si>
  <si>
    <t>Binds 2 iron ions per subunit.</t>
  </si>
  <si>
    <t>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t>
  </si>
  <si>
    <t>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t>
  </si>
  <si>
    <t>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t>
  </si>
  <si>
    <t>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t>
  </si>
  <si>
    <t>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t>
  </si>
  <si>
    <t>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t>
  </si>
  <si>
    <t>MVASIRSGVLTLLHTACGAGILAMPYAFKPFGLIPGVIMIVLCGACAMQSLFIQARVAKYVPQGRASFSALTRLINPNLGIVFDLAIAIKCFGVGVSYMIVVGDLMPQIMSVWTRNAWLLNRNVQISLIMLFFVAPLSFLKKLNSLRYASMVAISSVAYLCVLVLLHYVAPSDEILRLKGRISYLLPPQSHDLNVLNTLPIFVFAYTCHHNMFSIINEQRSSRFEHVMKIPLIAISLALILYIAIGCAGYLTFGDNIIGNIIMLYPQAVSSTIGRIAIVLLVMLAFPLQCHPARASIHQILQHFAEENVSISATSADEPTVATESSPLIRDSSLDLNEVIEEESIYQPKETPLRGKSFIVITCSILVASYLVAISVSSLARVLAIVGATGSTSISFILPGLFGYKLIGTEHKTAVPLTTKIFKYTGLLLFIWGLIIMITCLTAALKLN*</t>
  </si>
  <si>
    <t>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t>
  </si>
  <si>
    <t>YER170W</t>
  </si>
  <si>
    <t>ADK2</t>
  </si>
  <si>
    <t>P26364</t>
  </si>
  <si>
    <t>MKADAKQITHLLKPLRLLLLGAPGSGKGTQTSRLLKQIPQLSSISSGDILRQEIKSESTLGREATTYIAQGKLLPDDLITRLITFRLSALGWLKPSAMWLLDGFPRTTAQASALDELLKQHDASLNLVVELDVPESTILERIENRYVHVPSGRVYNLQYNPPKVPGLDDITGEPLTKRLDDTAEVFKKRLEEYKKTNEPLKDYYKKSGIFGTVSGETSDIIFRNY*</t>
  </si>
  <si>
    <t>MTVVEIKSQDQFTQLTTTNAANKLIVLYFKAQWADPCKTMSQVLEAVSEKVRQEDVRFLSIDADEHPEISDLFEIAAVPYFVFIQNGTIVKEISAADPKEFVKSLEILSNASASLANNAKGPKSTSDEESSGSSDDEEDETEEEINARLVKLVQAAPVMLFMKGSPSEPKCGFSRQLVGILREHQIRFGFFDILRDENVRQSLKKFSDWPTFPQLYINGEFQGGLDIIKESIEEDPEYFQHALQ*</t>
  </si>
  <si>
    <t>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t>
  </si>
  <si>
    <t>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t>
  </si>
  <si>
    <t>MATKQLLRRQIKRVINALDYDIIAAESHTISQAVRSLIASANSRRVACYMSMDKGEVTTGEIIKNLFQDGQEVFLPRCTHTSESKHFKLREDHHPHLIFHRMSSLKMVRDLKPQGPYQLKEPEPHIEESDILDVVLVPGVAFDIKTGARMGHGAGYYDDFFQRYKILHEGQKPLLVGLCLMEQVASPIPLEKHDYSMDCIVCGDGSIHWFQ*</t>
  </si>
  <si>
    <t>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t>
  </si>
  <si>
    <t>YFL011W</t>
  </si>
  <si>
    <t>HXT10</t>
  </si>
  <si>
    <t>P43581</t>
  </si>
  <si>
    <t>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t>
  </si>
  <si>
    <t>MSLPDGFYIRRMEEGDLEQVTETLKVLTTVGTITPESFSKLIKYWNEATVWNDNEDKKIMQYNPMVIVDKRTETVAATGNIIIERKIIHELGLCGHIEDIAVNSKYQGQGLGKLLIDQLVTIGFDYGCYKIILDCDEKNVKFYEKCGFSNAGVEMQIRK*</t>
  </si>
  <si>
    <t>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t>
  </si>
  <si>
    <t>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t>
  </si>
  <si>
    <t>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t>
  </si>
  <si>
    <t>MSIAEFAYKEKPETLVLFDVDGTLTPARLTVSEEVRKTLAKLRNKCCIGFVGGSDLSKQLEQLGPNVLDEFDYSFSENGLTAYRLGKELASQSFINWLGEEKYNKLAVFILRYLSEIDLPKRRGTFLEFRNGMINVSPIGRNASTEERNEFERYDKEHQIRAKFVEALKKEFPDYGLTFSIGGQISFDVFPAGWDKTYCLQHVEKDGFKEIHFFGDKTMVGGNDYEIFVDERTIGHSVQSPDDTVKILTELFNL*</t>
  </si>
  <si>
    <t>YFL053W</t>
  </si>
  <si>
    <t>DAK2</t>
  </si>
  <si>
    <t>P43550</t>
  </si>
  <si>
    <t>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t>
  </si>
  <si>
    <t>YFL055W</t>
  </si>
  <si>
    <t>AGP3</t>
  </si>
  <si>
    <t>P43548</t>
  </si>
  <si>
    <t>MAVLNLKRETVDIEETAKKDIKPYFASNVEAVDIDEDPDVSRYDPQTGVKRALKNRHISLLALGGVIGPGCLVGAGNALNKGGPLALLLGFSIIGIIAFSVMESIGEMITLYPSGGGFTTLARRFHSDALPAVCGYAYVVVFFAVLANEYNTLSSILQFWGPQVPLYGYILIFWFAFEIFQLVGVGLFGETEYWLAWLKIVGLVAYYIFSIVYISGDIRNRPAFGFHYWNSPGALSHGFKGIAIVFVFCSTFYSGTESVALAATESKNPGKAVPLAVRQTLWRILVVYIGIAVFYGATVPFDDPNLSASTKVLKSPIAIAISRAGWAGGAHLVNAFILITCISAINGSLYIGSRTLTHLAHEGLAPKILAWTDRRGVPIPAITVFNALGLISLMNVSVGAANAYSYIVNLSGVGVFIVWGVISYTHLRIRKAWVAQGRSIEELPYEALFYPWTPVLSLAANIFLALIQGWSYFVPFDAGNFVDAYILLPVGILLYIGICVFKSNHFRTVDLRSINLDEGRRKDMEADLSDQESSLASSETMKDYKSATFFRYLSNIFT*</t>
  </si>
  <si>
    <t>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t>
  </si>
  <si>
    <t>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t>
  </si>
  <si>
    <t>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t>
  </si>
  <si>
    <t>Binds 1 FAD per subunit. | Binds 1 FMN per subunit.</t>
  </si>
  <si>
    <t>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t>
  </si>
  <si>
    <t>MGMLELVGEYWEQLKITVVPVVAAAEDDDNEQHEEKAAEGEEKEEENGDEDEDEDEDEDDDDDDDEDEEEEEEVTDQLEDLREHFKNTEEGKALVHHYEECAERVKIQQQQPGYADLEHKEDCVEEFFHLQHYLDTATAPRLFDKLK*</t>
  </si>
  <si>
    <t>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t>
  </si>
  <si>
    <t>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t>
  </si>
  <si>
    <t>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t>
  </si>
  <si>
    <t>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t>
  </si>
  <si>
    <t>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t>
  </si>
  <si>
    <t>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t>
  </si>
  <si>
    <t>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t>
  </si>
  <si>
    <t>MKTLIVVDMQNDFISPLGSLTVPKGEELINPISDLMQDADRDWHRIVVTRDWHPSRHISFAKNHKDKEPYSTYTYHSPRPGDDSTQEGILWPVHCVKNTWGSQLVDQIMDQVVTKHIKIVDKGFLTDREYYSAFHDIWNFHKTDMNKYLEKHHTDEVYIVGVALEYCVKATAISAAELGYKTTVLLDYTRPISDDPEVINKVKEELKAHNINVVDK*</t>
  </si>
  <si>
    <t>Binds 1 zinc ion per monomer.</t>
  </si>
  <si>
    <t>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t>
  </si>
  <si>
    <t>Expected to bind 2 Fe(2+) ions per subunit.</t>
  </si>
  <si>
    <t>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t>
  </si>
  <si>
    <t>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t>
  </si>
  <si>
    <t>YGL063W</t>
  </si>
  <si>
    <t>PUS2</t>
  </si>
  <si>
    <t>P53167</t>
  </si>
  <si>
    <t>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t>
  </si>
  <si>
    <t>mg2_c:3,zn2_c:1</t>
  </si>
  <si>
    <t>Binds 3 Mg(2+) ions per subunit. | Binds 1 zinc ion per subunit.</t>
  </si>
  <si>
    <t>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t>
  </si>
  <si>
    <t>MSIRNDNASGGYMQPDQSSNASMHKRDLRVEEEIKPLDDMDSKGAVAADGEVHLRKSFSLWSILGVGFGLTNSWFGISTSMVAGISSGGPMMIVYGIIIVALISICIGTSLGELSSAYPHAGGQFWWSLKLAPPKYKRFAAYMCGSFAYAGSVFTSASTTLSVATEVVGMYALTHPEFIPKRWHIFVCFELLHLFLMFFNCYGKSLPIISSSSLYISLLSFFTITITVLACSHGKFNDAKFVFATFNNETGWKNGGIAFIVGLINPAWSFSCLDCATHMAFEVEKPERVIPIAIMGTVAIGFVTSFCYVIAMFFSIQDLDAVLSSTTGAPILDIYNQALGNKSGAIFLGCLILFTSFGCVIACHTWQARLCWSFARDNGLPLSRLWSQVNPHTGVPLNAHLMSCAWITLIGLLYLASSTAFQSLITGCIAFLLLSYIIPVICLLAKKRNIAHGPFWLGKFGFFSNIVLLGWTVFSVVFFSFPPVLPVTKDNMNYVCVVIVGYTAYSILYWKYKGKKEFHALEESENEQAEYSNNFDTIEDSREFSVAASDVELENEHVPWGKK*</t>
  </si>
  <si>
    <t>MSQPVQRAAARSFLQKYINKETLKYIFTTHFWGPVSNFGIPIAAIYDLKKDPTLISGPMTFALVTYSGVFMKYALSVSPKNYLLFGCHLINETAQLAQGYRFLKYTYFTTDEEKKALDKEWKEKEKTGKQ*</t>
  </si>
  <si>
    <t>MSLISILSPLITSEGLDSRIKPSPKKDASTTTKPSLWKTTEFKFYYIAFLVVVPLMFYAGLQASSPENPNYARYERLLSQGWLFGRKVDNSDSQYRFFRDNFALLSVLMLVHTSIKRIVLYSTNITKLRFDLIFGLIFLVAAHGVNSIRILAHMLILYAIAHVLKNFRRIATISIWIYGISTLFINDNFRAYPFGNICSFLSPLDHWYRGIIPRWDVFFNFTLLRVLSYNLDFLERWENLQKKKSPSYESKEAKSAILLNERARLTAAHPIQDYSLMNYIAYVTYTPLFIAGPIITFNDYVYQSKHTLPSINFKFIFYYAVRFVIALLSMEFILHFLHVVAISKTKAWENDTPFQISMIGLFNLNIIWLKLLIPWRLFRLWALLDGIDTPENMIRCVDNNYSSLAFWRAWHRSYNKWVVRYIYIPLGGSKNRVLTSLAVFSFVAIWHDIELKLLLWGWLIVLFLLPEIFATQIFSHYTDAVWYRHVCAVGAVFNIWVMMIANLFGFCLGSDGTKKLLSDMFCTVSGFKFVILASVSLFIAVQIMFEIREEEKRHGIYLKC*</t>
  </si>
  <si>
    <t>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t>
  </si>
  <si>
    <t>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t>
  </si>
  <si>
    <t>MAHEVHRIKPKLGRTQIFWVFLAFRVLNAVLTRTFFQADEFWQALEPAHWKAFKYGELTWEWKFGVRSYLFPMIFELTYRLVSLSSILLHYALLLLSTIGSDLLILLLPKYELSWQVAEDLKRLPFDVTRSFEYYGVIYAPKIVMAVLASIGEYYIVRFVQKLYLLTLDKRNEKEEEERRSGLSEITKFALLLSLTNFFNCFFITRTFINSFEMILTSIALYYWDWTGGQMIKESSFTKSLIFAFLACLQRPSSGLIWVIPSISLILNLVGKKQYHLLFITFSKVLRSFFLVFTANAIIDMYFYEKVTFPFFRFLKFNFTTPLSKFYGVAPWHFHFFQSLPIVLGASIPAFAFGLFFPLSKRSFPKKYLNPFFQVKLTILLNLLVYSTLPHKEFRFIFPLQPLFILISSFGLLRLDRDYWKRLSGLKSLLWLVPFVSVFIALLLDTFHESGSIEVMKFLHEEPEIDSLGFIMPCHSTPGQSYLHRSDIQDLWSITCNPPLHLLGDPEAYSKLETYMDESDHLYDDISAFIYKNFPPPFRKDLRSPGKTYSHEWPTYLVVFEHMENAFLKDFLKDSSYIEYNRFFNSLAHWDSRRSGDIIIYYKLPFDYSDIPAADI*</t>
  </si>
  <si>
    <t>fmnh2_c:1</t>
  </si>
  <si>
    <t>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t>
  </si>
  <si>
    <t>YGL154C</t>
  </si>
  <si>
    <t>LYS5</t>
  </si>
  <si>
    <t>P50113</t>
  </si>
  <si>
    <t>MVKTTEVVSEVSKVAGVRPWAGIFVVEIQEDILADEFTFEALMRTLPLASQARILNKKSFHDRCSNLCSQLLQLFGCSIVTGLNFQELKFDKGSFGKPFLDNNRFLPFSMTIGEQYVAMFLVKCVSTDEYQDVGIDIASPCNYGGREELELFKEVFSEREFNGLLKASDPCTIFTYLWSLKESYTKFTGTGLNTDLSLIDFGAISFFPAEGASMCITLDEVPLIFHSQWFNNEIVTICMPKSISDKINTNRPKLYNISLSTLIDYFIENDGL*</t>
  </si>
  <si>
    <t>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t>
  </si>
  <si>
    <t>YGL186C</t>
  </si>
  <si>
    <t>TPN1</t>
  </si>
  <si>
    <t>P53099</t>
  </si>
  <si>
    <t>MNRDNMDTTKRKEDHTKHTTDVIEFYEEGTAASSLNIATEKANSSPSILRRIINRAAWLSKKVDAMGVESTGIQRISPYERGTSKKQFLHVAGLWLSATGGLSSMSSFLLGPLLFGLSFRESVASSLISVTIGCLIAAYCSIMGPQSGCRQMVTARYLFGWWFVKLVALASIIGVMGWSVVNSVVGGEMLAAISNDKVPLWVGIVIVTVCSFLVAIFGIKQVIKVETYLSVPVLTAFLLLYISSSDKYSFVNAYVSKGNLDSSTRKGNWMSFFSLCYSITATWGSITADYYILFPEDTPYIQIFCLTFFGTFLPTCFVGILGLLLASVAMSYKPWSVEYDSHGMGGLLWAGFQRWNGFGKFCVVVLVFSLVSNNIINTYSAAFSIQLSSVFCAKIPRWFWSIVCTIICLVCALIGRNHFSTILGNFLPMIGYWISMYFILLFEENLVFRRFFLHLYTKEFPTVTGEINGPELVGSSKEVEKDAVTNIHLLKRKHKVTKHRYNWDKWEDYEVLTHGYAATFAFIVGVAGVVVGMAQAYWIGPIAAKFGEYGGDVAMWLSMAFSGVVYPPCRYLELRKFGR*</t>
  </si>
  <si>
    <t>MLSLRQSIRFFKPATRTLCSSRYLLQQKPVVKTAQNLAEVNGPETLIGPGAKEGTVPTDLDQETGLARLELLGKLEGIDVFDTKPLDSSRKGTMKDPIIIESYDDYRYVGCTGSPAGSHTIMWLKPTVNEVARCWECGSVYKLNPVGVPNDDHHH*</t>
  </si>
  <si>
    <t>MFRQCAKRYASSLPPNALKPAFGPPDKVAAQKFKESLMATEKHAKDTSNMWVKISVWVALPAIALTAVNTYFVEKEHAEHREHLKHVPDSEWPRDYEFMNIRSKPFFWGDGDKTLFWNPVVNRHIEHDD*</t>
  </si>
  <si>
    <t>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t>
  </si>
  <si>
    <t>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t>
  </si>
  <si>
    <t>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t>
  </si>
  <si>
    <t>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t>
  </si>
  <si>
    <t>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t>
  </si>
  <si>
    <t>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t>
  </si>
  <si>
    <t>Binds 2 divalent metal cations per subunit. Site 1 may preferentially bind zinc ions, while site 2 has a preference for magnesium and/or manganese ions.</t>
  </si>
  <si>
    <t>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t>
  </si>
  <si>
    <t>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t>
  </si>
  <si>
    <t>Zinc. May bind iron when zinc levels are limiting.</t>
  </si>
  <si>
    <t>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t>
  </si>
  <si>
    <t>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I*</t>
  </si>
  <si>
    <t>Divalent metal cation.</t>
  </si>
  <si>
    <t>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t>
  </si>
  <si>
    <t>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t>
  </si>
  <si>
    <t>MAEKRTLIAVIADEDTTTGLLLAGIGQITPETQEKNFFVYQEGKTTKEEITDKFNHFTEERDDIAILLINQHIAENIRARVDSFTNAFPAILEIPSKDHPYDPEKDSVLKRVRKLFGE*</t>
  </si>
  <si>
    <t>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t>
  </si>
  <si>
    <t>MSEGRTFLSQLNVFNKENYQFSSSTTKKEVSNSTVDADNGASDFEAGQQFATELDQGEKQLGILSCIGLICNRMLGTGVFAVSSTIYTLCGSVGLALIMWAVGAIIAISGLYVYMEFGTAIPKNGGEKNYLEAIFRKPKFFITCMYAAYIFFLGWAAGNSINTAIMFLTAADTEVTKWNQRGIGVAVVFFAFLINSLNVKIGLYLQNILGIFKIGIVLFISITGWVALGGGLKDGYQSHNFRNAFEGTETATAYGIVNALYSVIWSFVGYSNVNYALGEVKNPVRTLKIAGPTSMVFLAIIYIFVNIAYFAVVPKDKLISSKLILAADFFDIVFGGQAKRAAAALVGLSALGNVLSVIFSQGRIIQQLGREGVLPFSNFFASSKPFNSPMVGLFQHFIVCTVTILAPPPGDAYLLVQNLISYPMNIINFAISAGLLWIYWQRRQGKIEWNPPIKAGVFVTGFFTLSNLYLIIAPYVPPSNGESVYSSMPYWIHCVIAWGIFFFGGVYYVVWAQLLPRWGHYKLVSKDVLGEDGFWRVKIAKVYDDTIGDVDTQEDGVIETNIIEHYKSEQEKSL*</t>
  </si>
  <si>
    <t>fe2_c:1</t>
  </si>
  <si>
    <t>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t>
  </si>
  <si>
    <t>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t>
  </si>
  <si>
    <t>MTISNKSWRSYFPHLRKLPEDDQYLYSDDTNSSIIAEEELHHSVDKSSKTDVTAETTAVEPHPHNLRHDLPYEVRDEAGRKWWKYFDEFEYRVNKEYKKSRKWYEFLYPNHTTQTKAERRLLYKLDIIIALYFFMLCWSKSVDLNNYTNAYVSNMKEDLNMKGNDYVYTSTIANVGAIVFQLPFMYLLPRFPSHIILPVMDLGWTWFTFACYRANSLAELRAYRFILSAFGAAYYPVSQYILGCWYAPDEINSRVCLFFCGQQLGSVTSGLLQSRIFKSLNGVHGLAGWRWMFLIDAIAISLPTAIIGFFVIPGVPSKCYSLFLTDEEIRIARARNKRNQIKDGVDKSKLAPLWSRKLWKKVFCTPAFWVLVVFDTCSWNNMTAYSGSYTLWLKSNTKYSIAQVNNLSVIPACLGFAYVIFCAFGADLFRCKWIFMVFAAIMNTVSCALLIKWDIPSKAKWYAFFTTYFSVAASPCLWSFINDFLRFDPQVKAITWIAIYSFSQSTYAWIPTLAWPTVESPRFKTGYTVSLIFGAIYGLWTFVVLFFYKRNEKKHALGNGIILYDSNKGEELPEFVKKNMEERDGYYYLKRSS*</t>
  </si>
  <si>
    <t>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t>
  </si>
  <si>
    <t>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t>
  </si>
  <si>
    <t>YGR094W_m</t>
  </si>
  <si>
    <t>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t>
  </si>
  <si>
    <t>YGR094W_c</t>
  </si>
  <si>
    <t>YGR096W</t>
  </si>
  <si>
    <t>P53257</t>
  </si>
  <si>
    <t>MFKEEDSLRKGQNVAAWKTLLAGAVSGLLARSITAPMDTIKIRLQLTPANGLKPFGSQVMEVARSMIKNEGIRSFWKGNIPGSLLYVTYGSAQFSSYSLFNRYLTPFGLEARLHSLVVGAFAGITSSIVSYPFDVLRTRLVANNQMHSMSITREVRDIWKLEGLPGFFKGSIASMTTITLTASIMFGTYETIRIYCDENEKTTAAHKKWELATLNHSAGTIGGVIAKIITFPLETIRRRMQFMNSKHLEKFSRHSSVYGSYKGYGFARIGLQILKQEGVSSLYRGILVALSKTIPTTFVSFWGYETAIHYLRMY*</t>
  </si>
  <si>
    <t>YGR110W</t>
  </si>
  <si>
    <t>P53264</t>
  </si>
  <si>
    <t>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t>
  </si>
  <si>
    <t>YGR121C</t>
  </si>
  <si>
    <t>MEP1</t>
  </si>
  <si>
    <t>P40260</t>
  </si>
  <si>
    <t>MESRTTGPLTTETYDGPTVAFMILGAALVFFMVPGLGFLYSGLARRKSALALIWVVLMATLVGILQWYFWGYSLAFSKSAPNNKFIGNLDSFGFRNVYGKKFDEDAYPELAYATFQMMFSCVNLSIIAGATAERGRLLPHMVFLFILATIGYCPVTYWIWSPGGWAYQWGVLDWAGGGNIEILSAVSGFVYSWFLGKRNEKLLINFRPHNVSLVTLGTSILWFGWLLFNSASSLSPNLRSVYAFMNTCLSAITGGMTWCLLDYRSEKKWSTVGLCSGIISGLVAATPSSGCITLYGSLIQGIVAGVVCNFATKLKYYAKVDDAMDILAEHGVAGVIGLIFNALFGADWVIGMDGTTEHEGGWVTHNYKQMYKQIAYIAASIGYTAAVTAIICFVLGYIPGMRLRISEEAEEAGMDEDQIGEFAYDYVEVRRDYYLWGVDEDSQRSDVNHRVNNAHLAAERSSSGTNSSSDGNGEMIQSEKILPIHQEDPANR*</t>
  </si>
  <si>
    <t>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t>
  </si>
  <si>
    <t>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t>
  </si>
  <si>
    <t>MSVRNLTNNRHSNSENSVSGSENSFYSSNEQSRQSSSLEPADGQNVRVSGNPFLGSEEFDEDYNSPSGDDERRGANEYSSSSSINYNNDPNSDTSLLANEKNSPERNGQRMSDYKGYYAKTNLTSANNLNNHNNNNYKNIISSSNDNSFASHLQPPDRNLPSHPSSNNMSSFSNNSLIKSPPPFDRYPLVGTRHISAAQSQSQNLINEKKRANMTGSSSSAHDSSLSSTNLYMGEQDFSPFGGYPASFFPLTLDEKEDDDYIHNPNVEEEAKLDRRRFVDDFKHMDRRSFLGLLGILFLFMAGIFIFIVLPAITFSGVVYHHEHVHAANSAGSSSSNTTSKSLTEYQYPQLAAIRTTLVDPDTPDSAKTRVAKDGSKWQLVFSDEFNAEGRTFYDGDDQFWTAPDIHYDATKDLEWYSPDAVTTTNGTLTLRMDAFRNHDLYYRSGMVQSWNKLCFTEGALEVSANLPNYGRVTGLWPGMWTMGNLGRPGYLASTQGVWPYSYEACDAGITPNQSSPDGISYLPGQKLSVCTCDNEDHPNQGVGRGAPEIDILEGEADTILGVGVASQSLQIAPFDIWYMPDYDFIEVYNFTTTTMNTYAGGPFQQAVSAISTLNVTWYEFGEEAGYFQKYAIEYLNDDDNGYIRWFVGENPTFTLYATSLHPSGNIDWRRISKEPMSAILNLGISNNWAYIDWQYIFFPVTMSIDYVRLYQPKGSTSITCDPEDYPTYDYIQSHLNAYYNANLTDWEQAGYTFPKNILTGGCSSSKFSLS*</t>
  </si>
  <si>
    <t>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t>
  </si>
  <si>
    <t>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t>
  </si>
  <si>
    <t>pyr_c:1,ca2_c:1</t>
  </si>
  <si>
    <t>Binds 1 pyruvoyl group covalently per subunit.</t>
  </si>
  <si>
    <t>MRIIKGRKRGKNKKPTLILKIHVIQAENIEALKTFNCNPVCFVTTNTFYSQKTNKLKNSNTHWNQTLRIKLPRNPTSEWLRIIVYDALPTGAPPTTPSRPRTTTANTSSSTLSNSGLSSHSHSSRNLNVTSKGNQTSTSINSVSSSATPAPSHSSSSLSTTGPGSTHKNRINSYLYLGEAKISLLDLFKRKDTTTSYKFSIEAQRYHLYDMKGGKDQDSLNCNFLVGDILLGFKLECNVKRTPTFQAFNAWRNELNTYLGRIDRNKARMRSSSSLPPPLEDMLSNSSAVSGNEIRREKPYSDTDLAHDEEVNAEDEIDAEESIEDMNSSGSICTERRYDIDNDTIFDSISEVVSLNDEELDILNDFEEADHPNVPDINVHDIDEDTRISLSSMITALDEYDIVEPEDVAKLPAVSENDITSVDDEESENQQESDEEFDIYNEDEREDSDFQSKEYIGSRLLHLQRGKHNKSYANYLYRRAKSNFFISKKEHAMGVVFMHIGAIKNLPALRNRLSKTNYEMDPFIVISFGRRVFKTSWRKHTLNPEFNEYAAFEVFPHETNFAFSIKVVDKDSFSFNDDVAKCELAWFDMLQQQQHENEWIPYEIPLDLTVEPAHAPKQPVLYSSFKYVSYPFLKKSFWKEAVDTSVNLERLDIIQVMLYLERLGSFTMADSFELFQHFNKSAWAGQSITRSQLVEGLQSWRKSTNFKRIWTCPRCMRSCKPTRNARRSKLVLENDLITHFAICTFSKEHKTLKPSYVSSAFASKRWFSKVLIKLTYGKYALGSNNANILVQDRDTGIIIEEKISAHVKLGMRIIYNGKSPESKKFRSLLKTLSIRQGKKFDSTASAKQIEPFIKFHSLDLSQCRDKDFKTFNEFFYRKLKPGSRLPESNNKEILFSPADSRCTVFPTIQESKEIWVKGRKFSIKKLANNYNPETFNDNNCSIGIFRLAPQDYHRFHSPCNGTIGKPVYVDGEYYTVNPMAVRSELDVFGENIRVIIPIDSPQFGKLLYIPIGAMMVGSILLTCKENDVVESGQELGYFKFGGSTIIIIIPHNNFMFDSDLVKNSSERIETLVKVGMSIGHTSNVNELKRIRIKVDDPKKIERIKRTISVSDENAKSTGNVTWEYHTLREMMNKDFAGL*</t>
  </si>
  <si>
    <t>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t>
  </si>
  <si>
    <t>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t>
  </si>
  <si>
    <t>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t>
  </si>
  <si>
    <t>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t>
  </si>
  <si>
    <t>MSFSSLYKTFFKRNAVFVGTIFAGAFVFQTVFDTAITSWYENHNKGKLWKDVKARIAAGDGDDDDE*</t>
  </si>
  <si>
    <t>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t>
  </si>
  <si>
    <t>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t>
  </si>
  <si>
    <t>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t>
  </si>
  <si>
    <t>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t>
  </si>
  <si>
    <t>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t>
  </si>
  <si>
    <t>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t>
  </si>
  <si>
    <t>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t>
  </si>
  <si>
    <t>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t>
  </si>
  <si>
    <t>MVTQLKSASEYDSALASGDKLVVVDFFATWCGPCKMIAPMIEKFAEQYSDAAFYKLDVDEVSDVAQKAEVSSMPTLIFYKGGKEVTRVVGANPAAIKQAIASNV*</t>
  </si>
  <si>
    <t>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t>
  </si>
  <si>
    <t>YGR243W</t>
  </si>
  <si>
    <t>MPC3</t>
  </si>
  <si>
    <t>P53311</t>
  </si>
  <si>
    <t>MSASAFNFAFRRFWNSETGPKTVHFWAPTLKWGLVFAGLNDIKRPVEKVSGAQNLSLLATALIWTRWSFVIKPKNYLLASVNFFLGCTAGYHLTRIANFRIRNGDSFKQVIHYIIKGETPAAVAAKQTASTSMNKGVIGTNPPITH*</t>
  </si>
  <si>
    <t>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t>
  </si>
  <si>
    <t>MAIALWYCPPQGSVAYETLQMLIFSFQTLFPDSPVFEPHVTVTSHLVCNSKDDVNKILTSCVAAIQSIRSHQTAKKGRKGQVSHAVAAPLVSFNGCSVGKQYFKKIVLECNKNKILYGVAQVMREMYVEIDPETRSSRAATWVHEEFHPHVSLLYSDIHPVSQASLRVVQQRIEDALDVQLVPREKRKGSGNADGSNEVQMRWDFDVSSSLSWNIPGTFKVVNCVGPVQEWEVLGRVDV*</t>
  </si>
  <si>
    <t>MVKLQRFSEKKSLIHEFGKFILEKQESALTGDADAVFNIAISGGSMNQALYESLVNDKNIFPHIKWPQWRIFFCDERLVPFEDPQSNYGQFKKTVLDPLVHQGNQLNLGPTVYTINESLIGGGETANRKIAEEYASMLPASFDLILLGCGEDGHTCSLFPGVEFNYLVEEMDRKVLWCNNSPKAPKDRITFTLAVVAEAKSVCFLVRGAAKKAIMHDVLIVKNSELPSVLVNEMVGTKVTWFLDDEAGALIPENC*</t>
  </si>
  <si>
    <t>Mg(2+) is required for catalysis and for stabilizing the dimer.</t>
  </si>
  <si>
    <t>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t>
  </si>
  <si>
    <t>MFFSKVMLTRRILVRGLATAKSSAPKLTDVLIVGGGPAGLTLAASIKNSPQLKDLKTTLVDMVDLKDKLSDFYNSPPDYFTNRIVSVTPRSIHFLENNAGATLMHDRIQSYDGLYVTDGCSKATLDLARDSMLCMIEIINIQASLYNRISQYDSKKDSIDIIDNTKVVNIKHSDPNDPLSWPLVTLSNGEVYKTRLLVGADGFNSPTRRFSQIPSRGWMYNAYGVVASMKLEYPPFKLRGWQRFLPTGPIAHLPMPENNATLVWSSSERLSRLLLSLPPESFTALINAAFVLEDADMNYYYRTLEDGSMDTDKLIEDIKFRTEEIYATLKDESDIDEIYPPRVVSIIDKTRARFPLKLTHADRYCTDRVALVGDAAHTTHPLAGQGLNMGQTDVHGLVYALEKAMERGLDIGSSLSLEPFWAERYPSNNVLLGMADKLFKLYHTNFPPVVALRTFGLNLTNKIGPVKNMIIDTLGGNEK*</t>
  </si>
  <si>
    <t>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t>
  </si>
  <si>
    <t>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t>
  </si>
  <si>
    <t>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t>
  </si>
  <si>
    <t>MHNIQLVQEIERHETPLNIRPTSPYTLNPPVERDGFSWPSVGTRQRAEETEEEEKERIQRISGAIKTILTELGEDVNREGLLDTPQRYAKAMLYFTKGYQTNIMDDVIKNAVFEEDHDEMVIVRDIEIYSLCEHHLVPFFGKVHIGYIPNKKVIGLSKLARLAEMYARRLQVQERLTKQIAMALSDILKPLGVAVVMEASHMCMVSRGIQKTGSSTVTSCMLGGFRAHKTREEFLTLLGRRSI*</t>
  </si>
  <si>
    <t>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V*</t>
  </si>
  <si>
    <t>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t>
  </si>
  <si>
    <t>Binds 1 [4Fe-4S] cluster. The cluster is coordinated with 3 cysteines and an exchangeable S-adenosyl-L-methionine. | Binds 1 [2Fe-2S] cluster. The cluster is coordinated with 3 cysteines and 1 arginine.</t>
  </si>
  <si>
    <t>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t>
  </si>
  <si>
    <t>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t>
  </si>
  <si>
    <t>YGR289C</t>
  </si>
  <si>
    <t>P53048</t>
  </si>
  <si>
    <t>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t>
  </si>
  <si>
    <t>YGR292W</t>
  </si>
  <si>
    <t>MAL12</t>
  </si>
  <si>
    <t>P53341</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</si>
  <si>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t>
  </si>
  <si>
    <t>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t>
  </si>
  <si>
    <t>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t>
  </si>
  <si>
    <t>YHL016C</t>
  </si>
  <si>
    <t>P33413</t>
  </si>
  <si>
    <t>MGEFKPPLPQGAGYAIVLGLGAVFAGMMVLTTYLLKRYQKEIITAEEFTTAGRSVKTGLVAAAVVSSWIWCSTLLTSSTKEYADGIFGGYAYAAGACFQIIAFAILAIKTKQMAPNAHTYLELVRTRYGKIGHGCYLFYAIATNILVTSMLLTSGSAVFSDLTGMNTIASCFLLPVGVVVYTLFGGIKATFLTDYMHTCVIIIIVLVFAFKVYATSDVLGSPGKVYDLVREAAKRHPVDGNYQGEYMTMTSKSAGILLIINLIGNFGTVFLDNGYWNKAISASPAASLKAYAIGGLAWFAVPSLISLTMGLACLAVETSPNFPTYPDPLTSFQANSGLVLPAAAIAIMGKGGAVASLLMIFMAVTSAMSAELIAVSSVFTYDIYREYIDPRASGKKLIYTSHVACIFFGLAMSGFSVGLYYGGISMGYIYEMMGIIISSAVLPVVLTLCSKDMNLVAAVVSPILGTGLAIMSWLVCTKSLYKELTVDTTFMDYPMLTGNLVALLSPAIFIPILTYVFKPQNFDWEKMKDITRVDETAELVQADPDIQLYDAEANDKEQEEETNSLVSDSEKNDVRVNNEKLIEPNLGVVISNAIFQEDDTQLQNELDEEQRELARGLKIAYFLCVFFALAFLVVWPMPMYGSKYIFSKKFFTGWVVVMIIWLFFSAFAVCIYPLWEGRHGIYTTLRGLYWDLSGQTYKLREWQNSNPQDLHVVTSQISARAHRQSSHFGQVDEII*</t>
  </si>
  <si>
    <t>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t>
  </si>
  <si>
    <t>YHL036W</t>
  </si>
  <si>
    <t>P38734</t>
  </si>
  <si>
    <t>MEPLLFNSGKANPSQDVFIDVEVGDITTKYGSTNTGSFSSMDTVEAQAIKAETARFMEVPQGRHLGVFSTVVLFVSRIMGSGIFAVPSVILLNTGGNKLIYFAIWVFSAAIAFAGLYLFLEFGSWIPKSGGRKNFLERSFERPRLLISVVFSCYSVLTGYALTGSIVFGKYVLSAFGVTDDSWSKYVSISFIIFAVLIHGVSVRHGVFIQNALGGLKLIMIVLMCFAGLYTLFFYKSTGQVAWDLPVTQVEKDSLLSVSSIATAFISSFFCFSGWDTVHTVTSEIKNPVKTLKVSGPLSLIICFVCYTMMNVAYLKVLTYEEIVSAGPLVGSVLFTKLFGPRVGGKFIAFSIAISAASNILVVIYSISRVNQEIFKEGYLPFSIHMSKNWPFDAPLPSISLCGFITIAWILILPKEGESFNYLVSMDGYGNQFFLLLVAIGLFIWRFKHKNEVPEIRASTFGVLAIITLSLYMLMAPFFADPSLNRVGFLPPYQIMSLLVIVACFFFWLVKFVLLPKFFHYKLLPKITYLHDGLIVTEWVKKPCLC*</t>
  </si>
  <si>
    <t>MAYTSHLSSKTGLHFGRLSLRSLTAYAPNLMLWGGASMLGLFVFTEGWPKFQDTLYKKIPLLGPTLEDHTPPEDKPN*</t>
  </si>
  <si>
    <t>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t>
  </si>
  <si>
    <t>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t>
  </si>
  <si>
    <t>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t>
  </si>
  <si>
    <t>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t>
  </si>
  <si>
    <t>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t>
  </si>
  <si>
    <t>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t>
  </si>
  <si>
    <t>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Q*</t>
  </si>
  <si>
    <t>YHR026W_vm</t>
  </si>
  <si>
    <t>MNKESKDDDMSLGKFSFSHFLYYLVLIVVIVYGLYKLFTGHGSDINFGKFLLRTSPYMWANLGIALCVGLSVVGAAWGIFITGSSMIGAGVRAPRITTKNLISIIFCEVVAIYGLIIAIVFSSKLTVATAENMYSKSNLYTGYSLFWAGITVGASNLICGIAVGITGATAAISDAADSALFVKILVIEIFGSILGLLGLIVGLLMAGKASEFQ*</t>
  </si>
  <si>
    <t>YHR026W_gm</t>
  </si>
  <si>
    <t>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t>
  </si>
  <si>
    <t>MSQKNGIATLLQAEKEAHEIVSKARKYRQDKLKQAKTDAAKEIDSYKIQKDKELKEFEQKNAGGVGELEKKAEAGVQGELAEIKKIAEKKKDDVVKILIETVIKPSAEVHINAL*</t>
  </si>
  <si>
    <t>Binds 1 FAD per monomer. | Binds 1 FMN per monomer.</t>
  </si>
  <si>
    <t>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t>
  </si>
  <si>
    <t>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t>
  </si>
  <si>
    <t>MLSRAIFRNPVINRTLLRARPGAYHATRLTKNTFIQSRKYSDAHDEETFEEFTARYEKEFDEAYDLFEVQRVLNNCFSYDLVPAPAVIEKALRAARRVNDLPTAIRVFEALKYKVENEDQYKAYLDELKDVRQELGVPLKEELFPSSS*</t>
  </si>
  <si>
    <t>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t>
  </si>
  <si>
    <t>YHR067W</t>
  </si>
  <si>
    <t>P38790</t>
  </si>
  <si>
    <t>MKSKTWIFRDVLSSHRTKAFDSLLCRRLPVSKATKHLQLGEHFLFFPPSFEKLDRDGYFNYQNPASLLGNPDLRYRRRIWGQGELVQYLPVTLDQEYTCHESIKYVKKIRDEHVVCIERTLLQERPENVSSPMDICLFERRVLMYTNSPANKTAVKMPVGEENYKILKNFTVTDMDIVAYGQMSLNPHRIHWDKEYSRYVEGYDDIIMQGPFSVQLLQKCIQPFLEQPIRQLRYRNLNYIYPNTTLSICQSLSSSSGMYTFQIRDLQKANLVYMKADVFC*</t>
  </si>
  <si>
    <t>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t>
  </si>
  <si>
    <t>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t>
  </si>
  <si>
    <t>YHR074W_c</t>
  </si>
  <si>
    <t>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t>
  </si>
  <si>
    <t>YHR074W_n</t>
  </si>
  <si>
    <t>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t>
  </si>
  <si>
    <t>MSEEAAYQEDTAVQNTPADALSPVESDSNSALSTPSNKAERDDMKDFDENHEESNNYVEIPKKPASAYVTVSICCLMVAFGGFVFGWDTGTISGFVAQTDFIRRFGMKHHDGTYYLSKVRTGLIVSIFNIGCAIGGIILAKLGDMYGRKMGLIVVVVIYIIGIIIQIASINKWYQYFIGRIISGLGVGGIAVLSPMLISEVSPKHIRGTLVSCYQLMITLGIFLGYCTNYGTKTYTNSVQWRVPLGLGFAWALFMIGGMTFVPESPRYLVEVGKIEEAKRSIALSNKVSADDPAVMAEVEVVQATVEAEKLAGNASWGEIFSTKTKVFQRLIMGAMIQSLQQLTGDNYFFYYGTTVFTAVGLEDSFETSIVLGIVNFASTFVGIFLVERYGRRRCLLWGAASMTACMVVFASVGVTRLWPNGKKNGSSKGAGNCMIVFTCFYLFCFATTWAPIPFVVNSETFPLRVKSKCMAIAQACNWIWGFLIGFFTPFISGAIDFYYGYVFMGCLVFSYFYVFFFVPETKGLTLEEVNTLWEEGVLPWKSPSWVPPNKRGTDYNADDLMHDDQPFYKKMFGKK*</t>
  </si>
  <si>
    <t>MNSTPDLISPQKSNSSNSYELESGRSKAMNTPEGKNESFHDNLSESQVQPAVAPPNTGKGVYVTVSICCVMVAFGGFIFGWDTGTISGFVAQTDFLRRFGMKHHDGSHYLSKVRTGLIVSIFNIGCAIGGIVLAKLGDMYGRRIGLIVVVVIYTIGIIIQIASINKWYQYFIGRIISGLGVGGITVLSPMLISEVAPSEMRGTLVSCYQVMITLGIFLGYCTNFGTKNYSNSVQWRVPLGLCFAWALFMIGGMMFVPESPRYLVEAGRIDEARASLAKVNKCPPDHPYIQYELETIEASVEEMRAAGTASWGELFTGKPAMFQRTMMGIMIQSLQQLTGDNYFFYYGTIVFQAVGLSDSFETSIVFGVVNFFSTCCSLYTVDRFGRRNCLMWGAVGMVCCYVVYASVGVTRLWPNGQDQPSSKGAGNCMIVFACFYIFCFATTWAPIAYVVISECFPLRVKSKCMSIASAANWIWGFLISFFTPFITGAINFYYGYVFMGCMVFAYFYVFFFVPETKGLSLEEVNDMYAEGVLPWKSASWVPVSKRGADYNADDLMHDDQPFYKSLFSRK*</t>
  </si>
  <si>
    <t>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t>
  </si>
  <si>
    <t>YHR100C</t>
  </si>
  <si>
    <t>GEP4</t>
  </si>
  <si>
    <t>P38812</t>
  </si>
  <si>
    <t>MNISGTLNTLRLLYNPSLCKPSLVVPTFNDLPIPIHDSIKAVVLDKDNCIAFPHDDKIWPDYLQHWETLRSKYSNKALLIVSNTAGSNSDKDYSQAKLLEDKTGIPVLRHSTKKPGCHNEILDYFYRNKTITNPKEVAVVGDRLFTDILMANLMGSYGVWIRDGVKVSANPLSKFEKKLYNFLGF*</t>
  </si>
  <si>
    <t>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t>
  </si>
  <si>
    <t>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t>
  </si>
  <si>
    <t>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t>
  </si>
  <si>
    <t>Binds 1 Mg(2+) ion per subunit. The magnesium is bound as Mg-PRPP.</t>
  </si>
  <si>
    <t>MSSEPFKNVYLLPQTNQLLGLYTIIRNKNTTRPDFIFYSDRIIRLLVEEGLNHLPVQKQIVETDTNENFEGVSFMGKICGVSIVRAGESMEQGLRDCCRSVRIGKILIQRDEETALPKLFYEKLPEDISERYVFLLDPMLATGGSAIMATEVLIKRGVKPERIYFLNLICSKEGIEKYHAAFPEVRIVTGALDRGLDENKYLVPGLGDFGDRYYCV*</t>
  </si>
  <si>
    <t>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t>
  </si>
  <si>
    <t>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t>
  </si>
  <si>
    <t>YHR162W</t>
  </si>
  <si>
    <t>MPC2</t>
  </si>
  <si>
    <t>P38857</t>
  </si>
  <si>
    <t>MSTSSVRFAFRRFWQSETGPKTVHFWAPTLKWGLVFAGFSDMKRPVEKISGAQNLSLLSTALIWTRWSFVIKPRNILLASVNSFLCLTAGYQLGRIANYRIRNGDSISQLCSYILSGADESKKEITTGR*</t>
  </si>
  <si>
    <t>MVTVGVFSERASLTHQLGEFIVKKQDEALQKKSDFKVSVSGGSLIDALYESLVADESLSSRVQWSKWQIYFSDERIVPLTDADSNYGAFKRAVLDKLPSTSQPNVYPMDESLIGSDAESNNKIAAEYERIVPQVLDLVLLGCGPDGHTCSLFPGETHRYLLNETTKRVAWCHDSPKPPSDRITFTLPVLKDAKALCFVAEGSSKQNIMHEIFDLKNDQLPTALVNKLFGEKTSWFVNEEAFGKVQTKTF*</t>
  </si>
  <si>
    <t>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t>
  </si>
  <si>
    <t>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t>
  </si>
  <si>
    <t>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t>
  </si>
  <si>
    <t>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t>
  </si>
  <si>
    <t>k_c:1</t>
  </si>
  <si>
    <t>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t>
  </si>
  <si>
    <t>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t>
  </si>
  <si>
    <t>YIL006W</t>
  </si>
  <si>
    <t>P40556</t>
  </si>
  <si>
    <t>MTQTDNPVPNCGLLPEQQYCSADHEEPLLLHEEQLIFPDHSSQLSSADIIEPIKMNSSTESIIGTTLRKKWVPLSSTQITALSGAFAGFLSGVAVCPLDVAKTRLQAQGLQTRFENPYYRGIMGTLSTIVRDEGPRGLYKGLVPIVLGYFPTWMIYFSVYEFSKKFFHGIFPQFDFVAQSCAAITAGAASTTLTNPIWVVKTRLMLQSNLGEHPTHYKGTFDAFRKLFYQEGFKALYAGLVPSLLGLFHVAIHFPIYEDLKVRFHCYSRENNTNSINLQRLIMASSVSKMIASAVTYPHEILRTRMQLKSDIPDSIQRRLFPLIKATYAQEGLKGFYSGFTTNLVRTIPASAITLVSFEYFRNRLENISTMVI*</t>
  </si>
  <si>
    <t>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t>
  </si>
  <si>
    <t>MGEALRRSTRIAISKRMLEEEESKLAPISTPEVPKKKIKTGPKHNANQAVVQEANRSSDVNELEIGDPIPDLSLLNEDNDSISLKKITENNRVVVFFVYPRASTPGCTRQACGFRDNYQELKKYAAVFGLSADSVTSQKKFQSKQNLPYHLLSDPKREFIGLLGAKKTPLSGSIRSHFIFVDGKLKFKRVKISPEVSVNDAKKEVLEVAEKFKEE*</t>
  </si>
  <si>
    <t>MSLSKYFNPIPDASVTFDGATVQLEESLGAVQNDEESASEFKNVGHLEISDITFRANEGEVVLVLGNPTSALFKGLFHGHKHLKYSPEGSIRFKDNEYKQFASKCPHQIIYNNEQDIHFPYLTVEQTIDFALSCKFHIPKQERIEMRDELLKEFGLSHVKKTYVGNDYVRGVSGGERKRISIIETFIANGSVYLWDNSTKGLDSATALEFLSITQKMAKATRSVNFVKISQASDKIVSKFDKILMLGDSFQVFYGTMEECLTHFHDTLQIKKNPNDCIIEYLTSILNFKFKETSNSIVGLDTPSVVSEENQALNINNETDLHTLWIQSPYYKHWKAITSKTVQECTRKDVNPDDISPIFSIPLKTQLKTCTVRAFERIIGDRNYLISQFVSVVVQSLVIGSLFYNIPLTTIGSFSRGSLTFFSILFFTFLSLADMPASFQRQPVVRKHVQLHFYYNWVETLATNFFDCCSKFILVVIFTIILYFLAHLQYNAARFFIFLLFLSVYNFCMVSLFALTALIAPTLSMANLLAGILLLAIAMYASYVIYMKDMHPWFIWIAYLNPAMFAMEAILSNELFNLKLDCHESIIPRGEYYDNISFSHKACAWQGATLGNDYVRGRDYLKSGLKYTYHHVWRNFGIIIGFLCFFLFCSLLAAEYITPLFTRENLLRWNNYLKRYCPFLNSQKKNNKSAITNNDGVCTPKTPIANFSTSSSSVPSVSHQYDTDYNIKHPDETVNNHTKESVAMETQKHVISWKNINYTIGDKKLINDASGYISSGLTALMGESGAGKTTLLNVLSQRTESGVVTGELLIDGQPLTNIDAFRRSIGFVQQQDVHLELLTVRESLEISCVLRGDGDRDYLGVVSNLLRLPSEKLVADLSPTQRKLLSIGVELVTKPSLLLFLDEPTSGLDAEAALTIVQFLKKLSMQGQAILCTIHQPSKSVISYFDNIYLLKRGGECVYFGSLPNACDYFVAHDRRLTFDREMDNPADFVIDVVGSGSTNIPMDDAEKPTSSKIDEPVSYHKQSDSINWAELWQSSPEKVRVADDLLLLEEEARKSGVDFTTSVWSPPSYMEQIKLITKRQYICTKRDMTYVFAKYALNAGAGLFIGFSFWRTKHNINGLQDAIFLCFMMLCVSSPLINQVQDKALQSKEVYIAREARSNTYHWTVLLIAQTIVELPLAISSSTLFFLCCYFCCGFETSARVAGVFYLNYILFSMYYLSFGLWLLYSAPDLQTAAVFVAFLYSFTASFCGVMQPYSLFPRFWTFMYRVSPYTYFIETFVSLLLHDREVNCSTSEMVPSQPVMGQTCGQFMKPFIDEFGGKLHINNTYTVCAYCMYTVGDDFLAQENMSYHHRWRNFGFEWVFVCFNIAAMFVGFYLTYIKKIWPSVIDGIKKCIPSMRRSKTSHNPNEQSV*</t>
  </si>
  <si>
    <t>MTKFIGCIDLHNGEVKQIVGGTLTSKKEDVPKTNFVSQHPSSYYAKLYKDRDVQGCHVIKLGPNNDDAAREALQESPQFLQVGGGINDTNCLEWLKWASKVIVTSWLFTKEGHFQLKRLERLTELCGKDRIVVDLSCRKTQDGRWIVAMNKWQTLTDLELNADTFRELRKYTNEFLIHAADVEGLCGGIDELLVSKLFEWTKDYDDLKIVYAGGAKSVDDLKLVDELSHGKVDLTFGSSLDIFGGNLVKFEDCCRWNEKQG*</t>
  </si>
  <si>
    <t>MPLTTKPLSLKINAALFDVDGTIIISQPAIAAFWRDFGKDKPYFDAEHVIHISHGWRTYDAIAKFAPDFADEEYVNKLEGEIPEKYGEHSIEVPGAVKLCNALNALPKEKWAVATSGTRDMAKKWFDILKIKRPEYFITANDVKQGKPHPEPYLKGRNGLGFPINEQDPSKSKVVVFEDAPAGIAAGKAAGCKIVGIATTFDLDFLKEKGCDIIVKNHESIRVGEYNAETDEVELIFDDYLYAKDDLLKW*</t>
  </si>
  <si>
    <t>YIL066C</t>
  </si>
  <si>
    <t>RNR3</t>
  </si>
  <si>
    <t>P21672</t>
  </si>
  <si>
    <t>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t>
  </si>
  <si>
    <t>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t>
  </si>
  <si>
    <t>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t>
  </si>
  <si>
    <t>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t>
  </si>
  <si>
    <t>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t>
  </si>
  <si>
    <t>YIL099W</t>
  </si>
  <si>
    <t>SGA1</t>
  </si>
  <si>
    <t>P08019</t>
  </si>
  <si>
    <t>v</t>
  </si>
  <si>
    <t>MARQKMFYNKLLGMLSVGFGFAWALENITIYEFDFGKGILDQSYGGVFSNNGPSQVQLRDAVLMNGTVVYDSNGAWDSSALEEWLQGQKKVSIEKIFENIGPSAVYPSISPGVVIASPSQTHPDYFYQWIRDSALTINSIVSHSAGPAIETLLQYLNVSFHLQRSNNTLGAGIGYTNDTVALGDPKWNVDNTAFTEDWGRPQNDGPALRSIAILKIIDYIKQSGTDLGAKYPFQSTADIFDDIVRWDLRFIIDHWNSSGFDLWEEVNGMHFFTLLVQLSAVDKSLSYFNASERSSPFVEELRQTRRDISKFLVDPANGFINGKYNYIVGTPMIADTLRSGLDISTLLAANTVHDAPSASHLPFDINDPAVLNTLHHLMLHMRSIYPINDSSKNATGIALGRYPEDVYDGYGFGEGNPWVLATCTASTTLYQLIYRHISEQHDLVVPMNNDCSNAFWSELVFSNLTTLGNDEGYLILEFNTPAFNQTIQKIFQLADSFLVKLKAHVGTDGELSEQFNKYTGFMQGAQHLTWSYTSFWDAYQIRQEVLQSL*</t>
  </si>
  <si>
    <t>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t>
  </si>
  <si>
    <t>MLRTSLTKGARLTGTRFVQTKALSKATLTDLPERWENMPNLEQKEIADNLTERQKLPWKTLNNEEIKAAWYISYGEWGPRRPVHGKGDVAFITKGVFLGLGISFGLFGLVRLLANPETPKTMNREWQLKSDEYLKSKNANPWGGYSQVQSK*</t>
  </si>
  <si>
    <t>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t>
  </si>
  <si>
    <t>YIL124W_r</t>
  </si>
  <si>
    <t>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t>
  </si>
  <si>
    <t>YIL124W_l</t>
  </si>
  <si>
    <t>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t>
  </si>
  <si>
    <t>YIL134W</t>
  </si>
  <si>
    <t>P40464</t>
  </si>
  <si>
    <t>MVDHQWTPLQKEVISGLSAGSVTTLVVHPLDLLKVRLQLSATSAQKAHYGPFMVIKEIIRSSANSGRSVTNELYRGLSINLFGNAIAWGVYFGLYGVTKELIYKSVAKPGETQLKGVGNDHKMNSLIYLSAGASSGLMTAILTNPIWVIKTRIMSTSKGAQGAYTSMYNGVQQLLRTDGFQGLWKGLVPALFGVSQGALYFAVYDTLKQRKLRRKRENGLDIHLTNLETIEITSLGKMVSVTLVYPFQLLKSNLQSFRANEQKFRLFPLIKLIIANDGFVGLYKGLSANLVRAIPSTCITFCVYENLKHRL*</t>
  </si>
  <si>
    <t>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t>
  </si>
  <si>
    <t>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t>
  </si>
  <si>
    <t>YIL160C</t>
  </si>
  <si>
    <t>P27796</t>
  </si>
  <si>
    <t>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t>
  </si>
  <si>
    <t>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t>
  </si>
  <si>
    <t>YIL172C</t>
  </si>
  <si>
    <t>IMA3</t>
  </si>
  <si>
    <t>P0CW40</t>
  </si>
  <si>
    <t>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</si>
  <si>
    <t>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t>
  </si>
  <si>
    <t>YIR028W</t>
  </si>
  <si>
    <t>Q04895</t>
  </si>
  <si>
    <t>MANDALSAIFSNPSRKGVQPSTSIVSYTNNEDDIIDVENGKFNKNKNINTNVYVDNSSIEESEVVPLPETKSIWSKIYYDFIVLDKTTLNVSLKESFLYNRDLKPVEEERRCWSWFNYLYFWLADCFNINTWQIAGTGLQLGLNWWQCWLTVWIGYTFAGIFVVLNSRFGSAYHLSFPITVRASFGIFFSMWPIINRVVMAIVWYAVQAWLGATPVALMLKSIFGKNLEDRIPNHFGSPNSTTFEFMCFFIFWVVSIPFVLVAPHKIRHLFTVKAALIPFAAFGFLIWALKKSHGKIELGTLNDYSPHGSEFSWIFVRSLMACVANFAALIINAPDFGRFAKNPQASLWPQLVAIPLFFAITCLIGIIVTAAGYHLYGVNYWSPLDVLGQFLETTYTRGTRAGVFLISFVFALAQLGTNISANSLACGADMTALFPRYINIRRGSLFCVAMALCICPWNLMASSSKFTSALGAYAIFLSSIAGVICADYFVVRRGYVKLTHLFLAQKGSFYMFGNKFGANWRAFVAYICGIAPNLPGFIGDVGAPKITVSEGAMRLYYLGYPVGFFISAVIYLILCYFFPVPGTPVTNFLTEKGWFQRWAYVEDFEQDWKNELRRDDLCDDTVSIYDGTEEKIVY*</t>
  </si>
  <si>
    <t>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t>
  </si>
  <si>
    <t>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t>
  </si>
  <si>
    <t>YIR032C</t>
  </si>
  <si>
    <t>DAL3</t>
  </si>
  <si>
    <t>P32459</t>
  </si>
  <si>
    <t>MVTVVAETLTKESFEEYGTIISPDEEISRMQNLEKGANQGTAIKLLQVSQVENKSTSKVPNWNLFRCFPQPHLNRVFTQGSNQAISHSIKVLEKHPCSTQTFVPMGRTSAEVAYLVVVAKEIGNKPDLSTLRAFTCLGNQAVTYGLGTWHAPMIVLGKEEHLDFSVLIYESLDPDRPEKDCVEEHYSDGDVCIII*</t>
  </si>
  <si>
    <t>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t>
  </si>
  <si>
    <t>MSEFYKLAPVDKKGQPFPFDQLKGKVVLIVNVASKCGFTPQYKELEALYKRYKDEGFTIIGFPCNQFGHQEPGSDEEIAQFCQLNYGVTFPIMKKIDVNGGNEDPVYKFLKSQKSGMLGLRGIKWNFEKFLVDKKGKVYERYSSLTKPSSLSETIEELLKEVE*</t>
  </si>
  <si>
    <t>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t>
  </si>
  <si>
    <t>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t>
  </si>
  <si>
    <t>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t>
  </si>
  <si>
    <t>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t>
  </si>
  <si>
    <t>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t>
  </si>
  <si>
    <t>YJL068C</t>
  </si>
  <si>
    <t>P40363</t>
  </si>
  <si>
    <t>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t>
  </si>
  <si>
    <t>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t>
  </si>
  <si>
    <t>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t>
  </si>
  <si>
    <t>YJL091C</t>
  </si>
  <si>
    <t>P47026</t>
  </si>
  <si>
    <t>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t>
  </si>
  <si>
    <t>MSKKLASPLSFLPLYNLLSAVGWSYLLYLVISLYPKVGQPAFFYQTKNVATLVQCGAIIEIINSFLGVVRSPLLTTVAQVSSRLLVVLGIFQLLPNTSGVQSVVYISLLLAWSITEIVRYLYYFFMLVFKNGAPKILILLRYNLFWILYPTGVASELRIIYCALNAAESQYSLLYKRILIAAMLAYIPGFPMLFLHMVAQRKKVMKSLRSSFGKKLI*</t>
  </si>
  <si>
    <t>YJL100W_vm</t>
  </si>
  <si>
    <t>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t>
  </si>
  <si>
    <t>YJL100W_en</t>
  </si>
  <si>
    <t>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t>
  </si>
  <si>
    <t>cobalt2_c:1</t>
  </si>
  <si>
    <t>Binds 1 divalent metal cation per subunit. Active with Co(2+), Fe(2+), Mn(2+) and Zn(2+).</t>
  </si>
  <si>
    <t>MVKPIIAPSILASDFANLGCECHKVINAGADWLHIDVMDGHFVPNITLGQPIVTSLRRSVPRPGDASNTEKKPTAFFDCHMMVENPEKWVDDFAKCGADQFTFHYEATQDPLHLVKLIKSKGIKAACAIKPGTSVDVLFELAPHLDMALVMTVEPGFGGQKFMEDMMPKVETLRAKFPHLNIQVDGGLGKETIPKAAKAGANVIVAGTSVFTAADPHDVISFMKEEVSKELRSRDLLD*</t>
  </si>
  <si>
    <t>YJL129C</t>
  </si>
  <si>
    <t>TRK1</t>
  </si>
  <si>
    <t>P12685</t>
  </si>
  <si>
    <t>MHFRRTMSRVPTLASLEIRYKKSFGHKFRDFIALCGHYFAPVKKYIFPSFIAVHYFYTISLTLITSILLYPIKNTRYIDTLFLAAGAVTQGGLNTVDINNLSLYQQIVLYIVCCISTPIAVHSCLAFVRLYWFERYFDGIRDSSRRNFKMRRTKTILERELTARTMTKNRTGTQRTSYPRKQAKTDDFQEKLFSGEMVNRDEQDSVHSDQNSHDISRDSSNNNTNHNGSSGSLDDFVKEDETDDNGEYQENNSYSTVGSSSNTVADESLNQKPKPSSLRFDEPHSKQRPARVPSEKFAKRRGSRDISPADMYRSIMMLQGKHEATAEDEGPPLVIGSPADGTRYKSNVNKLKKATGINGNKIKIRDKGNESNTDQNSVSSEANSTASVSDESSLHTNFGNKVPSLRTNTHRSNSGPIAITDNAETDKKHGPSIQFDITKPPRKISKRVSTFDDLNPKSSVLYRKKASKKYLMKHFPKARRIRQQIKRRLSTGSIEKNSSNNVSDRKPITDMDDDDDDDDNDGDNNEEYFADNESGDEDERVQQSEPHSDSELKSHQQQQEKHQLQQNLHRMYKTKSFDDNRSRAVPMERSRTIDMAEAKDLNELARTPDFQKMVYQNWKAHHRKKPNFRKRGWNNKIFEHGPYASDSDRNYPDNSNTGNSILHYAESILHHDGSHKNGSEEASSDSNENIYSTNGGSDHNGLNNYPTYNDDEEGYYGLHFDTDYDLDPRHDLSKGSGKTYLSWQPTIGRNSNFLGLTRAQKDELGGVEYRAIKLLCTILVVYYVGWHIVAFVMLVPWIILKKHYSEVVRDDGVSPTWWGFWTAMSAFNDLGLTLTPNSMMSFNKAVYPLIVMIWFIIIGNTGFPILLRCIIWIMFKISPDLSQMRESLGFLLDHPRRCFTLLFPKAATWWLLLTLAGLNITDWILFIILDFGSTVVKSLSKGYRVLVGLFQSVSTRTAGFSVVDLSQLHPSIQVSYMLMMYVSVLPLAISIRRTNVYEEQSLGLYGDMGGEPEDTDTEDDGNDEDDDEENESHEGQSSQRSSSNNNNNNNRKKKKKKKTENPNEISTKSFIGAHLRKQLSFDLWFLFLGLFIICICEGDKIKDVQEPNFNIFAILFEIVSAYGTVGLSLGYPDTNQSFSRQFTTLSKLVIIAMLIRGKNRGLPYSLDRAIILPSDRLEHIDHLEGMKLKRQARTNTEDPMTEHFKRSFTDVKHRWGALKRKTTHSRNPKRSSTTL*</t>
  </si>
  <si>
    <t>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t>
  </si>
  <si>
    <t>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t>
  </si>
  <si>
    <t>YJL137C</t>
  </si>
  <si>
    <t>P47011</t>
  </si>
  <si>
    <t>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t>
  </si>
  <si>
    <t>MAKGGSLYIVGIFLPIWTFMIYIFGKELFLIRKYQKIDSTYTALSQRVKEQYDTSRRRNYFPKVKLSRNSYDDYTLNYTRQNDSDSFHLRENATILMLVRNSELEGALDSMRSLEDRFNNKYHYDWTFLNDVPFDQDFIEATTSMASGKTQYALIPPEDWNRPQWINDTLFEERLRVMEDEGVLYGGSKSYRNMCRFNSGFFFRQSILDNYDYYFRVEPNVKYYCDFPYDPFRVMRLKGKKYGFVISLYEYEETIPTLWDAVEEYLVASEETILRKEDSAYAFLTDSGLVGKHYPVVEANSDYNLCHFWSNFEIGDLNFFRSDEYKHFFETLDAKGGFYYERWGDAPVHSIGVSLLLRPDEIIHFDELGYFHSPFGTCPASYAVRLDQRCRCKSDDESVIDITPHSCLMRWWKNGSGKYFLKEEQDEI*</t>
  </si>
  <si>
    <t>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t>
  </si>
  <si>
    <t>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t>
  </si>
  <si>
    <t>MGPPSGKTYMGWWGHMGGPKQKGITSYAVSPYAQKPLQGIFHNAVFNSFRRFKSQFLYVLIPAGIYWYWWKNGNEYNEFLYSKAGREELERVNV*</t>
  </si>
  <si>
    <t>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t>
  </si>
  <si>
    <t>MRFSHFLKYNAVPEWQNHYMDYSELKNLIYTLQTDELQVGDNEEGFGAGKSSNITDRFKNKFSFKNAKEDTSSGMNKDAGIVEETIELRELPTAQTVAAKPSPFRRMKEKIFYKRRSSSASSVSSTANENLQLDTYDTFVGDLTAEKQKVDDFYKRTEAKFYDKFDALVKDLKKIGVIEYDIDDDTLFNEPIASTNDEVPPLDLDDDEDDDEFYDDQSNIEDNTALLHHSQYNIKSQKKSLLKKSIVNLYIDLCQLKSFIELNRIGFAKITKKSDKVLHLNTRTELIESEQFFKDTYAFQAETIELLNSKISQLVTFYARITDRPHNISHSKQELKSYLHDHIVWERSNTWKDMLGLLSQADELTPKETEYNANKLVGKLDLEYYRWPLPRPINLKFTSINNVALPKLFFTKKAYKIYFIILVTGLLLGIKTFNDAAQHRCMALVECVAFLWASEAIPLHITAFLVPLLVVLFKVLKTSDGAIMSAASASSEILAAMWSSTIMILLAGFTLGEVLAQYNIAKVLASWLLAFAGCKPRNVLLMAMCVVFFLSMWISNVAAPVLTYSLLSPLLDAMDADSPFAQALVLGVALAANIGGMSSPISSPQNIISMSYLKPYGIGWGQFFAVALPSGILAMLLVWILLFTTFKMNKTKLEKFKPIKTKFTVKQYYIITVTVATILLWCVESQIEGAFGSSGQIAIIPIVLFFGTGLLSTQDLNAFPWSIVILAMGGIALGKAVSSSGLLSTIAKALQKKIENDGVFAILCIFGILMLVVGTFVSHTVSAIIIIPLVQEVGDKLGNPKAAPILVFGCALLSSCGMGLASSGFPNVTAISKVDRKGDRYLSVMTFLTRGVPASILAFLCVITLGYGIMASVVKGNATSA*</t>
  </si>
  <si>
    <t>YJL212C</t>
  </si>
  <si>
    <t>OPT1</t>
  </si>
  <si>
    <t>P40897</t>
  </si>
  <si>
    <t>MSTIYRESDSLESEPSPTPTTIPIQINMEEEKKDAFVKNIDEDVNNLTATTDEEDRDPESQKFDRHSIQEEGLVWKGDPTYLPNSPYPEVRSAVSIEDDPTIRLNHWRTWFLTTVFVVVFAGVNQFFSLRYPSLEINFLVAQVVCYPIGRILALLPDWKCSKVPFFDLNPGPFTKKEHAVVTIAVALTSSTAYAMYILNAQGSFYNMKLNVGYQFLLVWTSQMIGYGAAGLTRRWVVNPASSIWPQTLISVSLFDSLHSRKVEKTVANGWTMPRYRFFLIVLIGSFIWYWVPGFLFTGLSYFNVILWGSKTRHNFIANTIFGTQSGLGALPITFDYTQVSQAMSGSVFATPFYVSANTYASVLIFFVIVLPCLYFTNTWYAKYMPVISGSTYDNTQNKYNVTKILNEDYSINLEKYKEYSPVFVPFSYLLSYALNFAAVIAVFVHCILYHGKDIVAKFKDRKNGGTDIHMRIYSKNYKDCPDWWYLLLQIVMIGLGFVAVCCFDTKFPAWAFVIAILISLVNFIPQGILEAMTNQHVGLNIITELICGYMLPLRPMANLLFKLYGFIVMRQGLNLSRDLKLAMYMKVSPRLIFAVQIYATIISGMVNVGVQEWMMHNIDGLCTTDQPNGFTCANGRTVFNASIIWSLPKYLFSSGRIYNPLMWFFLIGLLFPLAVYAVQWKFPKFKFAKHIHTPVFFTGPGNIPPSTPYNYSLFFAMSFCLNLIRKRWRAWFNKYNFVMGAGVEAGVAISVVIIFLCVQYPGGKLSWWGNNVWKRTYDNDYKKFYTLKKGETFGYDKWW*</t>
  </si>
  <si>
    <t>YJL214W</t>
  </si>
  <si>
    <t>HXT8</t>
  </si>
  <si>
    <t>P40886</t>
  </si>
  <si>
    <t>MTDRKTNLPEEPIFEEAEDDGCPSIENSSHLSVPTVEENKDFSEYNGEEAEEVVVPEKPASAYATVSIMCLCMAFGGFMSGWDTGTISGFVNQTDFLRRFGNYSHSKNTYYLSNVRTGLIVSIFNVGSAIGCLFLSKLGDIYGRCMGLIIVIVVYMVGIVIQIASIDKWYQYFIGRIIAGIGAGSISVLAPMLISETAPKHIRGTLLACWQLMVTFAIFLGYCTNYGTKTYSNSVQWRVPLGLCFAWAIIMIGGMTFVPESPRFLVQVGKIEQAKASFAKSNKLSVDDPAVVAEIDLLVAGVEAEEAMGTASWKELFSRKTKVFQRLTMTVMINSLQQLTGDNYFFYYGTTIFKSVGMNDSFETSIVLGIVNFASCFFSLYSVDKLGRRRCLLLGAATMTACMVIYASVGVTRLYPNGKSEPSSKGAGNCTIVFTCFYIFCFSCTWGPVCYVIISETFPLRVRSKCMSVATAANLLWGFLIGFFTPFITSAINFYYGYVFMGCLAFSYFYVFFFVPETKGLTLEEVDEMWMDGVLPWKSESWVPASRRDGDYDNEKLQHDEKPFYKRMF*</t>
  </si>
  <si>
    <t>YJL216C</t>
  </si>
  <si>
    <t>P40884</t>
  </si>
  <si>
    <t>MTIIHNPKWWKEATVYQIYPASFKDSNNDGWGDLAGITSKLDYVKELGVDAIWVCPFYDSPQEDMGYDIANYEKVWPRYGTNEDCFQMIEEAHKRGIKVIVDLVINHCSEEHEWFKESRSSKANPKRDWFFWRPPKGYDEKGNPIPPNNWRSFFGGSAWRYDEKTGEFFLHVFALGQPDFNWENEECRKAIYDSSVGYWLRHNVDGFRIDVGSMYSKVEGLPDAPITDPTVPYQKGTEFFINGPRIHEYHKEMHNYMLSQVPEGKEIMTVGEVGIGNEDDFRVYTSAKEGELNMMFNFKHTSVGENPKCKYELIPFTLKDFKLALAESFLFIENTDCWSTIYLENHDQPRSVSRFGSDSPKWREISSKMLATLIISLTGTVFIYQGQELGMPNFKNRKIEQIKCVEGTGTYAAIKRDYGEDSEKMKKFFEALALISRDHGRTPFPWSADEPSAGFSKDAKPWIDMNESFRDGINAEAELKDKNSVFFFWKKALQVRKEHKDILVYGHNFQFIDLDNDKLFMFTKDTDNKKMFAVFNFSSDNTDFSVPDNEASYTMFFGNYANSNGDSRTLQPWEGRLYLLK*</t>
  </si>
  <si>
    <t>YJL219W</t>
  </si>
  <si>
    <t>HXT9</t>
  </si>
  <si>
    <t>P40885</t>
  </si>
  <si>
    <t>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t>
  </si>
  <si>
    <t>MPEQEPLSPNGRKRSEVHYISIPLNRGSAFSPDDSVSQFQSDGFMTRRQSILDHPVGSFKGVNSLSRFATSLRRANSFRNIELNADNERSFFKESNDETYDPDTLAPALDGRRLSVTLNNAGRPRITNLANNDRVSTASMAIHDDDYGSIQNSTIGDSGSILRPTASLTEMMSGGAGRRFTNNDMDSIVVKRVEGVDGKVVTLLAGQSTAPQTIFNSINVLIGIGLLALPLGLKYAGWVIGLTMLAIFALATFCTAELLSRCLDTDPTLISYADLGYAAFGTKGRALISALFTLDLLGSGVSLVILFGDSLNALFPQYSTTFFKIVSFFIVTPPVFIPLSVLSNISLLGILSTTGTVLVICCCGLYKSSSPGSLVNPMETSMWPIDLKHLCLSIGLLSACWGGHAVFPNLKTDMRHPDKFKDCLKTTYKITSVTDIGTAVIGFLMFGNLVKDEITKNVLLTEGYPKFVYGLISALMTIIPIAKTPLNARPIVSVLDVLMNVQHIDEAASAIKRRAAKGLQVFNRIFINVVFVLIAINFPEFDKIIAFLGAGLCFTICLILPCWFYLRLCKTTIKPWERVACHVTICISVVLSTLGVGAAIIS*</t>
  </si>
  <si>
    <t>YJR009C</t>
  </si>
  <si>
    <t>P00358</t>
  </si>
  <si>
    <t>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t>
  </si>
  <si>
    <t>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t>
  </si>
  <si>
    <t>MTGEEWGLTVLSFLVRVGFFLFGIYQDANFKVRYTDIDYFVFHDAAKYVYEGKSPYARDTYRYTPLLSWLLVPNHYFGWFHLGKVIFVIFDLVTGLIIMKLLNQAISRKRALILESIWLLNPMVITISTRGNAESVLCCLIMFTLFFLQKSRYTLAGILYGLSIHFKIYPIIYCIPIAIFIYYNKRNQGPRTQLTSLLNIGLSTLTTLLGCGWAMYKIYGYEFLDQAYLYHLYRTDHRHNFSVWNMLLYLDSANKENGESNLSRYAFVPQLLLVLVTGCLEWWNPTFDNLLRVLFVQTFAFVTYNKVCTSQYFVWYLIFLPFYLSRTHIGWKKGLLMATLWVGTQGIWLSQGYYLEFEGKNVFYPGLFIASVLFFVTNVWLLGQFITDIKIPTQPTVSNKKNN*</t>
  </si>
  <si>
    <t>Binds 1 [4Fe-4S] cluster.</t>
  </si>
  <si>
    <t>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t>
  </si>
  <si>
    <t>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t>
  </si>
  <si>
    <t>MFNTTPINIDKWLKENEGLLKPPVNNYCLHKGGFTVMIVGGPNERTGYHINPTPEWFYQKKGSMLLKVVDETDAEPKFIDIIINEGDSYLLPGNVPHSPVRFADTVGIVVEQDRPGGENDKIRWYCSHCRQVVHESELQMLDLGTQVKEAILDFENDVEKRTCFHCKTLNYARPQSN*</t>
  </si>
  <si>
    <t>MTEFKAGSAKKGATLFKTRCLQCHTVEKGGPHKVGPNLHGIFGRHSGQAEGYSYTDANIKKNVLWDENNMSEYLTNPKKYIPGTKMAFGGLKKEKDRNDLITYLKKACE*</t>
  </si>
  <si>
    <t>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t>
  </si>
  <si>
    <t>MMGRGKLILIEGLDRTGKTTQCNILYKKLQPNCKLLKFPERSTRIGGLINEYLTDDSFQLSDQAIHLLFSANRWEIVDKIKKDLLEGKNIVMDRYVYSGVAYSAAKGTNGMDLDWCLQPDVGLLKPDLTLFLSTQDVDNNAEKSGFGDERYETVKFQEKVKQTFMKLLDKEIRKGDESITIVDVTNKGIQEVEALIWQIVEPVLSTHIDHDKFSFF*</t>
  </si>
  <si>
    <t>MKESVQEIIQQLIHSVDLQSSKFQLAIVCTMFNPIFWNIVARMEYHKHSLTKMCGGARKGCYMLAATIFSLGIVRDMVYESALREQPTCSLITGENWTKLGVALFGLGQVLVLSSMYKLGITGTYLGDYFGILMDERVTGFPFNVSNNPMYQGSTLSFLGIALYKGKPAGLVVSAVVYFMYKIALRWEEPFTAMIYANRDKAKKNM*</t>
  </si>
  <si>
    <t>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t>
  </si>
  <si>
    <t>Binds 1 heme group per subunit.</t>
  </si>
  <si>
    <t>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t>
  </si>
  <si>
    <t>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t>
  </si>
  <si>
    <t>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t>
  </si>
  <si>
    <t>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t>
  </si>
  <si>
    <t>mn2_c:3</t>
  </si>
  <si>
    <t>Binds 3 Mn(2+) ions per subunit.</t>
  </si>
  <si>
    <t>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t>
  </si>
  <si>
    <t>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t>
  </si>
  <si>
    <t>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t>
  </si>
  <si>
    <t>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t>
  </si>
  <si>
    <t>MAENERMYISYNNIHKLCQGVAKHILARNERPDIIIAITGGGMIPARIIRSFLKTKGQKNIPIQAIGLSLYEDLGLDNSVETIGKEVIRTQWLDFGALNQHFDSLIGKKVLIVDEVDDTRTTLHYAVSELEKEIAEQQKVLNRMSEETVISIFVLHNKDKPKRAGLPDSMMNSGRYIAAQTVPDKWLCYPWDAEDIEEHTMLAKAQGHD*</t>
  </si>
  <si>
    <t>sheme_c:1</t>
  </si>
  <si>
    <t>Binds 1 siroheme per subunit. | Binds 1 [4Fe-4S] cluster per subunit.</t>
  </si>
  <si>
    <t>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Y*</t>
  </si>
  <si>
    <t>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t>
  </si>
  <si>
    <t>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t>
  </si>
  <si>
    <t>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t>
  </si>
  <si>
    <t>MSADASTNSNASLDEKNLNITSEAEIKNEDVTAEPVLSTVLSPNGKIVYISDKVDEAMKLAEEAKEIEVTPEEDRKLRWKIDYCMFPLMCILYAVQFMDKISTSSAAVMGLRTDLKMHGDQYSWVTSAFYFGYLFMNLGPVQFIFQRTSHMSKMLAVFIVIWGMLLALHAAPTVKYPSFIVLRVLLGCAESVVTPCFTIITAQYWKTEEQFTRVSIWFGMNGLGSILINAIAYGVYIHQDSYAIKGWRTLFVITGVITIFIGILIFLWIPDDPSKARFLSKREKLMVVQRIRSNQQGFGNHEIKKYQIIEALKDVRTWLYFLFTVSSNIPNGGISSFMSILLNSDFGYSSKETLLMGLPTGAVELVGCPLFGILAVYAANKKIPFWKYKLSWAIFAAVLALIASCMLGFATNSKKARLAGAYLWYISPVSFICVLSNISANSSGYSKKWTVSSINLVAYAAANLAGPQTFIAKQAPKYHGAKVAMVVCYAVMIVLLSILLIVNLRENKRRDKIAAERGFPEETENLEFSDLTDFENPNFRYTL*</t>
  </si>
  <si>
    <t>YJR153W</t>
  </si>
  <si>
    <t>PGU1</t>
  </si>
  <si>
    <t>P47180</t>
  </si>
  <si>
    <t>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t>
  </si>
  <si>
    <t>YJR158W</t>
  </si>
  <si>
    <t>HXT16</t>
  </si>
  <si>
    <t>P47185</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</si>
  <si>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t>
  </si>
  <si>
    <t>YJR159W</t>
  </si>
  <si>
    <t>SOR1</t>
  </si>
  <si>
    <t>P35497</t>
  </si>
  <si>
    <t>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t>
  </si>
  <si>
    <t>YJR160C</t>
  </si>
  <si>
    <t>MPH3</t>
  </si>
  <si>
    <t>P0CE00</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</si>
  <si>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t>
  </si>
  <si>
    <t>MATNITWHPNLTYDERKALRKQDGCTIWLTGLSASGKSTIACALEQLLLQKNLSAYRLDGDNIRFGLNKDLGFSEKDRNENIRRISEVSKLFADSCAISITSFISPYRVDRDRARELHKEAGLKFIEIFVDVPLEVAEQRDPKGLYKKAREGVIKEFTGISAPYEAPKAPELHLRTDQKTVEECATIIYEYLISEKIIRKHL*</t>
  </si>
  <si>
    <t>YKL004W</t>
  </si>
  <si>
    <t>AUR1</t>
  </si>
  <si>
    <t>P36107</t>
  </si>
  <si>
    <t>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t>
  </si>
  <si>
    <t>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t>
  </si>
  <si>
    <t>MSLAKSAANKLDWAKVISSLRITGSTATQLSSFKKRNDEARRQLLELQSQPTEVDFSHYRSVLKNTSVIDKIESYVKQYKPVKIDASKQLQVIESFEKHAMTNAKETESLVSKELKDLQSTLDNIQSARPFDELTVDDLTKIKPEIDAKVEEMVKKGKWDVPGYKDRFGNLNVM*</t>
  </si>
  <si>
    <t>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t>
  </si>
  <si>
    <t>YKL024C_c</t>
  </si>
  <si>
    <t>Binds 1 Mg(2+) ion per monomer.</t>
  </si>
  <si>
    <t>MTAATTSQPAFSPDQVSVIFVLGGPGAGKGTQCEKLVKDYSFVHLSAGDLLRAEQGRAGSQYGELIKNCIKEGQIVPQEITLALLRNAISDNVKANKHKFLIDGFPRKMDQAISFERDIVESKFILFFDCPEDIMLERLLERGKTSGRSDDNIESIKKRFNTFKETSMPVIEYFETKSKVVRVRCDRSVEDVYKDVQDAIRDSL*</t>
  </si>
  <si>
    <t>YKL024C_n</t>
  </si>
  <si>
    <t>YKL026C</t>
  </si>
  <si>
    <t>GPX1</t>
  </si>
  <si>
    <t>P36014</t>
  </si>
  <si>
    <t>MQEFYSFSPIDENGNPFPFNSLRNKVVLIVNVASHCAFTPQYKELEYLYEKYKSHGLVIVAFPCGQFGNQEFEKDKEINKFCQDKYGVTFPILHKIRCNGQKQDPVYKFLKNSVSGKSGIKMIKWNFEKFVVDRNGKVVKRFSCMTRPLELCPIIEELLNQPPEEQI*</t>
  </si>
  <si>
    <t>Divalent metal cations. Prefers magnesium or manganese.</t>
  </si>
  <si>
    <t>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t>
  </si>
  <si>
    <t>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t>
  </si>
  <si>
    <t>YKL055C</t>
  </si>
  <si>
    <t>P35731</t>
  </si>
  <si>
    <t>MHYLPVAIVTGATRGIGKAICQKLFQKGLSCIILGSTKESIERTAIDRGQLQSGLSYQRQCAIAIDFKKWPHWLDYESYDGIEYFKDRPPLKQKYSTLFDPCNKWSNNERRYYVNLLINCAGLTQESLSVRTTASQIQDIMNVNFMSPVTMTNICIKYMMKSQRRWPELSGQSARPTIVNISSILHSGKMKVPGTSVYSASKAALSRFTEVLAAEMEPRNIRCFTISPGLVKGTDMIQNLPVEAKEMLERTIGASGTSAPAEIAEEVWSLYSRTALET*</t>
  </si>
  <si>
    <t>Binds 2 Zn(2+) ions per subunit. One is catalytic and the other provides a structural contribution.</t>
  </si>
  <si>
    <t>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t>
  </si>
  <si>
    <t>MSSQTERTFIAVKPDGVQRGLVSQILSRFEKKGYKLVAIKLVKADDKLLEQHYAEHVGKPFFPKMVSFMKSGPILATVWEGKDVVRQGRTILGATNPLGSAPGTIRGDFGIDLGRNVCHGSDSVDSAEREINLWFKKEELVDWESNQAKWIYE*</t>
  </si>
  <si>
    <t>YKL080W_vm</t>
  </si>
  <si>
    <t>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t>
  </si>
  <si>
    <t>YKL080W_gm</t>
  </si>
  <si>
    <t>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t>
  </si>
  <si>
    <t>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t>
  </si>
  <si>
    <t>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t>
  </si>
  <si>
    <t>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t>
  </si>
  <si>
    <t>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t>
  </si>
  <si>
    <t>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t>
  </si>
  <si>
    <t>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t>
  </si>
  <si>
    <t>YKL132C</t>
  </si>
  <si>
    <t>RMA1</t>
  </si>
  <si>
    <t>P36001</t>
  </si>
  <si>
    <t>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t>
  </si>
  <si>
    <t>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t>
  </si>
  <si>
    <t>The heme is bound between the two transmembrane subunits.</t>
  </si>
  <si>
    <t>MSAMMVKLGLNKSALLLKPSAFSRAAALSSSRRLLFNTARTNFLSTSPLKNVASEMNTKAAIAEEQILNKQRAKRPISPHLTIYQPQLTWYLSSLHRISLVLMGLGFYLFTILFGVSGLLGLGLTTEKVSNWYHQKFSKITEWSIKGSFAYLFAIHYGGAIRHLIWDTAKELTLKGVYRTGYALIGFTAVLGTYLLTL*</t>
  </si>
  <si>
    <t>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t>
  </si>
  <si>
    <t>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t>
  </si>
  <si>
    <t>MPKLVLVRHGQSEWNEKNLFTGWVDVKLSAKGQQEAARAGELLKEKKVYPDVLYTSKLSRAIQTANIALEKADRLWIPVNRSWRLNERHYGDLQGKDKAETLKKFGEEKFNTYRRSFDVPPPPIDASSPFSQKGDERYKYVDPNVLPETESLALVIDRLLPYWQDVIAKDLLSGKTVMIAAHGNSLRGLVKHLEGISDADIAKLNIPTGIPLVFELDENLKPSKPSYYLDPEAAAAGAAAVANQGKK*</t>
  </si>
  <si>
    <t>MWNKTRTTLLAVGVLFHLFYLWSIFDIYFISPLVHGMSPYQSTPTPPAKRLFLIVGDGLRADTTFDKVTHPVSGKTEFLAPFIRSLVMNNATYGISHTRMPTESRPGHVAMIAGFYEDVSAVTKGWKSNPVNFDSFFNQSTHTYSFGSPDILPMFKDGASDPNKVDTWMYDHTFEDFTQSSIELDAFVFRHLDQLFHNSTLNSTLDYEIRQDGNVFFLHLLGCDTAGHSYRPYSAEYYDNVKYIDDQIPILIDKVNKFFADDKTAFIFTADHGMSAFGSHGDGHPNNTRTPLVAWGAGLNKPVHNPFPVSDNYTENWELSSIKRNDVKQADIASLMSYLIGVNYPKNSVGELPIAYIDGKESDKLAALYNNARSILEQYLVKQDEVIDSQFFYKEYFKFVEKSHSHYLEEIETLIQRISEGENYLEQEAITLTEELMQITLEGLHYLTTYNWRFIRTIVTFGFVGWIFFSFIIFLKSFILENVIDDQKASPLSHAVFGSIGILLNWILFYQHSPFNFYMYLLFPLYFWSYIFTNRSVLRSGIKEFFKGTSPWKRVLITISIISVYEGIVYGFFHRWTFTLITNILAFYPFICGVRELSVNILWIITSVLLSTFTLFDAVKIEDLNQIHLAGLLIILSAFYALYKIHSRINSYTRAIFAIQISLVAAMLAVTHRSVISLQLRQGLPRESQVAGWIIFFVSLFVMPILHYRKPNNDYKVRLLIIYLTFAPSFIILTISFESLFYFLFTSYMVQWIEIENKIKEMKTQKDENWLQVLRVSVIGFFLLQVAFFGTGNVASISSFSLESVCRLLPIFDPFLMGALLMLKLIIPYGLLSTCLGILNLKLNFKDYTISSLIISMSDILSLNFFYLLRTEGSWLDIGITISNYCLAILSSLFMLILEVLGHVLLKNVIIQDKTKKTQ*</t>
  </si>
  <si>
    <t>YKL174C</t>
  </si>
  <si>
    <t>P36029</t>
  </si>
  <si>
    <t>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t>
  </si>
  <si>
    <t>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t>
  </si>
  <si>
    <t>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t>
  </si>
  <si>
    <t>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t>
  </si>
  <si>
    <t>YKL188C</t>
  </si>
  <si>
    <t>P34230</t>
  </si>
  <si>
    <t>MISTASAFYQKHRVNLLRSSYIILLLATLYNSNSSSSNNKTDKKDSESTVLENKKIEEGKETAVDREEDESSKEELTIVSKHSTDSEDGAIIIDKESKTNHKGGERKGKVDFLFKLLLHDKKCLILFITQAILLNIRTLLSLRVATLDGQLVSTLVRAQYANFTKILLGKWMILGIPASFINSLISYTTKLCAVTINRKVSDFLLSKYLSNHHTFYSVASAESVSEIQDNLTKDIYTFSMNSSLLLNQLLKPMLDLILCSFKLLTSNTSVMGEGTLALGLIVYASNSLLKLIQPNFTRLTMASASLESWFRSLHSNLHSSNEEIALLRGQKRELENVDYSFYRLVLFLNREIKARAIYDVATAFVIKYTWGAAGLVLCSIPIFFKNKPSEDTLQLKEPGNDMTADFITNRRLLVTASSSIGRFVELKRNIQQLRGIRLRLNKFNDLLDANKGDDEKEPRDERCIVEYDDSRIKFENIPLITPANQVLVPELSFDLKHGNHLLIIGPNGCGKSSLFRILGGLWPIRATPNKNHQSKLIMPRRTVDRDCAIFYLPQRPYMGNRSTFREQIIYPDSIEQFKERYHNDYDLGDADLIKILQLLDLEDLVTENMSLLLAQRTSKNDSQQLSTEDNQSPCAIKVRDAFSIVRNWSEELTIGVQQRLAMARMYYHKPKFAVLDECTSAVAPEMEQRMYENAQNFGISLISVCHRTSLWHFHNYLLKFDGKGGYQFGPFNPKERLCNEEKLLELNAILDQQVPLWERKLKDLTIAKESNIIRKSETNLNLFEKIEDPKTSKSNALFNANKGQRITSPTGQETSKRLPLFSQPSSSASSNLLRNNKSLNKKVKTKKEEGKER*</t>
  </si>
  <si>
    <t>MFRSVCRISSRVAPSAYRTIMGRSVMSNTILAQRFYSANLSKDQVSQRVIDVIKAFDKNSPNIANKQISSDTQFHKDLGLDSLDTVELLVAIEEEFDIEIPDKVADELRSVGETVDYIASNPDAN*</t>
  </si>
  <si>
    <t>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t>
  </si>
  <si>
    <t>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t>
  </si>
  <si>
    <t>YKL212W_rm</t>
  </si>
  <si>
    <t>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t>
  </si>
  <si>
    <t>YKL212W_gm</t>
  </si>
  <si>
    <t>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t>
  </si>
  <si>
    <t>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t>
  </si>
  <si>
    <t>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t>
  </si>
  <si>
    <t>MSNVSTASGTHFAPPQADRSVTEEVDRVNSRPDELENQEVLRQLPENGNLTSSLQREKRRTPNGKEAERKHALPKSFVDRNLSDVSPNHSLDHIMHSNEHDPRRGSDEENMHRLYNNLHSSNNNVHSKRNSKREEERAPQRRSSSVAYTQQQFNGWKKEFGHAFKKISAIGRLKSSVNSPTPAGSGHRHNQHQHQQVNEEDLYTQRLASDLLDSLLAGCPASLFASTQFLRDEHGKRRAPLLLAKLDVRVSPLKNDNNILDITNSNHNHRGNNNNNTGENSDRRPSIPRSSSIISISSNVAEFMYSRNENSLFRIHLEYGIDEDRLKWSIIRSYKDIKSLHHKLKIVAFQQLTISKLYSDNNRYHSLQLPHFPHYKEMVKERNVMEKKAENKPSSAASAPHTSENNNNDNGSNITSLETLSSSEISEFNIDNVKMKHLQDLIDEPDDFSQPIHLRLERYLRLLNIALCLRPHANRLFEFYELSPLGNLLSRESGFQGKQGYLVIRSTAKAQGWRVSHFGKHAFKDMIDRHTTKWFLVRNSYLTYVSDLSSTTPLDVFLIDWKFKVRFSGNKNNILDNENEINWIIHDPNLEINDELEEFGIENDANNILDKNGKSKTHQKKSNISSKLLLLTLENSERKLKIICKSESSLKQWMSSIIKMSTSTPWSKPNRFGSFAPVRTNSFCKFLVDGRDYFWSLSEALLMAKDVIYIHDWWLSPELYLRRPVKGNQGFRIDRMLKSCAEKGIKIFIVIYRNVGNIVGTDSLWTKHSMLNLHPNIHIIRSPNQWLQNTYFWAHHEKFVVIDETFAFIGGTDLCYGRYDTFEHVLRDDAESLLDQNFPGKDYSNARIADFHDLDKPFESMYDRKVIPRMPWHDVQMMTLGEPARDLARHFVQRWNYLLRAKRPSRLTPLLTPPSDLTAEELKSLPMFEILREKSTCETQILRSAGNWSLGLKETECSIQNAYLKLIEQSEHFIYIENQFFITSTVWNGTCVLNKIGDALVDRIVKANQEKKPWKAFILIPLMPGFDSPVDTAEASSLRLIMQFQYQSISRGEHSTFSKLKKLNIDPAQYIQFFSLRKWSTFAPNERLITEQLYVHAKILIADDRRCIIGSANINERSQLGNRDSEVAILIRDTDLIKTKMNGDDYYAGKFPWELRQRLMREHLGCDVDLVEFVEKKFERFEKFAAKNYEKLHTLSKEGDSGNNWSDREMIDSAMIELGYREIFGCKFSPQWKSGHGNSVDDGSTQCGINEKEVGREDENVYEKFFNSVDYGKSSRKRTPLPKHNFASLGLTFNHRAGIENVGIRDHKVLSTDPRLRKNDEHKKEVDGYGPDCWKKESNKKFKADATEQLKEWALNSLASKVLDDKEMIKSEIPEGFSNYLPNEKDLEMYLTDKTVTNRNKWSMLKRICYLQYLSHKLDERKTQRLKKIKDMRRHLSSSTESTRNGSNSLPLNEKSNEGESTNVDQDIEGDEYHRLHEDILKNQELDDGSLDDLLSQIIPKITNFNSGEIDDAKKEELLKLNFIDPYSFEDPLISSFSEGLWFTIALRNTLLYKLVFHCQPDNAVQNWKEYGEFTELEQEFQINQEKLIDLEAENINSTTTNVVDKDREKEKMRKAAELRMKLSGSLLYGFNQKVFDKHTAQRILERIHGHLVIFPTEWLAKEVESRNWIFNSDRLSPMEIYN*</t>
  </si>
  <si>
    <t>YKR039W_en</t>
  </si>
  <si>
    <t>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t>
  </si>
  <si>
    <t>YKR039W_rm</t>
  </si>
  <si>
    <t>MPSLTPRCIIVRHGQTEWSKSGQYTGLTDLPLTPYGEGQMLRTGESVFRNNQFLNPDNITYIFTSPRLRARQTVDLVLKPLSDEQRAKIRVVVDDDLREWEYGDYEGMLTREIIELRKSRGLDKERPWNIWRDGCENGETTQQIGLRLSRAIARIQNLHRKHQSEGRASDIMVFAHGHALRYFAAIWFGLGVQKKCETIEEIQNVKSYDDDTVPYVKLESYRHLVDNPCFLLDAGGIGVLSYAHHNIDEPALELAGPFVSPPEEESQHGDV*</t>
  </si>
  <si>
    <t>YKR053C</t>
  </si>
  <si>
    <t>YSR3</t>
  </si>
  <si>
    <t>P23501</t>
  </si>
  <si>
    <t>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t>
  </si>
  <si>
    <t>YKR058W</t>
  </si>
  <si>
    <t>GLG1</t>
  </si>
  <si>
    <t>P36143</t>
  </si>
  <si>
    <t>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t>
  </si>
  <si>
    <t>YKR061W</t>
  </si>
  <si>
    <t>KTR2</t>
  </si>
  <si>
    <t>P33550</t>
  </si>
  <si>
    <t>MQICKVFLTQVKKLLFVSLLFCLIAQTCWLALVPYQRQLSLDSYFFRRSREVSSRYDFTRRRHMNQTLKLSSNTYNDEPLNKTKGIKNQRENATLLMLVRNWELSGALRSMRSLEDRFNKNYQYDWTFLNDVPFDQEFIEATTAMASGRTQYALIPAEDWNRPSWINETLFEEALQLMEEKNILYGGSKSYRNMCRFNSGFFFRQKILDPYDFYFRVEPDVEYFCDFPYDPFKVMRQNNKKYGFVITMYEYEDTIPSLWEAVEEYLEETESADIDMESNAFGFVSNFDFIGKSFGVIDSNSGYNLCHFWTNFEIGDLNFFRSEKYIRFFEYLDSKGGFYYERWGDAPVHSIAASLLLKKDEIIHFDELGYKHMPFGTCPSAYYLRLQQRCLCDSNHPDNIDLNVISCLRRWWKDGSGKYFLKHDS*</t>
  </si>
  <si>
    <t>pheme_m:1</t>
  </si>
  <si>
    <t>Binds 1 heme b (iron(II)-protoporphyrin IX) group per subunit.</t>
  </si>
  <si>
    <t>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t>
  </si>
  <si>
    <t>YKR067W_rm</t>
  </si>
  <si>
    <t>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t>
  </si>
  <si>
    <t>YKR067W_l</t>
  </si>
  <si>
    <t>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t>
  </si>
  <si>
    <t>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t>
  </si>
  <si>
    <t>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t>
  </si>
  <si>
    <t>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t>
  </si>
  <si>
    <t>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t>
  </si>
  <si>
    <t>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t>
  </si>
  <si>
    <t>MSSLEVVDGCPYGYRPYPDSGTNALNPCFISVISAWQAVFFLLIGSYQLWKLYKNNKVPPRFKNFPTLPSKINSRHLTHLTNVCFQSTLIICELALVSQSSDRVYPFILKKALYLNLLFNLGISLPTQYLAYFKSTFSMGNQLFYYMFQILLQLFLILQRYYHGSSNERLTVISGQTAMILEVLLLFNSVAIFIYDLCIFEPINELSEYYKKNGWYPPVHVLSYITFIWMNKLIVETYRNKKIKDPNQLPLPPVDLNIKSISKEFKANWELEKWLNRNSLWRAIWKSFGRTISVAMLYETTSDLLSVVQPQFLRIFIDGLNPETSSKYPPLNGVFIALTLFVISVVSVFLTNQFYIGIFEAGLGIRGSLASLVYQKSLRLTLAERNEKSTGDILNLMSVDVLRIQRFFENAQTIIGAPIQIIVVLTSLYWLLGKAVIGGLVTMAIMMPINAFLSRKVKKLSKTQMKYKDMRIKTITELLNAIKSIKLYAWEEPMMARLNHVRNDMELKNFRKIGIVSNLIYFAWNCVPLMVTCSTFGLFSLFSDSPLSPAIVFPSLSLFNILNSAIYSVPSMINTIIETSVSMERLKSFLLSDEIDDSFIERIDPSADERALPAIEMNNITFLWKSKEVLTSSQSGDNLRTDEESIIGSSQIALKNIDHFEAKRGDLVCVVGRVGAGKSTFLKAILGQLPCMSGSRDSIPPKLIIRSSSVAYCSQESWIMNASVRENILFGHKFDQDYYDLTIKACQLLPDLKILPDGDETLVGEKGISLSGGQKARLSLARAVYSRADIYLLDDILSAVDAEVSKNIIEYVLIGKTALLKNKTIILTTNTVSILKHSQMIYALENGEIVEQGNYEDVMNRKNNTSKLKKLLEEFDSPIDNGNESDVQTEHRSESEVDEPLQLKVTESETEDEVVTESELELIKANSRRASLATLRPRPFVGAQLDSVKKTAQKAEKTEVGRVKTKIYLAYIKACGVLGVVLFFLFMILTRVFDLAENFWLKYWSESNEKNGSNERVWMFVGVYSLIGVASAAFNNLRSIMMLLYCSIRGSKKLHESMAKSVIRSPMTFFETTPVGRIINRFSSDMDAVDSNLQYIFSFFFKSILTYLVTVILVGYNMPWFLVFNMFLVVIYIYYQTFYIVLSRELKRLISISYSPIMSLMSESLNGYSIIDAYDHFERFIYLNYEKIQYNVDFVFNFRSTNRWLSVRLQTIGATIVLATAILALATMNTKRQLSSGMVGLLMSYSLEVTGSLTWIVRTTVTIETNIVSVERIVEYCELPPEAQSINPEKRPDENWPSKGGIEFKNYSTKYRENLDPVLNNINVKIEPCEKVGIVGRTGAGKSTLSLALFRILEPTEGKIIIDGIDISDIGLFDLRSHLAIIPQDAQAFEGTVKTNLDPFNRYSEDELKRAVEQAHLKPHLEKMLHSKPRGDDSNEEDGNVNDILDVKINENGSNLSVGQRQLLCLARALLNRSKILVLDEATASVDMETDKIIQDTIRREFKDRTILTIAHRIDTVLDSDKIIVLDQGSVREFDSPSKLLSDKTSIFYSLCEKGGYLK*</t>
  </si>
  <si>
    <t>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t>
  </si>
  <si>
    <t>YLL028W</t>
  </si>
  <si>
    <t>TPO1</t>
  </si>
  <si>
    <t>Q07824</t>
  </si>
  <si>
    <t>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t>
  </si>
  <si>
    <t>MDEKTIKKSILSSSNDEKIIYKSRIKKFQKNHKFYIILLVFIAILQFISIAFFTRGFLLSRHVLDNISSQNETSKLPPRFNKAVILVIDALRFDFAIPVNESHSNYNLNYHNNILSLYDSFASDKDASSLLLKFIADPPTTTLQRLKGLTTGSLPTFIDAGSNFDGTVIEEDNFLKQLHLANKTVKFAGDDTWMALFHPFLSNDSFPLESLNVWDLDTVDNGVMDYFHDHLQQDKEWDVMIGHMLGIDHVGHKYGPDHFTMREKQIQVDQFIDWILKSIDDDTLLVILGDHGMDHTGNHGGDSIDELESTLFLYSKKPDMWRLKETSNYNIDNLGHDYRSVRQIDLVSSLALLMGQPIPFNNLGWPIDEIARNDREWSQFVNSAISQLQLYKDTMQIHHGNDEILEPLAKNISNTPPTSDPEKFVKLGHKYQKVFLQTCEELWAKFDYYSIATGITLLATSLVLLISITKLIPSIVVNQMVPEFVPGIIIMVLVTNLCFHGIFYVYQQPSFVDQFWGTLLATAIGIIIGCYITIFDRYNFIWIAMRLGETLADYWSRIAVMFMIIHALLFTSNSFTIWEDRIVAFLLSTFGMLTLYEFVFLPKRQSTTALLTATISEKEGTTSGVNPSTANSNYLPLTRFARLLGGYHSAVLIIFTRLASMITICREEQGEYCIPTFNNQNNSSWWVLGLCFLMIFILPACITGYYNLTSSYQAAAPIWINVFLKGILGLNFVYWSLTSLENNSAVIAIPFLRDVTIFKFTLARIIAGFSLIASNVGWLMGPLCIKLNIHNTDVKSHEATILGYTNIYGSEFFLLVINVLISILLFNKPLAQLSYFLMCNQLLSILEIIDLLKLKENIIGPIALGLLSYQHFFTTGHQATIPSVQWDIGFMLSEKVTFPFTQIAIILNTFGPHILVSLSVALLTLWSQPPDVLKPQTLLGRIVSNCGILLTYNTILCLSSFIWVTHFRRHLMVWKIFCPRFIFASLSLIVTQLVVTFGTIAFASGRLIKHINDIFWK*</t>
  </si>
  <si>
    <t>Binds 1 [2Fe-2S] cluster. | Binds 1 [3Fe-4S] cluster. | Binds 1 [4Fe-4S] cluster.</t>
  </si>
  <si>
    <t>MLNVLLRRKAFCLVTKKGMATATTAAATHTPRLKTFKVYRWNPDEPSAKPHLQSYQVDLNDCGPMVLDALLKIKDEQDSTLTFRRSCREGICGSCAMNIGGRNTLACICKIDQNESKQLKIYPLPHMFIVKDLVPDLTNFYQQYKSIQPYLQRSSFPKDGTEVLQSIEDRKKLDGLYECILCACCSTSCPSYWWNQEQYLGPAVLMQAYRWLIDSRDQATKTRKAMLNNSMSLYRCHTIMNCTRTCPKGLNPGLAIAEIKKSLAFA*</t>
  </si>
  <si>
    <t>MSNPQKALNDFLSSESVHTHDSSRKQSNKQSSDEGRSSSQPSHHHSGGTNNNNNNNNNNNNSNNNNNGNDGGNDDDYDYEMQDYRPSPQSARPTPTYVPQYSVESGTAFPIQEVIPSAYINTQDINHKDNGPPSASSNRAFRPRGQTTVSANVLNIEDFYKNADDAHTIPESHLSRRRSRSRATSNAGHSANTGATNGRTTGAQTNMESNESPRNVPIMVKPKTLYQNPQTPTVLPSTYHPINKWSSVKNTYLKEFLAEFMGTMVMIIFGSAVVCQVNVAGKIQQDNFNVALDNLNVTGSSAETIDAMKSLTSLVSSVAGGTFDDVALGWAAAVVMGYFCAGGSAISGAHLNPSITLANLVYRGFPLKKVPYYFAGQLIGAFTGALILFIWYKRVLQEAYSDWWMNESVAGMFCVFPKPYLSSGRQFFSEFLCGAMLQAGTFALTDPYTCLSSDVFPLMMFILIFIINASMAYQTGTAMNLARDLGPRLALYAVGFDHKMLWVHHHHFFWVPMVGPFIGALMGGLVYDVCIYQGHESPVNWSLPVYKEMIMRAWFRRPGWKKRNRARRTSDLSDFSYNNDDDEEFGERMALQKTKTKSSISDNENEAGEKKVQFKSVQRGKRTFGGIPTILEEEDSIETASLGATTTDSIGLSDTSSEDSHYGNAKKVT*</t>
  </si>
  <si>
    <t>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t>
  </si>
  <si>
    <t>YLL052C_en</t>
  </si>
  <si>
    <t>YLL052C</t>
  </si>
  <si>
    <t>AQY2</t>
  </si>
  <si>
    <t>P0CD90</t>
  </si>
  <si>
    <t>MSNESNDLEKNISHLDPTGVDNAYIPPEQPETKHSRFNIDRDTLRNHFIAAVGEFCGTFMFLWCAYVICNVANHDVALTTEPEGSHPGQLIMIALGFGFSVMFSIWCFWWGFEPSRFSLFVFGQSHLTSQMCSDVVSSDHCWDGCWWCR*</t>
  </si>
  <si>
    <t>YLL052C_rm</t>
  </si>
  <si>
    <t>YLL057C</t>
  </si>
  <si>
    <t>JLP1</t>
  </si>
  <si>
    <t>Q12358</t>
  </si>
  <si>
    <t>Binds 1 Fe(2+) ion per subunit.</t>
  </si>
  <si>
    <t>MSPAAAQTAIPLPSTDLPVKIITNGLKNLNYTSKQGYGNFDTHFYDGQDEVSPSGLLKIRKSYREKSKYPDYLPTWDPTEKYGPLEFHEYHDPALRADGNFSNLFAKENVGQLKVKKITPKLGLEINGIQLTDLSDAAKDELALLVAQKGVVVFRNQNFADEGPDYVTEYGRHFGKLHIHQTSGHPQNNPELHITFRRPDAEEFARVFDDSTSSGGWHTDVSYELQPPSYTFFSVVEGPDGGGDTLFADTIEAFDRLSKPLQDFLSTLHVIHSSKEQAENSQRQGGIKRRAPVTHIHPLVRVHPVLKKKCLYVNRAFSRKIVELKRQESESLLNFLYNLVESSHDLQLRAKWEPHSVVIWDNRRVQHSAVIDWEEPIHRHAFRITPQAERPVEDLKFLNDENYYPSSLTLDI*</t>
  </si>
  <si>
    <t>YLL061W</t>
  </si>
  <si>
    <t>MMP1</t>
  </si>
  <si>
    <t>Q12372</t>
  </si>
  <si>
    <t>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t>
  </si>
  <si>
    <t>YLL062C</t>
  </si>
  <si>
    <t>Q12525</t>
  </si>
  <si>
    <t>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t>
  </si>
  <si>
    <t>MKVGIIMGSVRAKRVCPEIAAYVKRTIENSEELIDQKLKIQVVDLQQIALPLYEDDDELIPAQIKSVDEYADSKTRSWSRIVNALDIIVFVTPQYNWGYPAALKNAIDRLYHEWHGKPALVVSYGGHGGSKCNDQLQEVLHGLKMNVIGGVAVKIPVGTIPLPEDIVPQLSVHNEEILQLLASCIETTRNK*</t>
  </si>
  <si>
    <t>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t>
  </si>
  <si>
    <t>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t>
  </si>
  <si>
    <t>YLR027C_x</t>
  </si>
  <si>
    <t>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t>
  </si>
  <si>
    <t>YLR027C_c</t>
  </si>
  <si>
    <t>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t>
  </si>
  <si>
    <t>MADQENSPLHTVGFDARFPQQNQTKHCWQSYVDYHKCVNMKGEDFAPCKVFWKTYNALCPLDWIEKWDDQREKGIFAGDINSD*</t>
  </si>
  <si>
    <t>MVTQFKTASEFDSAIAQDKLVVVDFYATWCGPCKMIAPMIEKFSEQYPQADFYKLDVDELGDVAQKNEVSAMPTLLLFKNGKEVAKVVGANPAAIKQAIAANA*</t>
  </si>
  <si>
    <t>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t>
  </si>
  <si>
    <t>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t>
  </si>
  <si>
    <t>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t>
  </si>
  <si>
    <t>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t>
  </si>
  <si>
    <t>YLR070C</t>
  </si>
  <si>
    <t>XYL2</t>
  </si>
  <si>
    <t>Q07993</t>
  </si>
  <si>
    <t>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t>
  </si>
  <si>
    <t>YLR081W</t>
  </si>
  <si>
    <t>GAL2</t>
  </si>
  <si>
    <t>P13181</t>
  </si>
  <si>
    <t>MAVEENNMPVVSQQPQAGEDVISSLSKDSHLSAQSQKYSNDELKAGESGSEGSQSVPIEIPKKPMSEYVTVSLLCLCVAFGGFMFGWDTGTISGFVVQTDFLRRFGMKHKDGTHYLSNVRTGLIVAIFNIGCAFGGIILSKGGDMYGRKKGLSIVVSVYIVGIIIQIASINKWYQYFIGRIISGLGVGGIAVLCPMLISEIAPKHLRGTLVSCYQLMITAGIFLGYCTNYGTKSYSNSVQWRVPLGLCFAWSLFMIGALTLVPESPRYLCEVNKVEDAKRSIAKSNKVSPEDPAVQAELDLIMAGIEAEKLAGNASWGELFSTKTKVFQRLLMGVFVQMFQQLTGNNYFFYYGTVIFKSVGLDDSFETSIVIGVVNFASTFFSLWTVENLGHRKCLLLGAATMMACMVIYASVGVTRLYPHGKSQPSSKGAGNCMIVFTCFYIFCYATTWAPVAWVITAESFPLRVKSKCMALASASNWVWGFLIAFFTPFITSAINFYYGYVFMGCLVAMFFYVFFFVPETKGLSLEEIQELWEEGVLPWKSEGWIPSSRRGNNYDLEDLQHDDKPWYKAMLE*</t>
  </si>
  <si>
    <t>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t>
  </si>
  <si>
    <t>MSREGYPNFEEVEIPDFQETNNTVPDLDDLELEYDQYKNNENNDTFNDKDLESNSVAKHNAVNSSKGVKGSKIDYFNPSDVSLYDNSVSQFEETTVSLKEYYDHSIRSHLTVKGACSYLKSVFPIINWLPHYNFSWFTADLIAGITIGCVLVPQSMSYAQVATLPAQYGLYSSFIGAYSYSFFATSKDVCIGPVAVMSLQTAKVIADVTAKYPDGDSAITGPVIATTLALLCGIISAAVGFLRLGFLVELISLNAVAGFMTGSAFNILWGQVPALMGYNSLVNTRAATYKVVIETLKHLPDTKLDAVFGLIPLFLLYVWKWWCGTYGPRLNDRYNSKNPRLHKIIKWTYFYAQASRNGIIIIVFTCIGWAITRGKSKSERPISILGSVPSGLKEVGVFHVPPGLMSKLGPNLPASIIVLLLEHIAISKSFGRINDYKVVPDQELIAIGVSNLLGTFFNAYPATGSFSRSALKAKCNVRTPLSGLFSGSCVLLALYCLTGAFFYIPKATLSAVIIHAVSDLLASYQTTWNFWKMNPLDFICFIVTVLITVFASIEDGIYFAMCWSCAMLILKVAFPAGKFLGRVEVAEVTDAYVRPDSDVVSYVSENNNGISTLEDGGEDDKESSTKYVTNSSKKIETNVQTKGFDSPSSSISQPRIKYHTKWIPFDHKYTRELNPDVQILPPPDGVLVYRLSESYTYLNCSRHYNIITEEVKKVTRRGQLIRHRKKSDRPWNDPGPWEAPAFLKNLKFWKKRENDPESMENAPSTSVDVERDDRPLLKILCLDFSQVAQTDATALQSLVDLRKAINQYADRQVEFHFVGIISPWVKRGLISRGFGTLNEEYSDESIVAGHTSYHVARVPQGEENPEKYSVYTASGTNLPFFHIDIPDFAKWDI*</t>
  </si>
  <si>
    <t>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t>
  </si>
  <si>
    <t>MSDLVNKKFPAGDYKFQYIAISQSDADSESCKMPQTVEWSKLISENKKVIITGAPAAFSPTCTVSHIPGYINYLDELVKEKEVDQVIVVTVDNPFANQAWAKSLGVKDTTHIKFASDPGCAFTKSIGFELAVGDGVYWSGRWAMVVENGIVTYAAKETNPGTDVTVSSVESVLAHL*</t>
  </si>
  <si>
    <t>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t>
  </si>
  <si>
    <t>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t>
  </si>
  <si>
    <t>MAIWEQLEVSKAHVAYACVGVFSSIFSLVSLYVKEKLYIGESTVAGIFGLIVGPVCLNWFNPLKWGNSDSITLEITRIVLCLQIFAVAVELPRKYMLKHWVSVTMLLLPVMTAGWLIIGLFVWILIPGLNFSASLLISACITATDPILAQSVVSGKFAQRVPGHLRNLLSAESGCNDGMAFPFLFLSMNLILHPGNGREIVKDWICVTILYECLFGCLLGCFIGYVGRITIRFAEKKNIIDRESFLAFYVVLAFMCAGFGSILGVDDLLVSFAAGATFAWDGWFSQKTQESNVSTVIDLLLNYAYFIYFGAIIPWSQFNNGEIGTNVWRLIILSIVVIFLRRIPAVMILRPLIPDIKSWREALFVGHFGPIGVGAIFAAILARGELESTFSDEPTPLNVVPSKEESKHWQLIACIWPITCFFIVTSIIVHGSSVAIITLGRHLNTITLTKTFTTHTTNGDNGKSSWMQRLPSLDKAGRSFSLHRMDTQMTLSGDEGEAEEGGGRKGLAGGEDEEGLNNDQIGSVATSGIPARPAGGMPRRRKLSRKEKRLNRRQKLRNKGREIFSSRSKNEMYDDDELNDLGRERLQKEKEARAATFALSTAVNTQRNEEIGMGGDEEEDEYTPEKEYSDNYNNTPSFESSERSSSLRGRTYVPRNRYDGEETESEIESEDEMENESERSMASSEERRIRKMKEEEMKPGTAYLDGNRMIIENKQGEILNQVDIEDRNEARDDEVSVDSTAHSSLTTTMTNLSSSSGGRLKRILTPTSLGKIHSLVDKGKDKNKNSKYHAFKIDNLLIIENEDGDVIKRYKINPHKSDDDKSKNRPRNDSVVSRALTAVGLKSKANSGVPPPVDEEKAIEGPSRKGPGMLKKRTLTPAPPRGVQDSLDLEDEPSSEEDLGDSYNMDDSEDYDDNAYESETEFERQRRLNALGEMTAPADQDDEELPPLPVEAQTGNDGPGTAEGKKKQKSAAVKSALSKTLGLNK*</t>
  </si>
  <si>
    <t>MIASKSSLLVTKSRIPSLCFPLIKRSYVSKTPTHSNTAANLMVETPAANANGNSVMAPPNSINFLQTLPKKELFQLGFIGIATLNSFFLNTIIKLFPYIPIPVIKFFVSSLYCGGENFKEVIECGKRLQKRGISNMMLSLTIENSEGTKSLSSTPVDQIVKETISSVHNILLPNIIGQLESKPINDIAPGYIALKPSALVDNPHEVLYNFSNPAYKAQRDQLIENCSKITKEIFELNQSLLKKYPERKAPFMVSTIDAEKYDLQENGVYELQRILFQKFNPTSSKLISCVGTWQLYLRDSGDHILHELKLAQENGYKLGLKLVRGAYIHSEKNRNQIIFGDKTGTDENYDRIITQVVNDLIINGEDSYFGHLVVASHNYQSQMLVTNLLKSTQDNSYAKSNIVLGQLLGMADNVTYDLITNHGAKNIIKYVPWGPPLETKDYLLRRLQENGDAVRSDNGWPLIKAIAKSIPKRVGL*</t>
  </si>
  <si>
    <t>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t>
  </si>
  <si>
    <t>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t>
  </si>
  <si>
    <t>YLR155C</t>
  </si>
  <si>
    <t>ASP3-1</t>
  </si>
  <si>
    <t>P0CZ17</t>
  </si>
  <si>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</si>
  <si>
    <t>YLR157C</t>
  </si>
  <si>
    <t>ASP3-2</t>
  </si>
  <si>
    <t>P0CX77</t>
  </si>
  <si>
    <t>YLR158C</t>
  </si>
  <si>
    <t>ASP3-3</t>
  </si>
  <si>
    <t>P0CX78</t>
  </si>
  <si>
    <t>YLR160C</t>
  </si>
  <si>
    <t>P0CX79</t>
  </si>
  <si>
    <t>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t>
  </si>
  <si>
    <t>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t>
  </si>
  <si>
    <t>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t>
  </si>
  <si>
    <t>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t>
  </si>
  <si>
    <t>MLCRNTARTGCKFFRLYHSNPIEHVKPIHIKPLTYGKESPQYKVLSLALQKFVPEHGFSERSIVESLNELGYPSSMISSIGAPNSPSFFHSSTAVMELIKFQLVDKRYRLTEGINPDVTPQYKLPSLEHLLLKRLEMDKPIGGHLSELMSQLAIPSAFLFETAIPELHRLSDDMIYFSNEKDHHDSAWYAKRLAVSSTYIGSKLFMAQDKSHNYKETFTFAKDKLHRVMRLGEYYNNTEEFAWYTLMSTVNLIKSQLVRG*</t>
  </si>
  <si>
    <t>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t>
  </si>
  <si>
    <t>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t>
  </si>
  <si>
    <t>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t>
  </si>
  <si>
    <t>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t>
  </si>
  <si>
    <t>MKVGGIEDRQLEALKRAALKACELSYSPYSHFRVGCSILTNNDVIFTGANVENASYSNCICAERSAMIQVLMAGHRSGWKCMVICGDSEDQCVSPCGVCRQFINEFVVKDFPIVMLNSTGSRSKVMTMGELLPMAFGPSHLN*</t>
  </si>
  <si>
    <t>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t>
  </si>
  <si>
    <t>MTLKPSKRRKGRSRHSRKKQITSAILTEEGIMIKAKPSSPYTYANRMADKRSRSSIDNISRTSFQSNISRTSFQSNSDNNSIFETASLISCVTCLSDTDTIDRSETSTTDTSKDDLSANPKLHYPSVNGQLPANTVIPYGRILDARYIEKEPLHYYDANSSPSSPLSSSMSNISEKCDLDELESSQKKERKGNSLSRGSNSSSSLLTSRSPFTKLVEVIFARPRRHDVVPKRVSLYIDYKPHSSSHLKEEDDLVEEILKRSYKNTRRNKSIFVIINPFGGKGKAKKLFMTKAKPLLLASRCSIEVVYTKYPGHAIEIAREMDIDKYDTIACASGDGIPHEVINGLYQRPDHVKAFNNIAITEIPCGSGNAMSVSCHWTNNPSYSTLCLIKSIETRIDLMCCSQPSYAREHPKLSFLSQTYGLIAETDINTEFIRWMGPARFELGVAFNIIQKKKYPCEIYVKYAAKSKNELKNHYLEHKNKGSLEFQHITMNKDNEDCDNYNYENEYETENEDEDEDADADDEDSHLISRDLADSSADQIKEEDFKIKYPLDEGIPSDWERLDPNISNNLGIFYTGKMPYVAADTKFFPAALPSDGTMDMVITDARTSLTRMAPILLGLDKGSHVLQPEVLHSKILAYKIIPKLGNGLFSVDGEKFPLEPLQVEIMPRLCKTLLRNGRYVDTDFDSM*</t>
  </si>
  <si>
    <t>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t>
  </si>
  <si>
    <t>MSDIESLGEAAGLFEEPEDFLPPPPKPHFAEYQRSHITKESKSDVKDIKLRLVGTSPLWGHLLWNAGIYTANHLDSHPELIKGKTVLELGAAAALPSVICALNGAQMVVSTDYPDPDLMQNIDYNIKSNVPEDFNNVSTEGYIWGNDYSPLLAHIEKIGNNNGKFDLIILSDLVFNHTEHHKLLQTTKDLLAEKGQALVVFSPHRPKLLEKDLEFFELAKNEFHLVPQLIEMVNWKPMFDEDEETIEVRSRVYAYYLTHEK*</t>
  </si>
  <si>
    <t>YLR295C</t>
  </si>
  <si>
    <t>ATP14</t>
  </si>
  <si>
    <t>Q12349</t>
  </si>
  <si>
    <t>MFPIASRRILLNASVLPLRLCNRNFTTTRISYNVIQDLYLRELKDTKLAPSTLQDAEGNVKPWNPPQKPNLPELELQGPEALKAYTEQNVETAHVAKESEEGESEPIEEDWLVLDDAEETKESH*</t>
  </si>
  <si>
    <t>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t>
  </si>
  <si>
    <t>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t>
  </si>
  <si>
    <t>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t>
  </si>
  <si>
    <t>YLR304C_m</t>
  </si>
  <si>
    <t>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t>
  </si>
  <si>
    <t>YLR304C_c</t>
  </si>
  <si>
    <t>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t>
  </si>
  <si>
    <t>YLR307W</t>
  </si>
  <si>
    <t>CDA1</t>
  </si>
  <si>
    <t>Q06702</t>
  </si>
  <si>
    <t>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t>
  </si>
  <si>
    <t>YLR308W</t>
  </si>
  <si>
    <t>CDA2</t>
  </si>
  <si>
    <t>Q06703</t>
  </si>
  <si>
    <t>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t>
  </si>
  <si>
    <t>YLR328W_c</t>
  </si>
  <si>
    <t>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t>
  </si>
  <si>
    <t>YLR328W_n</t>
  </si>
  <si>
    <t>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t>
  </si>
  <si>
    <t>MSTNAKESAGKNIKYPWWYGGAAGIFATMVTHPLDLAKVRLQAAPMPKPTLFRMLESILANEGVVGLYSGLSAAVLRQCTYTTVRFGAYDLLKENVIPREQLTNMAYLLPCSMFSGAIGGLAGNFADVVNIRMQNDSALEAAKRRNYKNAIDGVYKIYRYEGGLKTLFTGWKPNMVRGILMTASQVVTYDVFKNYLVTKLDFDASKNYTHLTASLLAGLVATTVCSPADVMKTRIMNGSGDHQPALKILADAVRKEGPSFMFRGWLPSFTRLGPFTMLIFFAIEQLKKHRVGMPKEDK*</t>
  </si>
  <si>
    <t>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t>
  </si>
  <si>
    <t>Binds 2 magnesium ions per subunit.</t>
  </si>
  <si>
    <t>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t>
  </si>
  <si>
    <t>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t>
  </si>
  <si>
    <t>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t>
  </si>
  <si>
    <t>mg2_c:3</t>
  </si>
  <si>
    <t>Binds 3 Mg(2+) ions per subunit.</t>
  </si>
  <si>
    <t>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t>
  </si>
  <si>
    <t>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t>
  </si>
  <si>
    <t>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t>
  </si>
  <si>
    <t>MLCQQMIRTTAKRSSNIMTRPIIMKRSVHFKDGVYENIPFKVKGRKTPYALSHFGFFAIGFAVPFVACYVQLKKSGAF*</t>
  </si>
  <si>
    <t>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t>
  </si>
  <si>
    <t>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t>
  </si>
  <si>
    <t>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t>
  </si>
  <si>
    <t>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t>
  </si>
  <si>
    <t>YLR447C_vm</t>
  </si>
  <si>
    <t>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t>
  </si>
  <si>
    <t>YLR447C_gm</t>
  </si>
  <si>
    <t>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t>
  </si>
  <si>
    <t>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t>
  </si>
  <si>
    <t>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t>
  </si>
  <si>
    <t>MSIASYAQELKLALHQYPNFPSEGILFEDFLPIFRNPGLFQKLIDAFKLHLEEAFPEVKIDYIVGLESRGFLFGPTLALALGVGFVPVRKAGKLPGECFKATYEKEYGSDLFEIQKNAIPAGSNVIIVDDIIATGGSAAAAGELVEQLEANLLEYNFVMELDFLKGRSKLNAPVFTLLNAQKEALKK*</t>
  </si>
  <si>
    <t>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t>
  </si>
  <si>
    <t>YML042W_mm</t>
  </si>
  <si>
    <t>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t>
  </si>
  <si>
    <t>YML042W_x</t>
  </si>
  <si>
    <t>fmn_c:1,pheme_m:1</t>
  </si>
  <si>
    <t>Binds 1 heme b (iron(II)-protoporphyrin IX) group non-covalently per subunit.</t>
  </si>
  <si>
    <t>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t>
  </si>
  <si>
    <t>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t>
  </si>
  <si>
    <t>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t>
  </si>
  <si>
    <t>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t>
  </si>
  <si>
    <t>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t>
  </si>
  <si>
    <t>MLKRFPTPILKVYWPFFVAGAAVYYGMSKAADLSSNTKEFINDPRNPRFAKGGKFVEVD*</t>
  </si>
  <si>
    <t>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t>
  </si>
  <si>
    <t>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t>
  </si>
  <si>
    <t>MPIMLEDYQKNFLELAIECQALRFGSFKLKSGRESPYFFNLGLFNTGKLLSNLATAYAIAIIQSDLKFDVIFGPAYKGIPLAAIVCVKLAEIGGSKFQNIQYAFNRKEAKDHGEGGIIVGSALENKRILIIDDVMTAGTAINEAFEIISNAKGQVVGSIIALDRQEVVSTDDKEGLSATQTVSKKYGIPVLSIVSLIHIITYLEGRITAEEKSKIEQYLQTYGASA*</t>
  </si>
  <si>
    <t>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t>
  </si>
  <si>
    <t>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t>
  </si>
  <si>
    <t>YML123C</t>
  </si>
  <si>
    <t>PHO84</t>
  </si>
  <si>
    <t>P25297</t>
  </si>
  <si>
    <t>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t>
  </si>
  <si>
    <t>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t>
  </si>
  <si>
    <t>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t>
  </si>
  <si>
    <t>MKLQSLLVSAAVLTSLTENVNA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I*</t>
  </si>
  <si>
    <t>Binds 1 Fe cation per monomer. Can also use other divalent metal cations.</t>
  </si>
  <si>
    <t>MVKVYIHDNKVDSDYRAPHNSGTELSLDELAKLGVIYKYCANEEEVNEIARQREYKNRDVVNICEGSFKSEAEFNEKLATFYQEHLHEDEEIRYCLEGAGYFDVRDASTPENWIRCLVESGDLLILPPGIYHRFTLTTSNHIKALRLFKDEPKWQAINRSNQADSLPVRKDYIALINQY*</t>
  </si>
  <si>
    <t>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t>
  </si>
  <si>
    <t>YMR013C</t>
  </si>
  <si>
    <t>SEC59</t>
  </si>
  <si>
    <t>P20048</t>
  </si>
  <si>
    <t>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t>
  </si>
  <si>
    <t>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t>
  </si>
  <si>
    <t>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t>
  </si>
  <si>
    <t>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t>
  </si>
  <si>
    <t>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t>
  </si>
  <si>
    <t>YMR056C</t>
  </si>
  <si>
    <t>P04710</t>
  </si>
  <si>
    <t>MSHTETQTQQSHFGVDFLMGGVSAAIAKTGAAPIERVKLLMQNQEEMLKQGSLDTRYKGILDCFKRTATHEGIVSFWRGNTANVLRYFPTQALNFAFKDKIKSLLSYDRERDGYAKWFAGNLFSGGAAGGLSLLFVYSLDYARTRLAADARGSKSTSQRQFNGLLDVYKKTLKTDGLLGLYRGFVPSVLGIIVYRGLYFGLYDSFKPVLLTGALEGSFVASFLLGWVITMGASTASYPLDTVRRRMMMTSGQTIKYDGALDCLRKIVQKEGAYSLFKGCGANIFRGVAAAGVISLYDQLQLIMFGKKFK*</t>
  </si>
  <si>
    <t>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t>
  </si>
  <si>
    <t>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t>
  </si>
  <si>
    <t>MQTLDETSNLLPPPEEAEAPPLEQKFHEYNLALPKFPILFSLWLGSFLSSLDSTIVANIMNRVAEEFSESSKKQWIATSFLLTNTAFQPLYGKLSDITGRKSALLTAQFFFGLGCLLTCFARNVTEFSIARAICGIGAGGLNAISSIAVSDICTARERGVYQGYANIVFGFGQLLGAPLGGVFIETIGWRALFGIQVPVIMLCSVLAIKNINIKLFHVPPMKERYTLKNLSRIDIFGSLSLVATISGVLFLCSSQLNKLYLALFTIGSFIVFILVERYYATEKILPFELLTRSFCLSSAVTVISSFVVFGEIFRSPIYLQLLQNISVTKTGLFLIFPSISVAVGSLVTGWVLRNTKINLAHCAYQIIFGGMIMQLLGLGLGYFLLSHLNPDYTIYDMLESITFRSNSIWWKLIYVFASVLVSFGYACLLVATLVSIVFTVEKSQQGTMTGVFYLWRSIGNVLGASLTLVSYENSLSSMLWNYMFKTKRDDEYHFTKKQYYSLINDSSYLRGPNFPTDIFVRILDVYKKAFLISYIPNIALAAVGIVLSLYLVKHTYKRSSSS*</t>
  </si>
  <si>
    <t>YMR101C</t>
  </si>
  <si>
    <t>SRT1</t>
  </si>
  <si>
    <t>Q03175</t>
  </si>
  <si>
    <t>MKMPSIIQIQFVALKRLLVETKEQMCFAVKSIFQRVFAWVMSLSLFSWFYVNLQNILIKALRVGPVPEHVSFIMDGNRRYAKSRRLPVKKGHEAGGLTLLTLLYICKRLGVKCVSAYAFSIENFNRPKEEVDTLMNLFTVKLDEFAKRAKDYKDPLYGSKIRIVGDQSLLSPEMRKKIKKVEEITQDGDDFTLFICFPYTSRNDMLHTIRDSVEDHLENKSPRINIRKFTNKMYMGFHSNKCELLIRTSGHRRLSDYMLWQVHENATIEFSDTLWPNFSFFAMYLMILKWSFFSTIQKYNEKNHSLFEKIHESVPSIFKKKKTAMSLYNFPNPPISVSVTGDE*</t>
  </si>
  <si>
    <t>Binds 1 magnesium ion per subunit. Can also use Zn(2+) as cofactor.</t>
  </si>
  <si>
    <t>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t>
  </si>
  <si>
    <t>Binds 1 Mg(2+) ion per subunit. | Binds 1 thiamine pyrophosphate per subunit.</t>
  </si>
  <si>
    <t>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t>
  </si>
  <si>
    <t>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t>
  </si>
  <si>
    <t>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t>
  </si>
  <si>
    <t>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t>
  </si>
  <si>
    <t>MQYVGRALGSVSKTWSSINPATLSGAIDVIVVEHPDGRLSCSPFHVRFGKFQILKPSQKKVQVFINEKLSNMPMKLSDSGEAYFVFEMGDQVTDVPDELLVSPVMSATSSPPQSPETSILEGGTEGEGEGENENKKKEKKVLEEPDFLDINDTGDSGSKNSETTGSLSPTESSTTTPPDSVEERKLVEQRTKNFQQKLNKKLTEIHIPSKLDNNGDLLLDTEGYKPNKNMMHDTDIQLKQLLKDEFGNDSDISSFIKEDKNGNIKIVNPYEHLTDLSPPGTPPTMATSGSVLGLDAMESGSTLNSLSSSPSGSDTEDETSFSKEQSSKSEKTSKKGTAGSGETEKRYIRTIRLTNDQLKCLNLTYGENDLKFSVDHGKAIVTSKLFVWRWDVPIVISDIDGTITKSDALGHVLAMIGKDWTHLGVAKLFSEISRNGYNILYLTARSAGQADSTRSYLRSIEQNGSKLPNGPVILSPDRTMAALRREVILKKPEVFKIACLNDIRSLYFEDSDNEVDTEEKSTPFFAGFGNRITDALSYRTVGIPSSRIFTINTEGEVHMELLELAGYRSSYIHINELVDHFFPPVSLDSVDLRTNTSMVPGSPPNRTLDNFDSEITSGRKTLFRGNQEEKFTDVNFWRDPLVDIDNLSDISNDDSDNIDEDTDVSQQSNISRNRANSVKTAKVTKAPQRNVSGSTNNNEVLAASSDVENASDLVSSHSSSGSTPNKSTMSKGDIGKQIYLELGSPLASPKLRYLDDMDDEDSNYNRTKSRRASSAAATSIDKEFKKLSVSKAGAPTRIVSKINVSNDVHSLGNSDTESRREQSVNETGRNQLPHNSMDDKDLDSRVSDEFDDDEFDEDEFED*</t>
  </si>
  <si>
    <t>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t>
  </si>
  <si>
    <t>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t>
  </si>
  <si>
    <t>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t>
  </si>
  <si>
    <t>MKFFPLLLLIGVVGYIMNVLFTTWLPTNYMFDPKTLNEICNSVISKHNAAEGLSTEDLLQDVRDALASHYGDEYINRYVKEEWVFNNAGGAMGQMIILHASVSEYLILFGTAVGTEGHTGVHFADDYFTILHGTQIAALPYATEAEVYTPGMTHHLKKGYAKQYSMPGGSFALELAQGWIPCMLPFGFLDTFSSTLDLYTLYRTVYLTARDMGKNLLQNKKF*</t>
  </si>
  <si>
    <t>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t>
  </si>
  <si>
    <t>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t>
  </si>
  <si>
    <t>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t>
  </si>
  <si>
    <t>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t>
  </si>
  <si>
    <t>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t>
  </si>
  <si>
    <t>MSQGRKAAERLAKKTVLITGASAGIGKATALEYLEASNGDMKLILAARRLEKLEELKKTIDQEFPNAKVHVAQLDITQAEKIKPFIENLPQEFKDIDILVNNAGKALGSDRVGQIATEDIQDVFDTNVTALINITQAVLPIFQAKNSGDIVNLGSIAGRDAYPTGSIYCASKFAVGAFTDSLRKELINTKIRVILIAPGLVETEFSLVRYRGNEEQAKNVYKDTTPLMADDVADLIVYATSRKQNTVIADTLIFPTNQASPHHIFRG*</t>
  </si>
  <si>
    <t>MPSTTNTAAANVIEKKPVSFSNILLGACLNLSEVTTLGQPLEVVKTTMAANRNFTFLESVKHVWSRGGILGYYQGLIPWAWIEASTKGAVLLFVSAEAEYRFKSLGLNNFASGILGGVTGGVTQAYLTMGFCTCMKTVEITRHKSASAGGVPQSSWSVFKNIYKKEGIRGINKGVNAVAIRQMTNWGSRFGLSRLVEDGIRKITGKTNKDDKLNPFEKIGASALGGGLSAWNQPIEVIRVEMQSKKEDPNRPKNLTVGKTFKYIYQSNGLKGLYRGVTPRIGLGIWQTVFMVGFGDMAKEFVARMTGETPVAKH*</t>
  </si>
  <si>
    <t>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t>
  </si>
  <si>
    <t>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t>
  </si>
  <si>
    <t>YMR256C</t>
  </si>
  <si>
    <t>COX7</t>
  </si>
  <si>
    <t>P10174</t>
  </si>
  <si>
    <t>MANKVIQLQKIFQSSTKPLWWRHPRSALYLYPFYAIFAVAVVTPLLYIPNAIRGIKAKKA*</t>
  </si>
  <si>
    <t>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t>
  </si>
  <si>
    <t>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t>
  </si>
  <si>
    <t>MSASTTSLEEYQKTFLELGLECKALRFGSFKLNSGRQSPYFFNLSLFNSGKLLANLATAYATAIIQSELKFDVIFGPAYKGIPLAAIVCVKLAEIGGTKFQGIQYAFNRKKVKDHGEGGIIVGASLEDKRVLIIDDVMTAGTAINEAFEIISIAQGRVVGCIVALDRQEVIHESDPERTSATQSVSKRYNVPVLSIVSLTQVVQFMGNRLSPEQKSAIENYRKAYGI*</t>
  </si>
  <si>
    <t>Binds 2 Zn(2+) ions per subunit that likely form a catalytic dimetal center.</t>
  </si>
  <si>
    <t>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t>
  </si>
  <si>
    <t>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t>
  </si>
  <si>
    <t>MKMLRRTKVNFSKLLYKITKLAIVLTILYIYFTPKIVSRNNASLQHIFPHKYGDYEINLVIAHPDDEVMFFSPIISQLNSYFPRTVPFNIICLSKGNAEGLGETRVRELNESAALLLHNERAVSVQVMDFQDGMDEIWDIDSITSSLSQKIDIKNHNLNQIIVTFDSYGVSNHINHKSCYAAVKKLVDDYAQPKTKRNEQPPHVTALYLRSYKNNIVLKYNSFIWEILKILYDLISPFRRIIQALPPNTAAEKDKLSLMNTHAQYVLAFATMLNAHESQVVWFRYGWWIFSRFVFVNEFDVYTY*</t>
  </si>
  <si>
    <t>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t>
  </si>
  <si>
    <t>YMR293C</t>
  </si>
  <si>
    <t>HER2</t>
  </si>
  <si>
    <t>Q03557</t>
  </si>
  <si>
    <t>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t>
  </si>
  <si>
    <t>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t>
  </si>
  <si>
    <t>YMR298W</t>
  </si>
  <si>
    <t>LIP1</t>
  </si>
  <si>
    <t>Q03579</t>
  </si>
  <si>
    <t>MSQPTPIITTKSAAKPKPKIFNLFRVCFISLLLIAAVEYFKYGTRINYEWFHCTPIKEPQSGSVIKLWARGGPSCDKRGEYKTIVKRITRDYEPNDEHLSFCIIENDNVPPVHYPIHEDKGEPGYVAYVGYDTDSELVQELCADSTIYHM*</t>
  </si>
  <si>
    <t>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t>
  </si>
  <si>
    <t>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t>
  </si>
  <si>
    <t>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t>
  </si>
  <si>
    <t>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t>
  </si>
  <si>
    <t>cu2_c:4</t>
  </si>
  <si>
    <t>Binds 4 Cu cations per monomer.</t>
  </si>
  <si>
    <t>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VSLLICTTFLQNIRARHDYFTGRFLVDIFDMDEKIDYRIRKHFNDFETPHPVVTIESKKRSTGRKMIDWYADIIGTGIGVLIGVAVFATWIGIGSPMKWDDNWWLIIGTYTGLIGFLDGFVLREVYFRIVQHEEKNYSDVAKEDLELFQELGIECPEEFSGKAPEINTIGYRTSQYINRICSTPWSVLVSVIIIIGLICIASGLRWSTTGQLIANTPTMIIEEFFLLVLLQAHNWADRQRRVEVTALYARRRILLSYVEKRFPEVMMLEK*</t>
  </si>
  <si>
    <t>MNTFFLSLLSGAAAGTSTDLVFFPIDTIKTRLQAKGGFFANGGYKGIYRGLGSAVVASAPGASLFFISYDYMKVKSRPYISKLYSQGSEQLIDTTTHMLSSSIGEICACLVRVPAEVVKQRTQVHSTNSSWQTLQSILRNDNKEGLRKNLYRGWSTTIMREIPFTCIQFPLYEYLKKTWAKANGQSQVEPWKGAICGSIAGGIAAATTTPLDFLKTRLMLNKTTASLGSVIIRIYREEGPAVFFSGVGPRTMWISAGGAIFLGMYETVHSLLSKSFPTAGEMRA*</t>
  </si>
  <si>
    <t>MSKIKVVHPIVEMDGDEQTRVIWKLIKEKLILPYLDVDLKYYDLSIQERDRTNDQVTKDSSYATLKYGVAVKCATITPDEARMKEFNLKEMWKSPNGTIRNILGGTVFREPIIIPKIPRLVPHWEKPIIIGRHAFGDQYRATDIKIKKAGKLRLQFSSDDGKENIDLKVYEFPKSGGIAMAMFNTNDSIKGFAKASFELALKRKLPLFFTTKNTILKNYDNQFKQIFDNLFDKEYKEKFQALKITYEHRLIDDMVAQMLKSKGGFIIAMKNYDGDVQSDIVAQGFGSLGLMTSILITPDGKTFESEAAHGTVTRHFRKHQRGEETSTNSIASIFAWTRAIIQRGKLDNTDDVIKFGNLLEKATLDTVQVGGKMTKDLALMLGKTNRSSYVTTEEFIDEVAKRLQNMMLSSNEDKKGMCKL*</t>
  </si>
  <si>
    <t>YNL029C</t>
  </si>
  <si>
    <t>KTR5</t>
  </si>
  <si>
    <t>P53966</t>
  </si>
  <si>
    <t>MLLIRRTINAFLGCIHCNLTATCILIAFVITMYVVLVSEPASVDGTMGNFLPFSKMDLATKRDRPFYSNCVNTQDYLLNPSYIKQNASFVMLTRNGELEDVIKTINSIEEHFNQWFHYPYVFLNDQPFEEDFKAKVRDVTVGALVEFGTIDEISWNFPSDVKDTFEFYNAIEDQGDRSILYGNLESYHKMCRFYSGLFYKHPLVQKYEWYWRLEPDVEFFCDITYDPFLEMLRTNKKYGFTIIIPELYWTVPNLFRHTKSFISQKGVTLGSLWKLFTKDYDIFESDDPELRDWINYDFQAKAKISEKIAIEQLLKKGDDFQQINDDKEGIMNLIHKARSRKHIVEDKFFNEEYNLCHFWSNFEIARLSVFDNDIYNSFFQYLEKSGGFWKERWGDAPVHSIGLSLTLDLDDVHYFRDIGYRHSTIQHCPHNAMGNEEFSYLASDSKFKRKNAAYDEGREFGCGCRCRCPKKKREIEDSMGFCVNIWVNLLNQQRGHERHVEALNGNEMEEHIREDYLRQFGN*</t>
  </si>
  <si>
    <t>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t>
  </si>
  <si>
    <t>YNL045W_c</t>
  </si>
  <si>
    <t>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t>
  </si>
  <si>
    <t>YNL045W_n</t>
  </si>
  <si>
    <t>MLRNTFTRAGGLSRITSVRFAQTHALSNAAVMDLQSRWENMPSTEQQDIVSKLSERQKLPWAQLTEPEKQAVWYISYGEWGPRRPVLNKGDSSFIAKGVAAGLLFSVGLFAVVRMAGGQDAKTMNKEWQLKSDEYLKSKNANPWGGYSQVQSK*</t>
  </si>
  <si>
    <t>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t>
  </si>
  <si>
    <t>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t>
  </si>
  <si>
    <t>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t>
  </si>
  <si>
    <t>YNL104C_m</t>
  </si>
  <si>
    <t>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t>
  </si>
  <si>
    <t>YNL104C_c</t>
  </si>
  <si>
    <t>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t>
  </si>
  <si>
    <t>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t>
  </si>
  <si>
    <t>YNL129W</t>
  </si>
  <si>
    <t>NRK1</t>
  </si>
  <si>
    <t>P53915</t>
  </si>
  <si>
    <t>MTSKKVILVALSGCSSSGKTTIAKLTASLFTKATLIHEDDFYKHDNEVPVDAKYNIQNWDSPEALDFKLFGKELDVIKQTGKIATKLIHNNNVDDPFTKFHIDRQVWDELKAKYDSINDDKYEVVIVDGFMIFNNTGISKKFDLKILVRAPYEVLKKRRASRKGYQTLDSFWVDPPYYFDEFVYESYRANHAQLFVNGDVEGLLDPRKSKNIKEFINDDDTPIAKPLSWVCQEILKLCKD*</t>
  </si>
  <si>
    <t>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t>
  </si>
  <si>
    <t>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t>
  </si>
  <si>
    <t>YNL142W</t>
  </si>
  <si>
    <t>P41948</t>
  </si>
  <si>
    <t>MSYNFTGTPTGEGTGGNSLTTDLNTQFDLANMGWIGVASAGVWIMVPGIGLLYSGLSRKKHALSLLWASMMASAVCIFQWFFWGYSLAFSHNTRGNGFIGTLEFFGFRNVLGAPSSVSSLPDILFAVYQGMFAAVTGALMLGGACERARLFPMMVFLFLWMTIVYCPIACWVWNAEGWLVKLGSLDYAGGLCVHLTSGHGGLVYALILGKRNDPVTRKGMPKYKPHSVTSVVLGTVFLWFGWMFFNGGSAGNATIRAWYSIMSTNLAAACGGLTWMVIDYFRCGRKWTTVGLCSGIIAGLVGITPAAGFVPIWSAVVIGVVTGAGCNLAVDLKSLLRIDDGLDCYSIHGVGGCIGSVLTGIFAADYVNATAGSYISPIDGGWINHHYKQVGYQLAGICAALAWTVTVTSILLLTMNAIPFLKLRLSADEEELGTDAAQIGEFTYEESTAYIPEPIRSKTSAQMPPPHENIDDKIVGNTDAEKNSTPSDASSTKNTDHIV*</t>
  </si>
  <si>
    <t>pyr_c:1</t>
  </si>
  <si>
    <t>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t>
  </si>
  <si>
    <t>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t>
  </si>
  <si>
    <t>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t>
  </si>
  <si>
    <t>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t>
  </si>
  <si>
    <t>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t>
  </si>
  <si>
    <t>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t>
  </si>
  <si>
    <t>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t>
  </si>
  <si>
    <t>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t>
  </si>
  <si>
    <t>MGRFSNIITSNKWDEKQNNIGEQSMQELPEDQIEHEMEAIDPSNKTTPYSIDEKQYNTKKKHGSLQGGAIADVNSITNSLTRLQVVSHETDINEDEEEAHYEDKHVKRALKQRHIGMIALGGTIGTGLFVGISTPLSNAGPVGSLIAYIFMGTIVYFVTQSLGEMATFIPVTSSITVFSKRFLSPAFGVSNGYMYWFNWAITYAVEVSVIGQVIEYWTDKVPLAAWIAIFWVIITLMNFFPVKVYGEFEFWVASVKVLAIMGYLIYALIIVCGGSHQGPIGFRYWRNPGAWGPGIISSDKSEGRFLGWVSSLINAAFTYQGTELVGITAGEAANPRKTVPRAINKVVFRIVLFYIMSLFFIGLLVPYNDSRLSASSAVIASSPFVISIQNAGTYALPDIFNAVVLITVVSAANSNVYVGSRVLYSLARTGNAPKQFGYVTRQGVPYLGVVCTAALGLLAFLVVNNNANTAFNWLINISTLAGLCAWLFISLAHIRFMQALKHRGISRDDLPFKAKLMPYGAYYAAFFVTVIIFIQGFQAFCPFKVSEFFTSYISLILLAVVFIGCQIYYKCRFIWKLEDIDIDSDRREIEAIIWEDDEPKNLWEKFWAAVA*</t>
  </si>
  <si>
    <t>YNL270C</t>
  </si>
  <si>
    <t>ALP1</t>
  </si>
  <si>
    <t>P38971</t>
  </si>
  <si>
    <t>MDETVNIQMSKEGQYEINSSSIIKEEEFVDEQYSGENVTKAITTERKVEDDAAKETESSPQERREVKRKLKQRHIGMIALGGTIGTGLIIGIGPPLAHAGPVGALISYLFMGTVIYSVTQSLGEMVTFIPVTSSFSVFAQRFLSPALGATNGYMYWLSWCFTFALELSVLGKVIQYWTEAVPLAAWIVIFWCLLTSMNMFPVKYYGEFEFCIASIKVIALLGFIIFSFCVVCGAGQSDGPIGFRYWRNPGAWGPGIISSDKNEGRFLGWVSSLINAAFTYQGTELVGITAGEAANPRKALPRAIKKVVVRILVFYILSLFFIGLLVPYNDPKLDSDGIFVSSSPFMISIENSGTKVLPDIFNAVVLITILSAGNSNVYIGSRVLYSLSKNSLAPRFLSNVTRGGVPYFSVLSTSVFGFLAFLEVSAGSGKAFNWLLNITGVAGFFAWLLISFSHIRFMQAIRKRGISRDDLPYKAQMMPFLAYYASFFIALIVLIQGFTAFAPTFQPIDFVAAYISIFLFLAIWLSFQVWFKCRLLWKLQDIDIDSDRRQIEELVWIEPECKTRWQRVWDVLS*</t>
  </si>
  <si>
    <t>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t>
  </si>
  <si>
    <t>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t>
  </si>
  <si>
    <t>MNGIFAIEKPSGITSNQFMLKLQHALTKSQVFSKEIQRATAERKQQYEKQTGKKASKRKLRKVSKVKMGHGGTLDPLASGVLVIGIGAGTKKLANYLSGTVKVYESEALFGVSTTSGDVEGEILSQNSVKHLNFDDLKTVEEKFVGQLKQTPPIYAALKMDGKPLHEYAREGKPLPRAIEPRQVTIYDLKVFSDSLKRDHDYPLLRPTTEEAVDTVKNLNANMLNDVLYFSKEYTEKHGLDSEVAKVEEPFPLSEQEEQEIQKEGDSYRAPKLHFKANVSSGTYIRSLVSDIGKSMRSSCYMVKLIRLQQQDWSLEKNNVFQLTDFTERDEKVWSKVLEKVLDEGATVDVIEELKKAEKEIPADVKECIVSSDQPGDEATAETIETANAEEHSNTLKRKIEQV*</t>
  </si>
  <si>
    <t>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t>
  </si>
  <si>
    <t>YNL318C</t>
  </si>
  <si>
    <t>HXT14</t>
  </si>
  <si>
    <t>P42833</t>
  </si>
  <si>
    <t>MTAQIPYQHSSGYISHFHNNELDAGRGRDYNVTIKYLDDKEENIEGQAAKISHNASLHIPVLLCLVISLGGFIFGWDIGTIGGMTNMVSFQEKFGTTNIIHDDETIFVSTKKLTDLQIGLIISIFNISCGVGALTLSKIGDWIGRKGGIWFALVVYCIGITIQILSYGRWYFLTLGRAVTGIGVGVTTVLVPMFLSENSPLKIRGSMVSTYQLIVTFGILMGNILNFICERCYKDPTQNIAWQLPLFLGYIWAIIIGMSLVYVPESPQYLAKIKNDVPSAKYSFARMNGIPATDSMVIEFIDDLLENNYNNEETNNESKKQSLVKRNTFEFIMGKPKLWLRLIIGMMIMAFQQLSGINYFFYYGTSVFKGVGIKDPYITSIILSSVNFLSTILGIYYVEKWGHKTCLLYGSTNLLFYMMTYATVGTFGRETDFSNIVLIIVTCCFIFWFAITLGPVTFVLVSELFPLRTRAISMAICTFINWMFNFLISLLTPMIVSKIDFKLGYIFAACLLALIIFSWILVPETRKKNEQEINKIFEPE*</t>
  </si>
  <si>
    <t>MNNDAMEHTLGGGILTTSGSKQRKTSKFVMGKYTLYETKDRMYIVGSNKRETMFRILEIDLTVPRGELTVLEDNVFFTRNEIMNVLASLEEATEDGLHKKITGYGLLGFIKFTCWYYLIMVTKYSQVAVIGGHGIYHIDGIDIIPITNNYKKPEKSSDEARLLNIFKDLDLTKTFYFSYTYDITNTLQTNILREKLKAVDRCDITIPCGITDYNEMFVWNNNLLSPIFACIDTVFDWFQC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GHYSWREGFPSLWEMNTDFYLHNAYSLNMPKRSYIHWWNDYNIKSVKELINEELIATGNDVTREKIIKNVRGYPGAFDNYWNEYYLPRSVTWIRDLFAYNMNSTRRYHNALSKQDKAMSPFTSRKQSWLNNKLKMITSSKSLEKAEGRVVETTDLDRDTSPKQELELYEHYLHIISDRSQKLEEKMNSFSYSKYPIFISHESSEIPPMRKVIGEPLVDIAEDFTDVYDDDDDGDDENDEMTTEALLIAPDHVSVDEKFYEKVLNVDDYKPALDDYSAVIHIKPDNLQLYRDLCFSKDIQLDFQ*</t>
  </si>
  <si>
    <t>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t>
  </si>
  <si>
    <t>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t>
  </si>
  <si>
    <t>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t>
  </si>
  <si>
    <t>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t>
  </si>
  <si>
    <t>mn2_c:2</t>
  </si>
  <si>
    <t>Binds 2 manganese ions per subunit.</t>
  </si>
  <si>
    <t>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t>
  </si>
  <si>
    <t>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t>
  </si>
  <si>
    <t>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t>
  </si>
  <si>
    <t>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t>
  </si>
  <si>
    <t>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t>
  </si>
  <si>
    <t>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t>
  </si>
  <si>
    <t>YNR056C</t>
  </si>
  <si>
    <t>BIO5</t>
  </si>
  <si>
    <t>P53744</t>
  </si>
  <si>
    <t>MNRVGAVFLFVYERNFFLSIVPDRHRTEIRMSSSERSEVKFDKHFNWWSLLGIAFSLSCSWVGISASMAVGIASGGPLLIIYGLIIAAFFSLMCGISLGDFAAILPNSSGGSFWVLKMLEQESVTLKTPEYEDPSDDDEEVFLENYCQTFNVEVSSKFQKVSSMVVGLLNYFGAIFTTASICSSLSMSCIGIHKLLHPDYELKHWHVFVGYECINAVLTLFNIYSTPLPYISQFGLYTSLLSFAMTFIICIVSRSDNTVDPWPKASNIFGSFDNQTGWNSSGMAFVVGLVNPIWAFVGIDSATHMIDEVGYSKSRFLVPKVIITTIIVGFVTSFIYCVGLFFCITDQTAVVESILPIVEIFYQATGNRNLSVFLQCMCITTGFVSGIASGTWQSRILQSFGKSYAPFYKEGSLGNKSLKKLAVLTPGFKSPLYAHFLSQICVTIIGCIFMGSSTAFNAIITACITLLLMSYAVPSFIFLFVIKKEKFIHRIESDVNCVSRPNRRRMSMIPHIICILWTLFCLVFLSFPYTLPVTAGNMNYTSVVYAVVFCIISIVVFPTCI*</t>
  </si>
  <si>
    <t>YNR057C</t>
  </si>
  <si>
    <t>BIO4</t>
  </si>
  <si>
    <t>P53630</t>
  </si>
  <si>
    <t>MNSKSQQQEQQPIVFVTGTDTDVGKTFVSTLLVHKWKAAYWKPVQTGIESDQGDSETLKNFKIAASTWQPPIFTPTYALQKPLSPLQAMEYEPNVDIRLLDFVVPEEWSAENPLVVEGAGGVCVPITRKLEITTDLIKHLIETSGHPVYVVVVARSGLGTLNHTLLTWNHLCDNGLRSHLFGVILNGEPNEGNVQALKKFGVNIMAQVAQCTTAHDQDMELHELPSVESLMTQQDVE*</t>
  </si>
  <si>
    <t>YNR058W</t>
  </si>
  <si>
    <t>BIO3</t>
  </si>
  <si>
    <t>P50277</t>
  </si>
  <si>
    <t>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t>
  </si>
  <si>
    <t>MQLYLTLLFLLSFVEC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A*</t>
  </si>
  <si>
    <t>YNR072W</t>
  </si>
  <si>
    <t>HXT17</t>
  </si>
  <si>
    <t>P53631</t>
  </si>
  <si>
    <t>MQSSTESDRDIQDGPDADIHVAPPVEKEWSDGFDDNEVINGDNVEPPKRGLIGYLVIYLLCYPISFGGFLPGWDSGITAGFINMDNFKMNFGSYKHSTGEYYLSNVRMGLLVAMFSIGCAIGGLIFARLADTLGRRLAIVIVVLVYMVGAIIQISSNHKWYQYFVGKIIYGLGAGGCSVLCPMLLSEIAPTDLRGGLVSLYQLNMTFGIFLGYCSVYGTRKYDNTAQWRVPLGLCFLWT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PSEESKTEKKDWKKFLKFSKGSD*</t>
  </si>
  <si>
    <t>YOL011W</t>
  </si>
  <si>
    <t>Q08108</t>
  </si>
  <si>
    <t>MIRPLCSKIIISYIFAISQFLLAANAWSPTDSYVPGTVSCPDDINLVREATSISQNESAWLEKRNKVTSVALKDFLTRATANFSDSSEVLSKLFNDGNSENLPKIAVAVSGGGYRSMLTGAGVLAAMDNRTEGAYEHGLGGLLQSTTYLSGASGGNWLVGTLALNNWTSVQDILNNMQNDDSIWDLSDSIVTPGGINIFKTAKRWDHISNAVESKQNADYNTSLADIWGRALAYNFFPSLNRGGIGLTWSSIRDFPVFQNAEMPFPISVADGRYPGTKVINLNATVFEFNPFEMGSWDPSLNSFANVKYLGTNVSNGVPLERGKCTAGFDNAGFIMGTSSTLFNQFLLRINSTHLPSFITRLARHFLKDLSQDFNDIAVYSPNPFKDTKFLDSDYTTSIVDSDSLFLVDGGEDDENVPVLPLIQKERDVDIIFAVDNSADMRLAWPDGSSLVHTYERQFVKQGQGMSFPYVPDTNTFVNLGLNKKPTFFGCDANNLTDLQYIPPLVVYLPNAEYSFNSNQSAFKLSYSESQRRSMIQNGFEIATRNNFTDDPEFMGCVGCAIIRRKQQALNITLPPECETCFKNYCWNGTLDTTPLPDVEKDVHHSFINVNSFNSSIGQEESLYAGSSASQSSSSSSSSSSSSEIPSATATLEKKAATNSGSHLSGISVKFSAMIMLTLLMFTGAV*</t>
  </si>
  <si>
    <t>YOL020W</t>
  </si>
  <si>
    <t>P38967</t>
  </si>
  <si>
    <t>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t>
  </si>
  <si>
    <t>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t>
  </si>
  <si>
    <t>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t>
  </si>
  <si>
    <t>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t>
  </si>
  <si>
    <t>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t>
  </si>
  <si>
    <t>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t>
  </si>
  <si>
    <t>YOL059W_m</t>
  </si>
  <si>
    <t>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t>
  </si>
  <si>
    <t>YOL059W_c</t>
  </si>
  <si>
    <t>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t>
  </si>
  <si>
    <t>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t>
  </si>
  <si>
    <t>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t>
  </si>
  <si>
    <t>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t>
  </si>
  <si>
    <t>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t>
  </si>
  <si>
    <t>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t>
  </si>
  <si>
    <t>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t>
  </si>
  <si>
    <t>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t>
  </si>
  <si>
    <t>YOL103W</t>
  </si>
  <si>
    <t>P30606</t>
  </si>
  <si>
    <t>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t>
  </si>
  <si>
    <t>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t>
  </si>
  <si>
    <t>YOL136C</t>
  </si>
  <si>
    <t>PFK27</t>
  </si>
  <si>
    <t>Q12471</t>
  </si>
  <si>
    <t>MGGSSDSDSHDGYLTSEYNSSNSLFSLNTGNSYSSASLDRATLDCQDSVFFDNHKSSLLSTEVPRFISNDPLHLPITLNYKRDNADPTYTNGKVNKFMIVLIGLPATGKSTISSHLIQCLKNNPLTNSLRCKVFNAGKIRRQISCATISKPLLLSNTSSEDLFNPKNNDKKETYARITLQKLFHEINNDECDVGIFDATNSTIERRRFIFEEVCSFNTDELSSFNLVPIILQVSCFNRSFIKYNIHNKSFNEDYLDKPYELAIKDFAKRLKHYYSQFTPFSLDEFNQIHRYISQHEEIDTSLFFFNVINAGVVEPHSLNQSHYPSTCGKQIRDTIMVIENFINHYSQMFGFEYIEAVKLFFESFGNSSEETLTTLDSVVNDKFFDDLQSLIESNGFA*</t>
  </si>
  <si>
    <t>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t>
  </si>
  <si>
    <t>MAVKGLGKPDQVYDGSKIRVGIIHARWNRVIIDALVKGAIERMASLGVEENNIIIETVPGSYELPWGTKRFVDRQAKLGKPLDVVIPIGVLIKGSTMHFEYISDSTTHALMNLQEKVDMPVIFGLLTCMTEEQALARAGIDEAHSMHNHGEDWGAAAVEMAVKFGKNAF*</t>
  </si>
  <si>
    <t>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t>
  </si>
  <si>
    <t>YOL156W</t>
  </si>
  <si>
    <t>HXT11</t>
  </si>
  <si>
    <t>P54862</t>
  </si>
  <si>
    <t>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t>
  </si>
  <si>
    <t>YOR011W</t>
  </si>
  <si>
    <t>AUS1</t>
  </si>
  <si>
    <t>Q08409</t>
  </si>
  <si>
    <t>MSISKYFTPVADGSLTFNGANIQFGADAQGESKKSYDAEDSMPNPANQLNDITFQAEAGEMVLVLGYPTSTLFKTLFHGKTSLSYSPPGSIKFKNNEFKSFSEKCPHQIIYNNEQDVHFPFLTVEQTIDFALSCKFDIPKGERDQIRNELLREFGLSHVLKTIVGNDFFRGVSGGERKRISIIETFIANGSVYLWDNSTKGLDSATALDFLEILRKMAKATRSVNLVRISQASDKIVDKFDKILMLSDSYQLFYGTVDECLTYFRDTLGIEKDPNDCIIEYLTSILNFQFKNKNLGNLSNSSSASVLKTATGEVTKYTYNSDFDLYDQWKHSSYYRNIKQQIQGSSIDDSIKEVDPSDVSPIFNIPLKKQLLFCTKRAFQRSLGDKAYMTAQFISVVIQSLVIGSLFYEIPLTTIGSYSRGSLTFFSILFFTFLSLADMPIAFQRQPVVKKQSQLHFYTNWVETLSTTVFDYCFKLCLVIVFSIILYFLAHLQYKAARFFIFLLFLSFYNFCMVSLFALTTLVAPTISVANLFAGILLLAIAMYASYVIYLKNMHPWFVWIAYLNPAMYAMEAILSNELYNLKLDCSETIVPRGPTYNDVPFSHKACAWQGATLGNDYVRGRDYLKQGLSYTYHHVWRNFGIIIGFLVFFIACTLFASQYIKPYFNKDEIERNNSRLTRWLPFLNKKRGTRSSARNDSKYVGIPKSHSVSSSSSSLSAVPYQISPSNKEMALNDYNEQPITETVETQKHIISWKNINYTVGTKKLINNASGFISSGLTALMGESGAGKTTLLNVLSQRVETGVVSGEILIDGHPLTDEDAFKRSIGFVQQQDLHLDLLSVKESLEISCLLRGDGDRAYLDTVSNLLKLPSDILVADLNPTQRKLLSIGVELVTKPSLLLFLDEPTSGLDAEAALTIVKFLKQLSLQGQAIFCTIHQPSKSVISHFDNIFLLKRGGECVFFGPMDDACGYFMSHDNTLVYDKEHDNPADFVIDAVGNSNSSAGKDTAEEALTLNKEAIDWSALWESSVEKKLVKKETARLEDDARASGVDYTTSLWKQPSYLQQLALITRRQYICTKRDMTYVMAKYCLNGGAGLFIGFSFWHIKHNIIGLQDSIFFCFMALCVSSPLINQIQDKALKTKEVYVAREARSNTYHWTVLLLSQSIIELPLALTSSTLFFVCAFFSCGFNNAGWSAGVFFLNYMLFAAYYSTLGLWLIYTAPNLQTAAVFVAFIYSFTASFCGVMQPYSLFPTFWKFMYRVSPYTYFVETFVSILLHNWEIKCDMSEMVPGQPLTGQSCGQFMEAFIEEYGGYLHNKNTFTVCAYCTYTVGDDFLKNENMSYDHVWRNFGIEWAFVGFNFFAMFAGYYLTYVARIWPKVFKIITKVIPHRGKKPVQN*</t>
  </si>
  <si>
    <t>YOR025W</t>
  </si>
  <si>
    <t>HST3</t>
  </si>
  <si>
    <t>P53687</t>
  </si>
  <si>
    <t>MTSVSPSPPASRSGSMCSDLPSSLQTEKLAHIIGLDADDEVLRRVTKQLSRSRRIACLTGAGISCNAGIPDFRSSDGLYDLVKKDCSQYWSIKSGREMFDISLFRDDFKISIFAKFMERLYSNVQLAKPTKTHKFIAHLKDRNKLLRCYTQNIDGLEESIGLTLSNRKLPLTSFSSHWKNLDVVQLHGDLKTLSCTKCFQTFPWSRYWSRCLRRGELPLCPDCEALINKRLNEGKRTLGSNVGILRPNIVLYGENHPSCEIITQGLNLDIIKGNPDFLIIMGTSLKVDGVKQLVKKLSKKIHDRGGLIILVNKTPIGESSWHGIIDYQIHSDCDNWVTFLESQIPDFFKTQDQIKKLRQLKREASDLRKQMKAQKDSIGTPPTTPLRTAQGIDIQGNNELNTKIKSLNTVKRKILSPENSSEEDEEENLDTRKRAKIRPTFGDNQAS*</t>
  </si>
  <si>
    <t>YOR040W</t>
  </si>
  <si>
    <t>Q12320</t>
  </si>
  <si>
    <t>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t>
  </si>
  <si>
    <t>YOR054C</t>
  </si>
  <si>
    <t>VHS3</t>
  </si>
  <si>
    <t>Q08438</t>
  </si>
  <si>
    <t>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t>
  </si>
  <si>
    <t>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t>
  </si>
  <si>
    <t>YOR071C</t>
  </si>
  <si>
    <t>NRT1</t>
  </si>
  <si>
    <t>Q08485</t>
  </si>
  <si>
    <t>MSFSSIVSKFLRYLEIPAKNRTAVNFLRNPDLQPIKSANQTWGFWSNLAYWGAVSFTAGTWMSGSAALSVGLSYPETIVSFLLGNVLTIIFTMANSYPGYDWKIGFTLAQRFVFGIYGSAFGIIIRILMSIVNYGSNAWLGGLSINMILDSWSHHYLHLPNTLSPSVAMTTKQLVGFIIFHVLTALCYFMKPYHMNYLLIWSCVATCFAMLGIVIYLTKNAHGVGELFTSTKSTVTGSKRAWAWVYMISYWFGSISPGSTNQSDYSRFGSSNLAIWTGSVCALLIPATLVPIFGVISASTCDKLYGKQFWMPMDIFDYWLTNNYSAGARAGAFFCGLCFTMSQMSSTISNCGFATGMDMAGLLPKYVDIKRGALFCACISWACLPWNFYNSSSTFLTVMSSFGVVMTPIIAVMICDNFLIRKRQYSITNAFILKGEYYFTKGVNWRAIVAWVCGMAPGLPGIAWEVNNNYFHDSGIVKFFYGDSFFSFLISFFVYWGLCVFFPFKITVRHDDKDYYGAFTDEEARKKGMIPYSEISEEEIRAYTLGECYTTGHEYKPESSDNESPELIKTSSENTNVFEIVHQKDDEKHSFSTTQQVV*</t>
  </si>
  <si>
    <t>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t>
  </si>
  <si>
    <t>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t>
  </si>
  <si>
    <t>MAAGVPKIDALESLGNPLEDAKRAAAYRAVDENLKFDDHKIIGIGSGSTVVYVAERIGQYLHDPKFYEVASKFICIPTGFQSRNLILDNKLQLGSIEQYPRIDIAFDGADEVDENLQLIKGGGACLFQEKLVSTSAKTFIVVADSRKKSPKHLGKNWRQGVPIEIVPSSYVRVKNDLLEQLHAEKVDIRQGGSAKAGPVVTDNNNFIIDADFGEISDPRKLHREIKLLVGVVETGLFIDNASKAYFGNSDGSVEVTEK*</t>
  </si>
  <si>
    <t>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t>
  </si>
  <si>
    <t>MSSDTSLSESSLLKEESGSLTKSRPPIKSNPVRENIKSFVAGGVGGVCAVFTGHPFDLIKVRCQNGQANSTVHAITNIIKEAKTQVKGTLFTNSVKGFYKGVIPPLLGVTPIFAVSFWGYDVGKKLVTFNNKQGGSNELTMGQMAAAGFISAIPTTLVTAPTERVKVVLQTSSKGSFIQAAKTIVKEGGIASLFKGSLATLARDGPGSALYFASYEISKNYLNSRQPRQDAGKDEPVNILNVCLAGGIAGMSMWLAVFPIDTIKTKLQASSTRQNMLSATKEIYLQRGGIKGFFPGLGPALLRSFPANAATFLGVEMTHSLFKKYGI*</t>
  </si>
  <si>
    <t>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t>
  </si>
  <si>
    <t>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t>
  </si>
  <si>
    <t>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t>
  </si>
  <si>
    <t>MLSRVSVFKPASRGFSVLSSLKITEHTSAKHTEKPEHAPKCQNLSDAQAAFLDRVIRVDQAGELGADYIYAGQYFVLAHRYPHLKPVLKHIWDQEIHHHNTFNNLQLKRRVRPSLLTPLWKAGAFAMGAGTALISPEAAMACTEAVETVIGGHYNGQLRNLANQFNLERTDGTKGPSEEIKSLTSTIQQFRDDELEHLDTAIKHDSYMAVPYTVITEGIKTICRVAIWSAERI*</t>
  </si>
  <si>
    <t>MDYEKFLLFGDSITEFAFNTRPIEDGKDQYALGAALVNEYTRKMDILQRGFKGYTSRWALKILPEILKHESNIVMATIFLGANDACSAGPQSVPLPEFIDNIRQMVSLMKSYHIRPIIIGPGLVDREKWEKEKSEEIALGYFRTNENFAIYSDALAKLANEEKVPFVALNKAFQQEGGDAWQQLLTDGLHFSGKGYKIFHDELLKVIETFYPQYHPKNMQYKLKDWRDVLDDGSNIMS*</t>
  </si>
  <si>
    <t>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t>
  </si>
  <si>
    <t>MEDSKKKGLIEGAILDIINGSIAGACGKVIEFPFDTVKVRLQTQASNVFPTTWSCIKFTYQNEGIARGFFQGIASPLVGACLENATLFVSYNQCSKFLEKHTNVSPLGQILISGGVAGSCASLVLTPVELVKCKLQVANLQVASAKTKHTKVLPTIKAIITERGLAGLWQGQSGTFIRESFGGVAWFATYEIVKKSLKDRHSLDDPKRDESKIWELLISGGSAGLAFNASIFPADTVKSVMQTEHISLTNAVKKIFGKFGLKGFYRGLGITLFRAVPANAAVFYIFETLSAL*</t>
  </si>
  <si>
    <t>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t>
  </si>
  <si>
    <t>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t>
  </si>
  <si>
    <t>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t>
  </si>
  <si>
    <t>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t>
  </si>
  <si>
    <t>MGKTADNHGPVRSETAREGRENQVYSPVTGARLVAGCICLTPDKKQVLMITSSAHKKRWIVPKGGVEKDEPNYETTAQRETWEEAGCIGKIVANLGTVEDMRPPKDWNKDIKQFENSRKDSEVAKHPPRTEFHFYELEIENLLDKFPECHKRHRKLYSYTEAKQNLIDAKRPELLEALNRSAIIKDDK*</t>
  </si>
  <si>
    <t>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t>
  </si>
  <si>
    <t>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t>
  </si>
  <si>
    <t>MYNPVDAVLTKIITNYGIDSFTLRYAICLLGSFPLNAILKRIPEKRIGLKCCFIISMSMFYLFGVLNLVSGFRTLFISTMFTYLISRFYRSKFMPHLNFMFVMGHLAINHIHAQFLNEQTQTTVDITSSQMVLAMKLTSFAWSYYDGSCTSESDFKDLTEHQKSRAVRGHPPLLKFLAYAFFYSTLLTGPSFDYADFDSWLNCEMFRDLPESKKPMRRHHPGERRQIPKNGKLALWKVVQGLAWMILSTLGMKHFPVKYVLDKDGFPTRSFIFRIHYLFLLGFIHRFKYYAAWTISEGSCILCGLGYNGYDSKTQKIRWDRVRNIDIWTVETAQNTREMLEAWNMNTNKWLKYSVYLRVTKKGKKPGFRSTLFTFLTSAFWHGTRPGYYLTFATGALYQTCGKIYRRNFRPIFLREDGVTPLPSKKIYDLVGIYAIKLAFGYMVQPFIILDLKPSLMVWGSVYFYVHIIVAFSFFLFRGPYAKQVTEFFKSKQPKEIFIRKQKKLEKDISASSPNLGGILKAKIEHEKGKTAEEEEMNLGIPPIELEKWDNAKEDWEDFCKDYKEWRNKNGLEIEEENLSKAFERFKQEFSNAASGSGERVRKMSFSGYSPKPISKKEE*</t>
  </si>
  <si>
    <t>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t>
  </si>
  <si>
    <t>YOR180C</t>
  </si>
  <si>
    <t>DCI1</t>
  </si>
  <si>
    <t>Q08558</t>
  </si>
  <si>
    <t>MSSRVCYHINGPFFIIKLIDPKHLNSLTFEDFVYIALLLHKANDIDSVLFTVLQSSGKYFSSGGKFSAVNKLNDGDVTSEVEKVSKLVSAISSPNIFVANAFAIHKKVLVCCLNGPAIGLSASLVALCDIVYSQNDSVFLLFPFSNLGFVAEVGTSVTLTQKLGINSANEHMIFSTPVLFKELIGTIITKNYQLTNTETFNEKVLQDIKQNLEGLYPKSVLGMKELLHSEMKQKLIKAQAMETNGTLPFWASGEPFKRFKQLQEGNRRHKL*</t>
  </si>
  <si>
    <t>Binds 1 pyridoxal phosphate per subunit.</t>
  </si>
  <si>
    <t>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t>
  </si>
  <si>
    <t>YOR190W</t>
  </si>
  <si>
    <t>SPR1</t>
  </si>
  <si>
    <t>P32603</t>
  </si>
  <si>
    <t>MVSFRGLTTLTLLFTKLVNCNPVSTKNRDSIQFIYKEKDSIYSAINNQAINEKIHGVNLGGWLVLEPYITPSLFETFRTNPYNDDGIPVDEYHFCEKLGYEKAKERLYSHWSTFYKEEDFAKIASQGFNLVRIPIGYWAFTTLSHDPYVTAEQEYFLDRAIDWARKYGLKVWIDLHGAAGSQNGFDNSGLRDSYKFLEDENLSATMKALTYILSKYSTDVYLDTVIGIELLNEPLGPVIDMERLKNLLLKPAYDYLRNKINSNQIIVIHDAFQPYHYWDGFLNDEKNEYGVIIDHHHYQVFSQVELTRKMNERIKIACQWGKDAVSEKHWSVAGEFSAALTDCTKWLNGVGLGARYDGSWTKDNEKSHYINTCANNENIALWPEERKQNTRKFIEAQLDAFEMTGGWIMWCYKTENSIEWDVEKLIQLNIFPQPINDRKYPNQCH*</t>
  </si>
  <si>
    <t>YOR192C</t>
  </si>
  <si>
    <t>THI72</t>
  </si>
  <si>
    <t>Q08579</t>
  </si>
  <si>
    <t>MSFGTRISRALRFLEIPVKNRASVNFLRNPDLQPIKSVNQTWGFWSNFAYWGVLSFNVGMWIGGSSALTVGLSYSETIGAFIIADLLTILFALANSCPGYDWKVGFTLAQRFVFGIYGSALGIIIRILMSIVYYGSNAWLGGLCVNMILDSWSHHYLHLPNTLSSKVAMTTKELIGFIIFHILTAFCYFMKPYHMNYILIWSCVGTFFAMLGMVIYLTKSAHGVGDLFTSTHSTVTGSKKAWAWVYTISYWYGSVSPGCTNQSDFSRFGSSNCAIWTGTIVALLIPATLIPVFGIIGASACEKLYGQTFWMPMDIFDNWLTTNYSAGARAATFFCGFCFVMSQISYTISNCGFASGMDLAGLLPKYVDIKRGAIFAACVSWACLPWNFYNSSSTFLTVMSSFGVVMTPIITVMICDNFLIRKRQYSVTNAFVLKGEYYFTKGVNWRAIVAWVCGMAPGLPGIAWEVNNDYFHNTGIINFFYGDSFFSFLISFFVYWGLCLLFPFKITVKHDDKDYYGAFTDEEARKKGMVPYSEISEEEIRAYTLGECFTSGHEYKPESSDDELPELTKTSSENTKVFEIVHQKDNEKESSTSSEKQIA*</t>
  </si>
  <si>
    <t>MTEQKALVKRITNETKIQIAISLKGGPLAIEHSIFPEKEAEAVAEQATQSQVINVHTGIGFLDHMIHALAKHSGWSLIVECIGDLHIDDHHTTEDCGIALGQAFKEALGAVRGVKRFGSGFAPLDEALSRAVVDLSNRPYAVVELGLQREKVGDLSCEMIPHFLESFAEASRITLHVDCLRGKNDHHRSESAFKALAVAIREATSPNGTNDVPSTKGVLM*</t>
  </si>
  <si>
    <t>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t>
  </si>
  <si>
    <t>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t>
  </si>
  <si>
    <t>MSSDSNAKPLPFIYQFISGAVAGISELTVMYPLDVVKTRFQLEVTTPTAAAVGKQVERYNGVIDCLKKIVKKEGFSRLYRGISSPMLMEAPKRATKFACNDQYQKIFKNLFNTNETTQKISIAAGASAGMTEAAVIVPFELIKIRMQDVKSSYLGPMDCLKKTIKNEGIMGLYKGIESTMWRNALWNGGYFGVIYQVRNSMPVAKTKGQKTRNDLIAGAIGGTVGTMLNTPFDVVKSRIQSVDAVSSAVKKYNWCLPSLLVIYREEGFRALYKGFVPKVCRLAPGGSLMLVVFTGMMNFFRDLKYGH*</t>
  </si>
  <si>
    <t>YOR236W_m</t>
  </si>
  <si>
    <t>YOR236W</t>
  </si>
  <si>
    <t>DFR1</t>
  </si>
  <si>
    <t>P07807</t>
  </si>
  <si>
    <t>MAGGKIPIVGIVACLQPEMGIGFRGGLPWRLPSEMKYFRQVTSLTKDPNKKNALIMGRKTWESIPPKFRPLPNRMNVIISRSFKDDFVHDKERSIVQSNSLANAIMNLESNFKEHLERIYVIGGGEVYSQIFSITDHWLITKINPLDKNATPAMDTFLDAKKLEEVFSEQDPAQLKEFLPPKVELPETDCDQRYSLEEKGYCFEFTLYNRK*</t>
  </si>
  <si>
    <t>YOR236W_c</t>
  </si>
  <si>
    <t>moncat_c:1</t>
  </si>
  <si>
    <t>A monovalent cation.</t>
  </si>
  <si>
    <t>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t>
  </si>
  <si>
    <t>YOR245C_rm</t>
  </si>
  <si>
    <t>YOR245C</t>
  </si>
  <si>
    <t>DGA1</t>
  </si>
  <si>
    <t>Q08650</t>
  </si>
  <si>
    <t>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t>
  </si>
  <si>
    <t>YOR245C_l</t>
  </si>
  <si>
    <t>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t>
  </si>
  <si>
    <t>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t>
  </si>
  <si>
    <t>MSSRKKVRVLLLKNKTVPIDKYELECRSKAFEPIFVPLIKHTHVIQDFRNVLNTIPNYLNTINYIIITSQRTVESLNEAIIPTLTSEQKAALLSKTVYTVGPATANFIRRSGFINVKGGEDAGNGSILADIIIDDLSTDIKACPPSELLFLVGEIRRDIIPKKLHSKGIKVREVVTYKTEELSDGFKRFIHAMKECDEDEVFSDWVVVFSPQGTKEITQYLGDSNRLPGSHLRVASIGPTTKKYLDDNDVTSDVVSPKPDPKSLLDAIELYQRHK*</t>
  </si>
  <si>
    <t>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t>
  </si>
  <si>
    <t>YOR311C</t>
  </si>
  <si>
    <t>DGK1</t>
  </si>
  <si>
    <t>Q12382</t>
  </si>
  <si>
    <t>MGTEDAIALPNSTLEPRTEAKQRLSSKSHQVSAKVTIPAKEEISSSDDDAHVPVTEIHLKSHEWFGDFITKHEIPRKVFHSSIGFITLYLYTQGINYKNVLWPLIYAFIILFILDLIRLNWPFFNMLYCRTVGALMRKKEIHTYNGVLWYILGLIFSFNFFSKDVTLISLFLLSWSDTAAATIGRKYGHLTPKVARNKSLAGSIAAFTVGVITCWVFYGYFVPAYSYVNKPGEIQWSPETSRLSLNMLSLLGGVVAALSEGIDLFNWDDNFTIPVLSSLFMNAVIKTFKK*</t>
  </si>
  <si>
    <t>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t>
  </si>
  <si>
    <t>MPYRVATGYSEKSTDDDLIWRTPIVKEELEDADNFLKDDAELYDKVKNESAVSHLDTIVMPIIFTVLGMFTRMYKIGRNNHVVWDEAHFGKFGSYYLRHEFYHDVHPPLGKMLVGLSGYLAGYNGSWDFPSGEVYPDYIDYVKMRLFQAMFSSLCVPLAYFTGRAIGFSRLSVWLFTILVIFENSYATLGKFILLDSMLLFFTVSSYFCLAKFHTMRKSPFSARWWLWLCLTGLNLGCAISVKMVGLFIISVVGIYTISELWNLLSDRSVSWKVYVNHWLARIFGLIIIPVCVFLLCFKIHFDLLSNSGPGDSTMPSLFQASLNGTKVGKGPRDVALGSSIISIKNQALGGALLHSHVQPFPEGSEQQQVTVYGYSDANNEWFFQRIRGVEPWTDAENKTIEFVKGGEMYRLMHRLTGKNLHTHEVPAPISKSEYEVSAYGDVDLGDYKDNWIIEIVEQVGEEDPTLLHPLSTSFRIKNSILGCYLAQSGKHLPEWGFRQGEVVCLKHASKRDKRTWWNIETHENERLPQGEDFVYPKTSFFRNFMQLNSAMMATNNALVPNPEKFDGIASSAWQWPTLNVGVRLCEWSEKSIKYFLLGSPASVWPSSIAVCALIIHVIFLTLKWQRQCVILSDPVERDVFVMAAFYPLLAWLLHYMPFVVMSRVVYAHHYLPTLYFALMILSYYFDMITKRWATRNTGKFLRLGAYIVYGSIVIAGFFYFSPFSFGMDGPVDDYAYLAWLPTWQIVEDIRNT*</t>
  </si>
  <si>
    <t>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t>
  </si>
  <si>
    <t>MSSAITALTPNQVNDELNKMQAFIRKEAEEKAKEIQLKADQEYEIEKTNIVRNETNNIDGNFKSKLKKAMLSQQITKSTIANKMRLKVLSAREQSLDGIFEETKEKLSGIANNRDEYKPILQSLIVEALLKLLEPKAIVKALERDVDLIESMKDDIMREYGEKAQRAPLEEIVISNDYLNKDLVSGGVVVSNASDKIEINNTLEERLKLLSEEALPAIRLELYGPSKTRKFFD*</t>
  </si>
  <si>
    <t>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t>
  </si>
  <si>
    <t>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t>
  </si>
  <si>
    <t>YOR348C</t>
  </si>
  <si>
    <t>P15380</t>
  </si>
  <si>
    <t>MVNILPFHKNNRHSAGVVTCADDVSGDGSGGDTKKEEDVVQVTESPSSGSRNNHRSDNEKDDAIRMEKISKNQSASSNGTIREDLIMDVDLEKSPSVDGDSEPHKLKQGLQSRHVQLIALGGAIGTGLLVGTSSTLHTCGPAGLFISYIIISAVIYPIMCALGEMVCFLPGDGSDSAGSTANLVTRYVDPSLGFATGWNYFYCYVILVAAECTAASGVVEYWTTAVPKGVWITIFLCVVVILNFSAVKVYGESEFWFASIKILCIVGLIILSFILFWGGGPNHDRLGFRYWQHPGAFAHHLTGGSLGNFTDIYTGIIKGAFAFILGPELVCMTSAECADQRRNIAKASRRFVWRLIFFYVLGTLAISVIVPYNDPTLVNALAQGKPGAGSSPFVIGIQNAGIKVLPHIINGCILTSAWSAANAFMFASTRSLLTMAQTGQAPKCLGRINKWGVPYVAVGVSFLCSCLAYLNVSSSTADVFNWFSNISTISGFLGWMCGCIAYLRFRKAIFYNGLYDRLPFKTWGQPYTVWFSLIVIGIITITNGYAIFIPKYWRVADFIAAYITLPIFLVLWFGHKLYTRTWRQWWLPVSEIDVTTGLVEIEEKSREIEEMRLPPTGFKDKFLDALL*</t>
  </si>
  <si>
    <t>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t>
  </si>
  <si>
    <t>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t>
  </si>
  <si>
    <t>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t>
  </si>
  <si>
    <t>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t>
  </si>
  <si>
    <t>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t>
  </si>
  <si>
    <t>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t>
  </si>
  <si>
    <t>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t>
  </si>
  <si>
    <t>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t>
  </si>
  <si>
    <t>YPL036W</t>
  </si>
  <si>
    <t>P19657</t>
  </si>
  <si>
    <t>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t>
  </si>
  <si>
    <t>MKRSRLVPQHIFSIISKRYLAKHAYQKTLNLPKTKFPNRSNLEITLRELIPKSSQLVYKEQLRDFFEEFSKLNTTDEKLEFIKEKLFILHDGPPYANGELHLGHALNKILKDIINRYQLSQGKYIFYKPGWDCHGLPIEIKALKDLSAQQIESISPLKIRSMALKHAQKAIKRQRETFQHFAILTDWETPYLTMDKDYEINQLNIFKEMYERGLIKRQNKPVYWGTETRTALAEGELEYNENHKSIAAYVKFPLEKKSQMDLCKKLGITNNLPIYCLIWTSTPWTLLSNRAICFNQDFSYSLLRLNSELILVETGSIDKLGLTTNSFETIKQFQGTHLNGLYYQNLLVDDKVGRPLLHGAHVTSGTGTGLVHTAPGHGQDDYLIGIQNGLEIYSPVDHQGRYQLNELPQSVRSIVRDEGDLTKGRQVLDAETAKIILCKLSDLNLLYKSHEYTHSYPYDWRSKKPVIIRATPQWFADLHDVKNLALESISRVKFCPKRGYSRLSSFMKSRNEWCISRQRSWGIPILSFYKKSEPDSVLMNSEILAHAIEKIKQKGINAWFNDKDNDMKEWLPEKYHDVAHEYCRSQDTMDVWFDSGSSWSVIKDFYEKSLKLSKLPSPLYQVCLEGSDQHRGWFQSSLLTKVASSNVPVAPYEEVITHGFTLDENGLKMSKSVGNTISPEAIIRGDENLGLPALGVDGLRYLIAQSNFTTDIVAGPTVMKHVGEALKKVRLTFRYLLSNLQKSQDFNLLPIEQLRRVDQYTLYKINELLETTREHYQKYNFSKVLITLQYHLNNELSAFYFDISKDILYSNQISSLARRQVQTTLVHILNAYRAILAPILPVMVQEVWKYIPEGWLQGQEHIDINPMRGKWPFLDSNTEIVTSFENFELKILKQFQEEFKRLSLEEGVTKTTHSHVTIFTKHHLPFSSDELCDILQSSAVDILQMDDNNNSLPTIELGSGINVQILVERSKRHNCPRCWKANSAEEDKLCDRCKEAVDHLMS*</t>
  </si>
  <si>
    <t>MHVLLSKKIARFLLISFVFVLALMVTINHPKTKQMSEQYVTPYLPKSLQPIAKISAEEQRRIQSEQEEAELKQSLEGEAIRNATVNAIKEKIKSYGGNETTLGFMVPSYINHRGSPPKACFVSLITERDSMTQILQSIDEVQVKFNKNFAYPWVFISQGELDGMKQEMIRQAITDSMNGDPELINIKFAEIPADEWVYPEWIDENKAAESLISLANVPDGDSRAVRYQARYFAGFFWRHPVLDEFDWYWRVDPGIKLYCDIDHDLFRWMQDEGKVFGFTLSMSEAKEANEKIWDVTKKFAKDFPKFISENNFKSFITKKDSEDFNNCEFTSNFEIGNLNFYRSPAYRKFFNYIDEEGGIFYWKWSDSIIHTIGLSMLLPKDKIHFFENIGFHYDKYNNCPLNDDIWNQYNCNCDQGNDFTFRSGSCGGHYFDIMKKDKPEGWDRLP*</t>
  </si>
  <si>
    <t>YPL057C</t>
  </si>
  <si>
    <t>P33300</t>
  </si>
  <si>
    <t>MRKELKYLICFNILLLLSIIYYTFDLLTLCIDDTVKDAILEEDLNPDAPPKPQLIPKIIHQTYKTEDIPEHWKEGRQKCLDLHPDYKYILWTDEMAYEFIKEEYPWFLDTFENYKYPIERADAIRYFILSHYGGVYIDLDDGCERKLDPLLAFPAFLRKTSPLGVSNDVMGSVPRHPFFLKALKSLKHYDKYWFIPYMTIMGSTGPLFLSVIWKQYKRWRIPKNGTVRILQPAYYKMHSYSFFSITKGSSWHLDDAKLMKALENHILSCVVTGFIFGFFILYGEFTFYCWLCSKNFSNLTKNWKLNAIKVRFVTILNSLGLRLKLSKSTSDTASATLLARQQKRLRKDSNTNIVLLKSSRKSDVYDLEKNDSSKYSLGNNSS*</t>
  </si>
  <si>
    <t>MFLPKFNPIRSFSPILRAKTLLRYQNRMYLSTEIRKAIEDAIESAPVVLFMKGTPEFPKCGFSRATIGLLGNQGVDPAKFAAYNVLEDPELREGIKEFSEWPTIPQLYVNKEFIGGCDVITSMARSGELADLLEEAQALVPEEEEETKDR*</t>
  </si>
  <si>
    <t>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t>
  </si>
  <si>
    <t>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t>
  </si>
  <si>
    <t>MSMSMGVRGLALRSVSKTLFSQGVRCPSMVIGARYMSSTPEKQTDPKAKANSIINAIPGNNILTKTGVLGTSAAAVIYAISNELYVINDESILLLTFLGFTGLVAKYLAPAYKDFADARMKKVSDVLNASRNKHVEAVKDRIDSVSQLQNVAETTKVLFDVSKETVELESEAFELKQKVELAHEAKAVLDSWVRYEASLRQLEQRQLAKSVISRVQSELGNPKFQEKVLQQSISEIEQLLSKLK*</t>
  </si>
  <si>
    <t>YPL087W</t>
  </si>
  <si>
    <t>YDC1</t>
  </si>
  <si>
    <t>Q02896</t>
  </si>
  <si>
    <t>MLFSWPYPEAPIEGYWGKPTSLIDWCEENYVVSPYIAEWSNTITNSIFLMTAFYSTYSAWRNKLETRYILIGMGFSLVGIGSWLFHMTLQYRYQLLDELPMLYATIIPSWSIFAETQEILIKDEKKRKESSFRIQMVISFIMCGIVTILTWIYVVVQKPAIFQVLYGILTLLVVVLSGWLTYYHVHDSFAKKNLFITMVMGMIPFVIGFICWQLDIHLCSFWIYIRRTYLALPLGVLLELHAWWHLLTGTGVYIFVVYLQYLRILTHGNPNDFLFIWRWGFFPELVRKGLPIGTSYSLEYLGPIVNTQVDDETKKNN*</t>
  </si>
  <si>
    <t>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t>
  </si>
  <si>
    <t>YPL092W</t>
  </si>
  <si>
    <t>SSU1</t>
  </si>
  <si>
    <t>P41930</t>
  </si>
  <si>
    <t>MVANWVLALTRQFDPFMFMMVMGVGISSNILYSFPYPARWLRICSYIMFAIACLIFIAVQALQILHLIVYIKEKSFREYFNDFFRNMKHNLFWGTYPMGLVTIINFLGALSKANTTKSPTNARNLMIFVYVLWWYDLAVCLVIAWGISFLIWHDYYPLEGIGNYPSYNIKMASENMKSVLLLDIIPLVVVASSCGTFTMSEIFFHAFNRNIQLITLVICALTWLHAIIFVFILIAIYFWSLYINKIPPMTQVFTLFLLLGPMGQGSFGVLLLTDNIKKYAGKYYPTDNITREQEILTIAVPWCFKILGMVSAMALLAMGYFFTVISVVSILSYYNKKEIENETGKVKRVYTFHKGFWGMTFPMGTMSLGNEELYVQYNQYVPLYAFRVLGTIYGGVCVCWSILCLLCTLHEYSKKMLHAARKSSLFSESGTEKTTVSPYNSIESVEESNSALDFTRLA*</t>
  </si>
  <si>
    <t>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t>
  </si>
  <si>
    <t>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t>
  </si>
  <si>
    <t>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t>
  </si>
  <si>
    <t>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t>
  </si>
  <si>
    <t>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t>
  </si>
  <si>
    <t>MTSIDNRPLPFIYQFTAGAIAGVSELLVMYPLDVVKTRMQLQVTTKGHPAVVAAKAAVDHYTGVMDCLTKIVKKEGFSHLYKGITSPILMEAPKRAIKFSGNDTFQTFYKKIFPTPNGEMTQKIAIYSGASAGAVEAFVVAPFELVKIRLQDVNSQFKTPIEVVKNSVVKGGVLSLFNGLEATIWRHVLWNAGYFGIIFQIRKLLPAAKTSTEKTRNDLIAGAIGGTVGCLLNTPFDVVKSRIQRSSGPLRKYNWSLPSVLLVYREEGFKALYKGFAPKVMRLAPGGGLLLVVFTNVMDFFREVKYGKKQ*</t>
  </si>
  <si>
    <t>YPL147W</t>
  </si>
  <si>
    <t>P41909</t>
  </si>
  <si>
    <t>MSTTLAAPAKLKSLLLNLHTHCIGLHVNDVTPKVYFKLLIRHLLQISRSNAAHPKLRRRAQILLVSLFLSGVTLFSGVTYSTFKIILKCYKFYKFPWKRRNRRPLIRRTRSQMQLDSGARIMYIPEVELVDRQSPDDNKFMNATDKKKRKRIFIPPKDNDVYEHDKFLFKNVELERAKNSQLFYSKFLNQMNVLSKILIPTVFDKNFLLLTAQIFFLVMRTWLSLFVAKLDGQIVKNIIAGRGRSFLWDLGCWFLIAVPASYTNSAIKLLQRKLSLNFRVNLTRYIHDMYLDKRLTFYKLIFDAKASNSVIKNIDNSITNDVAKFCDATCSVFANIAKPVIDLIFFSVYLRDNLGTVGVAGIFVNYFITGFILRKYTPPLGKLAGERSASDGDYYNYHLNMINNSEEIAFYQGTAVERTKVKELYDVLMEKMLLVDKVKFGYNMLEDYVLKYTWSGLGYVFASIPIVMSTLATGINSEEKNMKEFIVNKRLMLSLADAGSRLMHSIKDISQLTGYTNRIFTLLSVLHRVHSLNFNYGAVPSILSIRTEDASRNSNLLPTTDNSQDAIRGTIQRNFNGIRLENIDVIIPSVRASEGIKLINKLTFQIPLHIDPITSKSNSIQDLSKANDIKLPFLQGSGSSLLILGPNGCGKSSIQRIIAEIWPVYNKNGLLSIPSENNIFFIPQKPYFSRGGTLRDQIIYPMSSDEFFDRGFRDKELVQILVEVKLDYLLKRGVGLTYLDAIADWKDLLSGGEKQRVNFARIMFHKPLYVVLDEATNAISVDMEDYLFNLLKRYRFNFISISQRPTLIKYHEMLLEIGENRDGKWQLQAVGTDEAITSIDNEIEELERKLERVKGWEDERTKLREKLEII*</t>
  </si>
  <si>
    <t>YPL148C</t>
  </si>
  <si>
    <t>PPT2</t>
  </si>
  <si>
    <t>Q12036</t>
  </si>
  <si>
    <t>MSFASRNIGRKIAGVGVDIVYLPRFAHILEKYSPFDPCGRSTLNKITRKFMHEKERFHFSNLLIEENCLTPRLHEYIAGVWALKECSLKALCCCVSKHDLPPAQVLYAGMLYKTQTDTGVPQLEFDKMFGKKYPKYQQLSKNYDSLFSTHEFLVSLSHDKDYLIAVTNLVERE*</t>
  </si>
  <si>
    <t>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t>
  </si>
  <si>
    <t>YPL172C</t>
  </si>
  <si>
    <t>P21592</t>
  </si>
  <si>
    <t>MSYFPRTYAHLMRNVLAHNKGNIYLQIGTQLHDTQIKIRFNGVRYISRNHGGKQQHINTAPIEFTPNFGYGDRTSNCNKKVESTAMKTLRCTDDISTSSGSEATTDASTQLPFNVKLVDPMVRKSKRPSHAISEGLNMKTLKKKVIMPYLQLTKPRLTILVMLSAICSYALSPYPASVNELLCLTVGTTLCSGSANAINMGREPEFDRQMVRTQARPVVRGDVTPTQAFEFAALIGTLGVSILYFGVNPTVAILGASNIALYGWAYTSMKRKHIINTWLGALVGMVPPLMGWAAASPLSHPGSWCLAGLLFAWQFPHFNTLSHNIRNEYKNAGYVMTAWKNPLLNARVSLRYSILMFPLCFGLSYFNITDWYYQIDSGLINAWLTFWAFKFYWQQRINYSAKTLKDNVKFNKGLSVANIYARKTFMASVLHLPAILILAIIHKKGRWDWIYPGEAKRPQERF*</t>
  </si>
  <si>
    <t>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t>
  </si>
  <si>
    <t>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t>
  </si>
  <si>
    <t>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N*</t>
  </si>
  <si>
    <t>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t>
  </si>
  <si>
    <t>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t>
  </si>
  <si>
    <t>MSTQLASNIYAPLYAPFFGFAGCAAAMVLSCLGAAIGTAKSGIGIAGIGTFKPELIMKSLIPVVMSGILAIYGLVVAVLIAGNLSPTEDYTLFNGFMHLSCGLCVGFACLSSGYAIGMVGDVGVRKYMHQPRLFVGIVLILIFSEVLGLYGMIVALILNTRGSE*</t>
  </si>
  <si>
    <t>Binds 1 [2Fe-2S] cluster.</t>
  </si>
  <si>
    <t>MLKIVTRAGHTARISNIAAHLLRTSPSLLTRTTTTTRFLPFSTSSFLNHGHLKKPKPGEELKITFILKDGSQKTYEVCEGETILDIAQGHNLDMEGACGGSCACSTCHVIVDPDYYDALPEPEDDENDMLDLAYGLTETSRLGCQIKMSKDIDGIRVALPQMTRNVNNNDFS*</t>
  </si>
  <si>
    <t>YPL258C</t>
  </si>
  <si>
    <t>Q08975</t>
  </si>
  <si>
    <t>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t>
  </si>
  <si>
    <t>YPL262W_m</t>
  </si>
  <si>
    <t>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t>
  </si>
  <si>
    <t>YPL262W_c</t>
  </si>
  <si>
    <t>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t>
  </si>
  <si>
    <t>YPL268W</t>
  </si>
  <si>
    <t>PLC1</t>
  </si>
  <si>
    <t>P32383</t>
  </si>
  <si>
    <t>MTESAIDDQRFNLTKELQRHSCRDQGKITQKDDALDFISYSSFQSSFNTDQKSANNGSTVRRSIRSIFRRAAELPRVHMGPLTYSHGINELVNKKLRKDCDLSTLCRVLQRGIRMIRMTRRRRKFYEFKLINNNGQIIWKDGSKYLELDSVKDIRIGDTASTYQEEVDPKRLRSDSKLWIAIIYKVSNKLKALHVVALNELDFNTFLSCICGLVKLRRELMESILLPDNSQFARIHWQITVSEKEEDEKKDTLSFADVKKLCDKFHIYVSTGQLLEFFQLADINHNGLLNYFEFEKFIKILKNRKEVNMIWSKFTKPPHSHLSFENFFQFLITEQHEQVDRQTAWSYFIKYREPTQLTMGQDGFTKFLKEQPYLVEVKEELYSKPLNHYFIASSHNTYLLGKQIAETPSVEGYIQVLQQGCRCVEIDIWDGENGPVVCHGFLTSAIPLKTVIRVIKKYAFITSPYPLIISLEINCNKDNQKLASLIMREVLAEQLYFVGTRTDKLPSPRELKHKILLKSKKTSEATRGLSVNEPFPSSFSSSYESANEQELRMKDDSTNSSSATNSSSMQRIKRIGLKKHADIINDVSNISGIHGIKFRNFSLPESKTIAHCFSLNERKVEYMIKDKHLKLSLDKHNRRYLMRVYPHVLRYKSSNFNPIPFWKAGVQMVATNWQTNDIGQQLNLAMFQILDHQPDGSFKSGYVLKPKKLLPVVTKAKMIPLIYEHFENGSDPVTVKIRILSTQLLPRLNDTSPSRNNTNSFVKVEFHTDDEPTMPISIDKGTRISATEASTKSSQGNGFNPIWDAEVSITLKDTDLTFIKFMVISEETQIASVCLKLNYLRMGYRHIPLFNMEGEQYIFCTLFIHTQIL*</t>
  </si>
  <si>
    <t>MSAWRKAGISYAAYLNVAAQAIRSSLKTELQTASVLNRSQTDAFYTQYKNGTAASEPTPITK*</t>
  </si>
  <si>
    <t>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t>
  </si>
  <si>
    <t>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t>
  </si>
  <si>
    <t>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t>
  </si>
  <si>
    <t>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G*</t>
  </si>
  <si>
    <t>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t>
  </si>
  <si>
    <t>MLSRIQNYTSGLVSKANLLSSKALYYGKVGAEISKQIYLKEGLQPPTVAQFKSVYSNLYKQSLNFALKPTEVLSCLKNIQKNELLKYGAYGIQLIGFYSVGEIIGRRKLVGYKHH*</t>
  </si>
  <si>
    <t>YPR021C</t>
  </si>
  <si>
    <t>Q12482</t>
  </si>
  <si>
    <t>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t>
  </si>
  <si>
    <t>YPR026W</t>
  </si>
  <si>
    <t>P48016</t>
  </si>
  <si>
    <t>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t>
  </si>
  <si>
    <t>YPR033C_m</t>
  </si>
  <si>
    <t>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t>
  </si>
  <si>
    <t>YPR033C_c</t>
  </si>
  <si>
    <t>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t>
  </si>
  <si>
    <t>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t>
  </si>
  <si>
    <t>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t>
  </si>
  <si>
    <t>MDFTKPETVLNLQNIRDELVRMEDSIIFKFIERSHFATCPSVYEANHPGLEIPNFKGSFLDWALSNLEIAHSRIRRFESPDETPFFPDKIQKSFLPSINYPQILAPYAPEVNYNDKIKKVYIEKIIPLISKRDGDDKNNFGSVATRDIECLQSLSRRIHFGKFVAEAKFQSDIPLYTKLIKSKDVEGIMKNITNSAVEEKILERLTKKAEVYGVDPTNESGERRITPEYLVKIYKEIVIPITKEVEVEYLLRRLEE*</t>
  </si>
  <si>
    <t>MVTGGMASKWDQKGMDIAYEEAALGYKEGGVPIGGCLINNKDGSVLGRGHNMRFQKGSATLHGEISTLENCGRLEGKVYKDTTLYTTLSPCDMCTGAIIMYGIPRCVVGENVNFKSKGEKYLQTRGHEVVVVDDERCKKIMKQFIDERPQDWFEDIGE*</t>
  </si>
  <si>
    <t>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t>
  </si>
  <si>
    <t>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t>
  </si>
  <si>
    <t>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t>
  </si>
  <si>
    <t>MSSNSTPEKVTAEHVLWYIPNKIGYVRVITAALSFFVMKNHPTAFTWLYSTSCLLDALDGTMARKYNQVSSLGAVLDMVTDRSSTAGLMCFLCVQYPQWCVFFQLMLGLDITSHYMHMYASLSAGKTSHKSVGEGESRLLHLYYTRRDVLFTICAFNELFYAGLYLQLFSNSATFGKWTTIISFPGYVFKQTANVVQLKRAALILADNDAKNANEKNKTY*</t>
  </si>
  <si>
    <t>YPR121W</t>
  </si>
  <si>
    <t>THI22</t>
  </si>
  <si>
    <t>Q06490</t>
  </si>
  <si>
    <t>MVIILLGLCTLGFPRTAFCPSIMTNSTVSINTPPPYLTLACNEKLPTVMSIAGSDSSGGAGVEADIKTITAHRCYAMTCVTTLTAQTPVKVYGAQ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t>
  </si>
  <si>
    <t>MLTLESALTGAVASAMANIAVYPLDLSKTIIQSQVSPSSSEDSNEGKVLPNRRYKNVVDCMINIFKEKGILGLYQGMTVTTVATFVQNFVYFFWYTFIRKSYMKHKLLGLQSLKNRDGPITPSTIEELVLGVAAASISQLFTSPMAVVATRQQTVHSAESAKFTNVIKDIYRENNGDITAFWKGLRTGLALTINPSITYASFQRLKEVFFHDHSNDAGSLSAVQNFILGVLSKMISTLVTQPLIVAKAMLQSAGSKFTTFQEALLYLYKNEGLKSLWKGVLPQLTKGVIVQGLLFAFRGELTKSLKRLIFLYSSFFLKHNGQRKLAST*</t>
  </si>
  <si>
    <t>YPR138C</t>
  </si>
  <si>
    <t>MEP3</t>
  </si>
  <si>
    <t>P53390</t>
  </si>
  <si>
    <t>MARGDGHLWTETYDSSTVAFMILGAALVFFMVPGLGFLYSGLARRKSALALIWVVIMATLVGILQWYFWGYSLAFSKTATNNKFIGNLDSFGFRNVYGKISDDSTYPELIYAIFQMMFMCVALSIIAGATAERGKLFPHMVFLFVFATLVYCPITYWIWAPGGWAYQWGVLDWAGGGNIEILSAVAGFVYSYFLGRRKENLLINFRPHNVSMVTLGTSILWFGWLLFNAASSLSPNMRSVYAFMNTCLSATTGGMTWCLLDYRSEKKWSTVGLCSGIICGLVAATPSSGCITLYGSLIQGIIAGVVCNFATKIKYYLKVDDSLDLLAEHGIAGVVGLIFNALFAADWVIGMDGTTKHKGGWLTHNWKQMYIQIAYIGASAGYCAVVTAIICFVLGKIPGVHLRVTEEAEALGLDEDQIGEFAYDYVEVRRDYYQWGVDTDALHTTCNGANSASETNPTEDSQNSSLSSATVSGQNEKSNNPKLHHAKEA*</t>
  </si>
  <si>
    <t>MSFRDVLERGDEFLEAYPRRSPLWRFLSYSTSLLTFGVSKLLLFTCYNVKLNGFEKLETALERSKRENRGLMTVMNHMSMVDDPLVWATLPYKLFTSLDNIRWSLGAHNICFQNKFLANFFSLGQVLSTERFGVGPFQGSIDASIRLLSPDDTLDLEWTPHSEVSSSLKKAYSPPIIRSKPSWVHVYPEGFVLQLYPPFENSMRYFKWGITRMILEATKPPIVVPIFATGFEKIASEAVTDSMFRQILPRNFGSEINVTIGDPLNDDLIDRYRKEWTHLVEKYYDPKNPNDLSDELKYGKEAQDLRSRLAAELRAHVAEIRNEVRKLPREDPRFKSPSWWKRFNTTEGKSDPDVKVIGENWAIRRMQKFLPPEGKPKGKDD*</t>
  </si>
  <si>
    <t>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t>
  </si>
  <si>
    <t>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t>
  </si>
  <si>
    <t>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t>
  </si>
  <si>
    <t>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t>
  </si>
  <si>
    <t>MKTYHLNNDIIVTQEQLDHWNEQLIKLETPQEIIAWSIVTFPHLFQTTAFGLTGLVTIDMLSKLSEKYYMPELLFIDTLHHFPQTLTLKNEIEKKYYQPKNQTIHVYKPDGCESEADFASKYGDFLWEKDDDKYDYLAKVEPAHRAYKELHISAVFTGRRKSQGSARSQLSIIEIDELNGILKINPLINWTFEQVKQYIDANNVPYNELLDLGYRSIGDYHSTQPVKEGEDERAGRWKGKAKTECGIHEASRFAQFLKQDA*</t>
  </si>
  <si>
    <t>MSIEYSVIVPAYHEKLNIKPLTTRLFAGMSPEMAKKTELIFVDDNSQDGSVEEVDALAHQGYNVRIIVRTNERGLSSAVLKGFYEAKGQYLVCMDADLQHPPETVPKLFESLHDHAFTLGTRYAPGVGIDKDWPMYRRVISSTARMMARPLTIASDPMSGFFGLQKKYLENCNPRDINSQGFKIALELLAKLPLPRDPRVAIGEVPFTFGVRTEGESKLSGKVIIQYLQQLKELYVFKFGANNLILFITFWSILFFYVCYQLYHLVF*</t>
  </si>
  <si>
    <t>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t>
  </si>
  <si>
    <t>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t>
  </si>
  <si>
    <t>YPR192W_en</t>
  </si>
  <si>
    <t>YPR192W</t>
  </si>
  <si>
    <t>AQY1</t>
  </si>
  <si>
    <t>P0CD91</t>
  </si>
  <si>
    <t>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t>
  </si>
  <si>
    <t>YPR192W_rm</t>
  </si>
  <si>
    <t>YHR215W</t>
  </si>
  <si>
    <t>PHO12</t>
  </si>
  <si>
    <t>P38693</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</si>
  <si>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YNDTLLKQ*</t>
  </si>
  <si>
    <t>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t>
  </si>
  <si>
    <t>YDR538W</t>
  </si>
  <si>
    <t>PAD1</t>
  </si>
  <si>
    <t>P33751</t>
  </si>
  <si>
    <t>MLLFPRRTNIAFFKTTGIFANFPLLGRTITTSPSFLTHKLSKEVTRASTSPPRPKRIVVAITGATGVALGIRLLQVLKELSVETHLVISKWGAATMKYETDWEPHDVAALATKTYSVRDVSACISSGSFQHDGMIVVPCSMKSLAAIRIGFTEDLITRAADVSIKENRKLLLVTRETPLSSIHLENMLSLCRAGVIIFPPVPAFYTRPKSLHDLLEQSVGRILDCFGIHADTFPRWEGIKSK*</t>
  </si>
  <si>
    <t>YDR539W</t>
  </si>
  <si>
    <t>FDC1</t>
  </si>
  <si>
    <t>Q03034</t>
  </si>
  <si>
    <t>mn2_c:1,prefmn_c:1</t>
  </si>
  <si>
    <t>Binds 1 prenylated FMN (prenyl-FMN) per subunit.</t>
  </si>
  <si>
    <t>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t>
  </si>
  <si>
    <t>MSSQDVLIHSDDPCHPANLICTLCKQFFHNNWCTGTGGGISIKDPNTNYYYLAPSGVQKEKMIPEDLFVMDAQTLEYLRSPKLYKPSACTPLFLACYQKKNAGAIIHTHSQNAVICSLLFGDEFRIANIEQIKAIPSGKVDPVTKKPMALSFFDTLKIPIIENMAHEDELIDDLHKTFKDYPDTCAVIVRRHGIFVWGPTIDKAKIFNEAIDYLMELAIKMYQMGIPPDCGIGEEKKHLKMASP*</t>
  </si>
  <si>
    <t>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t>
  </si>
  <si>
    <t>YAR069W-A</t>
  </si>
  <si>
    <t>MCEHQLTQEDLEFDKKHIWHPYTSITTPLKVYPVTKAEGSYLYLDNGTKVVDGMASWWCVQQGYNNHRLNAAAISQINKMSHVMFGGITHKAGIDFCKKLLALLPDTLECALLADSGSISVDIAMKMALRYHHSLGNTTKKRFLTIKKGYHGDAFGAVSVCDPVNSRHNTYNGFLAENIFCKAPEVRFDCREKDVEKLVEELDVKPFAEIIDKHHSEISGVVMESIVQGAGGLRMYHPYFLKRVRALCNDFNILLILDEVAVGLGRTGMLFGFEHAGIVPDIVCLGKTLTAGYLTLSATVTTREIGDQISSGPEGCFMHGQTYMANPLACAVASENLSILMEGKWKSQVRQIEVQLKKELVPLLEHPIVADVRILGAIGVVEVTKRVNVEVLQEQFIKAGAWIRPFGNIIYILPPYIITSEELTVLTEAIRSVLDFI*</t>
  </si>
  <si>
    <t>YHR214W-F</t>
  </si>
  <si>
    <t>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t>
  </si>
  <si>
    <t>MMVPRISASPVFKRIFLRWGFVTLPIQKTVSHTLRRDFSAPCRSMVKCLLLRPGISVHSAQDRKFYSTEEKSSQFDENKSKSNNGKKNEPHGIKGLMAKYGYSALIVYILLTCVDLPLCFLGVHSLGEEKIKIYLNRGKQLIGMGEPDESKVIQDVRRKQAHREAVQAENADKVEDASRKTFNERWQEMKDSTLLAELLIAYGIHKSLIIVRVPLTAVLTPSFVKLLQRFGIDLMKKQKKVFQTMASGAKIRYKGNNPSDFIKNEGTALDITKRKPRTKGQKWFDGLM*</t>
  </si>
  <si>
    <t>MPINIRRATINDIICMQNANLHNLPENYMMKYYMYHILSWPEASFVATTTTLDCEDSDEQDENDKLELTLDGTNDGRTIKLDPTYLAPGEKLVGYVLVKMNDDPDQQNEPPNGHITSLSVMRTYRRMGIAENLMRQALFALREVHQAEYVSLHVRQSNRAALHLYRDTLAFEVLSIEKSYYQDGEDAYAMKKVLKLEELQISNFTHRRLKENEEKLEDDLESDLLEDIIKQGVNDIIV*</t>
  </si>
  <si>
    <t>YFL058W</t>
  </si>
  <si>
    <t>THI5</t>
  </si>
  <si>
    <t>P43534</t>
  </si>
  <si>
    <t>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t>
  </si>
  <si>
    <t>MASSSSTLPLHMYIRPLIIEDLKQILNLESQGFPPNERASEEIISFRLINCPELCSGLFIREIEGKEVKKETLIGHIMGTKIPHEYITIESMGKLQVESSNHIGIHSVVIKPEYQKKNLATLLLTDYIQKLSNQEIGNKIVLIAHEPLIPFYERVGFKIIAENTNVAKDKNFAEQKWIDMERELIKEEYDN*</t>
  </si>
  <si>
    <t>YFR055W</t>
  </si>
  <si>
    <t>IRC7</t>
  </si>
  <si>
    <t>P43623</t>
  </si>
  <si>
    <t>MIDRTELSKFGITTQLSVIGRNPDEQSGFVNPPLYKGSTIILKKLSDLEQRKGRFYGTAGSPTIDNLENAWTHLTGGAGTVLSASGLGSISLALLALSKAGDHILMTDSVYVPTRMLCDGLLAKFGVETDYYDPSIGKDIEKLVKPNTTVIFLESPGSGTMEVQDIPALVSVAKKHGIKTILDNTWATPLFFDAHAHGIDISVEAGTKYLGGHSDLLIGLASANEECWPLLRSTYDAMAMLPGAEDCQLALRGMRTLHLRLKEVERKALDLAAWLGNRDEVEKVLHPAFEDCPGHEYWVRDYKGSSGLFSIVLKNGFTRAGLEKMVEGMKVLQLGFSWGG*</t>
  </si>
  <si>
    <t>MEARRYGPNIIVTGTPGCGKSSTCEFLKNKLKDYKYYNISDFAKDNDCFEGYDEGRKSHIVDEDKLLDMLEPLLRQGNSIVDWHVNDVFPERLIDLVVVLRCDNSNLYSRLHARGYHDSKIEENLDAEIMGVVKQDAVESYEPHIVVELQSDTKEDMVSNVSRIVAWEKMWLEQHPDGVTNEYQGPRSDDEDDEDSE*</t>
  </si>
  <si>
    <t>MDRKAVEEKRIVISIGGGHATGVGAIALDLQNTFKSLYNSINIRVINLDNMIEGNIKSYNNNDYDFDNILNLVYEKHAVTSQNDMIQHDYEDPIDLIIVCGCYALYDKRINEISQLKVFLDSDADKRLISLIKKKNVGSNEQLAQLITEYMDHLRPEMQQYIEPTRTFADLIIPSTNENLGRAVLVDGIVKAIEDTKSQIEGNNTNNKIRPRLWDFEAETMDLEKDRYYDLS*</t>
  </si>
  <si>
    <t>MSSFYTVVGVFIVVSAMSVLFWIMAPKNNQAVWRSTVILTLAMMFLMWAITFLCQLHPLVAPRRSDLRPEFAE*</t>
  </si>
  <si>
    <t>YOL077W-A</t>
  </si>
  <si>
    <t>ATP19</t>
  </si>
  <si>
    <t>P81451</t>
  </si>
  <si>
    <t>MGAAYHFMGKAIPPHQLAIGTLGLLGLLVVPNPFKSAKPKTVDIKTDNKDEEKFIENYLKKHSEKQDA*</t>
  </si>
  <si>
    <t>Binds 1 divalent metal cation per subunit; can use either Mg(2+) or Mn(2+).</t>
  </si>
  <si>
    <t>MSNNEIVFVTGNANKLKEVQSILTQEVDNNNKTIHLINEALDLEELQDTDLNAIALAKGKQAVAALGKGKPVFVEDTALRFDEFNGLPGAYIKWFLKSMGLEKIVKMLEPFENKNAEAVTTICFADSRGEYHFFQGITRGKIVPSRGPTTFGWDSIFEPFDSHGLTYAEMSKDAKNAISHRGKAFAQFKEYLYQNDF*</t>
  </si>
  <si>
    <t>MTEIEFGQPLPSNLDYAVSFGIPTWDSAIGYAEKVPEVIGKMATGYPRYFPQPPVQRLCAYFVKKFGRGSENCRPFPSVNLGLKCFEYVKSVSGPESKAHLEVETVTIKNRGAKTSKEPAELVLTIAAVLASEEEFETVKEYWKLRGECVSSRLALSVNQLLDCANHGSEQVLRELEAGVFAAKKGEEKAKNLIKGRIVENRFRPFGLEKKTPNWEGLNLNPNEDVYLVSSGMSAISTARNLLTFWEEKKNSGDSLNKTTSDQKKKPLLCDTVGIFGFPFKDTQVIMTKFGKCKFFGFGNSRDVVELQKFLETSKQRILAVFVETPSNPLLNMPDLKKLRSLADQYGFFIVIDDTIGGLNVDILPYADIVSTSLTKLFNGASNVMGGSVVLNPKSSLYPYAREYFRSANFEDLLWCEDAIVLERNSRDFEDRTLRANANTGILLNDLLLPEEGKICKKIYYPTVTSKETFENYESVRNERGGYGCLFSVAFFNEGDAKAFYDSLKVFKGPSNGTNFTLACPYVHLAHHSELEEVSKFGADPNIIRVSVGLEDIQWLLKVFSSALDVVKSRGSKHS*</t>
  </si>
  <si>
    <t>MVSAQVATELGQPIPLDTQHAVSVCFPTWKSVISYVEKDPKVLGCLKSGYPRFWIHPSIQKLRDILIEKYAKENETCFCFPSYRVAKRCREYVRRKCAHRNGKVRILQLATAKPINEEQKTWKRECKIAVVFVDGAYENILKQYWQYTGEIISSRLAEYVLHELFMVEKKSSPAEEKEYIEMRYGRNLNFAFADRAKELIKKRIATKVIDKDEHDEEENYHFLAGNQDEQDFQDTFLDSSLNEANHGEDHDGGISGEVDSQEEPHNGLVSTIPPEPIEMSTIEEEQSVEEDAGRCALRVCPERDVFLFPSGMASIFTAHRLLLQWDSLRLNRSRNGSDVTSSPPNKKTVIFGFPYADTLHVLQEFNETYFLGEGDESSMKELTKILHSGEQILAVFIETPSNPLLKMGNLLELKRLSELFGFFIIIDETVGGIVNIDGLPFADIVCSSLTKTFSGDSNVIGGSMVLNPQSRVYEFASRFMQLEDEYEDLLWCEDAIYLERNSRDFIARTIRINYSTEYLLDKILKPHVGENKLFKKIYYPNLTSKETLTNYDMVRCKKEGGYGGLFSLTFHDEDHAAAFYDNLKLNKGPSLGTNFTLAFPYTLMTYYHELDMAEKFGVERNLLRISVGLESQSILGKIFQEAIDKTVEI*</t>
  </si>
  <si>
    <t>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t>
  </si>
  <si>
    <t>Q06204</t>
  </si>
  <si>
    <t>MTIESTLARELESLILPADSIVNVVDQFQEELLSRLQTNTISMLPQCLVPDKRSRWNPEDKILTIDFGGTRLKFAIISLPQIVIEYNDAFELTYNIVDSNFFNQIIYTICTRLAANGYIKKKNESSEASKFFVSVTFSFPLNPEGEVVAMGKGFVMTDTLQGSTVKQLIQSSFHRIISENIEEFFCTMNVCHVINDAIAVSLTSKFICENDSISLIIGTGTNACFEVPYGYLPPFKRDALRETLPSSYNKETLNFKHVLINSEIGFIGKNVIALQPFDIHGAISYEMPLECVTSGKWLPLSLKNILLQYNIIPKNFPVEFNGELVCQLAEDCTNAWFENEHYALICQIARLLIKRAAFYVAAIVQAIDIITGCKNYNFIHIGYVGSFLHNSNFYREQIKYYSSIHIKLQFLNHSNLLGAAIATYLNKSDNQVQ*</t>
  </si>
  <si>
    <t>YMR084W</t>
  </si>
  <si>
    <t>A2P2R3</t>
  </si>
  <si>
    <t>MCGIFGYCNFLIEKTRGEIIDTLIEGLQALEYKEYDSSGISIQGDELESLNIYKQTGKISSLKEEIDLYNLNKNLPFISHCGIAHTRRATHGGLRRANCHPHNSDPSNEFVVVHNGVITNFANLKALLMAKGYVFKSDTDTECIPKLYKHIYDTSIELGYNLDFHVLTNLVLKELEGSYGLLCTSSHFPDEVVAARKGSPLVIGVKGKTDMDVNFVEVEYLDQEEDYLKLNTQTKSSGNVLAAAPVKYNTCLRKSPPFVHNT*</t>
  </si>
  <si>
    <t>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t>
  </si>
  <si>
    <t>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t>
  </si>
  <si>
    <t>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I*</t>
  </si>
  <si>
    <t>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t>
  </si>
  <si>
    <t>YMR323W</t>
  </si>
  <si>
    <t>ERR3</t>
  </si>
  <si>
    <t>P42222</t>
  </si>
  <si>
    <t>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t>
  </si>
  <si>
    <t>YOR393W</t>
  </si>
  <si>
    <t>ERR1</t>
  </si>
  <si>
    <t>P0CX10</t>
  </si>
  <si>
    <t>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t>
  </si>
  <si>
    <t>MAETERLMPNGGSRETKPLITGHLILGTIVACLGSIQYGYHIAELNAPQEFLSCSRFEAPDENISYDDTWVGQHGLKQCIALTDSQYGAITSIFSIGGLFGSYYAGNWANRYGRKYVSMGASAMCMVSSLLLFFSNSYLQLLFGRFLVGMSCGTAIVITPLFINEIAPVEWRGAMGSMNQVSINLGILLTQTLALKYADSYNWRWLLFSGSVIAVANILAWLKVDESPRWLVSHGFVSEAETALFKLRPGTYQQAKQEIQDWQRSHGHNRDPESSEETHSGPTLWQYVTDPSYKKPRTVILAILSCQQFCGINSIIFYGVKVIGKILPDYSIQVNFAISILNVVVTLAASAIIDHVGRRPLLLASTTVMTAMSLLISVGLTLSVSFLLVTATFVYIAAFAIGLGPIPFLIIGELSYPQDAATAQSFGTVCNWLATFIVGYLFPIGHGLMGGYVFAIFAAIAAMFATYVYKRVPETKGKTTYSEVWAGY*</t>
  </si>
  <si>
    <t>YGL104C</t>
  </si>
  <si>
    <t>VPS73</t>
  </si>
  <si>
    <t>P53142</t>
  </si>
  <si>
    <t>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t>
  </si>
  <si>
    <t>MKKTFEQFRKSNLLFQVLKGPQHLECQKLFVLDSSFNPPHLAHFQLLSQTIKNFKLKDTRSHVLLLLAVNNADKLPKPASFPTRLEMMCLFADYLQEKLPQSVVSVGLTVFSKFIDKDKILHEQFVKGCSADIGYLVGFDTIARIFDEKYYHPLKISDVMESFMSGSQLYCLARGDCHLSAESQLRYASDILEGKFEPVIPREWGARIHVMQNDYPALRNVSSSEIRNKLKNGQVESLKDELPLCIYDYLINNKTIFD*</t>
  </si>
  <si>
    <t>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t>
  </si>
  <si>
    <t>YHL012W</t>
  </si>
  <si>
    <t>P38709</t>
  </si>
  <si>
    <t>MTVFSGVNKIEFEGTFEGIGKDVVMSQMIRALQKHFPSIRDKNYEFSLFLHIFQRYVLENTSITHDLVCDKIRLPIIDEVVELDDIKNYGLLEGKLLSKLAILKLTGKANPIIGKESPLFEVKNGMSSLDVIVRQTQNLNVRYNSDVPLIFMTSLETESQVSNFLEEHYSSSKVRWKTVVQSSFPQIDKDRLLPIDLQINSHENDFWYPCGTGNLTDTLYFSGELDKLIAQGKEILFVSNVDNLGATGDLNILNFIINEKIEYLVEVVERTANVSNTGVLATYKGKLRSVYYNCLSNESASTCRIVNTNNIWIDLKKLKVLIESNSLNLPIHSSESKITHKNEEIECLQFKTQLVDCIAFFPNSRVLKVSRDRFLPLRTCKDLFLLKSTLYDLDSNGTFNLYPLKFGLLPSIDLGDEFATYETFKIGVPDIPNILELEHLTVMGNVFFGRNITLKGTVIIICDENDVITVPDGSILENVTIWHKSQLEDMNGY*</t>
  </si>
  <si>
    <t>YFL060C</t>
  </si>
  <si>
    <t>SNO3</t>
  </si>
  <si>
    <t>P43544</t>
  </si>
  <si>
    <t>MTVVIGVLALQGAFIEHVRHVEKCIVENRDFYEKKLSVMTVKDKNQLAQCDALIIPGGESTAMSLIAERTGFYDDLYAFVHNPSKVTWGTCAGLIYISQQLSNEAKLVKTLNLLKVKVKRNAFGRQAQSSTRICDFSNFIPHCNDFPATFIRAPVIEEVLDPEHVQVLYKLDGKDNGGQELIVAAKQKNNILATSFHPELAENDIRFHDWFIREFVLKNYSK*</t>
  </si>
  <si>
    <t>YDR387C</t>
  </si>
  <si>
    <t>CIN10</t>
  </si>
  <si>
    <t>Q04162</t>
  </si>
  <si>
    <t>MSTDESEDVYSDLYSIISQVTSNTANDIEQLPYALTFKTSLIFVGATIGGLLFGYDTGVISGVLLSLKPEDLSLVVLTDVQKELITSSTSVGSFFGSILAFPLADRYGRRITLAICCSIFILAAIGMAIARTLTFLICGRLLVGIAVGVSAQCVPLFLSEISPSRIRGFMLTLNIIAITGGQLVSYVIASLMKEIDNSWRYLFALSAIPAILFLSILDFIPESPRWSISKGDILYTRDSLRMLYPTASTYHVNSKIKQLIIELDKLRLYEDASEPLLVQSQSVIRYMDSSTSGTLSPPNIKRLSSNTERTSNTMSSSSAYLSALRGPAPNGALASNKKKRHRMEPRTIRALIVGCMLMFFQQITGFNAFMYYAAIIFSKFNIKNPLLPPILIASTNFIFTFFAMYTMDSLGRRAILLRTILIMTVGLLLCSVGFGHDQVNLLLISVVIYVAAYASAMGSVPWTCVEFLPLNRRSFGASCIACTNWLTNAFVSMTYLSTINTIGDENTMLIFAFFTVCAWFFVYFWYPEVKGLSLEEVGRVFDNGIDVHYVFRTYH*</t>
  </si>
  <si>
    <t>YCR068W</t>
  </si>
  <si>
    <t>P25641</t>
  </si>
  <si>
    <t>MLHKSPSRKRFASPLHLGCILTLTVLCLIAYYFALPDYLSVGKSSSRGAMDQKSDGTFRLKSIYRHGVGANHRLHQRLEVTPEVISAAGMLYQETTTQGQDFEDQEPLWTTNAEYATTNPFDFEFELRRMPLLMKRMKERDPEFIESYIYGETYMTEEEEHAMWIDDDIVAPNITDRGTVVSLALMSSNAYVRIPQTGDWRNVTEPWNETEPEDFGWDGDGIRGHVFYNEVENIVVLSIKGTSAQGLPGSGEDETTGNDKINDNLLFSCCCARVSYLWTTVCDCYVKSYICDESCLEKELRRKDRFYSAVVDIYKGVLKEYPDAAIWVTGHSLGGALASLLGRTFGLPAVAFESPGELLPSKRLHLPFPPGLPSYMEGIWHFGHNADPIFMGTCNGASSSCSLVGYAMETACHTGRVCVYDVVNDKGWSVNMFNHRIHKVIDEVLLGYEQAAKCVEPEPCVDCYNWKFIPSRDWESSSRLITKTKSHAAPTTTTRTTATTTSSSTCVGRNWLGFCTKYEL*</t>
  </si>
  <si>
    <t>Binds 1 monovalent cation per monomer. Structural cofactor stabilizing the GTP-bound 'on' state. May also act as a transition state stabilizer of the hydrolysis reaction.</t>
  </si>
  <si>
    <t>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t>
  </si>
  <si>
    <t>MSATESSSIFTLSHNSNLQDILAANAKWASQMNNIQPTLFPDHNAKGQSPHTLFIGCSDSRYNENCLGVLPGEVFTWKNVANICHSEDLTLKATLEFAIICLKVNKVIICGHTDCGGIKTCLTNQREALPKVNCSHLYKYLDDIDTMYHEESQNLIHLKTQREKSHYLSHCNVKRQFNRIIENPTVQTAVQNGELQVYGLLYNVEDGLLQTVSTYTKVTPK*</t>
  </si>
  <si>
    <t>YFL054C</t>
  </si>
  <si>
    <t>P43549</t>
  </si>
  <si>
    <t>MSYESGRSSSSSESTRPPTLKEEPNGKIAWEESVKKSRENNENDSTLLRRKLGETRKAIETGGSSRNKLSALTPLKKVVDERKDSVQPQVPSMGFTYSLPNLKTLNSFSDAEQARIMQDYLSRGVNQGNSNNYVDPLYRQLNPTMGSSRNRPVWSLNQPLPHVLDRGLAAKMIQKNMDARSRASSRRGSTDISRGGSTTSVKDWKRLLRGAAPGKKLGDIEAQTQRDNTVGADVKPTKLEPENPQKPSNTHIENVSRKKKRTSHNVNFSLGDESYASSIADAESRKLKNMQTLDGSTPVYTKLPEELIEEENKSTSALDGNEIGASEDEDADIMTFPNFWAKIRYHMREPFAEFLGTLVLVIFGVGGNLQATVTKGSGGSYESLSFAWGFGCMLGVYVAGGISGGHINPAVTISMAIFRKFPWKKVPVYIVAQIIGAYFGGAMAYGYFWSSITEFEGGPHIRTTATGACLFTDPKSYVTWRNAFFDEFIGASILVGCLMALLDDSNAPPGNGMTALIIGFLVAAIGMALGYQTSFTINPARDLGPRIFASMIGYGPHAFHLTHWWWTWGAWGGPIAGGIAGALIYDIFIFTGCESPVNYPDNGYIENRVGKLLHAEFHQNDGTVSDESGVNSNSNTGSKKSVPTSS*</t>
  </si>
  <si>
    <t>MGAVISLPVSMAGSFVASCFGGCCSNLVTKTASSLGSSSLGTRLLYAVWLLLNSLISWVSYSANKSILWPGKTCTGTGECGFFTVHRLNFALGCLHLILALVLTGVKSTNDVRAALQNSWWSLKFILYLCLIVLSFVIPNDFYIFFSKWVSVPSGAIFILVGLILLVDFAHEWAETCISHVESEDEDSSFWQRFLVLGTTSMYTASIIMTVVMYVMFCHQQCNMNQTAVTVNLILTVITLVLSVNPKIQEANPKSGLAQSSMVSVYCTYLTMSAMSSEPDDKMCNPLVRSSGTRKFSIILGSLFTFIAIAYTTTRAAANSAFQGTNTNGAIYLGNDIEYEGLGGQTRNQLRYEAIKQAVEEGSLPESALYDTAWLGTSSPTGAMDNQNDDERTGTKYNYTLFHVIFFLATQWIAILLTINVTQDDVGDFIPVGRTYFYSWVKIVSAWICYALYGWTVVAPAIMPDRFDYENYY*</t>
  </si>
  <si>
    <t>YDR456W</t>
  </si>
  <si>
    <t>NHX1</t>
  </si>
  <si>
    <t>Q04121</t>
  </si>
  <si>
    <t>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t>
  </si>
  <si>
    <t>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t>
  </si>
  <si>
    <t>YDL024C</t>
  </si>
  <si>
    <t>DIA3</t>
  </si>
  <si>
    <t>P52290</t>
  </si>
  <si>
    <t>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t>
  </si>
  <si>
    <t>YDL246C</t>
  </si>
  <si>
    <t>SOR2</t>
  </si>
  <si>
    <t>Q07786</t>
  </si>
  <si>
    <t>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t>
  </si>
  <si>
    <t>YDR242W</t>
  </si>
  <si>
    <t>P22580</t>
  </si>
  <si>
    <t>MTVHSTWKEKVQLKKDQLNSKIKDEWKLNSTTITRLKNDKKNLIKNIDDLCSSSENQITHSTIMALRQALEAKELSCHEITAAFCHRAALIHQVVNCLSEIMFSEALRLADYYDSNRPAILPPLYGIPISLKDQCNVEGVDTSLGYLCRTFKPKTKNEESLIVSFLRDLGAIIFVKTTVPSSMMATDTQSNTFGYTYNSINLSFSSGGSSGGEGSLIGAHGSLLGLGTDIGGSIRIPSSYQGLFGLKPTFGRVPYLRVDNSFEGRETIPSVIGPLARDLSDLRYFMSCVINICQPWVQDVKCIPYHFDSSTSKLHDNYVVGIWYGDGVIDPPPSDIRALKTCEDLVNKTKGMKAVKWEPSSELSRELFDLANEADVADSGNEIKNEFEISGEPLLDILKPMVLENGRPPYTVNEWWDLTKRVYNAQQLMRDYYLSFPESERPDVIISPTTLMPFRPGDMLKTTLRYILLFNVLNFPSLSIPVGSVDCQIDGLMDTTSALNPEDKMIKTYWNDLIQSGEIDGFPIGLQVVSPTFNDNEVCKFASWLFSKI*</t>
  </si>
  <si>
    <t>MSISESYAKEIKTAFRQFTDFPIEGEQFEDFLPIIGNPTLFQKLVHTFKTHLEEKFGKEKIDFIAGIEARGLLFGPSLALALGVGFVPIRRVGKLPGECASITFTKLDHEEIFEMQVEAIPFDSNVVVVDDVLATGGTAYAAGDLIRQVGAHILEYDFVLVLDSLHGEEKLSAPIFSILHS*</t>
  </si>
  <si>
    <t>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E*</t>
  </si>
  <si>
    <t>MTKEVPYYCDNDDNNIIRLFIIRHGQTEHNVKKILQGHKDTSINPTGEEQATKLGHYLRSRGIHFDKVVSSDLKRCRQTTALVLKHSKQENVPTSYTSGLRERYMGVIEGMQITEAEKYADKHGEGSFRNFGEKSDDFVARLTGCVEEEVAEASNEGVKNLALVSHGGAIRMILQWLKYENHQAHKIIVFNTSVTIVDYVKDSKQFIVRRVGNTQHLGDGEFVVSDLRLR*</t>
  </si>
  <si>
    <t>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t>
  </si>
  <si>
    <t>YLR164W</t>
  </si>
  <si>
    <t>SHH4</t>
  </si>
  <si>
    <t>Q06236</t>
  </si>
  <si>
    <t>MSSTKFLKPLCRIRAFHTSIARSFTIPFLPKIPQKPGGVSGTANDSSYMPPESRAQGSYHWIVERGLSLAVLPLIAVPLVTTGPISTFTDTFLSLVLLGHCHIGFQSCIIDYISERVYGKVHHYAMYLLSLGSFLSFVGIYKLESQEAGLIASLKSLWDNKPVEKKRQ*</t>
  </si>
  <si>
    <t>YNL334C</t>
  </si>
  <si>
    <t>SNO2</t>
  </si>
  <si>
    <t>P53823</t>
  </si>
  <si>
    <t>MTVVIGVLALQGAFIEHVRHVEKCIVENRDFYEKKLSVMTVKDKNQLAQCDALIIPGGESTAMSLIAERTGFYDDLYAFVHNPSKVTWGTCAGMIYISQQLSNEEKLVKTLNLLKVKVKRNAFGRQAQSSTRICDFSNFIPHCNDFPATFIRAPVIEEVLDPEHVQVLYKLDGKDNGGQELIVAAKQKNNILATSFHPELAENDIRFHDWFIREFVLKNYSK*</t>
  </si>
  <si>
    <t>MGWFWADQKTTGKDIGGAAVSSMSGCPVMHESSSSSPPSSECPVMQGDNDRINPLNNMPELAASKQPGQKMDLPVDRTISSIPKSPDSNEFWEYPSPQQMYNAMVRKGKIGGSGEVAEDAVESMVQVHNFLNEGCWQEVLEWEKPHTDESHVQPKLLKFMGKPGVLSPRARWMHLCGLLFPSHFSQELPFDRHDWIVLRGERKAEQQPPTFKEVRYVLDFYGGPDDENGMPTFHVDVRPALDSLDNAKDRMTRFLDRMISGPSSSSSAP*</t>
  </si>
  <si>
    <t>MMSSDQQGKCPVDEETKKLWLREHGNEAHPGATAPGNQLECSANPQDNDKTPEYHTTVDLSQSREVSTIPRTNSDRNWIYPSEKQFYEAMMKKNWDPNSDDMKVVVPLHNSINERVWNYIKSWEDKQGGEACGGIKLTNFKGDSKKLTPRAWFRSRILHLAKPFDRHDWQIDRCGKTVDYVIDFYSTDLNDANSQQQPLIYLDVRPKLNSFEGFRLRFWKSLGF*</t>
  </si>
  <si>
    <t>YAL061W_c</t>
  </si>
  <si>
    <t>YAL061W</t>
  </si>
  <si>
    <t>P39713</t>
  </si>
  <si>
    <t>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t>
  </si>
  <si>
    <t>YAL061W_n</t>
  </si>
  <si>
    <t>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 Also zinc has been proposed to be the physiological cofactor for yeast.</t>
  </si>
  <si>
    <t>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t>
  </si>
  <si>
    <t>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t>
  </si>
  <si>
    <t>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t>
  </si>
  <si>
    <t>MSNITYVKGNILKPKSYARILIHSCNCNGSWGGGIAYQLALRYPKAEKDYVEVCEKYGSNLLGKCILLPSYENSDLLICCLFTSSFGGSSHGEKQSILNYTKLALDKLKTFREAKDKTRTSEDSIGDYLNGHIKYPIGEYKLEMPQINSGIFGVPWKETERVLEEFSGDMSFTVYQL*</t>
  </si>
  <si>
    <t>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t>
  </si>
  <si>
    <t>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t>
  </si>
  <si>
    <t>MKTAYLASLVLIVSTAYVIRLIAILPFFHTQAGTEKDTKDGVNLLKIRKSSKKPLKIFVFLGSGGHTGEMIRLLENYQDLLLGKSIVYLGYSDEASRQRFAHFIKKFGHCKVKYYEFMKAREVKATLLQSVKTIIGTLVQSFVHVVRIRFAMCGSPHLFLLNGPGTCCIISFWLKIMELLLPLLGSSHIVYVESLARINTPSLTGKILYWVVDEFIVQWQELRDNYLPRSKWFGILV*</t>
  </si>
  <si>
    <t>MGIIEEKALFVTCGATVPFPKLVSCVLSDEFCQELIQYGFVRLIIQFGRNYSSEFEHLVQERGGQRESQKIPIDQFGCGDTARQYVLMNGKLKVIGFDFSTKMQSIIRDYSDLVISHAGTGSILDSLRLNKPLIVCVNDSLMDNHQQQIADKFVELGYVWSCAPTETGLIAGLRASQTEKLKPFPVSHNPSFERLLVETIYS*</t>
  </si>
  <si>
    <t>YBR147W_vm</t>
  </si>
  <si>
    <t>YBR147W</t>
  </si>
  <si>
    <t>RTC2</t>
  </si>
  <si>
    <t>P38279</t>
  </si>
  <si>
    <t>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t>
  </si>
  <si>
    <t>YBR147W_mm</t>
  </si>
  <si>
    <t>MSCSNGIWPTVSNLCGSLSFFTSVISLFPQIIETYRDKSVDGLSPYFLLAWLCGDITSLIGAKLTGQLLFQILLAIYFLLNDSFVCGQYYYYGVLHENKLATVGHEPKPLLPELVENGELLREEEDMIQGGSSAESPRSSRRRSAITAALAIAHTISTASAYPLNVGSTQSQVGPPGDGKNSQLGTILSWIGASFYVGARIPQLIKNYNRKSTDGLSPFLFATTLLCNITYNLSIFTSCRFLDNQNKREFIVNELPFIFGSAGTIAFDLIYFYQYYILYATDMQLRELERELYSPEEDSAAQLVTERTSLLSGETQT*</t>
  </si>
  <si>
    <t>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t>
  </si>
  <si>
    <t>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t>
  </si>
  <si>
    <t>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t>
  </si>
  <si>
    <t>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t>
  </si>
  <si>
    <t>P40011</t>
  </si>
  <si>
    <t>ni2_c:1</t>
  </si>
  <si>
    <t>Divalent metal cation. Has preference for nickel ions for the HMG aldolase activity. Has preference for cobalt and zinc ions for the OAA decarboxylase activity.</t>
  </si>
  <si>
    <t>MSDLQKLQRFSTCDISDGLLNVYNIPTGGYFPNLTAISPPQNSSIVGTAYTVLFAPIDDPRPAVNYIDSVPPNSILVLALEPHLQSQFHPFIKITQAMYGGLMSTRAQYLKSNGTVVFGRIRDVDEHRTLNHPVFAYGVGSCAPKAVVKAVGTNVQLKILTSDGVTQTICPGDYIAGDNNGIVRIPVQETDISKLVTYIEKSIEVDLLVSEDIKNGIPAKQAQNDRRSVLKKYI*</t>
  </si>
  <si>
    <t>MTNDNSGIWVLGYGSLIYKPPSHYTHRIPAIIHGFARRFWQSSTDHRGTPANPGRVATLIPYEDIIRQTAFLKNVNLYSESAPIQDPDDLVTIGVVYYIPPEHAQEVREYLNVREQNGYTLHEVEVHLETNREHEAELGEALEQLPRHNKSGKRVLLTSVYIGTIDNEAFVGPETVDETAKVIAVSHGPSGSNYEYLAKLEQALAQMPIMKERGRITDHYLTALLETVNKYR*</t>
  </si>
  <si>
    <t>YIL023C</t>
  </si>
  <si>
    <t>YKE4</t>
  </si>
  <si>
    <t>P40544</t>
  </si>
  <si>
    <t>MKASHICSYLLSIAPLVVSHGVHHNRDHGHEANHESKQSFLILKQESIFYSLVCFLQNHLFVLGPRYNAIVAILIIQLMPCLFVLFVPGLRKNDRASLTLSLLVSFSLGTLLGDILLHVIPESLSGVTDVTMVGGAIFLGFISFLTLDKTMRILSGTSNDDGSIHSHSHSHTPQQTAEKKAGFNMSAYLNVISGIAHHITDGIALATSFYSSTQVGIMTSIAVTFHEIPHELGDFAILLSSGFTFPQAIRAQAVTAFGAVVGTSIGCWMNEIGNNSHKATSSSANASELMLPFTAGGLIYIATTSVVPQILHSSAPDSKLREFKKWALQLVFIFVGFAVMALMDEH*</t>
  </si>
  <si>
    <t>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t>
  </si>
  <si>
    <t>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t>
  </si>
  <si>
    <t>YNL333W</t>
  </si>
  <si>
    <t>SNZ2</t>
  </si>
  <si>
    <t>P53824</t>
  </si>
  <si>
    <t>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t>
  </si>
  <si>
    <t>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t>
  </si>
  <si>
    <t>YDR038C</t>
  </si>
  <si>
    <t>ENA5</t>
  </si>
  <si>
    <t>Q12691</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</si>
  <si>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t>
  </si>
  <si>
    <t>YDR039C</t>
  </si>
  <si>
    <t>ENA2</t>
  </si>
  <si>
    <t>Q01896</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</si>
  <si>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</si>
  <si>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YDR040C</t>
  </si>
  <si>
    <t>P13587</t>
  </si>
  <si>
    <t>MGEGTTKENNNAEFNAYHTLTAEEAAEFIGTSLTEGLTQDEFVHRLKTVGENTLGDDTKIDYKAMVLHQVCNAMIMVLLISMIISFAMH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T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</si>
  <si>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t>
  </si>
  <si>
    <t>MTEKHKTMGKFKVIVLAGTAGTGKSTIAGELIHEFKDIYPDLKFIEGDDLHPPANVEKMTRGIPLNDDDRWDWLKKVAVESTKAAASTKEHLSIVACSSLKKKYRDLIRHTCPESEFHFIFLYASKIEVLKRLKTRKGHFMKADMMESQFRDLELPDINDETDCDIVPLDFKTFYQIEKDVIQVVKSKVLNIE*</t>
  </si>
  <si>
    <t>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t>
  </si>
  <si>
    <t>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t>
  </si>
  <si>
    <t>MGIADGQRRRSSSLRTQMFNKHLYDKYRGRTDDEIELEDINESKTFSGSDNNDKDDRDETSGNYAAEEDYEMEEYGSPDVSYSIITKILDTILDRRRTFHSKDGRHIPIILDHNAIEYKQAATKRDGHLIDERFNKPYCDNRITSSRYTFYSFLPRQLYAQFSKLANTYFFIVAVLQMIPGWSTTGTYTTIIPLCVFMGISMTREAWDDFRRHRLDKEENNKPVGVLVKDGNNDAQEVYTLPSSVVSSTAYLTKSAAAENNPPLNDDRNSSQGHFLDTHFNNFELLKNKYNVHIHQKKWEKLRVGDFVLLTQDDWVPADLLLLTCDGENSECFVETMALDGETNLKSKQPHPELNKLTKAASGLANINAQVTVEDPNIDLYNFEGNLELKNHRNDTIMKYPLGPDNVIYRGSILRNTQNVVGMVIFSGEETKIRMNALKNPRTKAPKLQRKINMIIVFMVFVVATISLFSYLGHVLHKKKYIDQNKAWYLFQADAGVAPTIMSFIIMYNTVIPLSLYVTMEIIKVVQSKMMEWDIDMYHAETNTPCESRTATILEELGQVSYIFSDKTGTLTDNKMIFRKFSLCGSSWLHNVDLGNSEDNFEDNRDNTNSLRLPPKAHNGSSIDVVSIGDQNVLDRLGFSDAPIEKGHRPSLDNFPKSRNSIEYKGNSSAIYTGRPSMRSLFGKDNSHLSKQASVISPSETFSENIKSSFDLIQFIQRYPTALFSQKAKFFFLSLALCHSCLPKKTHNESIGEDSIEYQSSSPDELALVTAARDLGYIVLNRNAQILTIKTFPDGFDGEAKLENYEILNYIDFNSQRKRMSVLVRMPNQPNQVLLICKGADNVIMERLHDRELAAKKMADICTSTKERKDAEAELVLQQRKSLERMVDEEAMARTSLRNSLSSVPRASLSLQAVRKSLSMKNSRTRDPEKQIDSIDQFLETVKKSDQEIGSVVNKSRKSLHKQQIEKYGPRISIDGTHFPNNNVPIDTRKEGLQHDYDTEILEHIGSDELILNEEYVIERTLQAIDEFSTEGLRTLVYAYKWIDIGQYENWNKRYHQAKTSLTDRKIKVDEAGAEIEDGLNLLGVTAIEDKLQDGVSEAIEKIRRAGIKMWMLTGDKRETAINIGYSCMLIKDYSTVVILTTTDENIISKMNAVSQEVDSGNIAHCVVVIDGATMAMFEGNPTYMSVFVELCTKTDSVICCRASPSQKALMVSNIRNTDPNLVTLAIGDGANDIAMIQSADIGVGIAGKEGLQASRVSDYSIGQFRFLLKLLFVHGRYNYIRTSKFMLCTFYKEITFYFTQLIYQRYTMFSGSSLYEPWSLSMFNTLFTSLPVLCIGMFEKDLKPMTLLTVPELYSYGRLSQGFNWLIFMEWVILATTNSLIITFLNVVMWGMSSLSDNTMYPLGLINFTAIVALINVKSQFVEMHNRNWLAFTSVVLSCGGWLVWCCALPILNNTDQIYDVAYGFYNHFGKDITFWCTSLVLALLPITLDIVYKTFKVMIWPSDSDIFAELEQKSDIRKKLELGAYSEMRQGWTWDKDPSTFTRYTDKVLSRPRTNSRASAKTHNSSIYSMSNGNVDHSSKKNFFGNSSKKSSERYEVLPSGKLIKRPSLKTQSSKDSIGGNITTKLTKKLKLPSRNVEDEDVNQIIQARLKDLE*</t>
  </si>
  <si>
    <t>Binds 2 [4Fe-4S] clusters per subunit. One cluster is coordinated with 3 cysteines and an exchangeable S-adenosyl-L-methionine.</t>
  </si>
  <si>
    <t>MYRRSVGVLFVGRNTRWISSTIRCGTSATRPIRSNALNTDSDNASVRVPVGNSTEVENATSQLTGTSGKRRKGNRKRITEFKDALNLGPSFADFVSGKASKMILDPLEKARQNTEEAKKLPRWLKVPIPKGTNYHKLKGDVKELGLSTVCEEARCPNIGECWGGKDKSKATATIMLLGDTCTRGCRFCSVKTNRTPSKPDPMEPENTAEAIKRWGLGYVVLTTVDRDDLVDGGANHLAETVRKIKQKAPNTLVETLSGDFRGDLKMVDIMAQCGLDVYAHNLETVESLTPHVRDRRATYRQSLSVLERAKATVPSLITKTSIMLGLGETDEQITQTLKDLRNIQCDVVTFGQYMRPTKRHMKVVEYVKPEKFDYWKERALEMGFLYCASGPLVRSSYKAGEAFIENVLKKRNMK*</t>
  </si>
  <si>
    <t>YOR334W</t>
  </si>
  <si>
    <t>Q01926</t>
  </si>
  <si>
    <t>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t>
  </si>
  <si>
    <t>YPL060W</t>
  </si>
  <si>
    <t>Q02783</t>
  </si>
  <si>
    <t>MRAFPRVLPFRHQRSYNNILLRTVRLFGSSLSSFDFSRQMPKVDPDNTAAMLLQKNLIQRNNMLYGYGSGTIRCTLLDSTGRAKSPLVEIKREDLVSKHGLLPRDLRKIEKSRKNDLVPSLLVRENSILISLLTVKALIKPDMVIIFDSAGSGITLNSEAHKDFINDMKLRLKNQETSELNSDPLPYEFRALETIFISALSNLTSEMKVLLTICKGVLQDLEFSITRDKLRFLLGQNKKLSSFNKKAVLVKDMLDDLLEQDDMLCDMYLTDKKAGKIRVQDDHTEIEMLLETYHNYVDEIVQKSESAISDVKTTEEIINIILDSNRNELMLLGIRYAIGMLSLGGALFLGSIYGMNLESFIEESNYAYLTVTILGLISTVWLYAKGIRHLHKLQRMTLLSKIKTDSVHELLKK*</t>
  </si>
  <si>
    <t>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A*</t>
  </si>
  <si>
    <t>YOR161C</t>
  </si>
  <si>
    <t>PNS1</t>
  </si>
  <si>
    <t>Q12412</t>
  </si>
  <si>
    <t>MPLNEKYERPPQPPPAYDPNHRPPSSSENSAAANVNDGQTPYHFRQDQYYNLNSKTSGAPIGSFDEAFPTENDNKPRWNDWPFTIFFLCTVGGFIAIAAITLRAWSQTYSSTGSGIYDGVNTGTLNTNAAILLVFVCIIALVFSVLGLTLCRIFPKQFIYCGMVINLVASLGTAIMYMSLRYWSAGIVFLVFTFMTAWCYWGMRSRIPLSVAVLKVVVDAMKKCPQIFFVSFVGALVASAFGFLFSAVIVATYIKYDPNSSNGGCDVSGGSCSHSKLIGVLVVVFFCGYYISEVIRNVIHCVISGVFGSWYYMSKSDQGMPRWPAFGALKRAMTYSFGSICFGSLLVALIDLLRQILQMIRHDVTSSGGGQIAIQILFMVFDWIIGFLKWLAEYFNHYAYSFIALYGKPYLRAAKETWYMLREKGMDALINDNLINIALGLFSMFASYMTALFTFLYLRFTSPQYNSNGAYNGALMAFSFVIALQICNIATEAIRSGTATFFVALGNDPEVFHHSYPHRFDEIFRAYPDVLRKLSHQNV*</t>
  </si>
  <si>
    <t>Divalent metal cations. Exopolyphosphatase activity is predominant in the presence of Co(2+), while endopolyphosphatase activity is predominant in the presence of Mg(2+) (PubMed:8900207, PubMed:25742176). Co(2+) is more effective than Mn(2+) for dATP phosphohydrolase activity (Ref.16).</t>
  </si>
  <si>
    <t>MVVVGKSEVRNVSMSRPKKKSLIAILSTCVLFFLVFIIGAKFQYVSVFSKFLDDRGDNESLQLLNDIEFTRLGLTPREPVIIKDVKTGKERKLHGRFLHITDIHPDPYYVEGSSIDAVCHTGKPSKKKDVAPKFGKAMSGCDSPVILMEETLRWIKENLRDKIDFVIWTGDNIRHDNDRKHPRTEAQIFDMNNIVADKMTELFSAGNEEDPRDFDVSVIPSLGNNDVFPHNMFALGPTLQTREYYRIWKNFVPQQQQRTFDRSASFLTEVIPGKLAVLSINTLYLFKANPLVDNCNSKKEPGYQLLLWFGYVLEELRSRGMKVWLSGHVPPIAKNFDQSCYDKFTLWTHEYRDIIIGGLYGHMNIDHFIPTDGKKARKSLLKAMEQSTRVQQGEDSNEEDEETELNRILDHAMAAKEVFLMGAKPSNKEAYMNTVRDTYYRKVWNKLERVDEKNVENEKKKKEKKDKKKKKPITRKELIERYSIVNIGGSVIPTFNPSFRIWEYNITDIVNDSNFAVSEYKPWDEFFESLNKIMEDSLLEDEMDSSNIEVGINREKMGEKKNKKKKKNDKTMPIEMPDKYELGPAYVPQLFTPTRFVQFYADLEKINQELHNSFVESKDIFRYEIEYTSDEKPYSMDSLTVGSYLDLAGRLYENKPAWEKYVEWSFASSGYKDD*</t>
  </si>
  <si>
    <t>MVNVGPSHAAVAVDASEARKRNISEEVFELRDKKDSTVVIEGEAPVRTFTSSSSNHEREDTYVSKRQVMRDIFAKYLKFIGPGLMVSVAYIDPGNYSTAVDAGASNQFSLLCIILLSNFIAIFLQCLCIKLGSVTGLDLSRACREYLPRWLNWTLYFFAECAVIATDIAEVIGTAIALNILIKVPLPAGVAITVVDVFLIMFTYKPGASSIRFIRIFECFVAVLVVGVCICFAIELAYIPKSTSVKQVFRGFVPSAQMFDHNGIYTAISILGATVMPHSLFLGSALVQPRLLDYDVKHGNYTVSEEQDKVKKSKSTEEIMEEKYFNYRPTNAAIKYCMKYSMVELSITLFTLALFVNCAILVVAGSTLYNSPEADGADLFTIHELLSRNLAPAAGTIFMLALLLSGQSAGVVCTMSGQIVSEGHINWKLQPWQRRLATRCISIIPCLVISICIGREALSKALNASQVVLSIVLPFLVAPLIFFTCKKSIMKTEITVDHTEEDSHNHQNNNDRSAGSVIEQDGSSGMEIENGKDVKIVYMANNWIITVIAIIVWLFLSLLNVYAIVQLGMSHGDIS*</t>
  </si>
  <si>
    <t>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A*</t>
  </si>
  <si>
    <t>MVDLIARDDSVDTCQASNGYNGHAGLRILAVFIILISSGLGVYFPILSSRYSFIRLPNWCFFIAKFFGSGVIVATAFVHLLQPAAEALGDECLGGTFAEYPWAFGICLMSLFLLFFTEIITHYFVAKTLGHDHGDHGEVTSIDVDAPSSGFVIRNMDSDPVSFNNEAAYSIHNDKTPYTTRNEEIVATPIKEKEPGSNVTNYDLEPGKTESLANELVPTSSHATNLASVPGKDHYSHENDHQDVSQLATRIEEEDKEQYLNQILAVFILEFGIIFHSVFVGLSLSVAGEEFETLFIVLTFHQMFEGLGLGTRVAETNWPESKKYMPWLMGLAFTLTSPIAVAVGIGVRHSWIPGSRRALIANGVFDSISSGILIYTGLVELMAHEFLYSNQFKGPDGLKKMLSAYLIMCCGAALMALLGKWA*</t>
  </si>
  <si>
    <t>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D*</t>
  </si>
  <si>
    <t>MSRSNSIYTEDIEMYPTHNEQHLTREYTKPDGQTKSEKLNFEGAYINSHGTLSKTTTREIEGDLDSETSSHSSDDKVDPTQQITAETKAPYTLLSYGQKWGMVAILTMCGFWSSLGSPIYYPALRQLEKQFNVDENMVNVTVVVYLLFQGISPTVSGGLADCFGRRPIILAGMLIYVIASIGLACAPSYGVIIFLRCIQSIGISPTIAISSGVVGDFTLKHERGTFVGATSGFVLLGQCFGSLIGAVLTARWDWRAIFWFLTIGCGSCFLIAFLILPETKRTIAGNLSIKPKRFINRAPIFLLGPVRRRFKYDNPDYETLDPTIPKLDLSSAGKILVLPEIILSLFPSGLLFAMWTLMLSSISSGLSVAPYNYHLVIIGVCYLPGGIGGLMGSFFTGRIIDMYFKRKIKKFEQDKANGLIPQDAEINMFKVRLVCLLPQNFLAVVAYLLFGWSIDKGWRIESILITSFVCSYCAMSTLSTSTTLLVDLYPTKSSTASSCFNFVRCSLSTIFMGCFAKMKAAMTVGGTFTFLCALVFFFNFLMFIPMKYGMKWREDRLLKQQRQSWLNTLAVKAKKGTKRDQNDNHN*</t>
  </si>
  <si>
    <t>YOR306C</t>
  </si>
  <si>
    <t>MCH5</t>
  </si>
  <si>
    <t>Q08777</t>
  </si>
  <si>
    <t>MSSDSLTPKDTIVPEEQTNQLRQPDLDEDSIHYDPEADDLESLETTASYASTSVSAKVYTKKEVNKGTDIESQPHWGENTSSTHDSDKEEDSNEEIESFPEGGFKAWVVTFGCFLGLIACFGLLNSTGVIESHLQDNQLSSESVSTIGWLFSLFLFVCSASCIISGTYFDRNGFRTIMIVGTVFHVAGLFATANSTKYWHFILSFAIVCGFGNGIVLSPLVSVPAHYFFKRRGTALAMATIGGSVGGVVFPIMLRSFFSMKSDTDPTYGFVWGIRTLGFLDLALLTLSIILVKERLPHVIENSKDGESRWRYILRVYILQCFDAKAFLDMKYLFCVLGTVFSELSINSALTYYGSYATSHGISANDAYTLIMIINVCGIPGRWVPGYLSDKFGRFNVAIATLLTLFIVMFVGWLPFGTNLTNMYVISALYGFCSGSVFSLLPVCCGQISKTEEFGKRYSTMYFVVGFGTLVGIPITGAIISIKTTADYQHYIIFCGLATFVSAVCYIISRAYCVGFKWVRF*</t>
  </si>
  <si>
    <t>MAEVLTVLEQPNSIKDFLKQDSNIAFLAGGVAGAVSRTVVSPFERVKILLQVQSSTTSYNRGIFSSIRQVYHEEGTKGLFRGNGLNCIRIFPYSAVQFVVYEACKKKLFHVNGNNGQEQLTNTQRLFSGALCGGCSVVATYPLDLIKTRLSIQTANLSSLNRSKAKSISKPPGIWQLLSETYRLEGGLRGLYRGVWPTSLGVVPYVALNFAVYEQLREFGVNSSDAQPSWKSNLYKLTIGAISGGVAQTITYPFDLLRRRFQVLAMGGNELGFRYTSVWDALVTIGRAEGVSGYYKGLAANLFKVVPSTAVSWLVYEVVCDSVRNW*</t>
  </si>
  <si>
    <t>YLL053C</t>
  </si>
  <si>
    <t>P0CD98</t>
  </si>
  <si>
    <t>MWFPQIIAGMAAGGAASAMTPGKVLFTNALGLGCSRSRGLFLEMFGTAVLCLTVLMTAVEKRETNFMAALPIGISLFMAHMALTGYTGTGVNPARSLGAAVAARYFPHYHWIYWISPLLGAFLAWSVWQLLQILDYTTYVNAEKAAGQKKED*</t>
  </si>
  <si>
    <t>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t>
  </si>
  <si>
    <t>MNTSELSIAEEIDYEALPSHAPLHSQLLAGAFAGIMEHSLMFPIDALKTRVQAAGLNKAASTGMISQISKISTMEGSMALWKGVQSVILGAGPAHAVYFGTYEFCKARLISPEDMQTHQPMKTALSGTIATIAADALMNPFDTVKQRLQLDTNLRVWNVTKQIYQNEGFAAFYYSYPTTLAMNIPFAAFNFMIYESASKFFNPQNSYNPLIHCLCGGISGATCAALTTPLDCIKTVLQVRGSETVSIEIMKDANTFGRASRAILEVHGWKGFWRGLKPRIVANIPATAISWTAYECAKHFLMKN*</t>
  </si>
  <si>
    <t>MSEEFPSPQLIDDLEEHPQHDNARVVKDLLAGTAGGIAQVLVGQPFDTTKVRLQTSSTPTTAMEVVRKLLANEGPRGFYKGTLTPLIGVGACVSLQFGVNEAMKRFFHHRNADMSSTLSLPQYYACGVTGGIVNSFLASPIEHVRIRLQTQTGSGTNAEFKGPLECIKKLRHNKALLRGLTPTILREGHGCGTYFLVYEALIANQMNKRRGLERKDIPAWKLCIFGALSGTALWLMVYPLDVIKSVMQTDNLQKPKFGNSISSVAKTLYANGGIGAFFKGFGPTMLRAAPANGATFATFELAMRLLG*</t>
  </si>
  <si>
    <t>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t>
  </si>
  <si>
    <t>MNDDRETPPKRKPGEDDTLFDIDFLDDTTSHSGSRSKVTNSHANAN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ALFTVLIVLILISSIGNVIMSTADAKHLSYLYLEGTNKAGLFFKDFLTFWILFSNLVPISLFVTVELIKYYQAFMIGSDLDLYYEKTDTPTVVRTSSLVEELGQIEYIFSDKTGTLTRNIMEFKSCSIAGHCYIDKIPEDKTATVEDGIEVGYRKFDDLKKKLNDPSDEDSPIINDFLTLLATCHTVIPEFQSDGSIKYQAASPDEGALVQGGADLGYKFIIRKPNSVTVLLEETGEEKEYQLLNICEFNSTRKRMSAIFRFPDGSIKLFCKGADTVILERLDDEANQYVEATMRHLEDYASEGLRTLCLA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t>
  </si>
  <si>
    <t>Binds 1 FAD per dimer.</t>
  </si>
  <si>
    <t>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K*</t>
  </si>
  <si>
    <t>fad_c:1,amp_c:1</t>
  </si>
  <si>
    <t>Binds 1 FAD per dimer. | Binds 1 AMP per subunit.</t>
  </si>
  <si>
    <t>MSAKQQLRILVPVKRVVDFQIKPRVNKTLTGIETSGIKFSINPFDDIAVEEAIRIKEKNKSLVESTHAVSIGSAKAQDILRNCLAKGIDTCSLIDSVGKENIEPLAIAKILKAVVEKKGSNLVLMGKQAIDDDCNNTGQMLAGLLNWPQATNAAKVEFLDNGRVQVTREIDDGEEVIEASLPMVITTDLRLNTPRYVGLPKLMKAKKKPIEKLDIAKDFPEINIEPQLKIVSMEEPKTKSPGVKLNSVDELIEKLKEVKAI*</t>
  </si>
  <si>
    <t>MIKFTNENLIRGIRMTISAKSRHLALGTDMTRKFSLSCRFLNKANLTEEEKELLNEPRARDYVDVCIVGGGPAGLATAIKLKQLDNSSGTGQLRVVVLEKSSVLGGQTVSGAILEPGVWKELFPDEKSDIGIPLPKELATLVTKEHLKFLKGKWAISVPEPSQMINKGRNYIVSLNQVVGYLGEKAEEVGVEVYPGIAVSDLIYDENNAVKGVITKDAGISKSGKPKETFERGMEFWARQTVLAEGCHGSLTKQALAKYDLRKGRQHQTYGLGIKEVWEVKPENFNKGFAAHTMGYPLTNDVYGGGFQYHFGDGLVTVGLVVGLDYKNPYVSPYKEFQKMKHHPYYSKVLEGGKCIAYAARALNEGGLQSVPKLNFPGGVLVGASAGFMNVPKIKGTHTAMKSGLLAAESIFESIKGLPVLEEVEDEDAKMAMFDKEATINLESYESAFKESSIYKELYEVRNIRPSFSGKLGGYGGMIYSGIDSLILKGKVPWTLKFDEKNDGEILEPASKYKPIEYPKPDGVISFDILTSVSRTGTYHDDDEPCHLRVPGQDMVKYAERSFPVWKGVESRFCPAGVYEFVKDEKSPVGTRLQINSQNCIHCKTCDIKAPRQDITWKVPEGGDGPKYTLT*</t>
  </si>
  <si>
    <t>MSEEFPTPQLLDELEDQQKVTTPNEKRELSSNRVLKDIFAGTIGGIAQVLVGQPFDTTKVRLQTATTRTTTLEVLRNLVKNEGVFAFYKGALTPLLGVGICVSVQFGVNEAMKRFFQNYNASKNPNMSSQDVDLSRSNTLPLSQYYVCGLTGGVVNSFLASPIEQIRIRLQTQTSNGGDREFKGPWDCIKKLKAQGGLMRGLFPTMIRAGHGLGTYFLVYEALVAREIGTGLTRNEIPPWKLCLFGAFSGTMLWLTVYPLDVVKSIIQNDDLRKPKYKNSISYVAKTIYAKEGIRAFFKGFGPTMVRSAPVNGATFLTFELVMRFLGEE*</t>
  </si>
  <si>
    <t>MTEQATKPRNSSHLIGGFFGGLTSAVALQPLDLLKTRIQQDKKATLWKNLKEIDSPLQLWRGTLPSALRTSIGSALYLSCLNLMRSSLAKRRNAVPSLTNDSNIVYNKSSSLPRLTMYENLLTGAFARGLVGYITMPITVIKVRYESTLYNYSSLKEAITHIYTKEGLFGFFRGFGATCLRDAPYAGLYVLLYEKSKQLLPMVLPSRFIHYNPEGGFTTYTSTTVNTTSAVLSASLATTVTAPFDTIKTRMQLEPSKFTNSFNTFTSIVKNENVLKLFSGLSMRLARKAFSAGIAWGIYEELVKRFM*</t>
  </si>
  <si>
    <t>YMR095C</t>
  </si>
  <si>
    <t>SNO1</t>
  </si>
  <si>
    <t>Q03144</t>
  </si>
  <si>
    <t>MHKTHSTMSGKSMKVIGVLALQGAFLEHTNHLKRCLAENDYGIKIEIKTVKTPEDLAQCDALIIPGGESTSMSLIAQRTGLYPCLYEFVHNPEKVVWGTCAGLIFLSAQLENESALVKTLGVLKVDVRRNAFGRQAQSFTQKCDFSNFIPGCDNFPATFIRAPVIERILDPIAVKSLYELPVNGKDVVVAATQNHNILVTSFHPELADSDTRFHDWFIRQFVSN*</t>
  </si>
  <si>
    <t>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t>
  </si>
  <si>
    <t>MGRDICTLDNVYANNLGMLTKLAHVTVPNLYQDAFFSALFAEDSLVAKNKKPSSKKDVHFTQMAYYSEIPVGGLVAKLVPKKQNELSLKGIQIEFLGVLPNYRHKSIGSKLLKFAEDKCSECHQHNVFVYLPAVDDLTKQWFIAHGFEQVGETVNNFIKGVNGDEQDAILLKKHIS*</t>
  </si>
  <si>
    <t>MSQQVGNSIRRKLVIVGDGACGKTCLLIVFSKGQFPEVYVPTVFENYVADVEVDGRRVELALWDTAGQEDYDRLRPLSYPDSNVVLICFSIDLPDSLENVQEKWIAEVLHFCQGVPIILVGCKVDLRNDPQTIEQLRQEGQQPVTSQEGQSVADQIGATGYYECSAKTGYGVREVFEAATRASLMGKSKTNGKAKKNTTEKKKKKCVLL*</t>
  </si>
  <si>
    <t>addedInEnzStoichCuration</t>
  </si>
  <si>
    <t>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t>
  </si>
  <si>
    <t>MYKTWRLCRTHTVGGLCHDGSHRFVSTGGAKIGKKFENMNQIRDYLSRPVWSVHEYLGINTKEEKLEPPSAEAVKKLLRLSGLPLEGADIKEIQMRLAKQLSFINKLHNIPVEGEKHTKEYDARLVQRNTKQLNYTKLLEGISHQKQDAELGEVSGSWKATGLAAESKNAYFVVKEGLLKNRK*</t>
  </si>
  <si>
    <t>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t>
  </si>
  <si>
    <t>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t>
  </si>
  <si>
    <t>MVRPQNVHWFIATIVFFIGFVHANTESILYKVPHNFPLKKPRDSSTYARDVNLISSISLSGEAMSQITIEANTTDLELHNTTYIELADLQRDETYQIKVCWSAIHPISINNLQTITIPRFTEFQGTKSDYARILVTFQVLSDSYPSEHAMVPIQVSLITTRLGIPVDIYPTLIVMVLLVAGLVVTRAPHVLNDLLLKF*</t>
  </si>
  <si>
    <t>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t>
  </si>
  <si>
    <t>YNL054W</t>
  </si>
  <si>
    <t>VAC7</t>
  </si>
  <si>
    <t>P53950</t>
  </si>
  <si>
    <t>MTEEDRKLTVETETVEAPVANNLLLSNNSNVVAPNPSIPSASTSTSPLHREIVDDSVATANTTSNVVQHNLPTIDNNLMDSDATSHNQDHWHSDINRAGTSMSTSDIPTDLHLEHIGSVSSTNNNSNNALINHNPLSSHLSNPSSSLRNKKSSLLVASNPAFASDVELSKKKPAVISNNMPTSNIALYQTARSANIHGPSSTSASKAFRKASAFSNNTAPSTSNNIGSNTPPAPLLPLPSLSQQNKPKIIERPTMHVTNSREILLGENLLDDTKAKNAPANSTTHDNGPVANDGLRIPNHSNADDNENNNKMKKNKNINSGKNERNDDTSKICTTSTKTAPSTAPLGSTDNTQALTASVSSSNADNHNNNKKKTSSNNNGNNSNSASNKTNADIKNSNADLSASTSNNNAINDDSHESNSEKPTKADFFAARLATAVGENEISDSEETFVYESAANSTKNLIFPDSSSQQQQQQQQPPKQQQQQQNHGITSKISAPLLNNNKKLLSRLKNSRHISTGAILNNTIATISTNPNLNSNVMQNNNNLMSGHNHLDELSSIKQEPPHQLQQQQPPMDVQSVDSYTSDNPDSNVIAKSPDKRSSLVSLSKVSPHLLSSTSSNGNTISCPNVATNSQELEPNNDISTKKSLSNSTLRHSSANRNSNYGDNKRPLRTTVSKIFDSNPNGAPLRRYSGVPDHVNLEDYIEQPHNYPTMQNSVKKDEFYNSRNNKFPHGLNFYGDNNVIEEENNGDSSNVNRPQHTNLQHEFIPEDNESDENDIHSMFYYNHKNDLETKPLISDYGEDEDVDDYDRPNATFNSYYGSASNTHELPLHGRMPSRSNNDYYDFMVGNNTGNNNQLNEYTPLRMKRGQRHLSRTNNSIMNGSIHMNGNDDVTHSNINNNDIVGYSPHNFYSRKSPFVKVKNFLYLAFVISSLLMTGFILGFLLATNKELQDVDVVVMDNVISSSDELIFDITVSAFNPGFFSISVSQVDLDIFAKSSYLKCDSNGDCTVMEQERKILQITTNLSLVEESANNDISGGNIETVLLGTAKKLETPLKFQGGAFNRNYDVSVSSVKLLSPGSREAKHENDDDDDDDGDDGDDENNTNERQYKSKPNARDDKEDDTKKWKLLIKHDYELIVRGSMKYEVPFFNTQKSTAIQKDSMVHPGKK*</t>
  </si>
  <si>
    <t>MIATPIRLAKSAYEPMIKFVGTRHPLVKHATEVVVHPCATNGMLPGSKECIPVSKFMENYKPFRVVPIKHSANAGLSSSKTSVFVNRPLQKDELASIFELPARFRYKPINEHELESINSGGAW*</t>
  </si>
  <si>
    <t>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t>
  </si>
  <si>
    <t>addedTranslationMachinery</t>
  </si>
  <si>
    <t>YGR214W</t>
  </si>
  <si>
    <t>RPS0A</t>
  </si>
  <si>
    <t>P32905</t>
  </si>
  <si>
    <t>MSLPATFDLTPEDAQLLLAANTHLGARNVQVHQEPYVFNARPDGVHVINVGKTWEKLVLAARIIAAIPNPEDVVAISSRTFGQRAVLKFAAHTGATPIAGRFTPGSFTNYITRSFKEPRLVIVTDPRSDAQAIKEASYVNIPVIALTDLDSPSEFVDVAIPCNNRGKHSIGLIWYLLAREVLRLRGALVDRTQPWSIMPDLYFYRDPEEVEQQVAEEATTEEAGEEEAKEEVTEEQAEATEWAEENADNVEW*</t>
  </si>
  <si>
    <t>YOR293W</t>
  </si>
  <si>
    <t>RPS10A</t>
  </si>
  <si>
    <t>Q08745</t>
  </si>
  <si>
    <t>MLMPKEDRNKIHQYLFQEGVVVAKKDFNQAKHEEIDTKNLYVIKALQSLTSKGYVKTQFSWQYYYYTLTEEGVEYLREYLNLPEHIVPGTYIQERNPTQRPQRRY*</t>
  </si>
  <si>
    <t>MSTELTVQSERAFQKQPHIFNNPKVKTSKRTKRWYKNAGLGFKTPKTAIEGSYIDKKCPFTGLVSIRGKILTGTVVSTKMHRTIVIRRAYLHYIPKYNRYEKRHKNVPVHVSPAFRVQVGDIVTVGQCRPISKTVRFNVVKVSAAAGKANKQFAKF*</t>
  </si>
  <si>
    <t>MSDVEEVVEVQEETVVEQTAEVTIEDALKVVLRTALVHDGLARGLRESTKALTRGEALLVVLVSSVTEANIIKLVEGLANDPENKVPLIKVADAKQLGEWAGLGKIDREGNARKVVGASVVVVKNWGAETDELSMIMEHFSQQ*</t>
  </si>
  <si>
    <t>MGRMHSAGKGISSSAIPYSRNAPAWFKLSSESVIEQIVKYARKGLTPSQIGVLLRDAHGVTQARVITGNKIMRILKSNGLAPEIPEDLYYLIKKAVSVRKHLERNRKDKDAKFRLILIESRIHRLARYYRTVAVLPPNWKYESATASALVN*</t>
  </si>
  <si>
    <t>YCR031C</t>
  </si>
  <si>
    <t>RPS14A</t>
  </si>
  <si>
    <t>P06367</t>
  </si>
  <si>
    <t>MSNVVQARDNSQVFGVARIYASFNDTFVHVTDLSGKETIARVTGGMKVKADRDESSPYAAMLAAQDVAAKCKEVGITAVHVKIRATGGTRTKTPGPGGQAALRALARSGLRIGRIEDVTPVPSDSTRKKGGRRGRRL*</t>
  </si>
  <si>
    <t>MSQAVNAKKRVFKTHSYRGVDLEKLLEMSTEDFVKLAPARVRRRFARGMTSKPAGFMKKLRAAKLAAPENEKPAPVRTHMRNMIIVPEMIGSVVGIYNGKAFNQVEIRPEMLGHYLGEFSITYTPVRHGRAGATTSRFIPLK*</t>
  </si>
  <si>
    <t>MSAVPSVQTFGKKKSATAVAHVKAGKGLIKVNGSPITLVEPEILRFKVYEPLLLVGLDKFSNIDIRVRVTGGGHVSQVYAIRQAIAKGLVAYHQKYVDEQSKNELKKAFTSYDRTLLIADSRRPEPKKFGGKGARSRFQKSYR*</t>
  </si>
  <si>
    <t>MGRVRTKTVKRASKALIERYYPKLTLDFQTNKRLCDEIATIQSKRLRNKIAGYTTHLMKRIQKGPVRGISFKLQEEERERKDQYVPEVSALDLSRSNGVLNVDNQTSDLVKSLGLKLPLSVINVSAQRDRRYRKRV*</t>
  </si>
  <si>
    <t>YDR450W</t>
  </si>
  <si>
    <t>RPS18A</t>
  </si>
  <si>
    <t>P0CX55</t>
  </si>
  <si>
    <t>MSLVVQEQGSFQHILRLLNTNVDGNIKIVYALTTIKGVGRRYSNLVCKKADVDLHKRAGELTQEELERIVQIMQNPTHYKIPAWFLNRQNDITDGKDYHTLANNVESKLRDDLERLKKIRAHRGIRHFWGLRVRGQHTKTTGRRRA*</t>
  </si>
  <si>
    <t>MPGVSVRDVAAQDFINAYASFLQRQGKLEVPGYVDIVKTSSGNEMPPQDAEGWFYKRAASVARHIYMRKQVGVGKLNKLYGGAKSRGVRPYKHIDASGSINRKVLQALEKIGIVEISPKGGRRISENGQRDLDRIAAQTLEEDE*</t>
  </si>
  <si>
    <t>MAVGKNKRLSKGKKGQKKRVVDPFTRKEWFDIKAPSTFENRNVGKTLVNKSTGLKSASDALKGRVVEVCLADLQGSEDHSFRKIKLRVDEVQGKNLLTNFHGMDFTTDKLRSMVRKWQTLIEANVTVKTSDDYVLRIFAIAFTRKQANQVKRHSYAQSSHIRAIRKVISEILTKEVQGSTLAQLTSKLIPEVINKEIENATKDIFPLQNIHVRKVKLLKQPKFDVGALMALHGEGSGEEKGKKVTGFKDEVLETV*</t>
  </si>
  <si>
    <t>MSAPEAQQQKRGGFGGRNRGRPNRRGPRNTEEKGWVPVTKLGRLVKAGKITTIEEIFLHSLPVKEFQIIDTLLPGLQDEVMNIKPVQKQTRAGQRTRFKAVVVVGDSNGHVGLGIKTAKEVAGAIRAGIIIAKLSVIPIRRGYWGTNLGQPHSLATKTTGKCGSVTVRLIPAPRGSGIVASPAVKKLLQLAGVEDVYTQSNGKTRTLENTLKAAFVAIGNTYGFLTPNLWAEQPLPVSPLDIYSDEASAQKKRF*</t>
  </si>
  <si>
    <t>MSDFQKEKVEEQEQQQQQIIKIRITLTSTKVKQLENVSSNIVKNAEQHNLVKKGPVRLPTKVLKISTRKTPNGEGSKTWETYEMRIHKRYIDLEAPVQIVKRITQITIEPGVDVEVVVASN*</t>
  </si>
  <si>
    <t>YKR057W</t>
  </si>
  <si>
    <t>RPS21A</t>
  </si>
  <si>
    <t>P0C0V8</t>
  </si>
  <si>
    <t>MENDKGQLVELYVPRKCSATNRIIKADDHASVQINVAKVDEEGRAIPGEYVTYALSGYVRSRGESDDSLNRLAQNDGLLKNVWSYSR*</t>
  </si>
  <si>
    <t>MTRSSVLADALNAINNAEKTGKRQVLIRPSSKVIIKFLQVMQKHGYIGEFEYIDDHRSGKIVVQLNGRLNKCGVISPRFNVKIGDIEKWTANLLPARQFGYVILTTSAGIMDHEEARRKHVSGKILGFVY*</t>
  </si>
  <si>
    <t>MGKGKPRGLNSARKLRVHRRNNRWAENNYKKRLLGTAFKSSPFGGSSHAKGIVLEKLGIESKQPNSAIRKCVRVQLIKNGKKVTAFVPNDGCLNFVDENDEVLLAGFGRKGKAKGDIPGVRFKVVKVSGVSLLALWKEKKEKPRS*</t>
  </si>
  <si>
    <t>MSDAVTIRTRKVISNPLLARKQFVVDVLHPNRANVSKDELREKLAEVYKAEKDAVSVFGFRTQFGGGKSVGFGLVYNSVAEAKKFEPTYRLVRYGLAEKVEKASRQQRKQKKNRDKKIFGTGKRLAKKVARRNAD*</t>
  </si>
  <si>
    <t>YGR027C</t>
  </si>
  <si>
    <t>RPS25A</t>
  </si>
  <si>
    <t>Q3E792</t>
  </si>
  <si>
    <t>MPPKQQLSKAAKAAAALAGGKKSKKKWSKKSMKDRAQHAVILDQEKYDRILKEVPTYRYVSVSVLVDRLKIGGSLARIALRHLEKEGIIKPISKHSKQAIYTRATASE*</t>
  </si>
  <si>
    <t>MPKKRASNGRNKKGRGHVKPVRCVNCSKSIPKDKAIKRMAIRNIVEAAAVRDLSEASVYPEYALPKTYNKLHYCVSCAIHARIVRVRSREDRKNRAPPQRPRFNRENKVSPADAAKKAL*</t>
  </si>
  <si>
    <t>Zn(2+)/CHEBI:29105 | Binds 1 zinc ion per subunit.</t>
  </si>
  <si>
    <t>MVLVQDLLHPTAASEARKHKLKTLVQGPRSYFLDVKCPGCLNITTVFSHAQTAVTCESCSTILCTPTGGKAKLSEGTSFRRK*</t>
  </si>
  <si>
    <t>YOR167C</t>
  </si>
  <si>
    <t>RPS28A</t>
  </si>
  <si>
    <t>Q3E7X9</t>
  </si>
  <si>
    <t>MDNKTPVTLAKVIKVLGRTGSRGGVTQVRVEFLEDTSRTIVRNVKGPVRENDILVLMESEREARRLR*</t>
  </si>
  <si>
    <t>MAHENVWFSHPRRYGKGSRQCRVCSSHTGLIRKYGLNICRQCFREKANDIGFNKFR*</t>
  </si>
  <si>
    <t>MVALISKKRKLVADGVFYAELNEFFTRELAEEGYSGVEVRVTPTKTEVIIRATRTQDVLGENGRRINELTLLVQKRFKYAPGTIVLYAERVQDRGLSAVAQAESMKFKLLNGLAIRRAAYGVVRYVMESGAKGCEVVVSGKLRAARAKAMKFADGFLIHSGQPVNDFIDTATRHVLMRQGVLGIKVKIMRDPAKSRTGPKALPDAVTIIEPKEEEPILAPSVKDYRPAEETEAQAEPVEA*</t>
  </si>
  <si>
    <t>YLR287C-A</t>
  </si>
  <si>
    <t>RPS30A</t>
  </si>
  <si>
    <t>P0CX33</t>
  </si>
  <si>
    <t>MAKVHGSLARAGKVKSQTPKVEKTEKPKKPKGRAYKRLLYTRRFVNVTLVNGKRRMNPGPSVQ*</t>
  </si>
  <si>
    <t>MQIFVKTLTGKTITLEVESSDTIDNVKSKIQDKEGIPPDQQRLIFAGKQLEDGRTLSDYNIQKESTLHLVLRLRGGGKKRKKKVYTTPKKIKHKHKKVKLAVLSYYKVDAEGKVTKLRRECSNPTCGAGVFLANHKDRLYCGKCHSVYKVNA*</t>
  </si>
  <si>
    <t>YJR145C</t>
  </si>
  <si>
    <t>RPS4A</t>
  </si>
  <si>
    <t>P0CX35</t>
  </si>
  <si>
    <t>MARGPKKHLKRLAAPHHWLLDKLSGCYAPRPSAGPHKLRESLPLIVFLRNRLKYALNGREVKAILMQRHVKVDGKVRTDTTYPAGFMDVITLDATNENFRLVYDVKGRFAVHRITDEEASYKLGKVKKVQLGKKGVPYVVTHDGRTIRYPDPNIKVNDTVKIDLASGKITDFIKFDAGKLVYVTGGRNLGRIGTIVHKERHDGGFDLVHIKDSLDNTFVTRLNNVFVIGEQGKPYISLPKGKGIKLSIAEERDRRRAQQGL*</t>
  </si>
  <si>
    <t>MSDTEAPVEVQEDFEVVEEFTPVVLATPIPEEVQQAQTEIKLFNKWSFEEVEVKDASLVDYVQVRQPIFVAHTAGRYANKRFRKAQCPIIERLTNSLMMNGRNNGKKLKAVRIIKHTLDIINVLTDQNPIQVVVDAITNTGPREDTTRVGGGGAARRQAVDVSPLRRVNQAIALLTIGAREAAFRNIKTIAETLAEELINAAKGSSTSYAIKKKDELERVAKSNR*</t>
  </si>
  <si>
    <t>YPL090C</t>
  </si>
  <si>
    <t>RPS6A</t>
  </si>
  <si>
    <t>P0CX37</t>
  </si>
  <si>
    <t>MKLNISYPVNGSQKTFEIDDEHRIRVFFDKRIGQEVDGEAVGDEFKGYVFKISGGNDKQGFPMKQGVLLPTRIKLLLTKNVSCYRPRRDGERKRKSVRGAIVGPDLAVLALVIVKKGEQELEGLTDTTVPKRLGPKRANNIRKFFGLSKEDDVRDFVIRREVTKGEKTYTKAPKIQRLVTPQRLQRKRHQRALKVRNAQAQREAAAEYAQLLAKRLSERKAEKAEIRKRRASSLKA*</t>
  </si>
  <si>
    <t>MSAPQAKILSQAPTELELQVAQAFVELENSSPELKAELRPLQFKSIREIDVAGGKKALAIFVPVPSLAGFHKVQTKLTRELEKKFQDRHVIFLAERRILPKPSRTSRQVQKRPRSRTLTAVHDKILEDLVFPTEIVGKRVRYLVGGNKIQKVLLDSKDVQQIDYKLESFQAVYNKLTGKQIVFEIPSETH*</t>
  </si>
  <si>
    <t>MGISRDSRHKRSATGAKRAQFRKKRKFELGRQPANTKIGAKRIHSVRTRGGNKKYRALRIETGNFSWASEGISKKTRIAGVVYHPSNNELVRTNTLTKAAIVQIDATPFRQWFEAHYGQTLGKKKNVKEEETVAKSKNAERKWAARAASAKIESSVESQFSAGRLYACISSRPGQSGRCDGYILEGEELAFYLRRLTAKK*</t>
  </si>
  <si>
    <t>MPRAPRTYSKTYSTPKRPYESSRLDAELKLAGEFGLKNKKEIYRISFQLSKIRRAARDLLTRDEKDPKRLFEGNALIRRLVRVGVLSEDKKKLDYVLALKVEDFLERRLQTQVYKLGLAKSVHHARVLITQRHIAVGKQIVNIPSFMVRLDSEKHIDFAPTSPFGGARPGRVARRNAARKAEASGEAADEADEADEE*</t>
  </si>
  <si>
    <t>MARRPARCYRYQKNKPYPKSRYNRAVPDSKIRIYDLGKKKATVDEFPLCVHLVSNELEQLSSEALEAARICANKYMTTVSGRDAFHLRVRVHPFHVLRINKMLSCAGADRLQQGMRGAWGKPHGLAARVDIGQIIFSVRTKDSNKDVVVEGLRRARYKFPGQQKIILSKKWGFTNLDRPEYLKKREAGEVKDDGAFVKFLSKKGSLENNIREFPEYFAAQA*</t>
  </si>
  <si>
    <t>MSAKAQNPMRDLKIEKLVLNISVGESGDRLTRASKVLEQLSGQTPVQSKARYTVRTFGIRRNEKIAVHVTVRGPKAEEILERGLKVKEYQLRDRNFSATGNFGFGIDEHIDLGIKYDPSIGIFGMDFYVVMNRPGARVTRRKRCKGTVGNSHKTTKEDTVSWFKQKYDADVLDK*</t>
  </si>
  <si>
    <t>MPPKFDPNEVKYLYLRAVGGEVGASAALAPKIGPLGLSPKKVGEDIAKATKEFKGIKVTVQLKIQNRQAAASVVPSASSLVITALKEPPRDRKKDKNVKHSGNIQLDEIIEIARQMRDKSFGRTLASVTKEILGTAQSVGCRVDFKNPHDIIEGINAGEIEIPEN*</t>
  </si>
  <si>
    <t>YDL082W</t>
  </si>
  <si>
    <t>RPL13A</t>
  </si>
  <si>
    <t>Q12690</t>
  </si>
  <si>
    <t>MAISKNLPILKNHFRKHWQERVKVHFDQAGKKVSRRNARATRAAKIAPRPLDLLRPVVRAPTVKYNRKVRAGRGFTLAEVKAAGLTAAYARTIGIAVDHRRQNRNQEIFDANVQRLKEYQSKIIVFPRNGKAPEAEQVLSAAATFPIAQPATDVEARAVQDNGESAFRTLRLARSEKKFRGIREKRAREKAEAEAEKKK*</t>
  </si>
  <si>
    <t>MSTDSIVKASNWRLVEVGRVVLIKKGQSAGKLAAIVEIIDQKKVLIDGPKAGVPRQAINLGQVVLTPLTFALPRGARTATVSKKWAAAAVCEKWAASSWAKKIAQRERRAALTDFERFQVMVLRKQKRYTVKKALAKA*</t>
  </si>
  <si>
    <t>MGAYKYLEELQRKKQSDVLRFLQRVRVWEYRQKNVIHRAARPTRPDKARRLGYKAKQGFVIYRVRVRRGNRKRPVPKGATYGKPTNQGVNELKYQRSLRATAEERVGRRAANLRVLNSYWVNQDSTYKYFEVILVDPQHKAIRRDARYNWICDPVHKHREARGLTATGKKSRGINKGHKFNNTKAGRRKTWKRQNTLSLWRYRK*</t>
  </si>
  <si>
    <t>MSVEPVVVIDGKGHLVGRLASVVAKQLLNGQKIVVVRAEELNISGEFFRNKLKYHDFLRKATAFNKTRGPFHFRAPSRIFYKALRGMVSHKTARGKAALERLKVFEGIPPPYDKKKRVVVPQALRVLRLKPGRKYTTLGKLSTSVGWKYEDVVAKLEAKRKVSSAEYYAKKRAFTKKVASANATAAESDVAKQLAALGY*</t>
  </si>
  <si>
    <t>MARYGATSTNPAKSASARGSYLRVSFKNTRETAQAINGWELTKAQKYLEQVLDHQRAIPFRRFNSSIGRTAQGKEFGVTKARWPAKSVKFVQGLLQNAAANAEAKGLDATKLYVSHIQVNQAPKQRRRTYRAHGRINKYESSPSHIELVVTEKEEAVAKAAEKKVVRLTSRQRGRIAAQKRIAA*</t>
  </si>
  <si>
    <t>MGIDHTSKQHKRSGHRTAPKSDNVYLKLLVKLYTFLARRTDAPFNKVVLKALFLSKINRPPVSVSRIARALKQEGAANKTVVVVGTVTDDARIFEFPKTTVAALRFTAGARAKIVKAGGECITLDQLAVRAPKGQNTLILRGPRNSREAVRHFGMGPHKGKAPRILSTGRKFERARGRRRSKGFKV*</t>
  </si>
  <si>
    <t>MANLRTQKRLAASVVGVGKRKVWLDPNETSEIAQANSRNAIRKLVKNGTIVKKAVTVHSKSRTRAHAQSKREGRHSGYGKRKGTREARLPSQVVWIRRLRVLRRLLAKYRDAGKIDKHLYHVLYKESKGNAFKHKRALVEHIIQAKADAQREKALNEEAEARRLKNRAARDRRAQRVAEKRDALLKEDA*</t>
  </si>
  <si>
    <t>YPL220W</t>
  </si>
  <si>
    <t>RPL1A</t>
  </si>
  <si>
    <t>P0CX43</t>
  </si>
  <si>
    <t>MSKITSSQVREHVKELLKYSNETKKRNFLETVELQVGLKNYDPQRDKRFSGSLKLPNCPRPNMSICIFGDAFDVDRAKSCGVDAMSVDDLKKLNKNKKLIKKLSKKYNAFIASEVLIKQVPRLLGPQLSKAGKFPTPVSHNDDLYGKVTDVRSTIKFQLKKVLCLAVAVGNVEMEEDVLVNQILMSVNFFVSLLKKNWQNVGSLVVKSSMGPAFRLY*</t>
  </si>
  <si>
    <t>MAHFKEYQVIGRRLPTESVPEPKLFRMRIFASNEVIAKSRYWYFLQKLHKVKKASGEIVSINQINEAHPTKVKNFGVWVRYDSRSGTHNMYKEIRDVSRVAAVETLYQDMAARHRARFRSIHILKVAEIEKTADVKRQYVKQFLTKDLKFPLPHRVQKSTKTFSYKRPSTFY*</t>
  </si>
  <si>
    <t>MGKSHGYRSRTRYMFQRDFRKHGAVHLSTYLKVYKVGDIVDIKANGSIQKGMPHKFYQGKTGVVYNVTKSSVGVIINKMVGNRYLEKRLNLRVEHIKHSKCRQEFLERVKANAAKRAEAKAQGVAVQLKRQPAQPRESRIVSTEGNVPQTLAPVPYETFI*</t>
  </si>
  <si>
    <t>MAPNTSRKQKIAKTFTVDVSSPTENGVFDPASYAKYLIDHIKVEGAVGNLGNAVTVTEDGTVVTVVSTAKFSGKYLKYLTKKYLKKNQLRDWIRFVSTKTNEYRLAFYQVTPEEDEEEDEE*</t>
  </si>
  <si>
    <t>MSGNGAQGTKFRISLGLPVGAIMNCADNSGARNLYIIAVKGSGSRLNRLPAASLGDMVMATVKKGKPELRKKVMPAIVVRQAKSWRRRDGVFLYFEDNAGVIANPKGEMKGSAITGPVGKECADLWPRVASNSGVVV*</t>
  </si>
  <si>
    <t>MKVEIDSFSGAKIYPGRGTLFVRGDSKIFRFQNSKSASLFKQRKNPRRIAWTVLFRKHHKKGITEEVAKKRSRKTVKAQRPITGASLDLIKERRSLKPEVRKANREEKLKANKEKKKAEKAARKAEKAKSAGTQSSKFSKQQAKGAFQKVAATSR*</t>
  </si>
  <si>
    <t>MAPSAKATAAKKAVVKGTNGKKALKVRTSATFRLPKTLKLARAPKYASKAVPHYNRLDSYKVIEQPITSETAMKKVEDGNILVFQVSMKANKYQIKKAVKELYEVDVLKVNTLVRPNGTKKAYVRLTADYDALDIANRIGYI*</t>
  </si>
  <si>
    <t>MAKQSLDVSSDRRKARKAYFTAPSSQRRVLLSAPLSKELRAQYGIKALPIRRDDEVLVVRGSKKGQEGKISSVYRLKFAVQVDKVTKEKVNGASVPINLHPSKLVITKLHLDKDRKALIQRKGGKLE*</t>
  </si>
  <si>
    <t>MAKFLKAGKVAVVVRGRYAGKKVVIVKPHDEGSKSHPFGHALVAGIERYPLKVTKKHGAKKVAKRTKIKPFIKVVNYNHLLPTRYTLDVEAFKSVVSTETFEQPSQREEAKKVVKKAFEERHQAGKNQWFFSKLRF*</t>
  </si>
  <si>
    <t>MPSRFTKTRKHRGHVSAGKGRIGKHRKHPGGRGMAGGQHHHRINMDKYHPGYFGKVGMRYFHKQQAHFWKPVLNLDKLWTLIPEDKRDQYLKSASKETAPVIDTLAAGYGKILGKGRIPNVPVIVKARFVSKLAEEKIRAAGGVVELIA*</t>
  </si>
  <si>
    <t>YFR032C-A</t>
  </si>
  <si>
    <t>RPL29</t>
  </si>
  <si>
    <t>P05747</t>
  </si>
  <si>
    <t>MAKSKNHTAHNQTRKAHRNGIKKPKTYKYPSLKGVDPKFRRNHKHALHGTAKALAAAKK*</t>
  </si>
  <si>
    <t>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t>
  </si>
  <si>
    <t>MAPVKSQESINQKLALVIKSGKYTLGYKSTVKSLRQGKSKLIIIAANTPVLRKSELEYYAMLSKTKVYYFQGGNNELGTAVGKLFRVGVVSILEAGDSDILTTLA*</t>
  </si>
  <si>
    <t>MAGLKDVVTREYTINLHKRLHGVSFKKRAPRAVKEIKKFAKLHMGTDDVRLAPELNQAIWKRGVKGVEYRLRLRISRKRNEEEDAKNPLFSYVEPVLVASAKGLQTVVVEEDA*</t>
  </si>
  <si>
    <t>MASLPHPKIVKKHTKKFKRHHSDRYHRVAENWRKQKGIDSVVRRRFRGNISQPKIGYGSNKKTKFLSPSGHKTFLVANVKDLETLTMHTKTYAAEIAHNISAKNRVVILARAKALGIKVTNPKGRLALEA*</t>
  </si>
  <si>
    <t>MAESHRLYVKGKHLSYQRSKRVNNPNVSLIKIEGVATPQDAQFYLGKRIAYVYRASKEVRGSKIRVMWGKVTRTHGNSGVVRATFRNNLPAKTFGASVRIFLYPSNI*</t>
  </si>
  <si>
    <t>YER056C-A</t>
  </si>
  <si>
    <t>RPL34A</t>
  </si>
  <si>
    <t>P87262</t>
  </si>
  <si>
    <t>MAQRVTFRRRNPYNTRSNKIKVVKTPGGILRAQHVKKLATRPKCGDCGSALQGISTLRPRQYATVSKTHKTVSRAYGGSRCANCVKERIIRAFLIEEQKIVKKVVKEQTEAAKKSEKKAKK*</t>
  </si>
  <si>
    <t>MAGVKAYELRTKSKEQLASQLVDLKKELAELKVQKLSRPSLPKIKTVRKSIACVLTVINEQQREAVRQLYKGKKYQPKDLRAKKTRALRRALTKFEASQVTEKQRKKQIAFPQRKYAIKA*</t>
  </si>
  <si>
    <t>MTVKTGIAIGLNKGKKVTSMTPAPKISYKKGAASNRTKFVRSLVREIAGLSPYERRLIDLIRNSGEKRARKVAKKRLGSFTRAKAKVEEMNNIIAASRRH*</t>
  </si>
  <si>
    <t>MGKGTPSFGKRHNKSHTLCNRCGRRSFHVQKKTCSSCGYPAAKTRSYNWGAKAKRRHTTGTGRMRYLKHVSRRFKNGFQTGSASKASA*</t>
  </si>
  <si>
    <t>MAREITDIKQFLELTRRADVKTATVKINKKLNKAGKPFRQTKFKVRGSSSLYTLVINDAGKAKKLIQSLPPTLKVNRL*</t>
  </si>
  <si>
    <t>YJL189W</t>
  </si>
  <si>
    <t>RPL39</t>
  </si>
  <si>
    <t>P04650</t>
  </si>
  <si>
    <t>MAAQKSFRIKQKMAKAKKQNRPLPQWIRLRTNNTIRYNAKRRNWRRTKMNI*</t>
  </si>
  <si>
    <t>YIL148W</t>
  </si>
  <si>
    <t>RPL40A</t>
  </si>
  <si>
    <t>P0CH08</t>
  </si>
  <si>
    <t>MQIFVKTLTGKTITLEVESSDTIDNVKSKIQDKEGIPPDQQRLIFAGKQLEDGRTLSDYNIQKESTLHLVLRLRGGIIEPSLKALASKYNCDKSVCRKCYARLPPRATNCRKRKCGHTNQLRPKKKLK*</t>
  </si>
  <si>
    <t>YDL184C</t>
  </si>
  <si>
    <t>RPL41A</t>
  </si>
  <si>
    <t>P0CX86</t>
  </si>
  <si>
    <t>MRAKWRKKRTRRLKRKRRKVRARSK*</t>
  </si>
  <si>
    <t>YNL162W</t>
  </si>
  <si>
    <t>RPL42A</t>
  </si>
  <si>
    <t>P0CX27</t>
  </si>
  <si>
    <t>MVNVPKTRKTYCKGKTCRKHTQHKVTQYKAGKASLFAQGKRRYDRKQSGFGGQTKPVFHKKAKTTKKVVLRLECVKCKTRAQLTLKRCKHFELGGEKKQKGQALQF*</t>
  </si>
  <si>
    <t>YPR043W</t>
  </si>
  <si>
    <t>RPL43A</t>
  </si>
  <si>
    <t>P0CX25</t>
  </si>
  <si>
    <t>MAKRTKKVGITGKYGVRYGSSLRRQVKKLEIQQHARYDCSFCGKKTVKRGAAGIWTCSCCKKTVAGGAYTVSTAAAATVRSTIRRLREMVEA*</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</si>
  <si>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t>
  </si>
  <si>
    <t>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t>
  </si>
  <si>
    <t>MSAQKAPKWYPSEDVAALKKTRKAARPQKLRASLVPGTVLILLAGRFRGKRVVYLKHLEDNTLLISGPFKVNGVPLRRVNARYVIATSTKVSVEGVNVEKFNVEYFAKEKLTKKEKKEANLFPEQQNKEIKAERVEDQKVVDKALIAEIKKTPLLKQYLSASFSLKNGDKPHMLKF*</t>
  </si>
  <si>
    <t>MAAEKILTPESQLKKSKAQQKTAEQVAAERAARKAANKEKRAIILERNAAYQKEYETAERNIIQAKRDAKAAGSYYVEAQHKLVFVVRIKGINKIPPKPRKVLQLLRLTRINSGTFVKVTKATLELLKLIEPYVAYGYPSYSTIRQLVYKRGFGKINKQRVPLSDNAIIEANLGKYGILSIDDLIHEIITVGPHFKQANNFLWPFKLSNPSGGWGVPRKFKHFIQGGSFGNREEFINKLVKSMN*</t>
  </si>
  <si>
    <t>MAPGKKVAPAPFGAKSTKSNKTRNPLTHSTPKNFGIGQAVQPKRNLSRYVKWPEYVRVQRQKKILSIRLKVPPTIAQFQYTLDRNTAAETFKLFNKYRPETAAEKKERLTKEAAAVAEGKSKQDASPKPYAVKYGLNHVVALIENKKAKLVLIANDVDPIELVVFLPALCKKMGVPYAIVKGKARLGTLVNQKTSAVAALTEVRAEDEAALAKLVSTIDANFADKYDEVKKHWGGGILGNKAQAKMDKRAKNSDSA*</t>
  </si>
  <si>
    <t>MKYIQTEQQIEVPEGVTVSIKSRIVKVVGPRGTLTKNLKHIDVTFTKVNNQLIKVAVHNGGRKHVAALRTVKSLVDNMITGVTKGYKYKMRYVYAHFPINVNIVEKDGAKFIEVRNFLGDKKIRNVPVRDGVTIEFSTNVKDEIVLSGNSVEDVSQNAADLQQICRVRNKDIRKFLDGIYVSHKGFITEDL*</t>
  </si>
  <si>
    <t>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t>
  </si>
  <si>
    <t>YDL081C</t>
  </si>
  <si>
    <t>RPP1A</t>
  </si>
  <si>
    <t>P05318</t>
  </si>
  <si>
    <t>MSTESALSYAALILADSEIEISSEKLLTLTNAANVPVENIWADIFAKALDGQNLKDLLVNFSAGAAAPAGVAGGVAGGEAGEAEAEKEEEEAKEESDDDMGFGLFD*</t>
  </si>
  <si>
    <t>MSDSIISFAAFILADAGLEITSDNLLTITKAAGANVDNVWADVYAKALEGKDLKEILSGFHNAGPVAGAGAASGAAAAGGDAAAEEEKEEEAAEESDDDMGFGLFD*</t>
  </si>
  <si>
    <t>MKYLAAYLLLNAAGNTPDATKIKAILESVGIEIEDEKVSSVLSALEGKSVDELITEGNEKLAAVPAAGPASAGGAAAASGDAAAEEEKEEEAAEESDDDMGFGLFD*</t>
  </si>
  <si>
    <t>MKYLAAYLLLVQGGNAAPSAADIKAVVESVGAEVDEARINELLSSLEGKGSLEEIIAEGQKKFATVPTGGASSAAAGAAGAAAGGDAAEEEKEEEAKEESDDDMGFGLFD*</t>
  </si>
  <si>
    <t>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t>
  </si>
  <si>
    <t>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t>
  </si>
  <si>
    <t>MSKFLQGSIFSISKLHVRYSSTRPFLVAPSIANSITTEAPAINHSPELANARKWLPKRCGLITRKKGMMPYFDKSTGERSAATILEVNNVEVIMHRTSEVNGYFACQVGYGSRHLSKVSRQMLGHFASKVVNPKEHVAEFRVKDEKGLIPPGTLLKPSFFKEGQYVDVRSVSKGKGFTGVMKRYGFKGLRASHGTSIMHRHGGSYGQNQDPGRVLPGRKMPGHMGNEHVTIQNVKVLKVDDENNVIWVKGSVAGPKNSFVKIQDAIKKT*</t>
  </si>
  <si>
    <t>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t>
  </si>
  <si>
    <t>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t>
  </si>
  <si>
    <t>MSFIQRRLLSQTLFLRSQVGSLPLYISPEVQVSINALSMPRIIRKGRTSMNISQNITVKGPKGELSVEVPDFLHLDKDEKHGKINVTVQNSEDKHQRSMWGTVRSLINNHIIGVTEGHLAVLRFVGTGYRAQLENDGKFVNVKVGASIKQGLDVPEGIVVKTPAPTSLIIEGCNKQQVLLFAAKLRKFHPPEPYKGKGIYVNDETIKLKDKKIK*</t>
  </si>
  <si>
    <t>MLHCTQVCLSALTKRTHRVKVQVLKDFPRFQLYKGQVANVKPSLMRNYLHNFNGAKYILSEEHDINTELLKQYQTLEAKLEEDHQQLSKRHETEVQKNMELRKESVFGHKKEEKPKEEKKGLLDSGITIEEVKIPGLDI*</t>
  </si>
  <si>
    <t>MLQLRFMPGWVPRNGFFGLKETIGTVHKRFYALASEQPSRKTVKPLDSRKTFLIDTYKHLMENSSMIFFVHYNNLSKTEDHHFRFKIKQTGGKLTKVRNNLFEVYLRNSHLPDPCGFVKRKEQNWKHPLLPLLKGPTATITYEDTNPQQVAKLLKVLQSAQDKLMVIGAKVENEVLNVEKINTFKTLPTKPEMQSQLVSVLQMLSGLGLVRTLENSSNALYLTLKSHNDNQKPKEDVESTTDAESKGSK*</t>
  </si>
  <si>
    <t>MSQAAKNVIVKLIVGAGQAAPSPPVGPALGSKGIKAIDFCKEFNARSANYQPGVPVPVLITIKPDRTFTFEMKSPPTGYLLLKALKMDKGHGQPNVGTMLGSAPAKGPTRALGELSLKHVYEIAKIKKSDERHSLLEMEGIVKSIVGVAKSMGIKVVP*</t>
  </si>
  <si>
    <t>MSLRILAKRSSSIWMKTRVTPALISPITITTRFNSTTTTAPSHKDDVRPVDPKISKIVQDISQLTLLETSSLINELKTVLNIPEISMPMGGFMAGAAGAGAGNVPSSTGEAGSGAEEEAKPEAKTVFTVKLDSFDTKTKAKVIKEVKGLLGLSLVEAKKFVEAAPKVLKENVAKDDAEKIKKTLEDLGAKVSLE*</t>
  </si>
  <si>
    <t>MSQKIGHSGLAFARLWHHVDVARDKRTLGRLASAIAITLIGRHKPVYHPSQDCGDYVVVTNCQKIRVTGKKFEQKTYWSHSGRPGQLKLQTMNKVVADKGFGEILKKAVSGMLPKNKLRKQRLDRLKVFDGSENPYKQNITAFAHEQSSIPEPLKESIFNQLK*</t>
  </si>
  <si>
    <t>MIFLKSVIKVIDNSGAQLAECIKVIRKGSPKSPAMVGDRIVCVIQKAKPLTQNITGTANTNRVKKGDICHAIVVRSKQRNMCRKDGSTVAFGDTACVLINKNTGEPLGTRIMANDGCVDRTLKDKGYNKICSLASRVI*</t>
  </si>
  <si>
    <t>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t>
  </si>
  <si>
    <t>MFPYLTRMNLSIKMGGLTLKESSPNAFLNNTTIARRFKHEYAPRFKIVQKKQKGRVPVRTGGSIKGSTLQFGKYGLRLKSEGIRISAQQLKEADNAIMRYVRPLNNGHLWRRLCTNVAVCIKGNETRMGKGKGGFDHWMVRVPTGKILFEINGDDLHEKVAREAFRKAGTKLPGVYEFVSLDSLVRVGLHSFKNPKDDPVKNFYDENAKKPSKKYLNILKSQEPQYKLFRGR*</t>
  </si>
  <si>
    <t>MWSRNVRLLGSWTRSYMVPATKRKTIPVYPPVQRIASSQIMKQVALSEIESLDPGAVKRKLISKKNKDRLKAGDVVRIVYDSSKCSYDTFVGYILSIDRKQLVQDASLLLRNQIAKTAVEIRVPLFSPLIERIDLLTPHVSSRQRNKHYYIRGTRLDVGDLEAGLRRKK*</t>
  </si>
  <si>
    <t>MLQLKFIWPVARITPIYRPFTSHPFRNLATSSSISSTKAKTTKTDTTPLKLSNELYAIFKIHNRPYLVTEGDRVILPFKLKQAEVGDILNMTDVTTLGSRNYKLVGHPINTSLYTLKATVVGKTKRAFQTREVTKRRNRRVRHAKSKGDLTILRISELSMN*</t>
  </si>
  <si>
    <t>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t>
  </si>
  <si>
    <t>MPRLTVGTKNMLYPLQKTLAVGSCKPEQVPIRSLASVVESSSKILDKSGSDREVDINVSEKIYKWTKAGIEQGKEHFKVGGNKVYFPKARIILLRPNAKHTPYQAKFIVPKSFNKLDLRDYLYHIYGLRAMNITTQLLHGKFNRMNLQTTRFREPQIKKMTIEMEEPFIWPEEPRPDENSFWDSTTPDNMEKYREERLNCLGSDANKPGTAFDGVVGPYERVAQPFIPRFLKREIDNKRERHAAELQRADKLIALNRYIEDLH*</t>
  </si>
  <si>
    <t>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t>
  </si>
  <si>
    <t>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t>
  </si>
  <si>
    <t>MQKIFRPFQLTRGFTSSVKNFRQWRLIETRKIAKQPNYQVGDAKPLHMPKERKKFPDYKYGESNIFKQSNKGLYGGSFVQFGNNISESKAKTRKKWLPNVVKKGLWSETLNRKISIKMTAKVLKTISKEGGIDNYLTKEKSARIKELGPTGWKLRYRVLKRKDEIENPPHKDAPIIEMAGGKKAKIYYDEIVNGSPRKISVGRRRLMSFLYPLEKLEYRSVGKDLNYKKFVELFADVPVKDILARLEDHKFDLSTITV*</t>
  </si>
  <si>
    <t>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t>
  </si>
  <si>
    <t>MVFYKVTLSRSLIGVPHTTKSIVKSLGLGKRGSIVYKKVNPAIAGSLAKVKELVKVEVTEHELTPSQQRELRKSNPGFIVEKRTID*</t>
  </si>
  <si>
    <t>MLKSIFAKRFASTGSYPGSTRITLPRRPAKKIQLGKSRPAIYHQFNVKMELSDGSVVIRRSQYPKGEIRLIQDQRNNPLWNPSRDDLVVVDANSGGSLDRFNKRYSSLFSVDSTTPNSSSETVELSEENKKKTQIKKEEKEDVSEKAFGMDDYLSLLDDSEQQIKSGKLASKKRDKK*</t>
  </si>
  <si>
    <t>MNSLIFGKQLAFHKIVPTTAIGWLVPLGNPSLQIPGQKQLGSIHRWLREKLQQDHKDTEDKDFFSNNGILLAVPKKKVSHQKKRQKLYGPGKKQLKMIHHLNKCPSCGHYKRANTLCMYCVGQISHIWKTHTAKEEIKPRQEEELSELDQRVLYPGRRDTKYTKDLKDKDNYLERRVRTLKKD*</t>
  </si>
  <si>
    <t>MVKVKSKNSVIKLLSTAASGYSRYISIKKGAPLVTQVRYDPVVKRHVLFKEAKKRKVAERKPLDFLRTAK*</t>
  </si>
  <si>
    <t>YDR115W</t>
  </si>
  <si>
    <t>MRX14</t>
  </si>
  <si>
    <t>Q04598</t>
  </si>
  <si>
    <t>MPLFARLCQPQSRRMFSSISSFSALSVLRPQTGMLLNSSPLKTPSFTPLGFGLIGQRRWKSRGNTYQPSTLKRKRTFGFLARAKSKQGSKILKRRKLKGRWFLSH*</t>
  </si>
  <si>
    <t>MFLQTLRLTMPRMFLHMKPSPITITRACTVPSLLSVAAPQPALVAANRPLVFNRGFKVRTSVKKFCSDCYLVRRKGRVYIYCKSNKKHKQRQG*</t>
  </si>
  <si>
    <t>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t>
  </si>
  <si>
    <t>MLAQTFKKPHRAVLEQVSGTTVFIRNKRTKSKSSLSPLAQRVVTQLSVMSASRKQPKLLKLAREDLIKHQTIEKCWSIYQQQQRERRNLQLELQYKSIERSMNLLQELSPRLFEAANASEKGKRFPMEMKVPTDFPPNTLWHYNFRK*</t>
  </si>
  <si>
    <t>MKGSPISQFSKTSINALTRPWKKYRDGELFYGLSKVGNKRVPLTTKQGNKTMYKGTRASGIGRHTKFGGYVINWKKVRTYVTPDMVNFELKPYVNANVPPLKHEFKGFSGGPLDPRLQLLKIKEYIVNGRVQSEGATDTSCYKERG*</t>
  </si>
  <si>
    <t>MVVKAIARNSIGRNGVGAFVFPCRKITLQFCNWGGSSEGMRKFLTSKRLDKWGQEFPWIQFEVMRKSGHPLLRAEYTNGREKVICVRNLNIDNVENKLKLLKDSDGDILRRRTKNDNVESLNSSVRGIWSPLHAAKRHRI*</t>
  </si>
  <si>
    <t>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t>
  </si>
  <si>
    <t>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t>
  </si>
  <si>
    <t>MISSCVTRCFGRGKCLPGPATASIYQTIRCISTNSNKAAEAPIFPKLEDVKMHELIGNNNFGKKTYYVERSRTGNLPVYSAYKNGGNKIITEIRKIEGDVIQLRNDLQEQLPFIPKKSWSVVMQSKKIIIKGNAVEAVKRVLTKKF*</t>
  </si>
  <si>
    <t>MSSLLKLHCIRPLPQRSVWLSGYKQKARCIHSSAANGDFMSWFKRKKQEEHQEPVKDTKQLIKDIEEGTNEASSQSSSNNKNRLELIPENFIGEGSRRCKRQKELKLAVSSAPFNQWLSRDKITSDNQLDDMILQATEKTLGKVDQDVQFSDLVAKFQFTKFLQSKSGYLIPDYELTTLSTPLQFKRYIKEKILPSANDPKLAYKEAEPNAIHPFSDNYASPNIYVVNDVTSKEQKSKYDTIMKEIQKLEDDATRKALETARSA*</t>
  </si>
  <si>
    <t>MITKYFSKVIVRFNPFGKEAKVARLVLAAIPPTQRNMGTQIQSEIISDYNKVKPLVKVTYKDKKEMEVDPSNMNFQELANHFDRHSKQLDLKHMLEMH*</t>
  </si>
  <si>
    <t>YBR268W</t>
  </si>
  <si>
    <t>MRPL37</t>
  </si>
  <si>
    <t>P36532</t>
  </si>
  <si>
    <t>MLARSLGYRLISTSRILYNKPTVKSVVSSCPAGTSLNLNIWKSGKDAVALEDKEYPNWLWSVLDSDHVVEHAAEDPEGQALLKRRKNIRKANRQRIKQNNFLSQL*</t>
  </si>
  <si>
    <t>MENSMMFISRSLRRPVTALNCNLQSVRTVIYLHKGPRINGLRRDPESYLRNPSGVLFTEVNAKECQDKVRSILQLPKYGINLSNELILQCLTHKSFAHGSKPYNEKLNLLGAQFLKLQTCIHSLKNGSPAESCENGQLSLQFSNLGTKFAKELTSKNTACTFVKLHNLDPFIFWKMRDPIKDGHINGETTIFASVLNAFIGAILSTNGSEKAAKFIQGSLLDKEDLHSLVNIANENVASAKAKISDKENKAFL*</t>
  </si>
  <si>
    <t>MIGRGVCCRSFHTAGSAWKQFGFPKTQVTTIYNKTKSASNYKGYLKHRDAPGMYYQPSESIATGSVNSETIPRSFMAASDPRRGLDMPVQSTKAKQCPNVLVGKSTVNGKTYHLGPQEIDEIRKLRLDNPQKYTRKFLAAKYGISPLFVSMVSKPSEQHVQIMESRLQEIQSRWKEKRRIAREDRKRRKLLWYQA*</t>
  </si>
  <si>
    <t>MSYKQYFDSLPLKLKSFFQRYPPSIKYSPVSTSTKAINANPFLPNKHPVTQRFHDPKYSLRRMSDVYKLALRYGVEEFLPPIENTKKLFFEEKYNKKTLMKGVLLPKGHKHELKLNEKLKKREEALKKVDELIASKKGSKYAKRVEKMKKNQSIGWF*</t>
  </si>
  <si>
    <t>YKL138C</t>
  </si>
  <si>
    <t>MRPL31</t>
  </si>
  <si>
    <t>P14063</t>
  </si>
  <si>
    <t>MFGPFKLTSPVAGGLLWKIPWRMSTHQKTRQRERLRNVDQVIKQLTLGLHVQRCQDKGLTYQEAMESKKKYKPRSKSLRLLNKPSVFPKENQMSSKDKYWTFDKKAVGYRKGIHKVPKWTKISIRKAPKFF*</t>
  </si>
  <si>
    <t>MSKVAQQLKFLNKISATTRLPQILVDPKKYSGLRLTFQTKNHNGHMGARVFWHNYLPTLQFYNPRMKFDVIRIKNEDKQKSVPCKLEILSHEGSVVETIDMRNKMHEDIMKDLLDKIEHVPLPENEIIRVGPQESII*</t>
  </si>
  <si>
    <t>MKVNHSISRFRPASWFEKTKIIPPQVYIFRNLEYGQVLYSQFPNFSQTQVDKLFVRPNWSNRKPSLRRDIWKCMCVVNLQNYKQSVHLYQNLCRLRYLRDVAQRKESDKLRKKDSNGHVWYSGQYRPTYCQEAVADLRESLLKVFENATPAEKQTVPAKKPSIYWEDPWRMGDKDKHWNYDVFNALGLEHKLIQRVGNIAREESVILKELAKLESHPTEQTEVSSQ*</t>
  </si>
  <si>
    <t>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t>
  </si>
  <si>
    <t>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t>
  </si>
  <si>
    <t>MKLKLLNMILSMMNKTNNNNNIIINNTLDSLMNKKLLLKNMLLDMNNKKMNNMKRMLNNNNMNPAGANPVVHRIGPAGNINNKLQHLNNMNNWNTQIYNYNKNMEIMNTMNDKLINKLLYKMMTLKLNNMNINKIIMSKTINQHSLNKLNIKFYYYNNDINNNNNNNNNNYYMNMMNKLMNIMNNNMNNNLCNILSYYYKKKVTIEPIKLSYIYLNSDIFSKYISLNDMDKYNNGILTNYQRMLNNIMPKLNDHNISMNYINNINNINNNKYNNMINLLNNNNNINNNNNYNNNNNNYIGNINNIYNNMTIDNIPMDILMYKYLVGWSIKFKGRLSNNNGRTSTTNLLNGTFNNKKYLWSNINNNYKLNYIPSNHNLYNNSNINKNGKYNIKVKLNFI*</t>
  </si>
  <si>
    <t>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t>
  </si>
  <si>
    <t>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t>
  </si>
  <si>
    <t>MLYELIGLVRITNSNAPKLEAKELSSTIGKLIIQNRGVVRDIVPMGIRYLPKIMKKDQEKHFRAYHFLMLFDSSAAVQSEILRTLKKDPRVIRSSIVKVDLDKQLDRASSLHRSLGKKSILELVNEDYQSI*</t>
  </si>
  <si>
    <t>MLHCARRYMLVRPRLLWQSGTCVARFQSSVRTPASEPSAEKGVDEWLEAINELREEFSAKEYLPETSLAPPGQSKVDLLQGSQAGSKIKPTAEQLAQWEALKSVPIPPRKNATLDHITNMIMRHGKKEKAQTILSRALYLVYCQTRQDPIQALEKSLDELAPLMMTKTFNTGVAKASVIPVPLNKRQRNRIAWNWIVQSANQRVSSDFAVRLGEELTAIAKGTSSAFEKRDQIHKTAIAHRAYIQLK*</t>
  </si>
  <si>
    <t>MSLVKLANTCAHLQNCSKVRVALTSIPYTKLQLQFAYNLYQQGFLSSLQKGSTMGPDKDFVEVTPDNISTRRLWVGLKYRDNKPVLSSCKLISKPNSRIHLPMEDMKKLCSGVTIRNIKPLQPGELILVRAHNNIMDINEAISKKLDGEVLCRVK*</t>
  </si>
  <si>
    <t>MFSRLSLFRRAALAPAPMRMSFRTIYQKTEDELPRRIVPKLATFYSANPNHEDRINRLERLLRKYIKLPSQNNNEAQQTKAPWISFDEYALIGGGTKLKPTQYTQLLYMLNKLHNIDPQLTNDEITSELSQYYKKSSMLSNNIKIKTLDEFGRSIAVGKRKSSTAKVFVVRGTGEILVNGRQLNDYFLKMKDRESIMYPLQVIESVGKYNIFATTSGGGPTGQAESIMHAIAKALVVFNPLLKSRLHKAGVLTRDYRHVERKKPGKKKARKMPTWVKR*</t>
  </si>
  <si>
    <t>MLRNTIALRSFIRTQSTRPYPVNVEAVYYAPLKLPIKYGDLVADIQLRSYDNENLDFYSDFILRTGYYLGIPLTGPKPLPTRRERWTVIKSPFVHAKSKENFERHTHKRLIRAWDTNPEVLQMLIAYITKHSMAGVGMKCNFFQRSEISLDLGSDANGLEKSLSNIDELYSLRNDDKAQTSAVGQKVLELLDSPDFKKHLEKK*</t>
  </si>
  <si>
    <t>MLLQPVWKGCRWTQFVRPIRRWNSTGTNRGVPFSFKDISNQEDITNISYPSSSDSVLTKSNGSSEVYKPKEEVVKYILHGKFTKNNTHLTFSSVVEDKNFHKNKGLTYNDTMLYYLNLPQKVKISLSTGCLGFRKAARGEYEAAFQTSGRMFELIKEKNMLNKDIEVVMDDFGKGRAAFISALVGKEGASVVKKVVKISDATKLKFGGVRSPKMRRL*</t>
  </si>
  <si>
    <t>YNL081C</t>
  </si>
  <si>
    <t>SWS2</t>
  </si>
  <si>
    <t>P53937</t>
  </si>
  <si>
    <t>MVVHILGKGFKGKEVIKIALASKFYGIGKTTAEKICSKLGFYPWMRMHQLSEPQIMSIASELSTMTIEGDARAIVKDNIALKRKIGSYSGMRHTLHLPVRGQHTRNNAKTARKLNKIDRRGIHTFSQAKVQHNPSLWSCIFGK*</t>
  </si>
  <si>
    <t>MGNFRFPIKTKLPPGFINARILRDNFKRQQFKENEILVKSLKFIARNMNLPTKLRLEAQLKLNALPNYMRSTQIKNRCVDSGHARFVLSDFRLCRYQFRENALKGNLPGVKKGIW*</t>
  </si>
  <si>
    <t>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t>
  </si>
  <si>
    <t>MTCGLVRIRLARFGRKNSPVYNIVVANSRKARDAKPIEVLGTYVPVPSPVTKRELKRGVVPIKDVKLDFDRTKYWIGVGAQPSETVTKLLRKAGILNDAWATSKNSNVNRKVVFERMETLE*</t>
  </si>
  <si>
    <t>MARQNFLGLVVSQGKMQKTVKVRVETKVFNKKINKELFHRRDYLVHDEGEISREGDLVRIEATRPLSKRKFFAIAEIIRNKGQQFALYESEAQLSVAKEEAQKAKEFLDKRSVRENKLNEKTTLLRDIRTIQDALSSGSTPKELLEIKQRYGIQDFSQETVRQLLQLDISGLEVNLEKQRSLIDRIQTRLSELLSNDLKCDQFLKDHGVEDPLTLKKNIKKNLLRKHVMMDMQQPSQ*</t>
  </si>
  <si>
    <t>YER050C</t>
  </si>
  <si>
    <t>RSM18</t>
  </si>
  <si>
    <t>P40033</t>
  </si>
  <si>
    <t>MQPIIKGAVSSTFKRALYNFGIKEKKSVNIEMGRTQQTKKIDQSLSKKLPKGTIYDPFDFSMGRIHLDRKYQANKNSNRNDIMKSGANPLEFYARPRILSRYVTSTGRIQHRDITGLSAKNQRRLSKAIRRCQAIGLM*</t>
  </si>
  <si>
    <t>MLKSTLRLSRISLRRGFTTIDCLRQQNSDIDKIILNPIKLAQGSNSDRGQTSKSKTDNADILSMEIPVDMMQSAGRINKRELLSEAEIARSSVENAQMRFNSGKSIIVNKNNPAESFKRLNRIMFENNIPGDKRSQRFYMKPGKVAELKRSQRHRKEFMMGFKRLIEIVKDAKRKGY*</t>
  </si>
  <si>
    <t>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t>
  </si>
  <si>
    <t>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t>
  </si>
  <si>
    <t>MNVPKARLLKVAELSAKIFDQNFNPSGIRTGSKILNERLKGPSVASYYGNPDILKFRHLKTLYPDIEFVDLEEQYRLSMVEAKKRRGKGAPKKMKKDAAATAKGKGKKKK*</t>
  </si>
  <si>
    <t>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t>
  </si>
  <si>
    <t>MSGKPPVYRLPPLPRLKVKKPIIRQEANKCLVLMSNLLQCWSSYGHMSPKCAGLVTELKSCTSESALGKRNNVQKSNINYHAARLYDRINGKPHD*</t>
  </si>
  <si>
    <t>YHR059W</t>
  </si>
  <si>
    <t>FYV4</t>
  </si>
  <si>
    <t>P38783</t>
  </si>
  <si>
    <t>MIPSRISHKFPLFLRSSLAAPKAAYRFSSTIPKPSDQVPDVDAFLNKIGRNCNELKDTFENNWNNLFQWDSKILKEKGVNIQQRKYILKQVHNYRNNRPIHEIKLGKKSFFGGERKRKAFTAKWKAENKQ*</t>
  </si>
  <si>
    <t>MLVFKRGIHVVPKLPNSKALLQNGVPNILSSSGFKTVWFDYQRYLCDKLTLATAGQSLESYYPFHILLKTAGNPLQSNIFNLASSIHNNHLFVENILPSAVEHGTNSNAVVKTEPSRLFLSKIKDSFNGSDWEVVKEEMIYRAENEVLGQGWLFLVENNEKKLFILTSNNNGTPYYFPRNQSFDLNSAISIDEFATLKQMKELIGKSTKLNGKVQDWTMPIICVNLWDHAYLHDYGVGNRSKYVKNVLDNLNWSVVNNRIFSGISK*</t>
  </si>
  <si>
    <t>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t>
  </si>
  <si>
    <t>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t>
  </si>
  <si>
    <t>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t>
  </si>
  <si>
    <t>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t>
  </si>
  <si>
    <t>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t>
  </si>
  <si>
    <t>modeled?</t>
  </si>
  <si>
    <t>loc?</t>
  </si>
  <si>
    <t>mito+modeled?</t>
  </si>
  <si>
    <t>mito only?</t>
  </si>
  <si>
    <t>min_aerobic_avg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</si>
</sst>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000"/>
    <numFmt numFmtId="165" formatCode="0.00000"/>
    <numFmt numFmtId="166" formatCode="0.00000000"/>
    <numFmt numFmtId="167" formatCode="0.0000"/>
  </numFmts>
  <fonts count="13" x14ac:knownFonts="1">
    <font>
      <sz val="12"/>
      <color rgb="FF000000"/>
      <name val="Calibri"/>
      <family val="2"/>
      <charset val="1"/>
    </font>
    <font>
      <sz val="11"/>
      <color rgb="FF000000"/>
      <name val="Calibri"/>
      <family val="2"/>
      <charset val="1"/>
    </font>
    <font>
      <b/>
      <sz val="11"/>
      <color rgb="FF000000"/>
      <name val="Calibri"/>
      <family val="2"/>
      <charset val="1"/>
    </font>
    <font>
      <b/>
      <sz val="14"/>
      <color rgb="FF000000"/>
      <name val="Times New Roman"/>
      <family val="1"/>
    </font>
    <font>
      <b/>
      <sz val="12"/>
      <color rgb="FF000000"/>
      <name val="Times New Roman"/>
      <family val="1"/>
    </font>
    <font>
      <b/>
      <sz val="12"/>
      <color rgb="FF000000"/>
      <name val="Calibri"/>
      <family val="2"/>
      <charset val="1"/>
    </font>
    <font>
      <sz val="12"/>
      <color rgb="FF000000"/>
      <name val="Times New Roman"/>
      <family val="1"/>
    </font>
    <font>
      <b/>
      <sz val="11"/>
      <color rgb="FF555555"/>
      <name val="Lucida Sans"/>
      <family val="2"/>
      <charset val="1"/>
    </font>
    <font>
      <b/>
      <sz val="12"/>
      <color rgb="FF555555"/>
      <name val="Times New Roman"/>
      <family val="1"/>
    </font>
    <font>
      <sz val="11"/>
      <color rgb="FF000000"/>
      <name val="Lucida Sans"/>
      <family val="2"/>
      <charset val="1"/>
    </font>
    <font>
      <b/>
      <sz val="14"/>
      <color rgb="FF000000"/>
      <name val="Calibri"/>
      <family val="2"/>
      <charset val="1"/>
    </font>
    <font>
      <b/>
      <sz val="11"/>
      <name val="Cambria"/>
      <family val="1"/>
    </font>
    <font>
      <sz val="10"/>
      <color rgb="FF000000"/>
      <name val="Arial"/>
      <family val="2"/>
      <charset val="1"/>
    </font>
  </fonts>
  <fills count="2">
    <fill>
      <patternFill patternType="none"/>
    </fill>
    <fill>
      <patternFill patternType="gray125"/>
    </fill>
  </fills>
  <borders count="2">
    <border>
      <left/>
      <right/>
      <top/>
      <bottom/>
      <diagonal/>
    </border>
    <border>
      <left style="thin">
        <color indexed="64"/>
      </left>
      <right style="thin">
        <color indexed="64"/>
      </right>
      <top/>
      <bottom style="thin">
        <color indexed="64"/>
      </bottom>
      <diagonal/>
    </border>
  </borders>
  <cellStyleXfs count="2">
    <xf numFmtId="0" fontId="0" fillId="0" borderId="0"/>
    <xf numFmtId="0" fontId="1" fillId="0" borderId="0"/>
  </cellStyleXfs>
  <cellXfs count="38">
    <xf numFmtId="0" fontId="0" fillId="0" borderId="0" xfId="0"/>
    <xf numFmtId="0" fontId="10" fillId="0" borderId="0" xfId="0" applyFont="1"/>
    <xf numFmtId="0" fontId="5" fillId="0" borderId="0" xfId="0" applyFont="1"/>
    <xf numFmtId="0" fontId="6" fillId="0" borderId="0" xfId="0" applyFont="1" applyAlignment="1">
      <alignment horizontal="center" vertical="center"/>
    </xf>
    <xf numFmtId="0" fontId="1" fillId="0" borderId="0" xfId="1"/>
    <xf numFmtId="0" fontId="2" fillId="0" borderId="0" xfId="1" applyFont="1"/>
    <xf numFmtId="11" fontId="1" fillId="0" borderId="0" xfId="1" applyNumberFormat="1"/>
    <xf numFmtId="16" fontId="1" fillId="0" borderId="0" xfId="1" applyNumberFormat="1"/>
    <xf numFmtId="0" fontId="0" fillId="0" borderId="0" xfId="0" applyAlignment="1">
      <alignment horizontal="right"/>
    </xf>
    <xf numFmtId="0" fontId="4" fillId="0" borderId="0" xfId="0" applyFont="1" applyAlignment="1">
      <alignment horizontal="right"/>
    </xf>
    <xf numFmtId="0" fontId="4" fillId="0" borderId="0" xfId="0" applyFont="1" applyAlignment="1">
      <alignment horizontal="center"/>
    </xf>
    <xf numFmtId="0" fontId="5" fillId="0" borderId="0" xfId="0" applyFont="1" applyAlignment="1">
      <alignment horizontal="center"/>
    </xf>
    <xf numFmtId="0" fontId="6" fillId="0" borderId="0" xfId="0" applyFont="1" applyAlignment="1">
      <alignment horizontal="right"/>
    </xf>
    <xf numFmtId="0" fontId="6" fillId="0" borderId="0" xfId="0" applyFont="1" applyAlignment="1">
      <alignment horizontal="center"/>
    </xf>
    <xf numFmtId="0" fontId="0" fillId="0" borderId="0" xfId="0" applyAlignment="1">
      <alignment horizontal="center"/>
    </xf>
    <xf numFmtId="164" fontId="6" fillId="0" borderId="0" xfId="0" applyNumberFormat="1" applyFont="1" applyAlignment="1">
      <alignment horizontal="center"/>
    </xf>
    <xf numFmtId="165" fontId="6" fillId="0" borderId="0" xfId="0" applyNumberFormat="1" applyFont="1" applyAlignment="1">
      <alignment horizontal="center"/>
    </xf>
    <xf numFmtId="166" fontId="0" fillId="0" borderId="0" xfId="0" applyNumberFormat="1" applyAlignment="1">
      <alignment horizontal="center"/>
    </xf>
    <xf numFmtId="0" fontId="7" fillId="0" borderId="0" xfId="0" applyFont="1"/>
    <xf numFmtId="166" fontId="0" fillId="0" borderId="0" xfId="0" applyNumberFormat="1"/>
    <xf numFmtId="167" fontId="8" fillId="0" borderId="0" xfId="0" applyNumberFormat="1" applyFont="1"/>
    <xf numFmtId="0" fontId="9" fillId="0" borderId="0" xfId="0" applyFont="1"/>
    <xf numFmtId="166" fontId="9" fillId="0" borderId="0" xfId="0" applyNumberFormat="1" applyFont="1"/>
    <xf numFmtId="164" fontId="9" fillId="0" borderId="0" xfId="0" applyNumberFormat="1" applyFont="1"/>
    <xf numFmtId="0" fontId="6" fillId="0" borderId="0" xfId="0" applyFont="1"/>
    <xf numFmtId="0" fontId="4" fillId="0" borderId="0" xfId="0" applyFont="1" applyAlignment="1">
      <alignment horizontal="left"/>
    </xf>
    <xf numFmtId="0" fontId="4" fillId="0" borderId="0" xfId="0" applyFont="1"/>
    <xf numFmtId="16" fontId="0" fillId="0" borderId="0" xfId="0" applyNumberFormat="1"/>
    <xf numFmtId="0" fontId="1" fillId="0" borderId="0" xfId="0" applyFont="1"/>
    <xf numFmtId="0" fontId="12" fillId="0" borderId="0" xfId="0" applyFont="1"/>
    <xf numFmtId="0" fontId="1" fillId="0" borderId="0" xfId="0" applyFont="1" applyAlignment="1">
      <alignment wrapText="1"/>
    </xf>
    <xf numFmtId="0" fontId="11" fillId="0" borderId="1" xfId="0" applyFont="1" applyBorder="1" applyAlignment="1">
      <alignment horizontal="center" vertical="top"/>
    </xf>
    <xf numFmtId="0" fontId="3" fillId="0" borderId="0" xfId="0" applyFont="1"/>
    <xf numFmtId="0" fontId="6" fillId="0" borderId="0" xfId="0" applyFont="1" applyAlignment="1">
      <alignment horizontal="center" vertical="center"/>
    </xf>
    <xf numFmtId="0" fontId="5" fillId="0" borderId="0" xfId="0" applyFont="1"/>
    <xf numFmtId="0" fontId="10" fillId="0" borderId="0" xfId="0" applyFont="1"/>
    <xf numFmtId="11" fontId="1" fillId="0" borderId="0" xfId="1" applyNumberFormat="1" applyFill="1"/>
    <xf numFmtId="0" fontId="2" fillId="0" borderId="0" xfId="1" applyFont="1" applyFill="1"/>
  </cellXfs>
  <cellStyles count="2">
    <cellStyle name="Normal" xfId="0" builtinId="0"/>
    <cellStyle name="Normal 2" xfId="1" xr:uid="{00000000-0005-0000-0000-000006000000}"/>
  </cellStyles>
  <dxfs count="30">
    <dxf>
      <numFmt numFmtId="15" formatCode="0.00E+00"/>
    </dxf>
    <dxf>
      <font>
        <b val="0"/>
        <i val="0"/>
        <strike val="0"/>
        <condense val="0"/>
        <extend val="0"/>
        <outline val="0"/>
        <shadow val="0"/>
        <u val="none"/>
        <vertAlign val="baseline"/>
        <sz val="11"/>
        <color rgb="FF000000"/>
        <name val="Calibri"/>
        <family val="2"/>
        <charset val="1"/>
        <scheme val="none"/>
      </font>
    </dxf>
    <dxf>
      <font>
        <b val="0"/>
        <i val="0"/>
        <strike val="0"/>
        <condense val="0"/>
        <extend val="0"/>
        <outline val="0"/>
        <shadow val="0"/>
        <u val="none"/>
        <vertAlign val="baseline"/>
        <sz val="11"/>
        <color rgb="FF000000"/>
        <name val="Calibri"/>
        <family val="2"/>
        <charset val="1"/>
        <scheme val="none"/>
      </font>
    </dxf>
    <dxf>
      <font>
        <b val="0"/>
        <i val="0"/>
        <strike val="0"/>
        <condense val="0"/>
        <extend val="0"/>
        <outline val="0"/>
        <shadow val="0"/>
        <u val="none"/>
        <vertAlign val="baseline"/>
        <sz val="11"/>
        <color rgb="FF000000"/>
        <name val="Calibri"/>
        <family val="2"/>
        <charset val="1"/>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charset val="1"/>
        <scheme val="none"/>
      </font>
    </dxf>
    <dxf>
      <font>
        <b val="0"/>
        <i val="0"/>
        <strike val="0"/>
        <condense val="0"/>
        <extend val="0"/>
        <outline val="0"/>
        <shadow val="0"/>
        <u val="none"/>
        <vertAlign val="baseline"/>
        <sz val="11"/>
        <color rgb="FF000000"/>
        <name val="Calibri"/>
        <family val="2"/>
        <charset val="1"/>
        <scheme val="none"/>
      </font>
    </dxf>
    <dxf>
      <font>
        <b val="0"/>
        <i val="0"/>
        <strike val="0"/>
        <condense val="0"/>
        <extend val="0"/>
        <outline val="0"/>
        <shadow val="0"/>
        <u val="none"/>
        <vertAlign val="baseline"/>
        <sz val="11"/>
        <color rgb="FF000000"/>
        <name val="Calibri"/>
        <family val="2"/>
        <charset val="1"/>
        <scheme val="none"/>
      </font>
    </dxf>
    <dxf>
      <font>
        <b val="0"/>
        <i val="0"/>
        <strike val="0"/>
        <condense val="0"/>
        <extend val="0"/>
        <outline val="0"/>
        <shadow val="0"/>
        <u val="none"/>
        <vertAlign val="baseline"/>
        <sz val="11"/>
        <color rgb="FF000000"/>
        <name val="Calibri"/>
        <family val="2"/>
        <charset val="1"/>
        <scheme val="none"/>
      </font>
    </dxf>
    <dxf>
      <font>
        <b val="0"/>
        <i val="0"/>
        <strike val="0"/>
        <condense val="0"/>
        <extend val="0"/>
        <outline val="0"/>
        <shadow val="0"/>
        <u val="none"/>
        <vertAlign val="baseline"/>
        <sz val="11"/>
        <color rgb="FF000000"/>
        <name val="Calibri"/>
        <family val="2"/>
        <charset val="1"/>
        <scheme val="none"/>
      </font>
    </dxf>
    <dxf>
      <font>
        <b val="0"/>
        <i val="0"/>
        <strike val="0"/>
        <condense val="0"/>
        <extend val="0"/>
        <outline val="0"/>
        <shadow val="0"/>
        <u val="none"/>
        <vertAlign val="baseline"/>
        <sz val="11"/>
        <color rgb="FF000000"/>
        <name val="Calibri"/>
        <family val="2"/>
        <charset val="1"/>
        <scheme val="none"/>
      </font>
    </dxf>
    <dxf>
      <font>
        <b val="0"/>
        <i val="0"/>
        <strike val="0"/>
        <condense val="0"/>
        <extend val="0"/>
        <outline val="0"/>
        <shadow val="0"/>
        <u val="none"/>
        <vertAlign val="baseline"/>
        <sz val="11"/>
        <color rgb="FF000000"/>
        <name val="Calibri"/>
        <family val="2"/>
        <charset val="1"/>
        <scheme val="none"/>
      </font>
    </dxf>
    <dxf>
      <border outline="0">
        <top style="thin">
          <color indexed="64"/>
        </top>
      </border>
    </dxf>
    <dxf>
      <font>
        <b val="0"/>
        <i val="0"/>
        <strike val="0"/>
        <condense val="0"/>
        <extend val="0"/>
        <outline val="0"/>
        <shadow val="0"/>
        <u val="none"/>
        <vertAlign val="baseline"/>
        <sz val="11"/>
        <color rgb="FF000000"/>
        <name val="Calibri"/>
        <family val="2"/>
        <charset val="1"/>
        <scheme val="none"/>
      </font>
    </dxf>
    <dxf>
      <border outline="0">
        <bottom style="thin">
          <color indexed="64"/>
        </bottom>
      </border>
    </dxf>
    <dxf>
      <font>
        <b/>
        <i val="0"/>
        <strike val="0"/>
        <condense val="0"/>
        <extend val="0"/>
        <outline val="0"/>
        <shadow val="0"/>
        <u val="none"/>
        <vertAlign val="baseline"/>
        <sz val="11"/>
        <color auto="1"/>
        <name val="Cambria"/>
        <charset val="1"/>
        <scheme val="none"/>
      </font>
      <alignment horizontal="center" vertical="top" textRotation="0" wrapText="0" indent="0" justifyLastLine="0" shrinkToFit="0" readingOrder="0"/>
      <border diagonalUp="0" diagonalDown="0" outline="0">
        <left style="thin">
          <color indexed="64"/>
        </left>
        <right style="thin">
          <color indexed="64"/>
        </right>
        <top/>
        <bottom/>
      </border>
    </dxf>
    <dxf>
      <numFmt numFmtId="15" formatCode="0.00E+00"/>
    </dxf>
    <dxf>
      <numFmt numFmtId="15" formatCode="0.00E+00"/>
    </dxf>
    <dxf>
      <numFmt numFmtId="15" formatCode="0.00E+00"/>
    </dxf>
    <dxf>
      <numFmt numFmtId="0" formatCode="General"/>
    </dxf>
    <dxf>
      <numFmt numFmtId="15" formatCode="0.00E+00"/>
    </dxf>
    <dxf>
      <numFmt numFmtId="15" formatCode="0.00E+00"/>
    </dxf>
    <dxf>
      <numFmt numFmtId="15" formatCode="0.00E+00"/>
    </dxf>
    <dxf>
      <numFmt numFmtId="15" formatCode="0.00E+00"/>
    </dxf>
    <dxf>
      <numFmt numFmtId="15" formatCode="0.00E+00"/>
    </dxf>
    <dxf>
      <numFmt numFmtId="15" formatCode="0.00E+00"/>
    </dxf>
    <dxf>
      <numFmt numFmtId="15" formatCode="0.00E+00"/>
    </dxf>
    <dxf>
      <numFmt numFmtId="15" formatCode="0.00E+00"/>
    </dxf>
    <dxf>
      <numFmt numFmtId="15" formatCode="0.00E+00"/>
    </dxf>
    <dxf>
      <numFmt numFmtId="15" formatCode="0.00E+00"/>
    </dxf>
    <dxf>
      <font>
        <b/>
        <i val="0"/>
        <strike val="0"/>
        <condense val="0"/>
        <extend val="0"/>
        <outline val="0"/>
        <shadow val="0"/>
        <u val="none"/>
        <vertAlign val="baseline"/>
        <sz val="11"/>
        <color rgb="FF000000"/>
        <name val="Calibri"/>
        <family val="2"/>
        <charset val="1"/>
        <scheme val="none"/>
      </font>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555555"/>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5DFBA94-C877-4FC4-A578-D48CCFA37BE7}" name="Table2" displayName="Table2" ref="A2:R3692" totalsRowShown="0" headerRowDxfId="29" headerRowCellStyle="Normal 2" dataCellStyle="Normal 2">
  <autoFilter ref="A2:R3692" xr:uid="{15DFBA94-C877-4FC4-A578-D48CCFA37BE7}"/>
  <tableColumns count="18">
    <tableColumn id="1" xr3:uid="{B856DE3A-6E0E-4D1C-BB59-74DBFDE5631F}" name="Accession" dataCellStyle="Normal 2"/>
    <tableColumn id="2" xr3:uid="{58EB57E5-4501-41A9-875F-B229824B305A}" name="Gene" dataCellStyle="Normal 2"/>
    <tableColumn id="3" xr3:uid="{BB3AC863-197D-4D36-BECB-1A28983D0693}" name="Protein" dataCellStyle="Normal 2"/>
    <tableColumn id="4" xr3:uid="{A06332F0-93C9-4AE3-9900-1FFEF8BA2231}" name="Min_aerobic_1" dataDxfId="28" dataCellStyle="Normal 2"/>
    <tableColumn id="5" xr3:uid="{52D8E285-BBC6-4F67-8E09-9F84B3CDF1A8}" name="Min_aerobic_2" dataDxfId="27" dataCellStyle="Normal 2"/>
    <tableColumn id="6" xr3:uid="{6CB4FDE0-7A1B-409F-BB72-15FD6303A899}" name="Rich_aerobic_1" dataDxfId="26" dataCellStyle="Normal 2"/>
    <tableColumn id="7" xr3:uid="{031E9D2C-29E9-442D-8B4F-AB0741D9048D}" name="Rich_aerobic_2" dataDxfId="25" dataCellStyle="Normal 2"/>
    <tableColumn id="8" xr3:uid="{44D18D5D-10CB-4BDC-B542-2D0BCB9B4E5A}" name="Min_anaerobic_1" dataDxfId="24" dataCellStyle="Normal 2"/>
    <tableColumn id="9" xr3:uid="{DC0A1893-4A6D-4185-9FFB-F61F444A5DF8}" name="Min_anaerobic_2" dataDxfId="23" dataCellStyle="Normal 2"/>
    <tableColumn id="10" xr3:uid="{5E757615-2DCB-475B-B957-518B2E9EE90D}" name="Min_anaerobic_3" dataDxfId="22" dataCellStyle="Normal 2"/>
    <tableColumn id="11" xr3:uid="{7361B42D-E759-41D3-95BD-A4A02EDA9C7B}" name="Rich_anaerobic_1" dataDxfId="21" dataCellStyle="Normal 2"/>
    <tableColumn id="12" xr3:uid="{51287B7F-1BF5-4A8A-9E4E-DB3781924C30}" name="Rich_anaerobic_2" dataDxfId="20" dataCellStyle="Normal 2"/>
    <tableColumn id="13" xr3:uid="{AFB9B1F2-B078-4063-BECF-7B38A1A7AC55}" name="Rich_anaerobic_3" dataDxfId="19" dataCellStyle="Normal 2"/>
    <tableColumn id="14" xr3:uid="{BDB7D76F-F3E5-4D54-9B8C-971BF74F2D22}" name="modeled?" dataDxfId="18" dataCellStyle="Normal 2">
      <calculatedColumnFormula>_xlfn.XLOOKUP(Table2[[#This Row],[Protein]],Table3[name],Table3[subloc_assigned],"")&lt;&gt;""</calculatedColumnFormula>
    </tableColumn>
    <tableColumn id="15" xr3:uid="{2D53528F-51C4-484E-8955-4094724FE7CD}" name="loc?" dataDxfId="17">
      <calculatedColumnFormula array="1">IF(Table2[[#This Row],[modeled?]]," "&amp;_xlfn.TEXTJOIN(" ",FALSE,_xlfn._xlws.FILTER(Table3[subloc_assigned],Table3[name]=Table2[[#This Row],[Protein]],""))&amp;" ","")</calculatedColumnFormula>
    </tableColumn>
    <tableColumn id="16" xr3:uid="{D14108F4-271E-4BC7-B38C-E5DABA12948C}" name="mito+modeled?" dataDxfId="16" dataCellStyle="Normal 2">
      <calculatedColumnFormula>OR(ISNUMBER(FIND(" m ",Table2[[#This Row],[loc?]])),ISNUMBER(FIND(" mm ",Table2[[#This Row],[loc?]])))</calculatedColumnFormula>
    </tableColumn>
    <tableColumn id="17" xr3:uid="{0148153D-C1C6-4654-9F5A-9FD4926ABF56}" name="mito only?" dataDxfId="15" dataCellStyle="Normal 2">
      <calculatedColumnFormula>AND(OR(ISNUMBER(FIND(" m ",Table2[[#This Row],[loc?]])),ISNUMBER(FIND(" mm ",Table2[[#This Row],[loc?]]))),SUBSTITUTE(SUBSTITUTE(Table2[[#This Row],[loc?]]," m ","")," mm ","")="")</calculatedColumnFormula>
    </tableColumn>
    <tableColumn id="18" xr3:uid="{8F8144DA-B632-4AD4-8448-DFDBC89557AE}" name="min_aerobic_avg" dataDxfId="0" dataCellStyle="Normal 2">
      <calculatedColumnFormula array="1">AVERAGE(IF(Table2[[#This Row],[Min_aerobic_1]:[Min_aerobic_2]]="NA",0,Table2[[#This Row],[Min_aerobic_1]:[Min_aerobic_2]]))</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0A63832-B488-489A-A2DB-9CF03ECD172C}" name="Table3" displayName="Table3" ref="A1:J1209" totalsRowShown="0" headerRowDxfId="14" dataDxfId="12" headerRowBorderDxfId="13" tableBorderDxfId="11">
  <autoFilter ref="A1:J1209" xr:uid="{90A63832-B488-489A-A2DB-9CF03ECD172C}"/>
  <tableColumns count="10">
    <tableColumn id="1" xr3:uid="{58536AFF-6738-4761-B449-A2D0A60BB8E8}" name="id" dataDxfId="10"/>
    <tableColumn id="2" xr3:uid="{1B6A3901-EE62-43C5-AA02-36684C996FA2}" name="gene_src" dataDxfId="9"/>
    <tableColumn id="3" xr3:uid="{51C5F169-6682-43D0-9555-5B800131CB8B}" name="name" dataDxfId="8"/>
    <tableColumn id="4" xr3:uid="{D83CB090-FC9A-4FE1-B801-6DF2EB740B4F}" name="uniprot" dataDxfId="7"/>
    <tableColumn id="5" xr3:uid="{9065D378-6970-4D4D-92AE-5FEAD0671C7D}" name="subloc_assigned" dataDxfId="6"/>
    <tableColumn id="6" xr3:uid="{8446F320-B297-4456-BC1A-CEEDF4355B11}" name="cofactor_stoich" dataDxfId="5"/>
    <tableColumn id="7" xr3:uid="{CC7C69BA-D845-4356-AFE7-45AFCB7C158F}" name="cofactor_comments" dataDxfId="4"/>
    <tableColumn id="8" xr3:uid="{6C2BADE2-51ED-428F-82BE-FBE3B4D0DF24}" name="MW (g/mmol)" dataDxfId="3"/>
    <tableColumn id="9" xr3:uid="{96C2974A-0B30-47CB-86D2-660B02425CC4}" name="sequence" dataDxfId="2"/>
    <tableColumn id="10" xr3:uid="{51DE7287-D404-4B3F-BA18-563B33422FA3}" name="status" dataDxfId="1"/>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J3692"/>
  <sheetViews>
    <sheetView tabSelected="1" topLeftCell="J1" zoomScale="85" zoomScaleNormal="85" workbookViewId="0">
      <selection activeCell="R5" sqref="R5"/>
    </sheetView>
  </sheetViews>
  <sheetFormatPr defaultColWidth="8.6640625" defaultRowHeight="15.5" x14ac:dyDescent="0.35"/>
  <cols>
    <col min="1" max="1" width="10.25" style="4" customWidth="1"/>
    <col min="2" max="3" width="8.6640625" style="4"/>
    <col min="4" max="5" width="14.1640625" style="4" customWidth="1"/>
    <col min="6" max="7" width="14.25" style="4" customWidth="1"/>
    <col min="8" max="10" width="16" style="4" customWidth="1"/>
    <col min="11" max="13" width="16.1640625" style="4" customWidth="1"/>
    <col min="14" max="14" width="10.5" style="4" customWidth="1"/>
    <col min="15" max="17" width="8.6640625" style="4"/>
    <col min="18" max="18" width="13.25" style="4" customWidth="1"/>
    <col min="19" max="1024" width="8.6640625" style="4"/>
  </cols>
  <sheetData>
    <row r="1" spans="1:19" x14ac:dyDescent="0.35">
      <c r="A1" s="5" t="s">
        <v>0</v>
      </c>
      <c r="N1" s="4" cm="1">
        <f t="array" ref="N1">SUM(_xlfn._xlws.FILTER(_xlfn.NUMBERVALUE(SUBSTITUTE(Table2[min_aerobic_avg],"NA","0")),Table2[modeled?]))</f>
        <v>0.64224839172539117</v>
      </c>
      <c r="P1" s="4" cm="1">
        <f t="array" ref="P1">SUM(_xlfn._xlws.FILTER(_xlfn.NUMBERVALUE(SUBSTITUTE(Table2[min_aerobic_avg],"NA","0")),Table2[mito+modeled?]))</f>
        <v>5.236438093190246E-2</v>
      </c>
      <c r="Q1" s="4" cm="1">
        <f t="array" ref="Q1">SUM(_xlfn._xlws.FILTER(_xlfn.NUMBERVALUE(SUBSTITUTE(Table2[min_aerobic_avg],"NA","0")),Table2[mito only?]))</f>
        <v>4.75256361277656E-2</v>
      </c>
      <c r="R1" s="4" t="str">
        <f>"fraction of modeled proteome that is also mito: "&amp;P1/N1</f>
        <v>fraction of modeled proteome that is also mito: 0.081532910952453</v>
      </c>
      <c r="S1" s="5" t="str">
        <f>"fraction of modeled proteome that is mito-exclusive: "&amp;Q1/N1</f>
        <v>fraction of modeled proteome that is mito-exclusive: 0.0739988402307846</v>
      </c>
    </row>
    <row r="2" spans="1:19" s="5" customFormat="1" ht="14.5" x14ac:dyDescent="0.35">
      <c r="A2" s="5" t="s">
        <v>1</v>
      </c>
      <c r="B2" s="5" t="s">
        <v>2</v>
      </c>
      <c r="C2" s="5" t="s">
        <v>3</v>
      </c>
      <c r="D2" s="5" t="s">
        <v>4</v>
      </c>
      <c r="E2" s="5" t="s">
        <v>5</v>
      </c>
      <c r="F2" s="5" t="s">
        <v>6</v>
      </c>
      <c r="G2" s="5" t="s">
        <v>7</v>
      </c>
      <c r="H2" s="5" t="s">
        <v>8</v>
      </c>
      <c r="I2" s="5" t="s">
        <v>9</v>
      </c>
      <c r="J2" s="5" t="s">
        <v>10</v>
      </c>
      <c r="K2" s="5" t="s">
        <v>11</v>
      </c>
      <c r="L2" s="5" t="s">
        <v>12</v>
      </c>
      <c r="M2" s="5" t="s">
        <v>13</v>
      </c>
      <c r="N2" s="5" t="s">
        <v>13527</v>
      </c>
      <c r="O2" s="5" t="s">
        <v>13528</v>
      </c>
      <c r="P2" s="5" t="s">
        <v>13529</v>
      </c>
      <c r="Q2" s="5" t="s">
        <v>13530</v>
      </c>
      <c r="R2" s="37" t="s">
        <v>13531</v>
      </c>
    </row>
    <row r="3" spans="1:19" x14ac:dyDescent="0.35">
      <c r="A3" s="4" t="s">
        <v>14</v>
      </c>
      <c r="B3" s="4" t="s">
        <v>15</v>
      </c>
      <c r="C3" s="4" t="s">
        <v>15</v>
      </c>
      <c r="D3" s="6">
        <v>3.7325431126774999E-5</v>
      </c>
      <c r="E3" s="6">
        <v>3.73170161442697E-5</v>
      </c>
      <c r="F3" s="6">
        <v>4.4609780355810602E-5</v>
      </c>
      <c r="G3" s="6">
        <v>4.4937521868007399E-5</v>
      </c>
      <c r="H3" s="6">
        <v>1.76047130958745E-5</v>
      </c>
      <c r="I3" s="6">
        <v>2.5568098224019799E-5</v>
      </c>
      <c r="J3" s="6">
        <v>2.4393233060517901E-5</v>
      </c>
      <c r="K3" s="6">
        <v>1.97893901920082E-5</v>
      </c>
      <c r="L3" s="6">
        <v>2.3360028310542499E-5</v>
      </c>
      <c r="M3" s="6">
        <v>2.5468154077221699E-5</v>
      </c>
      <c r="N3" s="4" t="b">
        <f>_xlfn.XLOOKUP(Table2[[#This Row],[Protein]],Table3[name],Table3[subloc_assigned],"")&lt;&gt;""</f>
        <v>0</v>
      </c>
      <c r="O3" s="6" t="str" cm="1">
        <f t="array" ref="O3">IF(Table2[[#This Row],[modeled?]]," "&amp;_xlfn.TEXTJOIN(" ",FALSE,_xlfn._xlws.FILTER(Table3[subloc_assigned],Table3[name]=Table2[[#This Row],[Protein]],""))&amp;" ","")</f>
        <v/>
      </c>
      <c r="P3" s="6" t="b">
        <f>OR(ISNUMBER(FIND(" m ",Table2[[#This Row],[loc?]])),ISNUMBER(FIND(" mm ",Table2[[#This Row],[loc?]])))</f>
        <v>0</v>
      </c>
      <c r="Q3" s="6" t="b">
        <f>AND(OR(ISNUMBER(FIND(" m ",Table2[[#This Row],[loc?]])),ISNUMBER(FIND(" mm ",Table2[[#This Row],[loc?]]))),SUBSTITUTE(SUBSTITUTE(Table2[[#This Row],[loc?]]," m ","")," mm ","")="")</f>
        <v>0</v>
      </c>
      <c r="R3" s="36" cm="1">
        <f t="array" ref="R3">AVERAGE(IF(Table2[[#This Row],[Min_aerobic_1]:[Min_aerobic_2]]="NA",0,Table2[[#This Row],[Min_aerobic_1]:[Min_aerobic_2]]))</f>
        <v>3.732122363552235E-5</v>
      </c>
    </row>
    <row r="4" spans="1:19" x14ac:dyDescent="0.35">
      <c r="A4" s="4" t="s">
        <v>16</v>
      </c>
      <c r="B4" s="4" t="s">
        <v>17</v>
      </c>
      <c r="C4" s="4" t="s">
        <v>18</v>
      </c>
      <c r="D4" s="4" t="s">
        <v>19</v>
      </c>
      <c r="E4" s="4" t="s">
        <v>19</v>
      </c>
      <c r="F4" s="4" t="s">
        <v>19</v>
      </c>
      <c r="G4" s="4" t="s">
        <v>19</v>
      </c>
      <c r="H4" s="4">
        <v>1.9999441563444301E-4</v>
      </c>
      <c r="I4" s="4">
        <v>2.00895672304076E-4</v>
      </c>
      <c r="J4" s="4">
        <v>2.0350384047418299E-4</v>
      </c>
      <c r="K4" s="4">
        <v>2.0773050469674701E-4</v>
      </c>
      <c r="L4" s="4">
        <v>2.2025888089437099E-4</v>
      </c>
      <c r="M4" s="4">
        <v>2.1781665000108E-4</v>
      </c>
      <c r="N4" s="4" t="b">
        <f>_xlfn.XLOOKUP(Table2[[#This Row],[Protein]],Table3[name],Table3[subloc_assigned],"")&lt;&gt;""</f>
        <v>0</v>
      </c>
      <c r="O4" s="6" t="str" cm="1">
        <f t="array" ref="O4">IF(Table2[[#This Row],[modeled?]]," "&amp;_xlfn.TEXTJOIN(" ",FALSE,_xlfn._xlws.FILTER(Table3[subloc_assigned],Table3[name]=Table2[[#This Row],[Protein]],""))&amp;" ","")</f>
        <v/>
      </c>
      <c r="P4" s="6" t="b">
        <f>OR(ISNUMBER(FIND(" m ",Table2[[#This Row],[loc?]])),ISNUMBER(FIND(" mm ",Table2[[#This Row],[loc?]])))</f>
        <v>0</v>
      </c>
      <c r="Q4" s="6" t="b">
        <f>AND(OR(ISNUMBER(FIND(" m ",Table2[[#This Row],[loc?]])),ISNUMBER(FIND(" mm ",Table2[[#This Row],[loc?]]))),SUBSTITUTE(SUBSTITUTE(Table2[[#This Row],[loc?]]," m ","")," mm ","")="")</f>
        <v>0</v>
      </c>
      <c r="R4" s="36" cm="1">
        <f t="array" ref="R4">AVERAGE(IF(Table2[[#This Row],[Min_aerobic_1]:[Min_aerobic_2]]="NA",0,Table2[[#This Row],[Min_aerobic_1]:[Min_aerobic_2]]))</f>
        <v>0</v>
      </c>
    </row>
    <row r="5" spans="1:19" x14ac:dyDescent="0.35">
      <c r="A5" s="4" t="s">
        <v>20</v>
      </c>
      <c r="B5" s="4" t="s">
        <v>21</v>
      </c>
      <c r="C5" s="4" t="s">
        <v>22</v>
      </c>
      <c r="D5" s="6">
        <v>6.4291299860784396E-6</v>
      </c>
      <c r="E5" s="6">
        <v>6.6650648306189503E-6</v>
      </c>
      <c r="F5" s="6">
        <v>5.7554423018063203E-6</v>
      </c>
      <c r="G5" s="6">
        <v>6.09622725028247E-6</v>
      </c>
      <c r="H5" s="4" t="s">
        <v>19</v>
      </c>
      <c r="I5" s="4" t="s">
        <v>19</v>
      </c>
      <c r="J5" s="4" t="s">
        <v>19</v>
      </c>
      <c r="K5" s="4" t="s">
        <v>19</v>
      </c>
      <c r="L5" s="4" t="s">
        <v>19</v>
      </c>
      <c r="M5" s="4" t="s">
        <v>19</v>
      </c>
      <c r="N5" s="4" t="b">
        <f>_xlfn.XLOOKUP(Table2[[#This Row],[Protein]],Table3[name],Table3[subloc_assigned],"")&lt;&gt;""</f>
        <v>0</v>
      </c>
      <c r="O5" s="6" t="str" cm="1">
        <f t="array" ref="O5">IF(Table2[[#This Row],[modeled?]]," "&amp;_xlfn.TEXTJOIN(" ",FALSE,_xlfn._xlws.FILTER(Table3[subloc_assigned],Table3[name]=Table2[[#This Row],[Protein]],""))&amp;" ","")</f>
        <v/>
      </c>
      <c r="P5" s="6" t="b">
        <f>OR(ISNUMBER(FIND(" m ",Table2[[#This Row],[loc?]])),ISNUMBER(FIND(" mm ",Table2[[#This Row],[loc?]])))</f>
        <v>0</v>
      </c>
      <c r="Q5" s="6" t="b">
        <f>AND(OR(ISNUMBER(FIND(" m ",Table2[[#This Row],[loc?]])),ISNUMBER(FIND(" mm ",Table2[[#This Row],[loc?]]))),SUBSTITUTE(SUBSTITUTE(Table2[[#This Row],[loc?]]," m ","")," mm ","")="")</f>
        <v>0</v>
      </c>
      <c r="R5" s="36" cm="1">
        <f t="array" ref="R5">AVERAGE(IF(Table2[[#This Row],[Min_aerobic_1]:[Min_aerobic_2]]="NA",0,Table2[[#This Row],[Min_aerobic_1]:[Min_aerobic_2]]))</f>
        <v>6.547097408348695E-6</v>
      </c>
    </row>
    <row r="6" spans="1:19" x14ac:dyDescent="0.35">
      <c r="A6" s="4" t="s">
        <v>23</v>
      </c>
      <c r="B6" s="4" t="s">
        <v>24</v>
      </c>
      <c r="C6" s="4" t="s">
        <v>25</v>
      </c>
      <c r="D6" s="6">
        <v>3.0758439083711799E-5</v>
      </c>
      <c r="E6" s="6">
        <v>3.0966674031319103E-5</v>
      </c>
      <c r="F6" s="6">
        <v>3.3596155691650302E-5</v>
      </c>
      <c r="G6" s="6">
        <v>3.4159471704847399E-5</v>
      </c>
      <c r="H6" s="6">
        <v>2.2851111982391E-5</v>
      </c>
      <c r="I6" s="6">
        <v>2.2679883025206399E-5</v>
      </c>
      <c r="J6" s="6">
        <v>2.4323724971820001E-5</v>
      </c>
      <c r="K6" s="6">
        <v>2.4359441767067899E-5</v>
      </c>
      <c r="L6" s="6">
        <v>2.5266488479248599E-5</v>
      </c>
      <c r="M6" s="6">
        <v>2.5268354401937999E-5</v>
      </c>
      <c r="N6" s="4" t="b">
        <f>_xlfn.XLOOKUP(Table2[[#This Row],[Protein]],Table3[name],Table3[subloc_assigned],"")&lt;&gt;""</f>
        <v>0</v>
      </c>
      <c r="O6" s="6" t="str" cm="1">
        <f t="array" ref="O6">IF(Table2[[#This Row],[modeled?]]," "&amp;_xlfn.TEXTJOIN(" ",FALSE,_xlfn._xlws.FILTER(Table3[subloc_assigned],Table3[name]=Table2[[#This Row],[Protein]],""))&amp;" ","")</f>
        <v/>
      </c>
      <c r="P6" s="6" t="b">
        <f>OR(ISNUMBER(FIND(" m ",Table2[[#This Row],[loc?]])),ISNUMBER(FIND(" mm ",Table2[[#This Row],[loc?]])))</f>
        <v>0</v>
      </c>
      <c r="Q6" s="6" t="b">
        <f>AND(OR(ISNUMBER(FIND(" m ",Table2[[#This Row],[loc?]])),ISNUMBER(FIND(" mm ",Table2[[#This Row],[loc?]]))),SUBSTITUTE(SUBSTITUTE(Table2[[#This Row],[loc?]]," m ","")," mm ","")="")</f>
        <v>0</v>
      </c>
      <c r="R6" s="36" cm="1">
        <f t="array" ref="R6">AVERAGE(IF(Table2[[#This Row],[Min_aerobic_1]:[Min_aerobic_2]]="NA",0,Table2[[#This Row],[Min_aerobic_1]:[Min_aerobic_2]]))</f>
        <v>3.0862556557515451E-5</v>
      </c>
    </row>
    <row r="7" spans="1:19" x14ac:dyDescent="0.35">
      <c r="A7" s="4" t="s">
        <v>26</v>
      </c>
      <c r="B7" s="4" t="s">
        <v>27</v>
      </c>
      <c r="C7" s="4" t="s">
        <v>28</v>
      </c>
      <c r="D7" s="6">
        <v>8.3072423533816803E-6</v>
      </c>
      <c r="E7" s="6">
        <v>6.48560897349553E-6</v>
      </c>
      <c r="F7" s="6">
        <v>7.7111430695256898E-6</v>
      </c>
      <c r="G7" s="6">
        <v>7.7721009230845692E-6</v>
      </c>
      <c r="H7" s="6">
        <v>6.7243297700726902E-6</v>
      </c>
      <c r="I7" s="6">
        <v>6.4480575883401304E-6</v>
      </c>
      <c r="J7" s="6">
        <v>6.7976779445142098E-6</v>
      </c>
      <c r="K7" s="6">
        <v>6.9049341027270101E-6</v>
      </c>
      <c r="L7" s="6">
        <v>7.2594563134755098E-6</v>
      </c>
      <c r="M7" s="6">
        <v>7.15156155352338E-6</v>
      </c>
      <c r="N7" s="4" t="b">
        <f>_xlfn.XLOOKUP(Table2[[#This Row],[Protein]],Table3[name],Table3[subloc_assigned],"")&lt;&gt;""</f>
        <v>0</v>
      </c>
      <c r="O7" s="6" t="str" cm="1">
        <f t="array" ref="O7">IF(Table2[[#This Row],[modeled?]]," "&amp;_xlfn.TEXTJOIN(" ",FALSE,_xlfn._xlws.FILTER(Table3[subloc_assigned],Table3[name]=Table2[[#This Row],[Protein]],""))&amp;" ","")</f>
        <v/>
      </c>
      <c r="P7" s="6" t="b">
        <f>OR(ISNUMBER(FIND(" m ",Table2[[#This Row],[loc?]])),ISNUMBER(FIND(" mm ",Table2[[#This Row],[loc?]])))</f>
        <v>0</v>
      </c>
      <c r="Q7" s="6" t="b">
        <f>AND(OR(ISNUMBER(FIND(" m ",Table2[[#This Row],[loc?]])),ISNUMBER(FIND(" mm ",Table2[[#This Row],[loc?]]))),SUBSTITUTE(SUBSTITUTE(Table2[[#This Row],[loc?]]," m ","")," mm ","")="")</f>
        <v>0</v>
      </c>
      <c r="R7" s="36" cm="1">
        <f t="array" ref="R7">AVERAGE(IF(Table2[[#This Row],[Min_aerobic_1]:[Min_aerobic_2]]="NA",0,Table2[[#This Row],[Min_aerobic_1]:[Min_aerobic_2]]))</f>
        <v>7.3964256634386051E-6</v>
      </c>
    </row>
    <row r="8" spans="1:19" x14ac:dyDescent="0.35">
      <c r="A8" s="4" t="s">
        <v>29</v>
      </c>
      <c r="B8" s="4" t="s">
        <v>30</v>
      </c>
      <c r="C8" s="4" t="s">
        <v>31</v>
      </c>
      <c r="D8" s="6">
        <v>1.4786706193580199E-7</v>
      </c>
      <c r="E8" s="6">
        <v>1.5797010803505401E-7</v>
      </c>
      <c r="F8" s="6">
        <v>1.63682214817716E-7</v>
      </c>
      <c r="G8" s="6">
        <v>1.6502626028038E-7</v>
      </c>
      <c r="H8" s="4" t="s">
        <v>19</v>
      </c>
      <c r="I8" s="4" t="s">
        <v>19</v>
      </c>
      <c r="J8" s="4" t="s">
        <v>19</v>
      </c>
      <c r="K8" s="4" t="s">
        <v>19</v>
      </c>
      <c r="L8" s="4" t="s">
        <v>19</v>
      </c>
      <c r="M8" s="4" t="s">
        <v>19</v>
      </c>
      <c r="N8" s="4" t="b">
        <f>_xlfn.XLOOKUP(Table2[[#This Row],[Protein]],Table3[name],Table3[subloc_assigned],"")&lt;&gt;""</f>
        <v>1</v>
      </c>
      <c r="O8" s="6" t="str" cm="1">
        <f t="array" ref="O8">IF(Table2[[#This Row],[modeled?]]," "&amp;_xlfn.TEXTJOIN(" ",FALSE,_xlfn._xlws.FILTER(Table3[subloc_assigned],Table3[name]=Table2[[#This Row],[Protein]],""))&amp;" ","")</f>
        <v xml:space="preserve"> c </v>
      </c>
      <c r="P8" s="6" t="b">
        <f>OR(ISNUMBER(FIND(" m ",Table2[[#This Row],[loc?]])),ISNUMBER(FIND(" mm ",Table2[[#This Row],[loc?]])))</f>
        <v>0</v>
      </c>
      <c r="Q8" s="6" t="b">
        <f>AND(OR(ISNUMBER(FIND(" m ",Table2[[#This Row],[loc?]])),ISNUMBER(FIND(" mm ",Table2[[#This Row],[loc?]]))),SUBSTITUTE(SUBSTITUTE(Table2[[#This Row],[loc?]]," m ","")," mm ","")="")</f>
        <v>0</v>
      </c>
      <c r="R8" s="36" cm="1">
        <f t="array" ref="R8">AVERAGE(IF(Table2[[#This Row],[Min_aerobic_1]:[Min_aerobic_2]]="NA",0,Table2[[#This Row],[Min_aerobic_1]:[Min_aerobic_2]]))</f>
        <v>1.5291858498542799E-7</v>
      </c>
    </row>
    <row r="9" spans="1:19" x14ac:dyDescent="0.35">
      <c r="A9" s="4" t="s">
        <v>32</v>
      </c>
      <c r="B9" s="4" t="s">
        <v>33</v>
      </c>
      <c r="C9" s="4" t="s">
        <v>34</v>
      </c>
      <c r="D9" s="6">
        <v>1.70315194631265E-6</v>
      </c>
      <c r="E9" s="6">
        <v>1.86130120966996E-6</v>
      </c>
      <c r="F9" s="6">
        <v>1.73060416581536E-6</v>
      </c>
      <c r="G9" s="6">
        <v>1.7761979125491701E-6</v>
      </c>
      <c r="H9" s="6">
        <v>5.7246275591655398E-6</v>
      </c>
      <c r="I9" s="6">
        <v>5.8922790179090602E-6</v>
      </c>
      <c r="J9" s="6">
        <v>6.2505886378985496E-6</v>
      </c>
      <c r="K9" s="6">
        <v>6.6677448289175003E-6</v>
      </c>
      <c r="L9" s="6">
        <v>6.8499915806583902E-6</v>
      </c>
      <c r="M9" s="6">
        <v>7.0196160481330802E-6</v>
      </c>
      <c r="N9" s="4" t="b">
        <f>_xlfn.XLOOKUP(Table2[[#This Row],[Protein]],Table3[name],Table3[subloc_assigned],"")&lt;&gt;""</f>
        <v>1</v>
      </c>
      <c r="O9" s="6" t="str" cm="1">
        <f t="array" ref="O9">IF(Table2[[#This Row],[modeled?]]," "&amp;_xlfn.TEXTJOIN(" ",FALSE,_xlfn._xlws.FILTER(Table3[subloc_assigned],Table3[name]=Table2[[#This Row],[Protein]],""))&amp;" ","")</f>
        <v xml:space="preserve"> mm </v>
      </c>
      <c r="P9" s="6" t="b">
        <f>OR(ISNUMBER(FIND(" m ",Table2[[#This Row],[loc?]])),ISNUMBER(FIND(" mm ",Table2[[#This Row],[loc?]])))</f>
        <v>1</v>
      </c>
      <c r="Q9" s="6" t="b">
        <f>AND(OR(ISNUMBER(FIND(" m ",Table2[[#This Row],[loc?]])),ISNUMBER(FIND(" mm ",Table2[[#This Row],[loc?]]))),SUBSTITUTE(SUBSTITUTE(Table2[[#This Row],[loc?]]," m ","")," mm ","")="")</f>
        <v>1</v>
      </c>
      <c r="R9" s="36" cm="1">
        <f t="array" ref="R9">AVERAGE(IF(Table2[[#This Row],[Min_aerobic_1]:[Min_aerobic_2]]="NA",0,Table2[[#This Row],[Min_aerobic_1]:[Min_aerobic_2]]))</f>
        <v>1.7822265779913049E-6</v>
      </c>
    </row>
    <row r="10" spans="1:19" x14ac:dyDescent="0.35">
      <c r="A10" s="4" t="s">
        <v>35</v>
      </c>
      <c r="B10" s="4" t="s">
        <v>36</v>
      </c>
      <c r="C10" s="4" t="s">
        <v>37</v>
      </c>
      <c r="D10" s="6">
        <v>4.5596374868910797E-6</v>
      </c>
      <c r="E10" s="6">
        <v>3.3855682966897902E-6</v>
      </c>
      <c r="F10" s="6">
        <v>4.6477937194776804E-6</v>
      </c>
      <c r="G10" s="6">
        <v>4.4767975005101704E-6</v>
      </c>
      <c r="H10" s="6">
        <v>7.5585032494895198E-6</v>
      </c>
      <c r="I10" s="6">
        <v>7.5329808873132704E-6</v>
      </c>
      <c r="J10" s="6">
        <v>7.7052404719516503E-6</v>
      </c>
      <c r="K10" s="6">
        <v>8.3936211359627992E-6</v>
      </c>
      <c r="L10" s="6">
        <v>9.0279648580157396E-6</v>
      </c>
      <c r="M10" s="6">
        <v>8.7222220151952708E-6</v>
      </c>
      <c r="N10" s="4" t="b">
        <f>_xlfn.XLOOKUP(Table2[[#This Row],[Protein]],Table3[name],Table3[subloc_assigned],"")&lt;&gt;""</f>
        <v>0</v>
      </c>
      <c r="O10" s="6" t="str" cm="1">
        <f t="array" ref="O10">IF(Table2[[#This Row],[modeled?]]," "&amp;_xlfn.TEXTJOIN(" ",FALSE,_xlfn._xlws.FILTER(Table3[subloc_assigned],Table3[name]=Table2[[#This Row],[Protein]],""))&amp;" ","")</f>
        <v/>
      </c>
      <c r="P10" s="6" t="b">
        <f>OR(ISNUMBER(FIND(" m ",Table2[[#This Row],[loc?]])),ISNUMBER(FIND(" mm ",Table2[[#This Row],[loc?]])))</f>
        <v>0</v>
      </c>
      <c r="Q10" s="6" t="b">
        <f>AND(OR(ISNUMBER(FIND(" m ",Table2[[#This Row],[loc?]])),ISNUMBER(FIND(" mm ",Table2[[#This Row],[loc?]]))),SUBSTITUTE(SUBSTITUTE(Table2[[#This Row],[loc?]]," m ","")," mm ","")="")</f>
        <v>0</v>
      </c>
      <c r="R10" s="36" cm="1">
        <f t="array" ref="R10">AVERAGE(IF(Table2[[#This Row],[Min_aerobic_1]:[Min_aerobic_2]]="NA",0,Table2[[#This Row],[Min_aerobic_1]:[Min_aerobic_2]]))</f>
        <v>3.9726028917904345E-6</v>
      </c>
    </row>
    <row r="11" spans="1:19" x14ac:dyDescent="0.35">
      <c r="A11" s="4" t="s">
        <v>38</v>
      </c>
      <c r="B11" s="4" t="s">
        <v>39</v>
      </c>
      <c r="C11" s="4" t="s">
        <v>40</v>
      </c>
      <c r="D11" s="6">
        <v>9.1294954828152495E-5</v>
      </c>
      <c r="E11" s="6">
        <v>8.2935839441613705E-5</v>
      </c>
      <c r="F11" s="4">
        <v>1.08760713203662E-4</v>
      </c>
      <c r="G11" s="4">
        <v>1.1315512823711E-4</v>
      </c>
      <c r="H11" s="6">
        <v>6.8329956979910303E-5</v>
      </c>
      <c r="I11" s="6">
        <v>6.57823981331777E-5</v>
      </c>
      <c r="J11" s="6">
        <v>6.8920658797679601E-5</v>
      </c>
      <c r="K11" s="6">
        <v>7.6474939377573205E-5</v>
      </c>
      <c r="L11" s="6">
        <v>8.0592086850353098E-5</v>
      </c>
      <c r="M11" s="6">
        <v>8.3677618199161098E-5</v>
      </c>
      <c r="N11" s="4" t="b">
        <f>_xlfn.XLOOKUP(Table2[[#This Row],[Protein]],Table3[name],Table3[subloc_assigned],"")&lt;&gt;""</f>
        <v>0</v>
      </c>
      <c r="O11" s="6" t="str" cm="1">
        <f t="array" ref="O11">IF(Table2[[#This Row],[modeled?]]," "&amp;_xlfn.TEXTJOIN(" ",FALSE,_xlfn._xlws.FILTER(Table3[subloc_assigned],Table3[name]=Table2[[#This Row],[Protein]],""))&amp;" ","")</f>
        <v/>
      </c>
      <c r="P11" s="6" t="b">
        <f>OR(ISNUMBER(FIND(" m ",Table2[[#This Row],[loc?]])),ISNUMBER(FIND(" mm ",Table2[[#This Row],[loc?]])))</f>
        <v>0</v>
      </c>
      <c r="Q11" s="6" t="b">
        <f>AND(OR(ISNUMBER(FIND(" m ",Table2[[#This Row],[loc?]])),ISNUMBER(FIND(" mm ",Table2[[#This Row],[loc?]]))),SUBSTITUTE(SUBSTITUTE(Table2[[#This Row],[loc?]]," m ","")," mm ","")="")</f>
        <v>0</v>
      </c>
      <c r="R11" s="36" cm="1">
        <f t="array" ref="R11">AVERAGE(IF(Table2[[#This Row],[Min_aerobic_1]:[Min_aerobic_2]]="NA",0,Table2[[#This Row],[Min_aerobic_1]:[Min_aerobic_2]]))</f>
        <v>8.7115397134883107E-5</v>
      </c>
    </row>
    <row r="12" spans="1:19" x14ac:dyDescent="0.35">
      <c r="A12" s="4" t="s">
        <v>41</v>
      </c>
      <c r="B12" s="4" t="s">
        <v>42</v>
      </c>
      <c r="C12" s="4" t="s">
        <v>42</v>
      </c>
      <c r="D12" s="6">
        <v>1.3533635506272901E-6</v>
      </c>
      <c r="E12" s="6">
        <v>1.19933241793288E-6</v>
      </c>
      <c r="F12" s="6">
        <v>1.4704739550001E-6</v>
      </c>
      <c r="G12" s="6">
        <v>1.4205849027714701E-6</v>
      </c>
      <c r="H12" s="6">
        <v>1.04274931857965E-6</v>
      </c>
      <c r="I12" s="6">
        <v>1.06064223031925E-6</v>
      </c>
      <c r="J12" s="6">
        <v>1.12280917709702E-6</v>
      </c>
      <c r="K12" s="6">
        <v>1.16200594965933E-6</v>
      </c>
      <c r="L12" s="6">
        <v>1.1864372556173099E-6</v>
      </c>
      <c r="M12" s="6">
        <v>1.2348833440844699E-6</v>
      </c>
      <c r="N12" s="4" t="b">
        <f>_xlfn.XLOOKUP(Table2[[#This Row],[Protein]],Table3[name],Table3[subloc_assigned],"")&lt;&gt;""</f>
        <v>0</v>
      </c>
      <c r="O12" s="6" t="str" cm="1">
        <f t="array" ref="O12">IF(Table2[[#This Row],[modeled?]]," "&amp;_xlfn.TEXTJOIN(" ",FALSE,_xlfn._xlws.FILTER(Table3[subloc_assigned],Table3[name]=Table2[[#This Row],[Protein]],""))&amp;" ","")</f>
        <v/>
      </c>
      <c r="P12" s="6" t="b">
        <f>OR(ISNUMBER(FIND(" m ",Table2[[#This Row],[loc?]])),ISNUMBER(FIND(" mm ",Table2[[#This Row],[loc?]])))</f>
        <v>0</v>
      </c>
      <c r="Q12" s="6" t="b">
        <f>AND(OR(ISNUMBER(FIND(" m ",Table2[[#This Row],[loc?]])),ISNUMBER(FIND(" mm ",Table2[[#This Row],[loc?]]))),SUBSTITUTE(SUBSTITUTE(Table2[[#This Row],[loc?]]," m ","")," mm ","")="")</f>
        <v>0</v>
      </c>
      <c r="R12" s="36" cm="1">
        <f t="array" ref="R12">AVERAGE(IF(Table2[[#This Row],[Min_aerobic_1]:[Min_aerobic_2]]="NA",0,Table2[[#This Row],[Min_aerobic_1]:[Min_aerobic_2]]))</f>
        <v>1.276347984280085E-6</v>
      </c>
    </row>
    <row r="13" spans="1:19" x14ac:dyDescent="0.35">
      <c r="A13" s="4" t="s">
        <v>43</v>
      </c>
      <c r="B13" s="4" t="s">
        <v>44</v>
      </c>
      <c r="C13" s="4" t="s">
        <v>45</v>
      </c>
      <c r="D13" s="6">
        <v>2.8365631801791599E-5</v>
      </c>
      <c r="E13" s="6">
        <v>3.0155089578578599E-5</v>
      </c>
      <c r="F13" s="6">
        <v>3.1332551573059603E-5</v>
      </c>
      <c r="G13" s="6">
        <v>3.7319951923970103E-5</v>
      </c>
      <c r="H13" s="4" t="s">
        <v>19</v>
      </c>
      <c r="I13" s="4" t="s">
        <v>19</v>
      </c>
      <c r="J13" s="4" t="s">
        <v>19</v>
      </c>
      <c r="K13" s="4" t="s">
        <v>19</v>
      </c>
      <c r="L13" s="4" t="s">
        <v>19</v>
      </c>
      <c r="M13" s="4" t="s">
        <v>19</v>
      </c>
      <c r="N13" s="4" t="b">
        <f>_xlfn.XLOOKUP(Table2[[#This Row],[Protein]],Table3[name],Table3[subloc_assigned],"")&lt;&gt;""</f>
        <v>0</v>
      </c>
      <c r="O13" s="6" t="str" cm="1">
        <f t="array" ref="O13">IF(Table2[[#This Row],[modeled?]]," "&amp;_xlfn.TEXTJOIN(" ",FALSE,_xlfn._xlws.FILTER(Table3[subloc_assigned],Table3[name]=Table2[[#This Row],[Protein]],""))&amp;" ","")</f>
        <v/>
      </c>
      <c r="P13" s="6" t="b">
        <f>OR(ISNUMBER(FIND(" m ",Table2[[#This Row],[loc?]])),ISNUMBER(FIND(" mm ",Table2[[#This Row],[loc?]])))</f>
        <v>0</v>
      </c>
      <c r="Q13" s="6" t="b">
        <f>AND(OR(ISNUMBER(FIND(" m ",Table2[[#This Row],[loc?]])),ISNUMBER(FIND(" mm ",Table2[[#This Row],[loc?]]))),SUBSTITUTE(SUBSTITUTE(Table2[[#This Row],[loc?]]," m ","")," mm ","")="")</f>
        <v>0</v>
      </c>
      <c r="R13" s="36" cm="1">
        <f t="array" ref="R13">AVERAGE(IF(Table2[[#This Row],[Min_aerobic_1]:[Min_aerobic_2]]="NA",0,Table2[[#This Row],[Min_aerobic_1]:[Min_aerobic_2]]))</f>
        <v>2.9260360690185098E-5</v>
      </c>
    </row>
    <row r="14" spans="1:19" x14ac:dyDescent="0.35">
      <c r="A14" s="4" t="s">
        <v>46</v>
      </c>
      <c r="B14" s="4" t="s">
        <v>47</v>
      </c>
      <c r="C14" s="4" t="s">
        <v>48</v>
      </c>
      <c r="D14" s="6">
        <v>6.1759407481576994E-8</v>
      </c>
      <c r="E14" s="6">
        <v>6.7700209373391097E-8</v>
      </c>
      <c r="F14" s="6">
        <v>6.7817292852126002E-8</v>
      </c>
      <c r="G14" s="6">
        <v>6.2868368426278095E-8</v>
      </c>
      <c r="H14" s="4" t="s">
        <v>19</v>
      </c>
      <c r="I14" s="4" t="s">
        <v>19</v>
      </c>
      <c r="J14" s="4" t="s">
        <v>19</v>
      </c>
      <c r="K14" s="4" t="s">
        <v>19</v>
      </c>
      <c r="L14" s="4" t="s">
        <v>19</v>
      </c>
      <c r="M14" s="4" t="s">
        <v>19</v>
      </c>
      <c r="N14" s="4" t="b">
        <f>_xlfn.XLOOKUP(Table2[[#This Row],[Protein]],Table3[name],Table3[subloc_assigned],"")&lt;&gt;""</f>
        <v>1</v>
      </c>
      <c r="O14" s="6" t="str" cm="1">
        <f t="array" ref="O14">IF(Table2[[#This Row],[modeled?]]," "&amp;_xlfn.TEXTJOIN(" ",FALSE,_xlfn._xlws.FILTER(Table3[subloc_assigned],Table3[name]=Table2[[#This Row],[Protein]],""))&amp;" ","")</f>
        <v xml:space="preserve"> m </v>
      </c>
      <c r="P14" s="6" t="b">
        <f>OR(ISNUMBER(FIND(" m ",Table2[[#This Row],[loc?]])),ISNUMBER(FIND(" mm ",Table2[[#This Row],[loc?]])))</f>
        <v>1</v>
      </c>
      <c r="Q14" s="6" t="b">
        <f>AND(OR(ISNUMBER(FIND(" m ",Table2[[#This Row],[loc?]])),ISNUMBER(FIND(" mm ",Table2[[#This Row],[loc?]]))),SUBSTITUTE(SUBSTITUTE(Table2[[#This Row],[loc?]]," m ","")," mm ","")="")</f>
        <v>1</v>
      </c>
      <c r="R14" s="36" cm="1">
        <f t="array" ref="R14">AVERAGE(IF(Table2[[#This Row],[Min_aerobic_1]:[Min_aerobic_2]]="NA",0,Table2[[#This Row],[Min_aerobic_1]:[Min_aerobic_2]]))</f>
        <v>6.4729808427484045E-8</v>
      </c>
    </row>
    <row r="15" spans="1:19" x14ac:dyDescent="0.35">
      <c r="A15" s="4" t="s">
        <v>49</v>
      </c>
      <c r="B15" s="4" t="s">
        <v>50</v>
      </c>
      <c r="C15" s="4" t="s">
        <v>51</v>
      </c>
      <c r="D15" s="4">
        <v>2.4093511106498101E-4</v>
      </c>
      <c r="E15" s="4">
        <v>3.1227294960668701E-4</v>
      </c>
      <c r="F15" s="4">
        <v>2.74281409812146E-4</v>
      </c>
      <c r="G15" s="4">
        <v>2.6140838039297301E-4</v>
      </c>
      <c r="H15" s="4">
        <v>1.6203358904754001E-4</v>
      </c>
      <c r="I15" s="4">
        <v>1.6056164377870901E-4</v>
      </c>
      <c r="J15" s="4">
        <v>1.67477241650048E-4</v>
      </c>
      <c r="K15" s="4">
        <v>1.62284159753786E-4</v>
      </c>
      <c r="L15" s="4">
        <v>1.6772347093510999E-4</v>
      </c>
      <c r="M15" s="4">
        <v>1.73130991234288E-4</v>
      </c>
      <c r="N15" s="4" t="b">
        <f>_xlfn.XLOOKUP(Table2[[#This Row],[Protein]],Table3[name],Table3[subloc_assigned],"")&lt;&gt;""</f>
        <v>0</v>
      </c>
      <c r="O15" s="6" t="str" cm="1">
        <f t="array" ref="O15">IF(Table2[[#This Row],[modeled?]]," "&amp;_xlfn.TEXTJOIN(" ",FALSE,_xlfn._xlws.FILTER(Table3[subloc_assigned],Table3[name]=Table2[[#This Row],[Protein]],""))&amp;" ","")</f>
        <v/>
      </c>
      <c r="P15" s="6" t="b">
        <f>OR(ISNUMBER(FIND(" m ",Table2[[#This Row],[loc?]])),ISNUMBER(FIND(" mm ",Table2[[#This Row],[loc?]])))</f>
        <v>0</v>
      </c>
      <c r="Q15" s="6" t="b">
        <f>AND(OR(ISNUMBER(FIND(" m ",Table2[[#This Row],[loc?]])),ISNUMBER(FIND(" mm ",Table2[[#This Row],[loc?]]))),SUBSTITUTE(SUBSTITUTE(Table2[[#This Row],[loc?]]," m ","")," mm ","")="")</f>
        <v>0</v>
      </c>
      <c r="R15" s="36" cm="1">
        <f t="array" ref="R15">AVERAGE(IF(Table2[[#This Row],[Min_aerobic_1]:[Min_aerobic_2]]="NA",0,Table2[[#This Row],[Min_aerobic_1]:[Min_aerobic_2]]))</f>
        <v>2.7660403033583401E-4</v>
      </c>
    </row>
    <row r="16" spans="1:19" x14ac:dyDescent="0.35">
      <c r="A16" s="4" t="s">
        <v>52</v>
      </c>
      <c r="B16" s="4" t="s">
        <v>53</v>
      </c>
      <c r="C16" s="4" t="s">
        <v>54</v>
      </c>
      <c r="D16" s="6">
        <v>1.38921572202511E-5</v>
      </c>
      <c r="E16" s="6">
        <v>1.5848136751374301E-5</v>
      </c>
      <c r="F16" s="6">
        <v>1.6218472216303901E-5</v>
      </c>
      <c r="G16" s="6">
        <v>1.8107613654214901E-5</v>
      </c>
      <c r="H16" s="4" t="s">
        <v>19</v>
      </c>
      <c r="I16" s="4" t="s">
        <v>19</v>
      </c>
      <c r="J16" s="4" t="s">
        <v>19</v>
      </c>
      <c r="K16" s="4" t="s">
        <v>19</v>
      </c>
      <c r="L16" s="4" t="s">
        <v>19</v>
      </c>
      <c r="M16" s="4" t="s">
        <v>19</v>
      </c>
      <c r="N16" s="4" t="b">
        <f>_xlfn.XLOOKUP(Table2[[#This Row],[Protein]],Table3[name],Table3[subloc_assigned],"")&lt;&gt;""</f>
        <v>0</v>
      </c>
      <c r="O16" s="6" t="str" cm="1">
        <f t="array" ref="O16">IF(Table2[[#This Row],[modeled?]]," "&amp;_xlfn.TEXTJOIN(" ",FALSE,_xlfn._xlws.FILTER(Table3[subloc_assigned],Table3[name]=Table2[[#This Row],[Protein]],""))&amp;" ","")</f>
        <v/>
      </c>
      <c r="P16" s="6" t="b">
        <f>OR(ISNUMBER(FIND(" m ",Table2[[#This Row],[loc?]])),ISNUMBER(FIND(" mm ",Table2[[#This Row],[loc?]])))</f>
        <v>0</v>
      </c>
      <c r="Q16" s="6" t="b">
        <f>AND(OR(ISNUMBER(FIND(" m ",Table2[[#This Row],[loc?]])),ISNUMBER(FIND(" mm ",Table2[[#This Row],[loc?]]))),SUBSTITUTE(SUBSTITUTE(Table2[[#This Row],[loc?]]," m ","")," mm ","")="")</f>
        <v>0</v>
      </c>
      <c r="R16" s="36" cm="1">
        <f t="array" ref="R16">AVERAGE(IF(Table2[[#This Row],[Min_aerobic_1]:[Min_aerobic_2]]="NA",0,Table2[[#This Row],[Min_aerobic_1]:[Min_aerobic_2]]))</f>
        <v>1.48701469858127E-5</v>
      </c>
    </row>
    <row r="17" spans="1:18" x14ac:dyDescent="0.35">
      <c r="A17" s="4" t="s">
        <v>55</v>
      </c>
      <c r="B17" s="4" t="s">
        <v>56</v>
      </c>
      <c r="C17" s="4" t="s">
        <v>57</v>
      </c>
      <c r="D17" s="4">
        <v>1.3828826051249301E-4</v>
      </c>
      <c r="E17" s="4">
        <v>1.43181486053573E-4</v>
      </c>
      <c r="F17" s="4">
        <v>1.63813322438318E-4</v>
      </c>
      <c r="G17" s="4">
        <v>1.64107200219078E-4</v>
      </c>
      <c r="H17" s="6">
        <v>3.2098496747559397E-5</v>
      </c>
      <c r="I17" s="6">
        <v>3.1167236025526497E-5</v>
      </c>
      <c r="J17" s="6">
        <v>3.2842772471483299E-5</v>
      </c>
      <c r="K17" s="6">
        <v>3.6901264021522403E-5</v>
      </c>
      <c r="L17" s="6">
        <v>3.8701546408805301E-5</v>
      </c>
      <c r="M17" s="6">
        <v>3.84707462088572E-5</v>
      </c>
      <c r="N17" s="4" t="b">
        <f>_xlfn.XLOOKUP(Table2[[#This Row],[Protein]],Table3[name],Table3[subloc_assigned],"")&lt;&gt;""</f>
        <v>0</v>
      </c>
      <c r="O17" s="6" t="str" cm="1">
        <f t="array" ref="O17">IF(Table2[[#This Row],[modeled?]]," "&amp;_xlfn.TEXTJOIN(" ",FALSE,_xlfn._xlws.FILTER(Table3[subloc_assigned],Table3[name]=Table2[[#This Row],[Protein]],""))&amp;" ","")</f>
        <v/>
      </c>
      <c r="P17" s="6" t="b">
        <f>OR(ISNUMBER(FIND(" m ",Table2[[#This Row],[loc?]])),ISNUMBER(FIND(" mm ",Table2[[#This Row],[loc?]])))</f>
        <v>0</v>
      </c>
      <c r="Q17" s="6" t="b">
        <f>AND(OR(ISNUMBER(FIND(" m ",Table2[[#This Row],[loc?]])),ISNUMBER(FIND(" mm ",Table2[[#This Row],[loc?]]))),SUBSTITUTE(SUBSTITUTE(Table2[[#This Row],[loc?]]," m ","")," mm ","")="")</f>
        <v>0</v>
      </c>
      <c r="R17" s="36" cm="1">
        <f t="array" ref="R17">AVERAGE(IF(Table2[[#This Row],[Min_aerobic_1]:[Min_aerobic_2]]="NA",0,Table2[[#This Row],[Min_aerobic_1]:[Min_aerobic_2]]))</f>
        <v>1.4073487328303302E-4</v>
      </c>
    </row>
    <row r="18" spans="1:18" x14ac:dyDescent="0.35">
      <c r="A18" s="4" t="s">
        <v>58</v>
      </c>
      <c r="B18" s="4" t="s">
        <v>59</v>
      </c>
      <c r="C18" s="4" t="s">
        <v>60</v>
      </c>
      <c r="D18" s="6">
        <v>2.7333750430218401E-5</v>
      </c>
      <c r="E18" s="6">
        <v>2.9211595598504098E-5</v>
      </c>
      <c r="F18" s="6">
        <v>3.3771720702417903E-5</v>
      </c>
      <c r="G18" s="6">
        <v>3.3315429715826197E-5</v>
      </c>
      <c r="H18" s="4" t="s">
        <v>19</v>
      </c>
      <c r="I18" s="4" t="s">
        <v>19</v>
      </c>
      <c r="J18" s="4" t="s">
        <v>19</v>
      </c>
      <c r="K18" s="4" t="s">
        <v>19</v>
      </c>
      <c r="L18" s="4" t="s">
        <v>19</v>
      </c>
      <c r="M18" s="4" t="s">
        <v>19</v>
      </c>
      <c r="N18" s="4" t="b">
        <f>_xlfn.XLOOKUP(Table2[[#This Row],[Protein]],Table3[name],Table3[subloc_assigned],"")&lt;&gt;""</f>
        <v>1</v>
      </c>
      <c r="O18" s="6" t="str" cm="1">
        <f t="array" ref="O18">IF(Table2[[#This Row],[modeled?]]," "&amp;_xlfn.TEXTJOIN(" ",FALSE,_xlfn._xlws.FILTER(Table3[subloc_assigned],Table3[name]=Table2[[#This Row],[Protein]],""))&amp;" ","")</f>
        <v xml:space="preserve"> m </v>
      </c>
      <c r="P18" s="6" t="b">
        <f>OR(ISNUMBER(FIND(" m ",Table2[[#This Row],[loc?]])),ISNUMBER(FIND(" mm ",Table2[[#This Row],[loc?]])))</f>
        <v>1</v>
      </c>
      <c r="Q18" s="6" t="b">
        <f>AND(OR(ISNUMBER(FIND(" m ",Table2[[#This Row],[loc?]])),ISNUMBER(FIND(" mm ",Table2[[#This Row],[loc?]]))),SUBSTITUTE(SUBSTITUTE(Table2[[#This Row],[loc?]]," m ","")," mm ","")="")</f>
        <v>1</v>
      </c>
      <c r="R18" s="36" cm="1">
        <f t="array" ref="R18">AVERAGE(IF(Table2[[#This Row],[Min_aerobic_1]:[Min_aerobic_2]]="NA",0,Table2[[#This Row],[Min_aerobic_1]:[Min_aerobic_2]]))</f>
        <v>2.8272673014361251E-5</v>
      </c>
    </row>
    <row r="19" spans="1:18" x14ac:dyDescent="0.35">
      <c r="A19" s="4" t="s">
        <v>61</v>
      </c>
      <c r="B19" s="4" t="s">
        <v>62</v>
      </c>
      <c r="C19" s="4" t="s">
        <v>63</v>
      </c>
      <c r="D19" s="4">
        <v>1.1014534343614801E-4</v>
      </c>
      <c r="E19" s="4">
        <v>1.28482927140837E-4</v>
      </c>
      <c r="F19" s="4">
        <v>1.08604549433173E-4</v>
      </c>
      <c r="G19" s="4">
        <v>1.1245029711050101E-4</v>
      </c>
      <c r="H19" s="6">
        <v>1.50727071723363E-5</v>
      </c>
      <c r="I19" s="6">
        <v>2.0349713438473302E-5</v>
      </c>
      <c r="J19" s="6">
        <v>2.11528333459043E-5</v>
      </c>
      <c r="K19" s="6">
        <v>1.1269933152268E-5</v>
      </c>
      <c r="L19" s="6">
        <v>2.0293254481830699E-5</v>
      </c>
      <c r="M19" s="6">
        <v>2.0765991075383601E-5</v>
      </c>
      <c r="N19" s="4" t="b">
        <f>_xlfn.XLOOKUP(Table2[[#This Row],[Protein]],Table3[name],Table3[subloc_assigned],"")&lt;&gt;""</f>
        <v>1</v>
      </c>
      <c r="O19" s="6" t="str" cm="1">
        <f t="array" ref="O19">IF(Table2[[#This Row],[modeled?]]," "&amp;_xlfn.TEXTJOIN(" ",FALSE,_xlfn._xlws.FILTER(Table3[subloc_assigned],Table3[name]=Table2[[#This Row],[Protein]],""))&amp;" ","")</f>
        <v xml:space="preserve"> mm </v>
      </c>
      <c r="P19" s="6" t="b">
        <f>OR(ISNUMBER(FIND(" m ",Table2[[#This Row],[loc?]])),ISNUMBER(FIND(" mm ",Table2[[#This Row],[loc?]])))</f>
        <v>1</v>
      </c>
      <c r="Q19" s="6" t="b">
        <f>AND(OR(ISNUMBER(FIND(" m ",Table2[[#This Row],[loc?]])),ISNUMBER(FIND(" mm ",Table2[[#This Row],[loc?]]))),SUBSTITUTE(SUBSTITUTE(Table2[[#This Row],[loc?]]," m ","")," mm ","")="")</f>
        <v>1</v>
      </c>
      <c r="R19" s="36" cm="1">
        <f t="array" ref="R19">AVERAGE(IF(Table2[[#This Row],[Min_aerobic_1]:[Min_aerobic_2]]="NA",0,Table2[[#This Row],[Min_aerobic_1]:[Min_aerobic_2]]))</f>
        <v>1.193141352884925E-4</v>
      </c>
    </row>
    <row r="20" spans="1:18" x14ac:dyDescent="0.35">
      <c r="A20" s="4" t="s">
        <v>64</v>
      </c>
      <c r="B20" s="4" t="s">
        <v>65</v>
      </c>
      <c r="C20" s="4" t="s">
        <v>66</v>
      </c>
      <c r="D20" s="4" t="s">
        <v>19</v>
      </c>
      <c r="E20" s="4" t="s">
        <v>19</v>
      </c>
      <c r="F20" s="4" t="s">
        <v>19</v>
      </c>
      <c r="G20" s="4" t="s">
        <v>19</v>
      </c>
      <c r="H20" s="6">
        <v>8.3361439505081305E-8</v>
      </c>
      <c r="I20" s="6">
        <v>7.5794933520996407E-8</v>
      </c>
      <c r="J20" s="6">
        <v>9.2025841330376001E-8</v>
      </c>
      <c r="K20" s="6">
        <v>5.9647045379492501E-8</v>
      </c>
      <c r="L20" s="6">
        <v>7.4098461623210696E-8</v>
      </c>
      <c r="M20" s="6">
        <v>7.20992190882755E-8</v>
      </c>
      <c r="N20" s="4" t="b">
        <f>_xlfn.XLOOKUP(Table2[[#This Row],[Protein]],Table3[name],Table3[subloc_assigned],"")&lt;&gt;""</f>
        <v>1</v>
      </c>
      <c r="O20" s="6" t="str" cm="1">
        <f t="array" ref="O20">IF(Table2[[#This Row],[modeled?]]," "&amp;_xlfn.TEXTJOIN(" ",FALSE,_xlfn._xlws.FILTER(Table3[subloc_assigned],Table3[name]=Table2[[#This Row],[Protein]],""))&amp;" ","")</f>
        <v xml:space="preserve"> mm </v>
      </c>
      <c r="P20" s="6" t="b">
        <f>OR(ISNUMBER(FIND(" m ",Table2[[#This Row],[loc?]])),ISNUMBER(FIND(" mm ",Table2[[#This Row],[loc?]])))</f>
        <v>1</v>
      </c>
      <c r="Q20" s="6" t="b">
        <f>AND(OR(ISNUMBER(FIND(" m ",Table2[[#This Row],[loc?]])),ISNUMBER(FIND(" mm ",Table2[[#This Row],[loc?]]))),SUBSTITUTE(SUBSTITUTE(Table2[[#This Row],[loc?]]," m ","")," mm ","")="")</f>
        <v>1</v>
      </c>
      <c r="R20" s="36" cm="1">
        <f t="array" ref="R20">AVERAGE(IF(Table2[[#This Row],[Min_aerobic_1]:[Min_aerobic_2]]="NA",0,Table2[[#This Row],[Min_aerobic_1]:[Min_aerobic_2]]))</f>
        <v>0</v>
      </c>
    </row>
    <row r="21" spans="1:18" x14ac:dyDescent="0.35">
      <c r="A21" s="4" t="s">
        <v>67</v>
      </c>
      <c r="B21" s="4" t="s">
        <v>68</v>
      </c>
      <c r="C21" s="4" t="s">
        <v>69</v>
      </c>
      <c r="D21" s="6">
        <v>5.1701455498476797E-7</v>
      </c>
      <c r="E21" s="6">
        <v>4.2255617392509898E-7</v>
      </c>
      <c r="F21" s="6">
        <v>6.3604314065291505E-7</v>
      </c>
      <c r="G21" s="6">
        <v>6.2442630308767905E-7</v>
      </c>
      <c r="H21" s="6">
        <v>7.3798650373316403E-8</v>
      </c>
      <c r="I21" s="6">
        <v>7.4602360582889896E-8</v>
      </c>
      <c r="J21" s="6">
        <v>7.5939539161503295E-8</v>
      </c>
      <c r="K21" s="6">
        <v>6.2405492777928194E-8</v>
      </c>
      <c r="L21" s="6">
        <v>7.6202394312176107E-8</v>
      </c>
      <c r="M21" s="6">
        <v>7.6265519311863706E-8</v>
      </c>
      <c r="N21" s="4" t="b">
        <f>_xlfn.XLOOKUP(Table2[[#This Row],[Protein]],Table3[name],Table3[subloc_assigned],"")&lt;&gt;""</f>
        <v>1</v>
      </c>
      <c r="O21" s="6" t="str" cm="1">
        <f t="array" ref="O21">IF(Table2[[#This Row],[modeled?]]," "&amp;_xlfn.TEXTJOIN(" ",FALSE,_xlfn._xlws.FILTER(Table3[subloc_assigned],Table3[name]=Table2[[#This Row],[Protein]],""))&amp;" ","")</f>
        <v xml:space="preserve"> mm </v>
      </c>
      <c r="P21" s="6" t="b">
        <f>OR(ISNUMBER(FIND(" m ",Table2[[#This Row],[loc?]])),ISNUMBER(FIND(" mm ",Table2[[#This Row],[loc?]])))</f>
        <v>1</v>
      </c>
      <c r="Q21" s="6" t="b">
        <f>AND(OR(ISNUMBER(FIND(" m ",Table2[[#This Row],[loc?]])),ISNUMBER(FIND(" mm ",Table2[[#This Row],[loc?]]))),SUBSTITUTE(SUBSTITUTE(Table2[[#This Row],[loc?]]," m ","")," mm ","")="")</f>
        <v>1</v>
      </c>
      <c r="R21" s="36" cm="1">
        <f t="array" ref="R21">AVERAGE(IF(Table2[[#This Row],[Min_aerobic_1]:[Min_aerobic_2]]="NA",0,Table2[[#This Row],[Min_aerobic_1]:[Min_aerobic_2]]))</f>
        <v>4.6978536445493345E-7</v>
      </c>
    </row>
    <row r="22" spans="1:18" x14ac:dyDescent="0.35">
      <c r="A22" s="4" t="s">
        <v>70</v>
      </c>
      <c r="B22" s="4" t="s">
        <v>71</v>
      </c>
      <c r="C22" s="4" t="s">
        <v>72</v>
      </c>
      <c r="D22" s="4">
        <v>3.6740022766686403E-4</v>
      </c>
      <c r="E22" s="4">
        <v>3.10310077415516E-4</v>
      </c>
      <c r="F22" s="4">
        <v>4.2675705405668501E-4</v>
      </c>
      <c r="G22" s="4">
        <v>4.4060280514558302E-4</v>
      </c>
      <c r="H22" s="6">
        <v>5.8155968649907898E-5</v>
      </c>
      <c r="I22" s="6">
        <v>6.4294874853195304E-5</v>
      </c>
      <c r="J22" s="6">
        <v>6.8650114598393697E-5</v>
      </c>
      <c r="K22" s="6">
        <v>5.5507564042907699E-5</v>
      </c>
      <c r="L22" s="6">
        <v>6.3387488977082005E-5</v>
      </c>
      <c r="M22" s="6">
        <v>6.2515848313020002E-5</v>
      </c>
      <c r="N22" s="4" t="b">
        <f>_xlfn.XLOOKUP(Table2[[#This Row],[Protein]],Table3[name],Table3[subloc_assigned],"")&lt;&gt;""</f>
        <v>1</v>
      </c>
      <c r="O22" s="6" t="str" cm="1">
        <f t="array" ref="O22">IF(Table2[[#This Row],[modeled?]]," "&amp;_xlfn.TEXTJOIN(" ",FALSE,_xlfn._xlws.FILTER(Table3[subloc_assigned],Table3[name]=Table2[[#This Row],[Protein]],""))&amp;" ","")</f>
        <v xml:space="preserve"> mm </v>
      </c>
      <c r="P22" s="6" t="b">
        <f>OR(ISNUMBER(FIND(" m ",Table2[[#This Row],[loc?]])),ISNUMBER(FIND(" mm ",Table2[[#This Row],[loc?]])))</f>
        <v>1</v>
      </c>
      <c r="Q22" s="6" t="b">
        <f>AND(OR(ISNUMBER(FIND(" m ",Table2[[#This Row],[loc?]])),ISNUMBER(FIND(" mm ",Table2[[#This Row],[loc?]]))),SUBSTITUTE(SUBSTITUTE(Table2[[#This Row],[loc?]]," m ","")," mm ","")="")</f>
        <v>1</v>
      </c>
      <c r="R22" s="36" cm="1">
        <f t="array" ref="R22">AVERAGE(IF(Table2[[#This Row],[Min_aerobic_1]:[Min_aerobic_2]]="NA",0,Table2[[#This Row],[Min_aerobic_1]:[Min_aerobic_2]]))</f>
        <v>3.3885515254119001E-4</v>
      </c>
    </row>
    <row r="23" spans="1:18" x14ac:dyDescent="0.35">
      <c r="A23" s="4" t="s">
        <v>73</v>
      </c>
      <c r="B23" s="4" t="s">
        <v>74</v>
      </c>
      <c r="C23" s="4" t="s">
        <v>75</v>
      </c>
      <c r="D23" s="6">
        <v>9.0762727315201605E-6</v>
      </c>
      <c r="E23" s="6">
        <v>8.2297039478506796E-6</v>
      </c>
      <c r="F23" s="6">
        <v>9.7026473516791701E-6</v>
      </c>
      <c r="G23" s="6">
        <v>9.8317951020176097E-6</v>
      </c>
      <c r="H23" s="6">
        <v>6.9713167164692399E-6</v>
      </c>
      <c r="I23" s="6">
        <v>7.5803764504248296E-6</v>
      </c>
      <c r="J23" s="6">
        <v>7.7814478239559107E-6</v>
      </c>
      <c r="K23" s="6">
        <v>6.84918923518149E-6</v>
      </c>
      <c r="L23" s="6">
        <v>7.5498663861518901E-6</v>
      </c>
      <c r="M23" s="6">
        <v>7.6882459755316893E-6</v>
      </c>
      <c r="N23" s="4" t="b">
        <f>_xlfn.XLOOKUP(Table2[[#This Row],[Protein]],Table3[name],Table3[subloc_assigned],"")&lt;&gt;""</f>
        <v>1</v>
      </c>
      <c r="O23" s="6" t="str" cm="1">
        <f t="array" ref="O23">IF(Table2[[#This Row],[modeled?]]," "&amp;_xlfn.TEXTJOIN(" ",FALSE,_xlfn._xlws.FILTER(Table3[subloc_assigned],Table3[name]=Table2[[#This Row],[Protein]],""))&amp;" ","")</f>
        <v xml:space="preserve"> mm </v>
      </c>
      <c r="P23" s="6" t="b">
        <f>OR(ISNUMBER(FIND(" m ",Table2[[#This Row],[loc?]])),ISNUMBER(FIND(" mm ",Table2[[#This Row],[loc?]])))</f>
        <v>1</v>
      </c>
      <c r="Q23" s="6" t="b">
        <f>AND(OR(ISNUMBER(FIND(" m ",Table2[[#This Row],[loc?]])),ISNUMBER(FIND(" mm ",Table2[[#This Row],[loc?]]))),SUBSTITUTE(SUBSTITUTE(Table2[[#This Row],[loc?]]," m ","")," mm ","")="")</f>
        <v>1</v>
      </c>
      <c r="R23" s="36" cm="1">
        <f t="array" ref="R23">AVERAGE(IF(Table2[[#This Row],[Min_aerobic_1]:[Min_aerobic_2]]="NA",0,Table2[[#This Row],[Min_aerobic_1]:[Min_aerobic_2]]))</f>
        <v>8.6529883396854201E-6</v>
      </c>
    </row>
    <row r="24" spans="1:18" x14ac:dyDescent="0.35">
      <c r="A24" s="4" t="s">
        <v>76</v>
      </c>
      <c r="B24" s="4" t="s">
        <v>77</v>
      </c>
      <c r="C24" s="4" t="s">
        <v>78</v>
      </c>
      <c r="D24" s="4">
        <v>1.8901544274339099E-2</v>
      </c>
      <c r="E24" s="4">
        <v>1.7772096439416501E-2</v>
      </c>
      <c r="F24" s="4">
        <v>1.2457470091300601E-2</v>
      </c>
      <c r="G24" s="4">
        <v>1.30151080360778E-2</v>
      </c>
      <c r="H24" s="4">
        <v>3.7255753915268003E-2</v>
      </c>
      <c r="I24" s="4">
        <v>3.4975026034280897E-2</v>
      </c>
      <c r="J24" s="4">
        <v>3.4712614697068697E-2</v>
      </c>
      <c r="K24" s="4">
        <v>2.5026475247661599E-2</v>
      </c>
      <c r="L24" s="4">
        <v>1.5104493082815799E-2</v>
      </c>
      <c r="M24" s="4">
        <v>1.4252767283823501E-2</v>
      </c>
      <c r="N24" s="4" t="b">
        <f>_xlfn.XLOOKUP(Table2[[#This Row],[Protein]],Table3[name],Table3[subloc_assigned],"")&lt;&gt;""</f>
        <v>1</v>
      </c>
      <c r="O24" s="6" t="str" cm="1">
        <f t="array" ref="O24">IF(Table2[[#This Row],[modeled?]]," "&amp;_xlfn.TEXTJOIN(" ",FALSE,_xlfn._xlws.FILTER(Table3[subloc_assigned],Table3[name]=Table2[[#This Row],[Protein]],""))&amp;" ","")</f>
        <v xml:space="preserve"> c </v>
      </c>
      <c r="P24" s="6" t="b">
        <f>OR(ISNUMBER(FIND(" m ",Table2[[#This Row],[loc?]])),ISNUMBER(FIND(" mm ",Table2[[#This Row],[loc?]])))</f>
        <v>0</v>
      </c>
      <c r="Q24" s="6" t="b">
        <f>AND(OR(ISNUMBER(FIND(" m ",Table2[[#This Row],[loc?]])),ISNUMBER(FIND(" mm ",Table2[[#This Row],[loc?]]))),SUBSTITUTE(SUBSTITUTE(Table2[[#This Row],[loc?]]," m ","")," mm ","")="")</f>
        <v>0</v>
      </c>
      <c r="R24" s="36" cm="1">
        <f t="array" ref="R24">AVERAGE(IF(Table2[[#This Row],[Min_aerobic_1]:[Min_aerobic_2]]="NA",0,Table2[[#This Row],[Min_aerobic_1]:[Min_aerobic_2]]))</f>
        <v>1.8336820356877802E-2</v>
      </c>
    </row>
    <row r="25" spans="1:18" x14ac:dyDescent="0.35">
      <c r="A25" s="4" t="s">
        <v>79</v>
      </c>
      <c r="B25" s="4" t="s">
        <v>80</v>
      </c>
      <c r="C25" s="4" t="s">
        <v>81</v>
      </c>
      <c r="D25" s="4">
        <v>3.2567299920699302E-4</v>
      </c>
      <c r="E25" s="4">
        <v>4.4253914519261399E-4</v>
      </c>
      <c r="F25" s="4">
        <v>7.9086858304571199E-4</v>
      </c>
      <c r="G25" s="4">
        <v>7.8870476561931501E-4</v>
      </c>
      <c r="H25" s="6">
        <v>3.62000877475198E-5</v>
      </c>
      <c r="I25" s="6">
        <v>6.1331905404967199E-5</v>
      </c>
      <c r="J25" s="6">
        <v>4.7566871818944902E-5</v>
      </c>
      <c r="K25" s="6">
        <v>8.1200921179485795E-5</v>
      </c>
      <c r="L25" s="6">
        <v>7.9661853447210996E-5</v>
      </c>
      <c r="M25" s="4">
        <v>1.01420882333437E-4</v>
      </c>
      <c r="N25" s="4" t="b">
        <f>_xlfn.XLOOKUP(Table2[[#This Row],[Protein]],Table3[name],Table3[subloc_assigned],"")&lt;&gt;""</f>
        <v>1</v>
      </c>
      <c r="O25" s="6" t="str" cm="1">
        <f t="array" ref="O25">IF(Table2[[#This Row],[modeled?]]," "&amp;_xlfn.TEXTJOIN(" ",FALSE,_xlfn._xlws.FILTER(Table3[subloc_assigned],Table3[name]=Table2[[#This Row],[Protein]],""))&amp;" ","")</f>
        <v xml:space="preserve"> c </v>
      </c>
      <c r="P25" s="6" t="b">
        <f>OR(ISNUMBER(FIND(" m ",Table2[[#This Row],[loc?]])),ISNUMBER(FIND(" mm ",Table2[[#This Row],[loc?]])))</f>
        <v>0</v>
      </c>
      <c r="Q25" s="6" t="b">
        <f>AND(OR(ISNUMBER(FIND(" m ",Table2[[#This Row],[loc?]])),ISNUMBER(FIND(" mm ",Table2[[#This Row],[loc?]]))),SUBSTITUTE(SUBSTITUTE(Table2[[#This Row],[loc?]]," m ","")," mm ","")="")</f>
        <v>0</v>
      </c>
      <c r="R25" s="36" cm="1">
        <f t="array" ref="R25">AVERAGE(IF(Table2[[#This Row],[Min_aerobic_1]:[Min_aerobic_2]]="NA",0,Table2[[#This Row],[Min_aerobic_1]:[Min_aerobic_2]]))</f>
        <v>3.8410607219980348E-4</v>
      </c>
    </row>
    <row r="26" spans="1:18" x14ac:dyDescent="0.35">
      <c r="A26" s="4" t="s">
        <v>82</v>
      </c>
      <c r="B26" s="4" t="s">
        <v>83</v>
      </c>
      <c r="C26" s="4" t="s">
        <v>84</v>
      </c>
      <c r="D26" s="4">
        <v>1.8608754667756701E-3</v>
      </c>
      <c r="E26" s="4">
        <v>1.7865702896782099E-3</v>
      </c>
      <c r="F26" s="4">
        <v>1.5500182668327801E-3</v>
      </c>
      <c r="G26" s="4">
        <v>1.5856993522967999E-3</v>
      </c>
      <c r="H26" s="4">
        <v>6.0592576376468799E-3</v>
      </c>
      <c r="I26" s="4">
        <v>5.9830982134445199E-3</v>
      </c>
      <c r="J26" s="4">
        <v>5.8983084567949904E-3</v>
      </c>
      <c r="K26" s="4">
        <v>4.8604701348586802E-3</v>
      </c>
      <c r="L26" s="4">
        <v>5.59973582274565E-3</v>
      </c>
      <c r="M26" s="4">
        <v>5.6547801561489704E-3</v>
      </c>
      <c r="N26" s="4" t="b">
        <f>_xlfn.XLOOKUP(Table2[[#This Row],[Protein]],Table3[name],Table3[subloc_assigned],"")&lt;&gt;""</f>
        <v>1</v>
      </c>
      <c r="O26" s="6" t="str" cm="1">
        <f t="array" ref="O26">IF(Table2[[#This Row],[modeled?]]," "&amp;_xlfn.TEXTJOIN(" ",FALSE,_xlfn._xlws.FILTER(Table3[subloc_assigned],Table3[name]=Table2[[#This Row],[Protein]],""))&amp;" ","")</f>
        <v xml:space="preserve"> c </v>
      </c>
      <c r="P26" s="6" t="b">
        <f>OR(ISNUMBER(FIND(" m ",Table2[[#This Row],[loc?]])),ISNUMBER(FIND(" mm ",Table2[[#This Row],[loc?]])))</f>
        <v>0</v>
      </c>
      <c r="Q26" s="6" t="b">
        <f>AND(OR(ISNUMBER(FIND(" m ",Table2[[#This Row],[loc?]])),ISNUMBER(FIND(" mm ",Table2[[#This Row],[loc?]]))),SUBSTITUTE(SUBSTITUTE(Table2[[#This Row],[loc?]]," m ","")," mm ","")="")</f>
        <v>0</v>
      </c>
      <c r="R26" s="36" cm="1">
        <f t="array" ref="R26">AVERAGE(IF(Table2[[#This Row],[Min_aerobic_1]:[Min_aerobic_2]]="NA",0,Table2[[#This Row],[Min_aerobic_1]:[Min_aerobic_2]]))</f>
        <v>1.82372287822694E-3</v>
      </c>
    </row>
    <row r="27" spans="1:18" x14ac:dyDescent="0.35">
      <c r="A27" s="4" t="s">
        <v>85</v>
      </c>
      <c r="B27" s="4" t="s">
        <v>86</v>
      </c>
      <c r="C27" s="4" t="s">
        <v>87</v>
      </c>
      <c r="D27" s="6">
        <v>4.4848318432610197E-5</v>
      </c>
      <c r="E27" s="6">
        <v>6.3107248153733406E-5</v>
      </c>
      <c r="F27" s="6">
        <v>4.7679588709429298E-5</v>
      </c>
      <c r="G27" s="6">
        <v>6.2184976385559304E-5</v>
      </c>
      <c r="H27" s="4" t="s">
        <v>19</v>
      </c>
      <c r="I27" s="4" t="s">
        <v>19</v>
      </c>
      <c r="J27" s="4" t="s">
        <v>19</v>
      </c>
      <c r="K27" s="4" t="s">
        <v>19</v>
      </c>
      <c r="L27" s="4" t="s">
        <v>19</v>
      </c>
      <c r="M27" s="4" t="s">
        <v>19</v>
      </c>
      <c r="N27" s="4" t="b">
        <f>_xlfn.XLOOKUP(Table2[[#This Row],[Protein]],Table3[name],Table3[subloc_assigned],"")&lt;&gt;""</f>
        <v>1</v>
      </c>
      <c r="O27" s="6" t="str" cm="1">
        <f t="array" ref="O27">IF(Table2[[#This Row],[modeled?]]," "&amp;_xlfn.TEXTJOIN(" ",FALSE,_xlfn._xlws.FILTER(Table3[subloc_assigned],Table3[name]=Table2[[#This Row],[Protein]],""))&amp;" ","")</f>
        <v xml:space="preserve"> c </v>
      </c>
      <c r="P27" s="6" t="b">
        <f>OR(ISNUMBER(FIND(" m ",Table2[[#This Row],[loc?]])),ISNUMBER(FIND(" mm ",Table2[[#This Row],[loc?]])))</f>
        <v>0</v>
      </c>
      <c r="Q27" s="6" t="b">
        <f>AND(OR(ISNUMBER(FIND(" m ",Table2[[#This Row],[loc?]])),ISNUMBER(FIND(" mm ",Table2[[#This Row],[loc?]]))),SUBSTITUTE(SUBSTITUTE(Table2[[#This Row],[loc?]]," m ","")," mm ","")="")</f>
        <v>0</v>
      </c>
      <c r="R27" s="36" cm="1">
        <f t="array" ref="R27">AVERAGE(IF(Table2[[#This Row],[Min_aerobic_1]:[Min_aerobic_2]]="NA",0,Table2[[#This Row],[Min_aerobic_1]:[Min_aerobic_2]]))</f>
        <v>5.3977783293171802E-5</v>
      </c>
    </row>
    <row r="28" spans="1:18" x14ac:dyDescent="0.35">
      <c r="A28" s="4" t="s">
        <v>88</v>
      </c>
      <c r="B28" s="4" t="s">
        <v>89</v>
      </c>
      <c r="C28" s="4" t="s">
        <v>90</v>
      </c>
      <c r="D28" s="6">
        <v>3.6131906510771799E-5</v>
      </c>
      <c r="E28" s="6">
        <v>2.8114574142547099E-5</v>
      </c>
      <c r="F28" s="6">
        <v>3.3745398810610502E-5</v>
      </c>
      <c r="G28" s="6">
        <v>3.8998342103265599E-5</v>
      </c>
      <c r="H28" s="6">
        <v>1.30858434880462E-5</v>
      </c>
      <c r="I28" s="6">
        <v>1.6321750167231998E-5</v>
      </c>
      <c r="J28" s="6">
        <v>1.6710386522975299E-5</v>
      </c>
      <c r="K28" s="6">
        <v>1.6974631418657601E-5</v>
      </c>
      <c r="L28" s="6">
        <v>1.8505477613283599E-5</v>
      </c>
      <c r="M28" s="6">
        <v>1.79437316427642E-5</v>
      </c>
      <c r="N28" s="4" t="b">
        <f>_xlfn.XLOOKUP(Table2[[#This Row],[Protein]],Table3[name],Table3[subloc_assigned],"")&lt;&gt;""</f>
        <v>1</v>
      </c>
      <c r="O28" s="6" t="str" cm="1">
        <f t="array" ref="O28">IF(Table2[[#This Row],[modeled?]]," "&amp;_xlfn.TEXTJOIN(" ",FALSE,_xlfn._xlws.FILTER(Table3[subloc_assigned],Table3[name]=Table2[[#This Row],[Protein]],""))&amp;" ","")</f>
        <v xml:space="preserve"> mm </v>
      </c>
      <c r="P28" s="6" t="b">
        <f>OR(ISNUMBER(FIND(" m ",Table2[[#This Row],[loc?]])),ISNUMBER(FIND(" mm ",Table2[[#This Row],[loc?]])))</f>
        <v>1</v>
      </c>
      <c r="Q28" s="6" t="b">
        <f>AND(OR(ISNUMBER(FIND(" m ",Table2[[#This Row],[loc?]])),ISNUMBER(FIND(" mm ",Table2[[#This Row],[loc?]]))),SUBSTITUTE(SUBSTITUTE(Table2[[#This Row],[loc?]]," m ","")," mm ","")="")</f>
        <v>1</v>
      </c>
      <c r="R28" s="36" cm="1">
        <f t="array" ref="R28">AVERAGE(IF(Table2[[#This Row],[Min_aerobic_1]:[Min_aerobic_2]]="NA",0,Table2[[#This Row],[Min_aerobic_1]:[Min_aerobic_2]]))</f>
        <v>3.2123240326659449E-5</v>
      </c>
    </row>
    <row r="29" spans="1:18" x14ac:dyDescent="0.35">
      <c r="A29" s="4" t="s">
        <v>91</v>
      </c>
      <c r="B29" s="4" t="s">
        <v>92</v>
      </c>
      <c r="C29" s="4" t="s">
        <v>93</v>
      </c>
      <c r="D29" s="4" t="s">
        <v>19</v>
      </c>
      <c r="E29" s="4" t="s">
        <v>19</v>
      </c>
      <c r="F29" s="4" t="s">
        <v>19</v>
      </c>
      <c r="G29" s="4" t="s">
        <v>19</v>
      </c>
      <c r="H29" s="4">
        <v>3.7615649098345099E-4</v>
      </c>
      <c r="I29" s="4">
        <v>4.8162542354939099E-4</v>
      </c>
      <c r="J29" s="4">
        <v>4.8664073736405202E-4</v>
      </c>
      <c r="K29" s="4">
        <v>4.7782040854029502E-4</v>
      </c>
      <c r="L29" s="4">
        <v>5.3378230811368702E-4</v>
      </c>
      <c r="M29" s="4">
        <v>5.1683243952265097E-4</v>
      </c>
      <c r="N29" s="4" t="b">
        <f>_xlfn.XLOOKUP(Table2[[#This Row],[Protein]],Table3[name],Table3[subloc_assigned],"")&lt;&gt;""</f>
        <v>1</v>
      </c>
      <c r="O29" s="6" t="str" cm="1">
        <f t="array" ref="O29">IF(Table2[[#This Row],[modeled?]]," "&amp;_xlfn.TEXTJOIN(" ",FALSE,_xlfn._xlws.FILTER(Table3[subloc_assigned],Table3[name]=Table2[[#This Row],[Protein]],""))&amp;" ","")</f>
        <v xml:space="preserve"> mm </v>
      </c>
      <c r="P29" s="6" t="b">
        <f>OR(ISNUMBER(FIND(" m ",Table2[[#This Row],[loc?]])),ISNUMBER(FIND(" mm ",Table2[[#This Row],[loc?]])))</f>
        <v>1</v>
      </c>
      <c r="Q29" s="6" t="b">
        <f>AND(OR(ISNUMBER(FIND(" m ",Table2[[#This Row],[loc?]])),ISNUMBER(FIND(" mm ",Table2[[#This Row],[loc?]]))),SUBSTITUTE(SUBSTITUTE(Table2[[#This Row],[loc?]]," m ","")," mm ","")="")</f>
        <v>1</v>
      </c>
      <c r="R29" s="36" cm="1">
        <f t="array" ref="R29">AVERAGE(IF(Table2[[#This Row],[Min_aerobic_1]:[Min_aerobic_2]]="NA",0,Table2[[#This Row],[Min_aerobic_1]:[Min_aerobic_2]]))</f>
        <v>0</v>
      </c>
    </row>
    <row r="30" spans="1:18" x14ac:dyDescent="0.35">
      <c r="A30" s="4" t="s">
        <v>94</v>
      </c>
      <c r="B30" s="4" t="s">
        <v>95</v>
      </c>
      <c r="C30" s="4" t="s">
        <v>96</v>
      </c>
      <c r="D30" s="6">
        <v>1.24259535125892E-5</v>
      </c>
      <c r="E30" s="6">
        <v>1.0829725882230499E-5</v>
      </c>
      <c r="F30" s="6">
        <v>1.25224636646888E-5</v>
      </c>
      <c r="G30" s="6">
        <v>1.2456840555715599E-5</v>
      </c>
      <c r="H30" s="4" t="s">
        <v>19</v>
      </c>
      <c r="I30" s="4" t="s">
        <v>19</v>
      </c>
      <c r="J30" s="4" t="s">
        <v>19</v>
      </c>
      <c r="K30" s="4" t="s">
        <v>19</v>
      </c>
      <c r="L30" s="4" t="s">
        <v>19</v>
      </c>
      <c r="M30" s="4" t="s">
        <v>19</v>
      </c>
      <c r="N30" s="4" t="b">
        <f>_xlfn.XLOOKUP(Table2[[#This Row],[Protein]],Table3[name],Table3[subloc_assigned],"")&lt;&gt;""</f>
        <v>1</v>
      </c>
      <c r="O30" s="6" t="str" cm="1">
        <f t="array" ref="O30">IF(Table2[[#This Row],[modeled?]]," "&amp;_xlfn.TEXTJOIN(" ",FALSE,_xlfn._xlws.FILTER(Table3[subloc_assigned],Table3[name]=Table2[[#This Row],[Protein]],""))&amp;" ","")</f>
        <v xml:space="preserve"> mm </v>
      </c>
      <c r="P30" s="6" t="b">
        <f>OR(ISNUMBER(FIND(" m ",Table2[[#This Row],[loc?]])),ISNUMBER(FIND(" mm ",Table2[[#This Row],[loc?]])))</f>
        <v>1</v>
      </c>
      <c r="Q30" s="6" t="b">
        <f>AND(OR(ISNUMBER(FIND(" m ",Table2[[#This Row],[loc?]])),ISNUMBER(FIND(" mm ",Table2[[#This Row],[loc?]]))),SUBSTITUTE(SUBSTITUTE(Table2[[#This Row],[loc?]]," m ","")," mm ","")="")</f>
        <v>1</v>
      </c>
      <c r="R30" s="36" cm="1">
        <f t="array" ref="R30">AVERAGE(IF(Table2[[#This Row],[Min_aerobic_1]:[Min_aerobic_2]]="NA",0,Table2[[#This Row],[Min_aerobic_1]:[Min_aerobic_2]]))</f>
        <v>1.162783969740985E-5</v>
      </c>
    </row>
    <row r="31" spans="1:18" x14ac:dyDescent="0.35">
      <c r="A31" s="4" t="s">
        <v>97</v>
      </c>
      <c r="B31" s="4" t="s">
        <v>98</v>
      </c>
      <c r="C31" s="4" t="s">
        <v>99</v>
      </c>
      <c r="D31" s="4">
        <v>1.76089835614088E-4</v>
      </c>
      <c r="E31" s="4">
        <v>1.7591412136985801E-4</v>
      </c>
      <c r="F31" s="4">
        <v>2.2225602542986299E-4</v>
      </c>
      <c r="G31" s="4">
        <v>2.1790530512096599E-4</v>
      </c>
      <c r="H31" s="6">
        <v>1.34360855898523E-5</v>
      </c>
      <c r="I31" s="6">
        <v>1.8021542271514898E-5</v>
      </c>
      <c r="J31" s="6">
        <v>1.7929519281988398E-5</v>
      </c>
      <c r="K31" s="6">
        <v>1.59065206910892E-5</v>
      </c>
      <c r="L31" s="6">
        <v>1.8285823346764101E-5</v>
      </c>
      <c r="M31" s="6">
        <v>1.9221103224012801E-5</v>
      </c>
      <c r="N31" s="4" t="b">
        <f>_xlfn.XLOOKUP(Table2[[#This Row],[Protein]],Table3[name],Table3[subloc_assigned],"")&lt;&gt;""</f>
        <v>1</v>
      </c>
      <c r="O31" s="6" t="str" cm="1">
        <f t="array" ref="O31">IF(Table2[[#This Row],[modeled?]]," "&amp;_xlfn.TEXTJOIN(" ",FALSE,_xlfn._xlws.FILTER(Table3[subloc_assigned],Table3[name]=Table2[[#This Row],[Protein]],""))&amp;" ","")</f>
        <v xml:space="preserve"> mm </v>
      </c>
      <c r="P31" s="6" t="b">
        <f>OR(ISNUMBER(FIND(" m ",Table2[[#This Row],[loc?]])),ISNUMBER(FIND(" mm ",Table2[[#This Row],[loc?]])))</f>
        <v>1</v>
      </c>
      <c r="Q31" s="6" t="b">
        <f>AND(OR(ISNUMBER(FIND(" m ",Table2[[#This Row],[loc?]])),ISNUMBER(FIND(" mm ",Table2[[#This Row],[loc?]]))),SUBSTITUTE(SUBSTITUTE(Table2[[#This Row],[loc?]]," m ","")," mm ","")="")</f>
        <v>1</v>
      </c>
      <c r="R31" s="36" cm="1">
        <f t="array" ref="R31">AVERAGE(IF(Table2[[#This Row],[Min_aerobic_1]:[Min_aerobic_2]]="NA",0,Table2[[#This Row],[Min_aerobic_1]:[Min_aerobic_2]]))</f>
        <v>1.7600197849197301E-4</v>
      </c>
    </row>
    <row r="32" spans="1:18" x14ac:dyDescent="0.35">
      <c r="A32" s="4" t="s">
        <v>100</v>
      </c>
      <c r="B32" s="4" t="s">
        <v>101</v>
      </c>
      <c r="C32" s="4" t="s">
        <v>102</v>
      </c>
      <c r="D32" s="4" t="s">
        <v>19</v>
      </c>
      <c r="E32" s="4" t="s">
        <v>19</v>
      </c>
      <c r="F32" s="4" t="s">
        <v>19</v>
      </c>
      <c r="G32" s="4" t="s">
        <v>19</v>
      </c>
      <c r="H32" s="6">
        <v>5.5709565841947504E-6</v>
      </c>
      <c r="I32" s="6">
        <v>4.7495634542740203E-6</v>
      </c>
      <c r="J32" s="6">
        <v>5.63029931242321E-6</v>
      </c>
      <c r="K32" s="6">
        <v>4.2903755630364004E-6</v>
      </c>
      <c r="L32" s="6">
        <v>5.3020623945115903E-6</v>
      </c>
      <c r="M32" s="6">
        <v>5.3625825075697799E-6</v>
      </c>
      <c r="N32" s="4" t="b">
        <f>_xlfn.XLOOKUP(Table2[[#This Row],[Protein]],Table3[name],Table3[subloc_assigned],"")&lt;&gt;""</f>
        <v>1</v>
      </c>
      <c r="O32" s="6" t="str" cm="1">
        <f t="array" ref="O32">IF(Table2[[#This Row],[modeled?]]," "&amp;_xlfn.TEXTJOIN(" ",FALSE,_xlfn._xlws.FILTER(Table3[subloc_assigned],Table3[name]=Table2[[#This Row],[Protein]],""))&amp;" ","")</f>
        <v xml:space="preserve"> mm </v>
      </c>
      <c r="P32" s="6" t="b">
        <f>OR(ISNUMBER(FIND(" m ",Table2[[#This Row],[loc?]])),ISNUMBER(FIND(" mm ",Table2[[#This Row],[loc?]])))</f>
        <v>1</v>
      </c>
      <c r="Q32" s="6" t="b">
        <f>AND(OR(ISNUMBER(FIND(" m ",Table2[[#This Row],[loc?]])),ISNUMBER(FIND(" mm ",Table2[[#This Row],[loc?]]))),SUBSTITUTE(SUBSTITUTE(Table2[[#This Row],[loc?]]," m ","")," mm ","")="")</f>
        <v>1</v>
      </c>
      <c r="R32" s="36" cm="1">
        <f t="array" ref="R32">AVERAGE(IF(Table2[[#This Row],[Min_aerobic_1]:[Min_aerobic_2]]="NA",0,Table2[[#This Row],[Min_aerobic_1]:[Min_aerobic_2]]))</f>
        <v>0</v>
      </c>
    </row>
    <row r="33" spans="1:18" x14ac:dyDescent="0.35">
      <c r="A33" s="4" t="s">
        <v>103</v>
      </c>
      <c r="B33" s="4" t="s">
        <v>104</v>
      </c>
      <c r="C33" s="4" t="s">
        <v>105</v>
      </c>
      <c r="D33" s="4">
        <v>3.34530553692009E-4</v>
      </c>
      <c r="E33" s="4">
        <v>2.7708905517112098E-4</v>
      </c>
      <c r="F33" s="4">
        <v>3.5546792191750099E-4</v>
      </c>
      <c r="G33" s="4">
        <v>3.2654350066098201E-4</v>
      </c>
      <c r="H33" s="4">
        <v>1.0991010647548201E-4</v>
      </c>
      <c r="I33" s="4">
        <v>1.2137222121301E-4</v>
      </c>
      <c r="J33" s="4">
        <v>1.1789530440130001E-4</v>
      </c>
      <c r="K33" s="4">
        <v>1.06498956378292E-4</v>
      </c>
      <c r="L33" s="4">
        <v>1.33836542053722E-4</v>
      </c>
      <c r="M33" s="4">
        <v>1.25437810188198E-4</v>
      </c>
      <c r="N33" s="4" t="b">
        <f>_xlfn.XLOOKUP(Table2[[#This Row],[Protein]],Table3[name],Table3[subloc_assigned],"")&lt;&gt;""</f>
        <v>1</v>
      </c>
      <c r="O33" s="6" t="str" cm="1">
        <f t="array" ref="O33">IF(Table2[[#This Row],[modeled?]]," "&amp;_xlfn.TEXTJOIN(" ",FALSE,_xlfn._xlws.FILTER(Table3[subloc_assigned],Table3[name]=Table2[[#This Row],[Protein]],""))&amp;" ","")</f>
        <v xml:space="preserve"> mm </v>
      </c>
      <c r="P33" s="6" t="b">
        <f>OR(ISNUMBER(FIND(" m ",Table2[[#This Row],[loc?]])),ISNUMBER(FIND(" mm ",Table2[[#This Row],[loc?]])))</f>
        <v>1</v>
      </c>
      <c r="Q33" s="6" t="b">
        <f>AND(OR(ISNUMBER(FIND(" m ",Table2[[#This Row],[loc?]])),ISNUMBER(FIND(" mm ",Table2[[#This Row],[loc?]]))),SUBSTITUTE(SUBSTITUTE(Table2[[#This Row],[loc?]]," m ","")," mm ","")="")</f>
        <v>1</v>
      </c>
      <c r="R33" s="36" cm="1">
        <f t="array" ref="R33">AVERAGE(IF(Table2[[#This Row],[Min_aerobic_1]:[Min_aerobic_2]]="NA",0,Table2[[#This Row],[Min_aerobic_1]:[Min_aerobic_2]]))</f>
        <v>3.0580980443156497E-4</v>
      </c>
    </row>
    <row r="34" spans="1:18" x14ac:dyDescent="0.35">
      <c r="A34" s="4" t="s">
        <v>106</v>
      </c>
      <c r="B34" s="4" t="s">
        <v>107</v>
      </c>
      <c r="C34" s="4" t="s">
        <v>108</v>
      </c>
      <c r="D34" s="6">
        <v>5.7832774378977803E-5</v>
      </c>
      <c r="E34" s="6">
        <v>8.7998976807267701E-5</v>
      </c>
      <c r="F34" s="6">
        <v>6.8821633054362401E-5</v>
      </c>
      <c r="G34" s="6">
        <v>7.5749688369059693E-5</v>
      </c>
      <c r="H34" s="4">
        <v>1.5816304216453701E-4</v>
      </c>
      <c r="I34" s="4">
        <v>1.5968876065405001E-4</v>
      </c>
      <c r="J34" s="4">
        <v>1.5447626444325699E-4</v>
      </c>
      <c r="K34" s="4">
        <v>1.33140978282754E-4</v>
      </c>
      <c r="L34" s="4">
        <v>1.5003194275128501E-4</v>
      </c>
      <c r="M34" s="4">
        <v>1.4410954742023199E-4</v>
      </c>
      <c r="N34" s="4" t="b">
        <f>_xlfn.XLOOKUP(Table2[[#This Row],[Protein]],Table3[name],Table3[subloc_assigned],"")&lt;&gt;""</f>
        <v>1</v>
      </c>
      <c r="O34" s="6" t="str" cm="1">
        <f t="array" ref="O34">IF(Table2[[#This Row],[modeled?]]," "&amp;_xlfn.TEXTJOIN(" ",FALSE,_xlfn._xlws.FILTER(Table3[subloc_assigned],Table3[name]=Table2[[#This Row],[Protein]],""))&amp;" ","")</f>
        <v xml:space="preserve"> mm </v>
      </c>
      <c r="P34" s="6" t="b">
        <f>OR(ISNUMBER(FIND(" m ",Table2[[#This Row],[loc?]])),ISNUMBER(FIND(" mm ",Table2[[#This Row],[loc?]])))</f>
        <v>1</v>
      </c>
      <c r="Q34" s="6" t="b">
        <f>AND(OR(ISNUMBER(FIND(" m ",Table2[[#This Row],[loc?]])),ISNUMBER(FIND(" mm ",Table2[[#This Row],[loc?]]))),SUBSTITUTE(SUBSTITUTE(Table2[[#This Row],[loc?]]," m ","")," mm ","")="")</f>
        <v>1</v>
      </c>
      <c r="R34" s="36" cm="1">
        <f t="array" ref="R34">AVERAGE(IF(Table2[[#This Row],[Min_aerobic_1]:[Min_aerobic_2]]="NA",0,Table2[[#This Row],[Min_aerobic_1]:[Min_aerobic_2]]))</f>
        <v>7.2915875593122749E-5</v>
      </c>
    </row>
    <row r="35" spans="1:18" x14ac:dyDescent="0.35">
      <c r="A35" s="4" t="s">
        <v>109</v>
      </c>
      <c r="B35" s="4" t="s">
        <v>110</v>
      </c>
      <c r="C35" s="4" t="s">
        <v>111</v>
      </c>
      <c r="D35" s="4">
        <v>2.8619269522482298E-3</v>
      </c>
      <c r="E35" s="4">
        <v>2.7759673084679199E-3</v>
      </c>
      <c r="F35" s="4">
        <v>2.2471348485065702E-3</v>
      </c>
      <c r="G35" s="4">
        <v>1.8458220380581499E-3</v>
      </c>
      <c r="H35" s="4">
        <v>7.4626515449430599E-4</v>
      </c>
      <c r="I35" s="4">
        <v>7.5495376619890396E-4</v>
      </c>
      <c r="J35" s="4">
        <v>8.12015251066002E-4</v>
      </c>
      <c r="K35" s="4">
        <v>6.5030804763968803E-4</v>
      </c>
      <c r="L35" s="4">
        <v>7.4530435175195603E-4</v>
      </c>
      <c r="M35" s="4">
        <v>6.57751120490276E-4</v>
      </c>
      <c r="N35" s="4" t="b">
        <f>_xlfn.XLOOKUP(Table2[[#This Row],[Protein]],Table3[name],Table3[subloc_assigned],"")&lt;&gt;""</f>
        <v>0</v>
      </c>
      <c r="O35" s="6" t="str" cm="1">
        <f t="array" ref="O35">IF(Table2[[#This Row],[modeled?]]," "&amp;_xlfn.TEXTJOIN(" ",FALSE,_xlfn._xlws.FILTER(Table3[subloc_assigned],Table3[name]=Table2[[#This Row],[Protein]],""))&amp;" ","")</f>
        <v/>
      </c>
      <c r="P35" s="6" t="b">
        <f>OR(ISNUMBER(FIND(" m ",Table2[[#This Row],[loc?]])),ISNUMBER(FIND(" mm ",Table2[[#This Row],[loc?]])))</f>
        <v>0</v>
      </c>
      <c r="Q35" s="6" t="b">
        <f>AND(OR(ISNUMBER(FIND(" m ",Table2[[#This Row],[loc?]])),ISNUMBER(FIND(" mm ",Table2[[#This Row],[loc?]]))),SUBSTITUTE(SUBSTITUTE(Table2[[#This Row],[loc?]]," m ","")," mm ","")="")</f>
        <v>0</v>
      </c>
      <c r="R35" s="36" cm="1">
        <f t="array" ref="R35">AVERAGE(IF(Table2[[#This Row],[Min_aerobic_1]:[Min_aerobic_2]]="NA",0,Table2[[#This Row],[Min_aerobic_1]:[Min_aerobic_2]]))</f>
        <v>2.8189471303580746E-3</v>
      </c>
    </row>
    <row r="36" spans="1:18" x14ac:dyDescent="0.35">
      <c r="A36" s="4" t="s">
        <v>112</v>
      </c>
      <c r="B36" s="4" t="s">
        <v>113</v>
      </c>
      <c r="C36" s="4" t="s">
        <v>114</v>
      </c>
      <c r="D36" s="6">
        <v>8.3381356517929904E-5</v>
      </c>
      <c r="E36" s="6">
        <v>9.6275395750215404E-5</v>
      </c>
      <c r="F36" s="6">
        <v>9.8051926688310899E-5</v>
      </c>
      <c r="G36" s="4">
        <v>1.05760400346979E-4</v>
      </c>
      <c r="H36" s="6">
        <v>1.6608628395849402E-5</v>
      </c>
      <c r="I36" s="6">
        <v>2.09553024232435E-5</v>
      </c>
      <c r="J36" s="6">
        <v>1.9577935668649201E-5</v>
      </c>
      <c r="K36" s="6">
        <v>1.8710211637903199E-5</v>
      </c>
      <c r="L36" s="6">
        <v>2.1528654930266399E-5</v>
      </c>
      <c r="M36" s="6">
        <v>2.22547645563739E-5</v>
      </c>
      <c r="N36" s="4" t="b">
        <f>_xlfn.XLOOKUP(Table2[[#This Row],[Protein]],Table3[name],Table3[subloc_assigned],"")&lt;&gt;""</f>
        <v>0</v>
      </c>
      <c r="O36" s="6" t="str" cm="1">
        <f t="array" ref="O36">IF(Table2[[#This Row],[modeled?]]," "&amp;_xlfn.TEXTJOIN(" ",FALSE,_xlfn._xlws.FILTER(Table3[subloc_assigned],Table3[name]=Table2[[#This Row],[Protein]],""))&amp;" ","")</f>
        <v/>
      </c>
      <c r="P36" s="6" t="b">
        <f>OR(ISNUMBER(FIND(" m ",Table2[[#This Row],[loc?]])),ISNUMBER(FIND(" mm ",Table2[[#This Row],[loc?]])))</f>
        <v>0</v>
      </c>
      <c r="Q36" s="6" t="b">
        <f>AND(OR(ISNUMBER(FIND(" m ",Table2[[#This Row],[loc?]])),ISNUMBER(FIND(" mm ",Table2[[#This Row],[loc?]]))),SUBSTITUTE(SUBSTITUTE(Table2[[#This Row],[loc?]]," m ","")," mm ","")="")</f>
        <v>0</v>
      </c>
      <c r="R36" s="36" cm="1">
        <f t="array" ref="R36">AVERAGE(IF(Table2[[#This Row],[Min_aerobic_1]:[Min_aerobic_2]]="NA",0,Table2[[#This Row],[Min_aerobic_1]:[Min_aerobic_2]]))</f>
        <v>8.9828376134072654E-5</v>
      </c>
    </row>
    <row r="37" spans="1:18" x14ac:dyDescent="0.35">
      <c r="A37" s="4" t="s">
        <v>115</v>
      </c>
      <c r="B37" s="4" t="s">
        <v>116</v>
      </c>
      <c r="C37" s="4" t="s">
        <v>117</v>
      </c>
      <c r="D37" s="4">
        <v>1.1770146368709699E-3</v>
      </c>
      <c r="E37" s="4">
        <v>1.0853841505051799E-3</v>
      </c>
      <c r="F37" s="4">
        <v>6.8187455519918996E-4</v>
      </c>
      <c r="G37" s="4">
        <v>6.6118989775512801E-4</v>
      </c>
      <c r="H37" s="4">
        <v>1.2002771638029901E-3</v>
      </c>
      <c r="I37" s="4">
        <v>1.2316159159803E-3</v>
      </c>
      <c r="J37" s="4">
        <v>1.2394390127550301E-3</v>
      </c>
      <c r="K37" s="4">
        <v>6.8186395506049402E-4</v>
      </c>
      <c r="L37" s="4">
        <v>6.9887958015855999E-4</v>
      </c>
      <c r="M37" s="4">
        <v>7.0895770451187795E-4</v>
      </c>
      <c r="N37" s="4" t="b">
        <f>_xlfn.XLOOKUP(Table2[[#This Row],[Protein]],Table3[name],Table3[subloc_assigned],"")&lt;&gt;""</f>
        <v>1</v>
      </c>
      <c r="O37" s="6" t="str" cm="1">
        <f t="array" ref="O37">IF(Table2[[#This Row],[modeled?]]," "&amp;_xlfn.TEXTJOIN(" ",FALSE,_xlfn._xlws.FILTER(Table3[subloc_assigned],Table3[name]=Table2[[#This Row],[Protein]],""))&amp;" ","")</f>
        <v xml:space="preserve"> c </v>
      </c>
      <c r="P37" s="6" t="b">
        <f>OR(ISNUMBER(FIND(" m ",Table2[[#This Row],[loc?]])),ISNUMBER(FIND(" mm ",Table2[[#This Row],[loc?]])))</f>
        <v>0</v>
      </c>
      <c r="Q37" s="6" t="b">
        <f>AND(OR(ISNUMBER(FIND(" m ",Table2[[#This Row],[loc?]])),ISNUMBER(FIND(" mm ",Table2[[#This Row],[loc?]]))),SUBSTITUTE(SUBSTITUTE(Table2[[#This Row],[loc?]]," m ","")," mm ","")="")</f>
        <v>0</v>
      </c>
      <c r="R37" s="36" cm="1">
        <f t="array" ref="R37">AVERAGE(IF(Table2[[#This Row],[Min_aerobic_1]:[Min_aerobic_2]]="NA",0,Table2[[#This Row],[Min_aerobic_1]:[Min_aerobic_2]]))</f>
        <v>1.131199393688075E-3</v>
      </c>
    </row>
    <row r="38" spans="1:18" x14ac:dyDescent="0.35">
      <c r="A38" s="4" t="s">
        <v>118</v>
      </c>
      <c r="B38" s="4" t="s">
        <v>119</v>
      </c>
      <c r="C38" s="4" t="s">
        <v>120</v>
      </c>
      <c r="D38" s="6">
        <v>7.5954231209295794E-5</v>
      </c>
      <c r="E38" s="6">
        <v>6.6245388371438701E-5</v>
      </c>
      <c r="F38" s="6">
        <v>9.1688896708831097E-5</v>
      </c>
      <c r="G38" s="6">
        <v>9.3503144873018803E-5</v>
      </c>
      <c r="H38" s="6">
        <v>5.7266502267963403E-5</v>
      </c>
      <c r="I38" s="6">
        <v>5.7439086295501801E-5</v>
      </c>
      <c r="J38" s="6">
        <v>5.8355681171740899E-5</v>
      </c>
      <c r="K38" s="6">
        <v>5.9557113050566202E-5</v>
      </c>
      <c r="L38" s="6">
        <v>6.60313503339076E-5</v>
      </c>
      <c r="M38" s="6">
        <v>6.8495437014410906E-5</v>
      </c>
      <c r="N38" s="4" t="b">
        <f>_xlfn.XLOOKUP(Table2[[#This Row],[Protein]],Table3[name],Table3[subloc_assigned],"")&lt;&gt;""</f>
        <v>0</v>
      </c>
      <c r="O38" s="6" t="str" cm="1">
        <f t="array" ref="O38">IF(Table2[[#This Row],[modeled?]]," "&amp;_xlfn.TEXTJOIN(" ",FALSE,_xlfn._xlws.FILTER(Table3[subloc_assigned],Table3[name]=Table2[[#This Row],[Protein]],""))&amp;" ","")</f>
        <v/>
      </c>
      <c r="P38" s="6" t="b">
        <f>OR(ISNUMBER(FIND(" m ",Table2[[#This Row],[loc?]])),ISNUMBER(FIND(" mm ",Table2[[#This Row],[loc?]])))</f>
        <v>0</v>
      </c>
      <c r="Q38" s="6" t="b">
        <f>AND(OR(ISNUMBER(FIND(" m ",Table2[[#This Row],[loc?]])),ISNUMBER(FIND(" mm ",Table2[[#This Row],[loc?]]))),SUBSTITUTE(SUBSTITUTE(Table2[[#This Row],[loc?]]," m ","")," mm ","")="")</f>
        <v>0</v>
      </c>
      <c r="R38" s="36" cm="1">
        <f t="array" ref="R38">AVERAGE(IF(Table2[[#This Row],[Min_aerobic_1]:[Min_aerobic_2]]="NA",0,Table2[[#This Row],[Min_aerobic_1]:[Min_aerobic_2]]))</f>
        <v>7.1099809790367254E-5</v>
      </c>
    </row>
    <row r="39" spans="1:18" x14ac:dyDescent="0.35">
      <c r="A39" s="4" t="s">
        <v>121</v>
      </c>
      <c r="B39" s="4" t="s">
        <v>122</v>
      </c>
      <c r="C39" s="4" t="s">
        <v>123</v>
      </c>
      <c r="D39" s="4">
        <v>2.9017748440751098E-2</v>
      </c>
      <c r="E39" s="4">
        <v>3.5368881327520599E-2</v>
      </c>
      <c r="F39" s="4">
        <v>3.1649847130910798E-2</v>
      </c>
      <c r="G39" s="4">
        <v>3.1309169249319202E-2</v>
      </c>
      <c r="H39" s="4">
        <v>4.1461134016519602E-2</v>
      </c>
      <c r="I39" s="4">
        <v>4.1040458972731897E-2</v>
      </c>
      <c r="J39" s="4">
        <v>4.0531575552497701E-2</v>
      </c>
      <c r="K39" s="4">
        <v>4.4793653402872301E-2</v>
      </c>
      <c r="L39" s="4">
        <v>4.2875449742557199E-2</v>
      </c>
      <c r="M39" s="4">
        <v>4.2584458447234901E-2</v>
      </c>
      <c r="N39" s="4" t="b">
        <f>_xlfn.XLOOKUP(Table2[[#This Row],[Protein]],Table3[name],Table3[subloc_assigned],"")&lt;&gt;""</f>
        <v>1</v>
      </c>
      <c r="O39" s="6" t="str" cm="1">
        <f t="array" ref="O39">IF(Table2[[#This Row],[modeled?]]," "&amp;_xlfn.TEXTJOIN(" ",FALSE,_xlfn._xlws.FILTER(Table3[subloc_assigned],Table3[name]=Table2[[#This Row],[Protein]],""))&amp;" ","")</f>
        <v xml:space="preserve"> c </v>
      </c>
      <c r="P39" s="6" t="b">
        <f>OR(ISNUMBER(FIND(" m ",Table2[[#This Row],[loc?]])),ISNUMBER(FIND(" mm ",Table2[[#This Row],[loc?]])))</f>
        <v>0</v>
      </c>
      <c r="Q39" s="6" t="b">
        <f>AND(OR(ISNUMBER(FIND(" m ",Table2[[#This Row],[loc?]])),ISNUMBER(FIND(" mm ",Table2[[#This Row],[loc?]]))),SUBSTITUTE(SUBSTITUTE(Table2[[#This Row],[loc?]]," m ","")," mm ","")="")</f>
        <v>0</v>
      </c>
      <c r="R39" s="36" cm="1">
        <f t="array" ref="R39">AVERAGE(IF(Table2[[#This Row],[Min_aerobic_1]:[Min_aerobic_2]]="NA",0,Table2[[#This Row],[Min_aerobic_1]:[Min_aerobic_2]]))</f>
        <v>3.2193314884135849E-2</v>
      </c>
    </row>
    <row r="40" spans="1:18" x14ac:dyDescent="0.35">
      <c r="A40" s="4" t="s">
        <v>124</v>
      </c>
      <c r="B40" s="4" t="s">
        <v>125</v>
      </c>
      <c r="C40" s="4" t="s">
        <v>126</v>
      </c>
      <c r="D40" s="4">
        <v>3.3993886872447802E-2</v>
      </c>
      <c r="E40" s="4">
        <v>3.18535924575035E-2</v>
      </c>
      <c r="F40" s="4">
        <v>3.2026337982733501E-2</v>
      </c>
      <c r="G40" s="4">
        <v>3.1329734979690202E-2</v>
      </c>
      <c r="H40" s="4">
        <v>6.8884121920187197E-2</v>
      </c>
      <c r="I40" s="4">
        <v>6.6267911905740995E-2</v>
      </c>
      <c r="J40" s="4">
        <v>6.9745576957364205E-2</v>
      </c>
      <c r="K40" s="4">
        <v>7.0942149657169398E-2</v>
      </c>
      <c r="L40" s="4">
        <v>6.7684519205905805E-2</v>
      </c>
      <c r="M40" s="4">
        <v>6.8871627890425599E-2</v>
      </c>
      <c r="N40" s="4" t="b">
        <f>_xlfn.XLOOKUP(Table2[[#This Row],[Protein]],Table3[name],Table3[subloc_assigned],"")&lt;&gt;""</f>
        <v>1</v>
      </c>
      <c r="O40" s="6" t="str" cm="1">
        <f t="array" ref="O40">IF(Table2[[#This Row],[modeled?]]," "&amp;_xlfn.TEXTJOIN(" ",FALSE,_xlfn._xlws.FILTER(Table3[subloc_assigned],Table3[name]=Table2[[#This Row],[Protein]],""))&amp;" ","")</f>
        <v xml:space="preserve"> c </v>
      </c>
      <c r="P40" s="6" t="b">
        <f>OR(ISNUMBER(FIND(" m ",Table2[[#This Row],[loc?]])),ISNUMBER(FIND(" mm ",Table2[[#This Row],[loc?]])))</f>
        <v>0</v>
      </c>
      <c r="Q40" s="6" t="b">
        <f>AND(OR(ISNUMBER(FIND(" m ",Table2[[#This Row],[loc?]])),ISNUMBER(FIND(" mm ",Table2[[#This Row],[loc?]]))),SUBSTITUTE(SUBSTITUTE(Table2[[#This Row],[loc?]]," m ","")," mm ","")="")</f>
        <v>0</v>
      </c>
      <c r="R40" s="36" cm="1">
        <f t="array" ref="R40">AVERAGE(IF(Table2[[#This Row],[Min_aerobic_1]:[Min_aerobic_2]]="NA",0,Table2[[#This Row],[Min_aerobic_1]:[Min_aerobic_2]]))</f>
        <v>3.2923739664975651E-2</v>
      </c>
    </row>
    <row r="41" spans="1:18" x14ac:dyDescent="0.35">
      <c r="A41" s="4" t="s">
        <v>127</v>
      </c>
      <c r="B41" s="4" t="s">
        <v>128</v>
      </c>
      <c r="C41" s="4" t="s">
        <v>129</v>
      </c>
      <c r="D41" s="6">
        <v>3.1083265539180601E-6</v>
      </c>
      <c r="E41" s="6">
        <v>3.3406007730851501E-6</v>
      </c>
      <c r="F41" s="6">
        <v>2.7623005895003302E-6</v>
      </c>
      <c r="G41" s="6">
        <v>2.8923456443228401E-6</v>
      </c>
      <c r="H41" s="6">
        <v>2.89861356695026E-6</v>
      </c>
      <c r="I41" s="6">
        <v>2.9872554653744901E-6</v>
      </c>
      <c r="J41" s="6">
        <v>2.7506307696578698E-6</v>
      </c>
      <c r="K41" s="6">
        <v>2.9704841759971001E-6</v>
      </c>
      <c r="L41" s="6">
        <v>2.9180348896044199E-6</v>
      </c>
      <c r="M41" s="6">
        <v>2.8862638902061601E-6</v>
      </c>
      <c r="N41" s="4" t="b">
        <f>_xlfn.XLOOKUP(Table2[[#This Row],[Protein]],Table3[name],Table3[subloc_assigned],"")&lt;&gt;""</f>
        <v>1</v>
      </c>
      <c r="O41" s="6" t="str" cm="1">
        <f t="array" ref="O41">IF(Table2[[#This Row],[modeled?]]," "&amp;_xlfn.TEXTJOIN(" ",FALSE,_xlfn._xlws.FILTER(Table3[subloc_assigned],Table3[name]=Table2[[#This Row],[Protein]],""))&amp;" ","")</f>
        <v xml:space="preserve"> c </v>
      </c>
      <c r="P41" s="6" t="b">
        <f>OR(ISNUMBER(FIND(" m ",Table2[[#This Row],[loc?]])),ISNUMBER(FIND(" mm ",Table2[[#This Row],[loc?]])))</f>
        <v>0</v>
      </c>
      <c r="Q41" s="6" t="b">
        <f>AND(OR(ISNUMBER(FIND(" m ",Table2[[#This Row],[loc?]])),ISNUMBER(FIND(" mm ",Table2[[#This Row],[loc?]]))),SUBSTITUTE(SUBSTITUTE(Table2[[#This Row],[loc?]]," m ","")," mm ","")="")</f>
        <v>0</v>
      </c>
      <c r="R41" s="36" cm="1">
        <f t="array" ref="R41">AVERAGE(IF(Table2[[#This Row],[Min_aerobic_1]:[Min_aerobic_2]]="NA",0,Table2[[#This Row],[Min_aerobic_1]:[Min_aerobic_2]]))</f>
        <v>3.2244636635016051E-6</v>
      </c>
    </row>
    <row r="42" spans="1:18" x14ac:dyDescent="0.35">
      <c r="A42" s="4" t="s">
        <v>130</v>
      </c>
      <c r="B42" s="4" t="s">
        <v>131</v>
      </c>
      <c r="C42" s="4" t="s">
        <v>132</v>
      </c>
      <c r="D42" s="6">
        <v>8.1625540704458806E-5</v>
      </c>
      <c r="E42" s="6">
        <v>9.5649697665228206E-5</v>
      </c>
      <c r="F42" s="6">
        <v>8.5362861766544396E-5</v>
      </c>
      <c r="G42" s="6">
        <v>7.9634233022942295E-5</v>
      </c>
      <c r="H42" s="6">
        <v>4.9241323548677798E-5</v>
      </c>
      <c r="I42" s="6">
        <v>4.5406874955030803E-5</v>
      </c>
      <c r="J42" s="6">
        <v>4.79641382933495E-5</v>
      </c>
      <c r="K42" s="6">
        <v>4.70279905682327E-5</v>
      </c>
      <c r="L42" s="6">
        <v>5.0334187807714601E-5</v>
      </c>
      <c r="M42" s="6">
        <v>5.1905060524918497E-5</v>
      </c>
      <c r="N42" s="4" t="b">
        <f>_xlfn.XLOOKUP(Table2[[#This Row],[Protein]],Table3[name],Table3[subloc_assigned],"")&lt;&gt;""</f>
        <v>1</v>
      </c>
      <c r="O42" s="6" t="str" cm="1">
        <f t="array" ref="O42">IF(Table2[[#This Row],[modeled?]]," "&amp;_xlfn.TEXTJOIN(" ",FALSE,_xlfn._xlws.FILTER(Table3[subloc_assigned],Table3[name]=Table2[[#This Row],[Protein]],""))&amp;" ","")</f>
        <v xml:space="preserve"> e </v>
      </c>
      <c r="P42" s="6" t="b">
        <f>OR(ISNUMBER(FIND(" m ",Table2[[#This Row],[loc?]])),ISNUMBER(FIND(" mm ",Table2[[#This Row],[loc?]])))</f>
        <v>0</v>
      </c>
      <c r="Q42" s="6" t="b">
        <f>AND(OR(ISNUMBER(FIND(" m ",Table2[[#This Row],[loc?]])),ISNUMBER(FIND(" mm ",Table2[[#This Row],[loc?]]))),SUBSTITUTE(SUBSTITUTE(Table2[[#This Row],[loc?]]," m ","")," mm ","")="")</f>
        <v>0</v>
      </c>
      <c r="R42" s="36" cm="1">
        <f t="array" ref="R42">AVERAGE(IF(Table2[[#This Row],[Min_aerobic_1]:[Min_aerobic_2]]="NA",0,Table2[[#This Row],[Min_aerobic_1]:[Min_aerobic_2]]))</f>
        <v>8.8637619184843506E-5</v>
      </c>
    </row>
    <row r="43" spans="1:18" x14ac:dyDescent="0.35">
      <c r="A43" s="4" t="s">
        <v>133</v>
      </c>
      <c r="B43" s="4" t="s">
        <v>134</v>
      </c>
      <c r="C43" s="4" t="s">
        <v>135</v>
      </c>
      <c r="D43" s="6">
        <v>2.9479389284586198E-5</v>
      </c>
      <c r="E43" s="6">
        <v>2.2381930937997E-5</v>
      </c>
      <c r="F43" s="6">
        <v>2.6903625598239898E-5</v>
      </c>
      <c r="G43" s="6">
        <v>2.4830548137430899E-5</v>
      </c>
      <c r="H43" s="6">
        <v>3.0299770273814299E-5</v>
      </c>
      <c r="I43" s="6">
        <v>2.87004651542739E-5</v>
      </c>
      <c r="J43" s="6">
        <v>2.9861879024139499E-5</v>
      </c>
      <c r="K43" s="6">
        <v>2.5247997265264201E-5</v>
      </c>
      <c r="L43" s="6">
        <v>2.9380540646503501E-5</v>
      </c>
      <c r="M43" s="6">
        <v>3.0190375945579501E-5</v>
      </c>
      <c r="N43" s="4" t="b">
        <f>_xlfn.XLOOKUP(Table2[[#This Row],[Protein]],Table3[name],Table3[subloc_assigned],"")&lt;&gt;""</f>
        <v>0</v>
      </c>
      <c r="O43" s="6" t="str" cm="1">
        <f t="array" ref="O43">IF(Table2[[#This Row],[modeled?]]," "&amp;_xlfn.TEXTJOIN(" ",FALSE,_xlfn._xlws.FILTER(Table3[subloc_assigned],Table3[name]=Table2[[#This Row],[Protein]],""))&amp;" ","")</f>
        <v/>
      </c>
      <c r="P43" s="6" t="b">
        <f>OR(ISNUMBER(FIND(" m ",Table2[[#This Row],[loc?]])),ISNUMBER(FIND(" mm ",Table2[[#This Row],[loc?]])))</f>
        <v>0</v>
      </c>
      <c r="Q43" s="6" t="b">
        <f>AND(OR(ISNUMBER(FIND(" m ",Table2[[#This Row],[loc?]])),ISNUMBER(FIND(" mm ",Table2[[#This Row],[loc?]]))),SUBSTITUTE(SUBSTITUTE(Table2[[#This Row],[loc?]]," m ","")," mm ","")="")</f>
        <v>0</v>
      </c>
      <c r="R43" s="36" cm="1">
        <f t="array" ref="R43">AVERAGE(IF(Table2[[#This Row],[Min_aerobic_1]:[Min_aerobic_2]]="NA",0,Table2[[#This Row],[Min_aerobic_1]:[Min_aerobic_2]]))</f>
        <v>2.5930660111291601E-5</v>
      </c>
    </row>
    <row r="44" spans="1:18" x14ac:dyDescent="0.35">
      <c r="A44" s="4" t="s">
        <v>136</v>
      </c>
      <c r="B44" s="4" t="s">
        <v>137</v>
      </c>
      <c r="C44" s="4" t="s">
        <v>138</v>
      </c>
      <c r="D44" s="6">
        <v>3.86876354704054E-5</v>
      </c>
      <c r="E44" s="6">
        <v>3.5889012114447203E-5</v>
      </c>
      <c r="F44" s="4">
        <v>2.2002293590949799E-4</v>
      </c>
      <c r="G44" s="4">
        <v>2.32507994252555E-4</v>
      </c>
      <c r="H44" s="6">
        <v>1.5434479302432801E-5</v>
      </c>
      <c r="I44" s="6">
        <v>1.7037884935947901E-5</v>
      </c>
      <c r="J44" s="6">
        <v>1.36402427619371E-5</v>
      </c>
      <c r="K44" s="6">
        <v>9.8476649692681798E-5</v>
      </c>
      <c r="L44" s="4">
        <v>1.00628284185104E-4</v>
      </c>
      <c r="M44" s="6">
        <v>9.2361331249683003E-5</v>
      </c>
      <c r="N44" s="4" t="b">
        <f>_xlfn.XLOOKUP(Table2[[#This Row],[Protein]],Table3[name],Table3[subloc_assigned],"")&lt;&gt;""</f>
        <v>1</v>
      </c>
      <c r="O44" s="6" t="str" cm="1">
        <f t="array" ref="O44">IF(Table2[[#This Row],[modeled?]]," "&amp;_xlfn.TEXTJOIN(" ",FALSE,_xlfn._xlws.FILTER(Table3[subloc_assigned],Table3[name]=Table2[[#This Row],[Protein]],""))&amp;" ","")</f>
        <v xml:space="preserve"> c </v>
      </c>
      <c r="P44" s="6" t="b">
        <f>OR(ISNUMBER(FIND(" m ",Table2[[#This Row],[loc?]])),ISNUMBER(FIND(" mm ",Table2[[#This Row],[loc?]])))</f>
        <v>0</v>
      </c>
      <c r="Q44" s="6" t="b">
        <f>AND(OR(ISNUMBER(FIND(" m ",Table2[[#This Row],[loc?]])),ISNUMBER(FIND(" mm ",Table2[[#This Row],[loc?]]))),SUBSTITUTE(SUBSTITUTE(Table2[[#This Row],[loc?]]," m ","")," mm ","")="")</f>
        <v>0</v>
      </c>
      <c r="R44" s="36" cm="1">
        <f t="array" ref="R44">AVERAGE(IF(Table2[[#This Row],[Min_aerobic_1]:[Min_aerobic_2]]="NA",0,Table2[[#This Row],[Min_aerobic_1]:[Min_aerobic_2]]))</f>
        <v>3.7288323792426302E-5</v>
      </c>
    </row>
    <row r="45" spans="1:18" x14ac:dyDescent="0.35">
      <c r="A45" s="4" t="s">
        <v>139</v>
      </c>
      <c r="B45" s="4" t="s">
        <v>140</v>
      </c>
      <c r="C45" s="4" t="s">
        <v>141</v>
      </c>
      <c r="D45" s="4">
        <v>9.0302067374573003E-4</v>
      </c>
      <c r="E45" s="4">
        <v>1.2316416426242499E-3</v>
      </c>
      <c r="F45" s="4">
        <v>5.6966447243485903E-4</v>
      </c>
      <c r="G45" s="4">
        <v>5.3535154383140503E-4</v>
      </c>
      <c r="H45" s="4">
        <v>1.2663110045061899E-3</v>
      </c>
      <c r="I45" s="4">
        <v>1.2232578882085299E-3</v>
      </c>
      <c r="J45" s="4">
        <v>1.2634462837321E-3</v>
      </c>
      <c r="K45" s="4">
        <v>6.4459428912531697E-4</v>
      </c>
      <c r="L45" s="4">
        <v>6.4495568727316005E-4</v>
      </c>
      <c r="M45" s="4">
        <v>6.7505889324059702E-4</v>
      </c>
      <c r="N45" s="4" t="b">
        <f>_xlfn.XLOOKUP(Table2[[#This Row],[Protein]],Table3[name],Table3[subloc_assigned],"")&lt;&gt;""</f>
        <v>1</v>
      </c>
      <c r="O45" s="6" t="str" cm="1">
        <f t="array" ref="O45">IF(Table2[[#This Row],[modeled?]]," "&amp;_xlfn.TEXTJOIN(" ",FALSE,_xlfn._xlws.FILTER(Table3[subloc_assigned],Table3[name]=Table2[[#This Row],[Protein]],""))&amp;" ","")</f>
        <v xml:space="preserve"> c </v>
      </c>
      <c r="P45" s="6" t="b">
        <f>OR(ISNUMBER(FIND(" m ",Table2[[#This Row],[loc?]])),ISNUMBER(FIND(" mm ",Table2[[#This Row],[loc?]])))</f>
        <v>0</v>
      </c>
      <c r="Q45" s="6" t="b">
        <f>AND(OR(ISNUMBER(FIND(" m ",Table2[[#This Row],[loc?]])),ISNUMBER(FIND(" mm ",Table2[[#This Row],[loc?]]))),SUBSTITUTE(SUBSTITUTE(Table2[[#This Row],[loc?]]," m ","")," mm ","")="")</f>
        <v>0</v>
      </c>
      <c r="R45" s="36" cm="1">
        <f t="array" ref="R45">AVERAGE(IF(Table2[[#This Row],[Min_aerobic_1]:[Min_aerobic_2]]="NA",0,Table2[[#This Row],[Min_aerobic_1]:[Min_aerobic_2]]))</f>
        <v>1.06733115818499E-3</v>
      </c>
    </row>
    <row r="46" spans="1:18" x14ac:dyDescent="0.35">
      <c r="A46" s="4" t="s">
        <v>142</v>
      </c>
      <c r="B46" s="4" t="s">
        <v>143</v>
      </c>
      <c r="C46" s="4" t="s">
        <v>144</v>
      </c>
      <c r="D46" s="4">
        <v>6.4838793184377203E-3</v>
      </c>
      <c r="E46" s="4">
        <v>6.41372656724787E-3</v>
      </c>
      <c r="F46" s="4">
        <v>3.5533827121976701E-3</v>
      </c>
      <c r="G46" s="4">
        <v>3.59621547733257E-3</v>
      </c>
      <c r="H46" s="4">
        <v>4.6535905624975902E-3</v>
      </c>
      <c r="I46" s="4">
        <v>4.6008420053140998E-3</v>
      </c>
      <c r="J46" s="4">
        <v>4.3956136454128304E-3</v>
      </c>
      <c r="K46" s="4">
        <v>3.0782209349240301E-3</v>
      </c>
      <c r="L46" s="4">
        <v>2.9710648545928698E-3</v>
      </c>
      <c r="M46" s="4">
        <v>3.06407379591406E-3</v>
      </c>
      <c r="N46" s="4" t="b">
        <f>_xlfn.XLOOKUP(Table2[[#This Row],[Protein]],Table3[name],Table3[subloc_assigned],"")&lt;&gt;""</f>
        <v>1</v>
      </c>
      <c r="O46" s="6" t="str" cm="1">
        <f t="array" ref="O46">IF(Table2[[#This Row],[modeled?]]," "&amp;_xlfn.TEXTJOIN(" ",FALSE,_xlfn._xlws.FILTER(Table3[subloc_assigned],Table3[name]=Table2[[#This Row],[Protein]],""))&amp;" ","")</f>
        <v xml:space="preserve"> c </v>
      </c>
      <c r="P46" s="6" t="b">
        <f>OR(ISNUMBER(FIND(" m ",Table2[[#This Row],[loc?]])),ISNUMBER(FIND(" mm ",Table2[[#This Row],[loc?]])))</f>
        <v>0</v>
      </c>
      <c r="Q46" s="6" t="b">
        <f>AND(OR(ISNUMBER(FIND(" m ",Table2[[#This Row],[loc?]])),ISNUMBER(FIND(" mm ",Table2[[#This Row],[loc?]]))),SUBSTITUTE(SUBSTITUTE(Table2[[#This Row],[loc?]]," m ","")," mm ","")="")</f>
        <v>0</v>
      </c>
      <c r="R46" s="36" cm="1">
        <f t="array" ref="R46">AVERAGE(IF(Table2[[#This Row],[Min_aerobic_1]:[Min_aerobic_2]]="NA",0,Table2[[#This Row],[Min_aerobic_1]:[Min_aerobic_2]]))</f>
        <v>6.4488029428427952E-3</v>
      </c>
    </row>
    <row r="47" spans="1:18" x14ac:dyDescent="0.35">
      <c r="A47" s="4" t="s">
        <v>145</v>
      </c>
      <c r="B47" s="4" t="s">
        <v>146</v>
      </c>
      <c r="C47" s="4" t="s">
        <v>147</v>
      </c>
      <c r="D47" s="4">
        <v>2.3494657480934299E-3</v>
      </c>
      <c r="E47" s="4">
        <v>1.8311361306499901E-3</v>
      </c>
      <c r="F47" s="4">
        <v>2.6179547411212399E-3</v>
      </c>
      <c r="G47" s="4">
        <v>2.6187035046455602E-3</v>
      </c>
      <c r="H47" s="4">
        <v>1.9581646078010401E-3</v>
      </c>
      <c r="I47" s="4">
        <v>2.0349242798826201E-3</v>
      </c>
      <c r="J47" s="4">
        <v>2.0301106195049498E-3</v>
      </c>
      <c r="K47" s="4">
        <v>2.1632729943829501E-3</v>
      </c>
      <c r="L47" s="4">
        <v>2.3070585413752999E-3</v>
      </c>
      <c r="M47" s="4">
        <v>2.3261426384339002E-3</v>
      </c>
      <c r="N47" s="4" t="b">
        <f>_xlfn.XLOOKUP(Table2[[#This Row],[Protein]],Table3[name],Table3[subloc_assigned],"")&lt;&gt;""</f>
        <v>1</v>
      </c>
      <c r="O47" s="6" t="str" cm="1">
        <f t="array" ref="O47">IF(Table2[[#This Row],[modeled?]]," "&amp;_xlfn.TEXTJOIN(" ",FALSE,_xlfn._xlws.FILTER(Table3[subloc_assigned],Table3[name]=Table2[[#This Row],[Protein]],""))&amp;" ","")</f>
        <v xml:space="preserve"> mm </v>
      </c>
      <c r="P47" s="6" t="b">
        <f>OR(ISNUMBER(FIND(" m ",Table2[[#This Row],[loc?]])),ISNUMBER(FIND(" mm ",Table2[[#This Row],[loc?]])))</f>
        <v>1</v>
      </c>
      <c r="Q47" s="6" t="b">
        <f>AND(OR(ISNUMBER(FIND(" m ",Table2[[#This Row],[loc?]])),ISNUMBER(FIND(" mm ",Table2[[#This Row],[loc?]]))),SUBSTITUTE(SUBSTITUTE(Table2[[#This Row],[loc?]]," m ","")," mm ","")="")</f>
        <v>1</v>
      </c>
      <c r="R47" s="36" cm="1">
        <f t="array" ref="R47">AVERAGE(IF(Table2[[#This Row],[Min_aerobic_1]:[Min_aerobic_2]]="NA",0,Table2[[#This Row],[Min_aerobic_1]:[Min_aerobic_2]]))</f>
        <v>2.09030093937171E-3</v>
      </c>
    </row>
    <row r="48" spans="1:18" x14ac:dyDescent="0.35">
      <c r="A48" s="4" t="s">
        <v>148</v>
      </c>
      <c r="B48" s="4" t="s">
        <v>149</v>
      </c>
      <c r="C48" s="4" t="s">
        <v>150</v>
      </c>
      <c r="D48" s="4">
        <v>1.0013630035416001E-3</v>
      </c>
      <c r="E48" s="4">
        <v>8.5297339629568901E-4</v>
      </c>
      <c r="F48" s="4">
        <v>1.11925379769656E-3</v>
      </c>
      <c r="G48" s="4">
        <v>1.0698150757224899E-3</v>
      </c>
      <c r="H48" s="4">
        <v>4.3272731679807702E-4</v>
      </c>
      <c r="I48" s="4">
        <v>4.5525764564918199E-4</v>
      </c>
      <c r="J48" s="4">
        <v>4.7219205801363298E-4</v>
      </c>
      <c r="K48" s="4">
        <v>3.0554500239574398E-4</v>
      </c>
      <c r="L48" s="4">
        <v>3.4544501801957601E-4</v>
      </c>
      <c r="M48" s="4">
        <v>3.4020139108961598E-4</v>
      </c>
      <c r="N48" s="4" t="b">
        <f>_xlfn.XLOOKUP(Table2[[#This Row],[Protein]],Table3[name],Table3[subloc_assigned],"")&lt;&gt;""</f>
        <v>1</v>
      </c>
      <c r="O48" s="6" t="str" cm="1">
        <f t="array" ref="O48">IF(Table2[[#This Row],[modeled?]]," "&amp;_xlfn.TEXTJOIN(" ",FALSE,_xlfn._xlws.FILTER(Table3[subloc_assigned],Table3[name]=Table2[[#This Row],[Protein]],""))&amp;" ","")</f>
        <v xml:space="preserve"> m </v>
      </c>
      <c r="P48" s="6" t="b">
        <f>OR(ISNUMBER(FIND(" m ",Table2[[#This Row],[loc?]])),ISNUMBER(FIND(" mm ",Table2[[#This Row],[loc?]])))</f>
        <v>1</v>
      </c>
      <c r="Q48" s="6" t="b">
        <f>AND(OR(ISNUMBER(FIND(" m ",Table2[[#This Row],[loc?]])),ISNUMBER(FIND(" mm ",Table2[[#This Row],[loc?]]))),SUBSTITUTE(SUBSTITUTE(Table2[[#This Row],[loc?]]," m ","")," mm ","")="")</f>
        <v>1</v>
      </c>
      <c r="R48" s="36" cm="1">
        <f t="array" ref="R48">AVERAGE(IF(Table2[[#This Row],[Min_aerobic_1]:[Min_aerobic_2]]="NA",0,Table2[[#This Row],[Min_aerobic_1]:[Min_aerobic_2]]))</f>
        <v>9.2716819991864449E-4</v>
      </c>
    </row>
    <row r="49" spans="1:18" x14ac:dyDescent="0.35">
      <c r="A49" s="4" t="s">
        <v>151</v>
      </c>
      <c r="B49" s="4" t="s">
        <v>152</v>
      </c>
      <c r="C49" s="4" t="s">
        <v>153</v>
      </c>
      <c r="D49" s="4">
        <v>2.2753019876546501E-4</v>
      </c>
      <c r="E49" s="4">
        <v>2.7063962073615799E-4</v>
      </c>
      <c r="F49" s="4">
        <v>1.9382157775351601E-4</v>
      </c>
      <c r="G49" s="4">
        <v>2.03134684703209E-4</v>
      </c>
      <c r="H49" s="4">
        <v>3.1450220392309898E-4</v>
      </c>
      <c r="I49" s="4">
        <v>3.1651921997891401E-4</v>
      </c>
      <c r="J49" s="4">
        <v>3.20050003196085E-4</v>
      </c>
      <c r="K49" s="4">
        <v>2.2956088881930301E-4</v>
      </c>
      <c r="L49" s="4">
        <v>2.3195221380257401E-4</v>
      </c>
      <c r="M49" s="4">
        <v>2.3651886764622799E-4</v>
      </c>
      <c r="N49" s="4" t="b">
        <f>_xlfn.XLOOKUP(Table2[[#This Row],[Protein]],Table3[name],Table3[subloc_assigned],"")&lt;&gt;""</f>
        <v>1</v>
      </c>
      <c r="O49" s="6" t="str" cm="1">
        <f t="array" ref="O49">IF(Table2[[#This Row],[modeled?]]," "&amp;_xlfn.TEXTJOIN(" ",FALSE,_xlfn._xlws.FILTER(Table3[subloc_assigned],Table3[name]=Table2[[#This Row],[Protein]],""))&amp;" ","")</f>
        <v xml:space="preserve"> c </v>
      </c>
      <c r="P49" s="6" t="b">
        <f>OR(ISNUMBER(FIND(" m ",Table2[[#This Row],[loc?]])),ISNUMBER(FIND(" mm ",Table2[[#This Row],[loc?]])))</f>
        <v>0</v>
      </c>
      <c r="Q49" s="6" t="b">
        <f>AND(OR(ISNUMBER(FIND(" m ",Table2[[#This Row],[loc?]])),ISNUMBER(FIND(" mm ",Table2[[#This Row],[loc?]]))),SUBSTITUTE(SUBSTITUTE(Table2[[#This Row],[loc?]]," m ","")," mm ","")="")</f>
        <v>0</v>
      </c>
      <c r="R49" s="36" cm="1">
        <f t="array" ref="R49">AVERAGE(IF(Table2[[#This Row],[Min_aerobic_1]:[Min_aerobic_2]]="NA",0,Table2[[#This Row],[Min_aerobic_1]:[Min_aerobic_2]]))</f>
        <v>2.4908490975081147E-4</v>
      </c>
    </row>
    <row r="50" spans="1:18" x14ac:dyDescent="0.35">
      <c r="A50" s="4" t="s">
        <v>154</v>
      </c>
      <c r="B50" s="4" t="s">
        <v>155</v>
      </c>
      <c r="C50" s="4" t="s">
        <v>156</v>
      </c>
      <c r="D50" s="4">
        <v>6.6178527119097497E-4</v>
      </c>
      <c r="E50" s="4">
        <v>5.91265289115853E-4</v>
      </c>
      <c r="F50" s="4">
        <v>7.1397169187312703E-4</v>
      </c>
      <c r="G50" s="4">
        <v>6.8160230851511603E-4</v>
      </c>
      <c r="H50" s="4">
        <v>1.5047852427514301E-3</v>
      </c>
      <c r="I50" s="4">
        <v>1.26951491916671E-3</v>
      </c>
      <c r="J50" s="4">
        <v>1.35677938746044E-3</v>
      </c>
      <c r="K50" s="4">
        <v>1.2509550365757899E-3</v>
      </c>
      <c r="L50" s="4">
        <v>1.17573213960619E-3</v>
      </c>
      <c r="M50" s="4">
        <v>1.3651613241102501E-3</v>
      </c>
      <c r="N50" s="4" t="b">
        <f>_xlfn.XLOOKUP(Table2[[#This Row],[Protein]],Table3[name],Table3[subloc_assigned],"")&lt;&gt;""</f>
        <v>1</v>
      </c>
      <c r="O50" s="6" t="str" cm="1">
        <f t="array" ref="O50">IF(Table2[[#This Row],[modeled?]]," "&amp;_xlfn.TEXTJOIN(" ",FALSE,_xlfn._xlws.FILTER(Table3[subloc_assigned],Table3[name]=Table2[[#This Row],[Protein]],""))&amp;" ","")</f>
        <v xml:space="preserve"> c </v>
      </c>
      <c r="P50" s="6" t="b">
        <f>OR(ISNUMBER(FIND(" m ",Table2[[#This Row],[loc?]])),ISNUMBER(FIND(" mm ",Table2[[#This Row],[loc?]])))</f>
        <v>0</v>
      </c>
      <c r="Q50" s="6" t="b">
        <f>AND(OR(ISNUMBER(FIND(" m ",Table2[[#This Row],[loc?]])),ISNUMBER(FIND(" mm ",Table2[[#This Row],[loc?]]))),SUBSTITUTE(SUBSTITUTE(Table2[[#This Row],[loc?]]," m ","")," mm ","")="")</f>
        <v>0</v>
      </c>
      <c r="R50" s="36" cm="1">
        <f t="array" ref="R50">AVERAGE(IF(Table2[[#This Row],[Min_aerobic_1]:[Min_aerobic_2]]="NA",0,Table2[[#This Row],[Min_aerobic_1]:[Min_aerobic_2]]))</f>
        <v>6.2652528015341399E-4</v>
      </c>
    </row>
    <row r="51" spans="1:18" x14ac:dyDescent="0.35">
      <c r="A51" s="4" t="s">
        <v>157</v>
      </c>
      <c r="B51" s="4" t="s">
        <v>158</v>
      </c>
      <c r="C51" s="4" t="s">
        <v>159</v>
      </c>
      <c r="D51" s="4">
        <v>2.16614297321868E-2</v>
      </c>
      <c r="E51" s="4">
        <v>1.9200036647801799E-2</v>
      </c>
      <c r="F51" s="4">
        <v>2.1635702998299498E-2</v>
      </c>
      <c r="G51" s="4">
        <v>2.0650863855704801E-2</v>
      </c>
      <c r="H51" s="4">
        <v>2.8889308011796601E-2</v>
      </c>
      <c r="I51" s="4">
        <v>2.72572113288574E-2</v>
      </c>
      <c r="J51" s="4">
        <v>2.79265765903021E-2</v>
      </c>
      <c r="K51" s="4">
        <v>2.89251920923271E-2</v>
      </c>
      <c r="L51" s="4">
        <v>2.8161428043466701E-2</v>
      </c>
      <c r="M51" s="4">
        <v>2.78187619052459E-2</v>
      </c>
      <c r="N51" s="4" t="b">
        <f>_xlfn.XLOOKUP(Table2[[#This Row],[Protein]],Table3[name],Table3[subloc_assigned],"")&lt;&gt;""</f>
        <v>1</v>
      </c>
      <c r="O51" s="6" t="str" cm="1">
        <f t="array" ref="O51">IF(Table2[[#This Row],[modeled?]]," "&amp;_xlfn.TEXTJOIN(" ",FALSE,_xlfn._xlws.FILTER(Table3[subloc_assigned],Table3[name]=Table2[[#This Row],[Protein]],""))&amp;" ","")</f>
        <v xml:space="preserve"> c </v>
      </c>
      <c r="P51" s="6" t="b">
        <f>OR(ISNUMBER(FIND(" m ",Table2[[#This Row],[loc?]])),ISNUMBER(FIND(" mm ",Table2[[#This Row],[loc?]])))</f>
        <v>0</v>
      </c>
      <c r="Q51" s="6" t="b">
        <f>AND(OR(ISNUMBER(FIND(" m ",Table2[[#This Row],[loc?]])),ISNUMBER(FIND(" mm ",Table2[[#This Row],[loc?]]))),SUBSTITUTE(SUBSTITUTE(Table2[[#This Row],[loc?]]," m ","")," mm ","")="")</f>
        <v>0</v>
      </c>
      <c r="R51" s="36" cm="1">
        <f t="array" ref="R51">AVERAGE(IF(Table2[[#This Row],[Min_aerobic_1]:[Min_aerobic_2]]="NA",0,Table2[[#This Row],[Min_aerobic_1]:[Min_aerobic_2]]))</f>
        <v>2.0430733189994298E-2</v>
      </c>
    </row>
    <row r="52" spans="1:18" x14ac:dyDescent="0.35">
      <c r="A52" s="4" t="s">
        <v>160</v>
      </c>
      <c r="B52" s="4" t="s">
        <v>161</v>
      </c>
      <c r="C52" s="4" t="s">
        <v>162</v>
      </c>
      <c r="D52" s="4">
        <v>4.6656243867771499E-4</v>
      </c>
      <c r="E52" s="4">
        <v>4.9478742688252402E-4</v>
      </c>
      <c r="F52" s="4">
        <v>4.1195334479352203E-4</v>
      </c>
      <c r="G52" s="4">
        <v>6.1553378110555397E-4</v>
      </c>
      <c r="H52" s="4">
        <v>5.0962359005170298E-4</v>
      </c>
      <c r="I52" s="4">
        <v>5.0567703236921403E-4</v>
      </c>
      <c r="J52" s="4">
        <v>5.2574752643533501E-4</v>
      </c>
      <c r="K52" s="4">
        <v>3.9769875873557398E-4</v>
      </c>
      <c r="L52" s="4">
        <v>3.8946894615496098E-4</v>
      </c>
      <c r="M52" s="4">
        <v>3.92832017951702E-4</v>
      </c>
      <c r="N52" s="4" t="b">
        <f>_xlfn.XLOOKUP(Table2[[#This Row],[Protein]],Table3[name],Table3[subloc_assigned],"")&lt;&gt;""</f>
        <v>0</v>
      </c>
      <c r="O52" s="6" t="str" cm="1">
        <f t="array" ref="O52">IF(Table2[[#This Row],[modeled?]]," "&amp;_xlfn.TEXTJOIN(" ",FALSE,_xlfn._xlws.FILTER(Table3[subloc_assigned],Table3[name]=Table2[[#This Row],[Protein]],""))&amp;" ","")</f>
        <v/>
      </c>
      <c r="P52" s="6" t="b">
        <f>OR(ISNUMBER(FIND(" m ",Table2[[#This Row],[loc?]])),ISNUMBER(FIND(" mm ",Table2[[#This Row],[loc?]])))</f>
        <v>0</v>
      </c>
      <c r="Q52" s="6" t="b">
        <f>AND(OR(ISNUMBER(FIND(" m ",Table2[[#This Row],[loc?]])),ISNUMBER(FIND(" mm ",Table2[[#This Row],[loc?]]))),SUBSTITUTE(SUBSTITUTE(Table2[[#This Row],[loc?]]," m ","")," mm ","")="")</f>
        <v>0</v>
      </c>
      <c r="R52" s="36" cm="1">
        <f t="array" ref="R52">AVERAGE(IF(Table2[[#This Row],[Min_aerobic_1]:[Min_aerobic_2]]="NA",0,Table2[[#This Row],[Min_aerobic_1]:[Min_aerobic_2]]))</f>
        <v>4.8067493278011947E-4</v>
      </c>
    </row>
    <row r="53" spans="1:18" x14ac:dyDescent="0.35">
      <c r="A53" s="4" t="s">
        <v>163</v>
      </c>
      <c r="B53" s="4" t="s">
        <v>164</v>
      </c>
      <c r="C53" s="4" t="s">
        <v>165</v>
      </c>
      <c r="D53" s="4">
        <v>5.1548472167389098E-4</v>
      </c>
      <c r="E53" s="4">
        <v>4.5871888303184301E-4</v>
      </c>
      <c r="F53" s="4">
        <v>2.9282428445714898E-4</v>
      </c>
      <c r="G53" s="4">
        <v>2.7776896838923801E-4</v>
      </c>
      <c r="H53" s="4">
        <v>7.9967172264439404E-4</v>
      </c>
      <c r="I53" s="4">
        <v>8.0074237062907399E-4</v>
      </c>
      <c r="J53" s="4">
        <v>7.9376045540600405E-4</v>
      </c>
      <c r="K53" s="4">
        <v>4.28359560151281E-4</v>
      </c>
      <c r="L53" s="4">
        <v>4.2101082884661302E-4</v>
      </c>
      <c r="M53" s="4">
        <v>4.2699624562998702E-4</v>
      </c>
      <c r="N53" s="4" t="b">
        <f>_xlfn.XLOOKUP(Table2[[#This Row],[Protein]],Table3[name],Table3[subloc_assigned],"")&lt;&gt;""</f>
        <v>1</v>
      </c>
      <c r="O53" s="6" t="str" cm="1">
        <f t="array" ref="O53">IF(Table2[[#This Row],[modeled?]]," "&amp;_xlfn.TEXTJOIN(" ",FALSE,_xlfn._xlws.FILTER(Table3[subloc_assigned],Table3[name]=Table2[[#This Row],[Protein]],""))&amp;" ","")</f>
        <v xml:space="preserve"> c </v>
      </c>
      <c r="P53" s="6" t="b">
        <f>OR(ISNUMBER(FIND(" m ",Table2[[#This Row],[loc?]])),ISNUMBER(FIND(" mm ",Table2[[#This Row],[loc?]])))</f>
        <v>0</v>
      </c>
      <c r="Q53" s="6" t="b">
        <f>AND(OR(ISNUMBER(FIND(" m ",Table2[[#This Row],[loc?]])),ISNUMBER(FIND(" mm ",Table2[[#This Row],[loc?]]))),SUBSTITUTE(SUBSTITUTE(Table2[[#This Row],[loc?]]," m ","")," mm ","")="")</f>
        <v>0</v>
      </c>
      <c r="R53" s="36" cm="1">
        <f t="array" ref="R53">AVERAGE(IF(Table2[[#This Row],[Min_aerobic_1]:[Min_aerobic_2]]="NA",0,Table2[[#This Row],[Min_aerobic_1]:[Min_aerobic_2]]))</f>
        <v>4.8710180235286696E-4</v>
      </c>
    </row>
    <row r="54" spans="1:18" x14ac:dyDescent="0.35">
      <c r="A54" s="4" t="s">
        <v>166</v>
      </c>
      <c r="B54" s="4" t="s">
        <v>167</v>
      </c>
      <c r="C54" s="4" t="s">
        <v>168</v>
      </c>
      <c r="D54" s="4">
        <v>3.2278417841606697E-4</v>
      </c>
      <c r="E54" s="4">
        <v>2.8665416820236399E-4</v>
      </c>
      <c r="F54" s="4">
        <v>2.51059701135975E-4</v>
      </c>
      <c r="G54" s="4">
        <v>2.65619863110242E-4</v>
      </c>
      <c r="H54" s="4">
        <v>5.4104414762942503E-4</v>
      </c>
      <c r="I54" s="4">
        <v>5.5691985172427001E-4</v>
      </c>
      <c r="J54" s="4">
        <v>5.6493480655189505E-4</v>
      </c>
      <c r="K54" s="4">
        <v>3.8650190741111801E-4</v>
      </c>
      <c r="L54" s="4">
        <v>3.9529596315122402E-4</v>
      </c>
      <c r="M54" s="4">
        <v>3.8877546489613201E-4</v>
      </c>
      <c r="N54" s="4" t="b">
        <f>_xlfn.XLOOKUP(Table2[[#This Row],[Protein]],Table3[name],Table3[subloc_assigned],"")&lt;&gt;""</f>
        <v>1</v>
      </c>
      <c r="O54" s="6" t="str" cm="1">
        <f t="array" ref="O54">IF(Table2[[#This Row],[modeled?]]," "&amp;_xlfn.TEXTJOIN(" ",FALSE,_xlfn._xlws.FILTER(Table3[subloc_assigned],Table3[name]=Table2[[#This Row],[Protein]],""))&amp;" ","")</f>
        <v xml:space="preserve"> c </v>
      </c>
      <c r="P54" s="6" t="b">
        <f>OR(ISNUMBER(FIND(" m ",Table2[[#This Row],[loc?]])),ISNUMBER(FIND(" mm ",Table2[[#This Row],[loc?]])))</f>
        <v>0</v>
      </c>
      <c r="Q54" s="6" t="b">
        <f>AND(OR(ISNUMBER(FIND(" m ",Table2[[#This Row],[loc?]])),ISNUMBER(FIND(" mm ",Table2[[#This Row],[loc?]]))),SUBSTITUTE(SUBSTITUTE(Table2[[#This Row],[loc?]]," m ","")," mm ","")="")</f>
        <v>0</v>
      </c>
      <c r="R54" s="36" cm="1">
        <f t="array" ref="R54">AVERAGE(IF(Table2[[#This Row],[Min_aerobic_1]:[Min_aerobic_2]]="NA",0,Table2[[#This Row],[Min_aerobic_1]:[Min_aerobic_2]]))</f>
        <v>3.0471917330921546E-4</v>
      </c>
    </row>
    <row r="55" spans="1:18" x14ac:dyDescent="0.35">
      <c r="A55" s="4" t="s">
        <v>169</v>
      </c>
      <c r="B55" s="4" t="s">
        <v>170</v>
      </c>
      <c r="C55" s="4" t="s">
        <v>171</v>
      </c>
      <c r="D55" s="4">
        <v>1.43766192280583E-2</v>
      </c>
      <c r="E55" s="4">
        <v>1.4533776999969401E-2</v>
      </c>
      <c r="F55" s="4">
        <v>1.33610638643979E-2</v>
      </c>
      <c r="G55" s="4">
        <v>1.41210315412227E-2</v>
      </c>
      <c r="H55" s="4">
        <v>1.90931653367446E-2</v>
      </c>
      <c r="I55" s="4">
        <v>1.8100313701123201E-2</v>
      </c>
      <c r="J55" s="4">
        <v>1.7659631769381099E-2</v>
      </c>
      <c r="K55" s="4">
        <v>1.7799587679908701E-2</v>
      </c>
      <c r="L55" s="4">
        <v>1.8184587692414898E-2</v>
      </c>
      <c r="M55" s="4">
        <v>1.80927685096628E-2</v>
      </c>
      <c r="N55" s="4" t="b">
        <f>_xlfn.XLOOKUP(Table2[[#This Row],[Protein]],Table3[name],Table3[subloc_assigned],"")&lt;&gt;""</f>
        <v>1</v>
      </c>
      <c r="O55" s="6" t="str" cm="1">
        <f t="array" ref="O55">IF(Table2[[#This Row],[modeled?]]," "&amp;_xlfn.TEXTJOIN(" ",FALSE,_xlfn._xlws.FILTER(Table3[subloc_assigned],Table3[name]=Table2[[#This Row],[Protein]],""))&amp;" ","")</f>
        <v xml:space="preserve"> c </v>
      </c>
      <c r="P55" s="6" t="b">
        <f>OR(ISNUMBER(FIND(" m ",Table2[[#This Row],[loc?]])),ISNUMBER(FIND(" mm ",Table2[[#This Row],[loc?]])))</f>
        <v>0</v>
      </c>
      <c r="Q55" s="6" t="b">
        <f>AND(OR(ISNUMBER(FIND(" m ",Table2[[#This Row],[loc?]])),ISNUMBER(FIND(" mm ",Table2[[#This Row],[loc?]]))),SUBSTITUTE(SUBSTITUTE(Table2[[#This Row],[loc?]]," m ","")," mm ","")="")</f>
        <v>0</v>
      </c>
      <c r="R55" s="36" cm="1">
        <f t="array" ref="R55">AVERAGE(IF(Table2[[#This Row],[Min_aerobic_1]:[Min_aerobic_2]]="NA",0,Table2[[#This Row],[Min_aerobic_1]:[Min_aerobic_2]]))</f>
        <v>1.4455198114013849E-2</v>
      </c>
    </row>
    <row r="56" spans="1:18" x14ac:dyDescent="0.35">
      <c r="A56" s="4" t="s">
        <v>172</v>
      </c>
      <c r="B56" s="4" t="s">
        <v>173</v>
      </c>
      <c r="C56" s="4" t="s">
        <v>174</v>
      </c>
      <c r="D56" s="4">
        <v>9.9067591577406203E-3</v>
      </c>
      <c r="E56" s="4">
        <v>1.1357929589656099E-2</v>
      </c>
      <c r="F56" s="4">
        <v>1.04315048852063E-2</v>
      </c>
      <c r="G56" s="4">
        <v>1.10715904563514E-2</v>
      </c>
      <c r="H56" s="4">
        <v>1.8067042850700699E-2</v>
      </c>
      <c r="I56" s="4">
        <v>1.59503812212415E-2</v>
      </c>
      <c r="J56" s="4">
        <v>1.6769676496102299E-2</v>
      </c>
      <c r="K56" s="4">
        <v>1.7855726396584299E-2</v>
      </c>
      <c r="L56" s="4">
        <v>1.6265772677053199E-2</v>
      </c>
      <c r="M56" s="4">
        <v>1.5917114149158602E-2</v>
      </c>
      <c r="N56" s="4" t="b">
        <f>_xlfn.XLOOKUP(Table2[[#This Row],[Protein]],Table3[name],Table3[subloc_assigned],"")&lt;&gt;""</f>
        <v>1</v>
      </c>
      <c r="O56" s="6" t="str" cm="1">
        <f t="array" ref="O56">IF(Table2[[#This Row],[modeled?]]," "&amp;_xlfn.TEXTJOIN(" ",FALSE,_xlfn._xlws.FILTER(Table3[subloc_assigned],Table3[name]=Table2[[#This Row],[Protein]],""))&amp;" ","")</f>
        <v xml:space="preserve"> c </v>
      </c>
      <c r="P56" s="6" t="b">
        <f>OR(ISNUMBER(FIND(" m ",Table2[[#This Row],[loc?]])),ISNUMBER(FIND(" mm ",Table2[[#This Row],[loc?]])))</f>
        <v>0</v>
      </c>
      <c r="Q56" s="6" t="b">
        <f>AND(OR(ISNUMBER(FIND(" m ",Table2[[#This Row],[loc?]])),ISNUMBER(FIND(" mm ",Table2[[#This Row],[loc?]]))),SUBSTITUTE(SUBSTITUTE(Table2[[#This Row],[loc?]]," m ","")," mm ","")="")</f>
        <v>0</v>
      </c>
      <c r="R56" s="36" cm="1">
        <f t="array" ref="R56">AVERAGE(IF(Table2[[#This Row],[Min_aerobic_1]:[Min_aerobic_2]]="NA",0,Table2[[#This Row],[Min_aerobic_1]:[Min_aerobic_2]]))</f>
        <v>1.0632344373698359E-2</v>
      </c>
    </row>
    <row r="57" spans="1:18" x14ac:dyDescent="0.35">
      <c r="A57" s="4" t="s">
        <v>175</v>
      </c>
      <c r="B57" s="4" t="s">
        <v>176</v>
      </c>
      <c r="C57" s="4" t="s">
        <v>177</v>
      </c>
      <c r="D57" s="4">
        <v>4.8894240775443495E-4</v>
      </c>
      <c r="E57" s="4">
        <v>4.2987457028253399E-4</v>
      </c>
      <c r="F57" s="4">
        <v>5.7025329179435902E-4</v>
      </c>
      <c r="G57" s="4">
        <v>5.5947689801756596E-4</v>
      </c>
      <c r="H57" s="4">
        <v>5.6020286270500302E-4</v>
      </c>
      <c r="I57" s="4">
        <v>5.6980755211962397E-4</v>
      </c>
      <c r="J57" s="4">
        <v>5.9201617609094001E-4</v>
      </c>
      <c r="K57" s="4">
        <v>6.3040639639361305E-4</v>
      </c>
      <c r="L57" s="4">
        <v>6.4001777821800902E-4</v>
      </c>
      <c r="M57" s="4">
        <v>6.4522448804326901E-4</v>
      </c>
      <c r="N57" s="4" t="b">
        <f>_xlfn.XLOOKUP(Table2[[#This Row],[Protein]],Table3[name],Table3[subloc_assigned],"")&lt;&gt;""</f>
        <v>1</v>
      </c>
      <c r="O57" s="6" t="str" cm="1">
        <f t="array" ref="O57">IF(Table2[[#This Row],[modeled?]]," "&amp;_xlfn.TEXTJOIN(" ",FALSE,_xlfn._xlws.FILTER(Table3[subloc_assigned],Table3[name]=Table2[[#This Row],[Protein]],""))&amp;" ","")</f>
        <v xml:space="preserve"> c </v>
      </c>
      <c r="P57" s="6" t="b">
        <f>OR(ISNUMBER(FIND(" m ",Table2[[#This Row],[loc?]])),ISNUMBER(FIND(" mm ",Table2[[#This Row],[loc?]])))</f>
        <v>0</v>
      </c>
      <c r="Q57" s="6" t="b">
        <f>AND(OR(ISNUMBER(FIND(" m ",Table2[[#This Row],[loc?]])),ISNUMBER(FIND(" mm ",Table2[[#This Row],[loc?]]))),SUBSTITUTE(SUBSTITUTE(Table2[[#This Row],[loc?]]," m ","")," mm ","")="")</f>
        <v>0</v>
      </c>
      <c r="R57" s="36" cm="1">
        <f t="array" ref="R57">AVERAGE(IF(Table2[[#This Row],[Min_aerobic_1]:[Min_aerobic_2]]="NA",0,Table2[[#This Row],[Min_aerobic_1]:[Min_aerobic_2]]))</f>
        <v>4.5940848901848447E-4</v>
      </c>
    </row>
    <row r="58" spans="1:18" x14ac:dyDescent="0.35">
      <c r="A58" s="4" t="s">
        <v>178</v>
      </c>
      <c r="B58" s="4" t="s">
        <v>179</v>
      </c>
      <c r="C58" s="4" t="s">
        <v>180</v>
      </c>
      <c r="D58" s="6">
        <v>6.0338595151144601E-6</v>
      </c>
      <c r="E58" s="6">
        <v>7.2362373586780004E-6</v>
      </c>
      <c r="F58" s="6">
        <v>6.4475014077002297E-6</v>
      </c>
      <c r="G58" s="6">
        <v>6.0591278006000299E-6</v>
      </c>
      <c r="H58" s="6">
        <v>6.19206874133318E-6</v>
      </c>
      <c r="I58" s="6">
        <v>6.5788565575766402E-6</v>
      </c>
      <c r="J58" s="6">
        <v>6.6942196418955296E-6</v>
      </c>
      <c r="K58" s="6">
        <v>7.7398572537017592E-6</v>
      </c>
      <c r="L58" s="6">
        <v>7.7963156887461297E-6</v>
      </c>
      <c r="M58" s="6">
        <v>8.1871910619010192E-6</v>
      </c>
      <c r="N58" s="4" t="b">
        <f>_xlfn.XLOOKUP(Table2[[#This Row],[Protein]],Table3[name],Table3[subloc_assigned],"")&lt;&gt;""</f>
        <v>0</v>
      </c>
      <c r="O58" s="6" t="str" cm="1">
        <f t="array" ref="O58">IF(Table2[[#This Row],[modeled?]]," "&amp;_xlfn.TEXTJOIN(" ",FALSE,_xlfn._xlws.FILTER(Table3[subloc_assigned],Table3[name]=Table2[[#This Row],[Protein]],""))&amp;" ","")</f>
        <v/>
      </c>
      <c r="P58" s="6" t="b">
        <f>OR(ISNUMBER(FIND(" m ",Table2[[#This Row],[loc?]])),ISNUMBER(FIND(" mm ",Table2[[#This Row],[loc?]])))</f>
        <v>0</v>
      </c>
      <c r="Q58" s="6" t="b">
        <f>AND(OR(ISNUMBER(FIND(" m ",Table2[[#This Row],[loc?]])),ISNUMBER(FIND(" mm ",Table2[[#This Row],[loc?]]))),SUBSTITUTE(SUBSTITUTE(Table2[[#This Row],[loc?]]," m ","")," mm ","")="")</f>
        <v>0</v>
      </c>
      <c r="R58" s="36" cm="1">
        <f t="array" ref="R58">AVERAGE(IF(Table2[[#This Row],[Min_aerobic_1]:[Min_aerobic_2]]="NA",0,Table2[[#This Row],[Min_aerobic_1]:[Min_aerobic_2]]))</f>
        <v>6.6350484368962303E-6</v>
      </c>
    </row>
    <row r="59" spans="1:18" x14ac:dyDescent="0.35">
      <c r="A59" s="4" t="s">
        <v>181</v>
      </c>
      <c r="B59" s="4" t="s">
        <v>182</v>
      </c>
      <c r="C59" s="4" t="s">
        <v>183</v>
      </c>
      <c r="D59" s="6">
        <v>3.3751227939942497E-5</v>
      </c>
      <c r="E59" s="6">
        <v>3.1942062934581503E-5</v>
      </c>
      <c r="F59" s="6">
        <v>3.36575821689671E-5</v>
      </c>
      <c r="G59" s="6">
        <v>2.9035887485858599E-5</v>
      </c>
      <c r="H59" s="6">
        <v>6.7030601615614599E-5</v>
      </c>
      <c r="I59" s="6">
        <v>6.6518246156380505E-5</v>
      </c>
      <c r="J59" s="6">
        <v>6.4475695354041798E-5</v>
      </c>
      <c r="K59" s="6">
        <v>6.6224077440266895E-5</v>
      </c>
      <c r="L59" s="6">
        <v>7.0672125324489695E-5</v>
      </c>
      <c r="M59" s="6">
        <v>7.0982910618764902E-5</v>
      </c>
      <c r="N59" s="4" t="b">
        <f>_xlfn.XLOOKUP(Table2[[#This Row],[Protein]],Table3[name],Table3[subloc_assigned],"")&lt;&gt;""</f>
        <v>0</v>
      </c>
      <c r="O59" s="6" t="str" cm="1">
        <f t="array" ref="O59">IF(Table2[[#This Row],[modeled?]]," "&amp;_xlfn.TEXTJOIN(" ",FALSE,_xlfn._xlws.FILTER(Table3[subloc_assigned],Table3[name]=Table2[[#This Row],[Protein]],""))&amp;" ","")</f>
        <v/>
      </c>
      <c r="P59" s="6" t="b">
        <f>OR(ISNUMBER(FIND(" m ",Table2[[#This Row],[loc?]])),ISNUMBER(FIND(" mm ",Table2[[#This Row],[loc?]])))</f>
        <v>0</v>
      </c>
      <c r="Q59" s="6" t="b">
        <f>AND(OR(ISNUMBER(FIND(" m ",Table2[[#This Row],[loc?]])),ISNUMBER(FIND(" mm ",Table2[[#This Row],[loc?]]))),SUBSTITUTE(SUBSTITUTE(Table2[[#This Row],[loc?]]," m ","")," mm ","")="")</f>
        <v>0</v>
      </c>
      <c r="R59" s="36" cm="1">
        <f t="array" ref="R59">AVERAGE(IF(Table2[[#This Row],[Min_aerobic_1]:[Min_aerobic_2]]="NA",0,Table2[[#This Row],[Min_aerobic_1]:[Min_aerobic_2]]))</f>
        <v>3.2846645437262004E-5</v>
      </c>
    </row>
    <row r="60" spans="1:18" x14ac:dyDescent="0.35">
      <c r="A60" s="4" t="s">
        <v>184</v>
      </c>
      <c r="B60" s="4" t="s">
        <v>185</v>
      </c>
      <c r="C60" s="4" t="s">
        <v>186</v>
      </c>
      <c r="D60" s="4">
        <v>3.3148084957589601E-4</v>
      </c>
      <c r="E60" s="4">
        <v>3.0018888981448003E-4</v>
      </c>
      <c r="F60" s="4">
        <v>3.4965520030731299E-4</v>
      </c>
      <c r="G60" s="4">
        <v>3.3110426850647701E-4</v>
      </c>
      <c r="H60" s="4">
        <v>3.7426103753082299E-4</v>
      </c>
      <c r="I60" s="4">
        <v>3.87427514209721E-4</v>
      </c>
      <c r="J60" s="4">
        <v>3.8268259044354602E-4</v>
      </c>
      <c r="K60" s="4">
        <v>3.90161064623323E-4</v>
      </c>
      <c r="L60" s="4">
        <v>4.1680690409042799E-4</v>
      </c>
      <c r="M60" s="4">
        <v>4.2770547076010799E-4</v>
      </c>
      <c r="N60" s="4" t="b">
        <f>_xlfn.XLOOKUP(Table2[[#This Row],[Protein]],Table3[name],Table3[subloc_assigned],"")&lt;&gt;""</f>
        <v>0</v>
      </c>
      <c r="O60" s="6" t="str" cm="1">
        <f t="array" ref="O60">IF(Table2[[#This Row],[modeled?]]," "&amp;_xlfn.TEXTJOIN(" ",FALSE,_xlfn._xlws.FILTER(Table3[subloc_assigned],Table3[name]=Table2[[#This Row],[Protein]],""))&amp;" ","")</f>
        <v/>
      </c>
      <c r="P60" s="6" t="b">
        <f>OR(ISNUMBER(FIND(" m ",Table2[[#This Row],[loc?]])),ISNUMBER(FIND(" mm ",Table2[[#This Row],[loc?]])))</f>
        <v>0</v>
      </c>
      <c r="Q60" s="6" t="b">
        <f>AND(OR(ISNUMBER(FIND(" m ",Table2[[#This Row],[loc?]])),ISNUMBER(FIND(" mm ",Table2[[#This Row],[loc?]]))),SUBSTITUTE(SUBSTITUTE(Table2[[#This Row],[loc?]]," m ","")," mm ","")="")</f>
        <v>0</v>
      </c>
      <c r="R60" s="36" cm="1">
        <f t="array" ref="R60">AVERAGE(IF(Table2[[#This Row],[Min_aerobic_1]:[Min_aerobic_2]]="NA",0,Table2[[#This Row],[Min_aerobic_1]:[Min_aerobic_2]]))</f>
        <v>3.1583486969518802E-4</v>
      </c>
    </row>
    <row r="61" spans="1:18" x14ac:dyDescent="0.35">
      <c r="A61" s="4" t="s">
        <v>187</v>
      </c>
      <c r="B61" s="4" t="s">
        <v>188</v>
      </c>
      <c r="C61" s="4" t="s">
        <v>189</v>
      </c>
      <c r="D61" s="4">
        <v>4.7685939125902896E-3</v>
      </c>
      <c r="E61" s="4">
        <v>4.4925019414414399E-3</v>
      </c>
      <c r="F61" s="4">
        <v>4.3893356703878696E-3</v>
      </c>
      <c r="G61" s="4">
        <v>4.8765977601488396E-3</v>
      </c>
      <c r="H61" s="4">
        <v>1.9767041548386698E-3</v>
      </c>
      <c r="I61" s="4">
        <v>2.0335564482712098E-3</v>
      </c>
      <c r="J61" s="4">
        <v>2.1512724356630101E-3</v>
      </c>
      <c r="K61" s="4">
        <v>2.3722457375105299E-3</v>
      </c>
      <c r="L61" s="4">
        <v>2.5526942172152201E-3</v>
      </c>
      <c r="M61" s="4">
        <v>2.4614675664722699E-3</v>
      </c>
      <c r="N61" s="4" t="b">
        <f>_xlfn.XLOOKUP(Table2[[#This Row],[Protein]],Table3[name],Table3[subloc_assigned],"")&lt;&gt;""</f>
        <v>0</v>
      </c>
      <c r="O61" s="6" t="str" cm="1">
        <f t="array" ref="O61">IF(Table2[[#This Row],[modeled?]]," "&amp;_xlfn.TEXTJOIN(" ",FALSE,_xlfn._xlws.FILTER(Table3[subloc_assigned],Table3[name]=Table2[[#This Row],[Protein]],""))&amp;" ","")</f>
        <v/>
      </c>
      <c r="P61" s="6" t="b">
        <f>OR(ISNUMBER(FIND(" m ",Table2[[#This Row],[loc?]])),ISNUMBER(FIND(" mm ",Table2[[#This Row],[loc?]])))</f>
        <v>0</v>
      </c>
      <c r="Q61" s="6" t="b">
        <f>AND(OR(ISNUMBER(FIND(" m ",Table2[[#This Row],[loc?]])),ISNUMBER(FIND(" mm ",Table2[[#This Row],[loc?]]))),SUBSTITUTE(SUBSTITUTE(Table2[[#This Row],[loc?]]," m ","")," mm ","")="")</f>
        <v>0</v>
      </c>
      <c r="R61" s="36" cm="1">
        <f t="array" ref="R61">AVERAGE(IF(Table2[[#This Row],[Min_aerobic_1]:[Min_aerobic_2]]="NA",0,Table2[[#This Row],[Min_aerobic_1]:[Min_aerobic_2]]))</f>
        <v>4.6305479270158647E-3</v>
      </c>
    </row>
    <row r="62" spans="1:18" x14ac:dyDescent="0.35">
      <c r="A62" s="4" t="s">
        <v>190</v>
      </c>
      <c r="B62" s="4" t="s">
        <v>191</v>
      </c>
      <c r="C62" s="4" t="s">
        <v>192</v>
      </c>
      <c r="D62" s="4">
        <v>5.0189640958291197E-3</v>
      </c>
      <c r="E62" s="4">
        <v>5.3035296197951496E-3</v>
      </c>
      <c r="F62" s="4">
        <v>4.3693598201173496E-3</v>
      </c>
      <c r="G62" s="4">
        <v>4.5345073609597596E-3</v>
      </c>
      <c r="H62" s="4">
        <v>3.1085197950190199E-3</v>
      </c>
      <c r="I62" s="4">
        <v>3.4392015619161701E-3</v>
      </c>
      <c r="J62" s="4">
        <v>3.3451633195880101E-3</v>
      </c>
      <c r="K62" s="4">
        <v>3.7012462054785201E-3</v>
      </c>
      <c r="L62" s="4">
        <v>3.9588728631198703E-3</v>
      </c>
      <c r="M62" s="4">
        <v>4.0800652996390002E-3</v>
      </c>
      <c r="N62" s="4" t="b">
        <f>_xlfn.XLOOKUP(Table2[[#This Row],[Protein]],Table3[name],Table3[subloc_assigned],"")&lt;&gt;""</f>
        <v>0</v>
      </c>
      <c r="O62" s="6" t="str" cm="1">
        <f t="array" ref="O62">IF(Table2[[#This Row],[modeled?]]," "&amp;_xlfn.TEXTJOIN(" ",FALSE,_xlfn._xlws.FILTER(Table3[subloc_assigned],Table3[name]=Table2[[#This Row],[Protein]],""))&amp;" ","")</f>
        <v/>
      </c>
      <c r="P62" s="6" t="b">
        <f>OR(ISNUMBER(FIND(" m ",Table2[[#This Row],[loc?]])),ISNUMBER(FIND(" mm ",Table2[[#This Row],[loc?]])))</f>
        <v>0</v>
      </c>
      <c r="Q62" s="6" t="b">
        <f>AND(OR(ISNUMBER(FIND(" m ",Table2[[#This Row],[loc?]])),ISNUMBER(FIND(" mm ",Table2[[#This Row],[loc?]]))),SUBSTITUTE(SUBSTITUTE(Table2[[#This Row],[loc?]]," m ","")," mm ","")="")</f>
        <v>0</v>
      </c>
      <c r="R62" s="36" cm="1">
        <f t="array" ref="R62">AVERAGE(IF(Table2[[#This Row],[Min_aerobic_1]:[Min_aerobic_2]]="NA",0,Table2[[#This Row],[Min_aerobic_1]:[Min_aerobic_2]]))</f>
        <v>5.1612468578121351E-3</v>
      </c>
    </row>
    <row r="63" spans="1:18" x14ac:dyDescent="0.35">
      <c r="A63" s="4" t="s">
        <v>193</v>
      </c>
      <c r="B63" s="4" t="s">
        <v>194</v>
      </c>
      <c r="C63" s="4" t="s">
        <v>195</v>
      </c>
      <c r="D63" s="6">
        <v>1.39291744337939E-5</v>
      </c>
      <c r="E63" s="6">
        <v>1.15524474906019E-5</v>
      </c>
      <c r="F63" s="6">
        <v>1.74895784404873E-5</v>
      </c>
      <c r="G63" s="6">
        <v>1.7748816154559802E-5</v>
      </c>
      <c r="H63" s="6">
        <v>1.1374912161503601E-5</v>
      </c>
      <c r="I63" s="6">
        <v>1.25512910953997E-5</v>
      </c>
      <c r="J63" s="6">
        <v>1.3140200071993399E-5</v>
      </c>
      <c r="K63" s="6">
        <v>1.94347585535479E-5</v>
      </c>
      <c r="L63" s="6">
        <v>1.42260518633332E-5</v>
      </c>
      <c r="M63" s="6">
        <v>1.4754142615023701E-5</v>
      </c>
      <c r="N63" s="4" t="b">
        <f>_xlfn.XLOOKUP(Table2[[#This Row],[Protein]],Table3[name],Table3[subloc_assigned],"")&lt;&gt;""</f>
        <v>1</v>
      </c>
      <c r="O63" s="6" t="str" cm="1">
        <f t="array" ref="O63">IF(Table2[[#This Row],[modeled?]]," "&amp;_xlfn.TEXTJOIN(" ",FALSE,_xlfn._xlws.FILTER(Table3[subloc_assigned],Table3[name]=Table2[[#This Row],[Protein]],""))&amp;" ","")</f>
        <v xml:space="preserve"> m </v>
      </c>
      <c r="P63" s="6" t="b">
        <f>OR(ISNUMBER(FIND(" m ",Table2[[#This Row],[loc?]])),ISNUMBER(FIND(" mm ",Table2[[#This Row],[loc?]])))</f>
        <v>1</v>
      </c>
      <c r="Q63" s="6" t="b">
        <f>AND(OR(ISNUMBER(FIND(" m ",Table2[[#This Row],[loc?]])),ISNUMBER(FIND(" mm ",Table2[[#This Row],[loc?]]))),SUBSTITUTE(SUBSTITUTE(Table2[[#This Row],[loc?]]," m ","")," mm ","")="")</f>
        <v>1</v>
      </c>
      <c r="R63" s="36" cm="1">
        <f t="array" ref="R63">AVERAGE(IF(Table2[[#This Row],[Min_aerobic_1]:[Min_aerobic_2]]="NA",0,Table2[[#This Row],[Min_aerobic_1]:[Min_aerobic_2]]))</f>
        <v>1.2740810962197901E-5</v>
      </c>
    </row>
    <row r="64" spans="1:18" x14ac:dyDescent="0.35">
      <c r="A64" s="4" t="s">
        <v>196</v>
      </c>
      <c r="B64" s="4" t="s">
        <v>197</v>
      </c>
      <c r="C64" s="4" t="s">
        <v>198</v>
      </c>
      <c r="D64" s="4">
        <v>6.8237187346784096E-3</v>
      </c>
      <c r="E64" s="4">
        <v>6.0544811705796004E-3</v>
      </c>
      <c r="F64" s="4">
        <v>8.6501261752491808E-3</v>
      </c>
      <c r="G64" s="4">
        <v>8.6997105513450697E-3</v>
      </c>
      <c r="H64" s="4">
        <v>4.3439019181217599E-3</v>
      </c>
      <c r="I64" s="4">
        <v>4.2186723787405404E-3</v>
      </c>
      <c r="J64" s="4">
        <v>4.4350250217619703E-3</v>
      </c>
      <c r="K64" s="4">
        <v>4.2809098289026499E-3</v>
      </c>
      <c r="L64" s="4">
        <v>5.0044514432492099E-3</v>
      </c>
      <c r="M64" s="4">
        <v>5.0847206632500903E-3</v>
      </c>
      <c r="N64" s="4" t="b">
        <f>_xlfn.XLOOKUP(Table2[[#This Row],[Protein]],Table3[name],Table3[subloc_assigned],"")&lt;&gt;""</f>
        <v>1</v>
      </c>
      <c r="O64" s="6" t="str" cm="1">
        <f t="array" ref="O64">IF(Table2[[#This Row],[modeled?]]," "&amp;_xlfn.TEXTJOIN(" ",FALSE,_xlfn._xlws.FILTER(Table3[subloc_assigned],Table3[name]=Table2[[#This Row],[Protein]],""))&amp;" ","")</f>
        <v xml:space="preserve"> c </v>
      </c>
      <c r="P64" s="6" t="b">
        <f>OR(ISNUMBER(FIND(" m ",Table2[[#This Row],[loc?]])),ISNUMBER(FIND(" mm ",Table2[[#This Row],[loc?]])))</f>
        <v>0</v>
      </c>
      <c r="Q64" s="6" t="b">
        <f>AND(OR(ISNUMBER(FIND(" m ",Table2[[#This Row],[loc?]])),ISNUMBER(FIND(" mm ",Table2[[#This Row],[loc?]]))),SUBSTITUTE(SUBSTITUTE(Table2[[#This Row],[loc?]]," m ","")," mm ","")="")</f>
        <v>0</v>
      </c>
      <c r="R64" s="36" cm="1">
        <f t="array" ref="R64">AVERAGE(IF(Table2[[#This Row],[Min_aerobic_1]:[Min_aerobic_2]]="NA",0,Table2[[#This Row],[Min_aerobic_1]:[Min_aerobic_2]]))</f>
        <v>6.4390999526290054E-3</v>
      </c>
    </row>
    <row r="65" spans="1:18" x14ac:dyDescent="0.35">
      <c r="A65" s="4" t="s">
        <v>199</v>
      </c>
      <c r="B65" s="4" t="s">
        <v>200</v>
      </c>
      <c r="C65" s="4" t="s">
        <v>201</v>
      </c>
      <c r="D65" s="4">
        <v>2.4631250717774599E-3</v>
      </c>
      <c r="E65" s="4">
        <v>2.9608613281878302E-3</v>
      </c>
      <c r="F65" s="4">
        <v>2.6702471609235598E-3</v>
      </c>
      <c r="G65" s="4">
        <v>2.7494453271438199E-3</v>
      </c>
      <c r="H65" s="4">
        <v>1.3620581557895999E-3</v>
      </c>
      <c r="I65" s="4">
        <v>1.4075745393490799E-3</v>
      </c>
      <c r="J65" s="4">
        <v>1.2743091860268399E-3</v>
      </c>
      <c r="K65" s="4">
        <v>1.4695929996852799E-3</v>
      </c>
      <c r="L65" s="4">
        <v>1.53656544315065E-3</v>
      </c>
      <c r="M65" s="4">
        <v>1.5461809510892599E-3</v>
      </c>
      <c r="N65" s="4" t="b">
        <f>_xlfn.XLOOKUP(Table2[[#This Row],[Protein]],Table3[name],Table3[subloc_assigned],"")&lt;&gt;""</f>
        <v>1</v>
      </c>
      <c r="O65" s="6" t="str" cm="1">
        <f t="array" ref="O65">IF(Table2[[#This Row],[modeled?]]," "&amp;_xlfn.TEXTJOIN(" ",FALSE,_xlfn._xlws.FILTER(Table3[subloc_assigned],Table3[name]=Table2[[#This Row],[Protein]],""))&amp;" ","")</f>
        <v xml:space="preserve"> c </v>
      </c>
      <c r="P65" s="6" t="b">
        <f>OR(ISNUMBER(FIND(" m ",Table2[[#This Row],[loc?]])),ISNUMBER(FIND(" mm ",Table2[[#This Row],[loc?]])))</f>
        <v>0</v>
      </c>
      <c r="Q65" s="6" t="b">
        <f>AND(OR(ISNUMBER(FIND(" m ",Table2[[#This Row],[loc?]])),ISNUMBER(FIND(" mm ",Table2[[#This Row],[loc?]]))),SUBSTITUTE(SUBSTITUTE(Table2[[#This Row],[loc?]]," m ","")," mm ","")="")</f>
        <v>0</v>
      </c>
      <c r="R65" s="36" cm="1">
        <f t="array" ref="R65">AVERAGE(IF(Table2[[#This Row],[Min_aerobic_1]:[Min_aerobic_2]]="NA",0,Table2[[#This Row],[Min_aerobic_1]:[Min_aerobic_2]]))</f>
        <v>2.7119931999826452E-3</v>
      </c>
    </row>
    <row r="66" spans="1:18" x14ac:dyDescent="0.35">
      <c r="A66" s="4" t="s">
        <v>202</v>
      </c>
      <c r="B66" s="4" t="s">
        <v>203</v>
      </c>
      <c r="C66" s="4" t="s">
        <v>204</v>
      </c>
      <c r="D66" s="4">
        <v>4.6216153793130202E-3</v>
      </c>
      <c r="E66" s="4">
        <v>4.90141477287309E-3</v>
      </c>
      <c r="F66" s="4">
        <v>4.9455623776427796E-3</v>
      </c>
      <c r="G66" s="4">
        <v>4.9701884839033102E-3</v>
      </c>
      <c r="H66" s="4">
        <v>2.5280819909752898E-3</v>
      </c>
      <c r="I66" s="4">
        <v>2.7199815657728802E-3</v>
      </c>
      <c r="J66" s="4">
        <v>2.5408102843894002E-3</v>
      </c>
      <c r="K66" s="4">
        <v>3.06762468570424E-3</v>
      </c>
      <c r="L66" s="4">
        <v>3.1216087290997902E-3</v>
      </c>
      <c r="M66" s="4">
        <v>3.2158499203063301E-3</v>
      </c>
      <c r="N66" s="4" t="b">
        <f>_xlfn.XLOOKUP(Table2[[#This Row],[Protein]],Table3[name],Table3[subloc_assigned],"")&lt;&gt;""</f>
        <v>1</v>
      </c>
      <c r="O66" s="6" t="str" cm="1">
        <f t="array" ref="O66">IF(Table2[[#This Row],[modeled?]]," "&amp;_xlfn.TEXTJOIN(" ",FALSE,_xlfn._xlws.FILTER(Table3[subloc_assigned],Table3[name]=Table2[[#This Row],[Protein]],""))&amp;" ","")</f>
        <v xml:space="preserve"> c </v>
      </c>
      <c r="P66" s="6" t="b">
        <f>OR(ISNUMBER(FIND(" m ",Table2[[#This Row],[loc?]])),ISNUMBER(FIND(" mm ",Table2[[#This Row],[loc?]])))</f>
        <v>0</v>
      </c>
      <c r="Q66" s="6" t="b">
        <f>AND(OR(ISNUMBER(FIND(" m ",Table2[[#This Row],[loc?]])),ISNUMBER(FIND(" mm ",Table2[[#This Row],[loc?]]))),SUBSTITUTE(SUBSTITUTE(Table2[[#This Row],[loc?]]," m ","")," mm ","")="")</f>
        <v>0</v>
      </c>
      <c r="R66" s="36" cm="1">
        <f t="array" ref="R66">AVERAGE(IF(Table2[[#This Row],[Min_aerobic_1]:[Min_aerobic_2]]="NA",0,Table2[[#This Row],[Min_aerobic_1]:[Min_aerobic_2]]))</f>
        <v>4.7615150760930546E-3</v>
      </c>
    </row>
    <row r="67" spans="1:18" x14ac:dyDescent="0.35">
      <c r="A67" s="4" t="s">
        <v>205</v>
      </c>
      <c r="B67" s="4" t="s">
        <v>206</v>
      </c>
      <c r="C67" s="4" t="s">
        <v>207</v>
      </c>
      <c r="D67" s="4">
        <v>8.3774616427149495E-4</v>
      </c>
      <c r="E67" s="4">
        <v>8.2603253278974199E-4</v>
      </c>
      <c r="F67" s="4">
        <v>9.5570217837311696E-4</v>
      </c>
      <c r="G67" s="4">
        <v>9.6502520178790496E-4</v>
      </c>
      <c r="H67" s="4">
        <v>1.22575999044287E-3</v>
      </c>
      <c r="I67" s="4">
        <v>1.2277868281921E-3</v>
      </c>
      <c r="J67" s="4">
        <v>1.2210042409715499E-3</v>
      </c>
      <c r="K67" s="4">
        <v>1.3263528726722999E-3</v>
      </c>
      <c r="L67" s="4">
        <v>1.4050893342561E-3</v>
      </c>
      <c r="M67" s="4">
        <v>1.39438281758737E-3</v>
      </c>
      <c r="N67" s="4" t="b">
        <f>_xlfn.XLOOKUP(Table2[[#This Row],[Protein]],Table3[name],Table3[subloc_assigned],"")&lt;&gt;""</f>
        <v>0</v>
      </c>
      <c r="O67" s="6" t="str" cm="1">
        <f t="array" ref="O67">IF(Table2[[#This Row],[modeled?]]," "&amp;_xlfn.TEXTJOIN(" ",FALSE,_xlfn._xlws.FILTER(Table3[subloc_assigned],Table3[name]=Table2[[#This Row],[Protein]],""))&amp;" ","")</f>
        <v/>
      </c>
      <c r="P67" s="6" t="b">
        <f>OR(ISNUMBER(FIND(" m ",Table2[[#This Row],[loc?]])),ISNUMBER(FIND(" mm ",Table2[[#This Row],[loc?]])))</f>
        <v>0</v>
      </c>
      <c r="Q67" s="6" t="b">
        <f>AND(OR(ISNUMBER(FIND(" m ",Table2[[#This Row],[loc?]])),ISNUMBER(FIND(" mm ",Table2[[#This Row],[loc?]]))),SUBSTITUTE(SUBSTITUTE(Table2[[#This Row],[loc?]]," m ","")," mm ","")="")</f>
        <v>0</v>
      </c>
      <c r="R67" s="36" cm="1">
        <f t="array" ref="R67">AVERAGE(IF(Table2[[#This Row],[Min_aerobic_1]:[Min_aerobic_2]]="NA",0,Table2[[#This Row],[Min_aerobic_1]:[Min_aerobic_2]]))</f>
        <v>8.3188934853061847E-4</v>
      </c>
    </row>
    <row r="68" spans="1:18" x14ac:dyDescent="0.35">
      <c r="A68" s="4" t="s">
        <v>208</v>
      </c>
      <c r="B68" s="4" t="s">
        <v>209</v>
      </c>
      <c r="C68" s="4" t="s">
        <v>210</v>
      </c>
      <c r="D68" s="4">
        <v>4.8209804177840802E-4</v>
      </c>
      <c r="E68" s="4">
        <v>4.2519567721457398E-4</v>
      </c>
      <c r="F68" s="4">
        <v>6.8551599478053598E-4</v>
      </c>
      <c r="G68" s="4">
        <v>6.40164762406126E-4</v>
      </c>
      <c r="H68" s="4">
        <v>5.9491423541472904E-4</v>
      </c>
      <c r="I68" s="4">
        <v>5.9725542796454302E-4</v>
      </c>
      <c r="J68" s="4">
        <v>5.6028425736193805E-4</v>
      </c>
      <c r="K68" s="4">
        <v>6.22309210084879E-4</v>
      </c>
      <c r="L68" s="4">
        <v>6.8463172701222201E-4</v>
      </c>
      <c r="M68" s="4">
        <v>6.6957582498262903E-4</v>
      </c>
      <c r="N68" s="4" t="b">
        <f>_xlfn.XLOOKUP(Table2[[#This Row],[Protein]],Table3[name],Table3[subloc_assigned],"")&lt;&gt;""</f>
        <v>0</v>
      </c>
      <c r="O68" s="6" t="str" cm="1">
        <f t="array" ref="O68">IF(Table2[[#This Row],[modeled?]]," "&amp;_xlfn.TEXTJOIN(" ",FALSE,_xlfn._xlws.FILTER(Table3[subloc_assigned],Table3[name]=Table2[[#This Row],[Protein]],""))&amp;" ","")</f>
        <v/>
      </c>
      <c r="P68" s="6" t="b">
        <f>OR(ISNUMBER(FIND(" m ",Table2[[#This Row],[loc?]])),ISNUMBER(FIND(" mm ",Table2[[#This Row],[loc?]])))</f>
        <v>0</v>
      </c>
      <c r="Q68" s="6" t="b">
        <f>AND(OR(ISNUMBER(FIND(" m ",Table2[[#This Row],[loc?]])),ISNUMBER(FIND(" mm ",Table2[[#This Row],[loc?]]))),SUBSTITUTE(SUBSTITUTE(Table2[[#This Row],[loc?]]," m ","")," mm ","")="")</f>
        <v>0</v>
      </c>
      <c r="R68" s="36" cm="1">
        <f t="array" ref="R68">AVERAGE(IF(Table2[[#This Row],[Min_aerobic_1]:[Min_aerobic_2]]="NA",0,Table2[[#This Row],[Min_aerobic_1]:[Min_aerobic_2]]))</f>
        <v>4.53646859496491E-4</v>
      </c>
    </row>
    <row r="69" spans="1:18" x14ac:dyDescent="0.35">
      <c r="A69" s="4" t="s">
        <v>211</v>
      </c>
      <c r="B69" s="4" t="s">
        <v>212</v>
      </c>
      <c r="C69" s="4" t="s">
        <v>213</v>
      </c>
      <c r="D69" s="4">
        <v>1.03989858791991E-4</v>
      </c>
      <c r="E69" s="4">
        <v>1.19255967884083E-4</v>
      </c>
      <c r="F69" s="4">
        <v>1.33163898850275E-4</v>
      </c>
      <c r="G69" s="4">
        <v>1.4865465166684201E-4</v>
      </c>
      <c r="H69" s="4">
        <v>1.1275562249131599E-4</v>
      </c>
      <c r="I69" s="4">
        <v>1.06488091500243E-4</v>
      </c>
      <c r="J69" s="4">
        <v>1.16155457746896E-4</v>
      </c>
      <c r="K69" s="4">
        <v>1.22001280739868E-4</v>
      </c>
      <c r="L69" s="4">
        <v>1.21266031718474E-4</v>
      </c>
      <c r="M69" s="4">
        <v>1.2396259861011501E-4</v>
      </c>
      <c r="N69" s="4" t="b">
        <f>_xlfn.XLOOKUP(Table2[[#This Row],[Protein]],Table3[name],Table3[subloc_assigned],"")&lt;&gt;""</f>
        <v>0</v>
      </c>
      <c r="O69" s="6" t="str" cm="1">
        <f t="array" ref="O69">IF(Table2[[#This Row],[modeled?]]," "&amp;_xlfn.TEXTJOIN(" ",FALSE,_xlfn._xlws.FILTER(Table3[subloc_assigned],Table3[name]=Table2[[#This Row],[Protein]],""))&amp;" ","")</f>
        <v/>
      </c>
      <c r="P69" s="6" t="b">
        <f>OR(ISNUMBER(FIND(" m ",Table2[[#This Row],[loc?]])),ISNUMBER(FIND(" mm ",Table2[[#This Row],[loc?]])))</f>
        <v>0</v>
      </c>
      <c r="Q69" s="6" t="b">
        <f>AND(OR(ISNUMBER(FIND(" m ",Table2[[#This Row],[loc?]])),ISNUMBER(FIND(" mm ",Table2[[#This Row],[loc?]]))),SUBSTITUTE(SUBSTITUTE(Table2[[#This Row],[loc?]]," m ","")," mm ","")="")</f>
        <v>0</v>
      </c>
      <c r="R69" s="36" cm="1">
        <f t="array" ref="R69">AVERAGE(IF(Table2[[#This Row],[Min_aerobic_1]:[Min_aerobic_2]]="NA",0,Table2[[#This Row],[Min_aerobic_1]:[Min_aerobic_2]]))</f>
        <v>1.1162291333803701E-4</v>
      </c>
    </row>
    <row r="70" spans="1:18" x14ac:dyDescent="0.35">
      <c r="A70" s="4" t="s">
        <v>214</v>
      </c>
      <c r="B70" s="4" t="s">
        <v>215</v>
      </c>
      <c r="C70" s="4" t="s">
        <v>216</v>
      </c>
      <c r="D70" s="4">
        <v>3.3709879477109697E-2</v>
      </c>
      <c r="E70" s="4">
        <v>3.63330749878161E-2</v>
      </c>
      <c r="F70" s="4">
        <v>3.6261076188436603E-2</v>
      </c>
      <c r="G70" s="4">
        <v>3.6421329263971403E-2</v>
      </c>
      <c r="H70" s="4">
        <v>4.2846495010626498E-2</v>
      </c>
      <c r="I70" s="4">
        <v>4.2765289469158203E-2</v>
      </c>
      <c r="J70" s="4">
        <v>4.3588359805819099E-2</v>
      </c>
      <c r="K70" s="4">
        <v>5.5675296494598098E-2</v>
      </c>
      <c r="L70" s="4">
        <v>5.0893260673442103E-2</v>
      </c>
      <c r="M70" s="4">
        <v>4.9899876524300099E-2</v>
      </c>
      <c r="N70" s="4" t="b">
        <f>_xlfn.XLOOKUP(Table2[[#This Row],[Protein]],Table3[name],Table3[subloc_assigned],"")&lt;&gt;""</f>
        <v>0</v>
      </c>
      <c r="O70" s="6" t="str" cm="1">
        <f t="array" ref="O70">IF(Table2[[#This Row],[modeled?]]," "&amp;_xlfn.TEXTJOIN(" ",FALSE,_xlfn._xlws.FILTER(Table3[subloc_assigned],Table3[name]=Table2[[#This Row],[Protein]],""))&amp;" ","")</f>
        <v/>
      </c>
      <c r="P70" s="6" t="b">
        <f>OR(ISNUMBER(FIND(" m ",Table2[[#This Row],[loc?]])),ISNUMBER(FIND(" mm ",Table2[[#This Row],[loc?]])))</f>
        <v>0</v>
      </c>
      <c r="Q70" s="6" t="b">
        <f>AND(OR(ISNUMBER(FIND(" m ",Table2[[#This Row],[loc?]])),ISNUMBER(FIND(" mm ",Table2[[#This Row],[loc?]]))),SUBSTITUTE(SUBSTITUTE(Table2[[#This Row],[loc?]]," m ","")," mm ","")="")</f>
        <v>0</v>
      </c>
      <c r="R70" s="36" cm="1">
        <f t="array" ref="R70">AVERAGE(IF(Table2[[#This Row],[Min_aerobic_1]:[Min_aerobic_2]]="NA",0,Table2[[#This Row],[Min_aerobic_1]:[Min_aerobic_2]]))</f>
        <v>3.5021477232462898E-2</v>
      </c>
    </row>
    <row r="71" spans="1:18" x14ac:dyDescent="0.35">
      <c r="A71" s="4" t="s">
        <v>217</v>
      </c>
      <c r="B71" s="4" t="s">
        <v>218</v>
      </c>
      <c r="C71" s="4" t="s">
        <v>219</v>
      </c>
      <c r="D71" s="6">
        <v>3.7637496655287601E-5</v>
      </c>
      <c r="E71" s="6">
        <v>2.9915805683418599E-5</v>
      </c>
      <c r="F71" s="6">
        <v>4.4702846328253599E-5</v>
      </c>
      <c r="G71" s="6">
        <v>4.6240028368019601E-5</v>
      </c>
      <c r="H71" s="4" t="s">
        <v>19</v>
      </c>
      <c r="I71" s="4" t="s">
        <v>19</v>
      </c>
      <c r="J71" s="4" t="s">
        <v>19</v>
      </c>
      <c r="K71" s="4" t="s">
        <v>19</v>
      </c>
      <c r="L71" s="4" t="s">
        <v>19</v>
      </c>
      <c r="M71" s="4" t="s">
        <v>19</v>
      </c>
      <c r="N71" s="4" t="b">
        <f>_xlfn.XLOOKUP(Table2[[#This Row],[Protein]],Table3[name],Table3[subloc_assigned],"")&lt;&gt;""</f>
        <v>0</v>
      </c>
      <c r="O71" s="6" t="str" cm="1">
        <f t="array" ref="O71">IF(Table2[[#This Row],[modeled?]]," "&amp;_xlfn.TEXTJOIN(" ",FALSE,_xlfn._xlws.FILTER(Table3[subloc_assigned],Table3[name]=Table2[[#This Row],[Protein]],""))&amp;" ","")</f>
        <v/>
      </c>
      <c r="P71" s="6" t="b">
        <f>OR(ISNUMBER(FIND(" m ",Table2[[#This Row],[loc?]])),ISNUMBER(FIND(" mm ",Table2[[#This Row],[loc?]])))</f>
        <v>0</v>
      </c>
      <c r="Q71" s="6" t="b">
        <f>AND(OR(ISNUMBER(FIND(" m ",Table2[[#This Row],[loc?]])),ISNUMBER(FIND(" mm ",Table2[[#This Row],[loc?]]))),SUBSTITUTE(SUBSTITUTE(Table2[[#This Row],[loc?]]," m ","")," mm ","")="")</f>
        <v>0</v>
      </c>
      <c r="R71" s="36" cm="1">
        <f t="array" ref="R71">AVERAGE(IF(Table2[[#This Row],[Min_aerobic_1]:[Min_aerobic_2]]="NA",0,Table2[[#This Row],[Min_aerobic_1]:[Min_aerobic_2]]))</f>
        <v>3.3776651169353102E-5</v>
      </c>
    </row>
    <row r="72" spans="1:18" x14ac:dyDescent="0.35">
      <c r="A72" s="4" t="s">
        <v>220</v>
      </c>
      <c r="B72" s="4" t="s">
        <v>221</v>
      </c>
      <c r="C72" s="4" t="s">
        <v>222</v>
      </c>
      <c r="D72" s="6">
        <v>9.8495859208436595E-6</v>
      </c>
      <c r="E72" s="6">
        <v>6.8073798708802598E-6</v>
      </c>
      <c r="F72" s="6">
        <v>1.48232859645538E-5</v>
      </c>
      <c r="G72" s="6">
        <v>1.20513080290921E-5</v>
      </c>
      <c r="H72" s="4" t="s">
        <v>19</v>
      </c>
      <c r="I72" s="4" t="s">
        <v>19</v>
      </c>
      <c r="J72" s="4" t="s">
        <v>19</v>
      </c>
      <c r="K72" s="4" t="s">
        <v>19</v>
      </c>
      <c r="L72" s="4" t="s">
        <v>19</v>
      </c>
      <c r="M72" s="4" t="s">
        <v>19</v>
      </c>
      <c r="N72" s="4" t="b">
        <f>_xlfn.XLOOKUP(Table2[[#This Row],[Protein]],Table3[name],Table3[subloc_assigned],"")&lt;&gt;""</f>
        <v>0</v>
      </c>
      <c r="O72" s="6" t="str" cm="1">
        <f t="array" ref="O72">IF(Table2[[#This Row],[modeled?]]," "&amp;_xlfn.TEXTJOIN(" ",FALSE,_xlfn._xlws.FILTER(Table3[subloc_assigned],Table3[name]=Table2[[#This Row],[Protein]],""))&amp;" ","")</f>
        <v/>
      </c>
      <c r="P72" s="6" t="b">
        <f>OR(ISNUMBER(FIND(" m ",Table2[[#This Row],[loc?]])),ISNUMBER(FIND(" mm ",Table2[[#This Row],[loc?]])))</f>
        <v>0</v>
      </c>
      <c r="Q72" s="6" t="b">
        <f>AND(OR(ISNUMBER(FIND(" m ",Table2[[#This Row],[loc?]])),ISNUMBER(FIND(" mm ",Table2[[#This Row],[loc?]]))),SUBSTITUTE(SUBSTITUTE(Table2[[#This Row],[loc?]]," m ","")," mm ","")="")</f>
        <v>0</v>
      </c>
      <c r="R72" s="36" cm="1">
        <f t="array" ref="R72">AVERAGE(IF(Table2[[#This Row],[Min_aerobic_1]:[Min_aerobic_2]]="NA",0,Table2[[#This Row],[Min_aerobic_1]:[Min_aerobic_2]]))</f>
        <v>8.3284828958619596E-6</v>
      </c>
    </row>
    <row r="73" spans="1:18" x14ac:dyDescent="0.35">
      <c r="A73" s="4" t="s">
        <v>223</v>
      </c>
      <c r="B73" s="4" t="s">
        <v>224</v>
      </c>
      <c r="C73" s="4" t="s">
        <v>225</v>
      </c>
      <c r="D73" s="6">
        <v>1.12148188344084E-5</v>
      </c>
      <c r="E73" s="6">
        <v>1.0014090431513001E-5</v>
      </c>
      <c r="F73" s="6">
        <v>1.19756766396949E-5</v>
      </c>
      <c r="G73" s="6">
        <v>1.24046242675241E-5</v>
      </c>
      <c r="H73" s="6">
        <v>4.0500488462716898E-6</v>
      </c>
      <c r="I73" s="6">
        <v>4.10520645032427E-6</v>
      </c>
      <c r="J73" s="6">
        <v>4.2423016639671497E-6</v>
      </c>
      <c r="K73" s="6">
        <v>4.09932388573195E-6</v>
      </c>
      <c r="L73" s="6">
        <v>4.3849674529042098E-6</v>
      </c>
      <c r="M73" s="6">
        <v>4.2799738838663901E-6</v>
      </c>
      <c r="N73" s="4" t="b">
        <f>_xlfn.XLOOKUP(Table2[[#This Row],[Protein]],Table3[name],Table3[subloc_assigned],"")&lt;&gt;""</f>
        <v>0</v>
      </c>
      <c r="O73" s="6" t="str" cm="1">
        <f t="array" ref="O73">IF(Table2[[#This Row],[modeled?]]," "&amp;_xlfn.TEXTJOIN(" ",FALSE,_xlfn._xlws.FILTER(Table3[subloc_assigned],Table3[name]=Table2[[#This Row],[Protein]],""))&amp;" ","")</f>
        <v/>
      </c>
      <c r="P73" s="6" t="b">
        <f>OR(ISNUMBER(FIND(" m ",Table2[[#This Row],[loc?]])),ISNUMBER(FIND(" mm ",Table2[[#This Row],[loc?]])))</f>
        <v>0</v>
      </c>
      <c r="Q73" s="6" t="b">
        <f>AND(OR(ISNUMBER(FIND(" m ",Table2[[#This Row],[loc?]])),ISNUMBER(FIND(" mm ",Table2[[#This Row],[loc?]]))),SUBSTITUTE(SUBSTITUTE(Table2[[#This Row],[loc?]]," m ","")," mm ","")="")</f>
        <v>0</v>
      </c>
      <c r="R73" s="36" cm="1">
        <f t="array" ref="R73">AVERAGE(IF(Table2[[#This Row],[Min_aerobic_1]:[Min_aerobic_2]]="NA",0,Table2[[#This Row],[Min_aerobic_1]:[Min_aerobic_2]]))</f>
        <v>1.06144546329607E-5</v>
      </c>
    </row>
    <row r="74" spans="1:18" x14ac:dyDescent="0.35">
      <c r="A74" s="4" t="s">
        <v>226</v>
      </c>
      <c r="B74" s="4" t="s">
        <v>227</v>
      </c>
      <c r="C74" s="4" t="s">
        <v>228</v>
      </c>
      <c r="D74" s="6">
        <v>4.2263707325855802E-6</v>
      </c>
      <c r="E74" s="6">
        <v>4.0810145605008598E-6</v>
      </c>
      <c r="F74" s="6">
        <v>4.7285385140058999E-6</v>
      </c>
      <c r="G74" s="6">
        <v>4.67881219172284E-6</v>
      </c>
      <c r="H74" s="6">
        <v>8.1844913459927201E-7</v>
      </c>
      <c r="I74" s="6">
        <v>8.2742275906004795E-7</v>
      </c>
      <c r="J74" s="6">
        <v>7.6347697523748897E-7</v>
      </c>
      <c r="K74" s="6">
        <v>8.2638281161723296E-7</v>
      </c>
      <c r="L74" s="6">
        <v>8.70651383781449E-7</v>
      </c>
      <c r="M74" s="6">
        <v>8.8847654218060603E-7</v>
      </c>
      <c r="N74" s="4" t="b">
        <f>_xlfn.XLOOKUP(Table2[[#This Row],[Protein]],Table3[name],Table3[subloc_assigned],"")&lt;&gt;""</f>
        <v>0</v>
      </c>
      <c r="O74" s="6" t="str" cm="1">
        <f t="array" ref="O74">IF(Table2[[#This Row],[modeled?]]," "&amp;_xlfn.TEXTJOIN(" ",FALSE,_xlfn._xlws.FILTER(Table3[subloc_assigned],Table3[name]=Table2[[#This Row],[Protein]],""))&amp;" ","")</f>
        <v/>
      </c>
      <c r="P74" s="6" t="b">
        <f>OR(ISNUMBER(FIND(" m ",Table2[[#This Row],[loc?]])),ISNUMBER(FIND(" mm ",Table2[[#This Row],[loc?]])))</f>
        <v>0</v>
      </c>
      <c r="Q74" s="6" t="b">
        <f>AND(OR(ISNUMBER(FIND(" m ",Table2[[#This Row],[loc?]])),ISNUMBER(FIND(" mm ",Table2[[#This Row],[loc?]]))),SUBSTITUTE(SUBSTITUTE(Table2[[#This Row],[loc?]]," m ","")," mm ","")="")</f>
        <v>0</v>
      </c>
      <c r="R74" s="36" cm="1">
        <f t="array" ref="R74">AVERAGE(IF(Table2[[#This Row],[Min_aerobic_1]:[Min_aerobic_2]]="NA",0,Table2[[#This Row],[Min_aerobic_1]:[Min_aerobic_2]]))</f>
        <v>4.1536926465432204E-6</v>
      </c>
    </row>
    <row r="75" spans="1:18" x14ac:dyDescent="0.35">
      <c r="A75" s="4" t="s">
        <v>229</v>
      </c>
      <c r="B75" s="4" t="s">
        <v>230</v>
      </c>
      <c r="C75" s="4" t="s">
        <v>231</v>
      </c>
      <c r="D75" s="4">
        <v>1.01392648004663E-4</v>
      </c>
      <c r="E75" s="4">
        <v>1.0949703808578799E-4</v>
      </c>
      <c r="F75" s="4">
        <v>1.14857342767086E-4</v>
      </c>
      <c r="G75" s="4">
        <v>1.2402177386102201E-4</v>
      </c>
      <c r="H75" s="6">
        <v>5.9721599280334998E-5</v>
      </c>
      <c r="I75" s="6">
        <v>6.4262007458467196E-5</v>
      </c>
      <c r="J75" s="6">
        <v>6.1614406586304904E-5</v>
      </c>
      <c r="K75" s="6">
        <v>7.9445926596767396E-5</v>
      </c>
      <c r="L75" s="6">
        <v>8.5310484285333496E-5</v>
      </c>
      <c r="M75" s="6">
        <v>8.24486854378809E-5</v>
      </c>
      <c r="N75" s="4" t="b">
        <f>_xlfn.XLOOKUP(Table2[[#This Row],[Protein]],Table3[name],Table3[subloc_assigned],"")&lt;&gt;""</f>
        <v>1</v>
      </c>
      <c r="O75" s="6" t="str" cm="1">
        <f t="array" ref="O75">IF(Table2[[#This Row],[modeled?]]," "&amp;_xlfn.TEXTJOIN(" ",FALSE,_xlfn._xlws.FILTER(Table3[subloc_assigned],Table3[name]=Table2[[#This Row],[Protein]],""))&amp;" ","")</f>
        <v xml:space="preserve"> c </v>
      </c>
      <c r="P75" s="6" t="b">
        <f>OR(ISNUMBER(FIND(" m ",Table2[[#This Row],[loc?]])),ISNUMBER(FIND(" mm ",Table2[[#This Row],[loc?]])))</f>
        <v>0</v>
      </c>
      <c r="Q75" s="6" t="b">
        <f>AND(OR(ISNUMBER(FIND(" m ",Table2[[#This Row],[loc?]])),ISNUMBER(FIND(" mm ",Table2[[#This Row],[loc?]]))),SUBSTITUTE(SUBSTITUTE(Table2[[#This Row],[loc?]]," m ","")," mm ","")="")</f>
        <v>0</v>
      </c>
      <c r="R75" s="36" cm="1">
        <f t="array" ref="R75">AVERAGE(IF(Table2[[#This Row],[Min_aerobic_1]:[Min_aerobic_2]]="NA",0,Table2[[#This Row],[Min_aerobic_1]:[Min_aerobic_2]]))</f>
        <v>1.054448430452255E-4</v>
      </c>
    </row>
    <row r="76" spans="1:18" x14ac:dyDescent="0.35">
      <c r="A76" s="4" t="s">
        <v>232</v>
      </c>
      <c r="B76" s="4" t="s">
        <v>233</v>
      </c>
      <c r="C76" s="4" t="s">
        <v>234</v>
      </c>
      <c r="D76" s="4">
        <v>2.7087082218459299E-3</v>
      </c>
      <c r="E76" s="4">
        <v>2.4163085221834799E-3</v>
      </c>
      <c r="F76" s="4">
        <v>1.1762683857223699E-3</v>
      </c>
      <c r="G76" s="4">
        <v>1.19983819259447E-3</v>
      </c>
      <c r="H76" s="4">
        <v>1.7396650348370901E-3</v>
      </c>
      <c r="I76" s="4">
        <v>1.7287392382954801E-3</v>
      </c>
      <c r="J76" s="4">
        <v>1.80375887180245E-3</v>
      </c>
      <c r="K76" s="4">
        <v>5.1549772110779702E-4</v>
      </c>
      <c r="L76" s="4">
        <v>4.9292385258014595E-4</v>
      </c>
      <c r="M76" s="4">
        <v>5.0062705318440698E-4</v>
      </c>
      <c r="N76" s="4" t="b">
        <f>_xlfn.XLOOKUP(Table2[[#This Row],[Protein]],Table3[name],Table3[subloc_assigned],"")&lt;&gt;""</f>
        <v>1</v>
      </c>
      <c r="O76" s="6" t="str" cm="1">
        <f t="array" ref="O76">IF(Table2[[#This Row],[modeled?]]," "&amp;_xlfn.TEXTJOIN(" ",FALSE,_xlfn._xlws.FILTER(Table3[subloc_assigned],Table3[name]=Table2[[#This Row],[Protein]],""))&amp;" ","")</f>
        <v xml:space="preserve"> c </v>
      </c>
      <c r="P76" s="6" t="b">
        <f>OR(ISNUMBER(FIND(" m ",Table2[[#This Row],[loc?]])),ISNUMBER(FIND(" mm ",Table2[[#This Row],[loc?]])))</f>
        <v>0</v>
      </c>
      <c r="Q76" s="6" t="b">
        <f>AND(OR(ISNUMBER(FIND(" m ",Table2[[#This Row],[loc?]])),ISNUMBER(FIND(" mm ",Table2[[#This Row],[loc?]]))),SUBSTITUTE(SUBSTITUTE(Table2[[#This Row],[loc?]]," m ","")," mm ","")="")</f>
        <v>0</v>
      </c>
      <c r="R76" s="36" cm="1">
        <f t="array" ref="R76">AVERAGE(IF(Table2[[#This Row],[Min_aerobic_1]:[Min_aerobic_2]]="NA",0,Table2[[#This Row],[Min_aerobic_1]:[Min_aerobic_2]]))</f>
        <v>2.5625083720147049E-3</v>
      </c>
    </row>
    <row r="77" spans="1:18" x14ac:dyDescent="0.35">
      <c r="A77" s="4" t="s">
        <v>235</v>
      </c>
      <c r="B77" s="4" t="s">
        <v>236</v>
      </c>
      <c r="C77" s="4" t="s">
        <v>237</v>
      </c>
      <c r="D77" s="6">
        <v>2.2944242625275602E-6</v>
      </c>
      <c r="E77" s="6">
        <v>3.6117044045652898E-6</v>
      </c>
      <c r="F77" s="6">
        <v>3.7293403224361499E-6</v>
      </c>
      <c r="G77" s="6">
        <v>3.2548825513536899E-6</v>
      </c>
      <c r="H77" s="6">
        <v>5.7878347711467996E-7</v>
      </c>
      <c r="I77" s="6">
        <v>6.5893836999038799E-7</v>
      </c>
      <c r="J77" s="6">
        <v>7.0449389890595604E-7</v>
      </c>
      <c r="K77" s="6">
        <v>6.1163388680042103E-7</v>
      </c>
      <c r="L77" s="6">
        <v>7.27955901044525E-7</v>
      </c>
      <c r="M77" s="6">
        <v>7.2108870018879099E-7</v>
      </c>
      <c r="N77" s="4" t="b">
        <f>_xlfn.XLOOKUP(Table2[[#This Row],[Protein]],Table3[name],Table3[subloc_assigned],"")&lt;&gt;""</f>
        <v>1</v>
      </c>
      <c r="O77" s="6" t="str" cm="1">
        <f t="array" ref="O77">IF(Table2[[#This Row],[modeled?]]," "&amp;_xlfn.TEXTJOIN(" ",FALSE,_xlfn._xlws.FILTER(Table3[subloc_assigned],Table3[name]=Table2[[#This Row],[Protein]],""))&amp;" ","")</f>
        <v xml:space="preserve"> mm </v>
      </c>
      <c r="P77" s="6" t="b">
        <f>OR(ISNUMBER(FIND(" m ",Table2[[#This Row],[loc?]])),ISNUMBER(FIND(" mm ",Table2[[#This Row],[loc?]])))</f>
        <v>1</v>
      </c>
      <c r="Q77" s="6" t="b">
        <f>AND(OR(ISNUMBER(FIND(" m ",Table2[[#This Row],[loc?]])),ISNUMBER(FIND(" mm ",Table2[[#This Row],[loc?]]))),SUBSTITUTE(SUBSTITUTE(Table2[[#This Row],[loc?]]," m ","")," mm ","")="")</f>
        <v>1</v>
      </c>
      <c r="R77" s="36" cm="1">
        <f t="array" ref="R77">AVERAGE(IF(Table2[[#This Row],[Min_aerobic_1]:[Min_aerobic_2]]="NA",0,Table2[[#This Row],[Min_aerobic_1]:[Min_aerobic_2]]))</f>
        <v>2.953064333546425E-6</v>
      </c>
    </row>
    <row r="78" spans="1:18" x14ac:dyDescent="0.35">
      <c r="A78" s="4" t="s">
        <v>238</v>
      </c>
      <c r="B78" s="4" t="s">
        <v>239</v>
      </c>
      <c r="C78" s="4" t="s">
        <v>240</v>
      </c>
      <c r="D78" s="4">
        <v>2.29643905758823E-4</v>
      </c>
      <c r="E78" s="4">
        <v>2.4372866487531799E-4</v>
      </c>
      <c r="F78" s="4">
        <v>2.6188146567879701E-4</v>
      </c>
      <c r="G78" s="4">
        <v>2.5725921798280799E-4</v>
      </c>
      <c r="H78" s="4" t="s">
        <v>19</v>
      </c>
      <c r="I78" s="4" t="s">
        <v>19</v>
      </c>
      <c r="J78" s="4" t="s">
        <v>19</v>
      </c>
      <c r="K78" s="4" t="s">
        <v>19</v>
      </c>
      <c r="L78" s="4" t="s">
        <v>19</v>
      </c>
      <c r="M78" s="4" t="s">
        <v>19</v>
      </c>
      <c r="N78" s="4" t="b">
        <f>_xlfn.XLOOKUP(Table2[[#This Row],[Protein]],Table3[name],Table3[subloc_assigned],"")&lt;&gt;""</f>
        <v>1</v>
      </c>
      <c r="O78" s="6" t="str" cm="1">
        <f t="array" ref="O78">IF(Table2[[#This Row],[modeled?]]," "&amp;_xlfn.TEXTJOIN(" ",FALSE,_xlfn._xlws.FILTER(Table3[subloc_assigned],Table3[name]=Table2[[#This Row],[Protein]],""))&amp;" ","")</f>
        <v xml:space="preserve"> mm </v>
      </c>
      <c r="P78" s="6" t="b">
        <f>OR(ISNUMBER(FIND(" m ",Table2[[#This Row],[loc?]])),ISNUMBER(FIND(" mm ",Table2[[#This Row],[loc?]])))</f>
        <v>1</v>
      </c>
      <c r="Q78" s="6" t="b">
        <f>AND(OR(ISNUMBER(FIND(" m ",Table2[[#This Row],[loc?]])),ISNUMBER(FIND(" mm ",Table2[[#This Row],[loc?]]))),SUBSTITUTE(SUBSTITUTE(Table2[[#This Row],[loc?]]," m ","")," mm ","")="")</f>
        <v>1</v>
      </c>
      <c r="R78" s="36" cm="1">
        <f t="array" ref="R78">AVERAGE(IF(Table2[[#This Row],[Min_aerobic_1]:[Min_aerobic_2]]="NA",0,Table2[[#This Row],[Min_aerobic_1]:[Min_aerobic_2]]))</f>
        <v>2.3668628531707048E-4</v>
      </c>
    </row>
    <row r="79" spans="1:18" x14ac:dyDescent="0.35">
      <c r="A79" s="4" t="s">
        <v>241</v>
      </c>
      <c r="B79" s="4" t="s">
        <v>242</v>
      </c>
      <c r="C79" s="4" t="s">
        <v>243</v>
      </c>
      <c r="D79" s="4">
        <v>3.8294603896799799E-4</v>
      </c>
      <c r="E79" s="4">
        <v>4.0553075867319098E-4</v>
      </c>
      <c r="F79" s="4">
        <v>3.9889093039046199E-4</v>
      </c>
      <c r="G79" s="4">
        <v>3.8967416523106598E-4</v>
      </c>
      <c r="H79" s="4">
        <v>3.6111435070339699E-4</v>
      </c>
      <c r="I79" s="4">
        <v>3.75381196311685E-4</v>
      </c>
      <c r="J79" s="4">
        <v>3.6762161252546698E-4</v>
      </c>
      <c r="K79" s="4">
        <v>4.1100710536609602E-4</v>
      </c>
      <c r="L79" s="4">
        <v>4.2386286857745399E-4</v>
      </c>
      <c r="M79" s="4">
        <v>4.2563992004116799E-4</v>
      </c>
      <c r="N79" s="4" t="b">
        <f>_xlfn.XLOOKUP(Table2[[#This Row],[Protein]],Table3[name],Table3[subloc_assigned],"")&lt;&gt;""</f>
        <v>1</v>
      </c>
      <c r="O79" s="6" t="str" cm="1">
        <f t="array" ref="O79">IF(Table2[[#This Row],[modeled?]]," "&amp;_xlfn.TEXTJOIN(" ",FALSE,_xlfn._xlws.FILTER(Table3[subloc_assigned],Table3[name]=Table2[[#This Row],[Protein]],""))&amp;" ","")</f>
        <v xml:space="preserve"> c </v>
      </c>
      <c r="P79" s="6" t="b">
        <f>OR(ISNUMBER(FIND(" m ",Table2[[#This Row],[loc?]])),ISNUMBER(FIND(" mm ",Table2[[#This Row],[loc?]])))</f>
        <v>0</v>
      </c>
      <c r="Q79" s="6" t="b">
        <f>AND(OR(ISNUMBER(FIND(" m ",Table2[[#This Row],[loc?]])),ISNUMBER(FIND(" mm ",Table2[[#This Row],[loc?]]))),SUBSTITUTE(SUBSTITUTE(Table2[[#This Row],[loc?]]," m ","")," mm ","")="")</f>
        <v>0</v>
      </c>
      <c r="R79" s="36" cm="1">
        <f t="array" ref="R79">AVERAGE(IF(Table2[[#This Row],[Min_aerobic_1]:[Min_aerobic_2]]="NA",0,Table2[[#This Row],[Min_aerobic_1]:[Min_aerobic_2]]))</f>
        <v>3.9423839882059449E-4</v>
      </c>
    </row>
    <row r="80" spans="1:18" x14ac:dyDescent="0.35">
      <c r="A80" s="4" t="s">
        <v>244</v>
      </c>
      <c r="B80" s="4" t="s">
        <v>245</v>
      </c>
      <c r="C80" s="4" t="s">
        <v>246</v>
      </c>
      <c r="D80" s="4">
        <v>3.2151250726108999E-4</v>
      </c>
      <c r="E80" s="4">
        <v>2.8474976224732499E-4</v>
      </c>
      <c r="F80" s="4">
        <v>3.9162792792044097E-4</v>
      </c>
      <c r="G80" s="4">
        <v>3.7989978420706002E-4</v>
      </c>
      <c r="H80" s="4">
        <v>3.3089434911734699E-4</v>
      </c>
      <c r="I80" s="4">
        <v>3.3259499883058998E-4</v>
      </c>
      <c r="J80" s="4">
        <v>3.4021065986149202E-4</v>
      </c>
      <c r="K80" s="4">
        <v>3.9214494549196199E-4</v>
      </c>
      <c r="L80" s="4">
        <v>3.96786490140749E-4</v>
      </c>
      <c r="M80" s="4">
        <v>4.0991143362767299E-4</v>
      </c>
      <c r="N80" s="4" t="b">
        <f>_xlfn.XLOOKUP(Table2[[#This Row],[Protein]],Table3[name],Table3[subloc_assigned],"")&lt;&gt;""</f>
        <v>0</v>
      </c>
      <c r="O80" s="6" t="str" cm="1">
        <f t="array" ref="O80">IF(Table2[[#This Row],[modeled?]]," "&amp;_xlfn.TEXTJOIN(" ",FALSE,_xlfn._xlws.FILTER(Table3[subloc_assigned],Table3[name]=Table2[[#This Row],[Protein]],""))&amp;" ","")</f>
        <v/>
      </c>
      <c r="P80" s="6" t="b">
        <f>OR(ISNUMBER(FIND(" m ",Table2[[#This Row],[loc?]])),ISNUMBER(FIND(" mm ",Table2[[#This Row],[loc?]])))</f>
        <v>0</v>
      </c>
      <c r="Q80" s="6" t="b">
        <f>AND(OR(ISNUMBER(FIND(" m ",Table2[[#This Row],[loc?]])),ISNUMBER(FIND(" mm ",Table2[[#This Row],[loc?]]))),SUBSTITUTE(SUBSTITUTE(Table2[[#This Row],[loc?]]," m ","")," mm ","")="")</f>
        <v>0</v>
      </c>
      <c r="R80" s="36" cm="1">
        <f t="array" ref="R80">AVERAGE(IF(Table2[[#This Row],[Min_aerobic_1]:[Min_aerobic_2]]="NA",0,Table2[[#This Row],[Min_aerobic_1]:[Min_aerobic_2]]))</f>
        <v>3.0313113475420746E-4</v>
      </c>
    </row>
    <row r="81" spans="1:18" x14ac:dyDescent="0.35">
      <c r="A81" s="4" t="s">
        <v>247</v>
      </c>
      <c r="B81" s="4" t="s">
        <v>248</v>
      </c>
      <c r="C81" s="4" t="s">
        <v>249</v>
      </c>
      <c r="D81" s="6">
        <v>5.0829897192344497E-5</v>
      </c>
      <c r="E81" s="6">
        <v>5.05218775855505E-5</v>
      </c>
      <c r="F81" s="6">
        <v>6.0227455917646997E-5</v>
      </c>
      <c r="G81" s="6">
        <v>6.1008409878231598E-5</v>
      </c>
      <c r="H81" s="6">
        <v>4.0791451287314399E-5</v>
      </c>
      <c r="I81" s="6">
        <v>4.13948123485164E-5</v>
      </c>
      <c r="J81" s="6">
        <v>4.4377363077713401E-5</v>
      </c>
      <c r="K81" s="6">
        <v>4.9097166111532401E-5</v>
      </c>
      <c r="L81" s="6">
        <v>5.0381106631507299E-5</v>
      </c>
      <c r="M81" s="6">
        <v>4.9000454629436099E-5</v>
      </c>
      <c r="N81" s="4" t="b">
        <f>_xlfn.XLOOKUP(Table2[[#This Row],[Protein]],Table3[name],Table3[subloc_assigned],"")&lt;&gt;""</f>
        <v>0</v>
      </c>
      <c r="O81" s="6" t="str" cm="1">
        <f t="array" ref="O81">IF(Table2[[#This Row],[modeled?]]," "&amp;_xlfn.TEXTJOIN(" ",FALSE,_xlfn._xlws.FILTER(Table3[subloc_assigned],Table3[name]=Table2[[#This Row],[Protein]],""))&amp;" ","")</f>
        <v/>
      </c>
      <c r="P81" s="6" t="b">
        <f>OR(ISNUMBER(FIND(" m ",Table2[[#This Row],[loc?]])),ISNUMBER(FIND(" mm ",Table2[[#This Row],[loc?]])))</f>
        <v>0</v>
      </c>
      <c r="Q81" s="6" t="b">
        <f>AND(OR(ISNUMBER(FIND(" m ",Table2[[#This Row],[loc?]])),ISNUMBER(FIND(" mm ",Table2[[#This Row],[loc?]]))),SUBSTITUTE(SUBSTITUTE(Table2[[#This Row],[loc?]]," m ","")," mm ","")="")</f>
        <v>0</v>
      </c>
      <c r="R81" s="36" cm="1">
        <f t="array" ref="R81">AVERAGE(IF(Table2[[#This Row],[Min_aerobic_1]:[Min_aerobic_2]]="NA",0,Table2[[#This Row],[Min_aerobic_1]:[Min_aerobic_2]]))</f>
        <v>5.0675887388947499E-5</v>
      </c>
    </row>
    <row r="82" spans="1:18" x14ac:dyDescent="0.35">
      <c r="A82" s="4" t="s">
        <v>250</v>
      </c>
      <c r="B82" s="4" t="s">
        <v>251</v>
      </c>
      <c r="C82" s="4" t="s">
        <v>252</v>
      </c>
      <c r="D82" s="4">
        <v>6.1147282562708401E-4</v>
      </c>
      <c r="E82" s="4">
        <v>5.05283013608334E-4</v>
      </c>
      <c r="F82" s="4">
        <v>2.1151620008491299E-4</v>
      </c>
      <c r="G82" s="4">
        <v>2.1818846776879201E-4</v>
      </c>
      <c r="H82" s="4">
        <v>1.6332771625519099E-3</v>
      </c>
      <c r="I82" s="4">
        <v>1.52437443030942E-3</v>
      </c>
      <c r="J82" s="4">
        <v>1.6099597790130401E-3</v>
      </c>
      <c r="K82" s="4">
        <v>4.7267041481958001E-4</v>
      </c>
      <c r="L82" s="4">
        <v>4.7771757935841401E-4</v>
      </c>
      <c r="M82" s="4">
        <v>4.84751062276164E-4</v>
      </c>
      <c r="N82" s="4" t="b">
        <f>_xlfn.XLOOKUP(Table2[[#This Row],[Protein]],Table3[name],Table3[subloc_assigned],"")&lt;&gt;""</f>
        <v>1</v>
      </c>
      <c r="O82" s="6" t="str" cm="1">
        <f t="array" ref="O82">IF(Table2[[#This Row],[modeled?]]," "&amp;_xlfn.TEXTJOIN(" ",FALSE,_xlfn._xlws.FILTER(Table3[subloc_assigned],Table3[name]=Table2[[#This Row],[Protein]],""))&amp;" ","")</f>
        <v xml:space="preserve"> c </v>
      </c>
      <c r="P82" s="6" t="b">
        <f>OR(ISNUMBER(FIND(" m ",Table2[[#This Row],[loc?]])),ISNUMBER(FIND(" mm ",Table2[[#This Row],[loc?]])))</f>
        <v>0</v>
      </c>
      <c r="Q82" s="6" t="b">
        <f>AND(OR(ISNUMBER(FIND(" m ",Table2[[#This Row],[loc?]])),ISNUMBER(FIND(" mm ",Table2[[#This Row],[loc?]]))),SUBSTITUTE(SUBSTITUTE(Table2[[#This Row],[loc?]]," m ","")," mm ","")="")</f>
        <v>0</v>
      </c>
      <c r="R82" s="36" cm="1">
        <f t="array" ref="R82">AVERAGE(IF(Table2[[#This Row],[Min_aerobic_1]:[Min_aerobic_2]]="NA",0,Table2[[#This Row],[Min_aerobic_1]:[Min_aerobic_2]]))</f>
        <v>5.5837791961770901E-4</v>
      </c>
    </row>
    <row r="83" spans="1:18" x14ac:dyDescent="0.35">
      <c r="A83" s="4" t="s">
        <v>253</v>
      </c>
      <c r="B83" s="4" t="s">
        <v>254</v>
      </c>
      <c r="C83" s="4" t="s">
        <v>255</v>
      </c>
      <c r="D83" s="4">
        <v>9.8281206355775304E-4</v>
      </c>
      <c r="E83" s="4">
        <v>1.18856072039641E-3</v>
      </c>
      <c r="F83" s="4">
        <v>1.213579612513E-3</v>
      </c>
      <c r="G83" s="4">
        <v>1.21529605714901E-3</v>
      </c>
      <c r="H83" s="4">
        <v>9.5243349456471398E-4</v>
      </c>
      <c r="I83" s="4">
        <v>9.2296960394655395E-4</v>
      </c>
      <c r="J83" s="4">
        <v>9.52194073009956E-4</v>
      </c>
      <c r="K83" s="4">
        <v>1.0993991154340801E-3</v>
      </c>
      <c r="L83" s="4">
        <v>1.11793740338933E-3</v>
      </c>
      <c r="M83" s="4">
        <v>1.12189916325612E-3</v>
      </c>
      <c r="N83" s="4" t="b">
        <f>_xlfn.XLOOKUP(Table2[[#This Row],[Protein]],Table3[name],Table3[subloc_assigned],"")&lt;&gt;""</f>
        <v>0</v>
      </c>
      <c r="O83" s="6" t="str" cm="1">
        <f t="array" ref="O83">IF(Table2[[#This Row],[modeled?]]," "&amp;_xlfn.TEXTJOIN(" ",FALSE,_xlfn._xlws.FILTER(Table3[subloc_assigned],Table3[name]=Table2[[#This Row],[Protein]],""))&amp;" ","")</f>
        <v/>
      </c>
      <c r="P83" s="6" t="b">
        <f>OR(ISNUMBER(FIND(" m ",Table2[[#This Row],[loc?]])),ISNUMBER(FIND(" mm ",Table2[[#This Row],[loc?]])))</f>
        <v>0</v>
      </c>
      <c r="Q83" s="6" t="b">
        <f>AND(OR(ISNUMBER(FIND(" m ",Table2[[#This Row],[loc?]])),ISNUMBER(FIND(" mm ",Table2[[#This Row],[loc?]]))),SUBSTITUTE(SUBSTITUTE(Table2[[#This Row],[loc?]]," m ","")," mm ","")="")</f>
        <v>0</v>
      </c>
      <c r="R83" s="36" cm="1">
        <f t="array" ref="R83">AVERAGE(IF(Table2[[#This Row],[Min_aerobic_1]:[Min_aerobic_2]]="NA",0,Table2[[#This Row],[Min_aerobic_1]:[Min_aerobic_2]]))</f>
        <v>1.0856863919770816E-3</v>
      </c>
    </row>
    <row r="84" spans="1:18" x14ac:dyDescent="0.35">
      <c r="A84" s="4" t="s">
        <v>256</v>
      </c>
      <c r="B84" s="4" t="s">
        <v>257</v>
      </c>
      <c r="C84" s="4" t="s">
        <v>258</v>
      </c>
      <c r="D84" s="4">
        <v>1.02192071590952E-4</v>
      </c>
      <c r="E84" s="4">
        <v>1.0168044044671101E-4</v>
      </c>
      <c r="F84" s="4">
        <v>1.14312310032497E-4</v>
      </c>
      <c r="G84" s="4">
        <v>1.19100092506664E-4</v>
      </c>
      <c r="H84" s="4">
        <v>1.0821130162147E-4</v>
      </c>
      <c r="I84" s="4">
        <v>1.1421855014690801E-4</v>
      </c>
      <c r="J84" s="4">
        <v>1.03569967977373E-4</v>
      </c>
      <c r="K84" s="4">
        <v>1.3715301439826399E-4</v>
      </c>
      <c r="L84" s="4">
        <v>1.39057015520435E-4</v>
      </c>
      <c r="M84" s="4">
        <v>1.31421420744555E-4</v>
      </c>
      <c r="N84" s="4" t="b">
        <f>_xlfn.XLOOKUP(Table2[[#This Row],[Protein]],Table3[name],Table3[subloc_assigned],"")&lt;&gt;""</f>
        <v>1</v>
      </c>
      <c r="O84" s="6" t="str" cm="1">
        <f t="array" ref="O84">IF(Table2[[#This Row],[modeled?]]," "&amp;_xlfn.TEXTJOIN(" ",FALSE,_xlfn._xlws.FILTER(Table3[subloc_assigned],Table3[name]=Table2[[#This Row],[Protein]],""))&amp;" ","")</f>
        <v xml:space="preserve"> c </v>
      </c>
      <c r="P84" s="6" t="b">
        <f>OR(ISNUMBER(FIND(" m ",Table2[[#This Row],[loc?]])),ISNUMBER(FIND(" mm ",Table2[[#This Row],[loc?]])))</f>
        <v>0</v>
      </c>
      <c r="Q84" s="6" t="b">
        <f>AND(OR(ISNUMBER(FIND(" m ",Table2[[#This Row],[loc?]])),ISNUMBER(FIND(" mm ",Table2[[#This Row],[loc?]]))),SUBSTITUTE(SUBSTITUTE(Table2[[#This Row],[loc?]]," m ","")," mm ","")="")</f>
        <v>0</v>
      </c>
      <c r="R84" s="36" cm="1">
        <f t="array" ref="R84">AVERAGE(IF(Table2[[#This Row],[Min_aerobic_1]:[Min_aerobic_2]]="NA",0,Table2[[#This Row],[Min_aerobic_1]:[Min_aerobic_2]]))</f>
        <v>1.019362560188315E-4</v>
      </c>
    </row>
    <row r="85" spans="1:18" x14ac:dyDescent="0.35">
      <c r="A85" s="4" t="s">
        <v>259</v>
      </c>
      <c r="B85" s="4" t="s">
        <v>260</v>
      </c>
      <c r="C85" s="4" t="s">
        <v>261</v>
      </c>
      <c r="D85" s="4">
        <v>1.1938426557068799E-3</v>
      </c>
      <c r="E85" s="4">
        <v>1.1991080771599301E-3</v>
      </c>
      <c r="F85" s="4">
        <v>1.71370266026289E-4</v>
      </c>
      <c r="G85" s="4">
        <v>1.84916860871404E-4</v>
      </c>
      <c r="H85" s="4">
        <v>2.7739227049479202E-3</v>
      </c>
      <c r="I85" s="4">
        <v>2.7504044621631E-3</v>
      </c>
      <c r="J85" s="4">
        <v>2.7641828798732801E-3</v>
      </c>
      <c r="K85" s="4">
        <v>4.2691738750562201E-4</v>
      </c>
      <c r="L85" s="4">
        <v>4.35082979515471E-4</v>
      </c>
      <c r="M85" s="4">
        <v>4.5481606769547399E-4</v>
      </c>
      <c r="N85" s="4" t="b">
        <f>_xlfn.XLOOKUP(Table2[[#This Row],[Protein]],Table3[name],Table3[subloc_assigned],"")&lt;&gt;""</f>
        <v>1</v>
      </c>
      <c r="O85" s="6" t="str" cm="1">
        <f t="array" ref="O85">IF(Table2[[#This Row],[modeled?]]," "&amp;_xlfn.TEXTJOIN(" ",FALSE,_xlfn._xlws.FILTER(Table3[subloc_assigned],Table3[name]=Table2[[#This Row],[Protein]],""))&amp;" ","")</f>
        <v xml:space="preserve"> c </v>
      </c>
      <c r="P85" s="6" t="b">
        <f>OR(ISNUMBER(FIND(" m ",Table2[[#This Row],[loc?]])),ISNUMBER(FIND(" mm ",Table2[[#This Row],[loc?]])))</f>
        <v>0</v>
      </c>
      <c r="Q85" s="6" t="b">
        <f>AND(OR(ISNUMBER(FIND(" m ",Table2[[#This Row],[loc?]])),ISNUMBER(FIND(" mm ",Table2[[#This Row],[loc?]]))),SUBSTITUTE(SUBSTITUTE(Table2[[#This Row],[loc?]]," m ","")," mm ","")="")</f>
        <v>0</v>
      </c>
      <c r="R85" s="36" cm="1">
        <f t="array" ref="R85">AVERAGE(IF(Table2[[#This Row],[Min_aerobic_1]:[Min_aerobic_2]]="NA",0,Table2[[#This Row],[Min_aerobic_1]:[Min_aerobic_2]]))</f>
        <v>1.1964753664334051E-3</v>
      </c>
    </row>
    <row r="86" spans="1:18" x14ac:dyDescent="0.35">
      <c r="A86" s="4" t="s">
        <v>262</v>
      </c>
      <c r="B86" s="4" t="s">
        <v>263</v>
      </c>
      <c r="C86" s="4" t="s">
        <v>264</v>
      </c>
      <c r="D86" s="6">
        <v>7.9772563610848399E-7</v>
      </c>
      <c r="E86" s="6">
        <v>9.4687627557645696E-7</v>
      </c>
      <c r="F86" s="6">
        <v>9.0075085283398105E-7</v>
      </c>
      <c r="G86" s="6">
        <v>9.0468981946635899E-7</v>
      </c>
      <c r="H86" s="6">
        <v>4.3616774052795201E-7</v>
      </c>
      <c r="I86" s="6">
        <v>4.6644368466143798E-7</v>
      </c>
      <c r="J86" s="6">
        <v>4.3810860504258201E-7</v>
      </c>
      <c r="K86" s="6">
        <v>5.16301980968856E-7</v>
      </c>
      <c r="L86" s="6">
        <v>5.2653672176064201E-7</v>
      </c>
      <c r="M86" s="6">
        <v>5.3477839200654896E-7</v>
      </c>
      <c r="N86" s="4" t="b">
        <f>_xlfn.XLOOKUP(Table2[[#This Row],[Protein]],Table3[name],Table3[subloc_assigned],"")&lt;&gt;""</f>
        <v>1</v>
      </c>
      <c r="O86" s="6" t="str" cm="1">
        <f t="array" ref="O86">IF(Table2[[#This Row],[modeled?]]," "&amp;_xlfn.TEXTJOIN(" ",FALSE,_xlfn._xlws.FILTER(Table3[subloc_assigned],Table3[name]=Table2[[#This Row],[Protein]],""))&amp;" ","")</f>
        <v xml:space="preserve"> c </v>
      </c>
      <c r="P86" s="6" t="b">
        <f>OR(ISNUMBER(FIND(" m ",Table2[[#This Row],[loc?]])),ISNUMBER(FIND(" mm ",Table2[[#This Row],[loc?]])))</f>
        <v>0</v>
      </c>
      <c r="Q86" s="6" t="b">
        <f>AND(OR(ISNUMBER(FIND(" m ",Table2[[#This Row],[loc?]])),ISNUMBER(FIND(" mm ",Table2[[#This Row],[loc?]]))),SUBSTITUTE(SUBSTITUTE(Table2[[#This Row],[loc?]]," m ","")," mm ","")="")</f>
        <v>0</v>
      </c>
      <c r="R86" s="36" cm="1">
        <f t="array" ref="R86">AVERAGE(IF(Table2[[#This Row],[Min_aerobic_1]:[Min_aerobic_2]]="NA",0,Table2[[#This Row],[Min_aerobic_1]:[Min_aerobic_2]]))</f>
        <v>8.7230095584247048E-7</v>
      </c>
    </row>
    <row r="87" spans="1:18" x14ac:dyDescent="0.35">
      <c r="A87" s="4" t="s">
        <v>265</v>
      </c>
      <c r="B87" s="4" t="s">
        <v>266</v>
      </c>
      <c r="C87" s="4" t="s">
        <v>267</v>
      </c>
      <c r="D87" s="4">
        <v>1.4524396165279099E-3</v>
      </c>
      <c r="E87" s="4">
        <v>1.9529061095971E-3</v>
      </c>
      <c r="F87" s="4">
        <v>1.63432482524505E-3</v>
      </c>
      <c r="G87" s="4">
        <v>1.4782178673849399E-3</v>
      </c>
      <c r="H87" s="4">
        <v>1.4381171669522301E-3</v>
      </c>
      <c r="I87" s="4">
        <v>1.4240708158711399E-3</v>
      </c>
      <c r="J87" s="4">
        <v>1.42675889032752E-3</v>
      </c>
      <c r="K87" s="4">
        <v>1.8534517558268101E-3</v>
      </c>
      <c r="L87" s="4">
        <v>1.74630166852753E-3</v>
      </c>
      <c r="M87" s="4">
        <v>1.73737513158817E-3</v>
      </c>
      <c r="N87" s="4" t="b">
        <f>_xlfn.XLOOKUP(Table2[[#This Row],[Protein]],Table3[name],Table3[subloc_assigned],"")&lt;&gt;""</f>
        <v>1</v>
      </c>
      <c r="O87" s="6" t="str" cm="1">
        <f t="array" ref="O87">IF(Table2[[#This Row],[modeled?]]," "&amp;_xlfn.TEXTJOIN(" ",FALSE,_xlfn._xlws.FILTER(Table3[subloc_assigned],Table3[name]=Table2[[#This Row],[Protein]],""))&amp;" ","")</f>
        <v xml:space="preserve"> c </v>
      </c>
      <c r="P87" s="6" t="b">
        <f>OR(ISNUMBER(FIND(" m ",Table2[[#This Row],[loc?]])),ISNUMBER(FIND(" mm ",Table2[[#This Row],[loc?]])))</f>
        <v>0</v>
      </c>
      <c r="Q87" s="6" t="b">
        <f>AND(OR(ISNUMBER(FIND(" m ",Table2[[#This Row],[loc?]])),ISNUMBER(FIND(" mm ",Table2[[#This Row],[loc?]]))),SUBSTITUTE(SUBSTITUTE(Table2[[#This Row],[loc?]]," m ","")," mm ","")="")</f>
        <v>0</v>
      </c>
      <c r="R87" s="36" cm="1">
        <f t="array" ref="R87">AVERAGE(IF(Table2[[#This Row],[Min_aerobic_1]:[Min_aerobic_2]]="NA",0,Table2[[#This Row],[Min_aerobic_1]:[Min_aerobic_2]]))</f>
        <v>1.7026728630625048E-3</v>
      </c>
    </row>
    <row r="88" spans="1:18" x14ac:dyDescent="0.35">
      <c r="A88" s="4" t="s">
        <v>268</v>
      </c>
      <c r="B88" s="4" t="s">
        <v>269</v>
      </c>
      <c r="C88" s="4" t="s">
        <v>270</v>
      </c>
      <c r="D88" s="6">
        <v>1.51896891287968E-5</v>
      </c>
      <c r="E88" s="6">
        <v>1.58539359582142E-5</v>
      </c>
      <c r="F88" s="6">
        <v>1.6855274966158201E-5</v>
      </c>
      <c r="G88" s="6">
        <v>2.0865175976483701E-5</v>
      </c>
      <c r="H88" s="6">
        <v>1.29083761608382E-5</v>
      </c>
      <c r="I88" s="6">
        <v>1.34946992766111E-5</v>
      </c>
      <c r="J88" s="6">
        <v>1.31451407847395E-5</v>
      </c>
      <c r="K88" s="6">
        <v>1.5885623079400101E-5</v>
      </c>
      <c r="L88" s="6">
        <v>1.6634486902427499E-5</v>
      </c>
      <c r="M88" s="6">
        <v>1.6899763706115599E-5</v>
      </c>
      <c r="N88" s="4" t="b">
        <f>_xlfn.XLOOKUP(Table2[[#This Row],[Protein]],Table3[name],Table3[subloc_assigned],"")&lt;&gt;""</f>
        <v>0</v>
      </c>
      <c r="O88" s="6" t="str" cm="1">
        <f t="array" ref="O88">IF(Table2[[#This Row],[modeled?]]," "&amp;_xlfn.TEXTJOIN(" ",FALSE,_xlfn._xlws.FILTER(Table3[subloc_assigned],Table3[name]=Table2[[#This Row],[Protein]],""))&amp;" ","")</f>
        <v/>
      </c>
      <c r="P88" s="6" t="b">
        <f>OR(ISNUMBER(FIND(" m ",Table2[[#This Row],[loc?]])),ISNUMBER(FIND(" mm ",Table2[[#This Row],[loc?]])))</f>
        <v>0</v>
      </c>
      <c r="Q88" s="6" t="b">
        <f>AND(OR(ISNUMBER(FIND(" m ",Table2[[#This Row],[loc?]])),ISNUMBER(FIND(" mm ",Table2[[#This Row],[loc?]]))),SUBSTITUTE(SUBSTITUTE(Table2[[#This Row],[loc?]]," m ","")," mm ","")="")</f>
        <v>0</v>
      </c>
      <c r="R88" s="36" cm="1">
        <f t="array" ref="R88">AVERAGE(IF(Table2[[#This Row],[Min_aerobic_1]:[Min_aerobic_2]]="NA",0,Table2[[#This Row],[Min_aerobic_1]:[Min_aerobic_2]]))</f>
        <v>1.5521812543505501E-5</v>
      </c>
    </row>
    <row r="89" spans="1:18" x14ac:dyDescent="0.35">
      <c r="A89" s="4" t="s">
        <v>271</v>
      </c>
      <c r="B89" s="4" t="s">
        <v>272</v>
      </c>
      <c r="C89" s="4" t="s">
        <v>273</v>
      </c>
      <c r="D89" s="4">
        <v>9.4661106550511997E-4</v>
      </c>
      <c r="E89" s="4">
        <v>8.9707148614136603E-4</v>
      </c>
      <c r="F89" s="4">
        <v>1.25133427435444E-3</v>
      </c>
      <c r="G89" s="4">
        <v>1.25169216956426E-3</v>
      </c>
      <c r="H89" s="4">
        <v>1.09159311724288E-3</v>
      </c>
      <c r="I89" s="4">
        <v>1.1319604299666001E-3</v>
      </c>
      <c r="J89" s="4">
        <v>1.0870367365986399E-3</v>
      </c>
      <c r="K89" s="4">
        <v>1.2459427571158599E-3</v>
      </c>
      <c r="L89" s="4">
        <v>1.2937513427262401E-3</v>
      </c>
      <c r="M89" s="4">
        <v>1.29341786685001E-3</v>
      </c>
      <c r="N89" s="4" t="b">
        <f>_xlfn.XLOOKUP(Table2[[#This Row],[Protein]],Table3[name],Table3[subloc_assigned],"")&lt;&gt;""</f>
        <v>1</v>
      </c>
      <c r="O89" s="6" t="str" cm="1">
        <f t="array" ref="O89">IF(Table2[[#This Row],[modeled?]]," "&amp;_xlfn.TEXTJOIN(" ",FALSE,_xlfn._xlws.FILTER(Table3[subloc_assigned],Table3[name]=Table2[[#This Row],[Protein]],""))&amp;" ","")</f>
        <v xml:space="preserve"> c </v>
      </c>
      <c r="P89" s="6" t="b">
        <f>OR(ISNUMBER(FIND(" m ",Table2[[#This Row],[loc?]])),ISNUMBER(FIND(" mm ",Table2[[#This Row],[loc?]])))</f>
        <v>0</v>
      </c>
      <c r="Q89" s="6" t="b">
        <f>AND(OR(ISNUMBER(FIND(" m ",Table2[[#This Row],[loc?]])),ISNUMBER(FIND(" mm ",Table2[[#This Row],[loc?]]))),SUBSTITUTE(SUBSTITUTE(Table2[[#This Row],[loc?]]," m ","")," mm ","")="")</f>
        <v>0</v>
      </c>
      <c r="R89" s="36" cm="1">
        <f t="array" ref="R89">AVERAGE(IF(Table2[[#This Row],[Min_aerobic_1]:[Min_aerobic_2]]="NA",0,Table2[[#This Row],[Min_aerobic_1]:[Min_aerobic_2]]))</f>
        <v>9.21841275823243E-4</v>
      </c>
    </row>
    <row r="90" spans="1:18" x14ac:dyDescent="0.35">
      <c r="A90" s="4" t="s">
        <v>274</v>
      </c>
      <c r="B90" s="4" t="s">
        <v>275</v>
      </c>
      <c r="C90" s="4" t="s">
        <v>276</v>
      </c>
      <c r="D90" s="4">
        <v>5.0671471837694096E-4</v>
      </c>
      <c r="E90" s="4">
        <v>4.4563372180806798E-4</v>
      </c>
      <c r="F90" s="4">
        <v>6.3792185109226704E-4</v>
      </c>
      <c r="G90" s="4">
        <v>6.7802047211029497E-4</v>
      </c>
      <c r="H90" s="4">
        <v>8.6842916855107695E-4</v>
      </c>
      <c r="I90" s="4">
        <v>8.6160076629911099E-4</v>
      </c>
      <c r="J90" s="4">
        <v>8.5387178884875896E-4</v>
      </c>
      <c r="K90" s="4">
        <v>9.0589708071238601E-4</v>
      </c>
      <c r="L90" s="4">
        <v>9.2205273483626901E-4</v>
      </c>
      <c r="M90" s="4">
        <v>9.3776842591378803E-4</v>
      </c>
      <c r="N90" s="4" t="b">
        <f>_xlfn.XLOOKUP(Table2[[#This Row],[Protein]],Table3[name],Table3[subloc_assigned],"")&lt;&gt;""</f>
        <v>1</v>
      </c>
      <c r="O90" s="6" t="str" cm="1">
        <f t="array" ref="O90">IF(Table2[[#This Row],[modeled?]]," "&amp;_xlfn.TEXTJOIN(" ",FALSE,_xlfn._xlws.FILTER(Table3[subloc_assigned],Table3[name]=Table2[[#This Row],[Protein]],""))&amp;" ","")</f>
        <v xml:space="preserve"> c </v>
      </c>
      <c r="P90" s="6" t="b">
        <f>OR(ISNUMBER(FIND(" m ",Table2[[#This Row],[loc?]])),ISNUMBER(FIND(" mm ",Table2[[#This Row],[loc?]])))</f>
        <v>0</v>
      </c>
      <c r="Q90" s="6" t="b">
        <f>AND(OR(ISNUMBER(FIND(" m ",Table2[[#This Row],[loc?]])),ISNUMBER(FIND(" mm ",Table2[[#This Row],[loc?]]))),SUBSTITUTE(SUBSTITUTE(Table2[[#This Row],[loc?]]," m ","")," mm ","")="")</f>
        <v>0</v>
      </c>
      <c r="R90" s="36" cm="1">
        <f t="array" ref="R90">AVERAGE(IF(Table2[[#This Row],[Min_aerobic_1]:[Min_aerobic_2]]="NA",0,Table2[[#This Row],[Min_aerobic_1]:[Min_aerobic_2]]))</f>
        <v>4.7617422009250444E-4</v>
      </c>
    </row>
    <row r="91" spans="1:18" x14ac:dyDescent="0.35">
      <c r="A91" s="4" t="s">
        <v>277</v>
      </c>
      <c r="B91" s="4" t="s">
        <v>278</v>
      </c>
      <c r="C91" s="4" t="s">
        <v>279</v>
      </c>
      <c r="D91" s="6">
        <v>1.6179672126263698E-5</v>
      </c>
      <c r="E91" s="6">
        <v>1.41054705418339E-5</v>
      </c>
      <c r="F91" s="6">
        <v>1.8113353140339298E-5</v>
      </c>
      <c r="G91" s="6">
        <v>1.7772319735485899E-5</v>
      </c>
      <c r="H91" s="6">
        <v>2.5506475344990399E-5</v>
      </c>
      <c r="I91" s="6">
        <v>2.5172610434171299E-5</v>
      </c>
      <c r="J91" s="6">
        <v>2.5827536396572699E-5</v>
      </c>
      <c r="K91" s="6">
        <v>3.0316823641257701E-5</v>
      </c>
      <c r="L91" s="6">
        <v>3.1916766277788202E-5</v>
      </c>
      <c r="M91" s="6">
        <v>3.2025926645031797E-5</v>
      </c>
      <c r="N91" s="4" t="b">
        <f>_xlfn.XLOOKUP(Table2[[#This Row],[Protein]],Table3[name],Table3[subloc_assigned],"")&lt;&gt;""</f>
        <v>1</v>
      </c>
      <c r="O91" s="6" t="str" cm="1">
        <f t="array" ref="O91">IF(Table2[[#This Row],[modeled?]]," "&amp;_xlfn.TEXTJOIN(" ",FALSE,_xlfn._xlws.FILTER(Table3[subloc_assigned],Table3[name]=Table2[[#This Row],[Protein]],""))&amp;" ","")</f>
        <v xml:space="preserve"> m </v>
      </c>
      <c r="P91" s="6" t="b">
        <f>OR(ISNUMBER(FIND(" m ",Table2[[#This Row],[loc?]])),ISNUMBER(FIND(" mm ",Table2[[#This Row],[loc?]])))</f>
        <v>1</v>
      </c>
      <c r="Q91" s="6" t="b">
        <f>AND(OR(ISNUMBER(FIND(" m ",Table2[[#This Row],[loc?]])),ISNUMBER(FIND(" mm ",Table2[[#This Row],[loc?]]))),SUBSTITUTE(SUBSTITUTE(Table2[[#This Row],[loc?]]," m ","")," mm ","")="")</f>
        <v>1</v>
      </c>
      <c r="R91" s="36" cm="1">
        <f t="array" ref="R91">AVERAGE(IF(Table2[[#This Row],[Min_aerobic_1]:[Min_aerobic_2]]="NA",0,Table2[[#This Row],[Min_aerobic_1]:[Min_aerobic_2]]))</f>
        <v>1.5142571334048798E-5</v>
      </c>
    </row>
    <row r="92" spans="1:18" x14ac:dyDescent="0.35">
      <c r="A92" s="4" t="s">
        <v>280</v>
      </c>
      <c r="B92" s="4" t="s">
        <v>281</v>
      </c>
      <c r="C92" s="4" t="s">
        <v>282</v>
      </c>
      <c r="D92" s="6">
        <v>9.7572835192674996E-5</v>
      </c>
      <c r="E92" s="6">
        <v>7.8359652941231193E-5</v>
      </c>
      <c r="F92" s="6">
        <v>8.1875043859280694E-5</v>
      </c>
      <c r="G92" s="6">
        <v>7.6139975472239101E-5</v>
      </c>
      <c r="H92" s="4">
        <v>4.2845040178083899E-4</v>
      </c>
      <c r="I92" s="4">
        <v>2.3602584253961799E-4</v>
      </c>
      <c r="J92" s="4">
        <v>2.8378954773075301E-4</v>
      </c>
      <c r="K92" s="4">
        <v>1.65625380913561E-4</v>
      </c>
      <c r="L92" s="4">
        <v>1.9166680798281499E-4</v>
      </c>
      <c r="M92" s="4">
        <v>1.96780626000165E-4</v>
      </c>
      <c r="N92" s="4" t="b">
        <f>_xlfn.XLOOKUP(Table2[[#This Row],[Protein]],Table3[name],Table3[subloc_assigned],"")&lt;&gt;""</f>
        <v>1</v>
      </c>
      <c r="O92" s="6" t="str" cm="1">
        <f t="array" ref="O92">IF(Table2[[#This Row],[modeled?]]," "&amp;_xlfn.TEXTJOIN(" ",FALSE,_xlfn._xlws.FILTER(Table3[subloc_assigned],Table3[name]=Table2[[#This Row],[Protein]],""))&amp;" ","")</f>
        <v xml:space="preserve"> c </v>
      </c>
      <c r="P92" s="6" t="b">
        <f>OR(ISNUMBER(FIND(" m ",Table2[[#This Row],[loc?]])),ISNUMBER(FIND(" mm ",Table2[[#This Row],[loc?]])))</f>
        <v>0</v>
      </c>
      <c r="Q92" s="6" t="b">
        <f>AND(OR(ISNUMBER(FIND(" m ",Table2[[#This Row],[loc?]])),ISNUMBER(FIND(" mm ",Table2[[#This Row],[loc?]]))),SUBSTITUTE(SUBSTITUTE(Table2[[#This Row],[loc?]]," m ","")," mm ","")="")</f>
        <v>0</v>
      </c>
      <c r="R92" s="36" cm="1">
        <f t="array" ref="R92">AVERAGE(IF(Table2[[#This Row],[Min_aerobic_1]:[Min_aerobic_2]]="NA",0,Table2[[#This Row],[Min_aerobic_1]:[Min_aerobic_2]]))</f>
        <v>8.7966244066953094E-5</v>
      </c>
    </row>
    <row r="93" spans="1:18" x14ac:dyDescent="0.35">
      <c r="A93" s="4" t="s">
        <v>283</v>
      </c>
      <c r="B93" s="4" t="s">
        <v>284</v>
      </c>
      <c r="C93" s="4" t="s">
        <v>285</v>
      </c>
      <c r="D93" s="4">
        <v>2.8394262945557799E-3</v>
      </c>
      <c r="E93" s="4">
        <v>2.4344454599175098E-3</v>
      </c>
      <c r="F93" s="4">
        <v>3.7075021379569398E-3</v>
      </c>
      <c r="G93" s="4">
        <v>3.5634077359200001E-3</v>
      </c>
      <c r="H93" s="4">
        <v>3.9433602915329201E-3</v>
      </c>
      <c r="I93" s="4">
        <v>4.01022652144671E-3</v>
      </c>
      <c r="J93" s="4">
        <v>3.7455378157431598E-3</v>
      </c>
      <c r="K93" s="4">
        <v>4.7842941516135998E-3</v>
      </c>
      <c r="L93" s="4">
        <v>5.2308449967832299E-3</v>
      </c>
      <c r="M93" s="4">
        <v>5.0415871324956396E-3</v>
      </c>
      <c r="N93" s="4" t="b">
        <f>_xlfn.XLOOKUP(Table2[[#This Row],[Protein]],Table3[name],Table3[subloc_assigned],"")&lt;&gt;""</f>
        <v>1</v>
      </c>
      <c r="O93" s="6" t="str" cm="1">
        <f t="array" ref="O93">IF(Table2[[#This Row],[modeled?]]," "&amp;_xlfn.TEXTJOIN(" ",FALSE,_xlfn._xlws.FILTER(Table3[subloc_assigned],Table3[name]=Table2[[#This Row],[Protein]],""))&amp;" ","")</f>
        <v xml:space="preserve"> c </v>
      </c>
      <c r="P93" s="6" t="b">
        <f>OR(ISNUMBER(FIND(" m ",Table2[[#This Row],[loc?]])),ISNUMBER(FIND(" mm ",Table2[[#This Row],[loc?]])))</f>
        <v>0</v>
      </c>
      <c r="Q93" s="6" t="b">
        <f>AND(OR(ISNUMBER(FIND(" m ",Table2[[#This Row],[loc?]])),ISNUMBER(FIND(" mm ",Table2[[#This Row],[loc?]]))),SUBSTITUTE(SUBSTITUTE(Table2[[#This Row],[loc?]]," m ","")," mm ","")="")</f>
        <v>0</v>
      </c>
      <c r="R93" s="36" cm="1">
        <f t="array" ref="R93">AVERAGE(IF(Table2[[#This Row],[Min_aerobic_1]:[Min_aerobic_2]]="NA",0,Table2[[#This Row],[Min_aerobic_1]:[Min_aerobic_2]]))</f>
        <v>2.6369358772366448E-3</v>
      </c>
    </row>
    <row r="94" spans="1:18" x14ac:dyDescent="0.35">
      <c r="A94" s="4" t="s">
        <v>286</v>
      </c>
      <c r="B94" s="4" t="s">
        <v>287</v>
      </c>
      <c r="C94" s="4" t="s">
        <v>288</v>
      </c>
      <c r="D94" s="4">
        <v>1.1841312139948999E-4</v>
      </c>
      <c r="E94" s="4">
        <v>1.03464800093221E-4</v>
      </c>
      <c r="F94" s="6">
        <v>4.9422782776149301E-5</v>
      </c>
      <c r="G94" s="6">
        <v>5.4394380781718102E-5</v>
      </c>
      <c r="H94" s="6">
        <v>6.0597054772363297E-5</v>
      </c>
      <c r="I94" s="6">
        <v>6.83570865411532E-5</v>
      </c>
      <c r="J94" s="6">
        <v>6.3763152271415399E-5</v>
      </c>
      <c r="K94" s="6">
        <v>2.8071694115101001E-5</v>
      </c>
      <c r="L94" s="6">
        <v>2.9282642693210702E-5</v>
      </c>
      <c r="M94" s="6">
        <v>2.98546599427875E-5</v>
      </c>
      <c r="N94" s="4" t="b">
        <f>_xlfn.XLOOKUP(Table2[[#This Row],[Protein]],Table3[name],Table3[subloc_assigned],"")&lt;&gt;""</f>
        <v>1</v>
      </c>
      <c r="O94" s="6" t="str" cm="1">
        <f t="array" ref="O94">IF(Table2[[#This Row],[modeled?]]," "&amp;_xlfn.TEXTJOIN(" ",FALSE,_xlfn._xlws.FILTER(Table3[subloc_assigned],Table3[name]=Table2[[#This Row],[Protein]],""))&amp;" ","")</f>
        <v xml:space="preserve"> en </v>
      </c>
      <c r="P94" s="6" t="b">
        <f>OR(ISNUMBER(FIND(" m ",Table2[[#This Row],[loc?]])),ISNUMBER(FIND(" mm ",Table2[[#This Row],[loc?]])))</f>
        <v>0</v>
      </c>
      <c r="Q94" s="6" t="b">
        <f>AND(OR(ISNUMBER(FIND(" m ",Table2[[#This Row],[loc?]])),ISNUMBER(FIND(" mm ",Table2[[#This Row],[loc?]]))),SUBSTITUTE(SUBSTITUTE(Table2[[#This Row],[loc?]]," m ","")," mm ","")="")</f>
        <v>0</v>
      </c>
      <c r="R94" s="36" cm="1">
        <f t="array" ref="R94">AVERAGE(IF(Table2[[#This Row],[Min_aerobic_1]:[Min_aerobic_2]]="NA",0,Table2[[#This Row],[Min_aerobic_1]:[Min_aerobic_2]]))</f>
        <v>1.1093896074635551E-4</v>
      </c>
    </row>
    <row r="95" spans="1:18" x14ac:dyDescent="0.35">
      <c r="A95" s="4" t="s">
        <v>289</v>
      </c>
      <c r="B95" s="4" t="s">
        <v>290</v>
      </c>
      <c r="C95" s="4" t="s">
        <v>291</v>
      </c>
      <c r="D95" s="6">
        <v>1.33509716634388E-5</v>
      </c>
      <c r="E95" s="6">
        <v>1.4351483298199901E-5</v>
      </c>
      <c r="F95" s="6">
        <v>1.6323520452488699E-5</v>
      </c>
      <c r="G95" s="6">
        <v>1.6199475954031601E-5</v>
      </c>
      <c r="H95" s="6">
        <v>1.0011548555009199E-5</v>
      </c>
      <c r="I95" s="6">
        <v>1.0616796849604401E-5</v>
      </c>
      <c r="J95" s="6">
        <v>1.0918938404775401E-5</v>
      </c>
      <c r="K95" s="6">
        <v>1.32083680953646E-5</v>
      </c>
      <c r="L95" s="6">
        <v>1.38246946309313E-5</v>
      </c>
      <c r="M95" s="6">
        <v>1.37669660809005E-5</v>
      </c>
      <c r="N95" s="4" t="b">
        <f>_xlfn.XLOOKUP(Table2[[#This Row],[Protein]],Table3[name],Table3[subloc_assigned],"")&lt;&gt;""</f>
        <v>0</v>
      </c>
      <c r="O95" s="6" t="str" cm="1">
        <f t="array" ref="O95">IF(Table2[[#This Row],[modeled?]]," "&amp;_xlfn.TEXTJOIN(" ",FALSE,_xlfn._xlws.FILTER(Table3[subloc_assigned],Table3[name]=Table2[[#This Row],[Protein]],""))&amp;" ","")</f>
        <v/>
      </c>
      <c r="P95" s="6" t="b">
        <f>OR(ISNUMBER(FIND(" m ",Table2[[#This Row],[loc?]])),ISNUMBER(FIND(" mm ",Table2[[#This Row],[loc?]])))</f>
        <v>0</v>
      </c>
      <c r="Q95" s="6" t="b">
        <f>AND(OR(ISNUMBER(FIND(" m ",Table2[[#This Row],[loc?]])),ISNUMBER(FIND(" mm ",Table2[[#This Row],[loc?]]))),SUBSTITUTE(SUBSTITUTE(Table2[[#This Row],[loc?]]," m ","")," mm ","")="")</f>
        <v>0</v>
      </c>
      <c r="R95" s="36" cm="1">
        <f t="array" ref="R95">AVERAGE(IF(Table2[[#This Row],[Min_aerobic_1]:[Min_aerobic_2]]="NA",0,Table2[[#This Row],[Min_aerobic_1]:[Min_aerobic_2]]))</f>
        <v>1.3851227480819351E-5</v>
      </c>
    </row>
    <row r="96" spans="1:18" x14ac:dyDescent="0.35">
      <c r="A96" s="4" t="s">
        <v>292</v>
      </c>
      <c r="B96" s="4" t="s">
        <v>293</v>
      </c>
      <c r="C96" s="4" t="s">
        <v>294</v>
      </c>
      <c r="D96" s="6">
        <v>1.8517542868491899E-5</v>
      </c>
      <c r="E96" s="6">
        <v>1.57910683284632E-5</v>
      </c>
      <c r="F96" s="6">
        <v>1.8909629528483499E-5</v>
      </c>
      <c r="G96" s="6">
        <v>1.8915037888157199E-5</v>
      </c>
      <c r="H96" s="6">
        <v>2.2879252018128801E-5</v>
      </c>
      <c r="I96" s="6">
        <v>2.15513111224423E-5</v>
      </c>
      <c r="J96" s="6">
        <v>2.4987867937488099E-5</v>
      </c>
      <c r="K96" s="6">
        <v>2.4125505584253401E-5</v>
      </c>
      <c r="L96" s="6">
        <v>2.42970614549842E-5</v>
      </c>
      <c r="M96" s="6">
        <v>2.62414099283856E-5</v>
      </c>
      <c r="N96" s="4" t="b">
        <f>_xlfn.XLOOKUP(Table2[[#This Row],[Protein]],Table3[name],Table3[subloc_assigned],"")&lt;&gt;""</f>
        <v>0</v>
      </c>
      <c r="O96" s="6" t="str" cm="1">
        <f t="array" ref="O96">IF(Table2[[#This Row],[modeled?]]," "&amp;_xlfn.TEXTJOIN(" ",FALSE,_xlfn._xlws.FILTER(Table3[subloc_assigned],Table3[name]=Table2[[#This Row],[Protein]],""))&amp;" ","")</f>
        <v/>
      </c>
      <c r="P96" s="6" t="b">
        <f>OR(ISNUMBER(FIND(" m ",Table2[[#This Row],[loc?]])),ISNUMBER(FIND(" mm ",Table2[[#This Row],[loc?]])))</f>
        <v>0</v>
      </c>
      <c r="Q96" s="6" t="b">
        <f>AND(OR(ISNUMBER(FIND(" m ",Table2[[#This Row],[loc?]])),ISNUMBER(FIND(" mm ",Table2[[#This Row],[loc?]]))),SUBSTITUTE(SUBSTITUTE(Table2[[#This Row],[loc?]]," m ","")," mm ","")="")</f>
        <v>0</v>
      </c>
      <c r="R96" s="36" cm="1">
        <f t="array" ref="R96">AVERAGE(IF(Table2[[#This Row],[Min_aerobic_1]:[Min_aerobic_2]]="NA",0,Table2[[#This Row],[Min_aerobic_1]:[Min_aerobic_2]]))</f>
        <v>1.7154305598477549E-5</v>
      </c>
    </row>
    <row r="97" spans="1:18" x14ac:dyDescent="0.35">
      <c r="A97" s="4" t="s">
        <v>295</v>
      </c>
      <c r="B97" s="4" t="s">
        <v>296</v>
      </c>
      <c r="C97" s="4" t="s">
        <v>297</v>
      </c>
      <c r="D97" s="4">
        <v>2.3411458459370398E-3</v>
      </c>
      <c r="E97" s="4">
        <v>3.5006683771094701E-3</v>
      </c>
      <c r="F97" s="4">
        <v>2.4902633942599601E-3</v>
      </c>
      <c r="G97" s="4">
        <v>2.7267035570899198E-3</v>
      </c>
      <c r="H97" s="4">
        <v>1.55943224823132E-3</v>
      </c>
      <c r="I97" s="4">
        <v>1.5612016774891799E-3</v>
      </c>
      <c r="J97" s="4">
        <v>1.56527450984933E-3</v>
      </c>
      <c r="K97" s="4">
        <v>1.16784219074021E-3</v>
      </c>
      <c r="L97" s="4">
        <v>1.2756180937065801E-3</v>
      </c>
      <c r="M97" s="4">
        <v>1.2949285733555201E-3</v>
      </c>
      <c r="N97" s="4" t="b">
        <f>_xlfn.XLOOKUP(Table2[[#This Row],[Protein]],Table3[name],Table3[subloc_assigned],"")&lt;&gt;""</f>
        <v>0</v>
      </c>
      <c r="O97" s="6" t="str" cm="1">
        <f t="array" ref="O97">IF(Table2[[#This Row],[modeled?]]," "&amp;_xlfn.TEXTJOIN(" ",FALSE,_xlfn._xlws.FILTER(Table3[subloc_assigned],Table3[name]=Table2[[#This Row],[Protein]],""))&amp;" ","")</f>
        <v/>
      </c>
      <c r="P97" s="6" t="b">
        <f>OR(ISNUMBER(FIND(" m ",Table2[[#This Row],[loc?]])),ISNUMBER(FIND(" mm ",Table2[[#This Row],[loc?]])))</f>
        <v>0</v>
      </c>
      <c r="Q97" s="6" t="b">
        <f>AND(OR(ISNUMBER(FIND(" m ",Table2[[#This Row],[loc?]])),ISNUMBER(FIND(" mm ",Table2[[#This Row],[loc?]]))),SUBSTITUTE(SUBSTITUTE(Table2[[#This Row],[loc?]]," m ","")," mm ","")="")</f>
        <v>0</v>
      </c>
      <c r="R97" s="36" cm="1">
        <f t="array" ref="R97">AVERAGE(IF(Table2[[#This Row],[Min_aerobic_1]:[Min_aerobic_2]]="NA",0,Table2[[#This Row],[Min_aerobic_1]:[Min_aerobic_2]]))</f>
        <v>2.920907111523255E-3</v>
      </c>
    </row>
    <row r="98" spans="1:18" x14ac:dyDescent="0.35">
      <c r="A98" s="4" t="s">
        <v>298</v>
      </c>
      <c r="B98" s="4" t="s">
        <v>299</v>
      </c>
      <c r="C98" s="4" t="s">
        <v>300</v>
      </c>
      <c r="D98" s="4">
        <v>1.3053795678754699E-3</v>
      </c>
      <c r="E98" s="4">
        <v>1.2847772312732299E-3</v>
      </c>
      <c r="F98" s="4">
        <v>1.2932182914540599E-3</v>
      </c>
      <c r="G98" s="4">
        <v>1.3550294523925E-3</v>
      </c>
      <c r="H98" s="4">
        <v>9.782694961135189E-4</v>
      </c>
      <c r="I98" s="4">
        <v>9.49476149324823E-4</v>
      </c>
      <c r="J98" s="4">
        <v>1.0076672875073401E-3</v>
      </c>
      <c r="K98" s="4">
        <v>1.0155270882679301E-3</v>
      </c>
      <c r="L98" s="4">
        <v>1.1069766328068401E-3</v>
      </c>
      <c r="M98" s="4">
        <v>1.1260757140129599E-3</v>
      </c>
      <c r="N98" s="4" t="b">
        <f>_xlfn.XLOOKUP(Table2[[#This Row],[Protein]],Table3[name],Table3[subloc_assigned],"")&lt;&gt;""</f>
        <v>0</v>
      </c>
      <c r="O98" s="6" t="str" cm="1">
        <f t="array" ref="O98">IF(Table2[[#This Row],[modeled?]]," "&amp;_xlfn.TEXTJOIN(" ",FALSE,_xlfn._xlws.FILTER(Table3[subloc_assigned],Table3[name]=Table2[[#This Row],[Protein]],""))&amp;" ","")</f>
        <v/>
      </c>
      <c r="P98" s="6" t="b">
        <f>OR(ISNUMBER(FIND(" m ",Table2[[#This Row],[loc?]])),ISNUMBER(FIND(" mm ",Table2[[#This Row],[loc?]])))</f>
        <v>0</v>
      </c>
      <c r="Q98" s="6" t="b">
        <f>AND(OR(ISNUMBER(FIND(" m ",Table2[[#This Row],[loc?]])),ISNUMBER(FIND(" mm ",Table2[[#This Row],[loc?]]))),SUBSTITUTE(SUBSTITUTE(Table2[[#This Row],[loc?]]," m ","")," mm ","")="")</f>
        <v>0</v>
      </c>
      <c r="R98" s="36" cm="1">
        <f t="array" ref="R98">AVERAGE(IF(Table2[[#This Row],[Min_aerobic_1]:[Min_aerobic_2]]="NA",0,Table2[[#This Row],[Min_aerobic_1]:[Min_aerobic_2]]))</f>
        <v>1.29507839957435E-3</v>
      </c>
    </row>
    <row r="99" spans="1:18" x14ac:dyDescent="0.35">
      <c r="A99" s="4" t="s">
        <v>301</v>
      </c>
      <c r="B99" s="4" t="s">
        <v>302</v>
      </c>
      <c r="C99" s="4" t="s">
        <v>303</v>
      </c>
      <c r="D99" s="4">
        <v>3.8788346544779101E-3</v>
      </c>
      <c r="E99" s="4">
        <v>4.0489763413608998E-3</v>
      </c>
      <c r="F99" s="4">
        <v>3.6498032409216399E-3</v>
      </c>
      <c r="G99" s="4">
        <v>3.64724668338649E-3</v>
      </c>
      <c r="H99" s="4">
        <v>4.21631438045229E-3</v>
      </c>
      <c r="I99" s="4">
        <v>4.3858060295184102E-3</v>
      </c>
      <c r="J99" s="4">
        <v>4.3286790882841103E-3</v>
      </c>
      <c r="K99" s="4">
        <v>3.7658702974589999E-3</v>
      </c>
      <c r="L99" s="4">
        <v>3.8918635768937899E-3</v>
      </c>
      <c r="M99" s="4">
        <v>3.9451976459410898E-3</v>
      </c>
      <c r="N99" s="4" t="b">
        <f>_xlfn.XLOOKUP(Table2[[#This Row],[Protein]],Table3[name],Table3[subloc_assigned],"")&lt;&gt;""</f>
        <v>1</v>
      </c>
      <c r="O99" s="6" t="str" cm="1">
        <f t="array" ref="O99">IF(Table2[[#This Row],[modeled?]]," "&amp;_xlfn.TEXTJOIN(" ",FALSE,_xlfn._xlws.FILTER(Table3[subloc_assigned],Table3[name]=Table2[[#This Row],[Protein]],""))&amp;" ","")</f>
        <v xml:space="preserve"> en </v>
      </c>
      <c r="P99" s="6" t="b">
        <f>OR(ISNUMBER(FIND(" m ",Table2[[#This Row],[loc?]])),ISNUMBER(FIND(" mm ",Table2[[#This Row],[loc?]])))</f>
        <v>0</v>
      </c>
      <c r="Q99" s="6" t="b">
        <f>AND(OR(ISNUMBER(FIND(" m ",Table2[[#This Row],[loc?]])),ISNUMBER(FIND(" mm ",Table2[[#This Row],[loc?]]))),SUBSTITUTE(SUBSTITUTE(Table2[[#This Row],[loc?]]," m ","")," mm ","")="")</f>
        <v>0</v>
      </c>
      <c r="R99" s="36" cm="1">
        <f t="array" ref="R99">AVERAGE(IF(Table2[[#This Row],[Min_aerobic_1]:[Min_aerobic_2]]="NA",0,Table2[[#This Row],[Min_aerobic_1]:[Min_aerobic_2]]))</f>
        <v>3.9639054979194047E-3</v>
      </c>
    </row>
    <row r="100" spans="1:18" x14ac:dyDescent="0.35">
      <c r="A100" s="4" t="s">
        <v>304</v>
      </c>
      <c r="B100" s="4" t="s">
        <v>305</v>
      </c>
      <c r="C100" s="4" t="s">
        <v>306</v>
      </c>
      <c r="D100" s="6">
        <v>1.53257729264413E-6</v>
      </c>
      <c r="E100" s="6">
        <v>1.40545088423424E-6</v>
      </c>
      <c r="F100" s="6">
        <v>1.6553226332194699E-6</v>
      </c>
      <c r="G100" s="6">
        <v>1.68088389278835E-6</v>
      </c>
      <c r="H100" s="6">
        <v>7.4179839266166003E-7</v>
      </c>
      <c r="I100" s="6">
        <v>7.8645637470964795E-7</v>
      </c>
      <c r="J100" s="6">
        <v>8.0778298115021696E-7</v>
      </c>
      <c r="K100" s="6">
        <v>1.1327908683279399E-6</v>
      </c>
      <c r="L100" s="6">
        <v>1.3490903369090599E-6</v>
      </c>
      <c r="M100" s="6">
        <v>1.44119766401074E-6</v>
      </c>
      <c r="N100" s="4" t="b">
        <f>_xlfn.XLOOKUP(Table2[[#This Row],[Protein]],Table3[name],Table3[subloc_assigned],"")&lt;&gt;""</f>
        <v>0</v>
      </c>
      <c r="O100" s="6" t="str" cm="1">
        <f t="array" ref="O100">IF(Table2[[#This Row],[modeled?]]," "&amp;_xlfn.TEXTJOIN(" ",FALSE,_xlfn._xlws.FILTER(Table3[subloc_assigned],Table3[name]=Table2[[#This Row],[Protein]],""))&amp;" ","")</f>
        <v/>
      </c>
      <c r="P100" s="6" t="b">
        <f>OR(ISNUMBER(FIND(" m ",Table2[[#This Row],[loc?]])),ISNUMBER(FIND(" mm ",Table2[[#This Row],[loc?]])))</f>
        <v>0</v>
      </c>
      <c r="Q100" s="6" t="b">
        <f>AND(OR(ISNUMBER(FIND(" m ",Table2[[#This Row],[loc?]])),ISNUMBER(FIND(" mm ",Table2[[#This Row],[loc?]]))),SUBSTITUTE(SUBSTITUTE(Table2[[#This Row],[loc?]]," m ","")," mm ","")="")</f>
        <v>0</v>
      </c>
      <c r="R100" s="36" cm="1">
        <f t="array" ref="R100">AVERAGE(IF(Table2[[#This Row],[Min_aerobic_1]:[Min_aerobic_2]]="NA",0,Table2[[#This Row],[Min_aerobic_1]:[Min_aerobic_2]]))</f>
        <v>1.469014088439185E-6</v>
      </c>
    </row>
    <row r="101" spans="1:18" x14ac:dyDescent="0.35">
      <c r="A101" s="4" t="s">
        <v>307</v>
      </c>
      <c r="B101" s="4" t="s">
        <v>308</v>
      </c>
      <c r="C101" s="4" t="s">
        <v>309</v>
      </c>
      <c r="D101" s="4">
        <v>8.8883227650401596E-4</v>
      </c>
      <c r="E101" s="4">
        <v>6.9052171184066805E-4</v>
      </c>
      <c r="F101" s="6">
        <v>8.5934895451152403E-5</v>
      </c>
      <c r="G101" s="4">
        <v>1.12084411871002E-4</v>
      </c>
      <c r="H101" s="4">
        <v>6.3150519437628198E-4</v>
      </c>
      <c r="I101" s="4">
        <v>6.2851041487768395E-4</v>
      </c>
      <c r="J101" s="4">
        <v>6.3530099363124097E-4</v>
      </c>
      <c r="K101" s="6">
        <v>7.4988972358851498E-5</v>
      </c>
      <c r="L101" s="6">
        <v>6.8979190998212395E-5</v>
      </c>
      <c r="M101" s="6">
        <v>7.4356400280287504E-5</v>
      </c>
      <c r="N101" s="4" t="b">
        <f>_xlfn.XLOOKUP(Table2[[#This Row],[Protein]],Table3[name],Table3[subloc_assigned],"")&lt;&gt;""</f>
        <v>1</v>
      </c>
      <c r="O101" s="6" t="str" cm="1">
        <f t="array" ref="O101">IF(Table2[[#This Row],[modeled?]]," "&amp;_xlfn.TEXTJOIN(" ",FALSE,_xlfn._xlws.FILTER(Table3[subloc_assigned],Table3[name]=Table2[[#This Row],[Protein]],""))&amp;" ","")</f>
        <v xml:space="preserve"> c </v>
      </c>
      <c r="P101" s="6" t="b">
        <f>OR(ISNUMBER(FIND(" m ",Table2[[#This Row],[loc?]])),ISNUMBER(FIND(" mm ",Table2[[#This Row],[loc?]])))</f>
        <v>0</v>
      </c>
      <c r="Q101" s="6" t="b">
        <f>AND(OR(ISNUMBER(FIND(" m ",Table2[[#This Row],[loc?]])),ISNUMBER(FIND(" mm ",Table2[[#This Row],[loc?]]))),SUBSTITUTE(SUBSTITUTE(Table2[[#This Row],[loc?]]," m ","")," mm ","")="")</f>
        <v>0</v>
      </c>
      <c r="R101" s="36" cm="1">
        <f t="array" ref="R101">AVERAGE(IF(Table2[[#This Row],[Min_aerobic_1]:[Min_aerobic_2]]="NA",0,Table2[[#This Row],[Min_aerobic_1]:[Min_aerobic_2]]))</f>
        <v>7.89676994172342E-4</v>
      </c>
    </row>
    <row r="102" spans="1:18" x14ac:dyDescent="0.35">
      <c r="A102" s="4" t="s">
        <v>310</v>
      </c>
      <c r="B102" s="4" t="s">
        <v>311</v>
      </c>
      <c r="C102" s="4" t="s">
        <v>312</v>
      </c>
      <c r="D102" s="4">
        <v>1.2981785815107699E-2</v>
      </c>
      <c r="E102" s="4">
        <v>1.04500432639571E-2</v>
      </c>
      <c r="F102" s="4">
        <v>1.44901492952624E-2</v>
      </c>
      <c r="G102" s="4">
        <v>1.4216625175079999E-2</v>
      </c>
      <c r="H102" s="4">
        <v>1.04300725968328E-2</v>
      </c>
      <c r="I102" s="4">
        <v>1.0438788755159301E-2</v>
      </c>
      <c r="J102" s="4">
        <v>9.9337184026173607E-3</v>
      </c>
      <c r="K102" s="4">
        <v>1.3036622703402801E-2</v>
      </c>
      <c r="L102" s="4">
        <v>1.2511823095565601E-2</v>
      </c>
      <c r="M102" s="4">
        <v>1.2356913597148699E-2</v>
      </c>
      <c r="N102" s="4" t="b">
        <f>_xlfn.XLOOKUP(Table2[[#This Row],[Protein]],Table3[name],Table3[subloc_assigned],"")&lt;&gt;""</f>
        <v>1</v>
      </c>
      <c r="O102" s="6" t="str" cm="1">
        <f t="array" ref="O102">IF(Table2[[#This Row],[modeled?]]," "&amp;_xlfn.TEXTJOIN(" ",FALSE,_xlfn._xlws.FILTER(Table3[subloc_assigned],Table3[name]=Table2[[#This Row],[Protein]],""))&amp;" ","")</f>
        <v xml:space="preserve"> c </v>
      </c>
      <c r="P102" s="6" t="b">
        <f>OR(ISNUMBER(FIND(" m ",Table2[[#This Row],[loc?]])),ISNUMBER(FIND(" mm ",Table2[[#This Row],[loc?]])))</f>
        <v>0</v>
      </c>
      <c r="Q102" s="6" t="b">
        <f>AND(OR(ISNUMBER(FIND(" m ",Table2[[#This Row],[loc?]])),ISNUMBER(FIND(" mm ",Table2[[#This Row],[loc?]]))),SUBSTITUTE(SUBSTITUTE(Table2[[#This Row],[loc?]]," m ","")," mm ","")="")</f>
        <v>0</v>
      </c>
      <c r="R102" s="36" cm="1">
        <f t="array" ref="R102">AVERAGE(IF(Table2[[#This Row],[Min_aerobic_1]:[Min_aerobic_2]]="NA",0,Table2[[#This Row],[Min_aerobic_1]:[Min_aerobic_2]]))</f>
        <v>1.1715914539532399E-2</v>
      </c>
    </row>
    <row r="103" spans="1:18" x14ac:dyDescent="0.35">
      <c r="A103" s="4" t="s">
        <v>313</v>
      </c>
      <c r="B103" s="4" t="s">
        <v>314</v>
      </c>
      <c r="C103" s="4" t="s">
        <v>315</v>
      </c>
      <c r="D103" s="4">
        <v>4.9432087324562902E-3</v>
      </c>
      <c r="E103" s="4">
        <v>3.8323279016763698E-3</v>
      </c>
      <c r="F103" s="4">
        <v>5.4740941204796901E-3</v>
      </c>
      <c r="G103" s="4">
        <v>4.9902591380435899E-3</v>
      </c>
      <c r="H103" s="4">
        <v>3.75410236920996E-3</v>
      </c>
      <c r="I103" s="4">
        <v>3.6057478966441199E-3</v>
      </c>
      <c r="J103" s="4">
        <v>3.6802311494187698E-3</v>
      </c>
      <c r="K103" s="4">
        <v>3.3995683724374198E-3</v>
      </c>
      <c r="L103" s="4">
        <v>4.2648031648482698E-3</v>
      </c>
      <c r="M103" s="4">
        <v>4.2791956932978397E-3</v>
      </c>
      <c r="N103" s="4" t="b">
        <f>_xlfn.XLOOKUP(Table2[[#This Row],[Protein]],Table3[name],Table3[subloc_assigned],"")&lt;&gt;""</f>
        <v>1</v>
      </c>
      <c r="O103" s="6" t="str" cm="1">
        <f t="array" ref="O103">IF(Table2[[#This Row],[modeled?]]," "&amp;_xlfn.TEXTJOIN(" ",FALSE,_xlfn._xlws.FILTER(Table3[subloc_assigned],Table3[name]=Table2[[#This Row],[Protein]],""))&amp;" ","")</f>
        <v xml:space="preserve"> c </v>
      </c>
      <c r="P103" s="6" t="b">
        <f>OR(ISNUMBER(FIND(" m ",Table2[[#This Row],[loc?]])),ISNUMBER(FIND(" mm ",Table2[[#This Row],[loc?]])))</f>
        <v>0</v>
      </c>
      <c r="Q103" s="6" t="b">
        <f>AND(OR(ISNUMBER(FIND(" m ",Table2[[#This Row],[loc?]])),ISNUMBER(FIND(" mm ",Table2[[#This Row],[loc?]]))),SUBSTITUTE(SUBSTITUTE(Table2[[#This Row],[loc?]]," m ","")," mm ","")="")</f>
        <v>0</v>
      </c>
      <c r="R103" s="36" cm="1">
        <f t="array" ref="R103">AVERAGE(IF(Table2[[#This Row],[Min_aerobic_1]:[Min_aerobic_2]]="NA",0,Table2[[#This Row],[Min_aerobic_1]:[Min_aerobic_2]]))</f>
        <v>4.38776831706633E-3</v>
      </c>
    </row>
    <row r="104" spans="1:18" x14ac:dyDescent="0.35">
      <c r="A104" s="4" t="s">
        <v>316</v>
      </c>
      <c r="B104" s="4" t="s">
        <v>317</v>
      </c>
      <c r="C104" s="4" t="s">
        <v>318</v>
      </c>
      <c r="D104" s="4">
        <v>5.7734920072717696E-4</v>
      </c>
      <c r="E104" s="4">
        <v>4.9567423562434695E-4</v>
      </c>
      <c r="F104" s="4">
        <v>6.0534509182482397E-4</v>
      </c>
      <c r="G104" s="4">
        <v>6.3044522101542296E-4</v>
      </c>
      <c r="H104" s="4">
        <v>2.6495013272404499E-4</v>
      </c>
      <c r="I104" s="4">
        <v>2.8402004940638898E-4</v>
      </c>
      <c r="J104" s="4">
        <v>2.7758279593649901E-4</v>
      </c>
      <c r="K104" s="4">
        <v>2.5877393088791299E-4</v>
      </c>
      <c r="L104" s="4">
        <v>2.9622939535653902E-4</v>
      </c>
      <c r="M104" s="4">
        <v>2.81901034407285E-4</v>
      </c>
      <c r="N104" s="4" t="b">
        <f>_xlfn.XLOOKUP(Table2[[#This Row],[Protein]],Table3[name],Table3[subloc_assigned],"")&lt;&gt;""</f>
        <v>1</v>
      </c>
      <c r="O104" s="6" t="str" cm="1">
        <f t="array" ref="O104">IF(Table2[[#This Row],[modeled?]]," "&amp;_xlfn.TEXTJOIN(" ",FALSE,_xlfn._xlws.FILTER(Table3[subloc_assigned],Table3[name]=Table2[[#This Row],[Protein]],""))&amp;" ","")</f>
        <v xml:space="preserve"> c </v>
      </c>
      <c r="P104" s="6" t="b">
        <f>OR(ISNUMBER(FIND(" m ",Table2[[#This Row],[loc?]])),ISNUMBER(FIND(" mm ",Table2[[#This Row],[loc?]])))</f>
        <v>0</v>
      </c>
      <c r="Q104" s="6" t="b">
        <f>AND(OR(ISNUMBER(FIND(" m ",Table2[[#This Row],[loc?]])),ISNUMBER(FIND(" mm ",Table2[[#This Row],[loc?]]))),SUBSTITUTE(SUBSTITUTE(Table2[[#This Row],[loc?]]," m ","")," mm ","")="")</f>
        <v>0</v>
      </c>
      <c r="R104" s="36" cm="1">
        <f t="array" ref="R104">AVERAGE(IF(Table2[[#This Row],[Min_aerobic_1]:[Min_aerobic_2]]="NA",0,Table2[[#This Row],[Min_aerobic_1]:[Min_aerobic_2]]))</f>
        <v>5.3651171817576196E-4</v>
      </c>
    </row>
    <row r="105" spans="1:18" x14ac:dyDescent="0.35">
      <c r="A105" s="4" t="s">
        <v>319</v>
      </c>
      <c r="B105" s="4" t="s">
        <v>320</v>
      </c>
      <c r="C105" s="4" t="s">
        <v>321</v>
      </c>
      <c r="D105" s="4">
        <v>1.5401474153580699E-4</v>
      </c>
      <c r="E105" s="4">
        <v>1.3498731577946501E-4</v>
      </c>
      <c r="F105" s="4">
        <v>1.83849616058965E-4</v>
      </c>
      <c r="G105" s="4">
        <v>1.88231346860263E-4</v>
      </c>
      <c r="H105" s="6">
        <v>9.7873278896567898E-5</v>
      </c>
      <c r="I105" s="4">
        <v>1.0109501446615501E-4</v>
      </c>
      <c r="J105" s="6">
        <v>9.8468750646987202E-5</v>
      </c>
      <c r="K105" s="4">
        <v>1.1612562831737999E-4</v>
      </c>
      <c r="L105" s="4">
        <v>1.28148871182943E-4</v>
      </c>
      <c r="M105" s="4">
        <v>1.2339391374784899E-4</v>
      </c>
      <c r="N105" s="4" t="b">
        <f>_xlfn.XLOOKUP(Table2[[#This Row],[Protein]],Table3[name],Table3[subloc_assigned],"")&lt;&gt;""</f>
        <v>1</v>
      </c>
      <c r="O105" s="6" t="str" cm="1">
        <f t="array" ref="O105">IF(Table2[[#This Row],[modeled?]]," "&amp;_xlfn.TEXTJOIN(" ",FALSE,_xlfn._xlws.FILTER(Table3[subloc_assigned],Table3[name]=Table2[[#This Row],[Protein]],""))&amp;" ","")</f>
        <v xml:space="preserve"> rm </v>
      </c>
      <c r="P105" s="6" t="b">
        <f>OR(ISNUMBER(FIND(" m ",Table2[[#This Row],[loc?]])),ISNUMBER(FIND(" mm ",Table2[[#This Row],[loc?]])))</f>
        <v>0</v>
      </c>
      <c r="Q105" s="6" t="b">
        <f>AND(OR(ISNUMBER(FIND(" m ",Table2[[#This Row],[loc?]])),ISNUMBER(FIND(" mm ",Table2[[#This Row],[loc?]]))),SUBSTITUTE(SUBSTITUTE(Table2[[#This Row],[loc?]]," m ","")," mm ","")="")</f>
        <v>0</v>
      </c>
      <c r="R105" s="36" cm="1">
        <f t="array" ref="R105">AVERAGE(IF(Table2[[#This Row],[Min_aerobic_1]:[Min_aerobic_2]]="NA",0,Table2[[#This Row],[Min_aerobic_1]:[Min_aerobic_2]]))</f>
        <v>1.44501028657636E-4</v>
      </c>
    </row>
    <row r="106" spans="1:18" x14ac:dyDescent="0.35">
      <c r="A106" s="4" t="s">
        <v>322</v>
      </c>
      <c r="B106" s="4" t="s">
        <v>323</v>
      </c>
      <c r="C106" s="4" t="s">
        <v>324</v>
      </c>
      <c r="D106" s="4">
        <v>1.2620286060125899E-4</v>
      </c>
      <c r="E106" s="6">
        <v>9.3307544159617099E-5</v>
      </c>
      <c r="F106" s="4">
        <v>1.09612435093872E-4</v>
      </c>
      <c r="G106" s="4">
        <v>1.15932877031486E-4</v>
      </c>
      <c r="H106" s="4">
        <v>1.1209491123771599E-4</v>
      </c>
      <c r="I106" s="4">
        <v>1.10954917298276E-4</v>
      </c>
      <c r="J106" s="4">
        <v>1.11238683582968E-4</v>
      </c>
      <c r="K106" s="4">
        <v>1.09811851712003E-4</v>
      </c>
      <c r="L106" s="4">
        <v>1.25062548441375E-4</v>
      </c>
      <c r="M106" s="4">
        <v>1.2573686205412E-4</v>
      </c>
      <c r="N106" s="4" t="b">
        <f>_xlfn.XLOOKUP(Table2[[#This Row],[Protein]],Table3[name],Table3[subloc_assigned],"")&lt;&gt;""</f>
        <v>1</v>
      </c>
      <c r="O106" s="6" t="str" cm="1">
        <f t="array" ref="O106">IF(Table2[[#This Row],[modeled?]]," "&amp;_xlfn.TEXTJOIN(" ",FALSE,_xlfn._xlws.FILTER(Table3[subloc_assigned],Table3[name]=Table2[[#This Row],[Protein]],""))&amp;" ","")</f>
        <v xml:space="preserve"> rm </v>
      </c>
      <c r="P106" s="6" t="b">
        <f>OR(ISNUMBER(FIND(" m ",Table2[[#This Row],[loc?]])),ISNUMBER(FIND(" mm ",Table2[[#This Row],[loc?]])))</f>
        <v>0</v>
      </c>
      <c r="Q106" s="6" t="b">
        <f>AND(OR(ISNUMBER(FIND(" m ",Table2[[#This Row],[loc?]])),ISNUMBER(FIND(" mm ",Table2[[#This Row],[loc?]]))),SUBSTITUTE(SUBSTITUTE(Table2[[#This Row],[loc?]]," m ","")," mm ","")="")</f>
        <v>0</v>
      </c>
      <c r="R106" s="36" cm="1">
        <f t="array" ref="R106">AVERAGE(IF(Table2[[#This Row],[Min_aerobic_1]:[Min_aerobic_2]]="NA",0,Table2[[#This Row],[Min_aerobic_1]:[Min_aerobic_2]]))</f>
        <v>1.0975520238043805E-4</v>
      </c>
    </row>
    <row r="107" spans="1:18" x14ac:dyDescent="0.35">
      <c r="A107" s="4" t="s">
        <v>325</v>
      </c>
      <c r="B107" s="4" t="s">
        <v>326</v>
      </c>
      <c r="C107" s="4" t="s">
        <v>327</v>
      </c>
      <c r="D107" s="4">
        <v>3.14779882110439E-4</v>
      </c>
      <c r="E107" s="4">
        <v>3.8623599989177102E-4</v>
      </c>
      <c r="F107" s="4">
        <v>3.75784348940691E-4</v>
      </c>
      <c r="G107" s="4">
        <v>3.9936945643457899E-4</v>
      </c>
      <c r="H107" s="4">
        <v>2.7357009003115999E-4</v>
      </c>
      <c r="I107" s="4">
        <v>2.9502925596749799E-4</v>
      </c>
      <c r="J107" s="4">
        <v>2.8323686824317503E-4</v>
      </c>
      <c r="K107" s="4">
        <v>3.3255796573310702E-4</v>
      </c>
      <c r="L107" s="4">
        <v>3.4584997644613599E-4</v>
      </c>
      <c r="M107" s="4">
        <v>3.4020828020154398E-4</v>
      </c>
      <c r="N107" s="4" t="b">
        <f>_xlfn.XLOOKUP(Table2[[#This Row],[Protein]],Table3[name],Table3[subloc_assigned],"")&lt;&gt;""</f>
        <v>0</v>
      </c>
      <c r="O107" s="6" t="str" cm="1">
        <f t="array" ref="O107">IF(Table2[[#This Row],[modeled?]]," "&amp;_xlfn.TEXTJOIN(" ",FALSE,_xlfn._xlws.FILTER(Table3[subloc_assigned],Table3[name]=Table2[[#This Row],[Protein]],""))&amp;" ","")</f>
        <v/>
      </c>
      <c r="P107" s="6" t="b">
        <f>OR(ISNUMBER(FIND(" m ",Table2[[#This Row],[loc?]])),ISNUMBER(FIND(" mm ",Table2[[#This Row],[loc?]])))</f>
        <v>0</v>
      </c>
      <c r="Q107" s="6" t="b">
        <f>AND(OR(ISNUMBER(FIND(" m ",Table2[[#This Row],[loc?]])),ISNUMBER(FIND(" mm ",Table2[[#This Row],[loc?]]))),SUBSTITUTE(SUBSTITUTE(Table2[[#This Row],[loc?]]," m ","")," mm ","")="")</f>
        <v>0</v>
      </c>
      <c r="R107" s="36" cm="1">
        <f t="array" ref="R107">AVERAGE(IF(Table2[[#This Row],[Min_aerobic_1]:[Min_aerobic_2]]="NA",0,Table2[[#This Row],[Min_aerobic_1]:[Min_aerobic_2]]))</f>
        <v>3.5050794100110501E-4</v>
      </c>
    </row>
    <row r="108" spans="1:18" x14ac:dyDescent="0.35">
      <c r="A108" s="4" t="s">
        <v>328</v>
      </c>
      <c r="B108" s="4" t="s">
        <v>329</v>
      </c>
      <c r="C108" s="4" t="s">
        <v>330</v>
      </c>
      <c r="D108" s="4">
        <v>8.1113018541083802E-4</v>
      </c>
      <c r="E108" s="4">
        <v>6.7555767714710501E-4</v>
      </c>
      <c r="F108" s="4">
        <v>9.24360851040968E-4</v>
      </c>
      <c r="G108" s="4">
        <v>9.1627646776974497E-4</v>
      </c>
      <c r="H108" s="4">
        <v>2.2462147688186699E-4</v>
      </c>
      <c r="I108" s="4">
        <v>2.48556096659099E-4</v>
      </c>
      <c r="J108" s="4">
        <v>2.41609974255169E-4</v>
      </c>
      <c r="K108" s="4">
        <v>2.4988193982731003E-4</v>
      </c>
      <c r="L108" s="4">
        <v>2.7563168531070698E-4</v>
      </c>
      <c r="M108" s="4">
        <v>2.8237313139329603E-4</v>
      </c>
      <c r="N108" s="4" t="b">
        <f>_xlfn.XLOOKUP(Table2[[#This Row],[Protein]],Table3[name],Table3[subloc_assigned],"")&lt;&gt;""</f>
        <v>1</v>
      </c>
      <c r="O108" s="6" t="str" cm="1">
        <f t="array" ref="O108">IF(Table2[[#This Row],[modeled?]]," "&amp;_xlfn.TEXTJOIN(" ",FALSE,_xlfn._xlws.FILTER(Table3[subloc_assigned],Table3[name]=Table2[[#This Row],[Protein]],""))&amp;" ","")</f>
        <v xml:space="preserve"> mm </v>
      </c>
      <c r="P108" s="6" t="b">
        <f>OR(ISNUMBER(FIND(" m ",Table2[[#This Row],[loc?]])),ISNUMBER(FIND(" mm ",Table2[[#This Row],[loc?]])))</f>
        <v>1</v>
      </c>
      <c r="Q108" s="6" t="b">
        <f>AND(OR(ISNUMBER(FIND(" m ",Table2[[#This Row],[loc?]])),ISNUMBER(FIND(" mm ",Table2[[#This Row],[loc?]]))),SUBSTITUTE(SUBSTITUTE(Table2[[#This Row],[loc?]]," m ","")," mm ","")="")</f>
        <v>1</v>
      </c>
      <c r="R108" s="36" cm="1">
        <f t="array" ref="R108">AVERAGE(IF(Table2[[#This Row],[Min_aerobic_1]:[Min_aerobic_2]]="NA",0,Table2[[#This Row],[Min_aerobic_1]:[Min_aerobic_2]]))</f>
        <v>7.4334393127897152E-4</v>
      </c>
    </row>
    <row r="109" spans="1:18" x14ac:dyDescent="0.35">
      <c r="A109" s="4" t="s">
        <v>331</v>
      </c>
      <c r="B109" s="4" t="s">
        <v>332</v>
      </c>
      <c r="C109" s="4" t="s">
        <v>333</v>
      </c>
      <c r="D109" s="4">
        <v>1.4824229864579999E-2</v>
      </c>
      <c r="E109" s="4">
        <v>1.7186990895841098E-2</v>
      </c>
      <c r="F109" s="4">
        <v>2.4648830030879298E-3</v>
      </c>
      <c r="G109" s="4">
        <v>2.68143070578146E-3</v>
      </c>
      <c r="H109" s="4">
        <v>1.6008676239489501E-2</v>
      </c>
      <c r="I109" s="4">
        <v>1.6223910389322398E-2</v>
      </c>
      <c r="J109" s="4">
        <v>1.5942246141842802E-2</v>
      </c>
      <c r="K109" s="4">
        <v>5.9767515548849902E-3</v>
      </c>
      <c r="L109" s="4">
        <v>5.4009632220235696E-3</v>
      </c>
      <c r="M109" s="4">
        <v>5.6644215510337501E-3</v>
      </c>
      <c r="N109" s="4" t="b">
        <f>_xlfn.XLOOKUP(Table2[[#This Row],[Protein]],Table3[name],Table3[subloc_assigned],"")&lt;&gt;""</f>
        <v>1</v>
      </c>
      <c r="O109" s="6" t="str" cm="1">
        <f t="array" ref="O109">IF(Table2[[#This Row],[modeled?]]," "&amp;_xlfn.TEXTJOIN(" ",FALSE,_xlfn._xlws.FILTER(Table3[subloc_assigned],Table3[name]=Table2[[#This Row],[Protein]],""))&amp;" ","")</f>
        <v xml:space="preserve"> c </v>
      </c>
      <c r="P109" s="6" t="b">
        <f>OR(ISNUMBER(FIND(" m ",Table2[[#This Row],[loc?]])),ISNUMBER(FIND(" mm ",Table2[[#This Row],[loc?]])))</f>
        <v>0</v>
      </c>
      <c r="Q109" s="6" t="b">
        <f>AND(OR(ISNUMBER(FIND(" m ",Table2[[#This Row],[loc?]])),ISNUMBER(FIND(" mm ",Table2[[#This Row],[loc?]]))),SUBSTITUTE(SUBSTITUTE(Table2[[#This Row],[loc?]]," m ","")," mm ","")="")</f>
        <v>0</v>
      </c>
      <c r="R109" s="36" cm="1">
        <f t="array" ref="R109">AVERAGE(IF(Table2[[#This Row],[Min_aerobic_1]:[Min_aerobic_2]]="NA",0,Table2[[#This Row],[Min_aerobic_1]:[Min_aerobic_2]]))</f>
        <v>1.6005610380210547E-2</v>
      </c>
    </row>
    <row r="110" spans="1:18" x14ac:dyDescent="0.35">
      <c r="A110" s="4" t="s">
        <v>334</v>
      </c>
      <c r="B110" s="4" t="s">
        <v>335</v>
      </c>
      <c r="C110" s="4" t="s">
        <v>336</v>
      </c>
      <c r="D110" s="4">
        <v>5.6818103246509199E-4</v>
      </c>
      <c r="E110" s="4">
        <v>7.0418695641869195E-4</v>
      </c>
      <c r="F110" s="4">
        <v>6.5761343891073895E-4</v>
      </c>
      <c r="G110" s="4">
        <v>5.74782434676733E-4</v>
      </c>
      <c r="H110" s="4">
        <v>3.8985322463491203E-4</v>
      </c>
      <c r="I110" s="4">
        <v>3.8089871557568102E-4</v>
      </c>
      <c r="J110" s="4">
        <v>4.0205883077832E-4</v>
      </c>
      <c r="K110" s="4">
        <v>4.8550964012539699E-4</v>
      </c>
      <c r="L110" s="4">
        <v>4.7314922106107501E-4</v>
      </c>
      <c r="M110" s="4">
        <v>4.7231709033049399E-4</v>
      </c>
      <c r="N110" s="4" t="b">
        <f>_xlfn.XLOOKUP(Table2[[#This Row],[Protein]],Table3[name],Table3[subloc_assigned],"")&lt;&gt;""</f>
        <v>1</v>
      </c>
      <c r="O110" s="6" t="str" cm="1">
        <f t="array" ref="O110">IF(Table2[[#This Row],[modeled?]]," "&amp;_xlfn.TEXTJOIN(" ",FALSE,_xlfn._xlws.FILTER(Table3[subloc_assigned],Table3[name]=Table2[[#This Row],[Protein]],""))&amp;" ","")</f>
        <v xml:space="preserve"> c </v>
      </c>
      <c r="P110" s="6" t="b">
        <f>OR(ISNUMBER(FIND(" m ",Table2[[#This Row],[loc?]])),ISNUMBER(FIND(" mm ",Table2[[#This Row],[loc?]])))</f>
        <v>0</v>
      </c>
      <c r="Q110" s="6" t="b">
        <f>AND(OR(ISNUMBER(FIND(" m ",Table2[[#This Row],[loc?]])),ISNUMBER(FIND(" mm ",Table2[[#This Row],[loc?]]))),SUBSTITUTE(SUBSTITUTE(Table2[[#This Row],[loc?]]," m ","")," mm ","")="")</f>
        <v>0</v>
      </c>
      <c r="R110" s="36" cm="1">
        <f t="array" ref="R110">AVERAGE(IF(Table2[[#This Row],[Min_aerobic_1]:[Min_aerobic_2]]="NA",0,Table2[[#This Row],[Min_aerobic_1]:[Min_aerobic_2]]))</f>
        <v>6.3618399444189191E-4</v>
      </c>
    </row>
    <row r="111" spans="1:18" x14ac:dyDescent="0.35">
      <c r="A111" s="4" t="s">
        <v>337</v>
      </c>
      <c r="B111" s="4" t="s">
        <v>338</v>
      </c>
      <c r="C111" s="4" t="s">
        <v>339</v>
      </c>
      <c r="D111" s="6">
        <v>1.27757410502635E-6</v>
      </c>
      <c r="E111" s="6">
        <v>1.79911168505808E-6</v>
      </c>
      <c r="F111" s="6">
        <v>1.9335913242397301E-6</v>
      </c>
      <c r="G111" s="6">
        <v>1.67633764202399E-6</v>
      </c>
      <c r="H111" s="6">
        <v>1.0105420737927601E-6</v>
      </c>
      <c r="I111" s="6">
        <v>1.0737281846573401E-6</v>
      </c>
      <c r="J111" s="6">
        <v>1.14750429579982E-6</v>
      </c>
      <c r="K111" s="6">
        <v>1.39256029874262E-6</v>
      </c>
      <c r="L111" s="6">
        <v>1.33734389331865E-6</v>
      </c>
      <c r="M111" s="6">
        <v>1.3577158032113201E-6</v>
      </c>
      <c r="N111" s="4" t="b">
        <f>_xlfn.XLOOKUP(Table2[[#This Row],[Protein]],Table3[name],Table3[subloc_assigned],"")&lt;&gt;""</f>
        <v>1</v>
      </c>
      <c r="O111" s="6" t="str" cm="1">
        <f t="array" ref="O111">IF(Table2[[#This Row],[modeled?]]," "&amp;_xlfn.TEXTJOIN(" ",FALSE,_xlfn._xlws.FILTER(Table3[subloc_assigned],Table3[name]=Table2[[#This Row],[Protein]],""))&amp;" ","")</f>
        <v xml:space="preserve"> c </v>
      </c>
      <c r="P111" s="6" t="b">
        <f>OR(ISNUMBER(FIND(" m ",Table2[[#This Row],[loc?]])),ISNUMBER(FIND(" mm ",Table2[[#This Row],[loc?]])))</f>
        <v>0</v>
      </c>
      <c r="Q111" s="6" t="b">
        <f>AND(OR(ISNUMBER(FIND(" m ",Table2[[#This Row],[loc?]])),ISNUMBER(FIND(" mm ",Table2[[#This Row],[loc?]]))),SUBSTITUTE(SUBSTITUTE(Table2[[#This Row],[loc?]]," m ","")," mm ","")="")</f>
        <v>0</v>
      </c>
      <c r="R111" s="36" cm="1">
        <f t="array" ref="R111">AVERAGE(IF(Table2[[#This Row],[Min_aerobic_1]:[Min_aerobic_2]]="NA",0,Table2[[#This Row],[Min_aerobic_1]:[Min_aerobic_2]]))</f>
        <v>1.5383428950422149E-6</v>
      </c>
    </row>
    <row r="112" spans="1:18" x14ac:dyDescent="0.35">
      <c r="A112" s="4" t="s">
        <v>340</v>
      </c>
      <c r="B112" s="4" t="s">
        <v>341</v>
      </c>
      <c r="C112" s="4" t="s">
        <v>342</v>
      </c>
      <c r="D112" s="4">
        <v>5.9609627340278105E-4</v>
      </c>
      <c r="E112" s="4">
        <v>6.1581680251835498E-4</v>
      </c>
      <c r="F112" s="4">
        <v>7.7688178030952304E-4</v>
      </c>
      <c r="G112" s="4">
        <v>7.82507568268382E-4</v>
      </c>
      <c r="H112" s="4">
        <v>3.6937893212797503E-4</v>
      </c>
      <c r="I112" s="4">
        <v>3.76184339820667E-4</v>
      </c>
      <c r="J112" s="4">
        <v>3.6872260516844399E-4</v>
      </c>
      <c r="K112" s="4">
        <v>5.3081899335112896E-4</v>
      </c>
      <c r="L112" s="4">
        <v>3.8671867625044001E-4</v>
      </c>
      <c r="M112" s="4">
        <v>4.5945696858682897E-4</v>
      </c>
      <c r="N112" s="4" t="b">
        <f>_xlfn.XLOOKUP(Table2[[#This Row],[Protein]],Table3[name],Table3[subloc_assigned],"")&lt;&gt;""</f>
        <v>0</v>
      </c>
      <c r="O112" s="6" t="str" cm="1">
        <f t="array" ref="O112">IF(Table2[[#This Row],[modeled?]]," "&amp;_xlfn.TEXTJOIN(" ",FALSE,_xlfn._xlws.FILTER(Table3[subloc_assigned],Table3[name]=Table2[[#This Row],[Protein]],""))&amp;" ","")</f>
        <v/>
      </c>
      <c r="P112" s="6" t="b">
        <f>OR(ISNUMBER(FIND(" m ",Table2[[#This Row],[loc?]])),ISNUMBER(FIND(" mm ",Table2[[#This Row],[loc?]])))</f>
        <v>0</v>
      </c>
      <c r="Q112" s="6" t="b">
        <f>AND(OR(ISNUMBER(FIND(" m ",Table2[[#This Row],[loc?]])),ISNUMBER(FIND(" mm ",Table2[[#This Row],[loc?]]))),SUBSTITUTE(SUBSTITUTE(Table2[[#This Row],[loc?]]," m ","")," mm ","")="")</f>
        <v>0</v>
      </c>
      <c r="R112" s="36" cm="1">
        <f t="array" ref="R112">AVERAGE(IF(Table2[[#This Row],[Min_aerobic_1]:[Min_aerobic_2]]="NA",0,Table2[[#This Row],[Min_aerobic_1]:[Min_aerobic_2]]))</f>
        <v>6.0595653796056796E-4</v>
      </c>
    </row>
    <row r="113" spans="1:18" x14ac:dyDescent="0.35">
      <c r="A113" s="4" t="s">
        <v>343</v>
      </c>
      <c r="B113" s="4" t="s">
        <v>344</v>
      </c>
      <c r="C113" s="4" t="s">
        <v>345</v>
      </c>
      <c r="D113" s="4">
        <v>1.3155353990264499E-4</v>
      </c>
      <c r="E113" s="4">
        <v>1.6140263655916199E-4</v>
      </c>
      <c r="F113" s="4">
        <v>1.4990316898463101E-4</v>
      </c>
      <c r="G113" s="4">
        <v>1.4598052773635999E-4</v>
      </c>
      <c r="H113" s="6">
        <v>6.0458387276609398E-5</v>
      </c>
      <c r="I113" s="6">
        <v>5.5551705974153598E-5</v>
      </c>
      <c r="J113" s="6">
        <v>6.9661643334450405E-5</v>
      </c>
      <c r="K113" s="6">
        <v>7.1674854711686902E-5</v>
      </c>
      <c r="L113" s="6">
        <v>6.8492611409887299E-5</v>
      </c>
      <c r="M113" s="6">
        <v>7.0809908441798599E-5</v>
      </c>
      <c r="N113" s="4" t="b">
        <f>_xlfn.XLOOKUP(Table2[[#This Row],[Protein]],Table3[name],Table3[subloc_assigned],"")&lt;&gt;""</f>
        <v>1</v>
      </c>
      <c r="O113" s="6" t="str" cm="1">
        <f t="array" ref="O113">IF(Table2[[#This Row],[modeled?]]," "&amp;_xlfn.TEXTJOIN(" ",FALSE,_xlfn._xlws.FILTER(Table3[subloc_assigned],Table3[name]=Table2[[#This Row],[Protein]],""))&amp;" ","")</f>
        <v xml:space="preserve"> c </v>
      </c>
      <c r="P113" s="6" t="b">
        <f>OR(ISNUMBER(FIND(" m ",Table2[[#This Row],[loc?]])),ISNUMBER(FIND(" mm ",Table2[[#This Row],[loc?]])))</f>
        <v>0</v>
      </c>
      <c r="Q113" s="6" t="b">
        <f>AND(OR(ISNUMBER(FIND(" m ",Table2[[#This Row],[loc?]])),ISNUMBER(FIND(" mm ",Table2[[#This Row],[loc?]]))),SUBSTITUTE(SUBSTITUTE(Table2[[#This Row],[loc?]]," m ","")," mm ","")="")</f>
        <v>0</v>
      </c>
      <c r="R113" s="36" cm="1">
        <f t="array" ref="R113">AVERAGE(IF(Table2[[#This Row],[Min_aerobic_1]:[Min_aerobic_2]]="NA",0,Table2[[#This Row],[Min_aerobic_1]:[Min_aerobic_2]]))</f>
        <v>1.464780882309035E-4</v>
      </c>
    </row>
    <row r="114" spans="1:18" x14ac:dyDescent="0.35">
      <c r="A114" s="4" t="s">
        <v>346</v>
      </c>
      <c r="B114" s="4" t="s">
        <v>347</v>
      </c>
      <c r="C114" s="4" t="s">
        <v>348</v>
      </c>
      <c r="D114" s="4">
        <v>3.03123321106423E-4</v>
      </c>
      <c r="E114" s="4">
        <v>3.4099508092844398E-4</v>
      </c>
      <c r="F114" s="4">
        <v>3.24027935166579E-4</v>
      </c>
      <c r="G114" s="4">
        <v>2.97977317710652E-4</v>
      </c>
      <c r="H114" s="4">
        <v>1.6403779371031499E-4</v>
      </c>
      <c r="I114" s="4">
        <v>1.7222914813321799E-4</v>
      </c>
      <c r="J114" s="4">
        <v>1.9889940237183601E-4</v>
      </c>
      <c r="K114" s="4">
        <v>1.9624530594364E-4</v>
      </c>
      <c r="L114" s="4">
        <v>1.7529703302197999E-4</v>
      </c>
      <c r="M114" s="4">
        <v>1.8732080253756699E-4</v>
      </c>
      <c r="N114" s="4" t="b">
        <f>_xlfn.XLOOKUP(Table2[[#This Row],[Protein]],Table3[name],Table3[subloc_assigned],"")&lt;&gt;""</f>
        <v>1</v>
      </c>
      <c r="O114" s="6" t="str" cm="1">
        <f t="array" ref="O114">IF(Table2[[#This Row],[modeled?]]," "&amp;_xlfn.TEXTJOIN(" ",FALSE,_xlfn._xlws.FILTER(Table3[subloc_assigned],Table3[name]=Table2[[#This Row],[Protein]],""))&amp;" ","")</f>
        <v xml:space="preserve"> c </v>
      </c>
      <c r="P114" s="6" t="b">
        <f>OR(ISNUMBER(FIND(" m ",Table2[[#This Row],[loc?]])),ISNUMBER(FIND(" mm ",Table2[[#This Row],[loc?]])))</f>
        <v>0</v>
      </c>
      <c r="Q114" s="6" t="b">
        <f>AND(OR(ISNUMBER(FIND(" m ",Table2[[#This Row],[loc?]])),ISNUMBER(FIND(" mm ",Table2[[#This Row],[loc?]]))),SUBSTITUTE(SUBSTITUTE(Table2[[#This Row],[loc?]]," m ","")," mm ","")="")</f>
        <v>0</v>
      </c>
      <c r="R114" s="36" cm="1">
        <f t="array" ref="R114">AVERAGE(IF(Table2[[#This Row],[Min_aerobic_1]:[Min_aerobic_2]]="NA",0,Table2[[#This Row],[Min_aerobic_1]:[Min_aerobic_2]]))</f>
        <v>3.2205920101743347E-4</v>
      </c>
    </row>
    <row r="115" spans="1:18" x14ac:dyDescent="0.35">
      <c r="A115" s="4" t="s">
        <v>349</v>
      </c>
      <c r="B115" s="4" t="s">
        <v>350</v>
      </c>
      <c r="C115" s="4" t="s">
        <v>351</v>
      </c>
      <c r="D115" s="6">
        <v>6.3940384610241402E-5</v>
      </c>
      <c r="E115" s="6">
        <v>6.8161409160817003E-5</v>
      </c>
      <c r="F115" s="6">
        <v>6.4446609167551904E-5</v>
      </c>
      <c r="G115" s="6">
        <v>7.2315161703462105E-5</v>
      </c>
      <c r="H115" s="4" t="s">
        <v>19</v>
      </c>
      <c r="I115" s="4" t="s">
        <v>19</v>
      </c>
      <c r="J115" s="4" t="s">
        <v>19</v>
      </c>
      <c r="K115" s="4" t="s">
        <v>19</v>
      </c>
      <c r="L115" s="4" t="s">
        <v>19</v>
      </c>
      <c r="M115" s="4" t="s">
        <v>19</v>
      </c>
      <c r="N115" s="4" t="b">
        <f>_xlfn.XLOOKUP(Table2[[#This Row],[Protein]],Table3[name],Table3[subloc_assigned],"")&lt;&gt;""</f>
        <v>1</v>
      </c>
      <c r="O115" s="6" t="str" cm="1">
        <f t="array" ref="O115">IF(Table2[[#This Row],[modeled?]]," "&amp;_xlfn.TEXTJOIN(" ",FALSE,_xlfn._xlws.FILTER(Table3[subloc_assigned],Table3[name]=Table2[[#This Row],[Protein]],""))&amp;" ","")</f>
        <v xml:space="preserve"> c </v>
      </c>
      <c r="P115" s="6" t="b">
        <f>OR(ISNUMBER(FIND(" m ",Table2[[#This Row],[loc?]])),ISNUMBER(FIND(" mm ",Table2[[#This Row],[loc?]])))</f>
        <v>0</v>
      </c>
      <c r="Q115" s="6" t="b">
        <f>AND(OR(ISNUMBER(FIND(" m ",Table2[[#This Row],[loc?]])),ISNUMBER(FIND(" mm ",Table2[[#This Row],[loc?]]))),SUBSTITUTE(SUBSTITUTE(Table2[[#This Row],[loc?]]," m ","")," mm ","")="")</f>
        <v>0</v>
      </c>
      <c r="R115" s="36" cm="1">
        <f t="array" ref="R115">AVERAGE(IF(Table2[[#This Row],[Min_aerobic_1]:[Min_aerobic_2]]="NA",0,Table2[[#This Row],[Min_aerobic_1]:[Min_aerobic_2]]))</f>
        <v>6.6050896885529203E-5</v>
      </c>
    </row>
    <row r="116" spans="1:18" x14ac:dyDescent="0.35">
      <c r="A116" s="4" t="s">
        <v>352</v>
      </c>
      <c r="B116" s="4" t="s">
        <v>353</v>
      </c>
      <c r="C116" s="4" t="s">
        <v>354</v>
      </c>
      <c r="D116" s="6">
        <v>3.0202462852185798E-6</v>
      </c>
      <c r="E116" s="6">
        <v>3.3784621700678301E-6</v>
      </c>
      <c r="F116" s="6">
        <v>3.3152000676722599E-6</v>
      </c>
      <c r="G116" s="6">
        <v>3.8169543133291797E-6</v>
      </c>
      <c r="H116" s="4" t="s">
        <v>19</v>
      </c>
      <c r="I116" s="4" t="s">
        <v>19</v>
      </c>
      <c r="J116" s="4" t="s">
        <v>19</v>
      </c>
      <c r="K116" s="4" t="s">
        <v>19</v>
      </c>
      <c r="L116" s="4" t="s">
        <v>19</v>
      </c>
      <c r="M116" s="4" t="s">
        <v>19</v>
      </c>
      <c r="N116" s="4" t="b">
        <f>_xlfn.XLOOKUP(Table2[[#This Row],[Protein]],Table3[name],Table3[subloc_assigned],"")&lt;&gt;""</f>
        <v>1</v>
      </c>
      <c r="O116" s="6" t="str" cm="1">
        <f t="array" ref="O116">IF(Table2[[#This Row],[modeled?]]," "&amp;_xlfn.TEXTJOIN(" ",FALSE,_xlfn._xlws.FILTER(Table3[subloc_assigned],Table3[name]=Table2[[#This Row],[Protein]],""))&amp;" ","")</f>
        <v xml:space="preserve"> c </v>
      </c>
      <c r="P116" s="6" t="b">
        <f>OR(ISNUMBER(FIND(" m ",Table2[[#This Row],[loc?]])),ISNUMBER(FIND(" mm ",Table2[[#This Row],[loc?]])))</f>
        <v>0</v>
      </c>
      <c r="Q116" s="6" t="b">
        <f>AND(OR(ISNUMBER(FIND(" m ",Table2[[#This Row],[loc?]])),ISNUMBER(FIND(" mm ",Table2[[#This Row],[loc?]]))),SUBSTITUTE(SUBSTITUTE(Table2[[#This Row],[loc?]]," m ","")," mm ","")="")</f>
        <v>0</v>
      </c>
      <c r="R116" s="36" cm="1">
        <f t="array" ref="R116">AVERAGE(IF(Table2[[#This Row],[Min_aerobic_1]:[Min_aerobic_2]]="NA",0,Table2[[#This Row],[Min_aerobic_1]:[Min_aerobic_2]]))</f>
        <v>3.1993542276432049E-6</v>
      </c>
    </row>
    <row r="117" spans="1:18" x14ac:dyDescent="0.35">
      <c r="A117" s="4" t="s">
        <v>355</v>
      </c>
      <c r="B117" s="4" t="s">
        <v>356</v>
      </c>
      <c r="C117" s="4" t="s">
        <v>357</v>
      </c>
      <c r="D117" s="4">
        <v>5.0724392261461003E-4</v>
      </c>
      <c r="E117" s="4">
        <v>5.9239416374337703E-4</v>
      </c>
      <c r="F117" s="4">
        <v>5.4986253202798203E-4</v>
      </c>
      <c r="G117" s="4">
        <v>5.4910513162050403E-4</v>
      </c>
      <c r="H117" s="4">
        <v>1.9152413265439999E-4</v>
      </c>
      <c r="I117" s="4">
        <v>2.0415697343269899E-4</v>
      </c>
      <c r="J117" s="4">
        <v>1.9516682142689301E-4</v>
      </c>
      <c r="K117" s="4">
        <v>2.0544611426051801E-4</v>
      </c>
      <c r="L117" s="4">
        <v>2.41836823119334E-4</v>
      </c>
      <c r="M117" s="4">
        <v>2.4620714860548298E-4</v>
      </c>
      <c r="N117" s="4" t="b">
        <f>_xlfn.XLOOKUP(Table2[[#This Row],[Protein]],Table3[name],Table3[subloc_assigned],"")&lt;&gt;""</f>
        <v>1</v>
      </c>
      <c r="O117" s="6" t="str" cm="1">
        <f t="array" ref="O117">IF(Table2[[#This Row],[modeled?]]," "&amp;_xlfn.TEXTJOIN(" ",FALSE,_xlfn._xlws.FILTER(Table3[subloc_assigned],Table3[name]=Table2[[#This Row],[Protein]],""))&amp;" ","")</f>
        <v xml:space="preserve"> c </v>
      </c>
      <c r="P117" s="6" t="b">
        <f>OR(ISNUMBER(FIND(" m ",Table2[[#This Row],[loc?]])),ISNUMBER(FIND(" mm ",Table2[[#This Row],[loc?]])))</f>
        <v>0</v>
      </c>
      <c r="Q117" s="6" t="b">
        <f>AND(OR(ISNUMBER(FIND(" m ",Table2[[#This Row],[loc?]])),ISNUMBER(FIND(" mm ",Table2[[#This Row],[loc?]]))),SUBSTITUTE(SUBSTITUTE(Table2[[#This Row],[loc?]]," m ","")," mm ","")="")</f>
        <v>0</v>
      </c>
      <c r="R117" s="36" cm="1">
        <f t="array" ref="R117">AVERAGE(IF(Table2[[#This Row],[Min_aerobic_1]:[Min_aerobic_2]]="NA",0,Table2[[#This Row],[Min_aerobic_1]:[Min_aerobic_2]]))</f>
        <v>5.4981904317899359E-4</v>
      </c>
    </row>
    <row r="118" spans="1:18" x14ac:dyDescent="0.35">
      <c r="A118" s="4" t="s">
        <v>358</v>
      </c>
      <c r="B118" s="4" t="s">
        <v>359</v>
      </c>
      <c r="C118" s="4" t="s">
        <v>360</v>
      </c>
      <c r="D118" s="4">
        <v>6.5268124520250295E-4</v>
      </c>
      <c r="E118" s="4">
        <v>5.3452984743042396E-4</v>
      </c>
      <c r="F118" s="4">
        <v>7.3169424186779702E-4</v>
      </c>
      <c r="G118" s="4">
        <v>6.9433222174222797E-4</v>
      </c>
      <c r="H118" s="4">
        <v>1.0776494878082499E-3</v>
      </c>
      <c r="I118" s="4">
        <v>1.1127242153105301E-3</v>
      </c>
      <c r="J118" s="4">
        <v>1.09784659480505E-3</v>
      </c>
      <c r="K118" s="4">
        <v>1.4177235178511401E-3</v>
      </c>
      <c r="L118" s="4">
        <v>1.31010568229748E-3</v>
      </c>
      <c r="M118" s="4">
        <v>1.3275396247539701E-3</v>
      </c>
      <c r="N118" s="4" t="b">
        <f>_xlfn.XLOOKUP(Table2[[#This Row],[Protein]],Table3[name],Table3[subloc_assigned],"")&lt;&gt;""</f>
        <v>1</v>
      </c>
      <c r="O118" s="6" t="str" cm="1">
        <f t="array" ref="O118">IF(Table2[[#This Row],[modeled?]]," "&amp;_xlfn.TEXTJOIN(" ",FALSE,_xlfn._xlws.FILTER(Table3[subloc_assigned],Table3[name]=Table2[[#This Row],[Protein]],""))&amp;" ","")</f>
        <v xml:space="preserve"> c </v>
      </c>
      <c r="P118" s="6" t="b">
        <f>OR(ISNUMBER(FIND(" m ",Table2[[#This Row],[loc?]])),ISNUMBER(FIND(" mm ",Table2[[#This Row],[loc?]])))</f>
        <v>0</v>
      </c>
      <c r="Q118" s="6" t="b">
        <f>AND(OR(ISNUMBER(FIND(" m ",Table2[[#This Row],[loc?]])),ISNUMBER(FIND(" mm ",Table2[[#This Row],[loc?]]))),SUBSTITUTE(SUBSTITUTE(Table2[[#This Row],[loc?]]," m ","")," mm ","")="")</f>
        <v>0</v>
      </c>
      <c r="R118" s="36" cm="1">
        <f t="array" ref="R118">AVERAGE(IF(Table2[[#This Row],[Min_aerobic_1]:[Min_aerobic_2]]="NA",0,Table2[[#This Row],[Min_aerobic_1]:[Min_aerobic_2]]))</f>
        <v>5.9360554631646351E-4</v>
      </c>
    </row>
    <row r="119" spans="1:18" x14ac:dyDescent="0.35">
      <c r="A119" s="4" t="s">
        <v>361</v>
      </c>
      <c r="B119" s="4" t="s">
        <v>362</v>
      </c>
      <c r="C119" s="4" t="s">
        <v>363</v>
      </c>
      <c r="D119" s="4">
        <v>7.3449852674578701E-3</v>
      </c>
      <c r="E119" s="4">
        <v>6.8885518551246704E-3</v>
      </c>
      <c r="F119" s="4">
        <v>9.0102472892925108E-3</v>
      </c>
      <c r="G119" s="4">
        <v>8.7530561985561407E-3</v>
      </c>
      <c r="H119" s="4">
        <v>4.9384441140059802E-3</v>
      </c>
      <c r="I119" s="4">
        <v>4.9044739150816601E-3</v>
      </c>
      <c r="J119" s="4">
        <v>4.8947489297761501E-3</v>
      </c>
      <c r="K119" s="4">
        <v>5.7969663761123199E-3</v>
      </c>
      <c r="L119" s="4">
        <v>5.7277660675103398E-3</v>
      </c>
      <c r="M119" s="4">
        <v>5.8224807670852101E-3</v>
      </c>
      <c r="N119" s="4" t="b">
        <f>_xlfn.XLOOKUP(Table2[[#This Row],[Protein]],Table3[name],Table3[subloc_assigned],"")&lt;&gt;""</f>
        <v>1</v>
      </c>
      <c r="O119" s="6" t="str" cm="1">
        <f t="array" ref="O119">IF(Table2[[#This Row],[modeled?]]," "&amp;_xlfn.TEXTJOIN(" ",FALSE,_xlfn._xlws.FILTER(Table3[subloc_assigned],Table3[name]=Table2[[#This Row],[Protein]],""))&amp;" ","")</f>
        <v xml:space="preserve"> c </v>
      </c>
      <c r="P119" s="6" t="b">
        <f>OR(ISNUMBER(FIND(" m ",Table2[[#This Row],[loc?]])),ISNUMBER(FIND(" mm ",Table2[[#This Row],[loc?]])))</f>
        <v>0</v>
      </c>
      <c r="Q119" s="6" t="b">
        <f>AND(OR(ISNUMBER(FIND(" m ",Table2[[#This Row],[loc?]])),ISNUMBER(FIND(" mm ",Table2[[#This Row],[loc?]]))),SUBSTITUTE(SUBSTITUTE(Table2[[#This Row],[loc?]]," m ","")," mm ","")="")</f>
        <v>0</v>
      </c>
      <c r="R119" s="36" cm="1">
        <f t="array" ref="R119">AVERAGE(IF(Table2[[#This Row],[Min_aerobic_1]:[Min_aerobic_2]]="NA",0,Table2[[#This Row],[Min_aerobic_1]:[Min_aerobic_2]]))</f>
        <v>7.1167685612912703E-3</v>
      </c>
    </row>
    <row r="120" spans="1:18" x14ac:dyDescent="0.35">
      <c r="A120" s="4" t="s">
        <v>364</v>
      </c>
      <c r="B120" s="4" t="s">
        <v>365</v>
      </c>
      <c r="C120" s="4" t="s">
        <v>366</v>
      </c>
      <c r="D120" s="6">
        <v>1.1392941979114001E-6</v>
      </c>
      <c r="E120" s="6">
        <v>1.17314128379449E-6</v>
      </c>
      <c r="F120" s="6">
        <v>1.3850664769353E-6</v>
      </c>
      <c r="G120" s="6">
        <v>1.3803074112567101E-6</v>
      </c>
      <c r="H120" s="6">
        <v>5.1113418904645097E-7</v>
      </c>
      <c r="I120" s="6">
        <v>5.2813287593394796E-7</v>
      </c>
      <c r="J120" s="6">
        <v>5.1038623264703804E-7</v>
      </c>
      <c r="K120" s="6">
        <v>5.9425431686240496E-7</v>
      </c>
      <c r="L120" s="6">
        <v>6.1064512672108299E-7</v>
      </c>
      <c r="M120" s="6">
        <v>6.0647074652265396E-7</v>
      </c>
      <c r="N120" s="4" t="b">
        <f>_xlfn.XLOOKUP(Table2[[#This Row],[Protein]],Table3[name],Table3[subloc_assigned],"")&lt;&gt;""</f>
        <v>0</v>
      </c>
      <c r="O120" s="6" t="str" cm="1">
        <f t="array" ref="O120">IF(Table2[[#This Row],[modeled?]]," "&amp;_xlfn.TEXTJOIN(" ",FALSE,_xlfn._xlws.FILTER(Table3[subloc_assigned],Table3[name]=Table2[[#This Row],[Protein]],""))&amp;" ","")</f>
        <v/>
      </c>
      <c r="P120" s="6" t="b">
        <f>OR(ISNUMBER(FIND(" m ",Table2[[#This Row],[loc?]])),ISNUMBER(FIND(" mm ",Table2[[#This Row],[loc?]])))</f>
        <v>0</v>
      </c>
      <c r="Q120" s="6" t="b">
        <f>AND(OR(ISNUMBER(FIND(" m ",Table2[[#This Row],[loc?]])),ISNUMBER(FIND(" mm ",Table2[[#This Row],[loc?]]))),SUBSTITUTE(SUBSTITUTE(Table2[[#This Row],[loc?]]," m ","")," mm ","")="")</f>
        <v>0</v>
      </c>
      <c r="R120" s="36" cm="1">
        <f t="array" ref="R120">AVERAGE(IF(Table2[[#This Row],[Min_aerobic_1]:[Min_aerobic_2]]="NA",0,Table2[[#This Row],[Min_aerobic_1]:[Min_aerobic_2]]))</f>
        <v>1.156217740852945E-6</v>
      </c>
    </row>
    <row r="121" spans="1:18" x14ac:dyDescent="0.35">
      <c r="A121" s="4" t="s">
        <v>367</v>
      </c>
      <c r="B121" s="4" t="s">
        <v>368</v>
      </c>
      <c r="C121" s="4" t="s">
        <v>369</v>
      </c>
      <c r="D121" s="4">
        <v>1.1326674594796899E-2</v>
      </c>
      <c r="E121" s="4">
        <v>9.9635155371337707E-3</v>
      </c>
      <c r="F121" s="4">
        <v>1.27793488314175E-2</v>
      </c>
      <c r="G121" s="4">
        <v>1.2678581776763599E-2</v>
      </c>
      <c r="H121" s="4">
        <v>5.2373738229697497E-3</v>
      </c>
      <c r="I121" s="4">
        <v>5.3872158708857696E-3</v>
      </c>
      <c r="J121" s="4">
        <v>5.2309530991103501E-3</v>
      </c>
      <c r="K121" s="4">
        <v>6.8491252033806597E-3</v>
      </c>
      <c r="L121" s="4">
        <v>6.5791822962463498E-3</v>
      </c>
      <c r="M121" s="4">
        <v>6.4347144292182697E-3</v>
      </c>
      <c r="N121" s="4" t="b">
        <f>_xlfn.XLOOKUP(Table2[[#This Row],[Protein]],Table3[name],Table3[subloc_assigned],"")&lt;&gt;""</f>
        <v>1</v>
      </c>
      <c r="O121" s="6" t="str" cm="1">
        <f t="array" ref="O121">IF(Table2[[#This Row],[modeled?]]," "&amp;_xlfn.TEXTJOIN(" ",FALSE,_xlfn._xlws.FILTER(Table3[subloc_assigned],Table3[name]=Table2[[#This Row],[Protein]],""))&amp;" ","")</f>
        <v xml:space="preserve"> c </v>
      </c>
      <c r="P121" s="6" t="b">
        <f>OR(ISNUMBER(FIND(" m ",Table2[[#This Row],[loc?]])),ISNUMBER(FIND(" mm ",Table2[[#This Row],[loc?]])))</f>
        <v>0</v>
      </c>
      <c r="Q121" s="6" t="b">
        <f>AND(OR(ISNUMBER(FIND(" m ",Table2[[#This Row],[loc?]])),ISNUMBER(FIND(" mm ",Table2[[#This Row],[loc?]]))),SUBSTITUTE(SUBSTITUTE(Table2[[#This Row],[loc?]]," m ","")," mm ","")="")</f>
        <v>0</v>
      </c>
      <c r="R121" s="36" cm="1">
        <f t="array" ref="R121">AVERAGE(IF(Table2[[#This Row],[Min_aerobic_1]:[Min_aerobic_2]]="NA",0,Table2[[#This Row],[Min_aerobic_1]:[Min_aerobic_2]]))</f>
        <v>1.0645095065965334E-2</v>
      </c>
    </row>
    <row r="122" spans="1:18" x14ac:dyDescent="0.35">
      <c r="A122" s="4" t="s">
        <v>370</v>
      </c>
      <c r="B122" s="4" t="s">
        <v>371</v>
      </c>
      <c r="C122" s="4" t="s">
        <v>372</v>
      </c>
      <c r="D122" s="4">
        <v>1.2089249312015799E-3</v>
      </c>
      <c r="E122" s="4">
        <v>1.3836741236310901E-3</v>
      </c>
      <c r="F122" s="4">
        <v>1.2928276351968E-3</v>
      </c>
      <c r="G122" s="4">
        <v>1.2047864518645E-3</v>
      </c>
      <c r="H122" s="4">
        <v>4.0316544383612999E-4</v>
      </c>
      <c r="I122" s="4">
        <v>4.44021932702533E-4</v>
      </c>
      <c r="J122" s="4">
        <v>3.7431491162531001E-4</v>
      </c>
      <c r="K122" s="4">
        <v>4.8002112772287E-4</v>
      </c>
      <c r="L122" s="4">
        <v>5.05153767047088E-4</v>
      </c>
      <c r="M122" s="4">
        <v>4.9360048146630104E-4</v>
      </c>
      <c r="N122" s="4" t="b">
        <f>_xlfn.XLOOKUP(Table2[[#This Row],[Protein]],Table3[name],Table3[subloc_assigned],"")&lt;&gt;""</f>
        <v>1</v>
      </c>
      <c r="O122" s="6" t="str" cm="1">
        <f t="array" ref="O122">IF(Table2[[#This Row],[modeled?]]," "&amp;_xlfn.TEXTJOIN(" ",FALSE,_xlfn._xlws.FILTER(Table3[subloc_assigned],Table3[name]=Table2[[#This Row],[Protein]],""))&amp;" ","")</f>
        <v xml:space="preserve"> c </v>
      </c>
      <c r="P122" s="6" t="b">
        <f>OR(ISNUMBER(FIND(" m ",Table2[[#This Row],[loc?]])),ISNUMBER(FIND(" mm ",Table2[[#This Row],[loc?]])))</f>
        <v>0</v>
      </c>
      <c r="Q122" s="6" t="b">
        <f>AND(OR(ISNUMBER(FIND(" m ",Table2[[#This Row],[loc?]])),ISNUMBER(FIND(" mm ",Table2[[#This Row],[loc?]]))),SUBSTITUTE(SUBSTITUTE(Table2[[#This Row],[loc?]]," m ","")," mm ","")="")</f>
        <v>0</v>
      </c>
      <c r="R122" s="36" cm="1">
        <f t="array" ref="R122">AVERAGE(IF(Table2[[#This Row],[Min_aerobic_1]:[Min_aerobic_2]]="NA",0,Table2[[#This Row],[Min_aerobic_1]:[Min_aerobic_2]]))</f>
        <v>1.2962995274163349E-3</v>
      </c>
    </row>
    <row r="123" spans="1:18" x14ac:dyDescent="0.35">
      <c r="A123" s="4" t="s">
        <v>373</v>
      </c>
      <c r="B123" s="4" t="s">
        <v>374</v>
      </c>
      <c r="C123" s="4" t="s">
        <v>375</v>
      </c>
      <c r="D123" s="6">
        <v>5.08987041736356E-6</v>
      </c>
      <c r="E123" s="6">
        <v>5.0244122848034199E-6</v>
      </c>
      <c r="F123" s="6">
        <v>5.3738425902870796E-6</v>
      </c>
      <c r="G123" s="6">
        <v>5.4372129216275303E-6</v>
      </c>
      <c r="H123" s="6">
        <v>3.2434275000642E-6</v>
      </c>
      <c r="I123" s="6">
        <v>3.29250798551427E-6</v>
      </c>
      <c r="J123" s="6">
        <v>3.29172120084556E-6</v>
      </c>
      <c r="K123" s="6">
        <v>3.7547504316998901E-6</v>
      </c>
      <c r="L123" s="6">
        <v>3.68366638374923E-6</v>
      </c>
      <c r="M123" s="6">
        <v>3.5920781973187401E-6</v>
      </c>
      <c r="N123" s="4" t="b">
        <f>_xlfn.XLOOKUP(Table2[[#This Row],[Protein]],Table3[name],Table3[subloc_assigned],"")&lt;&gt;""</f>
        <v>0</v>
      </c>
      <c r="O123" s="6" t="str" cm="1">
        <f t="array" ref="O123">IF(Table2[[#This Row],[modeled?]]," "&amp;_xlfn.TEXTJOIN(" ",FALSE,_xlfn._xlws.FILTER(Table3[subloc_assigned],Table3[name]=Table2[[#This Row],[Protein]],""))&amp;" ","")</f>
        <v/>
      </c>
      <c r="P123" s="6" t="b">
        <f>OR(ISNUMBER(FIND(" m ",Table2[[#This Row],[loc?]])),ISNUMBER(FIND(" mm ",Table2[[#This Row],[loc?]])))</f>
        <v>0</v>
      </c>
      <c r="Q123" s="6" t="b">
        <f>AND(OR(ISNUMBER(FIND(" m ",Table2[[#This Row],[loc?]])),ISNUMBER(FIND(" mm ",Table2[[#This Row],[loc?]]))),SUBSTITUTE(SUBSTITUTE(Table2[[#This Row],[loc?]]," m ","")," mm ","")="")</f>
        <v>0</v>
      </c>
      <c r="R123" s="36" cm="1">
        <f t="array" ref="R123">AVERAGE(IF(Table2[[#This Row],[Min_aerobic_1]:[Min_aerobic_2]]="NA",0,Table2[[#This Row],[Min_aerobic_1]:[Min_aerobic_2]]))</f>
        <v>5.0571413510834895E-6</v>
      </c>
    </row>
    <row r="124" spans="1:18" x14ac:dyDescent="0.35">
      <c r="A124" s="4" t="s">
        <v>376</v>
      </c>
      <c r="B124" s="4" t="s">
        <v>377</v>
      </c>
      <c r="C124" s="4" t="s">
        <v>378</v>
      </c>
      <c r="D124" s="6">
        <v>2.2748676215367502E-6</v>
      </c>
      <c r="E124" s="6">
        <v>2.5235288375620698E-6</v>
      </c>
      <c r="F124" s="6">
        <v>2.7458970639047098E-6</v>
      </c>
      <c r="G124" s="6">
        <v>2.7238946790055698E-6</v>
      </c>
      <c r="H124" s="6">
        <v>3.2807604736791498E-6</v>
      </c>
      <c r="I124" s="6">
        <v>3.1309713875383998E-6</v>
      </c>
      <c r="J124" s="6">
        <v>3.4517590336784798E-6</v>
      </c>
      <c r="K124" s="6">
        <v>3.7432692042552698E-6</v>
      </c>
      <c r="L124" s="6">
        <v>4.10728950157004E-6</v>
      </c>
      <c r="M124" s="6">
        <v>3.9037588703481203E-6</v>
      </c>
      <c r="N124" s="4" t="b">
        <f>_xlfn.XLOOKUP(Table2[[#This Row],[Protein]],Table3[name],Table3[subloc_assigned],"")&lt;&gt;""</f>
        <v>0</v>
      </c>
      <c r="O124" s="6" t="str" cm="1">
        <f t="array" ref="O124">IF(Table2[[#This Row],[modeled?]]," "&amp;_xlfn.TEXTJOIN(" ",FALSE,_xlfn._xlws.FILTER(Table3[subloc_assigned],Table3[name]=Table2[[#This Row],[Protein]],""))&amp;" ","")</f>
        <v/>
      </c>
      <c r="P124" s="6" t="b">
        <f>OR(ISNUMBER(FIND(" m ",Table2[[#This Row],[loc?]])),ISNUMBER(FIND(" mm ",Table2[[#This Row],[loc?]])))</f>
        <v>0</v>
      </c>
      <c r="Q124" s="6" t="b">
        <f>AND(OR(ISNUMBER(FIND(" m ",Table2[[#This Row],[loc?]])),ISNUMBER(FIND(" mm ",Table2[[#This Row],[loc?]]))),SUBSTITUTE(SUBSTITUTE(Table2[[#This Row],[loc?]]," m ","")," mm ","")="")</f>
        <v>0</v>
      </c>
      <c r="R124" s="36" cm="1">
        <f t="array" ref="R124">AVERAGE(IF(Table2[[#This Row],[Min_aerobic_1]:[Min_aerobic_2]]="NA",0,Table2[[#This Row],[Min_aerobic_1]:[Min_aerobic_2]]))</f>
        <v>2.3991982295494102E-6</v>
      </c>
    </row>
    <row r="125" spans="1:18" x14ac:dyDescent="0.35">
      <c r="A125" s="4" t="s">
        <v>379</v>
      </c>
      <c r="B125" s="4" t="s">
        <v>380</v>
      </c>
      <c r="C125" s="4" t="s">
        <v>381</v>
      </c>
      <c r="D125" s="4">
        <v>1.60122774974077E-4</v>
      </c>
      <c r="E125" s="4">
        <v>1.3397099508310499E-4</v>
      </c>
      <c r="F125" s="4">
        <v>1.8148481937753399E-4</v>
      </c>
      <c r="G125" s="4">
        <v>1.77581677512455E-4</v>
      </c>
      <c r="H125" s="4">
        <v>1.5464871726671199E-4</v>
      </c>
      <c r="I125" s="4">
        <v>1.4906841194897E-4</v>
      </c>
      <c r="J125" s="4">
        <v>1.5710812816308801E-4</v>
      </c>
      <c r="K125" s="4">
        <v>1.5116970537061301E-4</v>
      </c>
      <c r="L125" s="4">
        <v>1.7387707366240901E-4</v>
      </c>
      <c r="M125" s="4">
        <v>1.6833202353049199E-4</v>
      </c>
      <c r="N125" s="4" t="b">
        <f>_xlfn.XLOOKUP(Table2[[#This Row],[Protein]],Table3[name],Table3[subloc_assigned],"")&lt;&gt;""</f>
        <v>0</v>
      </c>
      <c r="O125" s="6" t="str" cm="1">
        <f t="array" ref="O125">IF(Table2[[#This Row],[modeled?]]," "&amp;_xlfn.TEXTJOIN(" ",FALSE,_xlfn._xlws.FILTER(Table3[subloc_assigned],Table3[name]=Table2[[#This Row],[Protein]],""))&amp;" ","")</f>
        <v/>
      </c>
      <c r="P125" s="6" t="b">
        <f>OR(ISNUMBER(FIND(" m ",Table2[[#This Row],[loc?]])),ISNUMBER(FIND(" mm ",Table2[[#This Row],[loc?]])))</f>
        <v>0</v>
      </c>
      <c r="Q125" s="6" t="b">
        <f>AND(OR(ISNUMBER(FIND(" m ",Table2[[#This Row],[loc?]])),ISNUMBER(FIND(" mm ",Table2[[#This Row],[loc?]]))),SUBSTITUTE(SUBSTITUTE(Table2[[#This Row],[loc?]]," m ","")," mm ","")="")</f>
        <v>0</v>
      </c>
      <c r="R125" s="36" cm="1">
        <f t="array" ref="R125">AVERAGE(IF(Table2[[#This Row],[Min_aerobic_1]:[Min_aerobic_2]]="NA",0,Table2[[#This Row],[Min_aerobic_1]:[Min_aerobic_2]]))</f>
        <v>1.4704688502859101E-4</v>
      </c>
    </row>
    <row r="126" spans="1:18" x14ac:dyDescent="0.35">
      <c r="A126" s="4" t="s">
        <v>382</v>
      </c>
      <c r="B126" s="4" t="s">
        <v>383</v>
      </c>
      <c r="C126" s="4" t="s">
        <v>384</v>
      </c>
      <c r="D126" s="6">
        <v>6.3393371818116993E-5</v>
      </c>
      <c r="E126" s="6">
        <v>5.3093593121799899E-5</v>
      </c>
      <c r="F126" s="6">
        <v>7.0472126012684403E-5</v>
      </c>
      <c r="G126" s="6">
        <v>7.0588451359318094E-5</v>
      </c>
      <c r="H126" s="6">
        <v>8.2184113830695803E-5</v>
      </c>
      <c r="I126" s="6">
        <v>8.3367972914156997E-5</v>
      </c>
      <c r="J126" s="6">
        <v>8.4919048664355902E-5</v>
      </c>
      <c r="K126" s="6">
        <v>8.8141136196755E-5</v>
      </c>
      <c r="L126" s="6">
        <v>9.6812363707253599E-5</v>
      </c>
      <c r="M126" s="6">
        <v>9.6084852978328794E-5</v>
      </c>
      <c r="N126" s="4" t="b">
        <f>_xlfn.XLOOKUP(Table2[[#This Row],[Protein]],Table3[name],Table3[subloc_assigned],"")&lt;&gt;""</f>
        <v>0</v>
      </c>
      <c r="O126" s="6" t="str" cm="1">
        <f t="array" ref="O126">IF(Table2[[#This Row],[modeled?]]," "&amp;_xlfn.TEXTJOIN(" ",FALSE,_xlfn._xlws.FILTER(Table3[subloc_assigned],Table3[name]=Table2[[#This Row],[Protein]],""))&amp;" ","")</f>
        <v/>
      </c>
      <c r="P126" s="6" t="b">
        <f>OR(ISNUMBER(FIND(" m ",Table2[[#This Row],[loc?]])),ISNUMBER(FIND(" mm ",Table2[[#This Row],[loc?]])))</f>
        <v>0</v>
      </c>
      <c r="Q126" s="6" t="b">
        <f>AND(OR(ISNUMBER(FIND(" m ",Table2[[#This Row],[loc?]])),ISNUMBER(FIND(" mm ",Table2[[#This Row],[loc?]]))),SUBSTITUTE(SUBSTITUTE(Table2[[#This Row],[loc?]]," m ","")," mm ","")="")</f>
        <v>0</v>
      </c>
      <c r="R126" s="36" cm="1">
        <f t="array" ref="R126">AVERAGE(IF(Table2[[#This Row],[Min_aerobic_1]:[Min_aerobic_2]]="NA",0,Table2[[#This Row],[Min_aerobic_1]:[Min_aerobic_2]]))</f>
        <v>5.8243482469958446E-5</v>
      </c>
    </row>
    <row r="127" spans="1:18" x14ac:dyDescent="0.35">
      <c r="A127" s="4" t="s">
        <v>385</v>
      </c>
      <c r="B127" s="4" t="s">
        <v>386</v>
      </c>
      <c r="C127" s="4" t="s">
        <v>387</v>
      </c>
      <c r="D127" s="4">
        <v>5.9409803902280803E-4</v>
      </c>
      <c r="E127" s="4">
        <v>5.8435109391659498E-4</v>
      </c>
      <c r="F127" s="4">
        <v>7.3109421994342497E-4</v>
      </c>
      <c r="G127" s="4">
        <v>7.37593390146003E-4</v>
      </c>
      <c r="H127" s="4">
        <v>3.3041644613492999E-4</v>
      </c>
      <c r="I127" s="4">
        <v>3.4273939492793801E-4</v>
      </c>
      <c r="J127" s="4">
        <v>3.3051539604984502E-4</v>
      </c>
      <c r="K127" s="4">
        <v>4.1857371080444898E-4</v>
      </c>
      <c r="L127" s="4">
        <v>4.30763591593449E-4</v>
      </c>
      <c r="M127" s="4">
        <v>4.3341582490687901E-4</v>
      </c>
      <c r="N127" s="4" t="b">
        <f>_xlfn.XLOOKUP(Table2[[#This Row],[Protein]],Table3[name],Table3[subloc_assigned],"")&lt;&gt;""</f>
        <v>0</v>
      </c>
      <c r="O127" s="6" t="str" cm="1">
        <f t="array" ref="O127">IF(Table2[[#This Row],[modeled?]]," "&amp;_xlfn.TEXTJOIN(" ",FALSE,_xlfn._xlws.FILTER(Table3[subloc_assigned],Table3[name]=Table2[[#This Row],[Protein]],""))&amp;" ","")</f>
        <v/>
      </c>
      <c r="P127" s="6" t="b">
        <f>OR(ISNUMBER(FIND(" m ",Table2[[#This Row],[loc?]])),ISNUMBER(FIND(" mm ",Table2[[#This Row],[loc?]])))</f>
        <v>0</v>
      </c>
      <c r="Q127" s="6" t="b">
        <f>AND(OR(ISNUMBER(FIND(" m ",Table2[[#This Row],[loc?]])),ISNUMBER(FIND(" mm ",Table2[[#This Row],[loc?]]))),SUBSTITUTE(SUBSTITUTE(Table2[[#This Row],[loc?]]," m ","")," mm ","")="")</f>
        <v>0</v>
      </c>
      <c r="R127" s="36" cm="1">
        <f t="array" ref="R127">AVERAGE(IF(Table2[[#This Row],[Min_aerobic_1]:[Min_aerobic_2]]="NA",0,Table2[[#This Row],[Min_aerobic_1]:[Min_aerobic_2]]))</f>
        <v>5.892245664697015E-4</v>
      </c>
    </row>
    <row r="128" spans="1:18" x14ac:dyDescent="0.35">
      <c r="A128" s="4" t="s">
        <v>388</v>
      </c>
      <c r="B128" s="4" t="s">
        <v>389</v>
      </c>
      <c r="C128" s="4" t="s">
        <v>390</v>
      </c>
      <c r="D128" s="4">
        <v>1.50400720591175E-3</v>
      </c>
      <c r="E128" s="4">
        <v>1.4292036414408199E-3</v>
      </c>
      <c r="F128" s="4">
        <v>1.80611306321206E-3</v>
      </c>
      <c r="G128" s="4">
        <v>1.9022659392082101E-3</v>
      </c>
      <c r="H128" s="4">
        <v>1.8583303665268801E-3</v>
      </c>
      <c r="I128" s="4">
        <v>1.8682065785957801E-3</v>
      </c>
      <c r="J128" s="4">
        <v>1.87546642567581E-3</v>
      </c>
      <c r="K128" s="4">
        <v>2.2423215081494698E-3</v>
      </c>
      <c r="L128" s="4">
        <v>2.32770163019573E-3</v>
      </c>
      <c r="M128" s="4">
        <v>2.33681688744694E-3</v>
      </c>
      <c r="N128" s="4" t="b">
        <f>_xlfn.XLOOKUP(Table2[[#This Row],[Protein]],Table3[name],Table3[subloc_assigned],"")&lt;&gt;""</f>
        <v>0</v>
      </c>
      <c r="O128" s="6" t="str" cm="1">
        <f t="array" ref="O128">IF(Table2[[#This Row],[modeled?]]," "&amp;_xlfn.TEXTJOIN(" ",FALSE,_xlfn._xlws.FILTER(Table3[subloc_assigned],Table3[name]=Table2[[#This Row],[Protein]],""))&amp;" ","")</f>
        <v/>
      </c>
      <c r="P128" s="6" t="b">
        <f>OR(ISNUMBER(FIND(" m ",Table2[[#This Row],[loc?]])),ISNUMBER(FIND(" mm ",Table2[[#This Row],[loc?]])))</f>
        <v>0</v>
      </c>
      <c r="Q128" s="6" t="b">
        <f>AND(OR(ISNUMBER(FIND(" m ",Table2[[#This Row],[loc?]])),ISNUMBER(FIND(" mm ",Table2[[#This Row],[loc?]]))),SUBSTITUTE(SUBSTITUTE(Table2[[#This Row],[loc?]]," m ","")," mm ","")="")</f>
        <v>0</v>
      </c>
      <c r="R128" s="36" cm="1">
        <f t="array" ref="R128">AVERAGE(IF(Table2[[#This Row],[Min_aerobic_1]:[Min_aerobic_2]]="NA",0,Table2[[#This Row],[Min_aerobic_1]:[Min_aerobic_2]]))</f>
        <v>1.466605423676285E-3</v>
      </c>
    </row>
    <row r="129" spans="1:18" x14ac:dyDescent="0.35">
      <c r="A129" s="4" t="s">
        <v>391</v>
      </c>
      <c r="B129" s="4" t="s">
        <v>392</v>
      </c>
      <c r="C129" s="4" t="s">
        <v>393</v>
      </c>
      <c r="D129" s="4">
        <v>2.33653951357152E-2</v>
      </c>
      <c r="E129" s="4">
        <v>2.4335880281124898E-2</v>
      </c>
      <c r="F129" s="4">
        <v>1.76684723907525E-3</v>
      </c>
      <c r="G129" s="4">
        <v>1.80417242194462E-3</v>
      </c>
      <c r="H129" s="4">
        <v>1.72296144168083E-2</v>
      </c>
      <c r="I129" s="4">
        <v>1.6535066304890701E-2</v>
      </c>
      <c r="J129" s="4">
        <v>1.6510454159714E-2</v>
      </c>
      <c r="K129" s="4">
        <v>2.88911503838031E-3</v>
      </c>
      <c r="L129" s="4">
        <v>2.79625810158114E-3</v>
      </c>
      <c r="M129" s="4">
        <v>3.06303977137824E-3</v>
      </c>
      <c r="N129" s="4" t="b">
        <f>_xlfn.XLOOKUP(Table2[[#This Row],[Protein]],Table3[name],Table3[subloc_assigned],"")&lt;&gt;""</f>
        <v>1</v>
      </c>
      <c r="O129" s="6" t="str" cm="1">
        <f t="array" ref="O129">IF(Table2[[#This Row],[modeled?]]," "&amp;_xlfn.TEXTJOIN(" ",FALSE,_xlfn._xlws.FILTER(Table3[subloc_assigned],Table3[name]=Table2[[#This Row],[Protein]],""))&amp;" ","")</f>
        <v xml:space="preserve"> c </v>
      </c>
      <c r="P129" s="6" t="b">
        <f>OR(ISNUMBER(FIND(" m ",Table2[[#This Row],[loc?]])),ISNUMBER(FIND(" mm ",Table2[[#This Row],[loc?]])))</f>
        <v>0</v>
      </c>
      <c r="Q129" s="6" t="b">
        <f>AND(OR(ISNUMBER(FIND(" m ",Table2[[#This Row],[loc?]])),ISNUMBER(FIND(" mm ",Table2[[#This Row],[loc?]]))),SUBSTITUTE(SUBSTITUTE(Table2[[#This Row],[loc?]]," m ","")," mm ","")="")</f>
        <v>0</v>
      </c>
      <c r="R129" s="36" cm="1">
        <f t="array" ref="R129">AVERAGE(IF(Table2[[#This Row],[Min_aerobic_1]:[Min_aerobic_2]]="NA",0,Table2[[#This Row],[Min_aerobic_1]:[Min_aerobic_2]]))</f>
        <v>2.3850637708420049E-2</v>
      </c>
    </row>
    <row r="130" spans="1:18" x14ac:dyDescent="0.35">
      <c r="A130" s="4" t="s">
        <v>394</v>
      </c>
      <c r="B130" s="4" t="s">
        <v>395</v>
      </c>
      <c r="C130" s="4" t="s">
        <v>396</v>
      </c>
      <c r="D130" s="6">
        <v>6.6203077057862501E-6</v>
      </c>
      <c r="E130" s="6">
        <v>7.5077100732564601E-6</v>
      </c>
      <c r="F130" s="6">
        <v>2.17361974982221E-6</v>
      </c>
      <c r="G130" s="6">
        <v>2.1607925126533399E-6</v>
      </c>
      <c r="H130" s="4" t="s">
        <v>19</v>
      </c>
      <c r="I130" s="4" t="s">
        <v>19</v>
      </c>
      <c r="J130" s="4" t="s">
        <v>19</v>
      </c>
      <c r="K130" s="4" t="s">
        <v>19</v>
      </c>
      <c r="L130" s="4" t="s">
        <v>19</v>
      </c>
      <c r="M130" s="4" t="s">
        <v>19</v>
      </c>
      <c r="N130" s="4" t="b">
        <f>_xlfn.XLOOKUP(Table2[[#This Row],[Protein]],Table3[name],Table3[subloc_assigned],"")&lt;&gt;""</f>
        <v>1</v>
      </c>
      <c r="O130" s="6" t="str" cm="1">
        <f t="array" ref="O130">IF(Table2[[#This Row],[modeled?]]," "&amp;_xlfn.TEXTJOIN(" ",FALSE,_xlfn._xlws.FILTER(Table3[subloc_assigned],Table3[name]=Table2[[#This Row],[Protein]],""))&amp;" ","")</f>
        <v xml:space="preserve"> c </v>
      </c>
      <c r="P130" s="6" t="b">
        <f>OR(ISNUMBER(FIND(" m ",Table2[[#This Row],[loc?]])),ISNUMBER(FIND(" mm ",Table2[[#This Row],[loc?]])))</f>
        <v>0</v>
      </c>
      <c r="Q130" s="6" t="b">
        <f>AND(OR(ISNUMBER(FIND(" m ",Table2[[#This Row],[loc?]])),ISNUMBER(FIND(" mm ",Table2[[#This Row],[loc?]]))),SUBSTITUTE(SUBSTITUTE(Table2[[#This Row],[loc?]]," m ","")," mm ","")="")</f>
        <v>0</v>
      </c>
      <c r="R130" s="36" cm="1">
        <f t="array" ref="R130">AVERAGE(IF(Table2[[#This Row],[Min_aerobic_1]:[Min_aerobic_2]]="NA",0,Table2[[#This Row],[Min_aerobic_1]:[Min_aerobic_2]]))</f>
        <v>7.0640088895213556E-6</v>
      </c>
    </row>
    <row r="131" spans="1:18" x14ac:dyDescent="0.35">
      <c r="A131" s="4" t="s">
        <v>397</v>
      </c>
      <c r="B131" s="4" t="s">
        <v>398</v>
      </c>
      <c r="C131" s="4" t="s">
        <v>399</v>
      </c>
      <c r="D131" s="4">
        <v>4.0976921424515497E-3</v>
      </c>
      <c r="E131" s="4">
        <v>4.6630114137682704E-3</v>
      </c>
      <c r="F131" s="4">
        <v>1.89009640469403E-3</v>
      </c>
      <c r="G131" s="4">
        <v>2.0116101093615598E-3</v>
      </c>
      <c r="H131" s="4">
        <v>3.6343028744572499E-3</v>
      </c>
      <c r="I131" s="4">
        <v>3.39264326687939E-3</v>
      </c>
      <c r="J131" s="4">
        <v>3.4731897165347502E-3</v>
      </c>
      <c r="K131" s="4">
        <v>1.9096451276841501E-3</v>
      </c>
      <c r="L131" s="4">
        <v>1.8870260322342699E-3</v>
      </c>
      <c r="M131" s="4">
        <v>1.8878594697183701E-3</v>
      </c>
      <c r="N131" s="4" t="b">
        <f>_xlfn.XLOOKUP(Table2[[#This Row],[Protein]],Table3[name],Table3[subloc_assigned],"")&lt;&gt;""</f>
        <v>1</v>
      </c>
      <c r="O131" s="6" t="str" cm="1">
        <f t="array" ref="O131">IF(Table2[[#This Row],[modeled?]]," "&amp;_xlfn.TEXTJOIN(" ",FALSE,_xlfn._xlws.FILTER(Table3[subloc_assigned],Table3[name]=Table2[[#This Row],[Protein]],""))&amp;" ","")</f>
        <v xml:space="preserve"> m </v>
      </c>
      <c r="P131" s="6" t="b">
        <f>OR(ISNUMBER(FIND(" m ",Table2[[#This Row],[loc?]])),ISNUMBER(FIND(" mm ",Table2[[#This Row],[loc?]])))</f>
        <v>1</v>
      </c>
      <c r="Q131" s="6" t="b">
        <f>AND(OR(ISNUMBER(FIND(" m ",Table2[[#This Row],[loc?]])),ISNUMBER(FIND(" mm ",Table2[[#This Row],[loc?]]))),SUBSTITUTE(SUBSTITUTE(Table2[[#This Row],[loc?]]," m ","")," mm ","")="")</f>
        <v>1</v>
      </c>
      <c r="R131" s="36" cm="1">
        <f t="array" ref="R131">AVERAGE(IF(Table2[[#This Row],[Min_aerobic_1]:[Min_aerobic_2]]="NA",0,Table2[[#This Row],[Min_aerobic_1]:[Min_aerobic_2]]))</f>
        <v>4.38035177810991E-3</v>
      </c>
    </row>
    <row r="132" spans="1:18" x14ac:dyDescent="0.35">
      <c r="A132" s="4" t="s">
        <v>400</v>
      </c>
      <c r="B132" s="4" t="s">
        <v>401</v>
      </c>
      <c r="C132" s="4" t="s">
        <v>402</v>
      </c>
      <c r="D132" s="4">
        <v>4.0087139105676401E-3</v>
      </c>
      <c r="E132" s="4">
        <v>3.5220935001856802E-3</v>
      </c>
      <c r="F132" s="4">
        <v>4.3706165155618301E-3</v>
      </c>
      <c r="G132" s="4">
        <v>4.3934501024924999E-3</v>
      </c>
      <c r="H132" s="4">
        <v>4.9342793239929798E-3</v>
      </c>
      <c r="I132" s="4">
        <v>5.4137049398878499E-3</v>
      </c>
      <c r="J132" s="4">
        <v>4.9131869912198197E-3</v>
      </c>
      <c r="K132" s="4">
        <v>5.5055886600776103E-3</v>
      </c>
      <c r="L132" s="4">
        <v>5.8665291145017498E-3</v>
      </c>
      <c r="M132" s="4">
        <v>5.9246546559973499E-3</v>
      </c>
      <c r="N132" s="4" t="b">
        <f>_xlfn.XLOOKUP(Table2[[#This Row],[Protein]],Table3[name],Table3[subloc_assigned],"")&lt;&gt;""</f>
        <v>1</v>
      </c>
      <c r="O132" s="6" t="str" cm="1">
        <f t="array" ref="O132">IF(Table2[[#This Row],[modeled?]]," "&amp;_xlfn.TEXTJOIN(" ",FALSE,_xlfn._xlws.FILTER(Table3[subloc_assigned],Table3[name]=Table2[[#This Row],[Protein]],""))&amp;" ","")</f>
        <v xml:space="preserve"> c </v>
      </c>
      <c r="P132" s="6" t="b">
        <f>OR(ISNUMBER(FIND(" m ",Table2[[#This Row],[loc?]])),ISNUMBER(FIND(" mm ",Table2[[#This Row],[loc?]])))</f>
        <v>0</v>
      </c>
      <c r="Q132" s="6" t="b">
        <f>AND(OR(ISNUMBER(FIND(" m ",Table2[[#This Row],[loc?]])),ISNUMBER(FIND(" mm ",Table2[[#This Row],[loc?]]))),SUBSTITUTE(SUBSTITUTE(Table2[[#This Row],[loc?]]," m ","")," mm ","")="")</f>
        <v>0</v>
      </c>
      <c r="R132" s="36" cm="1">
        <f t="array" ref="R132">AVERAGE(IF(Table2[[#This Row],[Min_aerobic_1]:[Min_aerobic_2]]="NA",0,Table2[[#This Row],[Min_aerobic_1]:[Min_aerobic_2]]))</f>
        <v>3.7654037053766604E-3</v>
      </c>
    </row>
    <row r="133" spans="1:18" x14ac:dyDescent="0.35">
      <c r="A133" s="4" t="s">
        <v>403</v>
      </c>
      <c r="B133" s="4" t="s">
        <v>404</v>
      </c>
      <c r="C133" s="4" t="s">
        <v>405</v>
      </c>
      <c r="D133" s="6">
        <v>4.1869512854186402E-6</v>
      </c>
      <c r="E133" s="6">
        <v>3.9808972564802004E-6</v>
      </c>
      <c r="F133" s="6">
        <v>4.2498688218950301E-6</v>
      </c>
      <c r="G133" s="6">
        <v>4.5527741863117996E-6</v>
      </c>
      <c r="H133" s="6">
        <v>1.6725725098433001E-6</v>
      </c>
      <c r="I133" s="6">
        <v>1.79984131878083E-6</v>
      </c>
      <c r="J133" s="6">
        <v>1.7637960408357901E-6</v>
      </c>
      <c r="K133" s="6">
        <v>1.61957857470402E-6</v>
      </c>
      <c r="L133" s="6">
        <v>1.7974444376576401E-6</v>
      </c>
      <c r="M133" s="6">
        <v>1.7976208890117001E-6</v>
      </c>
      <c r="N133" s="4" t="b">
        <f>_xlfn.XLOOKUP(Table2[[#This Row],[Protein]],Table3[name],Table3[subloc_assigned],"")&lt;&gt;""</f>
        <v>1</v>
      </c>
      <c r="O133" s="6" t="str" cm="1">
        <f t="array" ref="O133">IF(Table2[[#This Row],[modeled?]]," "&amp;_xlfn.TEXTJOIN(" ",FALSE,_xlfn._xlws.FILTER(Table3[subloc_assigned],Table3[name]=Table2[[#This Row],[Protein]],""))&amp;" ","")</f>
        <v xml:space="preserve"> c </v>
      </c>
      <c r="P133" s="6" t="b">
        <f>OR(ISNUMBER(FIND(" m ",Table2[[#This Row],[loc?]])),ISNUMBER(FIND(" mm ",Table2[[#This Row],[loc?]])))</f>
        <v>0</v>
      </c>
      <c r="Q133" s="6" t="b">
        <f>AND(OR(ISNUMBER(FIND(" m ",Table2[[#This Row],[loc?]])),ISNUMBER(FIND(" mm ",Table2[[#This Row],[loc?]]))),SUBSTITUTE(SUBSTITUTE(Table2[[#This Row],[loc?]]," m ","")," mm ","")="")</f>
        <v>0</v>
      </c>
      <c r="R133" s="36" cm="1">
        <f t="array" ref="R133">AVERAGE(IF(Table2[[#This Row],[Min_aerobic_1]:[Min_aerobic_2]]="NA",0,Table2[[#This Row],[Min_aerobic_1]:[Min_aerobic_2]]))</f>
        <v>4.0839242709494199E-6</v>
      </c>
    </row>
    <row r="134" spans="1:18" x14ac:dyDescent="0.35">
      <c r="A134" s="4" t="s">
        <v>406</v>
      </c>
      <c r="B134" s="4" t="s">
        <v>407</v>
      </c>
      <c r="C134" s="4" t="s">
        <v>408</v>
      </c>
      <c r="D134" s="6">
        <v>1.5518840095661801E-5</v>
      </c>
      <c r="E134" s="6">
        <v>1.3650520943830199E-5</v>
      </c>
      <c r="F134" s="6">
        <v>1.41891012759369E-5</v>
      </c>
      <c r="G134" s="6">
        <v>1.45509702572282E-5</v>
      </c>
      <c r="H134" s="4" t="s">
        <v>19</v>
      </c>
      <c r="I134" s="4" t="s">
        <v>19</v>
      </c>
      <c r="J134" s="4" t="s">
        <v>19</v>
      </c>
      <c r="K134" s="4" t="s">
        <v>19</v>
      </c>
      <c r="L134" s="4" t="s">
        <v>19</v>
      </c>
      <c r="M134" s="4" t="s">
        <v>19</v>
      </c>
      <c r="N134" s="4" t="b">
        <f>_xlfn.XLOOKUP(Table2[[#This Row],[Protein]],Table3[name],Table3[subloc_assigned],"")&lt;&gt;""</f>
        <v>1</v>
      </c>
      <c r="O134" s="6" t="str" cm="1">
        <f t="array" ref="O134">IF(Table2[[#This Row],[modeled?]]," "&amp;_xlfn.TEXTJOIN(" ",FALSE,_xlfn._xlws.FILTER(Table3[subloc_assigned],Table3[name]=Table2[[#This Row],[Protein]],""))&amp;" ","")</f>
        <v xml:space="preserve"> mm </v>
      </c>
      <c r="P134" s="6" t="b">
        <f>OR(ISNUMBER(FIND(" m ",Table2[[#This Row],[loc?]])),ISNUMBER(FIND(" mm ",Table2[[#This Row],[loc?]])))</f>
        <v>1</v>
      </c>
      <c r="Q134" s="6" t="b">
        <f>AND(OR(ISNUMBER(FIND(" m ",Table2[[#This Row],[loc?]])),ISNUMBER(FIND(" mm ",Table2[[#This Row],[loc?]]))),SUBSTITUTE(SUBSTITUTE(Table2[[#This Row],[loc?]]," m ","")," mm ","")="")</f>
        <v>1</v>
      </c>
      <c r="R134" s="36" cm="1">
        <f t="array" ref="R134">AVERAGE(IF(Table2[[#This Row],[Min_aerobic_1]:[Min_aerobic_2]]="NA",0,Table2[[#This Row],[Min_aerobic_1]:[Min_aerobic_2]]))</f>
        <v>1.4584680519746001E-5</v>
      </c>
    </row>
    <row r="135" spans="1:18" x14ac:dyDescent="0.35">
      <c r="A135" s="4" t="s">
        <v>409</v>
      </c>
      <c r="B135" s="4" t="s">
        <v>410</v>
      </c>
      <c r="C135" s="4" t="s">
        <v>411</v>
      </c>
      <c r="D135" s="6">
        <v>2.3094704910051201E-5</v>
      </c>
      <c r="E135" s="6">
        <v>2.2075457044556299E-5</v>
      </c>
      <c r="F135" s="6">
        <v>2.30156688108508E-5</v>
      </c>
      <c r="G135" s="6">
        <v>2.53921892011869E-5</v>
      </c>
      <c r="H135" s="6">
        <v>1.3494735712726401E-5</v>
      </c>
      <c r="I135" s="6">
        <v>1.34846553042022E-5</v>
      </c>
      <c r="J135" s="6">
        <v>1.34992895508278E-5</v>
      </c>
      <c r="K135" s="6">
        <v>1.38534348819369E-5</v>
      </c>
      <c r="L135" s="6">
        <v>1.4617691534015401E-5</v>
      </c>
      <c r="M135" s="6">
        <v>1.48648543441448E-5</v>
      </c>
      <c r="N135" s="4" t="b">
        <f>_xlfn.XLOOKUP(Table2[[#This Row],[Protein]],Table3[name],Table3[subloc_assigned],"")&lt;&gt;""</f>
        <v>1</v>
      </c>
      <c r="O135" s="6" t="str" cm="1">
        <f t="array" ref="O135">IF(Table2[[#This Row],[modeled?]]," "&amp;_xlfn.TEXTJOIN(" ",FALSE,_xlfn._xlws.FILTER(Table3[subloc_assigned],Table3[name]=Table2[[#This Row],[Protein]],""))&amp;" ","")</f>
        <v xml:space="preserve"> rm </v>
      </c>
      <c r="P135" s="6" t="b">
        <f>OR(ISNUMBER(FIND(" m ",Table2[[#This Row],[loc?]])),ISNUMBER(FIND(" mm ",Table2[[#This Row],[loc?]])))</f>
        <v>0</v>
      </c>
      <c r="Q135" s="6" t="b">
        <f>AND(OR(ISNUMBER(FIND(" m ",Table2[[#This Row],[loc?]])),ISNUMBER(FIND(" mm ",Table2[[#This Row],[loc?]]))),SUBSTITUTE(SUBSTITUTE(Table2[[#This Row],[loc?]]," m ","")," mm ","")="")</f>
        <v>0</v>
      </c>
      <c r="R135" s="36" cm="1">
        <f t="array" ref="R135">AVERAGE(IF(Table2[[#This Row],[Min_aerobic_1]:[Min_aerobic_2]]="NA",0,Table2[[#This Row],[Min_aerobic_1]:[Min_aerobic_2]]))</f>
        <v>2.2585080977303748E-5</v>
      </c>
    </row>
    <row r="136" spans="1:18" x14ac:dyDescent="0.35">
      <c r="A136" s="4" t="s">
        <v>412</v>
      </c>
      <c r="B136" s="4" t="s">
        <v>413</v>
      </c>
      <c r="C136" s="4" t="s">
        <v>414</v>
      </c>
      <c r="D136" s="4">
        <v>3.41665829702272E-4</v>
      </c>
      <c r="E136" s="4">
        <v>4.0310907382138501E-4</v>
      </c>
      <c r="F136" s="4">
        <v>1.87154160690706E-4</v>
      </c>
      <c r="G136" s="4">
        <v>1.6964449412948301E-4</v>
      </c>
      <c r="H136" s="4">
        <v>3.6911723622139799E-4</v>
      </c>
      <c r="I136" s="4">
        <v>3.7227725884566399E-4</v>
      </c>
      <c r="J136" s="4">
        <v>3.6738272475622202E-4</v>
      </c>
      <c r="K136" s="4">
        <v>1.52083775953167E-4</v>
      </c>
      <c r="L136" s="4">
        <v>1.5864432165763699E-4</v>
      </c>
      <c r="M136" s="4">
        <v>1.6167145931633299E-4</v>
      </c>
      <c r="N136" s="4" t="b">
        <f>_xlfn.XLOOKUP(Table2[[#This Row],[Protein]],Table3[name],Table3[subloc_assigned],"")&lt;&gt;""</f>
        <v>1</v>
      </c>
      <c r="O136" s="6" t="str" cm="1">
        <f t="array" ref="O136">IF(Table2[[#This Row],[modeled?]]," "&amp;_xlfn.TEXTJOIN(" ",FALSE,_xlfn._xlws.FILTER(Table3[subloc_assigned],Table3[name]=Table2[[#This Row],[Protein]],""))&amp;" ","")</f>
        <v xml:space="preserve"> m c </v>
      </c>
      <c r="P136" s="6" t="b">
        <f>OR(ISNUMBER(FIND(" m ",Table2[[#This Row],[loc?]])),ISNUMBER(FIND(" mm ",Table2[[#This Row],[loc?]])))</f>
        <v>1</v>
      </c>
      <c r="Q136" s="6" t="b">
        <f>AND(OR(ISNUMBER(FIND(" m ",Table2[[#This Row],[loc?]])),ISNUMBER(FIND(" mm ",Table2[[#This Row],[loc?]]))),SUBSTITUTE(SUBSTITUTE(Table2[[#This Row],[loc?]]," m ","")," mm ","")="")</f>
        <v>0</v>
      </c>
      <c r="R136" s="36" cm="1">
        <f t="array" ref="R136">AVERAGE(IF(Table2[[#This Row],[Min_aerobic_1]:[Min_aerobic_2]]="NA",0,Table2[[#This Row],[Min_aerobic_1]:[Min_aerobic_2]]))</f>
        <v>3.7238745176182853E-4</v>
      </c>
    </row>
    <row r="137" spans="1:18" x14ac:dyDescent="0.35">
      <c r="A137" s="4" t="s">
        <v>415</v>
      </c>
      <c r="B137" s="4" t="s">
        <v>416</v>
      </c>
      <c r="C137" s="4" t="s">
        <v>417</v>
      </c>
      <c r="D137" s="4" t="s">
        <v>19</v>
      </c>
      <c r="E137" s="4" t="s">
        <v>19</v>
      </c>
      <c r="F137" s="4" t="s">
        <v>19</v>
      </c>
      <c r="G137" s="4" t="s">
        <v>19</v>
      </c>
      <c r="H137" s="6">
        <v>6.2413208755959701E-6</v>
      </c>
      <c r="I137" s="6">
        <v>6.7191130277341502E-6</v>
      </c>
      <c r="J137" s="6">
        <v>6.47160696276304E-6</v>
      </c>
      <c r="K137" s="6">
        <v>6.8169904511565803E-6</v>
      </c>
      <c r="L137" s="6">
        <v>7.4246827665161503E-6</v>
      </c>
      <c r="M137" s="6">
        <v>7.3054166350839196E-6</v>
      </c>
      <c r="N137" s="4" t="b">
        <f>_xlfn.XLOOKUP(Table2[[#This Row],[Protein]],Table3[name],Table3[subloc_assigned],"")&lt;&gt;""</f>
        <v>0</v>
      </c>
      <c r="O137" s="6" t="str" cm="1">
        <f t="array" ref="O137">IF(Table2[[#This Row],[modeled?]]," "&amp;_xlfn.TEXTJOIN(" ",FALSE,_xlfn._xlws.FILTER(Table3[subloc_assigned],Table3[name]=Table2[[#This Row],[Protein]],""))&amp;" ","")</f>
        <v/>
      </c>
      <c r="P137" s="6" t="b">
        <f>OR(ISNUMBER(FIND(" m ",Table2[[#This Row],[loc?]])),ISNUMBER(FIND(" mm ",Table2[[#This Row],[loc?]])))</f>
        <v>0</v>
      </c>
      <c r="Q137" s="6" t="b">
        <f>AND(OR(ISNUMBER(FIND(" m ",Table2[[#This Row],[loc?]])),ISNUMBER(FIND(" mm ",Table2[[#This Row],[loc?]]))),SUBSTITUTE(SUBSTITUTE(Table2[[#This Row],[loc?]]," m ","")," mm ","")="")</f>
        <v>0</v>
      </c>
      <c r="R137" s="36" cm="1">
        <f t="array" ref="R137">AVERAGE(IF(Table2[[#This Row],[Min_aerobic_1]:[Min_aerobic_2]]="NA",0,Table2[[#This Row],[Min_aerobic_1]:[Min_aerobic_2]]))</f>
        <v>0</v>
      </c>
    </row>
    <row r="138" spans="1:18" x14ac:dyDescent="0.35">
      <c r="A138" s="4" t="s">
        <v>418</v>
      </c>
      <c r="B138" s="4" t="s">
        <v>419</v>
      </c>
      <c r="C138" s="4" t="s">
        <v>420</v>
      </c>
      <c r="D138" s="4" t="s">
        <v>19</v>
      </c>
      <c r="E138" s="4" t="s">
        <v>19</v>
      </c>
      <c r="F138" s="4" t="s">
        <v>19</v>
      </c>
      <c r="G138" s="4" t="s">
        <v>19</v>
      </c>
      <c r="H138" s="6">
        <v>7.9981876568591303E-7</v>
      </c>
      <c r="I138" s="6">
        <v>8.0686772314703102E-7</v>
      </c>
      <c r="J138" s="6">
        <v>8.8901952075173799E-7</v>
      </c>
      <c r="K138" s="6">
        <v>8.7377555748597897E-7</v>
      </c>
      <c r="L138" s="6">
        <v>9.8232017777279509E-7</v>
      </c>
      <c r="M138" s="6">
        <v>9.9735210177620296E-7</v>
      </c>
      <c r="N138" s="4" t="b">
        <f>_xlfn.XLOOKUP(Table2[[#This Row],[Protein]],Table3[name],Table3[subloc_assigned],"")&lt;&gt;""</f>
        <v>0</v>
      </c>
      <c r="O138" s="6" t="str" cm="1">
        <f t="array" ref="O138">IF(Table2[[#This Row],[modeled?]]," "&amp;_xlfn.TEXTJOIN(" ",FALSE,_xlfn._xlws.FILTER(Table3[subloc_assigned],Table3[name]=Table2[[#This Row],[Protein]],""))&amp;" ","")</f>
        <v/>
      </c>
      <c r="P138" s="6" t="b">
        <f>OR(ISNUMBER(FIND(" m ",Table2[[#This Row],[loc?]])),ISNUMBER(FIND(" mm ",Table2[[#This Row],[loc?]])))</f>
        <v>0</v>
      </c>
      <c r="Q138" s="6" t="b">
        <f>AND(OR(ISNUMBER(FIND(" m ",Table2[[#This Row],[loc?]])),ISNUMBER(FIND(" mm ",Table2[[#This Row],[loc?]]))),SUBSTITUTE(SUBSTITUTE(Table2[[#This Row],[loc?]]," m ","")," mm ","")="")</f>
        <v>0</v>
      </c>
      <c r="R138" s="36" cm="1">
        <f t="array" ref="R138">AVERAGE(IF(Table2[[#This Row],[Min_aerobic_1]:[Min_aerobic_2]]="NA",0,Table2[[#This Row],[Min_aerobic_1]:[Min_aerobic_2]]))</f>
        <v>0</v>
      </c>
    </row>
    <row r="139" spans="1:18" x14ac:dyDescent="0.35">
      <c r="A139" s="4" t="s">
        <v>421</v>
      </c>
      <c r="B139" s="4" t="s">
        <v>422</v>
      </c>
      <c r="C139" s="4" t="s">
        <v>423</v>
      </c>
      <c r="D139" s="6">
        <v>1.57863835207851E-6</v>
      </c>
      <c r="E139" s="6">
        <v>1.46783906941676E-6</v>
      </c>
      <c r="F139" s="6">
        <v>1.6017246553086499E-6</v>
      </c>
      <c r="G139" s="6">
        <v>1.6540944314437999E-6</v>
      </c>
      <c r="H139" s="6">
        <v>2.0616186435240299E-6</v>
      </c>
      <c r="I139" s="6">
        <v>1.9092790254168301E-6</v>
      </c>
      <c r="J139" s="6">
        <v>2.17366853200434E-6</v>
      </c>
      <c r="K139" s="6">
        <v>1.7713378323880001E-6</v>
      </c>
      <c r="L139" s="6">
        <v>2.1245134602165798E-6</v>
      </c>
      <c r="M139" s="6">
        <v>2.2246957225097E-6</v>
      </c>
      <c r="N139" s="4" t="b">
        <f>_xlfn.XLOOKUP(Table2[[#This Row],[Protein]],Table3[name],Table3[subloc_assigned],"")&lt;&gt;""</f>
        <v>0</v>
      </c>
      <c r="O139" s="6" t="str" cm="1">
        <f t="array" ref="O139">IF(Table2[[#This Row],[modeled?]]," "&amp;_xlfn.TEXTJOIN(" ",FALSE,_xlfn._xlws.FILTER(Table3[subloc_assigned],Table3[name]=Table2[[#This Row],[Protein]],""))&amp;" ","")</f>
        <v/>
      </c>
      <c r="P139" s="6" t="b">
        <f>OR(ISNUMBER(FIND(" m ",Table2[[#This Row],[loc?]])),ISNUMBER(FIND(" mm ",Table2[[#This Row],[loc?]])))</f>
        <v>0</v>
      </c>
      <c r="Q139" s="6" t="b">
        <f>AND(OR(ISNUMBER(FIND(" m ",Table2[[#This Row],[loc?]])),ISNUMBER(FIND(" mm ",Table2[[#This Row],[loc?]]))),SUBSTITUTE(SUBSTITUTE(Table2[[#This Row],[loc?]]," m ","")," mm ","")="")</f>
        <v>0</v>
      </c>
      <c r="R139" s="36" cm="1">
        <f t="array" ref="R139">AVERAGE(IF(Table2[[#This Row],[Min_aerobic_1]:[Min_aerobic_2]]="NA",0,Table2[[#This Row],[Min_aerobic_1]:[Min_aerobic_2]]))</f>
        <v>1.523238710747635E-6</v>
      </c>
    </row>
    <row r="140" spans="1:18" x14ac:dyDescent="0.35">
      <c r="A140" s="4" t="s">
        <v>424</v>
      </c>
      <c r="B140" s="4" t="s">
        <v>425</v>
      </c>
      <c r="C140" s="4" t="s">
        <v>426</v>
      </c>
      <c r="D140" s="6">
        <v>9.8555657866810792E-6</v>
      </c>
      <c r="E140" s="6">
        <v>8.4836124880629108E-6</v>
      </c>
      <c r="F140" s="6">
        <v>1.05513888754314E-5</v>
      </c>
      <c r="G140" s="6">
        <v>1.0527550690728499E-5</v>
      </c>
      <c r="H140" s="6">
        <v>1.13895982082202E-5</v>
      </c>
      <c r="I140" s="6">
        <v>1.1392863656264999E-5</v>
      </c>
      <c r="J140" s="6">
        <v>1.09081037646674E-5</v>
      </c>
      <c r="K140" s="6">
        <v>1.20788950104391E-5</v>
      </c>
      <c r="L140" s="6">
        <v>1.30985100782549E-5</v>
      </c>
      <c r="M140" s="6">
        <v>1.33371868745837E-5</v>
      </c>
      <c r="N140" s="4" t="b">
        <f>_xlfn.XLOOKUP(Table2[[#This Row],[Protein]],Table3[name],Table3[subloc_assigned],"")&lt;&gt;""</f>
        <v>0</v>
      </c>
      <c r="O140" s="6" t="str" cm="1">
        <f t="array" ref="O140">IF(Table2[[#This Row],[modeled?]]," "&amp;_xlfn.TEXTJOIN(" ",FALSE,_xlfn._xlws.FILTER(Table3[subloc_assigned],Table3[name]=Table2[[#This Row],[Protein]],""))&amp;" ","")</f>
        <v/>
      </c>
      <c r="P140" s="6" t="b">
        <f>OR(ISNUMBER(FIND(" m ",Table2[[#This Row],[loc?]])),ISNUMBER(FIND(" mm ",Table2[[#This Row],[loc?]])))</f>
        <v>0</v>
      </c>
      <c r="Q140" s="6" t="b">
        <f>AND(OR(ISNUMBER(FIND(" m ",Table2[[#This Row],[loc?]])),ISNUMBER(FIND(" mm ",Table2[[#This Row],[loc?]]))),SUBSTITUTE(SUBSTITUTE(Table2[[#This Row],[loc?]]," m ","")," mm ","")="")</f>
        <v>0</v>
      </c>
      <c r="R140" s="36" cm="1">
        <f t="array" ref="R140">AVERAGE(IF(Table2[[#This Row],[Min_aerobic_1]:[Min_aerobic_2]]="NA",0,Table2[[#This Row],[Min_aerobic_1]:[Min_aerobic_2]]))</f>
        <v>9.1695891373719941E-6</v>
      </c>
    </row>
    <row r="141" spans="1:18" x14ac:dyDescent="0.35">
      <c r="A141" s="4" t="s">
        <v>427</v>
      </c>
      <c r="B141" s="4" t="s">
        <v>428</v>
      </c>
      <c r="C141" s="4" t="s">
        <v>429</v>
      </c>
      <c r="D141" s="6">
        <v>4.5466127156343697E-5</v>
      </c>
      <c r="E141" s="6">
        <v>4.2790203510728603E-5</v>
      </c>
      <c r="F141" s="6">
        <v>2.4193333520563699E-5</v>
      </c>
      <c r="G141" s="6">
        <v>2.4393340202650198E-5</v>
      </c>
      <c r="H141" s="6">
        <v>2.5243679795681202E-5</v>
      </c>
      <c r="I141" s="6">
        <v>2.4206993814874299E-5</v>
      </c>
      <c r="J141" s="6">
        <v>2.65080636116146E-5</v>
      </c>
      <c r="K141" s="6">
        <v>1.2495523196582E-5</v>
      </c>
      <c r="L141" s="6">
        <v>1.23828238706738E-5</v>
      </c>
      <c r="M141" s="6">
        <v>1.29801223378553E-5</v>
      </c>
      <c r="N141" s="4" t="b">
        <f>_xlfn.XLOOKUP(Table2[[#This Row],[Protein]],Table3[name],Table3[subloc_assigned],"")&lt;&gt;""</f>
        <v>1</v>
      </c>
      <c r="O141" s="6" t="str" cm="1">
        <f t="array" ref="O141">IF(Table2[[#This Row],[modeled?]]," "&amp;_xlfn.TEXTJOIN(" ",FALSE,_xlfn._xlws.FILTER(Table3[subloc_assigned],Table3[name]=Table2[[#This Row],[Protein]],""))&amp;" ","")</f>
        <v xml:space="preserve"> c </v>
      </c>
      <c r="P141" s="6" t="b">
        <f>OR(ISNUMBER(FIND(" m ",Table2[[#This Row],[loc?]])),ISNUMBER(FIND(" mm ",Table2[[#This Row],[loc?]])))</f>
        <v>0</v>
      </c>
      <c r="Q141" s="6" t="b">
        <f>AND(OR(ISNUMBER(FIND(" m ",Table2[[#This Row],[loc?]])),ISNUMBER(FIND(" mm ",Table2[[#This Row],[loc?]]))),SUBSTITUTE(SUBSTITUTE(Table2[[#This Row],[loc?]]," m ","")," mm ","")="")</f>
        <v>0</v>
      </c>
      <c r="R141" s="36" cm="1">
        <f t="array" ref="R141">AVERAGE(IF(Table2[[#This Row],[Min_aerobic_1]:[Min_aerobic_2]]="NA",0,Table2[[#This Row],[Min_aerobic_1]:[Min_aerobic_2]]))</f>
        <v>4.412816533353615E-5</v>
      </c>
    </row>
    <row r="142" spans="1:18" x14ac:dyDescent="0.35">
      <c r="A142" s="4" t="s">
        <v>430</v>
      </c>
      <c r="B142" s="4" t="s">
        <v>431</v>
      </c>
      <c r="C142" s="4" t="s">
        <v>432</v>
      </c>
      <c r="D142" s="4">
        <v>7.4604018625597105E-4</v>
      </c>
      <c r="E142" s="4">
        <v>8.1671228219408097E-4</v>
      </c>
      <c r="F142" s="4">
        <v>7.7693597542615302E-4</v>
      </c>
      <c r="G142" s="4">
        <v>7.56664078523199E-4</v>
      </c>
      <c r="H142" s="4">
        <v>3.7060238422078002E-4</v>
      </c>
      <c r="I142" s="4">
        <v>3.7973087989261401E-4</v>
      </c>
      <c r="J142" s="4">
        <v>3.81594039997344E-4</v>
      </c>
      <c r="K142" s="4">
        <v>4.0616852659828602E-4</v>
      </c>
      <c r="L142" s="4">
        <v>4.2050406950368301E-4</v>
      </c>
      <c r="M142" s="4">
        <v>4.2010771906509601E-4</v>
      </c>
      <c r="N142" s="4" t="b">
        <f>_xlfn.XLOOKUP(Table2[[#This Row],[Protein]],Table3[name],Table3[subloc_assigned],"")&lt;&gt;""</f>
        <v>0</v>
      </c>
      <c r="O142" s="6" t="str" cm="1">
        <f t="array" ref="O142">IF(Table2[[#This Row],[modeled?]]," "&amp;_xlfn.TEXTJOIN(" ",FALSE,_xlfn._xlws.FILTER(Table3[subloc_assigned],Table3[name]=Table2[[#This Row],[Protein]],""))&amp;" ","")</f>
        <v/>
      </c>
      <c r="P142" s="6" t="b">
        <f>OR(ISNUMBER(FIND(" m ",Table2[[#This Row],[loc?]])),ISNUMBER(FIND(" mm ",Table2[[#This Row],[loc?]])))</f>
        <v>0</v>
      </c>
      <c r="Q142" s="6" t="b">
        <f>AND(OR(ISNUMBER(FIND(" m ",Table2[[#This Row],[loc?]])),ISNUMBER(FIND(" mm ",Table2[[#This Row],[loc?]]))),SUBSTITUTE(SUBSTITUTE(Table2[[#This Row],[loc?]]," m ","")," mm ","")="")</f>
        <v>0</v>
      </c>
      <c r="R142" s="36" cm="1">
        <f t="array" ref="R142">AVERAGE(IF(Table2[[#This Row],[Min_aerobic_1]:[Min_aerobic_2]]="NA",0,Table2[[#This Row],[Min_aerobic_1]:[Min_aerobic_2]]))</f>
        <v>7.8137623422502595E-4</v>
      </c>
    </row>
    <row r="143" spans="1:18" x14ac:dyDescent="0.35">
      <c r="A143" s="4" t="s">
        <v>433</v>
      </c>
      <c r="B143" s="4" t="s">
        <v>434</v>
      </c>
      <c r="C143" s="4" t="s">
        <v>435</v>
      </c>
      <c r="D143" s="6">
        <v>1.55267640548485E-6</v>
      </c>
      <c r="E143" s="6">
        <v>1.63491572002245E-6</v>
      </c>
      <c r="F143" s="6">
        <v>1.50069837868051E-6</v>
      </c>
      <c r="G143" s="6">
        <v>1.64264200999134E-6</v>
      </c>
      <c r="H143" s="6">
        <v>3.3715148287823499E-6</v>
      </c>
      <c r="I143" s="6">
        <v>3.1517093990401499E-6</v>
      </c>
      <c r="J143" s="6">
        <v>3.3876189053255502E-6</v>
      </c>
      <c r="K143" s="6">
        <v>3.44295357581616E-6</v>
      </c>
      <c r="L143" s="6">
        <v>3.4524108706161301E-6</v>
      </c>
      <c r="M143" s="6">
        <v>4.42393418370654E-6</v>
      </c>
      <c r="N143" s="4" t="b">
        <f>_xlfn.XLOOKUP(Table2[[#This Row],[Protein]],Table3[name],Table3[subloc_assigned],"")&lt;&gt;""</f>
        <v>1</v>
      </c>
      <c r="O143" s="6" t="str" cm="1">
        <f t="array" ref="O143">IF(Table2[[#This Row],[modeled?]]," "&amp;_xlfn.TEXTJOIN(" ",FALSE,_xlfn._xlws.FILTER(Table3[subloc_assigned],Table3[name]=Table2[[#This Row],[Protein]],""))&amp;" ","")</f>
        <v xml:space="preserve"> n </v>
      </c>
      <c r="P143" s="6" t="b">
        <f>OR(ISNUMBER(FIND(" m ",Table2[[#This Row],[loc?]])),ISNUMBER(FIND(" mm ",Table2[[#This Row],[loc?]])))</f>
        <v>0</v>
      </c>
      <c r="Q143" s="6" t="b">
        <f>AND(OR(ISNUMBER(FIND(" m ",Table2[[#This Row],[loc?]])),ISNUMBER(FIND(" mm ",Table2[[#This Row],[loc?]]))),SUBSTITUTE(SUBSTITUTE(Table2[[#This Row],[loc?]]," m ","")," mm ","")="")</f>
        <v>0</v>
      </c>
      <c r="R143" s="36" cm="1">
        <f t="array" ref="R143">AVERAGE(IF(Table2[[#This Row],[Min_aerobic_1]:[Min_aerobic_2]]="NA",0,Table2[[#This Row],[Min_aerobic_1]:[Min_aerobic_2]]))</f>
        <v>1.5937960627536499E-6</v>
      </c>
    </row>
    <row r="144" spans="1:18" x14ac:dyDescent="0.35">
      <c r="A144" s="4" t="s">
        <v>436</v>
      </c>
      <c r="B144" s="4" t="s">
        <v>437</v>
      </c>
      <c r="C144" s="4" t="s">
        <v>438</v>
      </c>
      <c r="D144" s="6">
        <v>5.1067272714280202E-6</v>
      </c>
      <c r="E144" s="6">
        <v>4.8637748110670504E-6</v>
      </c>
      <c r="F144" s="6">
        <v>5.1247395784546598E-6</v>
      </c>
      <c r="G144" s="6">
        <v>5.3127297187124102E-6</v>
      </c>
      <c r="H144" s="6">
        <v>6.5527564372055296E-6</v>
      </c>
      <c r="I144" s="6">
        <v>6.5660174430857097E-6</v>
      </c>
      <c r="J144" s="6">
        <v>7.1058259406212803E-6</v>
      </c>
      <c r="K144" s="6">
        <v>7.5338570793936804E-6</v>
      </c>
      <c r="L144" s="6">
        <v>7.3703859558845503E-6</v>
      </c>
      <c r="M144" s="6">
        <v>7.3774420595212904E-6</v>
      </c>
      <c r="N144" s="4" t="b">
        <f>_xlfn.XLOOKUP(Table2[[#This Row],[Protein]],Table3[name],Table3[subloc_assigned],"")&lt;&gt;""</f>
        <v>0</v>
      </c>
      <c r="O144" s="6" t="str" cm="1">
        <f t="array" ref="O144">IF(Table2[[#This Row],[modeled?]]," "&amp;_xlfn.TEXTJOIN(" ",FALSE,_xlfn._xlws.FILTER(Table3[subloc_assigned],Table3[name]=Table2[[#This Row],[Protein]],""))&amp;" ","")</f>
        <v/>
      </c>
      <c r="P144" s="6" t="b">
        <f>OR(ISNUMBER(FIND(" m ",Table2[[#This Row],[loc?]])),ISNUMBER(FIND(" mm ",Table2[[#This Row],[loc?]])))</f>
        <v>0</v>
      </c>
      <c r="Q144" s="6" t="b">
        <f>AND(OR(ISNUMBER(FIND(" m ",Table2[[#This Row],[loc?]])),ISNUMBER(FIND(" mm ",Table2[[#This Row],[loc?]]))),SUBSTITUTE(SUBSTITUTE(Table2[[#This Row],[loc?]]," m ","")," mm ","")="")</f>
        <v>0</v>
      </c>
      <c r="R144" s="36" cm="1">
        <f t="array" ref="R144">AVERAGE(IF(Table2[[#This Row],[Min_aerobic_1]:[Min_aerobic_2]]="NA",0,Table2[[#This Row],[Min_aerobic_1]:[Min_aerobic_2]]))</f>
        <v>4.9852510412475353E-6</v>
      </c>
    </row>
    <row r="145" spans="1:18" x14ac:dyDescent="0.35">
      <c r="A145" s="4" t="s">
        <v>439</v>
      </c>
      <c r="B145" s="4" t="s">
        <v>440</v>
      </c>
      <c r="C145" s="4" t="s">
        <v>441</v>
      </c>
      <c r="D145" s="6">
        <v>2.58079848676883E-5</v>
      </c>
      <c r="E145" s="6">
        <v>1.9534553594370099E-5</v>
      </c>
      <c r="F145" s="6">
        <v>2.4103873234699098E-5</v>
      </c>
      <c r="G145" s="6">
        <v>2.24142044242629E-5</v>
      </c>
      <c r="H145" s="6">
        <v>3.8441163384370899E-5</v>
      </c>
      <c r="I145" s="6">
        <v>3.7833005030171702E-5</v>
      </c>
      <c r="J145" s="6">
        <v>3.7529072110537498E-5</v>
      </c>
      <c r="K145" s="6">
        <v>3.3571043699265399E-5</v>
      </c>
      <c r="L145" s="6">
        <v>3.8901069300294797E-5</v>
      </c>
      <c r="M145" s="6">
        <v>3.7532329538284599E-5</v>
      </c>
      <c r="N145" s="4" t="b">
        <f>_xlfn.XLOOKUP(Table2[[#This Row],[Protein]],Table3[name],Table3[subloc_assigned],"")&lt;&gt;""</f>
        <v>0</v>
      </c>
      <c r="O145" s="6" t="str" cm="1">
        <f t="array" ref="O145">IF(Table2[[#This Row],[modeled?]]," "&amp;_xlfn.TEXTJOIN(" ",FALSE,_xlfn._xlws.FILTER(Table3[subloc_assigned],Table3[name]=Table2[[#This Row],[Protein]],""))&amp;" ","")</f>
        <v/>
      </c>
      <c r="P145" s="6" t="b">
        <f>OR(ISNUMBER(FIND(" m ",Table2[[#This Row],[loc?]])),ISNUMBER(FIND(" mm ",Table2[[#This Row],[loc?]])))</f>
        <v>0</v>
      </c>
      <c r="Q145" s="6" t="b">
        <f>AND(OR(ISNUMBER(FIND(" m ",Table2[[#This Row],[loc?]])),ISNUMBER(FIND(" mm ",Table2[[#This Row],[loc?]]))),SUBSTITUTE(SUBSTITUTE(Table2[[#This Row],[loc?]]," m ","")," mm ","")="")</f>
        <v>0</v>
      </c>
      <c r="R145" s="36" cm="1">
        <f t="array" ref="R145">AVERAGE(IF(Table2[[#This Row],[Min_aerobic_1]:[Min_aerobic_2]]="NA",0,Table2[[#This Row],[Min_aerobic_1]:[Min_aerobic_2]]))</f>
        <v>2.2671269231029201E-5</v>
      </c>
    </row>
    <row r="146" spans="1:18" x14ac:dyDescent="0.35">
      <c r="A146" s="4" t="s">
        <v>442</v>
      </c>
      <c r="B146" s="4" t="s">
        <v>443</v>
      </c>
      <c r="C146" s="4" t="s">
        <v>444</v>
      </c>
      <c r="D146" s="6">
        <v>2.6492883302482501E-5</v>
      </c>
      <c r="E146" s="6">
        <v>2.37936612166065E-5</v>
      </c>
      <c r="F146" s="6">
        <v>2.61041534984945E-5</v>
      </c>
      <c r="G146" s="6">
        <v>2.61116195702588E-5</v>
      </c>
      <c r="H146" s="6">
        <v>8.0660519307780795E-5</v>
      </c>
      <c r="I146" s="6">
        <v>6.1074027706628704E-5</v>
      </c>
      <c r="J146" s="6">
        <v>6.9158393478753599E-5</v>
      </c>
      <c r="K146" s="6">
        <v>7.2388506292020202E-5</v>
      </c>
      <c r="L146" s="6">
        <v>7.7347318758228502E-5</v>
      </c>
      <c r="M146" s="6">
        <v>7.9538482677307096E-5</v>
      </c>
      <c r="N146" s="4" t="b">
        <f>_xlfn.XLOOKUP(Table2[[#This Row],[Protein]],Table3[name],Table3[subloc_assigned],"")&lt;&gt;""</f>
        <v>1</v>
      </c>
      <c r="O146" s="6" t="str" cm="1">
        <f t="array" ref="O146">IF(Table2[[#This Row],[modeled?]]," "&amp;_xlfn.TEXTJOIN(" ",FALSE,_xlfn._xlws.FILTER(Table3[subloc_assigned],Table3[name]=Table2[[#This Row],[Protein]],""))&amp;" ","")</f>
        <v xml:space="preserve"> c </v>
      </c>
      <c r="P146" s="6" t="b">
        <f>OR(ISNUMBER(FIND(" m ",Table2[[#This Row],[loc?]])),ISNUMBER(FIND(" mm ",Table2[[#This Row],[loc?]])))</f>
        <v>0</v>
      </c>
      <c r="Q146" s="6" t="b">
        <f>AND(OR(ISNUMBER(FIND(" m ",Table2[[#This Row],[loc?]])),ISNUMBER(FIND(" mm ",Table2[[#This Row],[loc?]]))),SUBSTITUTE(SUBSTITUTE(Table2[[#This Row],[loc?]]," m ","")," mm ","")="")</f>
        <v>0</v>
      </c>
      <c r="R146" s="36" cm="1">
        <f t="array" ref="R146">AVERAGE(IF(Table2[[#This Row],[Min_aerobic_1]:[Min_aerobic_2]]="NA",0,Table2[[#This Row],[Min_aerobic_1]:[Min_aerobic_2]]))</f>
        <v>2.5143272259544499E-5</v>
      </c>
    </row>
    <row r="147" spans="1:18" x14ac:dyDescent="0.35">
      <c r="A147" s="4" t="s">
        <v>445</v>
      </c>
      <c r="B147" s="4" t="s">
        <v>446</v>
      </c>
      <c r="C147" s="4" t="s">
        <v>447</v>
      </c>
      <c r="D147" s="4" t="s">
        <v>19</v>
      </c>
      <c r="E147" s="4" t="s">
        <v>19</v>
      </c>
      <c r="F147" s="4" t="s">
        <v>19</v>
      </c>
      <c r="G147" s="4" t="s">
        <v>19</v>
      </c>
      <c r="H147" s="6">
        <v>1.28563852907344E-5</v>
      </c>
      <c r="I147" s="6">
        <v>1.30075865190982E-5</v>
      </c>
      <c r="J147" s="6">
        <v>1.3607112760366699E-5</v>
      </c>
      <c r="K147" s="6">
        <v>1.5129950254260701E-5</v>
      </c>
      <c r="L147" s="6">
        <v>1.54843921000641E-5</v>
      </c>
      <c r="M147" s="6">
        <v>1.5591671288296699E-5</v>
      </c>
      <c r="N147" s="4" t="b">
        <f>_xlfn.XLOOKUP(Table2[[#This Row],[Protein]],Table3[name],Table3[subloc_assigned],"")&lt;&gt;""</f>
        <v>1</v>
      </c>
      <c r="O147" s="6" t="str" cm="1">
        <f t="array" ref="O147">IF(Table2[[#This Row],[modeled?]]," "&amp;_xlfn.TEXTJOIN(" ",FALSE,_xlfn._xlws.FILTER(Table3[subloc_assigned],Table3[name]=Table2[[#This Row],[Protein]],""))&amp;" ","")</f>
        <v xml:space="preserve"> c </v>
      </c>
      <c r="P147" s="6" t="b">
        <f>OR(ISNUMBER(FIND(" m ",Table2[[#This Row],[loc?]])),ISNUMBER(FIND(" mm ",Table2[[#This Row],[loc?]])))</f>
        <v>0</v>
      </c>
      <c r="Q147" s="6" t="b">
        <f>AND(OR(ISNUMBER(FIND(" m ",Table2[[#This Row],[loc?]])),ISNUMBER(FIND(" mm ",Table2[[#This Row],[loc?]]))),SUBSTITUTE(SUBSTITUTE(Table2[[#This Row],[loc?]]," m ","")," mm ","")="")</f>
        <v>0</v>
      </c>
      <c r="R147" s="36" cm="1">
        <f t="array" ref="R147">AVERAGE(IF(Table2[[#This Row],[Min_aerobic_1]:[Min_aerobic_2]]="NA",0,Table2[[#This Row],[Min_aerobic_1]:[Min_aerobic_2]]))</f>
        <v>0</v>
      </c>
    </row>
    <row r="148" spans="1:18" x14ac:dyDescent="0.35">
      <c r="A148" s="4" t="s">
        <v>448</v>
      </c>
      <c r="B148" s="4" t="s">
        <v>449</v>
      </c>
      <c r="C148" s="4" t="s">
        <v>450</v>
      </c>
      <c r="D148" s="6">
        <v>3.8112376889011601E-5</v>
      </c>
      <c r="E148" s="6">
        <v>3.6142926258731601E-5</v>
      </c>
      <c r="F148" s="6">
        <v>3.2206697134881299E-5</v>
      </c>
      <c r="G148" s="6">
        <v>3.22573172233662E-5</v>
      </c>
      <c r="H148" s="6">
        <v>3.2217816404598398E-5</v>
      </c>
      <c r="I148" s="6">
        <v>3.39871374761873E-5</v>
      </c>
      <c r="J148" s="6">
        <v>3.6497112619918402E-5</v>
      </c>
      <c r="K148" s="6">
        <v>2.4067373651453499E-5</v>
      </c>
      <c r="L148" s="6">
        <v>2.3969980963382499E-5</v>
      </c>
      <c r="M148" s="6">
        <v>2.3556726375990701E-5</v>
      </c>
      <c r="N148" s="4" t="b">
        <f>_xlfn.XLOOKUP(Table2[[#This Row],[Protein]],Table3[name],Table3[subloc_assigned],"")&lt;&gt;""</f>
        <v>1</v>
      </c>
      <c r="O148" s="6" t="str" cm="1">
        <f t="array" ref="O148">IF(Table2[[#This Row],[modeled?]]," "&amp;_xlfn.TEXTJOIN(" ",FALSE,_xlfn._xlws.FILTER(Table3[subloc_assigned],Table3[name]=Table2[[#This Row],[Protein]],""))&amp;" ","")</f>
        <v xml:space="preserve"> en </v>
      </c>
      <c r="P148" s="6" t="b">
        <f>OR(ISNUMBER(FIND(" m ",Table2[[#This Row],[loc?]])),ISNUMBER(FIND(" mm ",Table2[[#This Row],[loc?]])))</f>
        <v>0</v>
      </c>
      <c r="Q148" s="6" t="b">
        <f>AND(OR(ISNUMBER(FIND(" m ",Table2[[#This Row],[loc?]])),ISNUMBER(FIND(" mm ",Table2[[#This Row],[loc?]]))),SUBSTITUTE(SUBSTITUTE(Table2[[#This Row],[loc?]]," m ","")," mm ","")="")</f>
        <v>0</v>
      </c>
      <c r="R148" s="36" cm="1">
        <f t="array" ref="R148">AVERAGE(IF(Table2[[#This Row],[Min_aerobic_1]:[Min_aerobic_2]]="NA",0,Table2[[#This Row],[Min_aerobic_1]:[Min_aerobic_2]]))</f>
        <v>3.7127651573871598E-5</v>
      </c>
    </row>
    <row r="149" spans="1:18" x14ac:dyDescent="0.35">
      <c r="A149" s="4" t="s">
        <v>451</v>
      </c>
      <c r="B149" s="4" t="s">
        <v>452</v>
      </c>
      <c r="C149" s="4" t="s">
        <v>453</v>
      </c>
      <c r="D149" s="6">
        <v>1.9652922189264501E-5</v>
      </c>
      <c r="E149" s="6">
        <v>1.7413136306730999E-5</v>
      </c>
      <c r="F149" s="6">
        <v>1.57160623114898E-5</v>
      </c>
      <c r="G149" s="6">
        <v>1.53846479327029E-5</v>
      </c>
      <c r="H149" s="6">
        <v>1.19608246905158E-5</v>
      </c>
      <c r="I149" s="6">
        <v>1.17088535644057E-5</v>
      </c>
      <c r="J149" s="6">
        <v>1.20791642421767E-5</v>
      </c>
      <c r="K149" s="6">
        <v>1.48000786129925E-5</v>
      </c>
      <c r="L149" s="6">
        <v>1.4947208567473099E-5</v>
      </c>
      <c r="M149" s="6">
        <v>1.53552349195706E-5</v>
      </c>
      <c r="N149" s="4" t="b">
        <f>_xlfn.XLOOKUP(Table2[[#This Row],[Protein]],Table3[name],Table3[subloc_assigned],"")&lt;&gt;""</f>
        <v>1</v>
      </c>
      <c r="O149" s="6" t="str" cm="1">
        <f t="array" ref="O149">IF(Table2[[#This Row],[modeled?]]," "&amp;_xlfn.TEXTJOIN(" ",FALSE,_xlfn._xlws.FILTER(Table3[subloc_assigned],Table3[name]=Table2[[#This Row],[Protein]],""))&amp;" ","")</f>
        <v xml:space="preserve"> c </v>
      </c>
      <c r="P149" s="6" t="b">
        <f>OR(ISNUMBER(FIND(" m ",Table2[[#This Row],[loc?]])),ISNUMBER(FIND(" mm ",Table2[[#This Row],[loc?]])))</f>
        <v>0</v>
      </c>
      <c r="Q149" s="6" t="b">
        <f>AND(OR(ISNUMBER(FIND(" m ",Table2[[#This Row],[loc?]])),ISNUMBER(FIND(" mm ",Table2[[#This Row],[loc?]]))),SUBSTITUTE(SUBSTITUTE(Table2[[#This Row],[loc?]]," m ","")," mm ","")="")</f>
        <v>0</v>
      </c>
      <c r="R149" s="36" cm="1">
        <f t="array" ref="R149">AVERAGE(IF(Table2[[#This Row],[Min_aerobic_1]:[Min_aerobic_2]]="NA",0,Table2[[#This Row],[Min_aerobic_1]:[Min_aerobic_2]]))</f>
        <v>1.8533029247997748E-5</v>
      </c>
    </row>
    <row r="150" spans="1:18" x14ac:dyDescent="0.35">
      <c r="A150" s="4" t="s">
        <v>454</v>
      </c>
      <c r="B150" s="4" t="s">
        <v>455</v>
      </c>
      <c r="C150" s="4" t="s">
        <v>456</v>
      </c>
      <c r="D150" s="6">
        <v>4.6028340912347797E-5</v>
      </c>
      <c r="E150" s="6">
        <v>3.6489011187377802E-5</v>
      </c>
      <c r="F150" s="6">
        <v>4.6770247775565203E-5</v>
      </c>
      <c r="G150" s="6">
        <v>4.7011837377826599E-5</v>
      </c>
      <c r="H150" s="6">
        <v>3.1473250989409698E-5</v>
      </c>
      <c r="I150" s="6">
        <v>3.1752318167737698E-5</v>
      </c>
      <c r="J150" s="6">
        <v>3.3740333797204299E-5</v>
      </c>
      <c r="K150" s="6">
        <v>3.1937230191315698E-5</v>
      </c>
      <c r="L150" s="6">
        <v>3.4277788364387502E-5</v>
      </c>
      <c r="M150" s="6">
        <v>3.4614071967055102E-5</v>
      </c>
      <c r="N150" s="4" t="b">
        <f>_xlfn.XLOOKUP(Table2[[#This Row],[Protein]],Table3[name],Table3[subloc_assigned],"")&lt;&gt;""</f>
        <v>0</v>
      </c>
      <c r="O150" s="6" t="str" cm="1">
        <f t="array" ref="O150">IF(Table2[[#This Row],[modeled?]]," "&amp;_xlfn.TEXTJOIN(" ",FALSE,_xlfn._xlws.FILTER(Table3[subloc_assigned],Table3[name]=Table2[[#This Row],[Protein]],""))&amp;" ","")</f>
        <v/>
      </c>
      <c r="P150" s="6" t="b">
        <f>OR(ISNUMBER(FIND(" m ",Table2[[#This Row],[loc?]])),ISNUMBER(FIND(" mm ",Table2[[#This Row],[loc?]])))</f>
        <v>0</v>
      </c>
      <c r="Q150" s="6" t="b">
        <f>AND(OR(ISNUMBER(FIND(" m ",Table2[[#This Row],[loc?]])),ISNUMBER(FIND(" mm ",Table2[[#This Row],[loc?]]))),SUBSTITUTE(SUBSTITUTE(Table2[[#This Row],[loc?]]," m ","")," mm ","")="")</f>
        <v>0</v>
      </c>
      <c r="R150" s="36" cm="1">
        <f t="array" ref="R150">AVERAGE(IF(Table2[[#This Row],[Min_aerobic_1]:[Min_aerobic_2]]="NA",0,Table2[[#This Row],[Min_aerobic_1]:[Min_aerobic_2]]))</f>
        <v>4.1258676049862796E-5</v>
      </c>
    </row>
    <row r="151" spans="1:18" x14ac:dyDescent="0.35">
      <c r="A151" s="4" t="s">
        <v>457</v>
      </c>
      <c r="B151" s="4" t="s">
        <v>458</v>
      </c>
      <c r="C151" s="4" t="s">
        <v>459</v>
      </c>
      <c r="D151" s="6">
        <v>3.2401546467071098E-6</v>
      </c>
      <c r="E151" s="6">
        <v>3.3662500846410702E-6</v>
      </c>
      <c r="F151" s="6">
        <v>3.7455259260718502E-6</v>
      </c>
      <c r="G151" s="6">
        <v>3.70410270116121E-6</v>
      </c>
      <c r="H151" s="6">
        <v>5.6233636119943401E-6</v>
      </c>
      <c r="I151" s="6">
        <v>5.4524101486099201E-6</v>
      </c>
      <c r="J151" s="6">
        <v>6.1100368491992104E-6</v>
      </c>
      <c r="K151" s="6">
        <v>5.7005341540436797E-6</v>
      </c>
      <c r="L151" s="6">
        <v>5.8269156636400196E-6</v>
      </c>
      <c r="M151" s="6">
        <v>5.4871613775499697E-6</v>
      </c>
      <c r="N151" s="4" t="b">
        <f>_xlfn.XLOOKUP(Table2[[#This Row],[Protein]],Table3[name],Table3[subloc_assigned],"")&lt;&gt;""</f>
        <v>0</v>
      </c>
      <c r="O151" s="6" t="str" cm="1">
        <f t="array" ref="O151">IF(Table2[[#This Row],[modeled?]]," "&amp;_xlfn.TEXTJOIN(" ",FALSE,_xlfn._xlws.FILTER(Table3[subloc_assigned],Table3[name]=Table2[[#This Row],[Protein]],""))&amp;" ","")</f>
        <v/>
      </c>
      <c r="P151" s="6" t="b">
        <f>OR(ISNUMBER(FIND(" m ",Table2[[#This Row],[loc?]])),ISNUMBER(FIND(" mm ",Table2[[#This Row],[loc?]])))</f>
        <v>0</v>
      </c>
      <c r="Q151" s="6" t="b">
        <f>AND(OR(ISNUMBER(FIND(" m ",Table2[[#This Row],[loc?]])),ISNUMBER(FIND(" mm ",Table2[[#This Row],[loc?]]))),SUBSTITUTE(SUBSTITUTE(Table2[[#This Row],[loc?]]," m ","")," mm ","")="")</f>
        <v>0</v>
      </c>
      <c r="R151" s="36" cm="1">
        <f t="array" ref="R151">AVERAGE(IF(Table2[[#This Row],[Min_aerobic_1]:[Min_aerobic_2]]="NA",0,Table2[[#This Row],[Min_aerobic_1]:[Min_aerobic_2]]))</f>
        <v>3.30320236567409E-6</v>
      </c>
    </row>
    <row r="152" spans="1:18" x14ac:dyDescent="0.35">
      <c r="A152" s="4" t="s">
        <v>460</v>
      </c>
      <c r="B152" s="4" t="s">
        <v>461</v>
      </c>
      <c r="C152" s="4" t="s">
        <v>462</v>
      </c>
      <c r="D152" s="6">
        <v>4.1646512058153599E-6</v>
      </c>
      <c r="E152" s="6">
        <v>4.1810897279704103E-6</v>
      </c>
      <c r="F152" s="6">
        <v>4.4223997282834698E-6</v>
      </c>
      <c r="G152" s="6">
        <v>4.3855295431901503E-6</v>
      </c>
      <c r="H152" s="6">
        <v>3.4656487907372902E-6</v>
      </c>
      <c r="I152" s="6">
        <v>3.3578592998478799E-6</v>
      </c>
      <c r="J152" s="6">
        <v>3.6368909530014899E-6</v>
      </c>
      <c r="K152" s="6">
        <v>3.3871753594249399E-6</v>
      </c>
      <c r="L152" s="6">
        <v>3.5654696743550901E-6</v>
      </c>
      <c r="M152" s="6">
        <v>3.5762171082962599E-6</v>
      </c>
      <c r="N152" s="4" t="b">
        <f>_xlfn.XLOOKUP(Table2[[#This Row],[Protein]],Table3[name],Table3[subloc_assigned],"")&lt;&gt;""</f>
        <v>0</v>
      </c>
      <c r="O152" s="6" t="str" cm="1">
        <f t="array" ref="O152">IF(Table2[[#This Row],[modeled?]]," "&amp;_xlfn.TEXTJOIN(" ",FALSE,_xlfn._xlws.FILTER(Table3[subloc_assigned],Table3[name]=Table2[[#This Row],[Protein]],""))&amp;" ","")</f>
        <v/>
      </c>
      <c r="P152" s="6" t="b">
        <f>OR(ISNUMBER(FIND(" m ",Table2[[#This Row],[loc?]])),ISNUMBER(FIND(" mm ",Table2[[#This Row],[loc?]])))</f>
        <v>0</v>
      </c>
      <c r="Q152" s="6" t="b">
        <f>AND(OR(ISNUMBER(FIND(" m ",Table2[[#This Row],[loc?]])),ISNUMBER(FIND(" mm ",Table2[[#This Row],[loc?]]))),SUBSTITUTE(SUBSTITUTE(Table2[[#This Row],[loc?]]," m ","")," mm ","")="")</f>
        <v>0</v>
      </c>
      <c r="R152" s="36" cm="1">
        <f t="array" ref="R152">AVERAGE(IF(Table2[[#This Row],[Min_aerobic_1]:[Min_aerobic_2]]="NA",0,Table2[[#This Row],[Min_aerobic_1]:[Min_aerobic_2]]))</f>
        <v>4.1728704668928851E-6</v>
      </c>
    </row>
    <row r="153" spans="1:18" x14ac:dyDescent="0.35">
      <c r="A153" s="4" t="s">
        <v>463</v>
      </c>
      <c r="B153" s="4" t="s">
        <v>464</v>
      </c>
      <c r="C153" s="4" t="s">
        <v>465</v>
      </c>
      <c r="D153" s="4">
        <v>3.0261857739165803E-4</v>
      </c>
      <c r="E153" s="4">
        <v>2.6402102038102502E-4</v>
      </c>
      <c r="F153" s="4">
        <v>3.3316856392052199E-4</v>
      </c>
      <c r="G153" s="4">
        <v>3.37258454739532E-4</v>
      </c>
      <c r="H153" s="4">
        <v>1.5307911074160201E-4</v>
      </c>
      <c r="I153" s="4">
        <v>1.54448998255575E-4</v>
      </c>
      <c r="J153" s="4">
        <v>1.5483167558933599E-4</v>
      </c>
      <c r="K153" s="4">
        <v>1.6549148976814E-4</v>
      </c>
      <c r="L153" s="4">
        <v>1.79131140401919E-4</v>
      </c>
      <c r="M153" s="4">
        <v>1.77184321113083E-4</v>
      </c>
      <c r="N153" s="4" t="b">
        <f>_xlfn.XLOOKUP(Table2[[#This Row],[Protein]],Table3[name],Table3[subloc_assigned],"")&lt;&gt;""</f>
        <v>1</v>
      </c>
      <c r="O153" s="6" t="str" cm="1">
        <f t="array" ref="O153">IF(Table2[[#This Row],[modeled?]]," "&amp;_xlfn.TEXTJOIN(" ",FALSE,_xlfn._xlws.FILTER(Table3[subloc_assigned],Table3[name]=Table2[[#This Row],[Protein]],""))&amp;" ","")</f>
        <v xml:space="preserve"> en </v>
      </c>
      <c r="P153" s="6" t="b">
        <f>OR(ISNUMBER(FIND(" m ",Table2[[#This Row],[loc?]])),ISNUMBER(FIND(" mm ",Table2[[#This Row],[loc?]])))</f>
        <v>0</v>
      </c>
      <c r="Q153" s="6" t="b">
        <f>AND(OR(ISNUMBER(FIND(" m ",Table2[[#This Row],[loc?]])),ISNUMBER(FIND(" mm ",Table2[[#This Row],[loc?]]))),SUBSTITUTE(SUBSTITUTE(Table2[[#This Row],[loc?]]," m ","")," mm ","")="")</f>
        <v>0</v>
      </c>
      <c r="R153" s="36" cm="1">
        <f t="array" ref="R153">AVERAGE(IF(Table2[[#This Row],[Min_aerobic_1]:[Min_aerobic_2]]="NA",0,Table2[[#This Row],[Min_aerobic_1]:[Min_aerobic_2]]))</f>
        <v>2.833197988863415E-4</v>
      </c>
    </row>
    <row r="154" spans="1:18" x14ac:dyDescent="0.35">
      <c r="A154" s="4" t="s">
        <v>466</v>
      </c>
      <c r="B154" s="4" t="s">
        <v>467</v>
      </c>
      <c r="C154" s="4" t="s">
        <v>468</v>
      </c>
      <c r="D154" s="4" t="s">
        <v>19</v>
      </c>
      <c r="E154" s="4" t="s">
        <v>19</v>
      </c>
      <c r="F154" s="4" t="s">
        <v>19</v>
      </c>
      <c r="G154" s="4" t="s">
        <v>19</v>
      </c>
      <c r="H154" s="6">
        <v>5.5273767932772498E-6</v>
      </c>
      <c r="I154" s="6">
        <v>5.2319183757970302E-6</v>
      </c>
      <c r="J154" s="6">
        <v>5.7689812458762503E-6</v>
      </c>
      <c r="K154" s="6">
        <v>5.7022953118603602E-6</v>
      </c>
      <c r="L154" s="6">
        <v>6.3115555102713398E-6</v>
      </c>
      <c r="M154" s="6">
        <v>5.9881456201106303E-6</v>
      </c>
      <c r="N154" s="4" t="b">
        <f>_xlfn.XLOOKUP(Table2[[#This Row],[Protein]],Table3[name],Table3[subloc_assigned],"")&lt;&gt;""</f>
        <v>0</v>
      </c>
      <c r="O154" s="6" t="str" cm="1">
        <f t="array" ref="O154">IF(Table2[[#This Row],[modeled?]]," "&amp;_xlfn.TEXTJOIN(" ",FALSE,_xlfn._xlws.FILTER(Table3[subloc_assigned],Table3[name]=Table2[[#This Row],[Protein]],""))&amp;" ","")</f>
        <v/>
      </c>
      <c r="P154" s="6" t="b">
        <f>OR(ISNUMBER(FIND(" m ",Table2[[#This Row],[loc?]])),ISNUMBER(FIND(" mm ",Table2[[#This Row],[loc?]])))</f>
        <v>0</v>
      </c>
      <c r="Q154" s="6" t="b">
        <f>AND(OR(ISNUMBER(FIND(" m ",Table2[[#This Row],[loc?]])),ISNUMBER(FIND(" mm ",Table2[[#This Row],[loc?]]))),SUBSTITUTE(SUBSTITUTE(Table2[[#This Row],[loc?]]," m ","")," mm ","")="")</f>
        <v>0</v>
      </c>
      <c r="R154" s="36" cm="1">
        <f t="array" ref="R154">AVERAGE(IF(Table2[[#This Row],[Min_aerobic_1]:[Min_aerobic_2]]="NA",0,Table2[[#This Row],[Min_aerobic_1]:[Min_aerobic_2]]))</f>
        <v>0</v>
      </c>
    </row>
    <row r="155" spans="1:18" x14ac:dyDescent="0.35">
      <c r="A155" s="4" t="s">
        <v>469</v>
      </c>
      <c r="B155" s="4" t="s">
        <v>470</v>
      </c>
      <c r="C155" s="4" t="s">
        <v>471</v>
      </c>
      <c r="D155" s="6">
        <v>4.5508761224355399E-5</v>
      </c>
      <c r="E155" s="6">
        <v>3.7340375883573201E-5</v>
      </c>
      <c r="F155" s="6">
        <v>4.8880276425249498E-5</v>
      </c>
      <c r="G155" s="6">
        <v>4.8816646784549802E-5</v>
      </c>
      <c r="H155" s="6">
        <v>5.8775509353491899E-5</v>
      </c>
      <c r="I155" s="6">
        <v>6.1490807648034994E-5</v>
      </c>
      <c r="J155" s="6">
        <v>5.8821612351483801E-5</v>
      </c>
      <c r="K155" s="6">
        <v>6.2090439099966995E-5</v>
      </c>
      <c r="L155" s="6">
        <v>6.5227303229227701E-5</v>
      </c>
      <c r="M155" s="6">
        <v>6.5607087864647697E-5</v>
      </c>
      <c r="N155" s="4" t="b">
        <f>_xlfn.XLOOKUP(Table2[[#This Row],[Protein]],Table3[name],Table3[subloc_assigned],"")&lt;&gt;""</f>
        <v>0</v>
      </c>
      <c r="O155" s="6" t="str" cm="1">
        <f t="array" ref="O155">IF(Table2[[#This Row],[modeled?]]," "&amp;_xlfn.TEXTJOIN(" ",FALSE,_xlfn._xlws.FILTER(Table3[subloc_assigned],Table3[name]=Table2[[#This Row],[Protein]],""))&amp;" ","")</f>
        <v/>
      </c>
      <c r="P155" s="6" t="b">
        <f>OR(ISNUMBER(FIND(" m ",Table2[[#This Row],[loc?]])),ISNUMBER(FIND(" mm ",Table2[[#This Row],[loc?]])))</f>
        <v>0</v>
      </c>
      <c r="Q155" s="6" t="b">
        <f>AND(OR(ISNUMBER(FIND(" m ",Table2[[#This Row],[loc?]])),ISNUMBER(FIND(" mm ",Table2[[#This Row],[loc?]]))),SUBSTITUTE(SUBSTITUTE(Table2[[#This Row],[loc?]]," m ","")," mm ","")="")</f>
        <v>0</v>
      </c>
      <c r="R155" s="36" cm="1">
        <f t="array" ref="R155">AVERAGE(IF(Table2[[#This Row],[Min_aerobic_1]:[Min_aerobic_2]]="NA",0,Table2[[#This Row],[Min_aerobic_1]:[Min_aerobic_2]]))</f>
        <v>4.14245685539643E-5</v>
      </c>
    </row>
    <row r="156" spans="1:18" x14ac:dyDescent="0.35">
      <c r="A156" s="4" t="s">
        <v>472</v>
      </c>
      <c r="B156" s="4" t="s">
        <v>473</v>
      </c>
      <c r="C156" s="4" t="s">
        <v>474</v>
      </c>
      <c r="D156" s="6">
        <v>7.0489953768804399E-6</v>
      </c>
      <c r="E156" s="6">
        <v>6.2210758626242103E-6</v>
      </c>
      <c r="F156" s="6">
        <v>7.7197066994521502E-6</v>
      </c>
      <c r="G156" s="6">
        <v>7.8731686172162393E-6</v>
      </c>
      <c r="H156" s="6">
        <v>6.0161283854340204E-6</v>
      </c>
      <c r="I156" s="6">
        <v>5.7966231021809701E-6</v>
      </c>
      <c r="J156" s="6">
        <v>6.3698245980090803E-6</v>
      </c>
      <c r="K156" s="6">
        <v>6.6006737434886604E-6</v>
      </c>
      <c r="L156" s="6">
        <v>7.2884601771652202E-6</v>
      </c>
      <c r="M156" s="6">
        <v>7.5189128936748297E-6</v>
      </c>
      <c r="N156" s="4" t="b">
        <f>_xlfn.XLOOKUP(Table2[[#This Row],[Protein]],Table3[name],Table3[subloc_assigned],"")&lt;&gt;""</f>
        <v>1</v>
      </c>
      <c r="O156" s="6" t="str" cm="1">
        <f t="array" ref="O156">IF(Table2[[#This Row],[modeled?]]," "&amp;_xlfn.TEXTJOIN(" ",FALSE,_xlfn._xlws.FILTER(Table3[subloc_assigned],Table3[name]=Table2[[#This Row],[Protein]],""))&amp;" ","")</f>
        <v xml:space="preserve"> n </v>
      </c>
      <c r="P156" s="6" t="b">
        <f>OR(ISNUMBER(FIND(" m ",Table2[[#This Row],[loc?]])),ISNUMBER(FIND(" mm ",Table2[[#This Row],[loc?]])))</f>
        <v>0</v>
      </c>
      <c r="Q156" s="6" t="b">
        <f>AND(OR(ISNUMBER(FIND(" m ",Table2[[#This Row],[loc?]])),ISNUMBER(FIND(" mm ",Table2[[#This Row],[loc?]]))),SUBSTITUTE(SUBSTITUTE(Table2[[#This Row],[loc?]]," m ","")," mm ","")="")</f>
        <v>0</v>
      </c>
      <c r="R156" s="36" cm="1">
        <f t="array" ref="R156">AVERAGE(IF(Table2[[#This Row],[Min_aerobic_1]:[Min_aerobic_2]]="NA",0,Table2[[#This Row],[Min_aerobic_1]:[Min_aerobic_2]]))</f>
        <v>6.6350356197523251E-6</v>
      </c>
    </row>
    <row r="157" spans="1:18" x14ac:dyDescent="0.35">
      <c r="A157" s="4" t="s">
        <v>475</v>
      </c>
      <c r="B157" s="4" t="s">
        <v>476</v>
      </c>
      <c r="C157" s="4" t="s">
        <v>477</v>
      </c>
      <c r="D157" s="6">
        <v>8.2776185234798401E-5</v>
      </c>
      <c r="E157" s="6">
        <v>7.3415356649399102E-5</v>
      </c>
      <c r="F157" s="4">
        <v>1.2890629353142001E-4</v>
      </c>
      <c r="G157" s="4">
        <v>1.10792805000023E-4</v>
      </c>
      <c r="H157" s="6">
        <v>5.8780604218412001E-5</v>
      </c>
      <c r="I157" s="6">
        <v>6.1935829205590797E-5</v>
      </c>
      <c r="J157" s="6">
        <v>6.1127269380682501E-5</v>
      </c>
      <c r="K157" s="6">
        <v>9.1382490922292605E-5</v>
      </c>
      <c r="L157" s="6">
        <v>9.0139506389432501E-5</v>
      </c>
      <c r="M157" s="6">
        <v>9.3178870018285301E-5</v>
      </c>
      <c r="N157" s="4" t="b">
        <f>_xlfn.XLOOKUP(Table2[[#This Row],[Protein]],Table3[name],Table3[subloc_assigned],"")&lt;&gt;""</f>
        <v>0</v>
      </c>
      <c r="O157" s="6" t="str" cm="1">
        <f t="array" ref="O157">IF(Table2[[#This Row],[modeled?]]," "&amp;_xlfn.TEXTJOIN(" ",FALSE,_xlfn._xlws.FILTER(Table3[subloc_assigned],Table3[name]=Table2[[#This Row],[Protein]],""))&amp;" ","")</f>
        <v/>
      </c>
      <c r="P157" s="6" t="b">
        <f>OR(ISNUMBER(FIND(" m ",Table2[[#This Row],[loc?]])),ISNUMBER(FIND(" mm ",Table2[[#This Row],[loc?]])))</f>
        <v>0</v>
      </c>
      <c r="Q157" s="6" t="b">
        <f>AND(OR(ISNUMBER(FIND(" m ",Table2[[#This Row],[loc?]])),ISNUMBER(FIND(" mm ",Table2[[#This Row],[loc?]]))),SUBSTITUTE(SUBSTITUTE(Table2[[#This Row],[loc?]]," m ","")," mm ","")="")</f>
        <v>0</v>
      </c>
      <c r="R157" s="36" cm="1">
        <f t="array" ref="R157">AVERAGE(IF(Table2[[#This Row],[Min_aerobic_1]:[Min_aerobic_2]]="NA",0,Table2[[#This Row],[Min_aerobic_1]:[Min_aerobic_2]]))</f>
        <v>7.8095770942098751E-5</v>
      </c>
    </row>
    <row r="158" spans="1:18" x14ac:dyDescent="0.35">
      <c r="A158" s="4" t="s">
        <v>478</v>
      </c>
      <c r="B158" s="4" t="s">
        <v>479</v>
      </c>
      <c r="C158" s="4" t="s">
        <v>480</v>
      </c>
      <c r="D158" s="4">
        <v>2.2765337203042599E-4</v>
      </c>
      <c r="E158" s="4">
        <v>2.06824008429771E-4</v>
      </c>
      <c r="F158" s="4">
        <v>2.9500680743374497E-4</v>
      </c>
      <c r="G158" s="4">
        <v>2.8130687791444702E-4</v>
      </c>
      <c r="H158" s="4">
        <v>2.4644222213949E-4</v>
      </c>
      <c r="I158" s="4">
        <v>2.3674951658043199E-4</v>
      </c>
      <c r="J158" s="4">
        <v>2.3938830829543301E-4</v>
      </c>
      <c r="K158" s="4">
        <v>2.35135715536976E-4</v>
      </c>
      <c r="L158" s="4">
        <v>2.8356141685181602E-4</v>
      </c>
      <c r="M158" s="4">
        <v>2.8620084189562902E-4</v>
      </c>
      <c r="N158" s="4" t="b">
        <f>_xlfn.XLOOKUP(Table2[[#This Row],[Protein]],Table3[name],Table3[subloc_assigned],"")&lt;&gt;""</f>
        <v>0</v>
      </c>
      <c r="O158" s="6" t="str" cm="1">
        <f t="array" ref="O158">IF(Table2[[#This Row],[modeled?]]," "&amp;_xlfn.TEXTJOIN(" ",FALSE,_xlfn._xlws.FILTER(Table3[subloc_assigned],Table3[name]=Table2[[#This Row],[Protein]],""))&amp;" ","")</f>
        <v/>
      </c>
      <c r="P158" s="6" t="b">
        <f>OR(ISNUMBER(FIND(" m ",Table2[[#This Row],[loc?]])),ISNUMBER(FIND(" mm ",Table2[[#This Row],[loc?]])))</f>
        <v>0</v>
      </c>
      <c r="Q158" s="6" t="b">
        <f>AND(OR(ISNUMBER(FIND(" m ",Table2[[#This Row],[loc?]])),ISNUMBER(FIND(" mm ",Table2[[#This Row],[loc?]]))),SUBSTITUTE(SUBSTITUTE(Table2[[#This Row],[loc?]]," m ","")," mm ","")="")</f>
        <v>0</v>
      </c>
      <c r="R158" s="36" cm="1">
        <f t="array" ref="R158">AVERAGE(IF(Table2[[#This Row],[Min_aerobic_1]:[Min_aerobic_2]]="NA",0,Table2[[#This Row],[Min_aerobic_1]:[Min_aerobic_2]]))</f>
        <v>2.172386902300985E-4</v>
      </c>
    </row>
    <row r="159" spans="1:18" x14ac:dyDescent="0.35">
      <c r="A159" s="4" t="s">
        <v>481</v>
      </c>
      <c r="B159" s="4" t="s">
        <v>482</v>
      </c>
      <c r="C159" s="4" t="s">
        <v>483</v>
      </c>
      <c r="D159" s="6">
        <v>1.8432631095440201E-5</v>
      </c>
      <c r="E159" s="6">
        <v>1.9682963632304599E-5</v>
      </c>
      <c r="F159" s="6">
        <v>1.99888790679325E-5</v>
      </c>
      <c r="G159" s="6">
        <v>1.9679720575502501E-5</v>
      </c>
      <c r="H159" s="6">
        <v>1.7147254231038101E-5</v>
      </c>
      <c r="I159" s="6">
        <v>1.70284973536918E-5</v>
      </c>
      <c r="J159" s="6">
        <v>1.7761145363639801E-5</v>
      </c>
      <c r="K159" s="6">
        <v>1.9183025993164898E-5</v>
      </c>
      <c r="L159" s="6">
        <v>1.98776877470364E-5</v>
      </c>
      <c r="M159" s="6">
        <v>1.9926978669420401E-5</v>
      </c>
      <c r="N159" s="4" t="b">
        <f>_xlfn.XLOOKUP(Table2[[#This Row],[Protein]],Table3[name],Table3[subloc_assigned],"")&lt;&gt;""</f>
        <v>0</v>
      </c>
      <c r="O159" s="6" t="str" cm="1">
        <f t="array" ref="O159">IF(Table2[[#This Row],[modeled?]]," "&amp;_xlfn.TEXTJOIN(" ",FALSE,_xlfn._xlws.FILTER(Table3[subloc_assigned],Table3[name]=Table2[[#This Row],[Protein]],""))&amp;" ","")</f>
        <v/>
      </c>
      <c r="P159" s="6" t="b">
        <f>OR(ISNUMBER(FIND(" m ",Table2[[#This Row],[loc?]])),ISNUMBER(FIND(" mm ",Table2[[#This Row],[loc?]])))</f>
        <v>0</v>
      </c>
      <c r="Q159" s="6" t="b">
        <f>AND(OR(ISNUMBER(FIND(" m ",Table2[[#This Row],[loc?]])),ISNUMBER(FIND(" mm ",Table2[[#This Row],[loc?]]))),SUBSTITUTE(SUBSTITUTE(Table2[[#This Row],[loc?]]," m ","")," mm ","")="")</f>
        <v>0</v>
      </c>
      <c r="R159" s="36" cm="1">
        <f t="array" ref="R159">AVERAGE(IF(Table2[[#This Row],[Min_aerobic_1]:[Min_aerobic_2]]="NA",0,Table2[[#This Row],[Min_aerobic_1]:[Min_aerobic_2]]))</f>
        <v>1.9057797363872402E-5</v>
      </c>
    </row>
    <row r="160" spans="1:18" x14ac:dyDescent="0.35">
      <c r="A160" s="4" t="s">
        <v>484</v>
      </c>
      <c r="B160" s="4" t="s">
        <v>485</v>
      </c>
      <c r="C160" s="4" t="s">
        <v>486</v>
      </c>
      <c r="D160" s="6">
        <v>6.6280773998934798E-7</v>
      </c>
      <c r="E160" s="6">
        <v>6.4338919261981999E-7</v>
      </c>
      <c r="F160" s="6">
        <v>7.5149204086068696E-7</v>
      </c>
      <c r="G160" s="6">
        <v>7.2905509144221999E-7</v>
      </c>
      <c r="H160" s="6">
        <v>3.7653422968601298E-7</v>
      </c>
      <c r="I160" s="6">
        <v>3.1620911339461799E-7</v>
      </c>
      <c r="J160" s="6">
        <v>3.4484907837179602E-7</v>
      </c>
      <c r="K160" s="6">
        <v>3.9362230932865001E-7</v>
      </c>
      <c r="L160" s="6">
        <v>4.0847846918602598E-7</v>
      </c>
      <c r="M160" s="6">
        <v>3.70818844435599E-7</v>
      </c>
      <c r="N160" s="4" t="b">
        <f>_xlfn.XLOOKUP(Table2[[#This Row],[Protein]],Table3[name],Table3[subloc_assigned],"")&lt;&gt;""</f>
        <v>0</v>
      </c>
      <c r="O160" s="6" t="str" cm="1">
        <f t="array" ref="O160">IF(Table2[[#This Row],[modeled?]]," "&amp;_xlfn.TEXTJOIN(" ",FALSE,_xlfn._xlws.FILTER(Table3[subloc_assigned],Table3[name]=Table2[[#This Row],[Protein]],""))&amp;" ","")</f>
        <v/>
      </c>
      <c r="P160" s="6" t="b">
        <f>OR(ISNUMBER(FIND(" m ",Table2[[#This Row],[loc?]])),ISNUMBER(FIND(" mm ",Table2[[#This Row],[loc?]])))</f>
        <v>0</v>
      </c>
      <c r="Q160" s="6" t="b">
        <f>AND(OR(ISNUMBER(FIND(" m ",Table2[[#This Row],[loc?]])),ISNUMBER(FIND(" mm ",Table2[[#This Row],[loc?]]))),SUBSTITUTE(SUBSTITUTE(Table2[[#This Row],[loc?]]," m ","")," mm ","")="")</f>
        <v>0</v>
      </c>
      <c r="R160" s="36" cm="1">
        <f t="array" ref="R160">AVERAGE(IF(Table2[[#This Row],[Min_aerobic_1]:[Min_aerobic_2]]="NA",0,Table2[[#This Row],[Min_aerobic_1]:[Min_aerobic_2]]))</f>
        <v>6.5309846630458403E-7</v>
      </c>
    </row>
    <row r="161" spans="1:18" x14ac:dyDescent="0.35">
      <c r="A161" s="4" t="s">
        <v>487</v>
      </c>
      <c r="B161" s="4" t="s">
        <v>488</v>
      </c>
      <c r="C161" s="4" t="s">
        <v>489</v>
      </c>
      <c r="D161" s="6">
        <v>5.7225952678571803E-6</v>
      </c>
      <c r="E161" s="6">
        <v>5.4752076517690403E-6</v>
      </c>
      <c r="F161" s="6">
        <v>6.40319522173389E-6</v>
      </c>
      <c r="G161" s="6">
        <v>6.5196750527844797E-6</v>
      </c>
      <c r="H161" s="6">
        <v>5.3984133947407099E-6</v>
      </c>
      <c r="I161" s="6">
        <v>2.83787893394183E-6</v>
      </c>
      <c r="J161" s="6">
        <v>3.6259995723838002E-6</v>
      </c>
      <c r="K161" s="6">
        <v>6.5847253896288799E-6</v>
      </c>
      <c r="L161" s="6">
        <v>6.4495543275063199E-6</v>
      </c>
      <c r="M161" s="6">
        <v>3.33334111021577E-6</v>
      </c>
      <c r="N161" s="4" t="b">
        <f>_xlfn.XLOOKUP(Table2[[#This Row],[Protein]],Table3[name],Table3[subloc_assigned],"")&lt;&gt;""</f>
        <v>0</v>
      </c>
      <c r="O161" s="6" t="str" cm="1">
        <f t="array" ref="O161">IF(Table2[[#This Row],[modeled?]]," "&amp;_xlfn.TEXTJOIN(" ",FALSE,_xlfn._xlws.FILTER(Table3[subloc_assigned],Table3[name]=Table2[[#This Row],[Protein]],""))&amp;" ","")</f>
        <v/>
      </c>
      <c r="P161" s="6" t="b">
        <f>OR(ISNUMBER(FIND(" m ",Table2[[#This Row],[loc?]])),ISNUMBER(FIND(" mm ",Table2[[#This Row],[loc?]])))</f>
        <v>0</v>
      </c>
      <c r="Q161" s="6" t="b">
        <f>AND(OR(ISNUMBER(FIND(" m ",Table2[[#This Row],[loc?]])),ISNUMBER(FIND(" mm ",Table2[[#This Row],[loc?]]))),SUBSTITUTE(SUBSTITUTE(Table2[[#This Row],[loc?]]," m ","")," mm ","")="")</f>
        <v>0</v>
      </c>
      <c r="R161" s="36" cm="1">
        <f t="array" ref="R161">AVERAGE(IF(Table2[[#This Row],[Min_aerobic_1]:[Min_aerobic_2]]="NA",0,Table2[[#This Row],[Min_aerobic_1]:[Min_aerobic_2]]))</f>
        <v>5.5989014598131103E-6</v>
      </c>
    </row>
    <row r="162" spans="1:18" x14ac:dyDescent="0.35">
      <c r="A162" s="4" t="s">
        <v>490</v>
      </c>
      <c r="B162" s="4" t="s">
        <v>491</v>
      </c>
      <c r="C162" s="4" t="s">
        <v>492</v>
      </c>
      <c r="D162" s="4">
        <v>1.2568027666684401E-4</v>
      </c>
      <c r="E162" s="4">
        <v>1.0134231560041199E-4</v>
      </c>
      <c r="F162" s="4">
        <v>1.3096988218705199E-4</v>
      </c>
      <c r="G162" s="4">
        <v>1.22185531715116E-4</v>
      </c>
      <c r="H162" s="6">
        <v>3.2947798898633298E-5</v>
      </c>
      <c r="I162" s="6">
        <v>3.7823322143016303E-5</v>
      </c>
      <c r="J162" s="6">
        <v>3.8878647423605798E-5</v>
      </c>
      <c r="K162" s="6">
        <v>3.2927798863528698E-5</v>
      </c>
      <c r="L162" s="6">
        <v>3.7220350186697802E-5</v>
      </c>
      <c r="M162" s="6">
        <v>3.6831447234496297E-5</v>
      </c>
      <c r="N162" s="4" t="b">
        <f>_xlfn.XLOOKUP(Table2[[#This Row],[Protein]],Table3[name],Table3[subloc_assigned],"")&lt;&gt;""</f>
        <v>1</v>
      </c>
      <c r="O162" s="6" t="str" cm="1">
        <f t="array" ref="O162">IF(Table2[[#This Row],[modeled?]]," "&amp;_xlfn.TEXTJOIN(" ",FALSE,_xlfn._xlws.FILTER(Table3[subloc_assigned],Table3[name]=Table2[[#This Row],[Protein]],""))&amp;" ","")</f>
        <v xml:space="preserve"> mm </v>
      </c>
      <c r="P162" s="6" t="b">
        <f>OR(ISNUMBER(FIND(" m ",Table2[[#This Row],[loc?]])),ISNUMBER(FIND(" mm ",Table2[[#This Row],[loc?]])))</f>
        <v>1</v>
      </c>
      <c r="Q162" s="6" t="b">
        <f>AND(OR(ISNUMBER(FIND(" m ",Table2[[#This Row],[loc?]])),ISNUMBER(FIND(" mm ",Table2[[#This Row],[loc?]]))),SUBSTITUTE(SUBSTITUTE(Table2[[#This Row],[loc?]]," m ","")," mm ","")="")</f>
        <v>1</v>
      </c>
      <c r="R162" s="36" cm="1">
        <f t="array" ref="R162">AVERAGE(IF(Table2[[#This Row],[Min_aerobic_1]:[Min_aerobic_2]]="NA",0,Table2[[#This Row],[Min_aerobic_1]:[Min_aerobic_2]]))</f>
        <v>1.13511296133628E-4</v>
      </c>
    </row>
    <row r="163" spans="1:18" x14ac:dyDescent="0.35">
      <c r="A163" s="4" t="s">
        <v>493</v>
      </c>
      <c r="B163" s="4" t="s">
        <v>494</v>
      </c>
      <c r="C163" s="4" t="s">
        <v>495</v>
      </c>
      <c r="D163" s="4">
        <v>4.6400637459335899E-3</v>
      </c>
      <c r="E163" s="4">
        <v>4.3742323974725198E-3</v>
      </c>
      <c r="F163" s="4">
        <v>6.4150794477677202E-3</v>
      </c>
      <c r="G163" s="4">
        <v>6.3449610635490797E-3</v>
      </c>
      <c r="H163" s="4">
        <v>5.4595821596581896E-3</v>
      </c>
      <c r="I163" s="4">
        <v>5.6599764672869701E-3</v>
      </c>
      <c r="J163" s="4">
        <v>5.5953026213827802E-3</v>
      </c>
      <c r="K163" s="4">
        <v>6.8099969057093604E-3</v>
      </c>
      <c r="L163" s="4">
        <v>7.2472749674259897E-3</v>
      </c>
      <c r="M163" s="4">
        <v>7.1675428786359199E-3</v>
      </c>
      <c r="N163" s="4" t="b">
        <f>_xlfn.XLOOKUP(Table2[[#This Row],[Protein]],Table3[name],Table3[subloc_assigned],"")&lt;&gt;""</f>
        <v>1</v>
      </c>
      <c r="O163" s="6" t="str" cm="1">
        <f t="array" ref="O163">IF(Table2[[#This Row],[modeled?]]," "&amp;_xlfn.TEXTJOIN(" ",FALSE,_xlfn._xlws.FILTER(Table3[subloc_assigned],Table3[name]=Table2[[#This Row],[Protein]],""))&amp;" ","")</f>
        <v xml:space="preserve"> c </v>
      </c>
      <c r="P163" s="6" t="b">
        <f>OR(ISNUMBER(FIND(" m ",Table2[[#This Row],[loc?]])),ISNUMBER(FIND(" mm ",Table2[[#This Row],[loc?]])))</f>
        <v>0</v>
      </c>
      <c r="Q163" s="6" t="b">
        <f>AND(OR(ISNUMBER(FIND(" m ",Table2[[#This Row],[loc?]])),ISNUMBER(FIND(" mm ",Table2[[#This Row],[loc?]]))),SUBSTITUTE(SUBSTITUTE(Table2[[#This Row],[loc?]]," m ","")," mm ","")="")</f>
        <v>0</v>
      </c>
      <c r="R163" s="36" cm="1">
        <f t="array" ref="R163">AVERAGE(IF(Table2[[#This Row],[Min_aerobic_1]:[Min_aerobic_2]]="NA",0,Table2[[#This Row],[Min_aerobic_1]:[Min_aerobic_2]]))</f>
        <v>4.5071480717030548E-3</v>
      </c>
    </row>
    <row r="164" spans="1:18" x14ac:dyDescent="0.35">
      <c r="A164" s="4" t="s">
        <v>496</v>
      </c>
      <c r="B164" s="4" t="s">
        <v>497</v>
      </c>
      <c r="C164" s="4" t="s">
        <v>498</v>
      </c>
      <c r="D164" s="4">
        <v>4.5382361028633097E-4</v>
      </c>
      <c r="E164" s="4">
        <v>4.88289140071872E-4</v>
      </c>
      <c r="F164" s="4">
        <v>4.5228412981066098E-4</v>
      </c>
      <c r="G164" s="4">
        <v>4.04585907035737E-4</v>
      </c>
      <c r="H164" s="4">
        <v>7.7186220512588796E-4</v>
      </c>
      <c r="I164" s="4">
        <v>8.1794154143478295E-4</v>
      </c>
      <c r="J164" s="4">
        <v>7.8654262032764905E-4</v>
      </c>
      <c r="K164" s="4">
        <v>8.4972908792617504E-4</v>
      </c>
      <c r="L164" s="4">
        <v>8.8399286043301304E-4</v>
      </c>
      <c r="M164" s="4">
        <v>8.4368431297254202E-4</v>
      </c>
      <c r="N164" s="4" t="b">
        <f>_xlfn.XLOOKUP(Table2[[#This Row],[Protein]],Table3[name],Table3[subloc_assigned],"")&lt;&gt;""</f>
        <v>1</v>
      </c>
      <c r="O164" s="6" t="str" cm="1">
        <f t="array" ref="O164">IF(Table2[[#This Row],[modeled?]]," "&amp;_xlfn.TEXTJOIN(" ",FALSE,_xlfn._xlws.FILTER(Table3[subloc_assigned],Table3[name]=Table2[[#This Row],[Protein]],""))&amp;" ","")</f>
        <v xml:space="preserve"> c </v>
      </c>
      <c r="P164" s="6" t="b">
        <f>OR(ISNUMBER(FIND(" m ",Table2[[#This Row],[loc?]])),ISNUMBER(FIND(" mm ",Table2[[#This Row],[loc?]])))</f>
        <v>0</v>
      </c>
      <c r="Q164" s="6" t="b">
        <f>AND(OR(ISNUMBER(FIND(" m ",Table2[[#This Row],[loc?]])),ISNUMBER(FIND(" mm ",Table2[[#This Row],[loc?]]))),SUBSTITUTE(SUBSTITUTE(Table2[[#This Row],[loc?]]," m ","")," mm ","")="")</f>
        <v>0</v>
      </c>
      <c r="R164" s="36" cm="1">
        <f t="array" ref="R164">AVERAGE(IF(Table2[[#This Row],[Min_aerobic_1]:[Min_aerobic_2]]="NA",0,Table2[[#This Row],[Min_aerobic_1]:[Min_aerobic_2]]))</f>
        <v>4.7105637517910152E-4</v>
      </c>
    </row>
    <row r="165" spans="1:18" x14ac:dyDescent="0.35">
      <c r="A165" s="4" t="s">
        <v>499</v>
      </c>
      <c r="B165" s="4" t="s">
        <v>500</v>
      </c>
      <c r="C165" s="4" t="s">
        <v>501</v>
      </c>
      <c r="D165" s="4">
        <v>3.6104578334068398E-4</v>
      </c>
      <c r="E165" s="4">
        <v>2.8853227157225701E-4</v>
      </c>
      <c r="F165" s="4">
        <v>2.48372428768079E-4</v>
      </c>
      <c r="G165" s="4">
        <v>2.4452816780905001E-4</v>
      </c>
      <c r="H165" s="4">
        <v>3.1836147696907803E-4</v>
      </c>
      <c r="I165" s="4">
        <v>3.3652855101662399E-4</v>
      </c>
      <c r="J165" s="4">
        <v>3.27018817409041E-4</v>
      </c>
      <c r="K165" s="4">
        <v>2.2573523845767401E-4</v>
      </c>
      <c r="L165" s="4">
        <v>2.23459014048946E-4</v>
      </c>
      <c r="M165" s="4">
        <v>2.2790959497476199E-4</v>
      </c>
      <c r="N165" s="4" t="b">
        <f>_xlfn.XLOOKUP(Table2[[#This Row],[Protein]],Table3[name],Table3[subloc_assigned],"")&lt;&gt;""</f>
        <v>1</v>
      </c>
      <c r="O165" s="6" t="str" cm="1">
        <f t="array" ref="O165">IF(Table2[[#This Row],[modeled?]]," "&amp;_xlfn.TEXTJOIN(" ",FALSE,_xlfn._xlws.FILTER(Table3[subloc_assigned],Table3[name]=Table2[[#This Row],[Protein]],""))&amp;" ","")</f>
        <v xml:space="preserve"> c </v>
      </c>
      <c r="P165" s="6" t="b">
        <f>OR(ISNUMBER(FIND(" m ",Table2[[#This Row],[loc?]])),ISNUMBER(FIND(" mm ",Table2[[#This Row],[loc?]])))</f>
        <v>0</v>
      </c>
      <c r="Q165" s="6" t="b">
        <f>AND(OR(ISNUMBER(FIND(" m ",Table2[[#This Row],[loc?]])),ISNUMBER(FIND(" mm ",Table2[[#This Row],[loc?]]))),SUBSTITUTE(SUBSTITUTE(Table2[[#This Row],[loc?]]," m ","")," mm ","")="")</f>
        <v>0</v>
      </c>
      <c r="R165" s="36" cm="1">
        <f t="array" ref="R165">AVERAGE(IF(Table2[[#This Row],[Min_aerobic_1]:[Min_aerobic_2]]="NA",0,Table2[[#This Row],[Min_aerobic_1]:[Min_aerobic_2]]))</f>
        <v>3.247890274564705E-4</v>
      </c>
    </row>
    <row r="166" spans="1:18" x14ac:dyDescent="0.35">
      <c r="A166" s="4" t="s">
        <v>502</v>
      </c>
      <c r="B166" s="4" t="s">
        <v>503</v>
      </c>
      <c r="C166" s="4" t="s">
        <v>504</v>
      </c>
      <c r="D166" s="4">
        <v>1.4476901440254401E-4</v>
      </c>
      <c r="E166" s="4">
        <v>1.63605934957781E-4</v>
      </c>
      <c r="F166" s="4">
        <v>1.96945286958206E-4</v>
      </c>
      <c r="G166" s="4">
        <v>2.0582587594248101E-4</v>
      </c>
      <c r="H166" s="4">
        <v>1.3998673795997599E-4</v>
      </c>
      <c r="I166" s="4">
        <v>1.45597566918739E-4</v>
      </c>
      <c r="J166" s="4">
        <v>1.3816902362308501E-4</v>
      </c>
      <c r="K166" s="4">
        <v>1.53293109211785E-4</v>
      </c>
      <c r="L166" s="4">
        <v>1.6846888197713601E-4</v>
      </c>
      <c r="M166" s="4">
        <v>1.64057874464198E-4</v>
      </c>
      <c r="N166" s="4" t="b">
        <f>_xlfn.XLOOKUP(Table2[[#This Row],[Protein]],Table3[name],Table3[subloc_assigned],"")&lt;&gt;""</f>
        <v>0</v>
      </c>
      <c r="O166" s="6" t="str" cm="1">
        <f t="array" ref="O166">IF(Table2[[#This Row],[modeled?]]," "&amp;_xlfn.TEXTJOIN(" ",FALSE,_xlfn._xlws.FILTER(Table3[subloc_assigned],Table3[name]=Table2[[#This Row],[Protein]],""))&amp;" ","")</f>
        <v/>
      </c>
      <c r="P166" s="6" t="b">
        <f>OR(ISNUMBER(FIND(" m ",Table2[[#This Row],[loc?]])),ISNUMBER(FIND(" mm ",Table2[[#This Row],[loc?]])))</f>
        <v>0</v>
      </c>
      <c r="Q166" s="6" t="b">
        <f>AND(OR(ISNUMBER(FIND(" m ",Table2[[#This Row],[loc?]])),ISNUMBER(FIND(" mm ",Table2[[#This Row],[loc?]]))),SUBSTITUTE(SUBSTITUTE(Table2[[#This Row],[loc?]]," m ","")," mm ","")="")</f>
        <v>0</v>
      </c>
      <c r="R166" s="36" cm="1">
        <f t="array" ref="R166">AVERAGE(IF(Table2[[#This Row],[Min_aerobic_1]:[Min_aerobic_2]]="NA",0,Table2[[#This Row],[Min_aerobic_1]:[Min_aerobic_2]]))</f>
        <v>1.5418747468016249E-4</v>
      </c>
    </row>
    <row r="167" spans="1:18" x14ac:dyDescent="0.35">
      <c r="A167" s="4" t="s">
        <v>505</v>
      </c>
      <c r="B167" s="4" t="s">
        <v>506</v>
      </c>
      <c r="C167" s="4" t="s">
        <v>507</v>
      </c>
      <c r="D167" s="6">
        <v>1.0995896711906E-5</v>
      </c>
      <c r="E167" s="6">
        <v>1.05225466819381E-5</v>
      </c>
      <c r="F167" s="6">
        <v>1.3330323054082599E-5</v>
      </c>
      <c r="G167" s="6">
        <v>1.40349616126708E-5</v>
      </c>
      <c r="H167" s="6">
        <v>6.4395597922530604E-6</v>
      </c>
      <c r="I167" s="6">
        <v>7.1434771000842999E-6</v>
      </c>
      <c r="J167" s="6">
        <v>6.9515641510450102E-6</v>
      </c>
      <c r="K167" s="6">
        <v>9.1453048630258996E-6</v>
      </c>
      <c r="L167" s="6">
        <v>1.06914373486524E-5</v>
      </c>
      <c r="M167" s="6">
        <v>1.09722403223438E-5</v>
      </c>
      <c r="N167" s="4" t="b">
        <f>_xlfn.XLOOKUP(Table2[[#This Row],[Protein]],Table3[name],Table3[subloc_assigned],"")&lt;&gt;""</f>
        <v>1</v>
      </c>
      <c r="O167" s="6" t="str" cm="1">
        <f t="array" ref="O167">IF(Table2[[#This Row],[modeled?]]," "&amp;_xlfn.TEXTJOIN(" ",FALSE,_xlfn._xlws.FILTER(Table3[subloc_assigned],Table3[name]=Table2[[#This Row],[Protein]],""))&amp;" ","")</f>
        <v xml:space="preserve"> m </v>
      </c>
      <c r="P167" s="6" t="b">
        <f>OR(ISNUMBER(FIND(" m ",Table2[[#This Row],[loc?]])),ISNUMBER(FIND(" mm ",Table2[[#This Row],[loc?]])))</f>
        <v>1</v>
      </c>
      <c r="Q167" s="6" t="b">
        <f>AND(OR(ISNUMBER(FIND(" m ",Table2[[#This Row],[loc?]])),ISNUMBER(FIND(" mm ",Table2[[#This Row],[loc?]]))),SUBSTITUTE(SUBSTITUTE(Table2[[#This Row],[loc?]]," m ","")," mm ","")="")</f>
        <v>1</v>
      </c>
      <c r="R167" s="36" cm="1">
        <f t="array" ref="R167">AVERAGE(IF(Table2[[#This Row],[Min_aerobic_1]:[Min_aerobic_2]]="NA",0,Table2[[#This Row],[Min_aerobic_1]:[Min_aerobic_2]]))</f>
        <v>1.0759221696922051E-5</v>
      </c>
    </row>
    <row r="168" spans="1:18" x14ac:dyDescent="0.35">
      <c r="A168" s="4" t="s">
        <v>508</v>
      </c>
      <c r="B168" s="4" t="s">
        <v>509</v>
      </c>
      <c r="C168" s="4" t="s">
        <v>510</v>
      </c>
      <c r="D168" s="4">
        <v>1.5603363375938199E-3</v>
      </c>
      <c r="E168" s="4">
        <v>1.52509904760229E-3</v>
      </c>
      <c r="F168" s="4">
        <v>1.7316662010267399E-3</v>
      </c>
      <c r="G168" s="4">
        <v>1.7855885349158901E-3</v>
      </c>
      <c r="H168" s="4">
        <v>2.0073761077981402E-3</v>
      </c>
      <c r="I168" s="4">
        <v>2.1005183332007699E-3</v>
      </c>
      <c r="J168" s="4">
        <v>2.0729664778250099E-3</v>
      </c>
      <c r="K168" s="4">
        <v>2.29969351003932E-3</v>
      </c>
      <c r="L168" s="4">
        <v>2.2221236985232101E-3</v>
      </c>
      <c r="M168" s="4">
        <v>2.2648281893501701E-3</v>
      </c>
      <c r="N168" s="4" t="b">
        <f>_xlfn.XLOOKUP(Table2[[#This Row],[Protein]],Table3[name],Table3[subloc_assigned],"")&lt;&gt;""</f>
        <v>1</v>
      </c>
      <c r="O168" s="6" t="str" cm="1">
        <f t="array" ref="O168">IF(Table2[[#This Row],[modeled?]]," "&amp;_xlfn.TEXTJOIN(" ",FALSE,_xlfn._xlws.FILTER(Table3[subloc_assigned],Table3[name]=Table2[[#This Row],[Protein]],""))&amp;" ","")</f>
        <v xml:space="preserve"> c </v>
      </c>
      <c r="P168" s="6" t="b">
        <f>OR(ISNUMBER(FIND(" m ",Table2[[#This Row],[loc?]])),ISNUMBER(FIND(" mm ",Table2[[#This Row],[loc?]])))</f>
        <v>0</v>
      </c>
      <c r="Q168" s="6" t="b">
        <f>AND(OR(ISNUMBER(FIND(" m ",Table2[[#This Row],[loc?]])),ISNUMBER(FIND(" mm ",Table2[[#This Row],[loc?]]))),SUBSTITUTE(SUBSTITUTE(Table2[[#This Row],[loc?]]," m ","")," mm ","")="")</f>
        <v>0</v>
      </c>
      <c r="R168" s="36" cm="1">
        <f t="array" ref="R168">AVERAGE(IF(Table2[[#This Row],[Min_aerobic_1]:[Min_aerobic_2]]="NA",0,Table2[[#This Row],[Min_aerobic_1]:[Min_aerobic_2]]))</f>
        <v>1.542717692598055E-3</v>
      </c>
    </row>
    <row r="169" spans="1:18" x14ac:dyDescent="0.35">
      <c r="A169" s="4" t="s">
        <v>511</v>
      </c>
      <c r="B169" s="4" t="s">
        <v>512</v>
      </c>
      <c r="C169" s="4" t="s">
        <v>513</v>
      </c>
      <c r="D169" s="4">
        <v>1.6126329360072499E-3</v>
      </c>
      <c r="E169" s="4">
        <v>1.72892143413316E-3</v>
      </c>
      <c r="F169" s="4">
        <v>1.12732549318783E-3</v>
      </c>
      <c r="G169" s="4">
        <v>1.1399719415272199E-3</v>
      </c>
      <c r="H169" s="4">
        <v>1.6996285967892E-3</v>
      </c>
      <c r="I169" s="4">
        <v>1.7847033889518201E-3</v>
      </c>
      <c r="J169" s="4">
        <v>1.7686627377889899E-3</v>
      </c>
      <c r="K169" s="4">
        <v>1.3051442335420499E-3</v>
      </c>
      <c r="L169" s="4">
        <v>1.33458023909073E-3</v>
      </c>
      <c r="M169" s="4">
        <v>1.32641838242451E-3</v>
      </c>
      <c r="N169" s="4" t="b">
        <f>_xlfn.XLOOKUP(Table2[[#This Row],[Protein]],Table3[name],Table3[subloc_assigned],"")&lt;&gt;""</f>
        <v>1</v>
      </c>
      <c r="O169" s="6" t="str" cm="1">
        <f t="array" ref="O169">IF(Table2[[#This Row],[modeled?]]," "&amp;_xlfn.TEXTJOIN(" ",FALSE,_xlfn._xlws.FILTER(Table3[subloc_assigned],Table3[name]=Table2[[#This Row],[Protein]],""))&amp;" ","")</f>
        <v xml:space="preserve"> c </v>
      </c>
      <c r="P169" s="6" t="b">
        <f>OR(ISNUMBER(FIND(" m ",Table2[[#This Row],[loc?]])),ISNUMBER(FIND(" mm ",Table2[[#This Row],[loc?]])))</f>
        <v>0</v>
      </c>
      <c r="Q169" s="6" t="b">
        <f>AND(OR(ISNUMBER(FIND(" m ",Table2[[#This Row],[loc?]])),ISNUMBER(FIND(" mm ",Table2[[#This Row],[loc?]]))),SUBSTITUTE(SUBSTITUTE(Table2[[#This Row],[loc?]]," m ","")," mm ","")="")</f>
        <v>0</v>
      </c>
      <c r="R169" s="36" cm="1">
        <f t="array" ref="R169">AVERAGE(IF(Table2[[#This Row],[Min_aerobic_1]:[Min_aerobic_2]]="NA",0,Table2[[#This Row],[Min_aerobic_1]:[Min_aerobic_2]]))</f>
        <v>1.6707771850702048E-3</v>
      </c>
    </row>
    <row r="170" spans="1:18" x14ac:dyDescent="0.35">
      <c r="A170" s="4" t="s">
        <v>514</v>
      </c>
      <c r="B170" s="4" t="s">
        <v>515</v>
      </c>
      <c r="C170" s="4" t="s">
        <v>516</v>
      </c>
      <c r="D170" s="4">
        <v>1.8895894990917999E-3</v>
      </c>
      <c r="E170" s="4">
        <v>1.9577782119739699E-3</v>
      </c>
      <c r="F170" s="4">
        <v>1.22437767494847E-3</v>
      </c>
      <c r="G170" s="4">
        <v>1.48030123607948E-3</v>
      </c>
      <c r="H170" s="4">
        <v>2.6848979813038098E-3</v>
      </c>
      <c r="I170" s="4">
        <v>2.7780089307635801E-3</v>
      </c>
      <c r="J170" s="4">
        <v>2.7297966265699999E-3</v>
      </c>
      <c r="K170" s="4">
        <v>1.26500968753351E-3</v>
      </c>
      <c r="L170" s="4">
        <v>1.0398626582524E-3</v>
      </c>
      <c r="M170" s="4">
        <v>1.03552044563254E-3</v>
      </c>
      <c r="N170" s="4" t="b">
        <f>_xlfn.XLOOKUP(Table2[[#This Row],[Protein]],Table3[name],Table3[subloc_assigned],"")&lt;&gt;""</f>
        <v>1</v>
      </c>
      <c r="O170" s="6" t="str" cm="1">
        <f t="array" ref="O170">IF(Table2[[#This Row],[modeled?]]," "&amp;_xlfn.TEXTJOIN(" ",FALSE,_xlfn._xlws.FILTER(Table3[subloc_assigned],Table3[name]=Table2[[#This Row],[Protein]],""))&amp;" ","")</f>
        <v xml:space="preserve"> m </v>
      </c>
      <c r="P170" s="6" t="b">
        <f>OR(ISNUMBER(FIND(" m ",Table2[[#This Row],[loc?]])),ISNUMBER(FIND(" mm ",Table2[[#This Row],[loc?]])))</f>
        <v>1</v>
      </c>
      <c r="Q170" s="6" t="b">
        <f>AND(OR(ISNUMBER(FIND(" m ",Table2[[#This Row],[loc?]])),ISNUMBER(FIND(" mm ",Table2[[#This Row],[loc?]]))),SUBSTITUTE(SUBSTITUTE(Table2[[#This Row],[loc?]]," m ","")," mm ","")="")</f>
        <v>1</v>
      </c>
      <c r="R170" s="36" cm="1">
        <f t="array" ref="R170">AVERAGE(IF(Table2[[#This Row],[Min_aerobic_1]:[Min_aerobic_2]]="NA",0,Table2[[#This Row],[Min_aerobic_1]:[Min_aerobic_2]]))</f>
        <v>1.9236838555328848E-3</v>
      </c>
    </row>
    <row r="171" spans="1:18" x14ac:dyDescent="0.35">
      <c r="A171" s="4" t="s">
        <v>517</v>
      </c>
      <c r="B171" s="4" t="s">
        <v>518</v>
      </c>
      <c r="C171" s="4" t="s">
        <v>519</v>
      </c>
      <c r="D171" s="4">
        <v>1.7032461473080599E-3</v>
      </c>
      <c r="E171" s="4">
        <v>1.9583167813640801E-3</v>
      </c>
      <c r="F171" s="4">
        <v>2.1842998550963299E-3</v>
      </c>
      <c r="G171" s="4">
        <v>2.2686485221636E-3</v>
      </c>
      <c r="H171" s="4">
        <v>5.3394325974025995E-4</v>
      </c>
      <c r="I171" s="4">
        <v>5.4362272819481804E-4</v>
      </c>
      <c r="J171" s="4">
        <v>5.6823198591859697E-4</v>
      </c>
      <c r="K171" s="4">
        <v>5.8987886410763598E-4</v>
      </c>
      <c r="L171" s="4">
        <v>6.2444081127599298E-4</v>
      </c>
      <c r="M171" s="4">
        <v>6.5133633860833297E-4</v>
      </c>
      <c r="N171" s="4" t="b">
        <f>_xlfn.XLOOKUP(Table2[[#This Row],[Protein]],Table3[name],Table3[subloc_assigned],"")&lt;&gt;""</f>
        <v>1</v>
      </c>
      <c r="O171" s="6" t="str" cm="1">
        <f t="array" ref="O171">IF(Table2[[#This Row],[modeled?]]," "&amp;_xlfn.TEXTJOIN(" ",FALSE,_xlfn._xlws.FILTER(Table3[subloc_assigned],Table3[name]=Table2[[#This Row],[Protein]],""))&amp;" ","")</f>
        <v xml:space="preserve"> mm </v>
      </c>
      <c r="P171" s="6" t="b">
        <f>OR(ISNUMBER(FIND(" m ",Table2[[#This Row],[loc?]])),ISNUMBER(FIND(" mm ",Table2[[#This Row],[loc?]])))</f>
        <v>1</v>
      </c>
      <c r="Q171" s="6" t="b">
        <f>AND(OR(ISNUMBER(FIND(" m ",Table2[[#This Row],[loc?]])),ISNUMBER(FIND(" mm ",Table2[[#This Row],[loc?]]))),SUBSTITUTE(SUBSTITUTE(Table2[[#This Row],[loc?]]," m ","")," mm ","")="")</f>
        <v>1</v>
      </c>
      <c r="R171" s="36" cm="1">
        <f t="array" ref="R171">AVERAGE(IF(Table2[[#This Row],[Min_aerobic_1]:[Min_aerobic_2]]="NA",0,Table2[[#This Row],[Min_aerobic_1]:[Min_aerobic_2]]))</f>
        <v>1.8307814643360701E-3</v>
      </c>
    </row>
    <row r="172" spans="1:18" x14ac:dyDescent="0.35">
      <c r="A172" s="4" t="s">
        <v>520</v>
      </c>
      <c r="B172" s="4" t="s">
        <v>521</v>
      </c>
      <c r="C172" s="4" t="s">
        <v>522</v>
      </c>
      <c r="D172" s="4">
        <v>1.5405099019502E-4</v>
      </c>
      <c r="E172" s="4">
        <v>1.3743316580809299E-4</v>
      </c>
      <c r="F172" s="4">
        <v>1.7123877243185E-4</v>
      </c>
      <c r="G172" s="4">
        <v>1.77456005457039E-4</v>
      </c>
      <c r="H172" s="6">
        <v>3.87702375221915E-5</v>
      </c>
      <c r="I172" s="6">
        <v>3.5006031575822201E-5</v>
      </c>
      <c r="J172" s="6">
        <v>4.0471227812380199E-5</v>
      </c>
      <c r="K172" s="6">
        <v>3.8382233193943701E-5</v>
      </c>
      <c r="L172" s="6">
        <v>4.2039852549197798E-5</v>
      </c>
      <c r="M172" s="6">
        <v>4.1266242896058797E-5</v>
      </c>
      <c r="N172" s="4" t="b">
        <f>_xlfn.XLOOKUP(Table2[[#This Row],[Protein]],Table3[name],Table3[subloc_assigned],"")&lt;&gt;""</f>
        <v>0</v>
      </c>
      <c r="O172" s="6" t="str" cm="1">
        <f t="array" ref="O172">IF(Table2[[#This Row],[modeled?]]," "&amp;_xlfn.TEXTJOIN(" ",FALSE,_xlfn._xlws.FILTER(Table3[subloc_assigned],Table3[name]=Table2[[#This Row],[Protein]],""))&amp;" ","")</f>
        <v/>
      </c>
      <c r="P172" s="6" t="b">
        <f>OR(ISNUMBER(FIND(" m ",Table2[[#This Row],[loc?]])),ISNUMBER(FIND(" mm ",Table2[[#This Row],[loc?]])))</f>
        <v>0</v>
      </c>
      <c r="Q172" s="6" t="b">
        <f>AND(OR(ISNUMBER(FIND(" m ",Table2[[#This Row],[loc?]])),ISNUMBER(FIND(" mm ",Table2[[#This Row],[loc?]]))),SUBSTITUTE(SUBSTITUTE(Table2[[#This Row],[loc?]]," m ","")," mm ","")="")</f>
        <v>0</v>
      </c>
      <c r="R172" s="36" cm="1">
        <f t="array" ref="R172">AVERAGE(IF(Table2[[#This Row],[Min_aerobic_1]:[Min_aerobic_2]]="NA",0,Table2[[#This Row],[Min_aerobic_1]:[Min_aerobic_2]]))</f>
        <v>1.457420780015565E-4</v>
      </c>
    </row>
    <row r="173" spans="1:18" x14ac:dyDescent="0.35">
      <c r="A173" s="4" t="s">
        <v>523</v>
      </c>
      <c r="B173" s="4" t="s">
        <v>524</v>
      </c>
      <c r="C173" s="4" t="s">
        <v>525</v>
      </c>
      <c r="D173" s="4">
        <v>2.8903058972862202E-4</v>
      </c>
      <c r="E173" s="4">
        <v>2.6909627075824203E-4</v>
      </c>
      <c r="F173" s="4">
        <v>3.2290449161400601E-4</v>
      </c>
      <c r="G173" s="4">
        <v>3.0684700351946202E-4</v>
      </c>
      <c r="H173" s="4" t="s">
        <v>19</v>
      </c>
      <c r="I173" s="4" t="s">
        <v>19</v>
      </c>
      <c r="J173" s="4" t="s">
        <v>19</v>
      </c>
      <c r="K173" s="4" t="s">
        <v>19</v>
      </c>
      <c r="L173" s="4" t="s">
        <v>19</v>
      </c>
      <c r="M173" s="4" t="s">
        <v>19</v>
      </c>
      <c r="N173" s="4" t="b">
        <f>_xlfn.XLOOKUP(Table2[[#This Row],[Protein]],Table3[name],Table3[subloc_assigned],"")&lt;&gt;""</f>
        <v>1</v>
      </c>
      <c r="O173" s="6" t="str" cm="1">
        <f t="array" ref="O173">IF(Table2[[#This Row],[modeled?]]," "&amp;_xlfn.TEXTJOIN(" ",FALSE,_xlfn._xlws.FILTER(Table3[subloc_assigned],Table3[name]=Table2[[#This Row],[Protein]],""))&amp;" ","")</f>
        <v xml:space="preserve"> mm </v>
      </c>
      <c r="P173" s="6" t="b">
        <f>OR(ISNUMBER(FIND(" m ",Table2[[#This Row],[loc?]])),ISNUMBER(FIND(" mm ",Table2[[#This Row],[loc?]])))</f>
        <v>1</v>
      </c>
      <c r="Q173" s="6" t="b">
        <f>AND(OR(ISNUMBER(FIND(" m ",Table2[[#This Row],[loc?]])),ISNUMBER(FIND(" mm ",Table2[[#This Row],[loc?]]))),SUBSTITUTE(SUBSTITUTE(Table2[[#This Row],[loc?]]," m ","")," mm ","")="")</f>
        <v>1</v>
      </c>
      <c r="R173" s="36" cm="1">
        <f t="array" ref="R173">AVERAGE(IF(Table2[[#This Row],[Min_aerobic_1]:[Min_aerobic_2]]="NA",0,Table2[[#This Row],[Min_aerobic_1]:[Min_aerobic_2]]))</f>
        <v>2.7906343024343199E-4</v>
      </c>
    </row>
    <row r="174" spans="1:18" x14ac:dyDescent="0.35">
      <c r="A174" s="4" t="s">
        <v>526</v>
      </c>
      <c r="B174" s="4" t="s">
        <v>527</v>
      </c>
      <c r="C174" s="4" t="s">
        <v>528</v>
      </c>
      <c r="D174" s="4">
        <v>7.7324222617267797E-4</v>
      </c>
      <c r="E174" s="4">
        <v>8.6032206060100496E-4</v>
      </c>
      <c r="F174" s="4">
        <v>8.5817371788313201E-4</v>
      </c>
      <c r="G174" s="4">
        <v>9.1183191293659101E-4</v>
      </c>
      <c r="H174" s="4">
        <v>5.2007801387101403E-4</v>
      </c>
      <c r="I174" s="4">
        <v>5.1909801514531096E-4</v>
      </c>
      <c r="J174" s="4">
        <v>5.4753197178653305E-4</v>
      </c>
      <c r="K174" s="4">
        <v>5.3391746909575504E-4</v>
      </c>
      <c r="L174" s="4">
        <v>5.4943760339234103E-4</v>
      </c>
      <c r="M174" s="4">
        <v>5.6210423531271203E-4</v>
      </c>
      <c r="N174" s="4" t="b">
        <f>_xlfn.XLOOKUP(Table2[[#This Row],[Protein]],Table3[name],Table3[subloc_assigned],"")&lt;&gt;""</f>
        <v>1</v>
      </c>
      <c r="O174" s="6" t="str" cm="1">
        <f t="array" ref="O174">IF(Table2[[#This Row],[modeled?]]," "&amp;_xlfn.TEXTJOIN(" ",FALSE,_xlfn._xlws.FILTER(Table3[subloc_assigned],Table3[name]=Table2[[#This Row],[Protein]],""))&amp;" ","")</f>
        <v xml:space="preserve"> mm </v>
      </c>
      <c r="P174" s="6" t="b">
        <f>OR(ISNUMBER(FIND(" m ",Table2[[#This Row],[loc?]])),ISNUMBER(FIND(" mm ",Table2[[#This Row],[loc?]])))</f>
        <v>1</v>
      </c>
      <c r="Q174" s="6" t="b">
        <f>AND(OR(ISNUMBER(FIND(" m ",Table2[[#This Row],[loc?]])),ISNUMBER(FIND(" mm ",Table2[[#This Row],[loc?]]))),SUBSTITUTE(SUBSTITUTE(Table2[[#This Row],[loc?]]," m ","")," mm ","")="")</f>
        <v>1</v>
      </c>
      <c r="R174" s="36" cm="1">
        <f t="array" ref="R174">AVERAGE(IF(Table2[[#This Row],[Min_aerobic_1]:[Min_aerobic_2]]="NA",0,Table2[[#This Row],[Min_aerobic_1]:[Min_aerobic_2]]))</f>
        <v>8.1678214338684152E-4</v>
      </c>
    </row>
    <row r="175" spans="1:18" x14ac:dyDescent="0.35">
      <c r="A175" s="4" t="s">
        <v>529</v>
      </c>
      <c r="B175" s="4" t="s">
        <v>530</v>
      </c>
      <c r="C175" s="4" t="s">
        <v>531</v>
      </c>
      <c r="D175" s="4">
        <v>1.30265542770967E-3</v>
      </c>
      <c r="E175" s="4">
        <v>1.1264554078833299E-3</v>
      </c>
      <c r="F175" s="4">
        <v>1.5760847112231101E-3</v>
      </c>
      <c r="G175" s="4">
        <v>1.5700610101967299E-3</v>
      </c>
      <c r="H175" s="4">
        <v>2.37420445020601E-4</v>
      </c>
      <c r="I175" s="4">
        <v>2.5700758367269201E-4</v>
      </c>
      <c r="J175" s="4">
        <v>2.6034423593365702E-4</v>
      </c>
      <c r="K175" s="4">
        <v>2.38301800162402E-4</v>
      </c>
      <c r="L175" s="4">
        <v>2.6497158912875698E-4</v>
      </c>
      <c r="M175" s="4">
        <v>2.7202590974722001E-4</v>
      </c>
      <c r="N175" s="4" t="b">
        <f>_xlfn.XLOOKUP(Table2[[#This Row],[Protein]],Table3[name],Table3[subloc_assigned],"")&lt;&gt;""</f>
        <v>1</v>
      </c>
      <c r="O175" s="6" t="str" cm="1">
        <f t="array" ref="O175">IF(Table2[[#This Row],[modeled?]]," "&amp;_xlfn.TEXTJOIN(" ",FALSE,_xlfn._xlws.FILTER(Table3[subloc_assigned],Table3[name]=Table2[[#This Row],[Protein]],""))&amp;" ","")</f>
        <v xml:space="preserve"> mm </v>
      </c>
      <c r="P175" s="6" t="b">
        <f>OR(ISNUMBER(FIND(" m ",Table2[[#This Row],[loc?]])),ISNUMBER(FIND(" mm ",Table2[[#This Row],[loc?]])))</f>
        <v>1</v>
      </c>
      <c r="Q175" s="6" t="b">
        <f>AND(OR(ISNUMBER(FIND(" m ",Table2[[#This Row],[loc?]])),ISNUMBER(FIND(" mm ",Table2[[#This Row],[loc?]]))),SUBSTITUTE(SUBSTITUTE(Table2[[#This Row],[loc?]]," m ","")," mm ","")="")</f>
        <v>1</v>
      </c>
      <c r="R175" s="36" cm="1">
        <f t="array" ref="R175">AVERAGE(IF(Table2[[#This Row],[Min_aerobic_1]:[Min_aerobic_2]]="NA",0,Table2[[#This Row],[Min_aerobic_1]:[Min_aerobic_2]]))</f>
        <v>1.2145554177965001E-3</v>
      </c>
    </row>
    <row r="176" spans="1:18" x14ac:dyDescent="0.35">
      <c r="A176" s="4" t="s">
        <v>532</v>
      </c>
      <c r="B176" s="4" t="s">
        <v>533</v>
      </c>
      <c r="C176" s="4" t="s">
        <v>534</v>
      </c>
      <c r="D176" s="4">
        <v>5.9430407553991995E-4</v>
      </c>
      <c r="E176" s="4">
        <v>5.4716616878008103E-4</v>
      </c>
      <c r="F176" s="4">
        <v>1.21440963151661E-4</v>
      </c>
      <c r="G176" s="4">
        <v>1.1088550765441799E-4</v>
      </c>
      <c r="H176" s="4">
        <v>5.9062778671517297E-4</v>
      </c>
      <c r="I176" s="4">
        <v>6.49599132295089E-4</v>
      </c>
      <c r="J176" s="4">
        <v>6.0118648581711101E-4</v>
      </c>
      <c r="K176" s="4">
        <v>1.01960830376261E-4</v>
      </c>
      <c r="L176" s="4">
        <v>1.0933794515015701E-4</v>
      </c>
      <c r="M176" s="4">
        <v>1.1027729166609E-4</v>
      </c>
      <c r="N176" s="4" t="b">
        <f>_xlfn.XLOOKUP(Table2[[#This Row],[Protein]],Table3[name],Table3[subloc_assigned],"")&lt;&gt;""</f>
        <v>1</v>
      </c>
      <c r="O176" s="6" t="str" cm="1">
        <f t="array" ref="O176">IF(Table2[[#This Row],[modeled?]]," "&amp;_xlfn.TEXTJOIN(" ",FALSE,_xlfn._xlws.FILTER(Table3[subloc_assigned],Table3[name]=Table2[[#This Row],[Protein]],""))&amp;" ","")</f>
        <v xml:space="preserve"> c </v>
      </c>
      <c r="P176" s="6" t="b">
        <f>OR(ISNUMBER(FIND(" m ",Table2[[#This Row],[loc?]])),ISNUMBER(FIND(" mm ",Table2[[#This Row],[loc?]])))</f>
        <v>0</v>
      </c>
      <c r="Q176" s="6" t="b">
        <f>AND(OR(ISNUMBER(FIND(" m ",Table2[[#This Row],[loc?]])),ISNUMBER(FIND(" mm ",Table2[[#This Row],[loc?]]))),SUBSTITUTE(SUBSTITUTE(Table2[[#This Row],[loc?]]," m ","")," mm ","")="")</f>
        <v>0</v>
      </c>
      <c r="R176" s="36" cm="1">
        <f t="array" ref="R176">AVERAGE(IF(Table2[[#This Row],[Min_aerobic_1]:[Min_aerobic_2]]="NA",0,Table2[[#This Row],[Min_aerobic_1]:[Min_aerobic_2]]))</f>
        <v>5.7073512216000049E-4</v>
      </c>
    </row>
    <row r="177" spans="1:18" x14ac:dyDescent="0.35">
      <c r="A177" s="4" t="s">
        <v>535</v>
      </c>
      <c r="B177" s="4" t="s">
        <v>536</v>
      </c>
      <c r="C177" s="4" t="s">
        <v>537</v>
      </c>
      <c r="D177" s="4">
        <v>6.0544246135157704E-3</v>
      </c>
      <c r="E177" s="4">
        <v>5.6723649981898598E-3</v>
      </c>
      <c r="F177" s="4">
        <v>6.44000041407429E-3</v>
      </c>
      <c r="G177" s="4">
        <v>6.4070752492272499E-3</v>
      </c>
      <c r="H177" s="4">
        <v>3.6861694251210499E-3</v>
      </c>
      <c r="I177" s="4">
        <v>3.75991530677821E-3</v>
      </c>
      <c r="J177" s="4">
        <v>3.7683824506527502E-3</v>
      </c>
      <c r="K177" s="4">
        <v>3.6722095077907899E-3</v>
      </c>
      <c r="L177" s="4">
        <v>3.7006976463161301E-3</v>
      </c>
      <c r="M177" s="4">
        <v>3.7561947822090502E-3</v>
      </c>
      <c r="N177" s="4" t="b">
        <f>_xlfn.XLOOKUP(Table2[[#This Row],[Protein]],Table3[name],Table3[subloc_assigned],"")&lt;&gt;""</f>
        <v>1</v>
      </c>
      <c r="O177" s="6" t="str" cm="1">
        <f t="array" ref="O177">IF(Table2[[#This Row],[modeled?]]," "&amp;_xlfn.TEXTJOIN(" ",FALSE,_xlfn._xlws.FILTER(Table3[subloc_assigned],Table3[name]=Table2[[#This Row],[Protein]],""))&amp;" ","")</f>
        <v xml:space="preserve"> c </v>
      </c>
      <c r="P177" s="6" t="b">
        <f>OR(ISNUMBER(FIND(" m ",Table2[[#This Row],[loc?]])),ISNUMBER(FIND(" mm ",Table2[[#This Row],[loc?]])))</f>
        <v>0</v>
      </c>
      <c r="Q177" s="6" t="b">
        <f>AND(OR(ISNUMBER(FIND(" m ",Table2[[#This Row],[loc?]])),ISNUMBER(FIND(" mm ",Table2[[#This Row],[loc?]]))),SUBSTITUTE(SUBSTITUTE(Table2[[#This Row],[loc?]]," m ","")," mm ","")="")</f>
        <v>0</v>
      </c>
      <c r="R177" s="36" cm="1">
        <f t="array" ref="R177">AVERAGE(IF(Table2[[#This Row],[Min_aerobic_1]:[Min_aerobic_2]]="NA",0,Table2[[#This Row],[Min_aerobic_1]:[Min_aerobic_2]]))</f>
        <v>5.8633948058528151E-3</v>
      </c>
    </row>
    <row r="178" spans="1:18" x14ac:dyDescent="0.35">
      <c r="A178" s="4" t="s">
        <v>538</v>
      </c>
      <c r="B178" s="4" t="s">
        <v>539</v>
      </c>
      <c r="C178" s="4" t="s">
        <v>540</v>
      </c>
      <c r="D178" s="4">
        <v>2.04613733917571E-4</v>
      </c>
      <c r="E178" s="4">
        <v>2.0214337527798301E-4</v>
      </c>
      <c r="F178" s="4">
        <v>2.23717003240875E-4</v>
      </c>
      <c r="G178" s="4">
        <v>2.29485529600204E-4</v>
      </c>
      <c r="H178" s="4">
        <v>5.0451669126053698E-4</v>
      </c>
      <c r="I178" s="4">
        <v>5.2791312312848698E-4</v>
      </c>
      <c r="J178" s="4">
        <v>5.1649554923006405E-4</v>
      </c>
      <c r="K178" s="4">
        <v>6.0266367147415495E-4</v>
      </c>
      <c r="L178" s="4">
        <v>6.3416250295475203E-4</v>
      </c>
      <c r="M178" s="4">
        <v>6.2425560899677498E-4</v>
      </c>
      <c r="N178" s="4" t="b">
        <f>_xlfn.XLOOKUP(Table2[[#This Row],[Protein]],Table3[name],Table3[subloc_assigned],"")&lt;&gt;""</f>
        <v>0</v>
      </c>
      <c r="O178" s="6" t="str" cm="1">
        <f t="array" ref="O178">IF(Table2[[#This Row],[modeled?]]," "&amp;_xlfn.TEXTJOIN(" ",FALSE,_xlfn._xlws.FILTER(Table3[subloc_assigned],Table3[name]=Table2[[#This Row],[Protein]],""))&amp;" ","")</f>
        <v/>
      </c>
      <c r="P178" s="6" t="b">
        <f>OR(ISNUMBER(FIND(" m ",Table2[[#This Row],[loc?]])),ISNUMBER(FIND(" mm ",Table2[[#This Row],[loc?]])))</f>
        <v>0</v>
      </c>
      <c r="Q178" s="6" t="b">
        <f>AND(OR(ISNUMBER(FIND(" m ",Table2[[#This Row],[loc?]])),ISNUMBER(FIND(" mm ",Table2[[#This Row],[loc?]]))),SUBSTITUTE(SUBSTITUTE(Table2[[#This Row],[loc?]]," m ","")," mm ","")="")</f>
        <v>0</v>
      </c>
      <c r="R178" s="36" cm="1">
        <f t="array" ref="R178">AVERAGE(IF(Table2[[#This Row],[Min_aerobic_1]:[Min_aerobic_2]]="NA",0,Table2[[#This Row],[Min_aerobic_1]:[Min_aerobic_2]]))</f>
        <v>2.0337855459777701E-4</v>
      </c>
    </row>
    <row r="179" spans="1:18" x14ac:dyDescent="0.35">
      <c r="A179" s="4" t="s">
        <v>541</v>
      </c>
      <c r="B179" s="4" t="s">
        <v>542</v>
      </c>
      <c r="C179" s="4" t="s">
        <v>543</v>
      </c>
      <c r="D179" s="6">
        <v>4.9640886622638501E-6</v>
      </c>
      <c r="E179" s="6">
        <v>4.2079499972851604E-6</v>
      </c>
      <c r="F179" s="6">
        <v>5.1757332830318196E-6</v>
      </c>
      <c r="G179" s="6">
        <v>5.3668165385704501E-6</v>
      </c>
      <c r="H179" s="6">
        <v>3.8122722791164402E-6</v>
      </c>
      <c r="I179" s="6">
        <v>3.6871666151300701E-6</v>
      </c>
      <c r="J179" s="6">
        <v>3.7564279504888101E-6</v>
      </c>
      <c r="K179" s="6">
        <v>3.3955648358813299E-6</v>
      </c>
      <c r="L179" s="6">
        <v>3.9997961756271199E-6</v>
      </c>
      <c r="M179" s="6">
        <v>4.1955256833584897E-6</v>
      </c>
      <c r="N179" s="4" t="b">
        <f>_xlfn.XLOOKUP(Table2[[#This Row],[Protein]],Table3[name],Table3[subloc_assigned],"")&lt;&gt;""</f>
        <v>0</v>
      </c>
      <c r="O179" s="6" t="str" cm="1">
        <f t="array" ref="O179">IF(Table2[[#This Row],[modeled?]]," "&amp;_xlfn.TEXTJOIN(" ",FALSE,_xlfn._xlws.FILTER(Table3[subloc_assigned],Table3[name]=Table2[[#This Row],[Protein]],""))&amp;" ","")</f>
        <v/>
      </c>
      <c r="P179" s="6" t="b">
        <f>OR(ISNUMBER(FIND(" m ",Table2[[#This Row],[loc?]])),ISNUMBER(FIND(" mm ",Table2[[#This Row],[loc?]])))</f>
        <v>0</v>
      </c>
      <c r="Q179" s="6" t="b">
        <f>AND(OR(ISNUMBER(FIND(" m ",Table2[[#This Row],[loc?]])),ISNUMBER(FIND(" mm ",Table2[[#This Row],[loc?]]))),SUBSTITUTE(SUBSTITUTE(Table2[[#This Row],[loc?]]," m ","")," mm ","")="")</f>
        <v>0</v>
      </c>
      <c r="R179" s="36" cm="1">
        <f t="array" ref="R179">AVERAGE(IF(Table2[[#This Row],[Min_aerobic_1]:[Min_aerobic_2]]="NA",0,Table2[[#This Row],[Min_aerobic_1]:[Min_aerobic_2]]))</f>
        <v>4.5860193297745057E-6</v>
      </c>
    </row>
    <row r="180" spans="1:18" x14ac:dyDescent="0.35">
      <c r="A180" s="4" t="s">
        <v>544</v>
      </c>
      <c r="B180" s="4" t="s">
        <v>545</v>
      </c>
      <c r="C180" s="4" t="s">
        <v>546</v>
      </c>
      <c r="D180" s="4">
        <v>4.5220330672469996E-3</v>
      </c>
      <c r="E180" s="4">
        <v>4.21231026254619E-3</v>
      </c>
      <c r="F180" s="4">
        <v>1.5632782283118501E-3</v>
      </c>
      <c r="G180" s="4">
        <v>1.6139879431916701E-3</v>
      </c>
      <c r="H180" s="4">
        <v>4.96846385999326E-3</v>
      </c>
      <c r="I180" s="4">
        <v>5.3339649626318901E-3</v>
      </c>
      <c r="J180" s="4">
        <v>4.9767640702289397E-3</v>
      </c>
      <c r="K180" s="4">
        <v>2.0058412304917099E-3</v>
      </c>
      <c r="L180" s="4">
        <v>1.8567415286890401E-3</v>
      </c>
      <c r="M180" s="4">
        <v>1.9803884080476599E-3</v>
      </c>
      <c r="N180" s="4" t="b">
        <f>_xlfn.XLOOKUP(Table2[[#This Row],[Protein]],Table3[name],Table3[subloc_assigned],"")&lt;&gt;""</f>
        <v>1</v>
      </c>
      <c r="O180" s="6" t="str" cm="1">
        <f t="array" ref="O180">IF(Table2[[#This Row],[modeled?]]," "&amp;_xlfn.TEXTJOIN(" ",FALSE,_xlfn._xlws.FILTER(Table3[subloc_assigned],Table3[name]=Table2[[#This Row],[Protein]],""))&amp;" ","")</f>
        <v xml:space="preserve"> c </v>
      </c>
      <c r="P180" s="6" t="b">
        <f>OR(ISNUMBER(FIND(" m ",Table2[[#This Row],[loc?]])),ISNUMBER(FIND(" mm ",Table2[[#This Row],[loc?]])))</f>
        <v>0</v>
      </c>
      <c r="Q180" s="6" t="b">
        <f>AND(OR(ISNUMBER(FIND(" m ",Table2[[#This Row],[loc?]])),ISNUMBER(FIND(" mm ",Table2[[#This Row],[loc?]]))),SUBSTITUTE(SUBSTITUTE(Table2[[#This Row],[loc?]]," m ","")," mm ","")="")</f>
        <v>0</v>
      </c>
      <c r="R180" s="36" cm="1">
        <f t="array" ref="R180">AVERAGE(IF(Table2[[#This Row],[Min_aerobic_1]:[Min_aerobic_2]]="NA",0,Table2[[#This Row],[Min_aerobic_1]:[Min_aerobic_2]]))</f>
        <v>4.3671716648965948E-3</v>
      </c>
    </row>
    <row r="181" spans="1:18" x14ac:dyDescent="0.35">
      <c r="A181" s="4" t="s">
        <v>547</v>
      </c>
      <c r="B181" s="4" t="s">
        <v>548</v>
      </c>
      <c r="C181" s="4" t="s">
        <v>549</v>
      </c>
      <c r="D181" s="4">
        <v>1.7837827884587099E-4</v>
      </c>
      <c r="E181" s="4">
        <v>1.85108721686916E-4</v>
      </c>
      <c r="F181" s="4">
        <v>1.39909699779174E-4</v>
      </c>
      <c r="G181" s="4">
        <v>1.48640383030974E-4</v>
      </c>
      <c r="H181" s="4">
        <v>1.9231205862533699E-4</v>
      </c>
      <c r="I181" s="4">
        <v>1.9730325504209E-4</v>
      </c>
      <c r="J181" s="4">
        <v>1.9402220803720299E-4</v>
      </c>
      <c r="K181" s="4">
        <v>1.4326950512319299E-4</v>
      </c>
      <c r="L181" s="4">
        <v>1.5286365182833701E-4</v>
      </c>
      <c r="M181" s="4">
        <v>1.5222533053386699E-4</v>
      </c>
      <c r="N181" s="4" t="b">
        <f>_xlfn.XLOOKUP(Table2[[#This Row],[Protein]],Table3[name],Table3[subloc_assigned],"")&lt;&gt;""</f>
        <v>1</v>
      </c>
      <c r="O181" s="6" t="str" cm="1">
        <f t="array" ref="O181">IF(Table2[[#This Row],[modeled?]]," "&amp;_xlfn.TEXTJOIN(" ",FALSE,_xlfn._xlws.FILTER(Table3[subloc_assigned],Table3[name]=Table2[[#This Row],[Protein]],""))&amp;" ","")</f>
        <v xml:space="preserve"> m c </v>
      </c>
      <c r="P181" s="6" t="b">
        <f>OR(ISNUMBER(FIND(" m ",Table2[[#This Row],[loc?]])),ISNUMBER(FIND(" mm ",Table2[[#This Row],[loc?]])))</f>
        <v>1</v>
      </c>
      <c r="Q181" s="6" t="b">
        <f>AND(OR(ISNUMBER(FIND(" m ",Table2[[#This Row],[loc?]])),ISNUMBER(FIND(" mm ",Table2[[#This Row],[loc?]]))),SUBSTITUTE(SUBSTITUTE(Table2[[#This Row],[loc?]]," m ","")," mm ","")="")</f>
        <v>0</v>
      </c>
      <c r="R181" s="36" cm="1">
        <f t="array" ref="R181">AVERAGE(IF(Table2[[#This Row],[Min_aerobic_1]:[Min_aerobic_2]]="NA",0,Table2[[#This Row],[Min_aerobic_1]:[Min_aerobic_2]]))</f>
        <v>1.8174350026639349E-4</v>
      </c>
    </row>
    <row r="182" spans="1:18" x14ac:dyDescent="0.35">
      <c r="A182" s="4" t="s">
        <v>550</v>
      </c>
      <c r="B182" s="4" t="s">
        <v>551</v>
      </c>
      <c r="C182" s="4" t="s">
        <v>552</v>
      </c>
      <c r="D182" s="4">
        <v>1.7662620246929901E-3</v>
      </c>
      <c r="E182" s="4">
        <v>2.0387814831794799E-3</v>
      </c>
      <c r="F182" s="4">
        <v>2.5022226795320702E-4</v>
      </c>
      <c r="G182" s="4">
        <v>2.7090626765106099E-4</v>
      </c>
      <c r="H182" s="4">
        <v>1.16039705807318E-3</v>
      </c>
      <c r="I182" s="4">
        <v>1.1027677577161699E-3</v>
      </c>
      <c r="J182" s="4">
        <v>1.1322342737967799E-3</v>
      </c>
      <c r="K182" s="4">
        <v>2.5566835853356402E-4</v>
      </c>
      <c r="L182" s="4">
        <v>2.4516274077335303E-4</v>
      </c>
      <c r="M182" s="4">
        <v>2.2186956511123301E-4</v>
      </c>
      <c r="N182" s="4" t="b">
        <f>_xlfn.XLOOKUP(Table2[[#This Row],[Protein]],Table3[name],Table3[subloc_assigned],"")&lt;&gt;""</f>
        <v>1</v>
      </c>
      <c r="O182" s="6" t="str" cm="1">
        <f t="array" ref="O182">IF(Table2[[#This Row],[modeled?]]," "&amp;_xlfn.TEXTJOIN(" ",FALSE,_xlfn._xlws.FILTER(Table3[subloc_assigned],Table3[name]=Table2[[#This Row],[Protein]],""))&amp;" ","")</f>
        <v xml:space="preserve"> c </v>
      </c>
      <c r="P182" s="6" t="b">
        <f>OR(ISNUMBER(FIND(" m ",Table2[[#This Row],[loc?]])),ISNUMBER(FIND(" mm ",Table2[[#This Row],[loc?]])))</f>
        <v>0</v>
      </c>
      <c r="Q182" s="6" t="b">
        <f>AND(OR(ISNUMBER(FIND(" m ",Table2[[#This Row],[loc?]])),ISNUMBER(FIND(" mm ",Table2[[#This Row],[loc?]]))),SUBSTITUTE(SUBSTITUTE(Table2[[#This Row],[loc?]]," m ","")," mm ","")="")</f>
        <v>0</v>
      </c>
      <c r="R182" s="36" cm="1">
        <f t="array" ref="R182">AVERAGE(IF(Table2[[#This Row],[Min_aerobic_1]:[Min_aerobic_2]]="NA",0,Table2[[#This Row],[Min_aerobic_1]:[Min_aerobic_2]]))</f>
        <v>1.902521753936235E-3</v>
      </c>
    </row>
    <row r="183" spans="1:18" x14ac:dyDescent="0.35">
      <c r="A183" s="4" t="s">
        <v>553</v>
      </c>
      <c r="B183" s="4" t="s">
        <v>554</v>
      </c>
      <c r="C183" s="4" t="s">
        <v>555</v>
      </c>
      <c r="D183" s="6">
        <v>6.77702033776843E-6</v>
      </c>
      <c r="E183" s="6">
        <v>6.8598355351817604E-6</v>
      </c>
      <c r="F183" s="6">
        <v>7.3817147918798698E-6</v>
      </c>
      <c r="G183" s="6">
        <v>5.6084456092332603E-6</v>
      </c>
      <c r="H183" s="4" t="s">
        <v>19</v>
      </c>
      <c r="I183" s="4" t="s">
        <v>19</v>
      </c>
      <c r="J183" s="4" t="s">
        <v>19</v>
      </c>
      <c r="K183" s="4" t="s">
        <v>19</v>
      </c>
      <c r="L183" s="4" t="s">
        <v>19</v>
      </c>
      <c r="M183" s="4" t="s">
        <v>19</v>
      </c>
      <c r="N183" s="4" t="b">
        <f>_xlfn.XLOOKUP(Table2[[#This Row],[Protein]],Table3[name],Table3[subloc_assigned],"")&lt;&gt;""</f>
        <v>0</v>
      </c>
      <c r="O183" s="6" t="str" cm="1">
        <f t="array" ref="O183">IF(Table2[[#This Row],[modeled?]]," "&amp;_xlfn.TEXTJOIN(" ",FALSE,_xlfn._xlws.FILTER(Table3[subloc_assigned],Table3[name]=Table2[[#This Row],[Protein]],""))&amp;" ","")</f>
        <v/>
      </c>
      <c r="P183" s="6" t="b">
        <f>OR(ISNUMBER(FIND(" m ",Table2[[#This Row],[loc?]])),ISNUMBER(FIND(" mm ",Table2[[#This Row],[loc?]])))</f>
        <v>0</v>
      </c>
      <c r="Q183" s="6" t="b">
        <f>AND(OR(ISNUMBER(FIND(" m ",Table2[[#This Row],[loc?]])),ISNUMBER(FIND(" mm ",Table2[[#This Row],[loc?]]))),SUBSTITUTE(SUBSTITUTE(Table2[[#This Row],[loc?]]," m ","")," mm ","")="")</f>
        <v>0</v>
      </c>
      <c r="R183" s="36" cm="1">
        <f t="array" ref="R183">AVERAGE(IF(Table2[[#This Row],[Min_aerobic_1]:[Min_aerobic_2]]="NA",0,Table2[[#This Row],[Min_aerobic_1]:[Min_aerobic_2]]))</f>
        <v>6.8184279364750952E-6</v>
      </c>
    </row>
    <row r="184" spans="1:18" x14ac:dyDescent="0.35">
      <c r="A184" s="4" t="s">
        <v>556</v>
      </c>
      <c r="B184" s="4" t="s">
        <v>557</v>
      </c>
      <c r="C184" s="4" t="s">
        <v>558</v>
      </c>
      <c r="D184" s="4">
        <v>2.0399269315696299E-4</v>
      </c>
      <c r="E184" s="4">
        <v>1.8769087405956901E-4</v>
      </c>
      <c r="F184" s="4">
        <v>2.1172882983264799E-4</v>
      </c>
      <c r="G184" s="4">
        <v>2.1089951520819101E-4</v>
      </c>
      <c r="H184" s="4">
        <v>1.8656856927273899E-4</v>
      </c>
      <c r="I184" s="4">
        <v>1.7840342915104E-4</v>
      </c>
      <c r="J184" s="4">
        <v>1.8577973572829099E-4</v>
      </c>
      <c r="K184" s="4">
        <v>1.59805363186244E-4</v>
      </c>
      <c r="L184" s="4">
        <v>1.9147858162727301E-4</v>
      </c>
      <c r="M184" s="4">
        <v>2.0189542638944901E-4</v>
      </c>
      <c r="N184" s="4" t="b">
        <f>_xlfn.XLOOKUP(Table2[[#This Row],[Protein]],Table3[name],Table3[subloc_assigned],"")&lt;&gt;""</f>
        <v>0</v>
      </c>
      <c r="O184" s="6" t="str" cm="1">
        <f t="array" ref="O184">IF(Table2[[#This Row],[modeled?]]," "&amp;_xlfn.TEXTJOIN(" ",FALSE,_xlfn._xlws.FILTER(Table3[subloc_assigned],Table3[name]=Table2[[#This Row],[Protein]],""))&amp;" ","")</f>
        <v/>
      </c>
      <c r="P184" s="6" t="b">
        <f>OR(ISNUMBER(FIND(" m ",Table2[[#This Row],[loc?]])),ISNUMBER(FIND(" mm ",Table2[[#This Row],[loc?]])))</f>
        <v>0</v>
      </c>
      <c r="Q184" s="6" t="b">
        <f>AND(OR(ISNUMBER(FIND(" m ",Table2[[#This Row],[loc?]])),ISNUMBER(FIND(" mm ",Table2[[#This Row],[loc?]]))),SUBSTITUTE(SUBSTITUTE(Table2[[#This Row],[loc?]]," m ","")," mm ","")="")</f>
        <v>0</v>
      </c>
      <c r="R184" s="36" cm="1">
        <f t="array" ref="R184">AVERAGE(IF(Table2[[#This Row],[Min_aerobic_1]:[Min_aerobic_2]]="NA",0,Table2[[#This Row],[Min_aerobic_1]:[Min_aerobic_2]]))</f>
        <v>1.9584178360826599E-4</v>
      </c>
    </row>
    <row r="185" spans="1:18" x14ac:dyDescent="0.35">
      <c r="A185" s="4" t="s">
        <v>559</v>
      </c>
      <c r="B185" s="4" t="s">
        <v>560</v>
      </c>
      <c r="C185" s="4" t="s">
        <v>561</v>
      </c>
      <c r="D185" s="4" t="s">
        <v>19</v>
      </c>
      <c r="E185" s="4" t="s">
        <v>19</v>
      </c>
      <c r="F185" s="4" t="s">
        <v>19</v>
      </c>
      <c r="G185" s="4" t="s">
        <v>19</v>
      </c>
      <c r="H185" s="6">
        <v>1.05404875329487E-5</v>
      </c>
      <c r="I185" s="6">
        <v>1.02170013717082E-5</v>
      </c>
      <c r="J185" s="6">
        <v>1.10243291799622E-5</v>
      </c>
      <c r="K185" s="6">
        <v>1.1945519334511E-5</v>
      </c>
      <c r="L185" s="6">
        <v>1.20263048327924E-5</v>
      </c>
      <c r="M185" s="6">
        <v>1.17806719301901E-5</v>
      </c>
      <c r="N185" s="4" t="b">
        <f>_xlfn.XLOOKUP(Table2[[#This Row],[Protein]],Table3[name],Table3[subloc_assigned],"")&lt;&gt;""</f>
        <v>0</v>
      </c>
      <c r="O185" s="6" t="str" cm="1">
        <f t="array" ref="O185">IF(Table2[[#This Row],[modeled?]]," "&amp;_xlfn.TEXTJOIN(" ",FALSE,_xlfn._xlws.FILTER(Table3[subloc_assigned],Table3[name]=Table2[[#This Row],[Protein]],""))&amp;" ","")</f>
        <v/>
      </c>
      <c r="P185" s="6" t="b">
        <f>OR(ISNUMBER(FIND(" m ",Table2[[#This Row],[loc?]])),ISNUMBER(FIND(" mm ",Table2[[#This Row],[loc?]])))</f>
        <v>0</v>
      </c>
      <c r="Q185" s="6" t="b">
        <f>AND(OR(ISNUMBER(FIND(" m ",Table2[[#This Row],[loc?]])),ISNUMBER(FIND(" mm ",Table2[[#This Row],[loc?]]))),SUBSTITUTE(SUBSTITUTE(Table2[[#This Row],[loc?]]," m ","")," mm ","")="")</f>
        <v>0</v>
      </c>
      <c r="R185" s="36" cm="1">
        <f t="array" ref="R185">AVERAGE(IF(Table2[[#This Row],[Min_aerobic_1]:[Min_aerobic_2]]="NA",0,Table2[[#This Row],[Min_aerobic_1]:[Min_aerobic_2]]))</f>
        <v>0</v>
      </c>
    </row>
    <row r="186" spans="1:18" x14ac:dyDescent="0.35">
      <c r="A186" s="4" t="s">
        <v>562</v>
      </c>
      <c r="B186" s="4" t="s">
        <v>563</v>
      </c>
      <c r="C186" s="4" t="s">
        <v>564</v>
      </c>
      <c r="D186" s="6">
        <v>6.4975324927364896E-7</v>
      </c>
      <c r="E186" s="6">
        <v>5.9947542018502495E-7</v>
      </c>
      <c r="F186" s="6">
        <v>4.6895398405813698E-7</v>
      </c>
      <c r="G186" s="6">
        <v>4.4125340015968202E-7</v>
      </c>
      <c r="H186" s="6">
        <v>2.4408150962042E-7</v>
      </c>
      <c r="I186" s="6">
        <v>2.5281993664032699E-7</v>
      </c>
      <c r="J186" s="6">
        <v>2.7633334541793299E-7</v>
      </c>
      <c r="K186" s="6">
        <v>1.9553665530839901E-7</v>
      </c>
      <c r="L186" s="6">
        <v>2.10894333164022E-7</v>
      </c>
      <c r="M186" s="6">
        <v>2.0853645410775499E-7</v>
      </c>
      <c r="N186" s="4" t="b">
        <f>_xlfn.XLOOKUP(Table2[[#This Row],[Protein]],Table3[name],Table3[subloc_assigned],"")&lt;&gt;""</f>
        <v>0</v>
      </c>
      <c r="O186" s="6" t="str" cm="1">
        <f t="array" ref="O186">IF(Table2[[#This Row],[modeled?]]," "&amp;_xlfn.TEXTJOIN(" ",FALSE,_xlfn._xlws.FILTER(Table3[subloc_assigned],Table3[name]=Table2[[#This Row],[Protein]],""))&amp;" ","")</f>
        <v/>
      </c>
      <c r="P186" s="6" t="b">
        <f>OR(ISNUMBER(FIND(" m ",Table2[[#This Row],[loc?]])),ISNUMBER(FIND(" mm ",Table2[[#This Row],[loc?]])))</f>
        <v>0</v>
      </c>
      <c r="Q186" s="6" t="b">
        <f>AND(OR(ISNUMBER(FIND(" m ",Table2[[#This Row],[loc?]])),ISNUMBER(FIND(" mm ",Table2[[#This Row],[loc?]]))),SUBSTITUTE(SUBSTITUTE(Table2[[#This Row],[loc?]]," m ","")," mm ","")="")</f>
        <v>0</v>
      </c>
      <c r="R186" s="36" cm="1">
        <f t="array" ref="R186">AVERAGE(IF(Table2[[#This Row],[Min_aerobic_1]:[Min_aerobic_2]]="NA",0,Table2[[#This Row],[Min_aerobic_1]:[Min_aerobic_2]]))</f>
        <v>6.246143347293369E-7</v>
      </c>
    </row>
    <row r="187" spans="1:18" x14ac:dyDescent="0.35">
      <c r="A187" s="4" t="s">
        <v>565</v>
      </c>
      <c r="B187" s="4" t="s">
        <v>566</v>
      </c>
      <c r="C187" s="4" t="s">
        <v>567</v>
      </c>
      <c r="D187" s="6">
        <v>9.6842833995393201E-7</v>
      </c>
      <c r="E187" s="6">
        <v>7.9592154612836699E-7</v>
      </c>
      <c r="F187" s="6">
        <v>1.1540150498085399E-6</v>
      </c>
      <c r="G187" s="6">
        <v>1.1139354073163601E-6</v>
      </c>
      <c r="H187" s="6">
        <v>1.15483221600893E-6</v>
      </c>
      <c r="I187" s="6">
        <v>1.13358861675883E-6</v>
      </c>
      <c r="J187" s="6">
        <v>1.1724609542696699E-6</v>
      </c>
      <c r="K187" s="6">
        <v>1.2569705798628101E-6</v>
      </c>
      <c r="L187" s="6">
        <v>1.29124885984007E-6</v>
      </c>
      <c r="M187" s="6">
        <v>1.29034172221919E-6</v>
      </c>
      <c r="N187" s="4" t="b">
        <f>_xlfn.XLOOKUP(Table2[[#This Row],[Protein]],Table3[name],Table3[subloc_assigned],"")&lt;&gt;""</f>
        <v>0</v>
      </c>
      <c r="O187" s="6" t="str" cm="1">
        <f t="array" ref="O187">IF(Table2[[#This Row],[modeled?]]," "&amp;_xlfn.TEXTJOIN(" ",FALSE,_xlfn._xlws.FILTER(Table3[subloc_assigned],Table3[name]=Table2[[#This Row],[Protein]],""))&amp;" ","")</f>
        <v/>
      </c>
      <c r="P187" s="6" t="b">
        <f>OR(ISNUMBER(FIND(" m ",Table2[[#This Row],[loc?]])),ISNUMBER(FIND(" mm ",Table2[[#This Row],[loc?]])))</f>
        <v>0</v>
      </c>
      <c r="Q187" s="6" t="b">
        <f>AND(OR(ISNUMBER(FIND(" m ",Table2[[#This Row],[loc?]])),ISNUMBER(FIND(" mm ",Table2[[#This Row],[loc?]]))),SUBSTITUTE(SUBSTITUTE(Table2[[#This Row],[loc?]]," m ","")," mm ","")="")</f>
        <v>0</v>
      </c>
      <c r="R187" s="36" cm="1">
        <f t="array" ref="R187">AVERAGE(IF(Table2[[#This Row],[Min_aerobic_1]:[Min_aerobic_2]]="NA",0,Table2[[#This Row],[Min_aerobic_1]:[Min_aerobic_2]]))</f>
        <v>8.8217494304114955E-7</v>
      </c>
    </row>
    <row r="188" spans="1:18" x14ac:dyDescent="0.35">
      <c r="A188" s="4" t="s">
        <v>568</v>
      </c>
      <c r="B188" s="4" t="s">
        <v>569</v>
      </c>
      <c r="C188" s="4" t="s">
        <v>570</v>
      </c>
      <c r="D188" s="6">
        <v>1.91367359418436E-7</v>
      </c>
      <c r="E188" s="6">
        <v>1.5846075845102101E-7</v>
      </c>
      <c r="F188" s="6">
        <v>2.0431541294638901E-7</v>
      </c>
      <c r="G188" s="6">
        <v>1.88399801379048E-7</v>
      </c>
      <c r="H188" s="4" t="s">
        <v>19</v>
      </c>
      <c r="I188" s="4" t="s">
        <v>19</v>
      </c>
      <c r="J188" s="4" t="s">
        <v>19</v>
      </c>
      <c r="K188" s="4" t="s">
        <v>19</v>
      </c>
      <c r="L188" s="4" t="s">
        <v>19</v>
      </c>
      <c r="M188" s="4" t="s">
        <v>19</v>
      </c>
      <c r="N188" s="4" t="b">
        <f>_xlfn.XLOOKUP(Table2[[#This Row],[Protein]],Table3[name],Table3[subloc_assigned],"")&lt;&gt;""</f>
        <v>0</v>
      </c>
      <c r="O188" s="6" t="str" cm="1">
        <f t="array" ref="O188">IF(Table2[[#This Row],[modeled?]]," "&amp;_xlfn.TEXTJOIN(" ",FALSE,_xlfn._xlws.FILTER(Table3[subloc_assigned],Table3[name]=Table2[[#This Row],[Protein]],""))&amp;" ","")</f>
        <v/>
      </c>
      <c r="P188" s="6" t="b">
        <f>OR(ISNUMBER(FIND(" m ",Table2[[#This Row],[loc?]])),ISNUMBER(FIND(" mm ",Table2[[#This Row],[loc?]])))</f>
        <v>0</v>
      </c>
      <c r="Q188" s="6" t="b">
        <f>AND(OR(ISNUMBER(FIND(" m ",Table2[[#This Row],[loc?]])),ISNUMBER(FIND(" mm ",Table2[[#This Row],[loc?]]))),SUBSTITUTE(SUBSTITUTE(Table2[[#This Row],[loc?]]," m ","")," mm ","")="")</f>
        <v>0</v>
      </c>
      <c r="R188" s="36" cm="1">
        <f t="array" ref="R188">AVERAGE(IF(Table2[[#This Row],[Min_aerobic_1]:[Min_aerobic_2]]="NA",0,Table2[[#This Row],[Min_aerobic_1]:[Min_aerobic_2]]))</f>
        <v>1.7491405893472852E-7</v>
      </c>
    </row>
    <row r="189" spans="1:18" x14ac:dyDescent="0.35">
      <c r="A189" s="4" t="s">
        <v>571</v>
      </c>
      <c r="B189" s="4" t="s">
        <v>572</v>
      </c>
      <c r="C189" s="4" t="s">
        <v>573</v>
      </c>
      <c r="D189" s="6">
        <v>4.5201788337874902E-5</v>
      </c>
      <c r="E189" s="6">
        <v>3.8139503602041703E-5</v>
      </c>
      <c r="F189" s="6">
        <v>5.0814371308830198E-5</v>
      </c>
      <c r="G189" s="6">
        <v>4.7242816398138003E-5</v>
      </c>
      <c r="H189" s="6">
        <v>9.9227697052243498E-5</v>
      </c>
      <c r="I189" s="4">
        <v>1.04236913342387E-4</v>
      </c>
      <c r="J189" s="6">
        <v>9.8455147059814106E-5</v>
      </c>
      <c r="K189" s="4">
        <v>1.2356134406428499E-4</v>
      </c>
      <c r="L189" s="4">
        <v>1.3055800876038699E-4</v>
      </c>
      <c r="M189" s="4">
        <v>1.25820276903941E-4</v>
      </c>
      <c r="N189" s="4" t="b">
        <f>_xlfn.XLOOKUP(Table2[[#This Row],[Protein]],Table3[name],Table3[subloc_assigned],"")&lt;&gt;""</f>
        <v>0</v>
      </c>
      <c r="O189" s="6" t="str" cm="1">
        <f t="array" ref="O189">IF(Table2[[#This Row],[modeled?]]," "&amp;_xlfn.TEXTJOIN(" ",FALSE,_xlfn._xlws.FILTER(Table3[subloc_assigned],Table3[name]=Table2[[#This Row],[Protein]],""))&amp;" ","")</f>
        <v/>
      </c>
      <c r="P189" s="6" t="b">
        <f>OR(ISNUMBER(FIND(" m ",Table2[[#This Row],[loc?]])),ISNUMBER(FIND(" mm ",Table2[[#This Row],[loc?]])))</f>
        <v>0</v>
      </c>
      <c r="Q189" s="6" t="b">
        <f>AND(OR(ISNUMBER(FIND(" m ",Table2[[#This Row],[loc?]])),ISNUMBER(FIND(" mm ",Table2[[#This Row],[loc?]]))),SUBSTITUTE(SUBSTITUTE(Table2[[#This Row],[loc?]]," m ","")," mm ","")="")</f>
        <v>0</v>
      </c>
      <c r="R189" s="36" cm="1">
        <f t="array" ref="R189">AVERAGE(IF(Table2[[#This Row],[Min_aerobic_1]:[Min_aerobic_2]]="NA",0,Table2[[#This Row],[Min_aerobic_1]:[Min_aerobic_2]]))</f>
        <v>4.1670645969958302E-5</v>
      </c>
    </row>
    <row r="190" spans="1:18" x14ac:dyDescent="0.35">
      <c r="A190" s="4" t="s">
        <v>574</v>
      </c>
      <c r="B190" s="4" t="s">
        <v>575</v>
      </c>
      <c r="C190" s="4" t="s">
        <v>576</v>
      </c>
      <c r="D190" s="4" t="s">
        <v>19</v>
      </c>
      <c r="E190" s="4" t="s">
        <v>19</v>
      </c>
      <c r="F190" s="4" t="s">
        <v>19</v>
      </c>
      <c r="G190" s="4" t="s">
        <v>19</v>
      </c>
      <c r="H190" s="6">
        <v>6.6584760628163302E-6</v>
      </c>
      <c r="I190" s="6">
        <v>6.7039061279337702E-6</v>
      </c>
      <c r="J190" s="6">
        <v>7.1963006947282902E-6</v>
      </c>
      <c r="K190" s="6">
        <v>8.0986830170474692E-6</v>
      </c>
      <c r="L190" s="6">
        <v>8.6331677418503596E-6</v>
      </c>
      <c r="M190" s="6">
        <v>7.8452464765767603E-6</v>
      </c>
      <c r="N190" s="4" t="b">
        <f>_xlfn.XLOOKUP(Table2[[#This Row],[Protein]],Table3[name],Table3[subloc_assigned],"")&lt;&gt;""</f>
        <v>0</v>
      </c>
      <c r="O190" s="6" t="str" cm="1">
        <f t="array" ref="O190">IF(Table2[[#This Row],[modeled?]]," "&amp;_xlfn.TEXTJOIN(" ",FALSE,_xlfn._xlws.FILTER(Table3[subloc_assigned],Table3[name]=Table2[[#This Row],[Protein]],""))&amp;" ","")</f>
        <v/>
      </c>
      <c r="P190" s="6" t="b">
        <f>OR(ISNUMBER(FIND(" m ",Table2[[#This Row],[loc?]])),ISNUMBER(FIND(" mm ",Table2[[#This Row],[loc?]])))</f>
        <v>0</v>
      </c>
      <c r="Q190" s="6" t="b">
        <f>AND(OR(ISNUMBER(FIND(" m ",Table2[[#This Row],[loc?]])),ISNUMBER(FIND(" mm ",Table2[[#This Row],[loc?]]))),SUBSTITUTE(SUBSTITUTE(Table2[[#This Row],[loc?]]," m ","")," mm ","")="")</f>
        <v>0</v>
      </c>
      <c r="R190" s="36" cm="1">
        <f t="array" ref="R190">AVERAGE(IF(Table2[[#This Row],[Min_aerobic_1]:[Min_aerobic_2]]="NA",0,Table2[[#This Row],[Min_aerobic_1]:[Min_aerobic_2]]))</f>
        <v>0</v>
      </c>
    </row>
    <row r="191" spans="1:18" x14ac:dyDescent="0.35">
      <c r="A191" s="4" t="s">
        <v>577</v>
      </c>
      <c r="B191" s="4" t="s">
        <v>578</v>
      </c>
      <c r="C191" s="4" t="s">
        <v>579</v>
      </c>
      <c r="D191" s="4">
        <v>1.5060425307693201E-4</v>
      </c>
      <c r="E191" s="4">
        <v>1.7403449350874401E-4</v>
      </c>
      <c r="F191" s="4">
        <v>1.66016277984396E-4</v>
      </c>
      <c r="G191" s="4">
        <v>1.7070241297160901E-4</v>
      </c>
      <c r="H191" s="4">
        <v>1.4902268527912301E-4</v>
      </c>
      <c r="I191" s="4">
        <v>1.48422824126358E-4</v>
      </c>
      <c r="J191" s="4">
        <v>1.5600199942595699E-4</v>
      </c>
      <c r="K191" s="4">
        <v>1.42964417053142E-4</v>
      </c>
      <c r="L191" s="4">
        <v>1.5656858215757599E-4</v>
      </c>
      <c r="M191" s="4">
        <v>1.48898624429431E-4</v>
      </c>
      <c r="N191" s="4" t="b">
        <f>_xlfn.XLOOKUP(Table2[[#This Row],[Protein]],Table3[name],Table3[subloc_assigned],"")&lt;&gt;""</f>
        <v>1</v>
      </c>
      <c r="O191" s="6" t="str" cm="1">
        <f t="array" ref="O191">IF(Table2[[#This Row],[modeled?]]," "&amp;_xlfn.TEXTJOIN(" ",FALSE,_xlfn._xlws.FILTER(Table3[subloc_assigned],Table3[name]=Table2[[#This Row],[Protein]],""))&amp;" ","")</f>
        <v xml:space="preserve"> mm </v>
      </c>
      <c r="P191" s="6" t="b">
        <f>OR(ISNUMBER(FIND(" m ",Table2[[#This Row],[loc?]])),ISNUMBER(FIND(" mm ",Table2[[#This Row],[loc?]])))</f>
        <v>1</v>
      </c>
      <c r="Q191" s="6" t="b">
        <f>AND(OR(ISNUMBER(FIND(" m ",Table2[[#This Row],[loc?]])),ISNUMBER(FIND(" mm ",Table2[[#This Row],[loc?]]))),SUBSTITUTE(SUBSTITUTE(Table2[[#This Row],[loc?]]," m ","")," mm ","")="")</f>
        <v>1</v>
      </c>
      <c r="R191" s="36" cm="1">
        <f t="array" ref="R191">AVERAGE(IF(Table2[[#This Row],[Min_aerobic_1]:[Min_aerobic_2]]="NA",0,Table2[[#This Row],[Min_aerobic_1]:[Min_aerobic_2]]))</f>
        <v>1.6231937329283801E-4</v>
      </c>
    </row>
    <row r="192" spans="1:18" x14ac:dyDescent="0.35">
      <c r="A192" s="4" t="s">
        <v>580</v>
      </c>
      <c r="B192" s="4" t="s">
        <v>581</v>
      </c>
      <c r="C192" s="4" t="s">
        <v>582</v>
      </c>
      <c r="D192" s="6">
        <v>5.4568514898514796E-7</v>
      </c>
      <c r="E192" s="6">
        <v>4.9593394978676401E-7</v>
      </c>
      <c r="F192" s="6">
        <v>5.5629279243891498E-7</v>
      </c>
      <c r="G192" s="6">
        <v>5.68233453075284E-7</v>
      </c>
      <c r="H192" s="6">
        <v>9.1319143236388995E-7</v>
      </c>
      <c r="I192" s="6">
        <v>8.1034522665078997E-7</v>
      </c>
      <c r="J192" s="6">
        <v>9.0700137815111997E-7</v>
      </c>
      <c r="K192" s="6">
        <v>9.559782006902869E-7</v>
      </c>
      <c r="L192" s="6">
        <v>9.5056795977423605E-7</v>
      </c>
      <c r="M192" s="6">
        <v>9.1918305258334699E-7</v>
      </c>
      <c r="N192" s="4" t="b">
        <f>_xlfn.XLOOKUP(Table2[[#This Row],[Protein]],Table3[name],Table3[subloc_assigned],"")&lt;&gt;""</f>
        <v>0</v>
      </c>
      <c r="O192" s="6" t="str" cm="1">
        <f t="array" ref="O192">IF(Table2[[#This Row],[modeled?]]," "&amp;_xlfn.TEXTJOIN(" ",FALSE,_xlfn._xlws.FILTER(Table3[subloc_assigned],Table3[name]=Table2[[#This Row],[Protein]],""))&amp;" ","")</f>
        <v/>
      </c>
      <c r="P192" s="6" t="b">
        <f>OR(ISNUMBER(FIND(" m ",Table2[[#This Row],[loc?]])),ISNUMBER(FIND(" mm ",Table2[[#This Row],[loc?]])))</f>
        <v>0</v>
      </c>
      <c r="Q192" s="6" t="b">
        <f>AND(OR(ISNUMBER(FIND(" m ",Table2[[#This Row],[loc?]])),ISNUMBER(FIND(" mm ",Table2[[#This Row],[loc?]]))),SUBSTITUTE(SUBSTITUTE(Table2[[#This Row],[loc?]]," m ","")," mm ","")="")</f>
        <v>0</v>
      </c>
      <c r="R192" s="36" cm="1">
        <f t="array" ref="R192">AVERAGE(IF(Table2[[#This Row],[Min_aerobic_1]:[Min_aerobic_2]]="NA",0,Table2[[#This Row],[Min_aerobic_1]:[Min_aerobic_2]]))</f>
        <v>5.2080954938595604E-7</v>
      </c>
    </row>
    <row r="193" spans="1:18" x14ac:dyDescent="0.35">
      <c r="A193" s="4" t="s">
        <v>583</v>
      </c>
      <c r="B193" s="4" t="s">
        <v>584</v>
      </c>
      <c r="C193" s="4" t="s">
        <v>585</v>
      </c>
      <c r="D193" s="6">
        <v>5.7931599604845299E-5</v>
      </c>
      <c r="E193" s="6">
        <v>4.4726899322951299E-5</v>
      </c>
      <c r="F193" s="6">
        <v>5.8489832253992903E-5</v>
      </c>
      <c r="G193" s="6">
        <v>5.6722251738618703E-5</v>
      </c>
      <c r="H193" s="4">
        <v>1.16113794951068E-4</v>
      </c>
      <c r="I193" s="4">
        <v>1.2072188288241E-4</v>
      </c>
      <c r="J193" s="4">
        <v>1.2625613908777799E-4</v>
      </c>
      <c r="K193" s="4">
        <v>1.07038165705145E-4</v>
      </c>
      <c r="L193" s="4">
        <v>1.20293201068146E-4</v>
      </c>
      <c r="M193" s="4">
        <v>1.15213895650132E-4</v>
      </c>
      <c r="N193" s="4" t="b">
        <f>_xlfn.XLOOKUP(Table2[[#This Row],[Protein]],Table3[name],Table3[subloc_assigned],"")&lt;&gt;""</f>
        <v>1</v>
      </c>
      <c r="O193" s="6" t="str" cm="1">
        <f t="array" ref="O193">IF(Table2[[#This Row],[modeled?]]," "&amp;_xlfn.TEXTJOIN(" ",FALSE,_xlfn._xlws.FILTER(Table3[subloc_assigned],Table3[name]=Table2[[#This Row],[Protein]],""))&amp;" ","")</f>
        <v xml:space="preserve"> c </v>
      </c>
      <c r="P193" s="6" t="b">
        <f>OR(ISNUMBER(FIND(" m ",Table2[[#This Row],[loc?]])),ISNUMBER(FIND(" mm ",Table2[[#This Row],[loc?]])))</f>
        <v>0</v>
      </c>
      <c r="Q193" s="6" t="b">
        <f>AND(OR(ISNUMBER(FIND(" m ",Table2[[#This Row],[loc?]])),ISNUMBER(FIND(" mm ",Table2[[#This Row],[loc?]]))),SUBSTITUTE(SUBSTITUTE(Table2[[#This Row],[loc?]]," m ","")," mm ","")="")</f>
        <v>0</v>
      </c>
      <c r="R193" s="36" cm="1">
        <f t="array" ref="R193">AVERAGE(IF(Table2[[#This Row],[Min_aerobic_1]:[Min_aerobic_2]]="NA",0,Table2[[#This Row],[Min_aerobic_1]:[Min_aerobic_2]]))</f>
        <v>5.1329249463898299E-5</v>
      </c>
    </row>
    <row r="194" spans="1:18" x14ac:dyDescent="0.35">
      <c r="A194" s="4" t="s">
        <v>586</v>
      </c>
      <c r="B194" s="4" t="s">
        <v>587</v>
      </c>
      <c r="C194" s="4" t="s">
        <v>588</v>
      </c>
      <c r="D194" s="6">
        <v>9.9685554308913499E-5</v>
      </c>
      <c r="E194" s="6">
        <v>9.4496457934863394E-5</v>
      </c>
      <c r="F194" s="4">
        <v>1.2483023911613399E-4</v>
      </c>
      <c r="G194" s="4">
        <v>1.2658549408825799E-4</v>
      </c>
      <c r="H194" s="6">
        <v>6.0841976448520499E-5</v>
      </c>
      <c r="I194" s="6">
        <v>6.2901738734367406E-5</v>
      </c>
      <c r="J194" s="6">
        <v>6.18917081179051E-5</v>
      </c>
      <c r="K194" s="6">
        <v>7.7039887571608297E-5</v>
      </c>
      <c r="L194" s="6">
        <v>8.1144520844179304E-5</v>
      </c>
      <c r="M194" s="6">
        <v>8.1583727581659602E-5</v>
      </c>
      <c r="N194" s="4" t="b">
        <f>_xlfn.XLOOKUP(Table2[[#This Row],[Protein]],Table3[name],Table3[subloc_assigned],"")&lt;&gt;""</f>
        <v>0</v>
      </c>
      <c r="O194" s="6" t="str" cm="1">
        <f t="array" ref="O194">IF(Table2[[#This Row],[modeled?]]," "&amp;_xlfn.TEXTJOIN(" ",FALSE,_xlfn._xlws.FILTER(Table3[subloc_assigned],Table3[name]=Table2[[#This Row],[Protein]],""))&amp;" ","")</f>
        <v/>
      </c>
      <c r="P194" s="6" t="b">
        <f>OR(ISNUMBER(FIND(" m ",Table2[[#This Row],[loc?]])),ISNUMBER(FIND(" mm ",Table2[[#This Row],[loc?]])))</f>
        <v>0</v>
      </c>
      <c r="Q194" s="6" t="b">
        <f>AND(OR(ISNUMBER(FIND(" m ",Table2[[#This Row],[loc?]])),ISNUMBER(FIND(" mm ",Table2[[#This Row],[loc?]]))),SUBSTITUTE(SUBSTITUTE(Table2[[#This Row],[loc?]]," m ","")," mm ","")="")</f>
        <v>0</v>
      </c>
      <c r="R194" s="36" cm="1">
        <f t="array" ref="R194">AVERAGE(IF(Table2[[#This Row],[Min_aerobic_1]:[Min_aerobic_2]]="NA",0,Table2[[#This Row],[Min_aerobic_1]:[Min_aerobic_2]]))</f>
        <v>9.7091006121888447E-5</v>
      </c>
    </row>
    <row r="195" spans="1:18" x14ac:dyDescent="0.35">
      <c r="A195" s="4" t="s">
        <v>589</v>
      </c>
      <c r="B195" s="4" t="s">
        <v>590</v>
      </c>
      <c r="C195" s="4" t="s">
        <v>591</v>
      </c>
      <c r="D195" s="4">
        <v>1.08213377067739E-2</v>
      </c>
      <c r="E195" s="4">
        <v>9.9171121201895203E-3</v>
      </c>
      <c r="F195" s="4">
        <v>1.1762740648186E-2</v>
      </c>
      <c r="G195" s="4">
        <v>1.18951663998487E-2</v>
      </c>
      <c r="H195" s="4">
        <v>1.08429377320727E-2</v>
      </c>
      <c r="I195" s="4">
        <v>1.0533811894244301E-2</v>
      </c>
      <c r="J195" s="4">
        <v>1.05074819076698E-2</v>
      </c>
      <c r="K195" s="4">
        <v>1.35316269106495E-2</v>
      </c>
      <c r="L195" s="4">
        <v>1.2814535760979901E-2</v>
      </c>
      <c r="M195" s="4">
        <v>1.28634509928957E-2</v>
      </c>
      <c r="N195" s="4" t="b">
        <f>_xlfn.XLOOKUP(Table2[[#This Row],[Protein]],Table3[name],Table3[subloc_assigned],"")&lt;&gt;""</f>
        <v>1</v>
      </c>
      <c r="O195" s="6" t="str" cm="1">
        <f t="array" ref="O195">IF(Table2[[#This Row],[modeled?]]," "&amp;_xlfn.TEXTJOIN(" ",FALSE,_xlfn._xlws.FILTER(Table3[subloc_assigned],Table3[name]=Table2[[#This Row],[Protein]],""))&amp;" ","")</f>
        <v xml:space="preserve"> c </v>
      </c>
      <c r="P195" s="6" t="b">
        <f>OR(ISNUMBER(FIND(" m ",Table2[[#This Row],[loc?]])),ISNUMBER(FIND(" mm ",Table2[[#This Row],[loc?]])))</f>
        <v>0</v>
      </c>
      <c r="Q195" s="6" t="b">
        <f>AND(OR(ISNUMBER(FIND(" m ",Table2[[#This Row],[loc?]])),ISNUMBER(FIND(" mm ",Table2[[#This Row],[loc?]]))),SUBSTITUTE(SUBSTITUTE(Table2[[#This Row],[loc?]]," m ","")," mm ","")="")</f>
        <v>0</v>
      </c>
      <c r="R195" s="36" cm="1">
        <f t="array" ref="R195">AVERAGE(IF(Table2[[#This Row],[Min_aerobic_1]:[Min_aerobic_2]]="NA",0,Table2[[#This Row],[Min_aerobic_1]:[Min_aerobic_2]]))</f>
        <v>1.036922491348171E-2</v>
      </c>
    </row>
    <row r="196" spans="1:18" x14ac:dyDescent="0.35">
      <c r="A196" s="4" t="s">
        <v>592</v>
      </c>
      <c r="B196" s="4" t="s">
        <v>593</v>
      </c>
      <c r="C196" s="4" t="s">
        <v>594</v>
      </c>
      <c r="D196" s="4">
        <v>1.1281596235560201E-3</v>
      </c>
      <c r="E196" s="4">
        <v>8.7562127735211798E-4</v>
      </c>
      <c r="F196" s="4">
        <v>1.37941264423558E-3</v>
      </c>
      <c r="G196" s="4">
        <v>1.3354607516065601E-3</v>
      </c>
      <c r="H196" s="4">
        <v>1.1585357322409799E-3</v>
      </c>
      <c r="I196" s="4">
        <v>1.2274205949008501E-3</v>
      </c>
      <c r="J196" s="4">
        <v>1.1589558461132499E-3</v>
      </c>
      <c r="K196" s="4">
        <v>1.5691947602890801E-3</v>
      </c>
      <c r="L196" s="4">
        <v>1.76411644382277E-3</v>
      </c>
      <c r="M196" s="4">
        <v>1.7642028026583201E-3</v>
      </c>
      <c r="N196" s="4" t="b">
        <f>_xlfn.XLOOKUP(Table2[[#This Row],[Protein]],Table3[name],Table3[subloc_assigned],"")&lt;&gt;""</f>
        <v>1</v>
      </c>
      <c r="O196" s="6" t="str" cm="1">
        <f t="array" ref="O196">IF(Table2[[#This Row],[modeled?]]," "&amp;_xlfn.TEXTJOIN(" ",FALSE,_xlfn._xlws.FILTER(Table3[subloc_assigned],Table3[name]=Table2[[#This Row],[Protein]],""))&amp;" ","")</f>
        <v xml:space="preserve"> c </v>
      </c>
      <c r="P196" s="6" t="b">
        <f>OR(ISNUMBER(FIND(" m ",Table2[[#This Row],[loc?]])),ISNUMBER(FIND(" mm ",Table2[[#This Row],[loc?]])))</f>
        <v>0</v>
      </c>
      <c r="Q196" s="6" t="b">
        <f>AND(OR(ISNUMBER(FIND(" m ",Table2[[#This Row],[loc?]])),ISNUMBER(FIND(" mm ",Table2[[#This Row],[loc?]]))),SUBSTITUTE(SUBSTITUTE(Table2[[#This Row],[loc?]]," m ","")," mm ","")="")</f>
        <v>0</v>
      </c>
      <c r="R196" s="36" cm="1">
        <f t="array" ref="R196">AVERAGE(IF(Table2[[#This Row],[Min_aerobic_1]:[Min_aerobic_2]]="NA",0,Table2[[#This Row],[Min_aerobic_1]:[Min_aerobic_2]]))</f>
        <v>1.0018904504540691E-3</v>
      </c>
    </row>
    <row r="197" spans="1:18" x14ac:dyDescent="0.35">
      <c r="A197" s="4" t="s">
        <v>595</v>
      </c>
      <c r="B197" s="4" t="s">
        <v>596</v>
      </c>
      <c r="C197" s="4" t="s">
        <v>597</v>
      </c>
      <c r="D197" s="4">
        <v>5.0211481105909999E-4</v>
      </c>
      <c r="E197" s="4">
        <v>4.4303586066427898E-4</v>
      </c>
      <c r="F197" s="4">
        <v>6.0361985132963895E-4</v>
      </c>
      <c r="G197" s="4">
        <v>5.7628270165186498E-4</v>
      </c>
      <c r="H197" s="4">
        <v>4.4049474132003399E-4</v>
      </c>
      <c r="I197" s="4">
        <v>4.6670217197235399E-4</v>
      </c>
      <c r="J197" s="4">
        <v>4.4309324368368199E-4</v>
      </c>
      <c r="K197" s="4">
        <v>5.42525124915281E-4</v>
      </c>
      <c r="L197" s="4">
        <v>5.7993654510847396E-4</v>
      </c>
      <c r="M197" s="4">
        <v>5.7552206672430205E-4</v>
      </c>
      <c r="N197" s="4" t="b">
        <f>_xlfn.XLOOKUP(Table2[[#This Row],[Protein]],Table3[name],Table3[subloc_assigned],"")&lt;&gt;""</f>
        <v>1</v>
      </c>
      <c r="O197" s="6" t="str" cm="1">
        <f t="array" ref="O197">IF(Table2[[#This Row],[modeled?]]," "&amp;_xlfn.TEXTJOIN(" ",FALSE,_xlfn._xlws.FILTER(Table3[subloc_assigned],Table3[name]=Table2[[#This Row],[Protein]],""))&amp;" ","")</f>
        <v xml:space="preserve"> c </v>
      </c>
      <c r="P197" s="6" t="b">
        <f>OR(ISNUMBER(FIND(" m ",Table2[[#This Row],[loc?]])),ISNUMBER(FIND(" mm ",Table2[[#This Row],[loc?]])))</f>
        <v>0</v>
      </c>
      <c r="Q197" s="6" t="b">
        <f>AND(OR(ISNUMBER(FIND(" m ",Table2[[#This Row],[loc?]])),ISNUMBER(FIND(" mm ",Table2[[#This Row],[loc?]]))),SUBSTITUTE(SUBSTITUTE(Table2[[#This Row],[loc?]]," m ","")," mm ","")="")</f>
        <v>0</v>
      </c>
      <c r="R197" s="36" cm="1">
        <f t="array" ref="R197">AVERAGE(IF(Table2[[#This Row],[Min_aerobic_1]:[Min_aerobic_2]]="NA",0,Table2[[#This Row],[Min_aerobic_1]:[Min_aerobic_2]]))</f>
        <v>4.7257533586168951E-4</v>
      </c>
    </row>
    <row r="198" spans="1:18" x14ac:dyDescent="0.35">
      <c r="A198" s="4" t="s">
        <v>598</v>
      </c>
      <c r="B198" s="4" t="s">
        <v>599</v>
      </c>
      <c r="C198" s="4" t="s">
        <v>600</v>
      </c>
      <c r="D198" s="6">
        <v>7.1708206658633306E-5</v>
      </c>
      <c r="E198" s="6">
        <v>5.6522225276966398E-5</v>
      </c>
      <c r="F198" s="6">
        <v>5.94032083667528E-5</v>
      </c>
      <c r="G198" s="6">
        <v>5.74687960862957E-5</v>
      </c>
      <c r="H198" s="4">
        <v>1.3393850549567199E-4</v>
      </c>
      <c r="I198" s="4">
        <v>1.2902486513613199E-4</v>
      </c>
      <c r="J198" s="4">
        <v>1.37437067349325E-4</v>
      </c>
      <c r="K198" s="6">
        <v>9.6607170598202006E-5</v>
      </c>
      <c r="L198" s="6">
        <v>9.6081648637110702E-5</v>
      </c>
      <c r="M198" s="6">
        <v>9.3384760590870002E-5</v>
      </c>
      <c r="N198" s="4" t="b">
        <f>_xlfn.XLOOKUP(Table2[[#This Row],[Protein]],Table3[name],Table3[subloc_assigned],"")&lt;&gt;""</f>
        <v>1</v>
      </c>
      <c r="O198" s="6" t="str" cm="1">
        <f t="array" ref="O198">IF(Table2[[#This Row],[modeled?]]," "&amp;_xlfn.TEXTJOIN(" ",FALSE,_xlfn._xlws.FILTER(Table3[subloc_assigned],Table3[name]=Table2[[#This Row],[Protein]],""))&amp;" ","")</f>
        <v xml:space="preserve"> c </v>
      </c>
      <c r="P198" s="6" t="b">
        <f>OR(ISNUMBER(FIND(" m ",Table2[[#This Row],[loc?]])),ISNUMBER(FIND(" mm ",Table2[[#This Row],[loc?]])))</f>
        <v>0</v>
      </c>
      <c r="Q198" s="6" t="b">
        <f>AND(OR(ISNUMBER(FIND(" m ",Table2[[#This Row],[loc?]])),ISNUMBER(FIND(" mm ",Table2[[#This Row],[loc?]]))),SUBSTITUTE(SUBSTITUTE(Table2[[#This Row],[loc?]]," m ","")," mm ","")="")</f>
        <v>0</v>
      </c>
      <c r="R198" s="36" cm="1">
        <f t="array" ref="R198">AVERAGE(IF(Table2[[#This Row],[Min_aerobic_1]:[Min_aerobic_2]]="NA",0,Table2[[#This Row],[Min_aerobic_1]:[Min_aerobic_2]]))</f>
        <v>6.4115215967799856E-5</v>
      </c>
    </row>
    <row r="199" spans="1:18" x14ac:dyDescent="0.35">
      <c r="A199" s="4" t="s">
        <v>601</v>
      </c>
      <c r="B199" s="4" t="s">
        <v>602</v>
      </c>
      <c r="C199" s="4" t="s">
        <v>603</v>
      </c>
      <c r="D199" s="4">
        <v>8.1595479100308196E-4</v>
      </c>
      <c r="E199" s="4">
        <v>1.1525383207546399E-3</v>
      </c>
      <c r="F199" s="4">
        <v>4.3564302588742002E-4</v>
      </c>
      <c r="G199" s="4">
        <v>4.9118316059754195E-4</v>
      </c>
      <c r="H199" s="4">
        <v>8.5641327520705602E-4</v>
      </c>
      <c r="I199" s="4">
        <v>8.50407158949572E-4</v>
      </c>
      <c r="J199" s="4">
        <v>8.7014406481859103E-4</v>
      </c>
      <c r="K199" s="4">
        <v>4.4623549591927099E-4</v>
      </c>
      <c r="L199" s="4">
        <v>4.2616327458382998E-4</v>
      </c>
      <c r="M199" s="4">
        <v>4.2491287753901601E-4</v>
      </c>
      <c r="N199" s="4" t="b">
        <f>_xlfn.XLOOKUP(Table2[[#This Row],[Protein]],Table3[name],Table3[subloc_assigned],"")&lt;&gt;""</f>
        <v>1</v>
      </c>
      <c r="O199" s="6" t="str" cm="1">
        <f t="array" ref="O199">IF(Table2[[#This Row],[modeled?]]," "&amp;_xlfn.TEXTJOIN(" ",FALSE,_xlfn._xlws.FILTER(Table3[subloc_assigned],Table3[name]=Table2[[#This Row],[Protein]],""))&amp;" ","")</f>
        <v xml:space="preserve"> m </v>
      </c>
      <c r="P199" s="6" t="b">
        <f>OR(ISNUMBER(FIND(" m ",Table2[[#This Row],[loc?]])),ISNUMBER(FIND(" mm ",Table2[[#This Row],[loc?]])))</f>
        <v>1</v>
      </c>
      <c r="Q199" s="6" t="b">
        <f>AND(OR(ISNUMBER(FIND(" m ",Table2[[#This Row],[loc?]])),ISNUMBER(FIND(" mm ",Table2[[#This Row],[loc?]]))),SUBSTITUTE(SUBSTITUTE(Table2[[#This Row],[loc?]]," m ","")," mm ","")="")</f>
        <v>1</v>
      </c>
      <c r="R199" s="36" cm="1">
        <f t="array" ref="R199">AVERAGE(IF(Table2[[#This Row],[Min_aerobic_1]:[Min_aerobic_2]]="NA",0,Table2[[#This Row],[Min_aerobic_1]:[Min_aerobic_2]]))</f>
        <v>9.8424655587886099E-4</v>
      </c>
    </row>
    <row r="200" spans="1:18" x14ac:dyDescent="0.35">
      <c r="A200" s="4" t="s">
        <v>604</v>
      </c>
      <c r="B200" s="4" t="s">
        <v>605</v>
      </c>
      <c r="C200" s="4" t="s">
        <v>606</v>
      </c>
      <c r="D200" s="6">
        <v>5.5725861048320202E-5</v>
      </c>
      <c r="E200" s="6">
        <v>5.4507987322727703E-5</v>
      </c>
      <c r="F200" s="6">
        <v>6.21123931654049E-5</v>
      </c>
      <c r="G200" s="6">
        <v>6.4255275028004305E-5</v>
      </c>
      <c r="H200" s="6">
        <v>5.1575851263414502E-5</v>
      </c>
      <c r="I200" s="6">
        <v>5.3682083312354403E-5</v>
      </c>
      <c r="J200" s="6">
        <v>5.4474928239210398E-5</v>
      </c>
      <c r="K200" s="6">
        <v>6.1098673891014894E-5</v>
      </c>
      <c r="L200" s="6">
        <v>6.5701900913327297E-5</v>
      </c>
      <c r="M200" s="6">
        <v>6.3741013169440593E-5</v>
      </c>
      <c r="N200" s="4" t="b">
        <f>_xlfn.XLOOKUP(Table2[[#This Row],[Protein]],Table3[name],Table3[subloc_assigned],"")&lt;&gt;""</f>
        <v>1</v>
      </c>
      <c r="O200" s="6" t="str" cm="1">
        <f t="array" ref="O200">IF(Table2[[#This Row],[modeled?]]," "&amp;_xlfn.TEXTJOIN(" ",FALSE,_xlfn._xlws.FILTER(Table3[subloc_assigned],Table3[name]=Table2[[#This Row],[Protein]],""))&amp;" ","")</f>
        <v xml:space="preserve"> c </v>
      </c>
      <c r="P200" s="6" t="b">
        <f>OR(ISNUMBER(FIND(" m ",Table2[[#This Row],[loc?]])),ISNUMBER(FIND(" mm ",Table2[[#This Row],[loc?]])))</f>
        <v>0</v>
      </c>
      <c r="Q200" s="6" t="b">
        <f>AND(OR(ISNUMBER(FIND(" m ",Table2[[#This Row],[loc?]])),ISNUMBER(FIND(" mm ",Table2[[#This Row],[loc?]]))),SUBSTITUTE(SUBSTITUTE(Table2[[#This Row],[loc?]]," m ","")," mm ","")="")</f>
        <v>0</v>
      </c>
      <c r="R200" s="36" cm="1">
        <f t="array" ref="R200">AVERAGE(IF(Table2[[#This Row],[Min_aerobic_1]:[Min_aerobic_2]]="NA",0,Table2[[#This Row],[Min_aerobic_1]:[Min_aerobic_2]]))</f>
        <v>5.5116924185523952E-5</v>
      </c>
    </row>
    <row r="201" spans="1:18" x14ac:dyDescent="0.35">
      <c r="A201" s="4" t="s">
        <v>607</v>
      </c>
      <c r="B201" s="4" t="s">
        <v>608</v>
      </c>
      <c r="C201" s="4" t="s">
        <v>609</v>
      </c>
      <c r="D201" s="6">
        <v>5.0901879958889301E-7</v>
      </c>
      <c r="E201" s="6">
        <v>3.61415876804677E-7</v>
      </c>
      <c r="F201" s="6">
        <v>5.4999954423705304E-7</v>
      </c>
      <c r="G201" s="6">
        <v>4.9258229600862205E-7</v>
      </c>
      <c r="H201" s="6">
        <v>6.04950438931002E-7</v>
      </c>
      <c r="I201" s="6">
        <v>5.9957794760062999E-7</v>
      </c>
      <c r="J201" s="6">
        <v>5.8072909804296701E-7</v>
      </c>
      <c r="K201" s="6">
        <v>5.0002154890242202E-7</v>
      </c>
      <c r="L201" s="6">
        <v>5.3103800664544397E-7</v>
      </c>
      <c r="M201" s="6">
        <v>5.3621191385773104E-7</v>
      </c>
      <c r="N201" s="4" t="b">
        <f>_xlfn.XLOOKUP(Table2[[#This Row],[Protein]],Table3[name],Table3[subloc_assigned],"")&lt;&gt;""</f>
        <v>0</v>
      </c>
      <c r="O201" s="6" t="str" cm="1">
        <f t="array" ref="O201">IF(Table2[[#This Row],[modeled?]]," "&amp;_xlfn.TEXTJOIN(" ",FALSE,_xlfn._xlws.FILTER(Table3[subloc_assigned],Table3[name]=Table2[[#This Row],[Protein]],""))&amp;" ","")</f>
        <v/>
      </c>
      <c r="P201" s="6" t="b">
        <f>OR(ISNUMBER(FIND(" m ",Table2[[#This Row],[loc?]])),ISNUMBER(FIND(" mm ",Table2[[#This Row],[loc?]])))</f>
        <v>0</v>
      </c>
      <c r="Q201" s="6" t="b">
        <f>AND(OR(ISNUMBER(FIND(" m ",Table2[[#This Row],[loc?]])),ISNUMBER(FIND(" mm ",Table2[[#This Row],[loc?]]))),SUBSTITUTE(SUBSTITUTE(Table2[[#This Row],[loc?]]," m ","")," mm ","")="")</f>
        <v>0</v>
      </c>
      <c r="R201" s="36" cm="1">
        <f t="array" ref="R201">AVERAGE(IF(Table2[[#This Row],[Min_aerobic_1]:[Min_aerobic_2]]="NA",0,Table2[[#This Row],[Min_aerobic_1]:[Min_aerobic_2]]))</f>
        <v>4.35217338196785E-7</v>
      </c>
    </row>
    <row r="202" spans="1:18" x14ac:dyDescent="0.35">
      <c r="A202" s="4" t="s">
        <v>610</v>
      </c>
      <c r="B202" s="4" t="s">
        <v>611</v>
      </c>
      <c r="C202" s="4" t="s">
        <v>612</v>
      </c>
      <c r="D202" s="4">
        <v>1.39549396081878E-4</v>
      </c>
      <c r="E202" s="4">
        <v>1.2564217302670099E-4</v>
      </c>
      <c r="F202" s="4">
        <v>1.5234573238511899E-4</v>
      </c>
      <c r="G202" s="4">
        <v>1.6400499319844399E-4</v>
      </c>
      <c r="H202" s="4">
        <v>1.26493627052512E-4</v>
      </c>
      <c r="I202" s="4">
        <v>1.3331499563301E-4</v>
      </c>
      <c r="J202" s="4">
        <v>1.3037112241725301E-4</v>
      </c>
      <c r="K202" s="4">
        <v>1.3568577491939899E-4</v>
      </c>
      <c r="L202" s="4">
        <v>1.4144902533042399E-4</v>
      </c>
      <c r="M202" s="4">
        <v>1.4479846295998699E-4</v>
      </c>
      <c r="N202" s="4" t="b">
        <f>_xlfn.XLOOKUP(Table2[[#This Row],[Protein]],Table3[name],Table3[subloc_assigned],"")&lt;&gt;""</f>
        <v>0</v>
      </c>
      <c r="O202" s="6" t="str" cm="1">
        <f t="array" ref="O202">IF(Table2[[#This Row],[modeled?]]," "&amp;_xlfn.TEXTJOIN(" ",FALSE,_xlfn._xlws.FILTER(Table3[subloc_assigned],Table3[name]=Table2[[#This Row],[Protein]],""))&amp;" ","")</f>
        <v/>
      </c>
      <c r="P202" s="6" t="b">
        <f>OR(ISNUMBER(FIND(" m ",Table2[[#This Row],[loc?]])),ISNUMBER(FIND(" mm ",Table2[[#This Row],[loc?]])))</f>
        <v>0</v>
      </c>
      <c r="Q202" s="6" t="b">
        <f>AND(OR(ISNUMBER(FIND(" m ",Table2[[#This Row],[loc?]])),ISNUMBER(FIND(" mm ",Table2[[#This Row],[loc?]]))),SUBSTITUTE(SUBSTITUTE(Table2[[#This Row],[loc?]]," m ","")," mm ","")="")</f>
        <v>0</v>
      </c>
      <c r="R202" s="36" cm="1">
        <f t="array" ref="R202">AVERAGE(IF(Table2[[#This Row],[Min_aerobic_1]:[Min_aerobic_2]]="NA",0,Table2[[#This Row],[Min_aerobic_1]:[Min_aerobic_2]]))</f>
        <v>1.3259578455428948E-4</v>
      </c>
    </row>
    <row r="203" spans="1:18" x14ac:dyDescent="0.35">
      <c r="A203" s="4" t="s">
        <v>613</v>
      </c>
      <c r="B203" s="4" t="s">
        <v>614</v>
      </c>
      <c r="C203" s="4" t="s">
        <v>615</v>
      </c>
      <c r="D203" s="4">
        <v>1.1605389576033499E-3</v>
      </c>
      <c r="E203" s="4">
        <v>1.0920336721600601E-3</v>
      </c>
      <c r="F203" s="4">
        <v>2.77469430786866E-4</v>
      </c>
      <c r="G203" s="4">
        <v>3.1585052308981599E-4</v>
      </c>
      <c r="H203" s="4">
        <v>9.5936552762297201E-4</v>
      </c>
      <c r="I203" s="4">
        <v>9.6552792695121499E-4</v>
      </c>
      <c r="J203" s="4">
        <v>9.8798350458575599E-4</v>
      </c>
      <c r="K203" s="4">
        <v>2.4831651584036202E-4</v>
      </c>
      <c r="L203" s="4">
        <v>2.5247064247052603E-4</v>
      </c>
      <c r="M203" s="4">
        <v>2.64476978214999E-4</v>
      </c>
      <c r="N203" s="4" t="b">
        <f>_xlfn.XLOOKUP(Table2[[#This Row],[Protein]],Table3[name],Table3[subloc_assigned],"")&lt;&gt;""</f>
        <v>1</v>
      </c>
      <c r="O203" s="6" t="str" cm="1">
        <f t="array" ref="O203">IF(Table2[[#This Row],[modeled?]]," "&amp;_xlfn.TEXTJOIN(" ",FALSE,_xlfn._xlws.FILTER(Table3[subloc_assigned],Table3[name]=Table2[[#This Row],[Protein]],""))&amp;" ","")</f>
        <v xml:space="preserve"> c </v>
      </c>
      <c r="P203" s="6" t="b">
        <f>OR(ISNUMBER(FIND(" m ",Table2[[#This Row],[loc?]])),ISNUMBER(FIND(" mm ",Table2[[#This Row],[loc?]])))</f>
        <v>0</v>
      </c>
      <c r="Q203" s="6" t="b">
        <f>AND(OR(ISNUMBER(FIND(" m ",Table2[[#This Row],[loc?]])),ISNUMBER(FIND(" mm ",Table2[[#This Row],[loc?]]))),SUBSTITUTE(SUBSTITUTE(Table2[[#This Row],[loc?]]," m ","")," mm ","")="")</f>
        <v>0</v>
      </c>
      <c r="R203" s="36" cm="1">
        <f t="array" ref="R203">AVERAGE(IF(Table2[[#This Row],[Min_aerobic_1]:[Min_aerobic_2]]="NA",0,Table2[[#This Row],[Min_aerobic_1]:[Min_aerobic_2]]))</f>
        <v>1.1262863148817051E-3</v>
      </c>
    </row>
    <row r="204" spans="1:18" x14ac:dyDescent="0.35">
      <c r="A204" s="4" t="s">
        <v>616</v>
      </c>
      <c r="B204" s="4" t="s">
        <v>617</v>
      </c>
      <c r="C204" s="4" t="s">
        <v>618</v>
      </c>
      <c r="D204" s="6">
        <v>5.14820263548865E-5</v>
      </c>
      <c r="E204" s="6">
        <v>5.84910073379832E-5</v>
      </c>
      <c r="F204" s="6">
        <v>5.88923234797259E-5</v>
      </c>
      <c r="G204" s="6">
        <v>6.2774043499719295E-5</v>
      </c>
      <c r="H204" s="6">
        <v>5.4398828989569803E-5</v>
      </c>
      <c r="I204" s="6">
        <v>5.8936201585405303E-5</v>
      </c>
      <c r="J204" s="6">
        <v>5.6193836803069602E-5</v>
      </c>
      <c r="K204" s="6">
        <v>6.2967966492451604E-5</v>
      </c>
      <c r="L204" s="6">
        <v>6.7798997949965005E-5</v>
      </c>
      <c r="M204" s="6">
        <v>6.7617375378949997E-5</v>
      </c>
      <c r="N204" s="4" t="b">
        <f>_xlfn.XLOOKUP(Table2[[#This Row],[Protein]],Table3[name],Table3[subloc_assigned],"")&lt;&gt;""</f>
        <v>0</v>
      </c>
      <c r="O204" s="6" t="str" cm="1">
        <f t="array" ref="O204">IF(Table2[[#This Row],[modeled?]]," "&amp;_xlfn.TEXTJOIN(" ",FALSE,_xlfn._xlws.FILTER(Table3[subloc_assigned],Table3[name]=Table2[[#This Row],[Protein]],""))&amp;" ","")</f>
        <v/>
      </c>
      <c r="P204" s="6" t="b">
        <f>OR(ISNUMBER(FIND(" m ",Table2[[#This Row],[loc?]])),ISNUMBER(FIND(" mm ",Table2[[#This Row],[loc?]])))</f>
        <v>0</v>
      </c>
      <c r="Q204" s="6" t="b">
        <f>AND(OR(ISNUMBER(FIND(" m ",Table2[[#This Row],[loc?]])),ISNUMBER(FIND(" mm ",Table2[[#This Row],[loc?]]))),SUBSTITUTE(SUBSTITUTE(Table2[[#This Row],[loc?]]," m ","")," mm ","")="")</f>
        <v>0</v>
      </c>
      <c r="R204" s="36" cm="1">
        <f t="array" ref="R204">AVERAGE(IF(Table2[[#This Row],[Min_aerobic_1]:[Min_aerobic_2]]="NA",0,Table2[[#This Row],[Min_aerobic_1]:[Min_aerobic_2]]))</f>
        <v>5.498651684643485E-5</v>
      </c>
    </row>
    <row r="205" spans="1:18" x14ac:dyDescent="0.35">
      <c r="A205" s="4" t="s">
        <v>619</v>
      </c>
      <c r="B205" s="4" t="s">
        <v>620</v>
      </c>
      <c r="C205" s="4" t="s">
        <v>621</v>
      </c>
      <c r="D205" s="4">
        <v>1.2920805043375699E-3</v>
      </c>
      <c r="E205" s="4">
        <v>1.1779374508576899E-3</v>
      </c>
      <c r="F205" s="4">
        <v>1.37654868282677E-3</v>
      </c>
      <c r="G205" s="4">
        <v>1.40169906041517E-3</v>
      </c>
      <c r="H205" s="4">
        <v>1.3467116441050701E-3</v>
      </c>
      <c r="I205" s="4">
        <v>1.34622877962271E-3</v>
      </c>
      <c r="J205" s="4">
        <v>1.3397649876653399E-3</v>
      </c>
      <c r="K205" s="4">
        <v>1.29694923274391E-3</v>
      </c>
      <c r="L205" s="4">
        <v>1.33499066652688E-3</v>
      </c>
      <c r="M205" s="4">
        <v>1.3918253206411501E-3</v>
      </c>
      <c r="N205" s="4" t="b">
        <f>_xlfn.XLOOKUP(Table2[[#This Row],[Protein]],Table3[name],Table3[subloc_assigned],"")&lt;&gt;""</f>
        <v>1</v>
      </c>
      <c r="O205" s="6" t="str" cm="1">
        <f t="array" ref="O205">IF(Table2[[#This Row],[modeled?]]," "&amp;_xlfn.TEXTJOIN(" ",FALSE,_xlfn._xlws.FILTER(Table3[subloc_assigned],Table3[name]=Table2[[#This Row],[Protein]],""))&amp;" ","")</f>
        <v xml:space="preserve"> m c </v>
      </c>
      <c r="P205" s="6" t="b">
        <f>OR(ISNUMBER(FIND(" m ",Table2[[#This Row],[loc?]])),ISNUMBER(FIND(" mm ",Table2[[#This Row],[loc?]])))</f>
        <v>1</v>
      </c>
      <c r="Q205" s="6" t="b">
        <f>AND(OR(ISNUMBER(FIND(" m ",Table2[[#This Row],[loc?]])),ISNUMBER(FIND(" mm ",Table2[[#This Row],[loc?]]))),SUBSTITUTE(SUBSTITUTE(Table2[[#This Row],[loc?]]," m ","")," mm ","")="")</f>
        <v>0</v>
      </c>
      <c r="R205" s="36" cm="1">
        <f t="array" ref="R205">AVERAGE(IF(Table2[[#This Row],[Min_aerobic_1]:[Min_aerobic_2]]="NA",0,Table2[[#This Row],[Min_aerobic_1]:[Min_aerobic_2]]))</f>
        <v>1.2350089775976299E-3</v>
      </c>
    </row>
    <row r="206" spans="1:18" x14ac:dyDescent="0.35">
      <c r="A206" s="4" t="s">
        <v>622</v>
      </c>
      <c r="B206" s="4" t="s">
        <v>623</v>
      </c>
      <c r="C206" s="4" t="s">
        <v>624</v>
      </c>
      <c r="D206" s="4" t="s">
        <v>19</v>
      </c>
      <c r="E206" s="4" t="s">
        <v>19</v>
      </c>
      <c r="F206" s="4" t="s">
        <v>19</v>
      </c>
      <c r="G206" s="4" t="s">
        <v>19</v>
      </c>
      <c r="H206" s="6">
        <v>3.7547782297833798E-6</v>
      </c>
      <c r="I206" s="6">
        <v>3.8218545376702101E-6</v>
      </c>
      <c r="J206" s="6">
        <v>4.3771034420076601E-6</v>
      </c>
      <c r="K206" s="6">
        <v>3.97546237274557E-6</v>
      </c>
      <c r="L206" s="6">
        <v>4.1822312649802198E-6</v>
      </c>
      <c r="M206" s="6">
        <v>4.2037997838141004E-6</v>
      </c>
      <c r="N206" s="4" t="b">
        <f>_xlfn.XLOOKUP(Table2[[#This Row],[Protein]],Table3[name],Table3[subloc_assigned],"")&lt;&gt;""</f>
        <v>0</v>
      </c>
      <c r="O206" s="6" t="str" cm="1">
        <f t="array" ref="O206">IF(Table2[[#This Row],[modeled?]]," "&amp;_xlfn.TEXTJOIN(" ",FALSE,_xlfn._xlws.FILTER(Table3[subloc_assigned],Table3[name]=Table2[[#This Row],[Protein]],""))&amp;" ","")</f>
        <v/>
      </c>
      <c r="P206" s="6" t="b">
        <f>OR(ISNUMBER(FIND(" m ",Table2[[#This Row],[loc?]])),ISNUMBER(FIND(" mm ",Table2[[#This Row],[loc?]])))</f>
        <v>0</v>
      </c>
      <c r="Q206" s="6" t="b">
        <f>AND(OR(ISNUMBER(FIND(" m ",Table2[[#This Row],[loc?]])),ISNUMBER(FIND(" mm ",Table2[[#This Row],[loc?]]))),SUBSTITUTE(SUBSTITUTE(Table2[[#This Row],[loc?]]," m ","")," mm ","")="")</f>
        <v>0</v>
      </c>
      <c r="R206" s="36" cm="1">
        <f t="array" ref="R206">AVERAGE(IF(Table2[[#This Row],[Min_aerobic_1]:[Min_aerobic_2]]="NA",0,Table2[[#This Row],[Min_aerobic_1]:[Min_aerobic_2]]))</f>
        <v>0</v>
      </c>
    </row>
    <row r="207" spans="1:18" x14ac:dyDescent="0.35">
      <c r="A207" s="4" t="s">
        <v>625</v>
      </c>
      <c r="B207" s="4" t="s">
        <v>626</v>
      </c>
      <c r="C207" s="4" t="s">
        <v>627</v>
      </c>
      <c r="D207" s="6">
        <v>3.9063049420302896E-6</v>
      </c>
      <c r="E207" s="6">
        <v>3.2050509940887198E-6</v>
      </c>
      <c r="F207" s="6">
        <v>4.3333491108757399E-6</v>
      </c>
      <c r="G207" s="6">
        <v>4.2435423447892301E-6</v>
      </c>
      <c r="H207" s="6">
        <v>6.9834602577478897E-6</v>
      </c>
      <c r="I207" s="6">
        <v>6.6822359843556601E-6</v>
      </c>
      <c r="J207" s="6">
        <v>6.8622439334276103E-6</v>
      </c>
      <c r="K207" s="6">
        <v>6.7918105611366904E-6</v>
      </c>
      <c r="L207" s="6">
        <v>6.7741450468248604E-6</v>
      </c>
      <c r="M207" s="6">
        <v>7.3845189709357497E-6</v>
      </c>
      <c r="N207" s="4" t="b">
        <f>_xlfn.XLOOKUP(Table2[[#This Row],[Protein]],Table3[name],Table3[subloc_assigned],"")&lt;&gt;""</f>
        <v>0</v>
      </c>
      <c r="O207" s="6" t="str" cm="1">
        <f t="array" ref="O207">IF(Table2[[#This Row],[modeled?]]," "&amp;_xlfn.TEXTJOIN(" ",FALSE,_xlfn._xlws.FILTER(Table3[subloc_assigned],Table3[name]=Table2[[#This Row],[Protein]],""))&amp;" ","")</f>
        <v/>
      </c>
      <c r="P207" s="6" t="b">
        <f>OR(ISNUMBER(FIND(" m ",Table2[[#This Row],[loc?]])),ISNUMBER(FIND(" mm ",Table2[[#This Row],[loc?]])))</f>
        <v>0</v>
      </c>
      <c r="Q207" s="6" t="b">
        <f>AND(OR(ISNUMBER(FIND(" m ",Table2[[#This Row],[loc?]])),ISNUMBER(FIND(" mm ",Table2[[#This Row],[loc?]]))),SUBSTITUTE(SUBSTITUTE(Table2[[#This Row],[loc?]]," m ","")," mm ","")="")</f>
        <v>0</v>
      </c>
      <c r="R207" s="36" cm="1">
        <f t="array" ref="R207">AVERAGE(IF(Table2[[#This Row],[Min_aerobic_1]:[Min_aerobic_2]]="NA",0,Table2[[#This Row],[Min_aerobic_1]:[Min_aerobic_2]]))</f>
        <v>3.5556779680595047E-6</v>
      </c>
    </row>
    <row r="208" spans="1:18" x14ac:dyDescent="0.35">
      <c r="A208" s="4" t="s">
        <v>628</v>
      </c>
      <c r="B208" s="4" t="s">
        <v>629</v>
      </c>
      <c r="C208" s="4" t="s">
        <v>630</v>
      </c>
      <c r="D208" s="6">
        <v>8.1574384637405299E-6</v>
      </c>
      <c r="E208" s="6">
        <v>7.8508293037601896E-6</v>
      </c>
      <c r="F208" s="6">
        <v>9.20463005837075E-6</v>
      </c>
      <c r="G208" s="6">
        <v>8.9931402946922692E-6</v>
      </c>
      <c r="H208" s="6">
        <v>8.6105505113354097E-6</v>
      </c>
      <c r="I208" s="6">
        <v>8.4424558367721895E-6</v>
      </c>
      <c r="J208" s="6">
        <v>8.9385955673984392E-6</v>
      </c>
      <c r="K208" s="6">
        <v>1.00558087293781E-5</v>
      </c>
      <c r="L208" s="6">
        <v>1.081080570821E-5</v>
      </c>
      <c r="M208" s="6">
        <v>1.03558275485731E-5</v>
      </c>
      <c r="N208" s="4" t="b">
        <f>_xlfn.XLOOKUP(Table2[[#This Row],[Protein]],Table3[name],Table3[subloc_assigned],"")&lt;&gt;""</f>
        <v>0</v>
      </c>
      <c r="O208" s="6" t="str" cm="1">
        <f t="array" ref="O208">IF(Table2[[#This Row],[modeled?]]," "&amp;_xlfn.TEXTJOIN(" ",FALSE,_xlfn._xlws.FILTER(Table3[subloc_assigned],Table3[name]=Table2[[#This Row],[Protein]],""))&amp;" ","")</f>
        <v/>
      </c>
      <c r="P208" s="6" t="b">
        <f>OR(ISNUMBER(FIND(" m ",Table2[[#This Row],[loc?]])),ISNUMBER(FIND(" mm ",Table2[[#This Row],[loc?]])))</f>
        <v>0</v>
      </c>
      <c r="Q208" s="6" t="b">
        <f>AND(OR(ISNUMBER(FIND(" m ",Table2[[#This Row],[loc?]])),ISNUMBER(FIND(" mm ",Table2[[#This Row],[loc?]]))),SUBSTITUTE(SUBSTITUTE(Table2[[#This Row],[loc?]]," m ","")," mm ","")="")</f>
        <v>0</v>
      </c>
      <c r="R208" s="36" cm="1">
        <f t="array" ref="R208">AVERAGE(IF(Table2[[#This Row],[Min_aerobic_1]:[Min_aerobic_2]]="NA",0,Table2[[#This Row],[Min_aerobic_1]:[Min_aerobic_2]]))</f>
        <v>8.0041338837503589E-6</v>
      </c>
    </row>
    <row r="209" spans="1:18" x14ac:dyDescent="0.35">
      <c r="A209" s="4" t="s">
        <v>631</v>
      </c>
      <c r="B209" s="4" t="s">
        <v>632</v>
      </c>
      <c r="C209" s="4" t="s">
        <v>633</v>
      </c>
      <c r="D209" s="6">
        <v>4.8856036145946297E-5</v>
      </c>
      <c r="E209" s="6">
        <v>4.3336871236279497E-5</v>
      </c>
      <c r="F209" s="4">
        <v>2.3828890155090201E-4</v>
      </c>
      <c r="G209" s="4">
        <v>2.3370824696220701E-4</v>
      </c>
      <c r="H209" s="4">
        <v>1.3981459222296E-4</v>
      </c>
      <c r="I209" s="4">
        <v>1.4064780439980001E-4</v>
      </c>
      <c r="J209" s="4">
        <v>1.3320441332023399E-4</v>
      </c>
      <c r="K209" s="4">
        <v>5.4921296008065895E-4</v>
      </c>
      <c r="L209" s="4">
        <v>5.7968046659613603E-4</v>
      </c>
      <c r="M209" s="4">
        <v>5.7335345922083602E-4</v>
      </c>
      <c r="N209" s="4" t="b">
        <f>_xlfn.XLOOKUP(Table2[[#This Row],[Protein]],Table3[name],Table3[subloc_assigned],"")&lt;&gt;""</f>
        <v>1</v>
      </c>
      <c r="O209" s="6" t="str" cm="1">
        <f t="array" ref="O209">IF(Table2[[#This Row],[modeled?]]," "&amp;_xlfn.TEXTJOIN(" ",FALSE,_xlfn._xlws.FILTER(Table3[subloc_assigned],Table3[name]=Table2[[#This Row],[Protein]],""))&amp;" ","")</f>
        <v xml:space="preserve"> c </v>
      </c>
      <c r="P209" s="6" t="b">
        <f>OR(ISNUMBER(FIND(" m ",Table2[[#This Row],[loc?]])),ISNUMBER(FIND(" mm ",Table2[[#This Row],[loc?]])))</f>
        <v>0</v>
      </c>
      <c r="Q209" s="6" t="b">
        <f>AND(OR(ISNUMBER(FIND(" m ",Table2[[#This Row],[loc?]])),ISNUMBER(FIND(" mm ",Table2[[#This Row],[loc?]]))),SUBSTITUTE(SUBSTITUTE(Table2[[#This Row],[loc?]]," m ","")," mm ","")="")</f>
        <v>0</v>
      </c>
      <c r="R209" s="36" cm="1">
        <f t="array" ref="R209">AVERAGE(IF(Table2[[#This Row],[Min_aerobic_1]:[Min_aerobic_2]]="NA",0,Table2[[#This Row],[Min_aerobic_1]:[Min_aerobic_2]]))</f>
        <v>4.6096453691112897E-5</v>
      </c>
    </row>
    <row r="210" spans="1:18" x14ac:dyDescent="0.35">
      <c r="A210" s="4" t="s">
        <v>634</v>
      </c>
      <c r="B210" s="4" t="s">
        <v>635</v>
      </c>
      <c r="C210" s="4" t="s">
        <v>636</v>
      </c>
      <c r="D210" s="6">
        <v>1.6595237639745599E-5</v>
      </c>
      <c r="E210" s="6">
        <v>1.4096668033937901E-5</v>
      </c>
      <c r="F210" s="6">
        <v>1.9226520705497199E-5</v>
      </c>
      <c r="G210" s="6">
        <v>1.9668768776459198E-5</v>
      </c>
      <c r="H210" s="6">
        <v>1.3086273509845601E-5</v>
      </c>
      <c r="I210" s="6">
        <v>1.33091875832635E-5</v>
      </c>
      <c r="J210" s="6">
        <v>1.64059263573704E-5</v>
      </c>
      <c r="K210" s="6">
        <v>1.61177710605468E-5</v>
      </c>
      <c r="L210" s="6">
        <v>1.6266598730754201E-5</v>
      </c>
      <c r="M210" s="6">
        <v>1.7527470811433602E-5</v>
      </c>
      <c r="N210" s="4" t="b">
        <f>_xlfn.XLOOKUP(Table2[[#This Row],[Protein]],Table3[name],Table3[subloc_assigned],"")&lt;&gt;""</f>
        <v>1</v>
      </c>
      <c r="O210" s="6" t="str" cm="1">
        <f t="array" ref="O210">IF(Table2[[#This Row],[modeled?]]," "&amp;_xlfn.TEXTJOIN(" ",FALSE,_xlfn._xlws.FILTER(Table3[subloc_assigned],Table3[name]=Table2[[#This Row],[Protein]],""))&amp;" ","")</f>
        <v xml:space="preserve"> en </v>
      </c>
      <c r="P210" s="6" t="b">
        <f>OR(ISNUMBER(FIND(" m ",Table2[[#This Row],[loc?]])),ISNUMBER(FIND(" mm ",Table2[[#This Row],[loc?]])))</f>
        <v>0</v>
      </c>
      <c r="Q210" s="6" t="b">
        <f>AND(OR(ISNUMBER(FIND(" m ",Table2[[#This Row],[loc?]])),ISNUMBER(FIND(" mm ",Table2[[#This Row],[loc?]]))),SUBSTITUTE(SUBSTITUTE(Table2[[#This Row],[loc?]]," m ","")," mm ","")="")</f>
        <v>0</v>
      </c>
      <c r="R210" s="36" cm="1">
        <f t="array" ref="R210">AVERAGE(IF(Table2[[#This Row],[Min_aerobic_1]:[Min_aerobic_2]]="NA",0,Table2[[#This Row],[Min_aerobic_1]:[Min_aerobic_2]]))</f>
        <v>1.5345952836841749E-5</v>
      </c>
    </row>
    <row r="211" spans="1:18" x14ac:dyDescent="0.35">
      <c r="A211" s="4" t="s">
        <v>637</v>
      </c>
      <c r="B211" s="4" t="s">
        <v>638</v>
      </c>
      <c r="C211" s="4" t="s">
        <v>639</v>
      </c>
      <c r="D211" s="6">
        <v>1.26892171279031E-5</v>
      </c>
      <c r="E211" s="6">
        <v>1.3367990782667201E-5</v>
      </c>
      <c r="F211" s="6">
        <v>2.0508166129866399E-5</v>
      </c>
      <c r="G211" s="6">
        <v>1.4594848570382801E-5</v>
      </c>
      <c r="H211" s="6">
        <v>1.0628515767407901E-5</v>
      </c>
      <c r="I211" s="6">
        <v>1.05289762371753E-5</v>
      </c>
      <c r="J211" s="6">
        <v>1.20916886333185E-5</v>
      </c>
      <c r="K211" s="6">
        <v>1.1641915033269999E-5</v>
      </c>
      <c r="L211" s="6">
        <v>1.2180846749868999E-5</v>
      </c>
      <c r="M211" s="6">
        <v>1.19105456378306E-5</v>
      </c>
      <c r="N211" s="4" t="b">
        <f>_xlfn.XLOOKUP(Table2[[#This Row],[Protein]],Table3[name],Table3[subloc_assigned],"")&lt;&gt;""</f>
        <v>0</v>
      </c>
      <c r="O211" s="6" t="str" cm="1">
        <f t="array" ref="O211">IF(Table2[[#This Row],[modeled?]]," "&amp;_xlfn.TEXTJOIN(" ",FALSE,_xlfn._xlws.FILTER(Table3[subloc_assigned],Table3[name]=Table2[[#This Row],[Protein]],""))&amp;" ","")</f>
        <v/>
      </c>
      <c r="P211" s="6" t="b">
        <f>OR(ISNUMBER(FIND(" m ",Table2[[#This Row],[loc?]])),ISNUMBER(FIND(" mm ",Table2[[#This Row],[loc?]])))</f>
        <v>0</v>
      </c>
      <c r="Q211" s="6" t="b">
        <f>AND(OR(ISNUMBER(FIND(" m ",Table2[[#This Row],[loc?]])),ISNUMBER(FIND(" mm ",Table2[[#This Row],[loc?]]))),SUBSTITUTE(SUBSTITUTE(Table2[[#This Row],[loc?]]," m ","")," mm ","")="")</f>
        <v>0</v>
      </c>
      <c r="R211" s="36" cm="1">
        <f t="array" ref="R211">AVERAGE(IF(Table2[[#This Row],[Min_aerobic_1]:[Min_aerobic_2]]="NA",0,Table2[[#This Row],[Min_aerobic_1]:[Min_aerobic_2]]))</f>
        <v>1.3028603955285151E-5</v>
      </c>
    </row>
    <row r="212" spans="1:18" x14ac:dyDescent="0.35">
      <c r="A212" s="4" t="s">
        <v>640</v>
      </c>
      <c r="B212" s="4" t="s">
        <v>641</v>
      </c>
      <c r="C212" s="4" t="s">
        <v>642</v>
      </c>
      <c r="D212" s="4">
        <v>1.57850021809595E-4</v>
      </c>
      <c r="E212" s="4">
        <v>1.9608738482288599E-4</v>
      </c>
      <c r="F212" s="4">
        <v>1.9157941077062199E-4</v>
      </c>
      <c r="G212" s="4">
        <v>2.2166207941868901E-4</v>
      </c>
      <c r="H212" s="6">
        <v>1.9212031754177201E-5</v>
      </c>
      <c r="I212" s="6">
        <v>2.1976128195483201E-5</v>
      </c>
      <c r="J212" s="6">
        <v>2.3050850350054698E-5</v>
      </c>
      <c r="K212" s="6">
        <v>1.94166459507403E-5</v>
      </c>
      <c r="L212" s="6">
        <v>2.21402575142296E-5</v>
      </c>
      <c r="M212" s="6">
        <v>2.1802829590138801E-5</v>
      </c>
      <c r="N212" s="4" t="b">
        <f>_xlfn.XLOOKUP(Table2[[#This Row],[Protein]],Table3[name],Table3[subloc_assigned],"")&lt;&gt;""</f>
        <v>1</v>
      </c>
      <c r="O212" s="6" t="str" cm="1">
        <f t="array" ref="O212">IF(Table2[[#This Row],[modeled?]]," "&amp;_xlfn.TEXTJOIN(" ",FALSE,_xlfn._xlws.FILTER(Table3[subloc_assigned],Table3[name]=Table2[[#This Row],[Protein]],""))&amp;" ","")</f>
        <v xml:space="preserve"> mm </v>
      </c>
      <c r="P212" s="6" t="b">
        <f>OR(ISNUMBER(FIND(" m ",Table2[[#This Row],[loc?]])),ISNUMBER(FIND(" mm ",Table2[[#This Row],[loc?]])))</f>
        <v>1</v>
      </c>
      <c r="Q212" s="6" t="b">
        <f>AND(OR(ISNUMBER(FIND(" m ",Table2[[#This Row],[loc?]])),ISNUMBER(FIND(" mm ",Table2[[#This Row],[loc?]]))),SUBSTITUTE(SUBSTITUTE(Table2[[#This Row],[loc?]]," m ","")," mm ","")="")</f>
        <v>1</v>
      </c>
      <c r="R212" s="36" cm="1">
        <f t="array" ref="R212">AVERAGE(IF(Table2[[#This Row],[Min_aerobic_1]:[Min_aerobic_2]]="NA",0,Table2[[#This Row],[Min_aerobic_1]:[Min_aerobic_2]]))</f>
        <v>1.7696870331624048E-4</v>
      </c>
    </row>
    <row r="213" spans="1:18" x14ac:dyDescent="0.35">
      <c r="A213" s="4" t="s">
        <v>643</v>
      </c>
      <c r="B213" s="4" t="s">
        <v>644</v>
      </c>
      <c r="C213" s="4" t="s">
        <v>645</v>
      </c>
      <c r="D213" s="4">
        <v>8.4088006330210695E-4</v>
      </c>
      <c r="E213" s="4">
        <v>8.53884061876714E-4</v>
      </c>
      <c r="F213" s="4">
        <v>9.6458725395604102E-4</v>
      </c>
      <c r="G213" s="4">
        <v>9.7379705432948805E-4</v>
      </c>
      <c r="H213" s="4">
        <v>4.89038917423882E-4</v>
      </c>
      <c r="I213" s="4">
        <v>4.8478893133831999E-4</v>
      </c>
      <c r="J213" s="4">
        <v>4.8866367332126102E-4</v>
      </c>
      <c r="K213" s="4">
        <v>4.2157018959850998E-4</v>
      </c>
      <c r="L213" s="4">
        <v>4.6488466253150599E-4</v>
      </c>
      <c r="M213" s="4">
        <v>4.7045060822053798E-4</v>
      </c>
      <c r="N213" s="4" t="b">
        <f>_xlfn.XLOOKUP(Table2[[#This Row],[Protein]],Table3[name],Table3[subloc_assigned],"")&lt;&gt;""</f>
        <v>1</v>
      </c>
      <c r="O213" s="6" t="str" cm="1">
        <f t="array" ref="O213">IF(Table2[[#This Row],[modeled?]]," "&amp;_xlfn.TEXTJOIN(" ",FALSE,_xlfn._xlws.FILTER(Table3[subloc_assigned],Table3[name]=Table2[[#This Row],[Protein]],""))&amp;" ","")</f>
        <v xml:space="preserve"> m c </v>
      </c>
      <c r="P213" s="6" t="b">
        <f>OR(ISNUMBER(FIND(" m ",Table2[[#This Row],[loc?]])),ISNUMBER(FIND(" mm ",Table2[[#This Row],[loc?]])))</f>
        <v>1</v>
      </c>
      <c r="Q213" s="6" t="b">
        <f>AND(OR(ISNUMBER(FIND(" m ",Table2[[#This Row],[loc?]])),ISNUMBER(FIND(" mm ",Table2[[#This Row],[loc?]]))),SUBSTITUTE(SUBSTITUTE(Table2[[#This Row],[loc?]]," m ","")," mm ","")="")</f>
        <v>0</v>
      </c>
      <c r="R213" s="36" cm="1">
        <f t="array" ref="R213">AVERAGE(IF(Table2[[#This Row],[Min_aerobic_1]:[Min_aerobic_2]]="NA",0,Table2[[#This Row],[Min_aerobic_1]:[Min_aerobic_2]]))</f>
        <v>8.4738206258941047E-4</v>
      </c>
    </row>
    <row r="214" spans="1:18" x14ac:dyDescent="0.35">
      <c r="A214" s="4" t="s">
        <v>646</v>
      </c>
      <c r="B214" s="4" t="s">
        <v>647</v>
      </c>
      <c r="C214" s="4" t="s">
        <v>648</v>
      </c>
      <c r="D214" s="6">
        <v>4.8665909131517998E-6</v>
      </c>
      <c r="E214" s="6">
        <v>4.9056216833780597E-6</v>
      </c>
      <c r="F214" s="6">
        <v>5.8502254320997096E-6</v>
      </c>
      <c r="G214" s="6">
        <v>5.9608881767840597E-6</v>
      </c>
      <c r="H214" s="6">
        <v>3.6023477632533098E-6</v>
      </c>
      <c r="I214" s="6">
        <v>3.7717264644958299E-6</v>
      </c>
      <c r="J214" s="6">
        <v>3.6981045549932198E-6</v>
      </c>
      <c r="K214" s="6">
        <v>3.97420376677248E-6</v>
      </c>
      <c r="L214" s="6">
        <v>3.8202160053867101E-6</v>
      </c>
      <c r="M214" s="6">
        <v>3.8183535815160699E-6</v>
      </c>
      <c r="N214" s="4" t="b">
        <f>_xlfn.XLOOKUP(Table2[[#This Row],[Protein]],Table3[name],Table3[subloc_assigned],"")&lt;&gt;""</f>
        <v>1</v>
      </c>
      <c r="O214" s="6" t="str" cm="1">
        <f t="array" ref="O214">IF(Table2[[#This Row],[modeled?]]," "&amp;_xlfn.TEXTJOIN(" ",FALSE,_xlfn._xlws.FILTER(Table3[subloc_assigned],Table3[name]=Table2[[#This Row],[Protein]],""))&amp;" ","")</f>
        <v xml:space="preserve"> m </v>
      </c>
      <c r="P214" s="6" t="b">
        <f>OR(ISNUMBER(FIND(" m ",Table2[[#This Row],[loc?]])),ISNUMBER(FIND(" mm ",Table2[[#This Row],[loc?]])))</f>
        <v>1</v>
      </c>
      <c r="Q214" s="6" t="b">
        <f>AND(OR(ISNUMBER(FIND(" m ",Table2[[#This Row],[loc?]])),ISNUMBER(FIND(" mm ",Table2[[#This Row],[loc?]]))),SUBSTITUTE(SUBSTITUTE(Table2[[#This Row],[loc?]]," m ","")," mm ","")="")</f>
        <v>1</v>
      </c>
      <c r="R214" s="36" cm="1">
        <f t="array" ref="R214">AVERAGE(IF(Table2[[#This Row],[Min_aerobic_1]:[Min_aerobic_2]]="NA",0,Table2[[#This Row],[Min_aerobic_1]:[Min_aerobic_2]]))</f>
        <v>4.8861062982649293E-6</v>
      </c>
    </row>
    <row r="215" spans="1:18" x14ac:dyDescent="0.35">
      <c r="A215" s="4" t="s">
        <v>649</v>
      </c>
      <c r="B215" s="4" t="s">
        <v>650</v>
      </c>
      <c r="C215" s="4" t="s">
        <v>651</v>
      </c>
      <c r="D215" s="6">
        <v>1.6569312443117701E-5</v>
      </c>
      <c r="E215" s="6">
        <v>1.2744460237253E-5</v>
      </c>
      <c r="F215" s="6">
        <v>2.91145617261855E-5</v>
      </c>
      <c r="G215" s="6">
        <v>2.8371755476206401E-5</v>
      </c>
      <c r="H215" s="6">
        <v>8.0678700726297996E-6</v>
      </c>
      <c r="I215" s="6">
        <v>9.0247670961811707E-6</v>
      </c>
      <c r="J215" s="6">
        <v>1.09617556523219E-5</v>
      </c>
      <c r="K215" s="6">
        <v>1.4742648093841199E-5</v>
      </c>
      <c r="L215" s="6">
        <v>1.46558285086835E-5</v>
      </c>
      <c r="M215" s="6">
        <v>1.4184916686513399E-5</v>
      </c>
      <c r="N215" s="4" t="b">
        <f>_xlfn.XLOOKUP(Table2[[#This Row],[Protein]],Table3[name],Table3[subloc_assigned],"")&lt;&gt;""</f>
        <v>1</v>
      </c>
      <c r="O215" s="6" t="str" cm="1">
        <f t="array" ref="O215">IF(Table2[[#This Row],[modeled?]]," "&amp;_xlfn.TEXTJOIN(" ",FALSE,_xlfn._xlws.FILTER(Table3[subloc_assigned],Table3[name]=Table2[[#This Row],[Protein]],""))&amp;" ","")</f>
        <v xml:space="preserve"> c </v>
      </c>
      <c r="P215" s="6" t="b">
        <f>OR(ISNUMBER(FIND(" m ",Table2[[#This Row],[loc?]])),ISNUMBER(FIND(" mm ",Table2[[#This Row],[loc?]])))</f>
        <v>0</v>
      </c>
      <c r="Q215" s="6" t="b">
        <f>AND(OR(ISNUMBER(FIND(" m ",Table2[[#This Row],[loc?]])),ISNUMBER(FIND(" mm ",Table2[[#This Row],[loc?]]))),SUBSTITUTE(SUBSTITUTE(Table2[[#This Row],[loc?]]," m ","")," mm ","")="")</f>
        <v>0</v>
      </c>
      <c r="R215" s="36" cm="1">
        <f t="array" ref="R215">AVERAGE(IF(Table2[[#This Row],[Min_aerobic_1]:[Min_aerobic_2]]="NA",0,Table2[[#This Row],[Min_aerobic_1]:[Min_aerobic_2]]))</f>
        <v>1.4656886340185351E-5</v>
      </c>
    </row>
    <row r="216" spans="1:18" x14ac:dyDescent="0.35">
      <c r="A216" s="4" t="s">
        <v>652</v>
      </c>
      <c r="B216" s="4" t="s">
        <v>653</v>
      </c>
      <c r="C216" s="4" t="s">
        <v>654</v>
      </c>
      <c r="D216" s="4">
        <v>1.33523782162069E-4</v>
      </c>
      <c r="E216" s="4">
        <v>1.0791377981977001E-4</v>
      </c>
      <c r="F216" s="6">
        <v>4.9840156832926502E-6</v>
      </c>
      <c r="G216" s="6">
        <v>8.0716666496748394E-6</v>
      </c>
      <c r="H216" s="6">
        <v>8.9831475367248997E-5</v>
      </c>
      <c r="I216" s="6">
        <v>9.3032131211039605E-5</v>
      </c>
      <c r="J216" s="6">
        <v>9.3661385910054194E-5</v>
      </c>
      <c r="K216" s="6">
        <v>1.38910130856052E-5</v>
      </c>
      <c r="L216" s="6">
        <v>1.23534300472127E-5</v>
      </c>
      <c r="M216" s="6">
        <v>1.4429731865667199E-5</v>
      </c>
      <c r="N216" s="4" t="b">
        <f>_xlfn.XLOOKUP(Table2[[#This Row],[Protein]],Table3[name],Table3[subloc_assigned],"")&lt;&gt;""</f>
        <v>1</v>
      </c>
      <c r="O216" s="6" t="str" cm="1">
        <f t="array" ref="O216">IF(Table2[[#This Row],[modeled?]]," "&amp;_xlfn.TEXTJOIN(" ",FALSE,_xlfn._xlws.FILTER(Table3[subloc_assigned],Table3[name]=Table2[[#This Row],[Protein]],""))&amp;" ","")</f>
        <v xml:space="preserve"> c </v>
      </c>
      <c r="P216" s="6" t="b">
        <f>OR(ISNUMBER(FIND(" m ",Table2[[#This Row],[loc?]])),ISNUMBER(FIND(" mm ",Table2[[#This Row],[loc?]])))</f>
        <v>0</v>
      </c>
      <c r="Q216" s="6" t="b">
        <f>AND(OR(ISNUMBER(FIND(" m ",Table2[[#This Row],[loc?]])),ISNUMBER(FIND(" mm ",Table2[[#This Row],[loc?]]))),SUBSTITUTE(SUBSTITUTE(Table2[[#This Row],[loc?]]," m ","")," mm ","")="")</f>
        <v>0</v>
      </c>
      <c r="R216" s="36" cm="1">
        <f t="array" ref="R216">AVERAGE(IF(Table2[[#This Row],[Min_aerobic_1]:[Min_aerobic_2]]="NA",0,Table2[[#This Row],[Min_aerobic_1]:[Min_aerobic_2]]))</f>
        <v>1.207187809909195E-4</v>
      </c>
    </row>
    <row r="217" spans="1:18" x14ac:dyDescent="0.35">
      <c r="A217" s="4" t="s">
        <v>655</v>
      </c>
      <c r="B217" s="4" t="s">
        <v>656</v>
      </c>
      <c r="C217" s="4" t="s">
        <v>657</v>
      </c>
      <c r="D217" s="6">
        <v>9.6179398682065296E-6</v>
      </c>
      <c r="E217" s="6">
        <v>9.8096029989468297E-6</v>
      </c>
      <c r="F217" s="6">
        <v>1.11934557407056E-5</v>
      </c>
      <c r="G217" s="6">
        <v>1.1018030317529E-5</v>
      </c>
      <c r="H217" s="6">
        <v>4.9256581688431696E-6</v>
      </c>
      <c r="I217" s="6">
        <v>5.0396575864026196E-6</v>
      </c>
      <c r="J217" s="6">
        <v>4.8742358073496999E-6</v>
      </c>
      <c r="K217" s="6">
        <v>5.3069698065492502E-6</v>
      </c>
      <c r="L217" s="6">
        <v>5.21388632275017E-6</v>
      </c>
      <c r="M217" s="6">
        <v>5.4854927498133601E-6</v>
      </c>
      <c r="N217" s="4" t="b">
        <f>_xlfn.XLOOKUP(Table2[[#This Row],[Protein]],Table3[name],Table3[subloc_assigned],"")&lt;&gt;""</f>
        <v>0</v>
      </c>
      <c r="O217" s="6" t="str" cm="1">
        <f t="array" ref="O217">IF(Table2[[#This Row],[modeled?]]," "&amp;_xlfn.TEXTJOIN(" ",FALSE,_xlfn._xlws.FILTER(Table3[subloc_assigned],Table3[name]=Table2[[#This Row],[Protein]],""))&amp;" ","")</f>
        <v/>
      </c>
      <c r="P217" s="6" t="b">
        <f>OR(ISNUMBER(FIND(" m ",Table2[[#This Row],[loc?]])),ISNUMBER(FIND(" mm ",Table2[[#This Row],[loc?]])))</f>
        <v>0</v>
      </c>
      <c r="Q217" s="6" t="b">
        <f>AND(OR(ISNUMBER(FIND(" m ",Table2[[#This Row],[loc?]])),ISNUMBER(FIND(" mm ",Table2[[#This Row],[loc?]]))),SUBSTITUTE(SUBSTITUTE(Table2[[#This Row],[loc?]]," m ","")," mm ","")="")</f>
        <v>0</v>
      </c>
      <c r="R217" s="36" cm="1">
        <f t="array" ref="R217">AVERAGE(IF(Table2[[#This Row],[Min_aerobic_1]:[Min_aerobic_2]]="NA",0,Table2[[#This Row],[Min_aerobic_1]:[Min_aerobic_2]]))</f>
        <v>9.7137714335766796E-6</v>
      </c>
    </row>
    <row r="218" spans="1:18" x14ac:dyDescent="0.35">
      <c r="A218" s="4" t="s">
        <v>658</v>
      </c>
      <c r="B218" s="4" t="s">
        <v>659</v>
      </c>
      <c r="C218" s="4" t="s">
        <v>660</v>
      </c>
      <c r="D218" s="4">
        <v>2.2165521790663701E-4</v>
      </c>
      <c r="E218" s="4">
        <v>2.0120293136616601E-4</v>
      </c>
      <c r="F218" s="4">
        <v>2.5295450969672201E-4</v>
      </c>
      <c r="G218" s="4">
        <v>2.4699762334417E-4</v>
      </c>
      <c r="H218" s="4">
        <v>1.4531273462028299E-4</v>
      </c>
      <c r="I218" s="4">
        <v>1.50530228717752E-4</v>
      </c>
      <c r="J218" s="4">
        <v>1.50525401606099E-4</v>
      </c>
      <c r="K218" s="4">
        <v>1.6485039311128999E-4</v>
      </c>
      <c r="L218" s="4">
        <v>1.7230083630910201E-4</v>
      </c>
      <c r="M218" s="4">
        <v>1.7310126361120101E-4</v>
      </c>
      <c r="N218" s="4" t="b">
        <f>_xlfn.XLOOKUP(Table2[[#This Row],[Protein]],Table3[name],Table3[subloc_assigned],"")&lt;&gt;""</f>
        <v>0</v>
      </c>
      <c r="O218" s="6" t="str" cm="1">
        <f t="array" ref="O218">IF(Table2[[#This Row],[modeled?]]," "&amp;_xlfn.TEXTJOIN(" ",FALSE,_xlfn._xlws.FILTER(Table3[subloc_assigned],Table3[name]=Table2[[#This Row],[Protein]],""))&amp;" ","")</f>
        <v/>
      </c>
      <c r="P218" s="6" t="b">
        <f>OR(ISNUMBER(FIND(" m ",Table2[[#This Row],[loc?]])),ISNUMBER(FIND(" mm ",Table2[[#This Row],[loc?]])))</f>
        <v>0</v>
      </c>
      <c r="Q218" s="6" t="b">
        <f>AND(OR(ISNUMBER(FIND(" m ",Table2[[#This Row],[loc?]])),ISNUMBER(FIND(" mm ",Table2[[#This Row],[loc?]]))),SUBSTITUTE(SUBSTITUTE(Table2[[#This Row],[loc?]]," m ","")," mm ","")="")</f>
        <v>0</v>
      </c>
      <c r="R218" s="36" cm="1">
        <f t="array" ref="R218">AVERAGE(IF(Table2[[#This Row],[Min_aerobic_1]:[Min_aerobic_2]]="NA",0,Table2[[#This Row],[Min_aerobic_1]:[Min_aerobic_2]]))</f>
        <v>2.1142907463640151E-4</v>
      </c>
    </row>
    <row r="219" spans="1:18" x14ac:dyDescent="0.35">
      <c r="A219" s="4" t="s">
        <v>661</v>
      </c>
      <c r="B219" s="4" t="s">
        <v>662</v>
      </c>
      <c r="C219" s="4" t="s">
        <v>663</v>
      </c>
      <c r="D219" s="4">
        <v>1.5931993857445799E-3</v>
      </c>
      <c r="E219" s="4">
        <v>1.4003424508583101E-3</v>
      </c>
      <c r="F219" s="4">
        <v>1.75281157386148E-3</v>
      </c>
      <c r="G219" s="4">
        <v>1.75650267185999E-3</v>
      </c>
      <c r="H219" s="4">
        <v>6.7554236562856996E-4</v>
      </c>
      <c r="I219" s="4">
        <v>7.52896761505854E-4</v>
      </c>
      <c r="J219" s="4">
        <v>7.2207620089872202E-4</v>
      </c>
      <c r="K219" s="4">
        <v>7.14744687641158E-4</v>
      </c>
      <c r="L219" s="4">
        <v>8.5772772822420595E-4</v>
      </c>
      <c r="M219" s="4">
        <v>7.9517782351876305E-4</v>
      </c>
      <c r="N219" s="4" t="b">
        <f>_xlfn.XLOOKUP(Table2[[#This Row],[Protein]],Table3[name],Table3[subloc_assigned],"")&lt;&gt;""</f>
        <v>1</v>
      </c>
      <c r="O219" s="6" t="str" cm="1">
        <f t="array" ref="O219">IF(Table2[[#This Row],[modeled?]]," "&amp;_xlfn.TEXTJOIN(" ",FALSE,_xlfn._xlws.FILTER(Table3[subloc_assigned],Table3[name]=Table2[[#This Row],[Protein]],""))&amp;" ","")</f>
        <v xml:space="preserve"> c </v>
      </c>
      <c r="P219" s="6" t="b">
        <f>OR(ISNUMBER(FIND(" m ",Table2[[#This Row],[loc?]])),ISNUMBER(FIND(" mm ",Table2[[#This Row],[loc?]])))</f>
        <v>0</v>
      </c>
      <c r="Q219" s="6" t="b">
        <f>AND(OR(ISNUMBER(FIND(" m ",Table2[[#This Row],[loc?]])),ISNUMBER(FIND(" mm ",Table2[[#This Row],[loc?]]))),SUBSTITUTE(SUBSTITUTE(Table2[[#This Row],[loc?]]," m ","")," mm ","")="")</f>
        <v>0</v>
      </c>
      <c r="R219" s="36" cm="1">
        <f t="array" ref="R219">AVERAGE(IF(Table2[[#This Row],[Min_aerobic_1]:[Min_aerobic_2]]="NA",0,Table2[[#This Row],[Min_aerobic_1]:[Min_aerobic_2]]))</f>
        <v>1.496770918301445E-3</v>
      </c>
    </row>
    <row r="220" spans="1:18" x14ac:dyDescent="0.35">
      <c r="A220" s="4" t="s">
        <v>664</v>
      </c>
      <c r="B220" s="4" t="s">
        <v>665</v>
      </c>
      <c r="C220" s="4" t="s">
        <v>666</v>
      </c>
      <c r="D220" s="6">
        <v>1.7604126714011001E-5</v>
      </c>
      <c r="E220" s="6">
        <v>1.5605241990148599E-5</v>
      </c>
      <c r="F220" s="6">
        <v>1.9609644547048799E-5</v>
      </c>
      <c r="G220" s="6">
        <v>1.92338133113731E-5</v>
      </c>
      <c r="H220" s="4" t="s">
        <v>19</v>
      </c>
      <c r="I220" s="4" t="s">
        <v>19</v>
      </c>
      <c r="J220" s="4" t="s">
        <v>19</v>
      </c>
      <c r="K220" s="4" t="s">
        <v>19</v>
      </c>
      <c r="L220" s="4" t="s">
        <v>19</v>
      </c>
      <c r="M220" s="4" t="s">
        <v>19</v>
      </c>
      <c r="N220" s="4" t="b">
        <f>_xlfn.XLOOKUP(Table2[[#This Row],[Protein]],Table3[name],Table3[subloc_assigned],"")&lt;&gt;""</f>
        <v>1</v>
      </c>
      <c r="O220" s="6" t="str" cm="1">
        <f t="array" ref="O220">IF(Table2[[#This Row],[modeled?]]," "&amp;_xlfn.TEXTJOIN(" ",FALSE,_xlfn._xlws.FILTER(Table3[subloc_assigned],Table3[name]=Table2[[#This Row],[Protein]],""))&amp;" ","")</f>
        <v xml:space="preserve"> mm </v>
      </c>
      <c r="P220" s="6" t="b">
        <f>OR(ISNUMBER(FIND(" m ",Table2[[#This Row],[loc?]])),ISNUMBER(FIND(" mm ",Table2[[#This Row],[loc?]])))</f>
        <v>1</v>
      </c>
      <c r="Q220" s="6" t="b">
        <f>AND(OR(ISNUMBER(FIND(" m ",Table2[[#This Row],[loc?]])),ISNUMBER(FIND(" mm ",Table2[[#This Row],[loc?]]))),SUBSTITUTE(SUBSTITUTE(Table2[[#This Row],[loc?]]," m ","")," mm ","")="")</f>
        <v>1</v>
      </c>
      <c r="R220" s="36" cm="1">
        <f t="array" ref="R220">AVERAGE(IF(Table2[[#This Row],[Min_aerobic_1]:[Min_aerobic_2]]="NA",0,Table2[[#This Row],[Min_aerobic_1]:[Min_aerobic_2]]))</f>
        <v>1.6604684352079799E-5</v>
      </c>
    </row>
    <row r="221" spans="1:18" x14ac:dyDescent="0.35">
      <c r="A221" s="4" t="s">
        <v>667</v>
      </c>
      <c r="B221" s="4" t="s">
        <v>668</v>
      </c>
      <c r="C221" s="4" t="s">
        <v>669</v>
      </c>
      <c r="D221" s="4">
        <v>9.910266210934179E-4</v>
      </c>
      <c r="E221" s="4">
        <v>9.6278467830851196E-4</v>
      </c>
      <c r="F221" s="4">
        <v>1.09656742048147E-4</v>
      </c>
      <c r="G221" s="4">
        <v>1.5155379402637101E-4</v>
      </c>
      <c r="H221" s="4">
        <v>7.5826684454572302E-4</v>
      </c>
      <c r="I221" s="4">
        <v>8.0105924247002205E-4</v>
      </c>
      <c r="J221" s="4">
        <v>7.9037345930193495E-4</v>
      </c>
      <c r="K221" s="4">
        <v>1.2259646667005001E-4</v>
      </c>
      <c r="L221" s="4">
        <v>1.15873699302494E-4</v>
      </c>
      <c r="M221" s="4">
        <v>1.2875817402858199E-4</v>
      </c>
      <c r="N221" s="4" t="b">
        <f>_xlfn.XLOOKUP(Table2[[#This Row],[Protein]],Table3[name],Table3[subloc_assigned],"")&lt;&gt;""</f>
        <v>1</v>
      </c>
      <c r="O221" s="6" t="str" cm="1">
        <f t="array" ref="O221">IF(Table2[[#This Row],[modeled?]]," "&amp;_xlfn.TEXTJOIN(" ",FALSE,_xlfn._xlws.FILTER(Table3[subloc_assigned],Table3[name]=Table2[[#This Row],[Protein]],""))&amp;" ","")</f>
        <v xml:space="preserve"> c </v>
      </c>
      <c r="P221" s="6" t="b">
        <f>OR(ISNUMBER(FIND(" m ",Table2[[#This Row],[loc?]])),ISNUMBER(FIND(" mm ",Table2[[#This Row],[loc?]])))</f>
        <v>0</v>
      </c>
      <c r="Q221" s="6" t="b">
        <f>AND(OR(ISNUMBER(FIND(" m ",Table2[[#This Row],[loc?]])),ISNUMBER(FIND(" mm ",Table2[[#This Row],[loc?]]))),SUBSTITUTE(SUBSTITUTE(Table2[[#This Row],[loc?]]," m ","")," mm ","")="")</f>
        <v>0</v>
      </c>
      <c r="R221" s="36" cm="1">
        <f t="array" ref="R221">AVERAGE(IF(Table2[[#This Row],[Min_aerobic_1]:[Min_aerobic_2]]="NA",0,Table2[[#This Row],[Min_aerobic_1]:[Min_aerobic_2]]))</f>
        <v>9.7690564970096504E-4</v>
      </c>
    </row>
    <row r="222" spans="1:18" x14ac:dyDescent="0.35">
      <c r="A222" s="4" t="s">
        <v>670</v>
      </c>
      <c r="B222" s="4" t="s">
        <v>671</v>
      </c>
      <c r="C222" s="4" t="s">
        <v>672</v>
      </c>
      <c r="D222" s="6">
        <v>7.4841678601326306E-5</v>
      </c>
      <c r="E222" s="6">
        <v>6.6835244832851793E-5</v>
      </c>
      <c r="F222" s="6">
        <v>8.0360920778557306E-5</v>
      </c>
      <c r="G222" s="6">
        <v>7.9767598923816694E-5</v>
      </c>
      <c r="H222" s="6">
        <v>7.7626310677758305E-5</v>
      </c>
      <c r="I222" s="6">
        <v>7.8936175216724503E-5</v>
      </c>
      <c r="J222" s="6">
        <v>8.0390108562749307E-5</v>
      </c>
      <c r="K222" s="6">
        <v>8.7388447758155203E-5</v>
      </c>
      <c r="L222" s="6">
        <v>9.4427101383858701E-5</v>
      </c>
      <c r="M222" s="6">
        <v>9.2923047092854902E-5</v>
      </c>
      <c r="N222" s="4" t="b">
        <f>_xlfn.XLOOKUP(Table2[[#This Row],[Protein]],Table3[name],Table3[subloc_assigned],"")&lt;&gt;""</f>
        <v>0</v>
      </c>
      <c r="O222" s="6" t="str" cm="1">
        <f t="array" ref="O222">IF(Table2[[#This Row],[modeled?]]," "&amp;_xlfn.TEXTJOIN(" ",FALSE,_xlfn._xlws.FILTER(Table3[subloc_assigned],Table3[name]=Table2[[#This Row],[Protein]],""))&amp;" ","")</f>
        <v/>
      </c>
      <c r="P222" s="6" t="b">
        <f>OR(ISNUMBER(FIND(" m ",Table2[[#This Row],[loc?]])),ISNUMBER(FIND(" mm ",Table2[[#This Row],[loc?]])))</f>
        <v>0</v>
      </c>
      <c r="Q222" s="6" t="b">
        <f>AND(OR(ISNUMBER(FIND(" m ",Table2[[#This Row],[loc?]])),ISNUMBER(FIND(" mm ",Table2[[#This Row],[loc?]]))),SUBSTITUTE(SUBSTITUTE(Table2[[#This Row],[loc?]]," m ","")," mm ","")="")</f>
        <v>0</v>
      </c>
      <c r="R222" s="36" cm="1">
        <f t="array" ref="R222">AVERAGE(IF(Table2[[#This Row],[Min_aerobic_1]:[Min_aerobic_2]]="NA",0,Table2[[#This Row],[Min_aerobic_1]:[Min_aerobic_2]]))</f>
        <v>7.0838461717089056E-5</v>
      </c>
    </row>
    <row r="223" spans="1:18" x14ac:dyDescent="0.35">
      <c r="A223" s="4" t="s">
        <v>673</v>
      </c>
      <c r="B223" s="4" t="s">
        <v>674</v>
      </c>
      <c r="C223" s="4" t="s">
        <v>675</v>
      </c>
      <c r="D223" s="4">
        <v>9.0733000612456096E-4</v>
      </c>
      <c r="E223" s="4">
        <v>8.7140321847501898E-4</v>
      </c>
      <c r="F223" s="4">
        <v>6.2725369611893705E-4</v>
      </c>
      <c r="G223" s="4">
        <v>6.5380151430986799E-4</v>
      </c>
      <c r="H223" s="4">
        <v>9.8310471554042601E-4</v>
      </c>
      <c r="I223" s="4">
        <v>1.0068558681008101E-3</v>
      </c>
      <c r="J223" s="4">
        <v>1.0050982568612899E-3</v>
      </c>
      <c r="K223" s="4">
        <v>6.3990639502898596E-4</v>
      </c>
      <c r="L223" s="4">
        <v>6.4240753239020701E-4</v>
      </c>
      <c r="M223" s="4">
        <v>6.5506475989534404E-4</v>
      </c>
      <c r="N223" s="4" t="b">
        <f>_xlfn.XLOOKUP(Table2[[#This Row],[Protein]],Table3[name],Table3[subloc_assigned],"")&lt;&gt;""</f>
        <v>1</v>
      </c>
      <c r="O223" s="6" t="str" cm="1">
        <f t="array" ref="O223">IF(Table2[[#This Row],[modeled?]]," "&amp;_xlfn.TEXTJOIN(" ",FALSE,_xlfn._xlws.FILTER(Table3[subloc_assigned],Table3[name]=Table2[[#This Row],[Protein]],""))&amp;" ","")</f>
        <v xml:space="preserve"> c </v>
      </c>
      <c r="P223" s="6" t="b">
        <f>OR(ISNUMBER(FIND(" m ",Table2[[#This Row],[loc?]])),ISNUMBER(FIND(" mm ",Table2[[#This Row],[loc?]])))</f>
        <v>0</v>
      </c>
      <c r="Q223" s="6" t="b">
        <f>AND(OR(ISNUMBER(FIND(" m ",Table2[[#This Row],[loc?]])),ISNUMBER(FIND(" mm ",Table2[[#This Row],[loc?]]))),SUBSTITUTE(SUBSTITUTE(Table2[[#This Row],[loc?]]," m ","")," mm ","")="")</f>
        <v>0</v>
      </c>
      <c r="R223" s="36" cm="1">
        <f t="array" ref="R223">AVERAGE(IF(Table2[[#This Row],[Min_aerobic_1]:[Min_aerobic_2]]="NA",0,Table2[[#This Row],[Min_aerobic_1]:[Min_aerobic_2]]))</f>
        <v>8.8936661229979002E-4</v>
      </c>
    </row>
    <row r="224" spans="1:18" x14ac:dyDescent="0.35">
      <c r="A224" s="4" t="s">
        <v>676</v>
      </c>
      <c r="B224" s="4" t="s">
        <v>677</v>
      </c>
      <c r="C224" s="4" t="s">
        <v>678</v>
      </c>
      <c r="D224" s="6">
        <v>1.2414467923459899E-5</v>
      </c>
      <c r="E224" s="6">
        <v>9.9873780546196102E-6</v>
      </c>
      <c r="F224" s="6">
        <v>8.10368668825592E-6</v>
      </c>
      <c r="G224" s="6">
        <v>7.8746109055388595E-6</v>
      </c>
      <c r="H224" s="6">
        <v>9.1654511214699599E-7</v>
      </c>
      <c r="I224" s="6">
        <v>8.4662294357118404E-7</v>
      </c>
      <c r="J224" s="6">
        <v>8.9873289333363502E-7</v>
      </c>
      <c r="K224" s="6">
        <v>9.8270156234848193E-7</v>
      </c>
      <c r="L224" s="6">
        <v>9.8238084590564994E-7</v>
      </c>
      <c r="M224" s="6">
        <v>1.01473625323899E-6</v>
      </c>
      <c r="N224" s="4" t="b">
        <f>_xlfn.XLOOKUP(Table2[[#This Row],[Protein]],Table3[name],Table3[subloc_assigned],"")&lt;&gt;""</f>
        <v>0</v>
      </c>
      <c r="O224" s="6" t="str" cm="1">
        <f t="array" ref="O224">IF(Table2[[#This Row],[modeled?]]," "&amp;_xlfn.TEXTJOIN(" ",FALSE,_xlfn._xlws.FILTER(Table3[subloc_assigned],Table3[name]=Table2[[#This Row],[Protein]],""))&amp;" ","")</f>
        <v/>
      </c>
      <c r="P224" s="6" t="b">
        <f>OR(ISNUMBER(FIND(" m ",Table2[[#This Row],[loc?]])),ISNUMBER(FIND(" mm ",Table2[[#This Row],[loc?]])))</f>
        <v>0</v>
      </c>
      <c r="Q224" s="6" t="b">
        <f>AND(OR(ISNUMBER(FIND(" m ",Table2[[#This Row],[loc?]])),ISNUMBER(FIND(" mm ",Table2[[#This Row],[loc?]]))),SUBSTITUTE(SUBSTITUTE(Table2[[#This Row],[loc?]]," m ","")," mm ","")="")</f>
        <v>0</v>
      </c>
      <c r="R224" s="36" cm="1">
        <f t="array" ref="R224">AVERAGE(IF(Table2[[#This Row],[Min_aerobic_1]:[Min_aerobic_2]]="NA",0,Table2[[#This Row],[Min_aerobic_1]:[Min_aerobic_2]]))</f>
        <v>1.1200922989039756E-5</v>
      </c>
    </row>
    <row r="225" spans="1:18" x14ac:dyDescent="0.35">
      <c r="A225" s="4" t="s">
        <v>679</v>
      </c>
      <c r="B225" s="4" t="s">
        <v>680</v>
      </c>
      <c r="C225" s="4" t="s">
        <v>681</v>
      </c>
      <c r="D225" s="6">
        <v>1.5071479961007501E-5</v>
      </c>
      <c r="E225" s="6">
        <v>1.2732446616754001E-5</v>
      </c>
      <c r="F225" s="6">
        <v>1.7081456526660399E-5</v>
      </c>
      <c r="G225" s="6">
        <v>1.5181313072342599E-5</v>
      </c>
      <c r="H225" s="6">
        <v>1.8223773963829801E-5</v>
      </c>
      <c r="I225" s="6">
        <v>1.7718147743464702E-5</v>
      </c>
      <c r="J225" s="6">
        <v>1.8841597506456101E-5</v>
      </c>
      <c r="K225" s="6">
        <v>2.1193213475867499E-5</v>
      </c>
      <c r="L225" s="6">
        <v>2.2273163095974099E-5</v>
      </c>
      <c r="M225" s="6">
        <v>2.1520032119347401E-5</v>
      </c>
      <c r="N225" s="4" t="b">
        <f>_xlfn.XLOOKUP(Table2[[#This Row],[Protein]],Table3[name],Table3[subloc_assigned],"")&lt;&gt;""</f>
        <v>1</v>
      </c>
      <c r="O225" s="6" t="str" cm="1">
        <f t="array" ref="O225">IF(Table2[[#This Row],[modeled?]]," "&amp;_xlfn.TEXTJOIN(" ",FALSE,_xlfn._xlws.FILTER(Table3[subloc_assigned],Table3[name]=Table2[[#This Row],[Protein]],""))&amp;" ","")</f>
        <v xml:space="preserve"> c </v>
      </c>
      <c r="P225" s="6" t="b">
        <f>OR(ISNUMBER(FIND(" m ",Table2[[#This Row],[loc?]])),ISNUMBER(FIND(" mm ",Table2[[#This Row],[loc?]])))</f>
        <v>0</v>
      </c>
      <c r="Q225" s="6" t="b">
        <f>AND(OR(ISNUMBER(FIND(" m ",Table2[[#This Row],[loc?]])),ISNUMBER(FIND(" mm ",Table2[[#This Row],[loc?]]))),SUBSTITUTE(SUBSTITUTE(Table2[[#This Row],[loc?]]," m ","")," mm ","")="")</f>
        <v>0</v>
      </c>
      <c r="R225" s="36" cm="1">
        <f t="array" ref="R225">AVERAGE(IF(Table2[[#This Row],[Min_aerobic_1]:[Min_aerobic_2]]="NA",0,Table2[[#This Row],[Min_aerobic_1]:[Min_aerobic_2]]))</f>
        <v>1.3901963288880751E-5</v>
      </c>
    </row>
    <row r="226" spans="1:18" x14ac:dyDescent="0.35">
      <c r="A226" s="4" t="s">
        <v>682</v>
      </c>
      <c r="B226" s="4" t="s">
        <v>683</v>
      </c>
      <c r="C226" s="4" t="s">
        <v>684</v>
      </c>
      <c r="D226" s="4">
        <v>2.40457008612011E-4</v>
      </c>
      <c r="E226" s="4">
        <v>2.0698396472173199E-4</v>
      </c>
      <c r="F226" s="4">
        <v>1.3231964506327899E-4</v>
      </c>
      <c r="G226" s="4">
        <v>1.3628890051235E-4</v>
      </c>
      <c r="H226" s="4">
        <v>2.3714201351220999E-4</v>
      </c>
      <c r="I226" s="4">
        <v>2.55369705705694E-4</v>
      </c>
      <c r="J226" s="4">
        <v>2.4644279520699599E-4</v>
      </c>
      <c r="K226" s="6">
        <v>7.4205539902582194E-5</v>
      </c>
      <c r="L226" s="6">
        <v>8.1276926750849102E-5</v>
      </c>
      <c r="M226" s="6">
        <v>8.3139916026761895E-5</v>
      </c>
      <c r="N226" s="4" t="b">
        <f>_xlfn.XLOOKUP(Table2[[#This Row],[Protein]],Table3[name],Table3[subloc_assigned],"")&lt;&gt;""</f>
        <v>1</v>
      </c>
      <c r="O226" s="6" t="str" cm="1">
        <f t="array" ref="O226">IF(Table2[[#This Row],[modeled?]]," "&amp;_xlfn.TEXTJOIN(" ",FALSE,_xlfn._xlws.FILTER(Table3[subloc_assigned],Table3[name]=Table2[[#This Row],[Protein]],""))&amp;" ","")</f>
        <v xml:space="preserve"> x </v>
      </c>
      <c r="P226" s="6" t="b">
        <f>OR(ISNUMBER(FIND(" m ",Table2[[#This Row],[loc?]])),ISNUMBER(FIND(" mm ",Table2[[#This Row],[loc?]])))</f>
        <v>0</v>
      </c>
      <c r="Q226" s="6" t="b">
        <f>AND(OR(ISNUMBER(FIND(" m ",Table2[[#This Row],[loc?]])),ISNUMBER(FIND(" mm ",Table2[[#This Row],[loc?]]))),SUBSTITUTE(SUBSTITUTE(Table2[[#This Row],[loc?]]," m ","")," mm ","")="")</f>
        <v>0</v>
      </c>
      <c r="R226" s="36" cm="1">
        <f t="array" ref="R226">AVERAGE(IF(Table2[[#This Row],[Min_aerobic_1]:[Min_aerobic_2]]="NA",0,Table2[[#This Row],[Min_aerobic_1]:[Min_aerobic_2]]))</f>
        <v>2.2372048666687149E-4</v>
      </c>
    </row>
    <row r="227" spans="1:18" x14ac:dyDescent="0.35">
      <c r="A227" s="4" t="s">
        <v>685</v>
      </c>
      <c r="B227" s="4" t="s">
        <v>686</v>
      </c>
      <c r="C227" s="4" t="s">
        <v>687</v>
      </c>
      <c r="D227" s="6">
        <v>1.04199196552915E-5</v>
      </c>
      <c r="E227" s="6">
        <v>9.3302133726062103E-6</v>
      </c>
      <c r="F227" s="6">
        <v>1.1338649358324901E-5</v>
      </c>
      <c r="G227" s="6">
        <v>1.1341892335341E-5</v>
      </c>
      <c r="H227" s="6">
        <v>9.0722122789484194E-6</v>
      </c>
      <c r="I227" s="6">
        <v>8.8637617014555305E-6</v>
      </c>
      <c r="J227" s="6">
        <v>9.4011867449085708E-6</v>
      </c>
      <c r="K227" s="6">
        <v>9.3227818267498502E-6</v>
      </c>
      <c r="L227" s="6">
        <v>1.00824202927417E-5</v>
      </c>
      <c r="M227" s="6">
        <v>9.7247888133100696E-6</v>
      </c>
      <c r="N227" s="4" t="b">
        <f>_xlfn.XLOOKUP(Table2[[#This Row],[Protein]],Table3[name],Table3[subloc_assigned],"")&lt;&gt;""</f>
        <v>0</v>
      </c>
      <c r="O227" s="6" t="str" cm="1">
        <f t="array" ref="O227">IF(Table2[[#This Row],[modeled?]]," "&amp;_xlfn.TEXTJOIN(" ",FALSE,_xlfn._xlws.FILTER(Table3[subloc_assigned],Table3[name]=Table2[[#This Row],[Protein]],""))&amp;" ","")</f>
        <v/>
      </c>
      <c r="P227" s="6" t="b">
        <f>OR(ISNUMBER(FIND(" m ",Table2[[#This Row],[loc?]])),ISNUMBER(FIND(" mm ",Table2[[#This Row],[loc?]])))</f>
        <v>0</v>
      </c>
      <c r="Q227" s="6" t="b">
        <f>AND(OR(ISNUMBER(FIND(" m ",Table2[[#This Row],[loc?]])),ISNUMBER(FIND(" mm ",Table2[[#This Row],[loc?]]))),SUBSTITUTE(SUBSTITUTE(Table2[[#This Row],[loc?]]," m ","")," mm ","")="")</f>
        <v>0</v>
      </c>
      <c r="R227" s="36" cm="1">
        <f t="array" ref="R227">AVERAGE(IF(Table2[[#This Row],[Min_aerobic_1]:[Min_aerobic_2]]="NA",0,Table2[[#This Row],[Min_aerobic_1]:[Min_aerobic_2]]))</f>
        <v>9.8750665139488553E-6</v>
      </c>
    </row>
    <row r="228" spans="1:18" x14ac:dyDescent="0.35">
      <c r="A228" s="4" t="s">
        <v>688</v>
      </c>
      <c r="B228" s="4" t="s">
        <v>689</v>
      </c>
      <c r="C228" s="4" t="s">
        <v>690</v>
      </c>
      <c r="D228" s="6">
        <v>1.7606381043724399E-5</v>
      </c>
      <c r="E228" s="6">
        <v>1.8666532417502901E-5</v>
      </c>
      <c r="F228" s="6">
        <v>1.9971201940524201E-5</v>
      </c>
      <c r="G228" s="6">
        <v>1.94061449522672E-5</v>
      </c>
      <c r="H228" s="6">
        <v>1.25973841098402E-5</v>
      </c>
      <c r="I228" s="6">
        <v>1.2798104650690899E-5</v>
      </c>
      <c r="J228" s="6">
        <v>1.31279028171217E-5</v>
      </c>
      <c r="K228" s="6">
        <v>1.5091656727862801E-5</v>
      </c>
      <c r="L228" s="6">
        <v>1.48171919621473E-5</v>
      </c>
      <c r="M228" s="6">
        <v>1.4633063315169001E-5</v>
      </c>
      <c r="N228" s="4" t="b">
        <f>_xlfn.XLOOKUP(Table2[[#This Row],[Protein]],Table3[name],Table3[subloc_assigned],"")&lt;&gt;""</f>
        <v>0</v>
      </c>
      <c r="O228" s="6" t="str" cm="1">
        <f t="array" ref="O228">IF(Table2[[#This Row],[modeled?]]," "&amp;_xlfn.TEXTJOIN(" ",FALSE,_xlfn._xlws.FILTER(Table3[subloc_assigned],Table3[name]=Table2[[#This Row],[Protein]],""))&amp;" ","")</f>
        <v/>
      </c>
      <c r="P228" s="6" t="b">
        <f>OR(ISNUMBER(FIND(" m ",Table2[[#This Row],[loc?]])),ISNUMBER(FIND(" mm ",Table2[[#This Row],[loc?]])))</f>
        <v>0</v>
      </c>
      <c r="Q228" s="6" t="b">
        <f>AND(OR(ISNUMBER(FIND(" m ",Table2[[#This Row],[loc?]])),ISNUMBER(FIND(" mm ",Table2[[#This Row],[loc?]]))),SUBSTITUTE(SUBSTITUTE(Table2[[#This Row],[loc?]]," m ","")," mm ","")="")</f>
        <v>0</v>
      </c>
      <c r="R228" s="36" cm="1">
        <f t="array" ref="R228">AVERAGE(IF(Table2[[#This Row],[Min_aerobic_1]:[Min_aerobic_2]]="NA",0,Table2[[#This Row],[Min_aerobic_1]:[Min_aerobic_2]]))</f>
        <v>1.813645673061365E-5</v>
      </c>
    </row>
    <row r="229" spans="1:18" x14ac:dyDescent="0.35">
      <c r="A229" s="4" t="s">
        <v>691</v>
      </c>
      <c r="B229" s="4" t="s">
        <v>692</v>
      </c>
      <c r="C229" s="4" t="s">
        <v>693</v>
      </c>
      <c r="D229" s="4">
        <v>3.83552178368213E-4</v>
      </c>
      <c r="E229" s="4">
        <v>3.4704103589354099E-4</v>
      </c>
      <c r="F229" s="4">
        <v>4.24398338166041E-4</v>
      </c>
      <c r="G229" s="4">
        <v>4.2639397995834598E-4</v>
      </c>
      <c r="H229" s="4">
        <v>2.9396789441073998E-4</v>
      </c>
      <c r="I229" s="4">
        <v>3.0962273144043498E-4</v>
      </c>
      <c r="J229" s="4">
        <v>3.0945549563506699E-4</v>
      </c>
      <c r="K229" s="4">
        <v>3.6008449226060098E-4</v>
      </c>
      <c r="L229" s="4">
        <v>3.6731458400413898E-4</v>
      </c>
      <c r="M229" s="4">
        <v>3.8271141707587101E-4</v>
      </c>
      <c r="N229" s="4" t="b">
        <f>_xlfn.XLOOKUP(Table2[[#This Row],[Protein]],Table3[name],Table3[subloc_assigned],"")&lt;&gt;""</f>
        <v>0</v>
      </c>
      <c r="O229" s="6" t="str" cm="1">
        <f t="array" ref="O229">IF(Table2[[#This Row],[modeled?]]," "&amp;_xlfn.TEXTJOIN(" ",FALSE,_xlfn._xlws.FILTER(Table3[subloc_assigned],Table3[name]=Table2[[#This Row],[Protein]],""))&amp;" ","")</f>
        <v/>
      </c>
      <c r="P229" s="6" t="b">
        <f>OR(ISNUMBER(FIND(" m ",Table2[[#This Row],[loc?]])),ISNUMBER(FIND(" mm ",Table2[[#This Row],[loc?]])))</f>
        <v>0</v>
      </c>
      <c r="Q229" s="6" t="b">
        <f>AND(OR(ISNUMBER(FIND(" m ",Table2[[#This Row],[loc?]])),ISNUMBER(FIND(" mm ",Table2[[#This Row],[loc?]]))),SUBSTITUTE(SUBSTITUTE(Table2[[#This Row],[loc?]]," m ","")," mm ","")="")</f>
        <v>0</v>
      </c>
      <c r="R229" s="36" cm="1">
        <f t="array" ref="R229">AVERAGE(IF(Table2[[#This Row],[Min_aerobic_1]:[Min_aerobic_2]]="NA",0,Table2[[#This Row],[Min_aerobic_1]:[Min_aerobic_2]]))</f>
        <v>3.6529660713087702E-4</v>
      </c>
    </row>
    <row r="230" spans="1:18" x14ac:dyDescent="0.35">
      <c r="A230" s="4" t="s">
        <v>694</v>
      </c>
      <c r="B230" s="4" t="s">
        <v>695</v>
      </c>
      <c r="C230" s="4" t="s">
        <v>696</v>
      </c>
      <c r="D230" s="6">
        <v>3.3506960332768301E-6</v>
      </c>
      <c r="E230" s="6">
        <v>3.0343886339800602E-6</v>
      </c>
      <c r="F230" s="6">
        <v>3.1209788116364002E-6</v>
      </c>
      <c r="G230" s="6">
        <v>3.1218714455149098E-6</v>
      </c>
      <c r="H230" s="6">
        <v>2.0588239883250799E-5</v>
      </c>
      <c r="I230" s="6">
        <v>8.4209290467203793E-6</v>
      </c>
      <c r="J230" s="6">
        <v>1.6138321101044398E-5</v>
      </c>
      <c r="K230" s="6">
        <v>1.4463520661157601E-5</v>
      </c>
      <c r="L230" s="6">
        <v>1.10162288134806E-5</v>
      </c>
      <c r="M230" s="6">
        <v>1.1447194154220999E-5</v>
      </c>
      <c r="N230" s="4" t="b">
        <f>_xlfn.XLOOKUP(Table2[[#This Row],[Protein]],Table3[name],Table3[subloc_assigned],"")&lt;&gt;""</f>
        <v>1</v>
      </c>
      <c r="O230" s="6" t="str" cm="1">
        <f t="array" ref="O230">IF(Table2[[#This Row],[modeled?]]," "&amp;_xlfn.TEXTJOIN(" ",FALSE,_xlfn._xlws.FILTER(Table3[subloc_assigned],Table3[name]=Table2[[#This Row],[Protein]],""))&amp;" ","")</f>
        <v xml:space="preserve"> c </v>
      </c>
      <c r="P230" s="6" t="b">
        <f>OR(ISNUMBER(FIND(" m ",Table2[[#This Row],[loc?]])),ISNUMBER(FIND(" mm ",Table2[[#This Row],[loc?]])))</f>
        <v>0</v>
      </c>
      <c r="Q230" s="6" t="b">
        <f>AND(OR(ISNUMBER(FIND(" m ",Table2[[#This Row],[loc?]])),ISNUMBER(FIND(" mm ",Table2[[#This Row],[loc?]]))),SUBSTITUTE(SUBSTITUTE(Table2[[#This Row],[loc?]]," m ","")," mm ","")="")</f>
        <v>0</v>
      </c>
      <c r="R230" s="36" cm="1">
        <f t="array" ref="R230">AVERAGE(IF(Table2[[#This Row],[Min_aerobic_1]:[Min_aerobic_2]]="NA",0,Table2[[#This Row],[Min_aerobic_1]:[Min_aerobic_2]]))</f>
        <v>3.1925423336284452E-6</v>
      </c>
    </row>
    <row r="231" spans="1:18" x14ac:dyDescent="0.35">
      <c r="A231" s="4" t="s">
        <v>697</v>
      </c>
      <c r="B231" s="4" t="s">
        <v>698</v>
      </c>
      <c r="C231" s="4" t="s">
        <v>699</v>
      </c>
      <c r="D231" s="4">
        <v>1.8906375476185201E-4</v>
      </c>
      <c r="E231" s="4">
        <v>2.15884242491368E-4</v>
      </c>
      <c r="F231" s="4">
        <v>2.4483005557084098E-4</v>
      </c>
      <c r="G231" s="4">
        <v>2.4266558985144599E-4</v>
      </c>
      <c r="H231" s="4">
        <v>1.8667886512495699E-4</v>
      </c>
      <c r="I231" s="4">
        <v>1.8026537097402701E-4</v>
      </c>
      <c r="J231" s="4">
        <v>1.9059243264976799E-4</v>
      </c>
      <c r="K231" s="4">
        <v>1.6267919782394E-4</v>
      </c>
      <c r="L231" s="4">
        <v>1.7195942983290599E-4</v>
      </c>
      <c r="M231" s="4">
        <v>1.8213171946714201E-4</v>
      </c>
      <c r="N231" s="4" t="b">
        <f>_xlfn.XLOOKUP(Table2[[#This Row],[Protein]],Table3[name],Table3[subloc_assigned],"")&lt;&gt;""</f>
        <v>0</v>
      </c>
      <c r="O231" s="6" t="str" cm="1">
        <f t="array" ref="O231">IF(Table2[[#This Row],[modeled?]]," "&amp;_xlfn.TEXTJOIN(" ",FALSE,_xlfn._xlws.FILTER(Table3[subloc_assigned],Table3[name]=Table2[[#This Row],[Protein]],""))&amp;" ","")</f>
        <v/>
      </c>
      <c r="P231" s="6" t="b">
        <f>OR(ISNUMBER(FIND(" m ",Table2[[#This Row],[loc?]])),ISNUMBER(FIND(" mm ",Table2[[#This Row],[loc?]])))</f>
        <v>0</v>
      </c>
      <c r="Q231" s="6" t="b">
        <f>AND(OR(ISNUMBER(FIND(" m ",Table2[[#This Row],[loc?]])),ISNUMBER(FIND(" mm ",Table2[[#This Row],[loc?]]))),SUBSTITUTE(SUBSTITUTE(Table2[[#This Row],[loc?]]," m ","")," mm ","")="")</f>
        <v>0</v>
      </c>
      <c r="R231" s="36" cm="1">
        <f t="array" ref="R231">AVERAGE(IF(Table2[[#This Row],[Min_aerobic_1]:[Min_aerobic_2]]="NA",0,Table2[[#This Row],[Min_aerobic_1]:[Min_aerobic_2]]))</f>
        <v>2.0247399862661E-4</v>
      </c>
    </row>
    <row r="232" spans="1:18" x14ac:dyDescent="0.35">
      <c r="A232" s="4" t="s">
        <v>700</v>
      </c>
      <c r="B232" s="4" t="s">
        <v>701</v>
      </c>
      <c r="C232" s="4" t="s">
        <v>702</v>
      </c>
      <c r="D232" s="6">
        <v>2.8362814805663999E-6</v>
      </c>
      <c r="E232" s="6">
        <v>3.1982860989961498E-6</v>
      </c>
      <c r="F232" s="6">
        <v>3.0275534808976502E-6</v>
      </c>
      <c r="G232" s="6">
        <v>1.5433291143089299E-6</v>
      </c>
      <c r="H232" s="4" t="s">
        <v>19</v>
      </c>
      <c r="I232" s="4" t="s">
        <v>19</v>
      </c>
      <c r="J232" s="4" t="s">
        <v>19</v>
      </c>
      <c r="K232" s="4" t="s">
        <v>19</v>
      </c>
      <c r="L232" s="4" t="s">
        <v>19</v>
      </c>
      <c r="M232" s="4" t="s">
        <v>19</v>
      </c>
      <c r="N232" s="4" t="b">
        <f>_xlfn.XLOOKUP(Table2[[#This Row],[Protein]],Table3[name],Table3[subloc_assigned],"")&lt;&gt;""</f>
        <v>1</v>
      </c>
      <c r="O232" s="6" t="str" cm="1">
        <f t="array" ref="O232">IF(Table2[[#This Row],[modeled?]]," "&amp;_xlfn.TEXTJOIN(" ",FALSE,_xlfn._xlws.FILTER(Table3[subloc_assigned],Table3[name]=Table2[[#This Row],[Protein]],""))&amp;" ","")</f>
        <v xml:space="preserve"> m </v>
      </c>
      <c r="P232" s="6" t="b">
        <f>OR(ISNUMBER(FIND(" m ",Table2[[#This Row],[loc?]])),ISNUMBER(FIND(" mm ",Table2[[#This Row],[loc?]])))</f>
        <v>1</v>
      </c>
      <c r="Q232" s="6" t="b">
        <f>AND(OR(ISNUMBER(FIND(" m ",Table2[[#This Row],[loc?]])),ISNUMBER(FIND(" mm ",Table2[[#This Row],[loc?]]))),SUBSTITUTE(SUBSTITUTE(Table2[[#This Row],[loc?]]," m ","")," mm ","")="")</f>
        <v>1</v>
      </c>
      <c r="R232" s="36" cm="1">
        <f t="array" ref="R232">AVERAGE(IF(Table2[[#This Row],[Min_aerobic_1]:[Min_aerobic_2]]="NA",0,Table2[[#This Row],[Min_aerobic_1]:[Min_aerobic_2]]))</f>
        <v>3.0172837897812747E-6</v>
      </c>
    </row>
    <row r="233" spans="1:18" x14ac:dyDescent="0.35">
      <c r="A233" s="4" t="s">
        <v>703</v>
      </c>
      <c r="B233" s="4" t="s">
        <v>704</v>
      </c>
      <c r="C233" s="4" t="s">
        <v>705</v>
      </c>
      <c r="D233" s="6">
        <v>6.72196030806555E-6</v>
      </c>
      <c r="E233" s="6">
        <v>5.1268384816072599E-6</v>
      </c>
      <c r="F233" s="6">
        <v>5.1315786142743597E-6</v>
      </c>
      <c r="G233" s="6">
        <v>4.8011683079248797E-6</v>
      </c>
      <c r="H233" s="4" t="s">
        <v>19</v>
      </c>
      <c r="I233" s="4" t="s">
        <v>19</v>
      </c>
      <c r="J233" s="4" t="s">
        <v>19</v>
      </c>
      <c r="K233" s="4" t="s">
        <v>19</v>
      </c>
      <c r="L233" s="4" t="s">
        <v>19</v>
      </c>
      <c r="M233" s="4" t="s">
        <v>19</v>
      </c>
      <c r="N233" s="4" t="b">
        <f>_xlfn.XLOOKUP(Table2[[#This Row],[Protein]],Table3[name],Table3[subloc_assigned],"")&lt;&gt;""</f>
        <v>0</v>
      </c>
      <c r="O233" s="6" t="str" cm="1">
        <f t="array" ref="O233">IF(Table2[[#This Row],[modeled?]]," "&amp;_xlfn.TEXTJOIN(" ",FALSE,_xlfn._xlws.FILTER(Table3[subloc_assigned],Table3[name]=Table2[[#This Row],[Protein]],""))&amp;" ","")</f>
        <v/>
      </c>
      <c r="P233" s="6" t="b">
        <f>OR(ISNUMBER(FIND(" m ",Table2[[#This Row],[loc?]])),ISNUMBER(FIND(" mm ",Table2[[#This Row],[loc?]])))</f>
        <v>0</v>
      </c>
      <c r="Q233" s="6" t="b">
        <f>AND(OR(ISNUMBER(FIND(" m ",Table2[[#This Row],[loc?]])),ISNUMBER(FIND(" mm ",Table2[[#This Row],[loc?]]))),SUBSTITUTE(SUBSTITUTE(Table2[[#This Row],[loc?]]," m ","")," mm ","")="")</f>
        <v>0</v>
      </c>
      <c r="R233" s="36" cm="1">
        <f t="array" ref="R233">AVERAGE(IF(Table2[[#This Row],[Min_aerobic_1]:[Min_aerobic_2]]="NA",0,Table2[[#This Row],[Min_aerobic_1]:[Min_aerobic_2]]))</f>
        <v>5.9243993948364049E-6</v>
      </c>
    </row>
    <row r="234" spans="1:18" x14ac:dyDescent="0.35">
      <c r="A234" s="4" t="s">
        <v>706</v>
      </c>
      <c r="B234" s="4" t="s">
        <v>707</v>
      </c>
      <c r="C234" s="4" t="s">
        <v>708</v>
      </c>
      <c r="D234" s="4">
        <v>1.2640921508872199E-3</v>
      </c>
      <c r="E234" s="4">
        <v>1.0281376318610101E-3</v>
      </c>
      <c r="F234" s="4">
        <v>1.2559236742674901E-3</v>
      </c>
      <c r="G234" s="4">
        <v>1.2834751522708199E-3</v>
      </c>
      <c r="H234" s="4">
        <v>1.3526503632987901E-3</v>
      </c>
      <c r="I234" s="4">
        <v>1.34544696823736E-3</v>
      </c>
      <c r="J234" s="4">
        <v>1.31984021880013E-3</v>
      </c>
      <c r="K234" s="4">
        <v>1.25930839414297E-3</v>
      </c>
      <c r="L234" s="4">
        <v>1.3549340425926999E-3</v>
      </c>
      <c r="M234" s="4">
        <v>1.3721258922180599E-3</v>
      </c>
      <c r="N234" s="4" t="b">
        <f>_xlfn.XLOOKUP(Table2[[#This Row],[Protein]],Table3[name],Table3[subloc_assigned],"")&lt;&gt;""</f>
        <v>1</v>
      </c>
      <c r="O234" s="6" t="str" cm="1">
        <f t="array" ref="O234">IF(Table2[[#This Row],[modeled?]]," "&amp;_xlfn.TEXTJOIN(" ",FALSE,_xlfn._xlws.FILTER(Table3[subloc_assigned],Table3[name]=Table2[[#This Row],[Protein]],""))&amp;" ","")</f>
        <v xml:space="preserve"> c </v>
      </c>
      <c r="P234" s="6" t="b">
        <f>OR(ISNUMBER(FIND(" m ",Table2[[#This Row],[loc?]])),ISNUMBER(FIND(" mm ",Table2[[#This Row],[loc?]])))</f>
        <v>0</v>
      </c>
      <c r="Q234" s="6" t="b">
        <f>AND(OR(ISNUMBER(FIND(" m ",Table2[[#This Row],[loc?]])),ISNUMBER(FIND(" mm ",Table2[[#This Row],[loc?]]))),SUBSTITUTE(SUBSTITUTE(Table2[[#This Row],[loc?]]," m ","")," mm ","")="")</f>
        <v>0</v>
      </c>
      <c r="R234" s="36" cm="1">
        <f t="array" ref="R234">AVERAGE(IF(Table2[[#This Row],[Min_aerobic_1]:[Min_aerobic_2]]="NA",0,Table2[[#This Row],[Min_aerobic_1]:[Min_aerobic_2]]))</f>
        <v>1.1461148913741149E-3</v>
      </c>
    </row>
    <row r="235" spans="1:18" x14ac:dyDescent="0.35">
      <c r="A235" s="4" t="s">
        <v>709</v>
      </c>
      <c r="B235" s="4" t="s">
        <v>710</v>
      </c>
      <c r="C235" s="4" t="s">
        <v>711</v>
      </c>
      <c r="D235" s="4">
        <v>2.7887293341446301E-4</v>
      </c>
      <c r="E235" s="4">
        <v>2.9149325619710599E-4</v>
      </c>
      <c r="F235" s="4">
        <v>3.1940837868905898E-4</v>
      </c>
      <c r="G235" s="4">
        <v>3.3008963948130801E-4</v>
      </c>
      <c r="H235" s="4">
        <v>1.2411601214205899E-4</v>
      </c>
      <c r="I235" s="4">
        <v>1.33709400662093E-4</v>
      </c>
      <c r="J235" s="4">
        <v>1.3160159140156399E-4</v>
      </c>
      <c r="K235" s="4">
        <v>1.5474374370139901E-4</v>
      </c>
      <c r="L235" s="4">
        <v>1.6351044701551801E-4</v>
      </c>
      <c r="M235" s="4">
        <v>1.5790497038486301E-4</v>
      </c>
      <c r="N235" s="4" t="b">
        <f>_xlfn.XLOOKUP(Table2[[#This Row],[Protein]],Table3[name],Table3[subloc_assigned],"")&lt;&gt;""</f>
        <v>1</v>
      </c>
      <c r="O235" s="6" t="str" cm="1">
        <f t="array" ref="O235">IF(Table2[[#This Row],[modeled?]]," "&amp;_xlfn.TEXTJOIN(" ",FALSE,_xlfn._xlws.FILTER(Table3[subloc_assigned],Table3[name]=Table2[[#This Row],[Protein]],""))&amp;" ","")</f>
        <v xml:space="preserve"> m </v>
      </c>
      <c r="P235" s="6" t="b">
        <f>OR(ISNUMBER(FIND(" m ",Table2[[#This Row],[loc?]])),ISNUMBER(FIND(" mm ",Table2[[#This Row],[loc?]])))</f>
        <v>1</v>
      </c>
      <c r="Q235" s="6" t="b">
        <f>AND(OR(ISNUMBER(FIND(" m ",Table2[[#This Row],[loc?]])),ISNUMBER(FIND(" mm ",Table2[[#This Row],[loc?]]))),SUBSTITUTE(SUBSTITUTE(Table2[[#This Row],[loc?]]," m ","")," mm ","")="")</f>
        <v>1</v>
      </c>
      <c r="R235" s="36" cm="1">
        <f t="array" ref="R235">AVERAGE(IF(Table2[[#This Row],[Min_aerobic_1]:[Min_aerobic_2]]="NA",0,Table2[[#This Row],[Min_aerobic_1]:[Min_aerobic_2]]))</f>
        <v>2.8518309480578448E-4</v>
      </c>
    </row>
    <row r="236" spans="1:18" x14ac:dyDescent="0.35">
      <c r="A236" s="4" t="s">
        <v>712</v>
      </c>
      <c r="B236" s="4" t="s">
        <v>713</v>
      </c>
      <c r="C236" s="4" t="s">
        <v>714</v>
      </c>
      <c r="D236" s="4">
        <v>2.3352605031171799E-4</v>
      </c>
      <c r="E236" s="4">
        <v>2.3376639478307599E-4</v>
      </c>
      <c r="F236" s="4">
        <v>3.0023181554208702E-4</v>
      </c>
      <c r="G236" s="4">
        <v>2.9654010416140398E-4</v>
      </c>
      <c r="H236" s="6">
        <v>5.8722412246588203E-5</v>
      </c>
      <c r="I236" s="6">
        <v>6.2101715001734395E-5</v>
      </c>
      <c r="J236" s="6">
        <v>6.4442303472869302E-5</v>
      </c>
      <c r="K236" s="6">
        <v>6.6718298933698305E-5</v>
      </c>
      <c r="L236" s="6">
        <v>7.2252723646974997E-5</v>
      </c>
      <c r="M236" s="6">
        <v>7.4067220202136196E-5</v>
      </c>
      <c r="N236" s="4" t="b">
        <f>_xlfn.XLOOKUP(Table2[[#This Row],[Protein]],Table3[name],Table3[subloc_assigned],"")&lt;&gt;""</f>
        <v>1</v>
      </c>
      <c r="O236" s="6" t="str" cm="1">
        <f t="array" ref="O236">IF(Table2[[#This Row],[modeled?]]," "&amp;_xlfn.TEXTJOIN(" ",FALSE,_xlfn._xlws.FILTER(Table3[subloc_assigned],Table3[name]=Table2[[#This Row],[Protein]],""))&amp;" ","")</f>
        <v xml:space="preserve"> mm </v>
      </c>
      <c r="P236" s="6" t="b">
        <f>OR(ISNUMBER(FIND(" m ",Table2[[#This Row],[loc?]])),ISNUMBER(FIND(" mm ",Table2[[#This Row],[loc?]])))</f>
        <v>1</v>
      </c>
      <c r="Q236" s="6" t="b">
        <f>AND(OR(ISNUMBER(FIND(" m ",Table2[[#This Row],[loc?]])),ISNUMBER(FIND(" mm ",Table2[[#This Row],[loc?]]))),SUBSTITUTE(SUBSTITUTE(Table2[[#This Row],[loc?]]," m ","")," mm ","")="")</f>
        <v>1</v>
      </c>
      <c r="R236" s="36" cm="1">
        <f t="array" ref="R236">AVERAGE(IF(Table2[[#This Row],[Min_aerobic_1]:[Min_aerobic_2]]="NA",0,Table2[[#This Row],[Min_aerobic_1]:[Min_aerobic_2]]))</f>
        <v>2.3364622254739699E-4</v>
      </c>
    </row>
    <row r="237" spans="1:18" x14ac:dyDescent="0.35">
      <c r="A237" s="4" t="s">
        <v>715</v>
      </c>
      <c r="B237" s="4" t="s">
        <v>716</v>
      </c>
      <c r="C237" s="4" t="s">
        <v>717</v>
      </c>
      <c r="D237" s="6">
        <v>5.6019349567827599E-5</v>
      </c>
      <c r="E237" s="6">
        <v>4.7347279684768E-5</v>
      </c>
      <c r="F237" s="6">
        <v>5.9932351626209298E-5</v>
      </c>
      <c r="G237" s="6">
        <v>5.7530006668726497E-5</v>
      </c>
      <c r="H237" s="6">
        <v>2.60168573027195E-5</v>
      </c>
      <c r="I237" s="6">
        <v>2.60425519425088E-5</v>
      </c>
      <c r="J237" s="6">
        <v>2.7079479858601001E-5</v>
      </c>
      <c r="K237" s="6">
        <v>3.0662736030448597E-5</v>
      </c>
      <c r="L237" s="6">
        <v>3.2212303428528101E-5</v>
      </c>
      <c r="M237" s="6">
        <v>3.0632033041199003E-5</v>
      </c>
      <c r="N237" s="4" t="b">
        <f>_xlfn.XLOOKUP(Table2[[#This Row],[Protein]],Table3[name],Table3[subloc_assigned],"")&lt;&gt;""</f>
        <v>0</v>
      </c>
      <c r="O237" s="6" t="str" cm="1">
        <f t="array" ref="O237">IF(Table2[[#This Row],[modeled?]]," "&amp;_xlfn.TEXTJOIN(" ",FALSE,_xlfn._xlws.FILTER(Table3[subloc_assigned],Table3[name]=Table2[[#This Row],[Protein]],""))&amp;" ","")</f>
        <v/>
      </c>
      <c r="P237" s="6" t="b">
        <f>OR(ISNUMBER(FIND(" m ",Table2[[#This Row],[loc?]])),ISNUMBER(FIND(" mm ",Table2[[#This Row],[loc?]])))</f>
        <v>0</v>
      </c>
      <c r="Q237" s="6" t="b">
        <f>AND(OR(ISNUMBER(FIND(" m ",Table2[[#This Row],[loc?]])),ISNUMBER(FIND(" mm ",Table2[[#This Row],[loc?]]))),SUBSTITUTE(SUBSTITUTE(Table2[[#This Row],[loc?]]," m ","")," mm ","")="")</f>
        <v>0</v>
      </c>
      <c r="R237" s="36" cm="1">
        <f t="array" ref="R237">AVERAGE(IF(Table2[[#This Row],[Min_aerobic_1]:[Min_aerobic_2]]="NA",0,Table2[[#This Row],[Min_aerobic_1]:[Min_aerobic_2]]))</f>
        <v>5.16833146262978E-5</v>
      </c>
    </row>
    <row r="238" spans="1:18" x14ac:dyDescent="0.35">
      <c r="A238" s="4" t="s">
        <v>718</v>
      </c>
      <c r="B238" s="4" t="s">
        <v>719</v>
      </c>
      <c r="C238" s="4" t="s">
        <v>720</v>
      </c>
      <c r="D238" s="6">
        <v>2.04046516907779E-5</v>
      </c>
      <c r="E238" s="6">
        <v>1.48319203923339E-5</v>
      </c>
      <c r="F238" s="6">
        <v>1.8605405529670298E-5</v>
      </c>
      <c r="G238" s="6">
        <v>1.8884723989425801E-5</v>
      </c>
      <c r="H238" s="6">
        <v>1.6163417888716799E-5</v>
      </c>
      <c r="I238" s="6">
        <v>1.5921701907773398E-5</v>
      </c>
      <c r="J238" s="6">
        <v>1.6624930713752699E-5</v>
      </c>
      <c r="K238" s="6">
        <v>1.6043658018143698E-5</v>
      </c>
      <c r="L238" s="6">
        <v>1.74293621457363E-5</v>
      </c>
      <c r="M238" s="6">
        <v>1.8844288359879399E-5</v>
      </c>
      <c r="N238" s="4" t="b">
        <f>_xlfn.XLOOKUP(Table2[[#This Row],[Protein]],Table3[name],Table3[subloc_assigned],"")&lt;&gt;""</f>
        <v>0</v>
      </c>
      <c r="O238" s="6" t="str" cm="1">
        <f t="array" ref="O238">IF(Table2[[#This Row],[modeled?]]," "&amp;_xlfn.TEXTJOIN(" ",FALSE,_xlfn._xlws.FILTER(Table3[subloc_assigned],Table3[name]=Table2[[#This Row],[Protein]],""))&amp;" ","")</f>
        <v/>
      </c>
      <c r="P238" s="6" t="b">
        <f>OR(ISNUMBER(FIND(" m ",Table2[[#This Row],[loc?]])),ISNUMBER(FIND(" mm ",Table2[[#This Row],[loc?]])))</f>
        <v>0</v>
      </c>
      <c r="Q238" s="6" t="b">
        <f>AND(OR(ISNUMBER(FIND(" m ",Table2[[#This Row],[loc?]])),ISNUMBER(FIND(" mm ",Table2[[#This Row],[loc?]]))),SUBSTITUTE(SUBSTITUTE(Table2[[#This Row],[loc?]]," m ","")," mm ","")="")</f>
        <v>0</v>
      </c>
      <c r="R238" s="36" cm="1">
        <f t="array" ref="R238">AVERAGE(IF(Table2[[#This Row],[Min_aerobic_1]:[Min_aerobic_2]]="NA",0,Table2[[#This Row],[Min_aerobic_1]:[Min_aerobic_2]]))</f>
        <v>1.7618286041555899E-5</v>
      </c>
    </row>
    <row r="239" spans="1:18" x14ac:dyDescent="0.35">
      <c r="A239" s="4" t="s">
        <v>721</v>
      </c>
      <c r="B239" s="4" t="s">
        <v>722</v>
      </c>
      <c r="C239" s="4" t="s">
        <v>723</v>
      </c>
      <c r="D239" s="4">
        <v>1.0484191929733E-3</v>
      </c>
      <c r="E239" s="4">
        <v>1.2254077776144899E-3</v>
      </c>
      <c r="F239" s="4">
        <v>1.02673516622256E-3</v>
      </c>
      <c r="G239" s="4">
        <v>1.15567544038562E-3</v>
      </c>
      <c r="H239" s="4">
        <v>3.9312480925114002E-4</v>
      </c>
      <c r="I239" s="4">
        <v>4.0234529771781299E-4</v>
      </c>
      <c r="J239" s="4">
        <v>3.9886009026945702E-4</v>
      </c>
      <c r="K239" s="4">
        <v>3.3127726095411698E-4</v>
      </c>
      <c r="L239" s="4">
        <v>3.67278869272978E-4</v>
      </c>
      <c r="M239" s="4">
        <v>3.78357105901432E-4</v>
      </c>
      <c r="N239" s="4" t="b">
        <f>_xlfn.XLOOKUP(Table2[[#This Row],[Protein]],Table3[name],Table3[subloc_assigned],"")&lt;&gt;""</f>
        <v>1</v>
      </c>
      <c r="O239" s="6" t="str" cm="1">
        <f t="array" ref="O239">IF(Table2[[#This Row],[modeled?]]," "&amp;_xlfn.TEXTJOIN(" ",FALSE,_xlfn._xlws.FILTER(Table3[subloc_assigned],Table3[name]=Table2[[#This Row],[Protein]],""))&amp;" ","")</f>
        <v xml:space="preserve"> m </v>
      </c>
      <c r="P239" s="6" t="b">
        <f>OR(ISNUMBER(FIND(" m ",Table2[[#This Row],[loc?]])),ISNUMBER(FIND(" mm ",Table2[[#This Row],[loc?]])))</f>
        <v>1</v>
      </c>
      <c r="Q239" s="6" t="b">
        <f>AND(OR(ISNUMBER(FIND(" m ",Table2[[#This Row],[loc?]])),ISNUMBER(FIND(" mm ",Table2[[#This Row],[loc?]]))),SUBSTITUTE(SUBSTITUTE(Table2[[#This Row],[loc?]]," m ","")," mm ","")="")</f>
        <v>1</v>
      </c>
      <c r="R239" s="36" cm="1">
        <f t="array" ref="R239">AVERAGE(IF(Table2[[#This Row],[Min_aerobic_1]:[Min_aerobic_2]]="NA",0,Table2[[#This Row],[Min_aerobic_1]:[Min_aerobic_2]]))</f>
        <v>1.1369134852938949E-3</v>
      </c>
    </row>
    <row r="240" spans="1:18" x14ac:dyDescent="0.35">
      <c r="A240" s="4" t="s">
        <v>724</v>
      </c>
      <c r="B240" s="4" t="s">
        <v>725</v>
      </c>
      <c r="C240" s="4" t="s">
        <v>726</v>
      </c>
      <c r="D240" s="6">
        <v>9.0862496640335694E-5</v>
      </c>
      <c r="E240" s="6">
        <v>7.0342546460148398E-5</v>
      </c>
      <c r="F240" s="6">
        <v>8.9807415003589696E-5</v>
      </c>
      <c r="G240" s="6">
        <v>9.3253599732768204E-5</v>
      </c>
      <c r="H240" s="4">
        <v>2.2804220932019599E-4</v>
      </c>
      <c r="I240" s="4">
        <v>2.21605318426471E-4</v>
      </c>
      <c r="J240" s="4">
        <v>2.27114720074332E-4</v>
      </c>
      <c r="K240" s="4">
        <v>2.2426820493177E-4</v>
      </c>
      <c r="L240" s="4">
        <v>2.48070325312444E-4</v>
      </c>
      <c r="M240" s="4">
        <v>2.3916806874773401E-4</v>
      </c>
      <c r="N240" s="4" t="b">
        <f>_xlfn.XLOOKUP(Table2[[#This Row],[Protein]],Table3[name],Table3[subloc_assigned],"")&lt;&gt;""</f>
        <v>0</v>
      </c>
      <c r="O240" s="6" t="str" cm="1">
        <f t="array" ref="O240">IF(Table2[[#This Row],[modeled?]]," "&amp;_xlfn.TEXTJOIN(" ",FALSE,_xlfn._xlws.FILTER(Table3[subloc_assigned],Table3[name]=Table2[[#This Row],[Protein]],""))&amp;" ","")</f>
        <v/>
      </c>
      <c r="P240" s="6" t="b">
        <f>OR(ISNUMBER(FIND(" m ",Table2[[#This Row],[loc?]])),ISNUMBER(FIND(" mm ",Table2[[#This Row],[loc?]])))</f>
        <v>0</v>
      </c>
      <c r="Q240" s="6" t="b">
        <f>AND(OR(ISNUMBER(FIND(" m ",Table2[[#This Row],[loc?]])),ISNUMBER(FIND(" mm ",Table2[[#This Row],[loc?]]))),SUBSTITUTE(SUBSTITUTE(Table2[[#This Row],[loc?]]," m ","")," mm ","")="")</f>
        <v>0</v>
      </c>
      <c r="R240" s="36" cm="1">
        <f t="array" ref="R240">AVERAGE(IF(Table2[[#This Row],[Min_aerobic_1]:[Min_aerobic_2]]="NA",0,Table2[[#This Row],[Min_aerobic_1]:[Min_aerobic_2]]))</f>
        <v>8.0602521550242052E-5</v>
      </c>
    </row>
    <row r="241" spans="1:18" x14ac:dyDescent="0.35">
      <c r="A241" s="4" t="s">
        <v>727</v>
      </c>
      <c r="B241" s="4" t="s">
        <v>728</v>
      </c>
      <c r="C241" s="4" t="s">
        <v>729</v>
      </c>
      <c r="D241" s="6">
        <v>3.2310383459834897E-5</v>
      </c>
      <c r="E241" s="6">
        <v>2.9654762052763199E-5</v>
      </c>
      <c r="F241" s="6">
        <v>3.5961268804049098E-5</v>
      </c>
      <c r="G241" s="6">
        <v>3.5797610432689798E-5</v>
      </c>
      <c r="H241" s="6">
        <v>6.2565260226191E-5</v>
      </c>
      <c r="I241" s="6">
        <v>6.4584099989919194E-5</v>
      </c>
      <c r="J241" s="6">
        <v>6.3924780485277895E-5</v>
      </c>
      <c r="K241" s="6">
        <v>5.6311473543239401E-5</v>
      </c>
      <c r="L241" s="6">
        <v>6.1940385505379294E-5</v>
      </c>
      <c r="M241" s="6">
        <v>6.0950911301189503E-5</v>
      </c>
      <c r="N241" s="4" t="b">
        <f>_xlfn.XLOOKUP(Table2[[#This Row],[Protein]],Table3[name],Table3[subloc_assigned],"")&lt;&gt;""</f>
        <v>0</v>
      </c>
      <c r="O241" s="6" t="str" cm="1">
        <f t="array" ref="O241">IF(Table2[[#This Row],[modeled?]]," "&amp;_xlfn.TEXTJOIN(" ",FALSE,_xlfn._xlws.FILTER(Table3[subloc_assigned],Table3[name]=Table2[[#This Row],[Protein]],""))&amp;" ","")</f>
        <v/>
      </c>
      <c r="P241" s="6" t="b">
        <f>OR(ISNUMBER(FIND(" m ",Table2[[#This Row],[loc?]])),ISNUMBER(FIND(" mm ",Table2[[#This Row],[loc?]])))</f>
        <v>0</v>
      </c>
      <c r="Q241" s="6" t="b">
        <f>AND(OR(ISNUMBER(FIND(" m ",Table2[[#This Row],[loc?]])),ISNUMBER(FIND(" mm ",Table2[[#This Row],[loc?]]))),SUBSTITUTE(SUBSTITUTE(Table2[[#This Row],[loc?]]," m ","")," mm ","")="")</f>
        <v>0</v>
      </c>
      <c r="R241" s="36" cm="1">
        <f t="array" ref="R241">AVERAGE(IF(Table2[[#This Row],[Min_aerobic_1]:[Min_aerobic_2]]="NA",0,Table2[[#This Row],[Min_aerobic_1]:[Min_aerobic_2]]))</f>
        <v>3.098257275629905E-5</v>
      </c>
    </row>
    <row r="242" spans="1:18" x14ac:dyDescent="0.35">
      <c r="A242" s="4" t="s">
        <v>730</v>
      </c>
      <c r="B242" s="4" t="s">
        <v>731</v>
      </c>
      <c r="C242" s="4" t="s">
        <v>732</v>
      </c>
      <c r="D242" s="4" t="s">
        <v>19</v>
      </c>
      <c r="E242" s="4" t="s">
        <v>19</v>
      </c>
      <c r="F242" s="4" t="s">
        <v>19</v>
      </c>
      <c r="G242" s="4" t="s">
        <v>19</v>
      </c>
      <c r="H242" s="6">
        <v>3.9473772157866401E-6</v>
      </c>
      <c r="I242" s="6">
        <v>3.9854068218379003E-6</v>
      </c>
      <c r="J242" s="6">
        <v>4.4522507477160299E-6</v>
      </c>
      <c r="K242" s="6">
        <v>4.9749539217807601E-6</v>
      </c>
      <c r="L242" s="6">
        <v>4.80034488464311E-6</v>
      </c>
      <c r="M242" s="6">
        <v>4.9322966307237499E-6</v>
      </c>
      <c r="N242" s="4" t="b">
        <f>_xlfn.XLOOKUP(Table2[[#This Row],[Protein]],Table3[name],Table3[subloc_assigned],"")&lt;&gt;""</f>
        <v>0</v>
      </c>
      <c r="O242" s="6" t="str" cm="1">
        <f t="array" ref="O242">IF(Table2[[#This Row],[modeled?]]," "&amp;_xlfn.TEXTJOIN(" ",FALSE,_xlfn._xlws.FILTER(Table3[subloc_assigned],Table3[name]=Table2[[#This Row],[Protein]],""))&amp;" ","")</f>
        <v/>
      </c>
      <c r="P242" s="6" t="b">
        <f>OR(ISNUMBER(FIND(" m ",Table2[[#This Row],[loc?]])),ISNUMBER(FIND(" mm ",Table2[[#This Row],[loc?]])))</f>
        <v>0</v>
      </c>
      <c r="Q242" s="6" t="b">
        <f>AND(OR(ISNUMBER(FIND(" m ",Table2[[#This Row],[loc?]])),ISNUMBER(FIND(" mm ",Table2[[#This Row],[loc?]]))),SUBSTITUTE(SUBSTITUTE(Table2[[#This Row],[loc?]]," m ","")," mm ","")="")</f>
        <v>0</v>
      </c>
      <c r="R242" s="36" cm="1">
        <f t="array" ref="R242">AVERAGE(IF(Table2[[#This Row],[Min_aerobic_1]:[Min_aerobic_2]]="NA",0,Table2[[#This Row],[Min_aerobic_1]:[Min_aerobic_2]]))</f>
        <v>0</v>
      </c>
    </row>
    <row r="243" spans="1:18" x14ac:dyDescent="0.35">
      <c r="A243" s="4" t="s">
        <v>733</v>
      </c>
      <c r="B243" s="4" t="s">
        <v>734</v>
      </c>
      <c r="C243" s="4" t="s">
        <v>735</v>
      </c>
      <c r="D243" s="6">
        <v>3.4093470104087799E-5</v>
      </c>
      <c r="E243" s="6">
        <v>3.0959753193094502E-5</v>
      </c>
      <c r="F243" s="6">
        <v>4.0411217125752602E-5</v>
      </c>
      <c r="G243" s="6">
        <v>4.0962645292469197E-5</v>
      </c>
      <c r="H243" s="6">
        <v>3.70120584345103E-5</v>
      </c>
      <c r="I243" s="6">
        <v>3.5609112613035702E-5</v>
      </c>
      <c r="J243" s="6">
        <v>3.8072336984249198E-5</v>
      </c>
      <c r="K243" s="6">
        <v>4.4053861191664103E-5</v>
      </c>
      <c r="L243" s="6">
        <v>4.6580633786759698E-5</v>
      </c>
      <c r="M243" s="6">
        <v>4.3720907012470903E-5</v>
      </c>
      <c r="N243" s="4" t="b">
        <f>_xlfn.XLOOKUP(Table2[[#This Row],[Protein]],Table3[name],Table3[subloc_assigned],"")&lt;&gt;""</f>
        <v>0</v>
      </c>
      <c r="O243" s="6" t="str" cm="1">
        <f t="array" ref="O243">IF(Table2[[#This Row],[modeled?]]," "&amp;_xlfn.TEXTJOIN(" ",FALSE,_xlfn._xlws.FILTER(Table3[subloc_assigned],Table3[name]=Table2[[#This Row],[Protein]],""))&amp;" ","")</f>
        <v/>
      </c>
      <c r="P243" s="6" t="b">
        <f>OR(ISNUMBER(FIND(" m ",Table2[[#This Row],[loc?]])),ISNUMBER(FIND(" mm ",Table2[[#This Row],[loc?]])))</f>
        <v>0</v>
      </c>
      <c r="Q243" s="6" t="b">
        <f>AND(OR(ISNUMBER(FIND(" m ",Table2[[#This Row],[loc?]])),ISNUMBER(FIND(" mm ",Table2[[#This Row],[loc?]]))),SUBSTITUTE(SUBSTITUTE(Table2[[#This Row],[loc?]]," m ","")," mm ","")="")</f>
        <v>0</v>
      </c>
      <c r="R243" s="36" cm="1">
        <f t="array" ref="R243">AVERAGE(IF(Table2[[#This Row],[Min_aerobic_1]:[Min_aerobic_2]]="NA",0,Table2[[#This Row],[Min_aerobic_1]:[Min_aerobic_2]]))</f>
        <v>3.2526611648591151E-5</v>
      </c>
    </row>
    <row r="244" spans="1:18" x14ac:dyDescent="0.35">
      <c r="A244" s="4" t="s">
        <v>736</v>
      </c>
      <c r="B244" s="4" t="s">
        <v>737</v>
      </c>
      <c r="C244" s="4" t="s">
        <v>738</v>
      </c>
      <c r="D244" s="4">
        <v>1.60298555642652E-4</v>
      </c>
      <c r="E244" s="4">
        <v>1.4425514396277099E-4</v>
      </c>
      <c r="F244" s="4">
        <v>1.6796106078326701E-4</v>
      </c>
      <c r="G244" s="4">
        <v>1.7236354697564899E-4</v>
      </c>
      <c r="H244" s="4">
        <v>4.9841670254327801E-4</v>
      </c>
      <c r="I244" s="4">
        <v>4.7723426137757002E-4</v>
      </c>
      <c r="J244" s="4">
        <v>4.5012054087190697E-4</v>
      </c>
      <c r="K244" s="4">
        <v>3.9392674673081798E-4</v>
      </c>
      <c r="L244" s="4">
        <v>4.0234625578282302E-4</v>
      </c>
      <c r="M244" s="4">
        <v>4.2201062401300501E-4</v>
      </c>
      <c r="N244" s="4" t="b">
        <f>_xlfn.XLOOKUP(Table2[[#This Row],[Protein]],Table3[name],Table3[subloc_assigned],"")&lt;&gt;""</f>
        <v>1</v>
      </c>
      <c r="O244" s="6" t="str" cm="1">
        <f t="array" ref="O244">IF(Table2[[#This Row],[modeled?]]," "&amp;_xlfn.TEXTJOIN(" ",FALSE,_xlfn._xlws.FILTER(Table3[subloc_assigned],Table3[name]=Table2[[#This Row],[Protein]],""))&amp;" ","")</f>
        <v xml:space="preserve"> n </v>
      </c>
      <c r="P244" s="6" t="b">
        <f>OR(ISNUMBER(FIND(" m ",Table2[[#This Row],[loc?]])),ISNUMBER(FIND(" mm ",Table2[[#This Row],[loc?]])))</f>
        <v>0</v>
      </c>
      <c r="Q244" s="6" t="b">
        <f>AND(OR(ISNUMBER(FIND(" m ",Table2[[#This Row],[loc?]])),ISNUMBER(FIND(" mm ",Table2[[#This Row],[loc?]]))),SUBSTITUTE(SUBSTITUTE(Table2[[#This Row],[loc?]]," m ","")," mm ","")="")</f>
        <v>0</v>
      </c>
      <c r="R244" s="36" cm="1">
        <f t="array" ref="R244">AVERAGE(IF(Table2[[#This Row],[Min_aerobic_1]:[Min_aerobic_2]]="NA",0,Table2[[#This Row],[Min_aerobic_1]:[Min_aerobic_2]]))</f>
        <v>1.5227684980271151E-4</v>
      </c>
    </row>
    <row r="245" spans="1:18" x14ac:dyDescent="0.35">
      <c r="A245" s="4" t="s">
        <v>739</v>
      </c>
      <c r="B245" s="4" t="s">
        <v>740</v>
      </c>
      <c r="C245" s="4" t="s">
        <v>741</v>
      </c>
      <c r="D245" s="6">
        <v>6.1178968933968706E-5</v>
      </c>
      <c r="E245" s="6">
        <v>6.8231475535039695E-5</v>
      </c>
      <c r="F245" s="6">
        <v>6.5625441829876094E-5</v>
      </c>
      <c r="G245" s="6">
        <v>6.8801934818419201E-5</v>
      </c>
      <c r="H245" s="6">
        <v>7.6002152294371797E-5</v>
      </c>
      <c r="I245" s="6">
        <v>7.6260290103467404E-5</v>
      </c>
      <c r="J245" s="6">
        <v>7.82369491097594E-5</v>
      </c>
      <c r="K245" s="6">
        <v>7.8498011817331394E-5</v>
      </c>
      <c r="L245" s="6">
        <v>8.1423060927730901E-5</v>
      </c>
      <c r="M245" s="6">
        <v>7.7051867673537001E-5</v>
      </c>
      <c r="N245" s="4" t="b">
        <f>_xlfn.XLOOKUP(Table2[[#This Row],[Protein]],Table3[name],Table3[subloc_assigned],"")&lt;&gt;""</f>
        <v>1</v>
      </c>
      <c r="O245" s="6" t="str" cm="1">
        <f t="array" ref="O245">IF(Table2[[#This Row],[modeled?]]," "&amp;_xlfn.TEXTJOIN(" ",FALSE,_xlfn._xlws.FILTER(Table3[subloc_assigned],Table3[name]=Table2[[#This Row],[Protein]],""))&amp;" ","")</f>
        <v xml:space="preserve"> m </v>
      </c>
      <c r="P245" s="6" t="b">
        <f>OR(ISNUMBER(FIND(" m ",Table2[[#This Row],[loc?]])),ISNUMBER(FIND(" mm ",Table2[[#This Row],[loc?]])))</f>
        <v>1</v>
      </c>
      <c r="Q245" s="6" t="b">
        <f>AND(OR(ISNUMBER(FIND(" m ",Table2[[#This Row],[loc?]])),ISNUMBER(FIND(" mm ",Table2[[#This Row],[loc?]]))),SUBSTITUTE(SUBSTITUTE(Table2[[#This Row],[loc?]]," m ","")," mm ","")="")</f>
        <v>1</v>
      </c>
      <c r="R245" s="36" cm="1">
        <f t="array" ref="R245">AVERAGE(IF(Table2[[#This Row],[Min_aerobic_1]:[Min_aerobic_2]]="NA",0,Table2[[#This Row],[Min_aerobic_1]:[Min_aerobic_2]]))</f>
        <v>6.4705222234504207E-5</v>
      </c>
    </row>
    <row r="246" spans="1:18" x14ac:dyDescent="0.35">
      <c r="A246" s="4" t="s">
        <v>742</v>
      </c>
      <c r="B246" s="4" t="s">
        <v>743</v>
      </c>
      <c r="C246" s="4" t="s">
        <v>744</v>
      </c>
      <c r="D246" s="6">
        <v>2.66081683214012E-5</v>
      </c>
      <c r="E246" s="6">
        <v>2.3238784020025798E-5</v>
      </c>
      <c r="F246" s="6">
        <v>2.64475419856343E-5</v>
      </c>
      <c r="G246" s="6">
        <v>2.6723141794761199E-5</v>
      </c>
      <c r="H246" s="6">
        <v>1.4080992576923E-5</v>
      </c>
      <c r="I246" s="6">
        <v>1.3992950572616E-5</v>
      </c>
      <c r="J246" s="6">
        <v>1.4522994526609801E-5</v>
      </c>
      <c r="K246" s="6">
        <v>1.52859563588725E-5</v>
      </c>
      <c r="L246" s="6">
        <v>1.6895293690920999E-5</v>
      </c>
      <c r="M246" s="6">
        <v>1.7117543148959601E-5</v>
      </c>
      <c r="N246" s="4" t="b">
        <f>_xlfn.XLOOKUP(Table2[[#This Row],[Protein]],Table3[name],Table3[subloc_assigned],"")&lt;&gt;""</f>
        <v>0</v>
      </c>
      <c r="O246" s="6" t="str" cm="1">
        <f t="array" ref="O246">IF(Table2[[#This Row],[modeled?]]," "&amp;_xlfn.TEXTJOIN(" ",FALSE,_xlfn._xlws.FILTER(Table3[subloc_assigned],Table3[name]=Table2[[#This Row],[Protein]],""))&amp;" ","")</f>
        <v/>
      </c>
      <c r="P246" s="6" t="b">
        <f>OR(ISNUMBER(FIND(" m ",Table2[[#This Row],[loc?]])),ISNUMBER(FIND(" mm ",Table2[[#This Row],[loc?]])))</f>
        <v>0</v>
      </c>
      <c r="Q246" s="6" t="b">
        <f>AND(OR(ISNUMBER(FIND(" m ",Table2[[#This Row],[loc?]])),ISNUMBER(FIND(" mm ",Table2[[#This Row],[loc?]]))),SUBSTITUTE(SUBSTITUTE(Table2[[#This Row],[loc?]]," m ","")," mm ","")="")</f>
        <v>0</v>
      </c>
      <c r="R246" s="36" cm="1">
        <f t="array" ref="R246">AVERAGE(IF(Table2[[#This Row],[Min_aerobic_1]:[Min_aerobic_2]]="NA",0,Table2[[#This Row],[Min_aerobic_1]:[Min_aerobic_2]]))</f>
        <v>2.4923476170713501E-5</v>
      </c>
    </row>
    <row r="247" spans="1:18" x14ac:dyDescent="0.35">
      <c r="A247" s="4" t="s">
        <v>745</v>
      </c>
      <c r="B247" s="4" t="s">
        <v>746</v>
      </c>
      <c r="C247" s="4" t="s">
        <v>747</v>
      </c>
      <c r="D247" s="4">
        <v>3.20189483627725E-3</v>
      </c>
      <c r="E247" s="4">
        <v>3.0910934550694301E-3</v>
      </c>
      <c r="F247" s="4">
        <v>4.1325215206650901E-3</v>
      </c>
      <c r="G247" s="4">
        <v>3.9995293901437896E-3</v>
      </c>
      <c r="H247" s="4">
        <v>1.3540765597371399E-3</v>
      </c>
      <c r="I247" s="4">
        <v>1.3713033385992601E-3</v>
      </c>
      <c r="J247" s="4">
        <v>1.31025910724201E-3</v>
      </c>
      <c r="K247" s="4">
        <v>1.53338064528369E-3</v>
      </c>
      <c r="L247" s="4">
        <v>1.51521474736292E-3</v>
      </c>
      <c r="M247" s="4">
        <v>1.5232807847222901E-3</v>
      </c>
      <c r="N247" s="4" t="b">
        <f>_xlfn.XLOOKUP(Table2[[#This Row],[Protein]],Table3[name],Table3[subloc_assigned],"")&lt;&gt;""</f>
        <v>0</v>
      </c>
      <c r="O247" s="6" t="str" cm="1">
        <f t="array" ref="O247">IF(Table2[[#This Row],[modeled?]]," "&amp;_xlfn.TEXTJOIN(" ",FALSE,_xlfn._xlws.FILTER(Table3[subloc_assigned],Table3[name]=Table2[[#This Row],[Protein]],""))&amp;" ","")</f>
        <v/>
      </c>
      <c r="P247" s="6" t="b">
        <f>OR(ISNUMBER(FIND(" m ",Table2[[#This Row],[loc?]])),ISNUMBER(FIND(" mm ",Table2[[#This Row],[loc?]])))</f>
        <v>0</v>
      </c>
      <c r="Q247" s="6" t="b">
        <f>AND(OR(ISNUMBER(FIND(" m ",Table2[[#This Row],[loc?]])),ISNUMBER(FIND(" mm ",Table2[[#This Row],[loc?]]))),SUBSTITUTE(SUBSTITUTE(Table2[[#This Row],[loc?]]," m ","")," mm ","")="")</f>
        <v>0</v>
      </c>
      <c r="R247" s="36" cm="1">
        <f t="array" ref="R247">AVERAGE(IF(Table2[[#This Row],[Min_aerobic_1]:[Min_aerobic_2]]="NA",0,Table2[[#This Row],[Min_aerobic_1]:[Min_aerobic_2]]))</f>
        <v>3.1464941456733403E-3</v>
      </c>
    </row>
    <row r="248" spans="1:18" x14ac:dyDescent="0.35">
      <c r="A248" s="4" t="s">
        <v>748</v>
      </c>
      <c r="B248" s="4" t="s">
        <v>749</v>
      </c>
      <c r="C248" s="4" t="s">
        <v>750</v>
      </c>
      <c r="D248" s="4">
        <v>3.3955691621272901E-3</v>
      </c>
      <c r="E248" s="4">
        <v>3.1251754983752998E-3</v>
      </c>
      <c r="F248" s="4">
        <v>3.7689784240931201E-3</v>
      </c>
      <c r="G248" s="4">
        <v>3.8742693338494698E-3</v>
      </c>
      <c r="H248" s="4">
        <v>1.9962746357824598E-3</v>
      </c>
      <c r="I248" s="4">
        <v>1.8311965503288699E-3</v>
      </c>
      <c r="J248" s="4">
        <v>2.1313485689760199E-3</v>
      </c>
      <c r="K248" s="4">
        <v>2.3381133863811399E-3</v>
      </c>
      <c r="L248" s="4">
        <v>2.2941358986755698E-3</v>
      </c>
      <c r="M248" s="4">
        <v>2.18410779347515E-3</v>
      </c>
      <c r="N248" s="4" t="b">
        <f>_xlfn.XLOOKUP(Table2[[#This Row],[Protein]],Table3[name],Table3[subloc_assigned],"")&lt;&gt;""</f>
        <v>1</v>
      </c>
      <c r="O248" s="6" t="str" cm="1">
        <f t="array" ref="O248">IF(Table2[[#This Row],[modeled?]]," "&amp;_xlfn.TEXTJOIN(" ",FALSE,_xlfn._xlws.FILTER(Table3[subloc_assigned],Table3[name]=Table2[[#This Row],[Protein]],""))&amp;" ","")</f>
        <v xml:space="preserve"> c </v>
      </c>
      <c r="P248" s="6" t="b">
        <f>OR(ISNUMBER(FIND(" m ",Table2[[#This Row],[loc?]])),ISNUMBER(FIND(" mm ",Table2[[#This Row],[loc?]])))</f>
        <v>0</v>
      </c>
      <c r="Q248" s="6" t="b">
        <f>AND(OR(ISNUMBER(FIND(" m ",Table2[[#This Row],[loc?]])),ISNUMBER(FIND(" mm ",Table2[[#This Row],[loc?]]))),SUBSTITUTE(SUBSTITUTE(Table2[[#This Row],[loc?]]," m ","")," mm ","")="")</f>
        <v>0</v>
      </c>
      <c r="R248" s="36" cm="1">
        <f t="array" ref="R248">AVERAGE(IF(Table2[[#This Row],[Min_aerobic_1]:[Min_aerobic_2]]="NA",0,Table2[[#This Row],[Min_aerobic_1]:[Min_aerobic_2]]))</f>
        <v>3.2603723302512952E-3</v>
      </c>
    </row>
    <row r="249" spans="1:18" x14ac:dyDescent="0.35">
      <c r="A249" s="4" t="s">
        <v>751</v>
      </c>
      <c r="B249" s="4" t="s">
        <v>752</v>
      </c>
      <c r="C249" s="4" t="s">
        <v>753</v>
      </c>
      <c r="D249" s="4">
        <v>3.9967248838943701E-3</v>
      </c>
      <c r="E249" s="4">
        <v>5.2402410211019601E-3</v>
      </c>
      <c r="F249" s="4">
        <v>4.6443331630818003E-3</v>
      </c>
      <c r="G249" s="4">
        <v>4.5821511838537504E-3</v>
      </c>
      <c r="H249" s="4">
        <v>2.26893121080185E-3</v>
      </c>
      <c r="I249" s="4">
        <v>2.3258381617377601E-3</v>
      </c>
      <c r="J249" s="4">
        <v>2.2528498570565398E-3</v>
      </c>
      <c r="K249" s="4">
        <v>2.5326178166730998E-3</v>
      </c>
      <c r="L249" s="4">
        <v>2.6319447706562599E-3</v>
      </c>
      <c r="M249" s="4">
        <v>2.6762988488294999E-3</v>
      </c>
      <c r="N249" s="4" t="b">
        <f>_xlfn.XLOOKUP(Table2[[#This Row],[Protein]],Table3[name],Table3[subloc_assigned],"")&lt;&gt;""</f>
        <v>1</v>
      </c>
      <c r="O249" s="6" t="str" cm="1">
        <f t="array" ref="O249">IF(Table2[[#This Row],[modeled?]]," "&amp;_xlfn.TEXTJOIN(" ",FALSE,_xlfn._xlws.FILTER(Table3[subloc_assigned],Table3[name]=Table2[[#This Row],[Protein]],""))&amp;" ","")</f>
        <v xml:space="preserve"> c </v>
      </c>
      <c r="P249" s="6" t="b">
        <f>OR(ISNUMBER(FIND(" m ",Table2[[#This Row],[loc?]])),ISNUMBER(FIND(" mm ",Table2[[#This Row],[loc?]])))</f>
        <v>0</v>
      </c>
      <c r="Q249" s="6" t="b">
        <f>AND(OR(ISNUMBER(FIND(" m ",Table2[[#This Row],[loc?]])),ISNUMBER(FIND(" mm ",Table2[[#This Row],[loc?]]))),SUBSTITUTE(SUBSTITUTE(Table2[[#This Row],[loc?]]," m ","")," mm ","")="")</f>
        <v>0</v>
      </c>
      <c r="R249" s="36" cm="1">
        <f t="array" ref="R249">AVERAGE(IF(Table2[[#This Row],[Min_aerobic_1]:[Min_aerobic_2]]="NA",0,Table2[[#This Row],[Min_aerobic_1]:[Min_aerobic_2]]))</f>
        <v>4.6184829524981656E-3</v>
      </c>
    </row>
    <row r="250" spans="1:18" x14ac:dyDescent="0.35">
      <c r="A250" s="4" t="s">
        <v>754</v>
      </c>
      <c r="B250" s="4" t="s">
        <v>755</v>
      </c>
      <c r="C250" s="4" t="s">
        <v>756</v>
      </c>
      <c r="D250" s="4">
        <v>8.7866926894207998E-4</v>
      </c>
      <c r="E250" s="4">
        <v>1.3121470831507799E-3</v>
      </c>
      <c r="F250" s="4">
        <v>1.1885792142168001E-3</v>
      </c>
      <c r="G250" s="4">
        <v>1.26944802211157E-3</v>
      </c>
      <c r="H250" s="4">
        <v>8.3900429170373405E-4</v>
      </c>
      <c r="I250" s="4">
        <v>8.4265887640669595E-4</v>
      </c>
      <c r="J250" s="4">
        <v>9.0584147620816101E-4</v>
      </c>
      <c r="K250" s="4">
        <v>9.9206205399143496E-4</v>
      </c>
      <c r="L250" s="4">
        <v>1.0263632973255101E-3</v>
      </c>
      <c r="M250" s="4">
        <v>1.09209563439971E-3</v>
      </c>
      <c r="N250" s="4" t="b">
        <f>_xlfn.XLOOKUP(Table2[[#This Row],[Protein]],Table3[name],Table3[subloc_assigned],"")&lt;&gt;""</f>
        <v>0</v>
      </c>
      <c r="O250" s="6" t="str" cm="1">
        <f t="array" ref="O250">IF(Table2[[#This Row],[modeled?]]," "&amp;_xlfn.TEXTJOIN(" ",FALSE,_xlfn._xlws.FILTER(Table3[subloc_assigned],Table3[name]=Table2[[#This Row],[Protein]],""))&amp;" ","")</f>
        <v/>
      </c>
      <c r="P250" s="6" t="b">
        <f>OR(ISNUMBER(FIND(" m ",Table2[[#This Row],[loc?]])),ISNUMBER(FIND(" mm ",Table2[[#This Row],[loc?]])))</f>
        <v>0</v>
      </c>
      <c r="Q250" s="6" t="b">
        <f>AND(OR(ISNUMBER(FIND(" m ",Table2[[#This Row],[loc?]])),ISNUMBER(FIND(" mm ",Table2[[#This Row],[loc?]]))),SUBSTITUTE(SUBSTITUTE(Table2[[#This Row],[loc?]]," m ","")," mm ","")="")</f>
        <v>0</v>
      </c>
      <c r="R250" s="36" cm="1">
        <f t="array" ref="R250">AVERAGE(IF(Table2[[#This Row],[Min_aerobic_1]:[Min_aerobic_2]]="NA",0,Table2[[#This Row],[Min_aerobic_1]:[Min_aerobic_2]]))</f>
        <v>1.09540817604643E-3</v>
      </c>
    </row>
    <row r="251" spans="1:18" x14ac:dyDescent="0.35">
      <c r="A251" s="4" t="s">
        <v>757</v>
      </c>
      <c r="B251" s="4" t="s">
        <v>758</v>
      </c>
      <c r="C251" s="4" t="s">
        <v>759</v>
      </c>
      <c r="D251" s="4">
        <v>2.84590003147306E-3</v>
      </c>
      <c r="E251" s="4">
        <v>3.31973668715749E-3</v>
      </c>
      <c r="F251" s="4">
        <v>3.00072838395311E-3</v>
      </c>
      <c r="G251" s="4">
        <v>2.9205820790873401E-3</v>
      </c>
      <c r="H251" s="4">
        <v>1.60498402313706E-3</v>
      </c>
      <c r="I251" s="4">
        <v>1.7208467950440801E-3</v>
      </c>
      <c r="J251" s="4">
        <v>1.6379028249357301E-3</v>
      </c>
      <c r="K251" s="4">
        <v>1.9848735272377702E-3</v>
      </c>
      <c r="L251" s="4">
        <v>1.94497413206907E-3</v>
      </c>
      <c r="M251" s="4">
        <v>1.9405652109738499E-3</v>
      </c>
      <c r="N251" s="4" t="b">
        <f>_xlfn.XLOOKUP(Table2[[#This Row],[Protein]],Table3[name],Table3[subloc_assigned],"")&lt;&gt;""</f>
        <v>1</v>
      </c>
      <c r="O251" s="6" t="str" cm="1">
        <f t="array" ref="O251">IF(Table2[[#This Row],[modeled?]]," "&amp;_xlfn.TEXTJOIN(" ",FALSE,_xlfn._xlws.FILTER(Table3[subloc_assigned],Table3[name]=Table2[[#This Row],[Protein]],""))&amp;" ","")</f>
        <v xml:space="preserve"> c </v>
      </c>
      <c r="P251" s="6" t="b">
        <f>OR(ISNUMBER(FIND(" m ",Table2[[#This Row],[loc?]])),ISNUMBER(FIND(" mm ",Table2[[#This Row],[loc?]])))</f>
        <v>0</v>
      </c>
      <c r="Q251" s="6" t="b">
        <f>AND(OR(ISNUMBER(FIND(" m ",Table2[[#This Row],[loc?]])),ISNUMBER(FIND(" mm ",Table2[[#This Row],[loc?]]))),SUBSTITUTE(SUBSTITUTE(Table2[[#This Row],[loc?]]," m ","")," mm ","")="")</f>
        <v>0</v>
      </c>
      <c r="R251" s="36" cm="1">
        <f t="array" ref="R251">AVERAGE(IF(Table2[[#This Row],[Min_aerobic_1]:[Min_aerobic_2]]="NA",0,Table2[[#This Row],[Min_aerobic_1]:[Min_aerobic_2]]))</f>
        <v>3.0828183593152748E-3</v>
      </c>
    </row>
    <row r="252" spans="1:18" x14ac:dyDescent="0.35">
      <c r="A252" s="4" t="s">
        <v>760</v>
      </c>
      <c r="B252" s="4" t="s">
        <v>761</v>
      </c>
      <c r="C252" s="4" t="s">
        <v>762</v>
      </c>
      <c r="D252" s="6">
        <v>8.2791982020429696E-5</v>
      </c>
      <c r="E252" s="6">
        <v>8.7401439554292906E-5</v>
      </c>
      <c r="F252" s="6">
        <v>9.5810693828999306E-5</v>
      </c>
      <c r="G252" s="6">
        <v>9.2331824897746295E-5</v>
      </c>
      <c r="H252" s="6">
        <v>3.8665882058314399E-5</v>
      </c>
      <c r="I252" s="6">
        <v>3.26283786975127E-5</v>
      </c>
      <c r="J252" s="6">
        <v>4.0054019062492903E-5</v>
      </c>
      <c r="K252" s="6">
        <v>4.5913088149795899E-5</v>
      </c>
      <c r="L252" s="6">
        <v>4.32707321291067E-5</v>
      </c>
      <c r="M252" s="6">
        <v>3.76884431429337E-5</v>
      </c>
      <c r="N252" s="4" t="b">
        <f>_xlfn.XLOOKUP(Table2[[#This Row],[Protein]],Table3[name],Table3[subloc_assigned],"")&lt;&gt;""</f>
        <v>1</v>
      </c>
      <c r="O252" s="6" t="str" cm="1">
        <f t="array" ref="O252">IF(Table2[[#This Row],[modeled?]]," "&amp;_xlfn.TEXTJOIN(" ",FALSE,_xlfn._xlws.FILTER(Table3[subloc_assigned],Table3[name]=Table2[[#This Row],[Protein]],""))&amp;" ","")</f>
        <v xml:space="preserve"> c </v>
      </c>
      <c r="P252" s="6" t="b">
        <f>OR(ISNUMBER(FIND(" m ",Table2[[#This Row],[loc?]])),ISNUMBER(FIND(" mm ",Table2[[#This Row],[loc?]])))</f>
        <v>0</v>
      </c>
      <c r="Q252" s="6" t="b">
        <f>AND(OR(ISNUMBER(FIND(" m ",Table2[[#This Row],[loc?]])),ISNUMBER(FIND(" mm ",Table2[[#This Row],[loc?]]))),SUBSTITUTE(SUBSTITUTE(Table2[[#This Row],[loc?]]," m ","")," mm ","")="")</f>
        <v>0</v>
      </c>
      <c r="R252" s="36" cm="1">
        <f t="array" ref="R252">AVERAGE(IF(Table2[[#This Row],[Min_aerobic_1]:[Min_aerobic_2]]="NA",0,Table2[[#This Row],[Min_aerobic_1]:[Min_aerobic_2]]))</f>
        <v>8.5096710787361301E-5</v>
      </c>
    </row>
    <row r="253" spans="1:18" x14ac:dyDescent="0.35">
      <c r="A253" s="4" t="s">
        <v>763</v>
      </c>
      <c r="B253" s="4" t="s">
        <v>764</v>
      </c>
      <c r="C253" s="4" t="s">
        <v>765</v>
      </c>
      <c r="D253" s="6">
        <v>7.6303732914825094E-5</v>
      </c>
      <c r="E253" s="6">
        <v>8.2768150200814098E-5</v>
      </c>
      <c r="F253" s="6">
        <v>8.4062781106412701E-5</v>
      </c>
      <c r="G253" s="6">
        <v>8.5593981388494306E-5</v>
      </c>
      <c r="H253" s="6">
        <v>4.2502116714520001E-5</v>
      </c>
      <c r="I253" s="6">
        <v>3.9582741662368803E-5</v>
      </c>
      <c r="J253" s="6">
        <v>4.3106430622283E-5</v>
      </c>
      <c r="K253" s="6">
        <v>4.7548230729769701E-5</v>
      </c>
      <c r="L253" s="6">
        <v>4.74797220331103E-5</v>
      </c>
      <c r="M253" s="6">
        <v>4.5328987369744901E-5</v>
      </c>
      <c r="N253" s="4" t="b">
        <f>_xlfn.XLOOKUP(Table2[[#This Row],[Protein]],Table3[name],Table3[subloc_assigned],"")&lt;&gt;""</f>
        <v>0</v>
      </c>
      <c r="O253" s="6" t="str" cm="1">
        <f t="array" ref="O253">IF(Table2[[#This Row],[modeled?]]," "&amp;_xlfn.TEXTJOIN(" ",FALSE,_xlfn._xlws.FILTER(Table3[subloc_assigned],Table3[name]=Table2[[#This Row],[Protein]],""))&amp;" ","")</f>
        <v/>
      </c>
      <c r="P253" s="6" t="b">
        <f>OR(ISNUMBER(FIND(" m ",Table2[[#This Row],[loc?]])),ISNUMBER(FIND(" mm ",Table2[[#This Row],[loc?]])))</f>
        <v>0</v>
      </c>
      <c r="Q253" s="6" t="b">
        <f>AND(OR(ISNUMBER(FIND(" m ",Table2[[#This Row],[loc?]])),ISNUMBER(FIND(" mm ",Table2[[#This Row],[loc?]]))),SUBSTITUTE(SUBSTITUTE(Table2[[#This Row],[loc?]]," m ","")," mm ","")="")</f>
        <v>0</v>
      </c>
      <c r="R253" s="36" cm="1">
        <f t="array" ref="R253">AVERAGE(IF(Table2[[#This Row],[Min_aerobic_1]:[Min_aerobic_2]]="NA",0,Table2[[#This Row],[Min_aerobic_1]:[Min_aerobic_2]]))</f>
        <v>7.9535941557819603E-5</v>
      </c>
    </row>
    <row r="254" spans="1:18" x14ac:dyDescent="0.35">
      <c r="A254" s="4" t="s">
        <v>766</v>
      </c>
      <c r="B254" s="4" t="s">
        <v>767</v>
      </c>
      <c r="C254" s="4" t="s">
        <v>767</v>
      </c>
      <c r="D254" s="6">
        <v>1.56771522368722E-5</v>
      </c>
      <c r="E254" s="6">
        <v>1.1503606445565399E-5</v>
      </c>
      <c r="F254" s="6">
        <v>1.58294037128214E-5</v>
      </c>
      <c r="G254" s="6">
        <v>1.64367457299908E-5</v>
      </c>
      <c r="H254" s="6">
        <v>3.4775857997866797E-5</v>
      </c>
      <c r="I254" s="6">
        <v>3.8141410085009298E-5</v>
      </c>
      <c r="J254" s="6">
        <v>3.6204458561967303E-5</v>
      </c>
      <c r="K254" s="6">
        <v>3.9092077804644703E-5</v>
      </c>
      <c r="L254" s="6">
        <v>4.1270135331535898E-5</v>
      </c>
      <c r="M254" s="6">
        <v>4.1739426813943903E-5</v>
      </c>
      <c r="N254" s="4" t="b">
        <f>_xlfn.XLOOKUP(Table2[[#This Row],[Protein]],Table3[name],Table3[subloc_assigned],"")&lt;&gt;""</f>
        <v>0</v>
      </c>
      <c r="O254" s="6" t="str" cm="1">
        <f t="array" ref="O254">IF(Table2[[#This Row],[modeled?]]," "&amp;_xlfn.TEXTJOIN(" ",FALSE,_xlfn._xlws.FILTER(Table3[subloc_assigned],Table3[name]=Table2[[#This Row],[Protein]],""))&amp;" ","")</f>
        <v/>
      </c>
      <c r="P254" s="6" t="b">
        <f>OR(ISNUMBER(FIND(" m ",Table2[[#This Row],[loc?]])),ISNUMBER(FIND(" mm ",Table2[[#This Row],[loc?]])))</f>
        <v>0</v>
      </c>
      <c r="Q254" s="6" t="b">
        <f>AND(OR(ISNUMBER(FIND(" m ",Table2[[#This Row],[loc?]])),ISNUMBER(FIND(" mm ",Table2[[#This Row],[loc?]]))),SUBSTITUTE(SUBSTITUTE(Table2[[#This Row],[loc?]]," m ","")," mm ","")="")</f>
        <v>0</v>
      </c>
      <c r="R254" s="36" cm="1">
        <f t="array" ref="R254">AVERAGE(IF(Table2[[#This Row],[Min_aerobic_1]:[Min_aerobic_2]]="NA",0,Table2[[#This Row],[Min_aerobic_1]:[Min_aerobic_2]]))</f>
        <v>1.35903793412188E-5</v>
      </c>
    </row>
    <row r="255" spans="1:18" x14ac:dyDescent="0.35">
      <c r="A255" s="4" t="s">
        <v>768</v>
      </c>
      <c r="B255" s="4" t="s">
        <v>769</v>
      </c>
      <c r="C255" s="4" t="s">
        <v>769</v>
      </c>
      <c r="D255" s="6">
        <v>3.5382164922060899E-5</v>
      </c>
      <c r="E255" s="6">
        <v>2.9683996203218401E-5</v>
      </c>
      <c r="F255" s="6">
        <v>5.9350111876109802E-5</v>
      </c>
      <c r="G255" s="6">
        <v>6.3077529569339396E-5</v>
      </c>
      <c r="H255" s="6">
        <v>3.2878026899172498E-5</v>
      </c>
      <c r="I255" s="6">
        <v>3.2272861081836001E-5</v>
      </c>
      <c r="J255" s="6">
        <v>3.2923707035197801E-5</v>
      </c>
      <c r="K255" s="6">
        <v>2.96685738414678E-5</v>
      </c>
      <c r="L255" s="6">
        <v>3.2754735476974101E-5</v>
      </c>
      <c r="M255" s="6">
        <v>3.2378121758433401E-5</v>
      </c>
      <c r="N255" s="4" t="b">
        <f>_xlfn.XLOOKUP(Table2[[#This Row],[Protein]],Table3[name],Table3[subloc_assigned],"")&lt;&gt;""</f>
        <v>0</v>
      </c>
      <c r="O255" s="6" t="str" cm="1">
        <f t="array" ref="O255">IF(Table2[[#This Row],[modeled?]]," "&amp;_xlfn.TEXTJOIN(" ",FALSE,_xlfn._xlws.FILTER(Table3[subloc_assigned],Table3[name]=Table2[[#This Row],[Protein]],""))&amp;" ","")</f>
        <v/>
      </c>
      <c r="P255" s="6" t="b">
        <f>OR(ISNUMBER(FIND(" m ",Table2[[#This Row],[loc?]])),ISNUMBER(FIND(" mm ",Table2[[#This Row],[loc?]])))</f>
        <v>0</v>
      </c>
      <c r="Q255" s="6" t="b">
        <f>AND(OR(ISNUMBER(FIND(" m ",Table2[[#This Row],[loc?]])),ISNUMBER(FIND(" mm ",Table2[[#This Row],[loc?]]))),SUBSTITUTE(SUBSTITUTE(Table2[[#This Row],[loc?]]," m ","")," mm ","")="")</f>
        <v>0</v>
      </c>
      <c r="R255" s="36" cm="1">
        <f t="array" ref="R255">AVERAGE(IF(Table2[[#This Row],[Min_aerobic_1]:[Min_aerobic_2]]="NA",0,Table2[[#This Row],[Min_aerobic_1]:[Min_aerobic_2]]))</f>
        <v>3.253308056263965E-5</v>
      </c>
    </row>
    <row r="256" spans="1:18" x14ac:dyDescent="0.35">
      <c r="A256" s="4" t="s">
        <v>770</v>
      </c>
      <c r="B256" s="4" t="s">
        <v>771</v>
      </c>
      <c r="C256" s="4" t="s">
        <v>772</v>
      </c>
      <c r="D256" s="6">
        <v>7.7311743600422203E-7</v>
      </c>
      <c r="E256" s="6">
        <v>6.0912318900700705E-7</v>
      </c>
      <c r="F256" s="6">
        <v>7.4886961842273302E-7</v>
      </c>
      <c r="G256" s="6">
        <v>7.2460394042482695E-7</v>
      </c>
      <c r="H256" s="6">
        <v>2.0373468689822602E-6</v>
      </c>
      <c r="I256" s="6">
        <v>2.0305115068286899E-6</v>
      </c>
      <c r="J256" s="6">
        <v>2.1834804233376699E-6</v>
      </c>
      <c r="K256" s="6">
        <v>2.4145853836799601E-6</v>
      </c>
      <c r="L256" s="6">
        <v>2.3975588625753499E-6</v>
      </c>
      <c r="M256" s="6">
        <v>2.4849141887219702E-6</v>
      </c>
      <c r="N256" s="4" t="b">
        <f>_xlfn.XLOOKUP(Table2[[#This Row],[Protein]],Table3[name],Table3[subloc_assigned],"")&lt;&gt;""</f>
        <v>0</v>
      </c>
      <c r="O256" s="6" t="str" cm="1">
        <f t="array" ref="O256">IF(Table2[[#This Row],[modeled?]]," "&amp;_xlfn.TEXTJOIN(" ",FALSE,_xlfn._xlws.FILTER(Table3[subloc_assigned],Table3[name]=Table2[[#This Row],[Protein]],""))&amp;" ","")</f>
        <v/>
      </c>
      <c r="P256" s="6" t="b">
        <f>OR(ISNUMBER(FIND(" m ",Table2[[#This Row],[loc?]])),ISNUMBER(FIND(" mm ",Table2[[#This Row],[loc?]])))</f>
        <v>0</v>
      </c>
      <c r="Q256" s="6" t="b">
        <f>AND(OR(ISNUMBER(FIND(" m ",Table2[[#This Row],[loc?]])),ISNUMBER(FIND(" mm ",Table2[[#This Row],[loc?]]))),SUBSTITUTE(SUBSTITUTE(Table2[[#This Row],[loc?]]," m ","")," mm ","")="")</f>
        <v>0</v>
      </c>
      <c r="R256" s="36" cm="1">
        <f t="array" ref="R256">AVERAGE(IF(Table2[[#This Row],[Min_aerobic_1]:[Min_aerobic_2]]="NA",0,Table2[[#This Row],[Min_aerobic_1]:[Min_aerobic_2]]))</f>
        <v>6.9112031250561454E-7</v>
      </c>
    </row>
    <row r="257" spans="1:18" x14ac:dyDescent="0.35">
      <c r="A257" s="4" t="s">
        <v>773</v>
      </c>
      <c r="B257" s="4" t="s">
        <v>774</v>
      </c>
      <c r="C257" s="4" t="s">
        <v>775</v>
      </c>
      <c r="D257" s="4">
        <v>1.3151456388936299E-4</v>
      </c>
      <c r="E257" s="4">
        <v>1.3343005236539601E-4</v>
      </c>
      <c r="F257" s="4">
        <v>1.4601083343944801E-4</v>
      </c>
      <c r="G257" s="4">
        <v>1.4479892378973201E-4</v>
      </c>
      <c r="H257" s="4">
        <v>1.0993387390269501E-4</v>
      </c>
      <c r="I257" s="4">
        <v>1.1825484412010699E-4</v>
      </c>
      <c r="J257" s="4">
        <v>1.09351440548268E-4</v>
      </c>
      <c r="K257" s="4">
        <v>1.2334380554304599E-4</v>
      </c>
      <c r="L257" s="4">
        <v>1.2628434624529399E-4</v>
      </c>
      <c r="M257" s="4">
        <v>1.2299167616988999E-4</v>
      </c>
      <c r="N257" s="4" t="b">
        <f>_xlfn.XLOOKUP(Table2[[#This Row],[Protein]],Table3[name],Table3[subloc_assigned],"")&lt;&gt;""</f>
        <v>0</v>
      </c>
      <c r="O257" s="6" t="str" cm="1">
        <f t="array" ref="O257">IF(Table2[[#This Row],[modeled?]]," "&amp;_xlfn.TEXTJOIN(" ",FALSE,_xlfn._xlws.FILTER(Table3[subloc_assigned],Table3[name]=Table2[[#This Row],[Protein]],""))&amp;" ","")</f>
        <v/>
      </c>
      <c r="P257" s="6" t="b">
        <f>OR(ISNUMBER(FIND(" m ",Table2[[#This Row],[loc?]])),ISNUMBER(FIND(" mm ",Table2[[#This Row],[loc?]])))</f>
        <v>0</v>
      </c>
      <c r="Q257" s="6" t="b">
        <f>AND(OR(ISNUMBER(FIND(" m ",Table2[[#This Row],[loc?]])),ISNUMBER(FIND(" mm ",Table2[[#This Row],[loc?]]))),SUBSTITUTE(SUBSTITUTE(Table2[[#This Row],[loc?]]," m ","")," mm ","")="")</f>
        <v>0</v>
      </c>
      <c r="R257" s="36" cm="1">
        <f t="array" ref="R257">AVERAGE(IF(Table2[[#This Row],[Min_aerobic_1]:[Min_aerobic_2]]="NA",0,Table2[[#This Row],[Min_aerobic_1]:[Min_aerobic_2]]))</f>
        <v>1.324723081273795E-4</v>
      </c>
    </row>
    <row r="258" spans="1:18" x14ac:dyDescent="0.35">
      <c r="A258" s="4" t="s">
        <v>776</v>
      </c>
      <c r="B258" s="4" t="s">
        <v>777</v>
      </c>
      <c r="C258" s="4" t="s">
        <v>778</v>
      </c>
      <c r="D258" s="4">
        <v>2.1340821608763598E-3</v>
      </c>
      <c r="E258" s="4">
        <v>2.0505202650572501E-3</v>
      </c>
      <c r="F258" s="4">
        <v>2.5510012824653998E-3</v>
      </c>
      <c r="G258" s="4">
        <v>2.5465602159309899E-3</v>
      </c>
      <c r="H258" s="4">
        <v>2.1928798888032198E-3</v>
      </c>
      <c r="I258" s="4">
        <v>2.2059481544016001E-3</v>
      </c>
      <c r="J258" s="4">
        <v>2.1967841477940498E-3</v>
      </c>
      <c r="K258" s="4">
        <v>2.2356641629675102E-3</v>
      </c>
      <c r="L258" s="4">
        <v>2.3364687471373602E-3</v>
      </c>
      <c r="M258" s="4">
        <v>2.3375745593177998E-3</v>
      </c>
      <c r="N258" s="4" t="b">
        <f>_xlfn.XLOOKUP(Table2[[#This Row],[Protein]],Table3[name],Table3[subloc_assigned],"")&lt;&gt;""</f>
        <v>0</v>
      </c>
      <c r="O258" s="6" t="str" cm="1">
        <f t="array" ref="O258">IF(Table2[[#This Row],[modeled?]]," "&amp;_xlfn.TEXTJOIN(" ",FALSE,_xlfn._xlws.FILTER(Table3[subloc_assigned],Table3[name]=Table2[[#This Row],[Protein]],""))&amp;" ","")</f>
        <v/>
      </c>
      <c r="P258" s="6" t="b">
        <f>OR(ISNUMBER(FIND(" m ",Table2[[#This Row],[loc?]])),ISNUMBER(FIND(" mm ",Table2[[#This Row],[loc?]])))</f>
        <v>0</v>
      </c>
      <c r="Q258" s="6" t="b">
        <f>AND(OR(ISNUMBER(FIND(" m ",Table2[[#This Row],[loc?]])),ISNUMBER(FIND(" mm ",Table2[[#This Row],[loc?]]))),SUBSTITUTE(SUBSTITUTE(Table2[[#This Row],[loc?]]," m ","")," mm ","")="")</f>
        <v>0</v>
      </c>
      <c r="R258" s="36" cm="1">
        <f t="array" ref="R258">AVERAGE(IF(Table2[[#This Row],[Min_aerobic_1]:[Min_aerobic_2]]="NA",0,Table2[[#This Row],[Min_aerobic_1]:[Min_aerobic_2]]))</f>
        <v>2.0923012129668052E-3</v>
      </c>
    </row>
    <row r="259" spans="1:18" x14ac:dyDescent="0.35">
      <c r="A259" s="4" t="s">
        <v>779</v>
      </c>
      <c r="B259" s="4" t="s">
        <v>780</v>
      </c>
      <c r="C259" s="4" t="s">
        <v>781</v>
      </c>
      <c r="D259" s="6">
        <v>5.9851365365392902E-5</v>
      </c>
      <c r="E259" s="6">
        <v>7.66917621048566E-5</v>
      </c>
      <c r="F259" s="6">
        <v>8.9317342810381196E-5</v>
      </c>
      <c r="G259" s="6">
        <v>9.1350593902173694E-5</v>
      </c>
      <c r="H259" s="6">
        <v>6.6260669065504706E-5</v>
      </c>
      <c r="I259" s="6">
        <v>7.2934688810394997E-5</v>
      </c>
      <c r="J259" s="6">
        <v>7.7469645771859204E-5</v>
      </c>
      <c r="K259" s="6">
        <v>6.9998444504969294E-5</v>
      </c>
      <c r="L259" s="6">
        <v>8.2844107511514104E-5</v>
      </c>
      <c r="M259" s="6">
        <v>8.6041036969799697E-5</v>
      </c>
      <c r="N259" s="4" t="b">
        <f>_xlfn.XLOOKUP(Table2[[#This Row],[Protein]],Table3[name],Table3[subloc_assigned],"")&lt;&gt;""</f>
        <v>0</v>
      </c>
      <c r="O259" s="6" t="str" cm="1">
        <f t="array" ref="O259">IF(Table2[[#This Row],[modeled?]]," "&amp;_xlfn.TEXTJOIN(" ",FALSE,_xlfn._xlws.FILTER(Table3[subloc_assigned],Table3[name]=Table2[[#This Row],[Protein]],""))&amp;" ","")</f>
        <v/>
      </c>
      <c r="P259" s="6" t="b">
        <f>OR(ISNUMBER(FIND(" m ",Table2[[#This Row],[loc?]])),ISNUMBER(FIND(" mm ",Table2[[#This Row],[loc?]])))</f>
        <v>0</v>
      </c>
      <c r="Q259" s="6" t="b">
        <f>AND(OR(ISNUMBER(FIND(" m ",Table2[[#This Row],[loc?]])),ISNUMBER(FIND(" mm ",Table2[[#This Row],[loc?]]))),SUBSTITUTE(SUBSTITUTE(Table2[[#This Row],[loc?]]," m ","")," mm ","")="")</f>
        <v>0</v>
      </c>
      <c r="R259" s="36" cm="1">
        <f t="array" ref="R259">AVERAGE(IF(Table2[[#This Row],[Min_aerobic_1]:[Min_aerobic_2]]="NA",0,Table2[[#This Row],[Min_aerobic_1]:[Min_aerobic_2]]))</f>
        <v>6.8271563735124754E-5</v>
      </c>
    </row>
    <row r="260" spans="1:18" x14ac:dyDescent="0.35">
      <c r="A260" s="4" t="s">
        <v>782</v>
      </c>
      <c r="B260" s="4" t="s">
        <v>783</v>
      </c>
      <c r="C260" s="4" t="s">
        <v>784</v>
      </c>
      <c r="D260" s="4" t="s">
        <v>19</v>
      </c>
      <c r="E260" s="4" t="s">
        <v>19</v>
      </c>
      <c r="F260" s="4" t="s">
        <v>19</v>
      </c>
      <c r="G260" s="4" t="s">
        <v>19</v>
      </c>
      <c r="H260" s="6">
        <v>1.9732464855162801E-6</v>
      </c>
      <c r="I260" s="6">
        <v>1.7890121755226801E-6</v>
      </c>
      <c r="J260" s="6">
        <v>2.1412115929228399E-6</v>
      </c>
      <c r="K260" s="6">
        <v>2.1023379800713802E-6</v>
      </c>
      <c r="L260" s="6">
        <v>2.1642512762705898E-6</v>
      </c>
      <c r="M260" s="6">
        <v>2.2232732772962099E-6</v>
      </c>
      <c r="N260" s="4" t="b">
        <f>_xlfn.XLOOKUP(Table2[[#This Row],[Protein]],Table3[name],Table3[subloc_assigned],"")&lt;&gt;""</f>
        <v>1</v>
      </c>
      <c r="O260" s="6" t="str" cm="1">
        <f t="array" ref="O260">IF(Table2[[#This Row],[modeled?]]," "&amp;_xlfn.TEXTJOIN(" ",FALSE,_xlfn._xlws.FILTER(Table3[subloc_assigned],Table3[name]=Table2[[#This Row],[Protein]],""))&amp;" ","")</f>
        <v xml:space="preserve"> c </v>
      </c>
      <c r="P260" s="6" t="b">
        <f>OR(ISNUMBER(FIND(" m ",Table2[[#This Row],[loc?]])),ISNUMBER(FIND(" mm ",Table2[[#This Row],[loc?]])))</f>
        <v>0</v>
      </c>
      <c r="Q260" s="6" t="b">
        <f>AND(OR(ISNUMBER(FIND(" m ",Table2[[#This Row],[loc?]])),ISNUMBER(FIND(" mm ",Table2[[#This Row],[loc?]]))),SUBSTITUTE(SUBSTITUTE(Table2[[#This Row],[loc?]]," m ","")," mm ","")="")</f>
        <v>0</v>
      </c>
      <c r="R260" s="36" cm="1">
        <f t="array" ref="R260">AVERAGE(IF(Table2[[#This Row],[Min_aerobic_1]:[Min_aerobic_2]]="NA",0,Table2[[#This Row],[Min_aerobic_1]:[Min_aerobic_2]]))</f>
        <v>0</v>
      </c>
    </row>
    <row r="261" spans="1:18" x14ac:dyDescent="0.35">
      <c r="A261" s="4" t="s">
        <v>785</v>
      </c>
      <c r="B261" s="4" t="s">
        <v>786</v>
      </c>
      <c r="C261" s="4" t="s">
        <v>787</v>
      </c>
      <c r="D261" s="6">
        <v>7.9937361647534897E-6</v>
      </c>
      <c r="E261" s="6">
        <v>7.3976270157800203E-6</v>
      </c>
      <c r="F261" s="6">
        <v>7.4839343925735699E-6</v>
      </c>
      <c r="G261" s="6">
        <v>4.08631747942174E-6</v>
      </c>
      <c r="H261" s="4" t="s">
        <v>19</v>
      </c>
      <c r="I261" s="4" t="s">
        <v>19</v>
      </c>
      <c r="J261" s="4" t="s">
        <v>19</v>
      </c>
      <c r="K261" s="4" t="s">
        <v>19</v>
      </c>
      <c r="L261" s="4" t="s">
        <v>19</v>
      </c>
      <c r="M261" s="4" t="s">
        <v>19</v>
      </c>
      <c r="N261" s="4" t="b">
        <f>_xlfn.XLOOKUP(Table2[[#This Row],[Protein]],Table3[name],Table3[subloc_assigned],"")&lt;&gt;""</f>
        <v>1</v>
      </c>
      <c r="O261" s="6" t="str" cm="1">
        <f t="array" ref="O261">IF(Table2[[#This Row],[modeled?]]," "&amp;_xlfn.TEXTJOIN(" ",FALSE,_xlfn._xlws.FILTER(Table3[subloc_assigned],Table3[name]=Table2[[#This Row],[Protein]],""))&amp;" ","")</f>
        <v xml:space="preserve"> c </v>
      </c>
      <c r="P261" s="6" t="b">
        <f>OR(ISNUMBER(FIND(" m ",Table2[[#This Row],[loc?]])),ISNUMBER(FIND(" mm ",Table2[[#This Row],[loc?]])))</f>
        <v>0</v>
      </c>
      <c r="Q261" s="6" t="b">
        <f>AND(OR(ISNUMBER(FIND(" m ",Table2[[#This Row],[loc?]])),ISNUMBER(FIND(" mm ",Table2[[#This Row],[loc?]]))),SUBSTITUTE(SUBSTITUTE(Table2[[#This Row],[loc?]]," m ","")," mm ","")="")</f>
        <v>0</v>
      </c>
      <c r="R261" s="36" cm="1">
        <f t="array" ref="R261">AVERAGE(IF(Table2[[#This Row],[Min_aerobic_1]:[Min_aerobic_2]]="NA",0,Table2[[#This Row],[Min_aerobic_1]:[Min_aerobic_2]]))</f>
        <v>7.6956815902667554E-6</v>
      </c>
    </row>
    <row r="262" spans="1:18" x14ac:dyDescent="0.35">
      <c r="A262" s="4" t="s">
        <v>788</v>
      </c>
      <c r="B262" s="4" t="s">
        <v>789</v>
      </c>
      <c r="C262" s="4" t="s">
        <v>790</v>
      </c>
      <c r="D262" s="6">
        <v>1.72653905117823E-7</v>
      </c>
      <c r="E262" s="6">
        <v>1.54884863282021E-7</v>
      </c>
      <c r="F262" s="6">
        <v>1.81083066121015E-7</v>
      </c>
      <c r="G262" s="6">
        <v>1.8234511302199699E-7</v>
      </c>
      <c r="H262" s="6">
        <v>2.8991916276797203E-7</v>
      </c>
      <c r="I262" s="6">
        <v>3.2496874142093097E-7</v>
      </c>
      <c r="J262" s="6">
        <v>3.3115399100607399E-7</v>
      </c>
      <c r="K262" s="6">
        <v>3.9193120394621702E-7</v>
      </c>
      <c r="L262" s="6">
        <v>3.9454079513739299E-7</v>
      </c>
      <c r="M262" s="6">
        <v>3.4390875045736198E-7</v>
      </c>
      <c r="N262" s="4" t="b">
        <f>_xlfn.XLOOKUP(Table2[[#This Row],[Protein]],Table3[name],Table3[subloc_assigned],"")&lt;&gt;""</f>
        <v>0</v>
      </c>
      <c r="O262" s="6" t="str" cm="1">
        <f t="array" ref="O262">IF(Table2[[#This Row],[modeled?]]," "&amp;_xlfn.TEXTJOIN(" ",FALSE,_xlfn._xlws.FILTER(Table3[subloc_assigned],Table3[name]=Table2[[#This Row],[Protein]],""))&amp;" ","")</f>
        <v/>
      </c>
      <c r="P262" s="6" t="b">
        <f>OR(ISNUMBER(FIND(" m ",Table2[[#This Row],[loc?]])),ISNUMBER(FIND(" mm ",Table2[[#This Row],[loc?]])))</f>
        <v>0</v>
      </c>
      <c r="Q262" s="6" t="b">
        <f>AND(OR(ISNUMBER(FIND(" m ",Table2[[#This Row],[loc?]])),ISNUMBER(FIND(" mm ",Table2[[#This Row],[loc?]]))),SUBSTITUTE(SUBSTITUTE(Table2[[#This Row],[loc?]]," m ","")," mm ","")="")</f>
        <v>0</v>
      </c>
      <c r="R262" s="36" cm="1">
        <f t="array" ref="R262">AVERAGE(IF(Table2[[#This Row],[Min_aerobic_1]:[Min_aerobic_2]]="NA",0,Table2[[#This Row],[Min_aerobic_1]:[Min_aerobic_2]]))</f>
        <v>1.6376938419992199E-7</v>
      </c>
    </row>
    <row r="263" spans="1:18" x14ac:dyDescent="0.35">
      <c r="A263" s="4" t="s">
        <v>791</v>
      </c>
      <c r="B263" s="4" t="s">
        <v>792</v>
      </c>
      <c r="C263" s="4" t="s">
        <v>793</v>
      </c>
      <c r="D263" s="4" t="s">
        <v>19</v>
      </c>
      <c r="E263" s="4" t="s">
        <v>19</v>
      </c>
      <c r="F263" s="4" t="s">
        <v>19</v>
      </c>
      <c r="G263" s="4" t="s">
        <v>19</v>
      </c>
      <c r="H263" s="6">
        <v>9.9544547654706897E-7</v>
      </c>
      <c r="I263" s="6">
        <v>8.9948875087348704E-7</v>
      </c>
      <c r="J263" s="6">
        <v>1.06679056334579E-6</v>
      </c>
      <c r="K263" s="6">
        <v>1.1506378875728E-6</v>
      </c>
      <c r="L263" s="6">
        <v>1.19943617509254E-6</v>
      </c>
      <c r="M263" s="6">
        <v>1.28367605510068E-6</v>
      </c>
      <c r="N263" s="4" t="b">
        <f>_xlfn.XLOOKUP(Table2[[#This Row],[Protein]],Table3[name],Table3[subloc_assigned],"")&lt;&gt;""</f>
        <v>0</v>
      </c>
      <c r="O263" s="6" t="str" cm="1">
        <f t="array" ref="O263">IF(Table2[[#This Row],[modeled?]]," "&amp;_xlfn.TEXTJOIN(" ",FALSE,_xlfn._xlws.FILTER(Table3[subloc_assigned],Table3[name]=Table2[[#This Row],[Protein]],""))&amp;" ","")</f>
        <v/>
      </c>
      <c r="P263" s="6" t="b">
        <f>OR(ISNUMBER(FIND(" m ",Table2[[#This Row],[loc?]])),ISNUMBER(FIND(" mm ",Table2[[#This Row],[loc?]])))</f>
        <v>0</v>
      </c>
      <c r="Q263" s="6" t="b">
        <f>AND(OR(ISNUMBER(FIND(" m ",Table2[[#This Row],[loc?]])),ISNUMBER(FIND(" mm ",Table2[[#This Row],[loc?]]))),SUBSTITUTE(SUBSTITUTE(Table2[[#This Row],[loc?]]," m ","")," mm ","")="")</f>
        <v>0</v>
      </c>
      <c r="R263" s="36" cm="1">
        <f t="array" ref="R263">AVERAGE(IF(Table2[[#This Row],[Min_aerobic_1]:[Min_aerobic_2]]="NA",0,Table2[[#This Row],[Min_aerobic_1]:[Min_aerobic_2]]))</f>
        <v>0</v>
      </c>
    </row>
    <row r="264" spans="1:18" x14ac:dyDescent="0.35">
      <c r="A264" s="4" t="s">
        <v>794</v>
      </c>
      <c r="B264" s="4" t="s">
        <v>795</v>
      </c>
      <c r="C264" s="4" t="s">
        <v>796</v>
      </c>
      <c r="D264" s="4">
        <v>5.3503229093649898E-3</v>
      </c>
      <c r="E264" s="4">
        <v>5.63224462271415E-3</v>
      </c>
      <c r="F264" s="4">
        <v>6.0287442215491401E-3</v>
      </c>
      <c r="G264" s="4">
        <v>5.76720112425139E-3</v>
      </c>
      <c r="H264" s="4">
        <v>2.13368910355888E-3</v>
      </c>
      <c r="I264" s="4">
        <v>2.2629614357729598E-3</v>
      </c>
      <c r="J264" s="4">
        <v>2.1542211258304802E-3</v>
      </c>
      <c r="K264" s="4">
        <v>2.5777636374609602E-3</v>
      </c>
      <c r="L264" s="4">
        <v>2.6311104235177498E-3</v>
      </c>
      <c r="M264" s="4">
        <v>2.6132102939240001E-3</v>
      </c>
      <c r="N264" s="4" t="b">
        <f>_xlfn.XLOOKUP(Table2[[#This Row],[Protein]],Table3[name],Table3[subloc_assigned],"")&lt;&gt;""</f>
        <v>1</v>
      </c>
      <c r="O264" s="6" t="str" cm="1">
        <f t="array" ref="O264">IF(Table2[[#This Row],[modeled?]]," "&amp;_xlfn.TEXTJOIN(" ",FALSE,_xlfn._xlws.FILTER(Table3[subloc_assigned],Table3[name]=Table2[[#This Row],[Protein]],""))&amp;" ","")</f>
        <v xml:space="preserve"> c </v>
      </c>
      <c r="P264" s="6" t="b">
        <f>OR(ISNUMBER(FIND(" m ",Table2[[#This Row],[loc?]])),ISNUMBER(FIND(" mm ",Table2[[#This Row],[loc?]])))</f>
        <v>0</v>
      </c>
      <c r="Q264" s="6" t="b">
        <f>AND(OR(ISNUMBER(FIND(" m ",Table2[[#This Row],[loc?]])),ISNUMBER(FIND(" mm ",Table2[[#This Row],[loc?]]))),SUBSTITUTE(SUBSTITUTE(Table2[[#This Row],[loc?]]," m ","")," mm ","")="")</f>
        <v>0</v>
      </c>
      <c r="R264" s="36" cm="1">
        <f t="array" ref="R264">AVERAGE(IF(Table2[[#This Row],[Min_aerobic_1]:[Min_aerobic_2]]="NA",0,Table2[[#This Row],[Min_aerobic_1]:[Min_aerobic_2]]))</f>
        <v>5.4912837660395699E-3</v>
      </c>
    </row>
    <row r="265" spans="1:18" x14ac:dyDescent="0.35">
      <c r="A265" s="4" t="s">
        <v>797</v>
      </c>
      <c r="B265" s="4" t="s">
        <v>798</v>
      </c>
      <c r="C265" s="4" t="s">
        <v>799</v>
      </c>
      <c r="D265" s="4">
        <v>5.9745260369900002E-4</v>
      </c>
      <c r="E265" s="4">
        <v>7.2424909375841601E-4</v>
      </c>
      <c r="F265" s="4">
        <v>6.1066273092605101E-4</v>
      </c>
      <c r="G265" s="4">
        <v>6.1186056531047095E-4</v>
      </c>
      <c r="H265" s="4">
        <v>2.1757610854286101E-4</v>
      </c>
      <c r="I265" s="4">
        <v>2.3118047838792399E-4</v>
      </c>
      <c r="J265" s="4">
        <v>2.2358442218830201E-4</v>
      </c>
      <c r="K265" s="4">
        <v>2.5140777635948201E-4</v>
      </c>
      <c r="L265" s="4">
        <v>2.5944693346381502E-4</v>
      </c>
      <c r="M265" s="4">
        <v>2.5900838054573102E-4</v>
      </c>
      <c r="N265" s="4" t="b">
        <f>_xlfn.XLOOKUP(Table2[[#This Row],[Protein]],Table3[name],Table3[subloc_assigned],"")&lt;&gt;""</f>
        <v>0</v>
      </c>
      <c r="O265" s="6" t="str" cm="1">
        <f t="array" ref="O265">IF(Table2[[#This Row],[modeled?]]," "&amp;_xlfn.TEXTJOIN(" ",FALSE,_xlfn._xlws.FILTER(Table3[subloc_assigned],Table3[name]=Table2[[#This Row],[Protein]],""))&amp;" ","")</f>
        <v/>
      </c>
      <c r="P265" s="6" t="b">
        <f>OR(ISNUMBER(FIND(" m ",Table2[[#This Row],[loc?]])),ISNUMBER(FIND(" mm ",Table2[[#This Row],[loc?]])))</f>
        <v>0</v>
      </c>
      <c r="Q265" s="6" t="b">
        <f>AND(OR(ISNUMBER(FIND(" m ",Table2[[#This Row],[loc?]])),ISNUMBER(FIND(" mm ",Table2[[#This Row],[loc?]]))),SUBSTITUTE(SUBSTITUTE(Table2[[#This Row],[loc?]]," m ","")," mm ","")="")</f>
        <v>0</v>
      </c>
      <c r="R265" s="36" cm="1">
        <f t="array" ref="R265">AVERAGE(IF(Table2[[#This Row],[Min_aerobic_1]:[Min_aerobic_2]]="NA",0,Table2[[#This Row],[Min_aerobic_1]:[Min_aerobic_2]]))</f>
        <v>6.6085084872870802E-4</v>
      </c>
    </row>
    <row r="266" spans="1:18" x14ac:dyDescent="0.35">
      <c r="A266" s="4" t="s">
        <v>800</v>
      </c>
      <c r="B266" s="4" t="s">
        <v>801</v>
      </c>
      <c r="C266" s="4" t="s">
        <v>802</v>
      </c>
      <c r="D266" s="4">
        <v>7.6235859774522103E-4</v>
      </c>
      <c r="E266" s="4">
        <v>9.5121351042261099E-4</v>
      </c>
      <c r="F266" s="4">
        <v>9.8789591526330105E-4</v>
      </c>
      <c r="G266" s="4">
        <v>1.0011270096311801E-3</v>
      </c>
      <c r="H266" s="4">
        <v>3.6345361902326599E-4</v>
      </c>
      <c r="I266" s="4">
        <v>3.6835217023467202E-4</v>
      </c>
      <c r="J266" s="4">
        <v>3.6649103381548799E-4</v>
      </c>
      <c r="K266" s="4">
        <v>3.9251704159244801E-4</v>
      </c>
      <c r="L266" s="4">
        <v>4.2440112888606001E-4</v>
      </c>
      <c r="M266" s="4">
        <v>4.2434693716664201E-4</v>
      </c>
      <c r="N266" s="4" t="b">
        <f>_xlfn.XLOOKUP(Table2[[#This Row],[Protein]],Table3[name],Table3[subloc_assigned],"")&lt;&gt;""</f>
        <v>0</v>
      </c>
      <c r="O266" s="6" t="str" cm="1">
        <f t="array" ref="O266">IF(Table2[[#This Row],[modeled?]]," "&amp;_xlfn.TEXTJOIN(" ",FALSE,_xlfn._xlws.FILTER(Table3[subloc_assigned],Table3[name]=Table2[[#This Row],[Protein]],""))&amp;" ","")</f>
        <v/>
      </c>
      <c r="P266" s="6" t="b">
        <f>OR(ISNUMBER(FIND(" m ",Table2[[#This Row],[loc?]])),ISNUMBER(FIND(" mm ",Table2[[#This Row],[loc?]])))</f>
        <v>0</v>
      </c>
      <c r="Q266" s="6" t="b">
        <f>AND(OR(ISNUMBER(FIND(" m ",Table2[[#This Row],[loc?]])),ISNUMBER(FIND(" mm ",Table2[[#This Row],[loc?]]))),SUBSTITUTE(SUBSTITUTE(Table2[[#This Row],[loc?]]," m ","")," mm ","")="")</f>
        <v>0</v>
      </c>
      <c r="R266" s="36" cm="1">
        <f t="array" ref="R266">AVERAGE(IF(Table2[[#This Row],[Min_aerobic_1]:[Min_aerobic_2]]="NA",0,Table2[[#This Row],[Min_aerobic_1]:[Min_aerobic_2]]))</f>
        <v>8.5678605408391595E-4</v>
      </c>
    </row>
    <row r="267" spans="1:18" x14ac:dyDescent="0.35">
      <c r="A267" s="4" t="s">
        <v>803</v>
      </c>
      <c r="B267" s="4" t="s">
        <v>804</v>
      </c>
      <c r="C267" s="4" t="s">
        <v>805</v>
      </c>
      <c r="D267" s="4">
        <v>1.2148316701558299E-3</v>
      </c>
      <c r="E267" s="4">
        <v>1.3503079184579E-3</v>
      </c>
      <c r="F267" s="4">
        <v>1.2980008188402501E-3</v>
      </c>
      <c r="G267" s="4">
        <v>1.2690930644750299E-3</v>
      </c>
      <c r="H267" s="4">
        <v>5.6017397714783603E-4</v>
      </c>
      <c r="I267" s="4">
        <v>5.74847299511683E-4</v>
      </c>
      <c r="J267" s="4">
        <v>5.7574912573514297E-4</v>
      </c>
      <c r="K267" s="4">
        <v>6.7787157946584697E-4</v>
      </c>
      <c r="L267" s="4">
        <v>6.9092647314781804E-4</v>
      </c>
      <c r="M267" s="4">
        <v>7.0840260534711901E-4</v>
      </c>
      <c r="N267" s="4" t="b">
        <f>_xlfn.XLOOKUP(Table2[[#This Row],[Protein]],Table3[name],Table3[subloc_assigned],"")&lt;&gt;""</f>
        <v>1</v>
      </c>
      <c r="O267" s="6" t="str" cm="1">
        <f t="array" ref="O267">IF(Table2[[#This Row],[modeled?]]," "&amp;_xlfn.TEXTJOIN(" ",FALSE,_xlfn._xlws.FILTER(Table3[subloc_assigned],Table3[name]=Table2[[#This Row],[Protein]],""))&amp;" ","")</f>
        <v xml:space="preserve"> c </v>
      </c>
      <c r="P267" s="6" t="b">
        <f>OR(ISNUMBER(FIND(" m ",Table2[[#This Row],[loc?]])),ISNUMBER(FIND(" mm ",Table2[[#This Row],[loc?]])))</f>
        <v>0</v>
      </c>
      <c r="Q267" s="6" t="b">
        <f>AND(OR(ISNUMBER(FIND(" m ",Table2[[#This Row],[loc?]])),ISNUMBER(FIND(" mm ",Table2[[#This Row],[loc?]]))),SUBSTITUTE(SUBSTITUTE(Table2[[#This Row],[loc?]]," m ","")," mm ","")="")</f>
        <v>0</v>
      </c>
      <c r="R267" s="36" cm="1">
        <f t="array" ref="R267">AVERAGE(IF(Table2[[#This Row],[Min_aerobic_1]:[Min_aerobic_2]]="NA",0,Table2[[#This Row],[Min_aerobic_1]:[Min_aerobic_2]]))</f>
        <v>1.282569794306865E-3</v>
      </c>
    </row>
    <row r="268" spans="1:18" x14ac:dyDescent="0.35">
      <c r="A268" s="4" t="s">
        <v>806</v>
      </c>
      <c r="B268" s="4" t="s">
        <v>807</v>
      </c>
      <c r="C268" s="4" t="s">
        <v>808</v>
      </c>
      <c r="D268" s="4">
        <v>1.89896539252739E-3</v>
      </c>
      <c r="E268" s="4">
        <v>2.3990554909535501E-3</v>
      </c>
      <c r="F268" s="4">
        <v>2.1704781957294101E-3</v>
      </c>
      <c r="G268" s="4">
        <v>2.1746082955614401E-3</v>
      </c>
      <c r="H268" s="4">
        <v>1.1619172253828701E-3</v>
      </c>
      <c r="I268" s="4">
        <v>1.21668339366987E-3</v>
      </c>
      <c r="J268" s="4">
        <v>1.2115736442623599E-3</v>
      </c>
      <c r="K268" s="4">
        <v>1.3995259811750301E-3</v>
      </c>
      <c r="L268" s="4">
        <v>1.4727304275805599E-3</v>
      </c>
      <c r="M268" s="4">
        <v>1.4665806648234E-3</v>
      </c>
      <c r="N268" s="4" t="b">
        <f>_xlfn.XLOOKUP(Table2[[#This Row],[Protein]],Table3[name],Table3[subloc_assigned],"")&lt;&gt;""</f>
        <v>1</v>
      </c>
      <c r="O268" s="6" t="str" cm="1">
        <f t="array" ref="O268">IF(Table2[[#This Row],[modeled?]]," "&amp;_xlfn.TEXTJOIN(" ",FALSE,_xlfn._xlws.FILTER(Table3[subloc_assigned],Table3[name]=Table2[[#This Row],[Protein]],""))&amp;" ","")</f>
        <v xml:space="preserve"> c </v>
      </c>
      <c r="P268" s="6" t="b">
        <f>OR(ISNUMBER(FIND(" m ",Table2[[#This Row],[loc?]])),ISNUMBER(FIND(" mm ",Table2[[#This Row],[loc?]])))</f>
        <v>0</v>
      </c>
      <c r="Q268" s="6" t="b">
        <f>AND(OR(ISNUMBER(FIND(" m ",Table2[[#This Row],[loc?]])),ISNUMBER(FIND(" mm ",Table2[[#This Row],[loc?]]))),SUBSTITUTE(SUBSTITUTE(Table2[[#This Row],[loc?]]," m ","")," mm ","")="")</f>
        <v>0</v>
      </c>
      <c r="R268" s="36" cm="1">
        <f t="array" ref="R268">AVERAGE(IF(Table2[[#This Row],[Min_aerobic_1]:[Min_aerobic_2]]="NA",0,Table2[[#This Row],[Min_aerobic_1]:[Min_aerobic_2]]))</f>
        <v>2.14901044174047E-3</v>
      </c>
    </row>
    <row r="269" spans="1:18" x14ac:dyDescent="0.35">
      <c r="A269" s="4" t="s">
        <v>809</v>
      </c>
      <c r="B269" s="4" t="s">
        <v>810</v>
      </c>
      <c r="C269" s="4" t="s">
        <v>811</v>
      </c>
      <c r="D269" s="4">
        <v>4.2912281977022099E-4</v>
      </c>
      <c r="E269" s="4">
        <v>5.0832707482251498E-4</v>
      </c>
      <c r="F269" s="4">
        <v>4.9321058362636599E-4</v>
      </c>
      <c r="G269" s="4">
        <v>4.7853628243531201E-4</v>
      </c>
      <c r="H269" s="4">
        <v>2.03612814791671E-4</v>
      </c>
      <c r="I269" s="4">
        <v>1.9460867700958999E-4</v>
      </c>
      <c r="J269" s="4">
        <v>2.0580050753605999E-4</v>
      </c>
      <c r="K269" s="4">
        <v>2.3226151919277801E-4</v>
      </c>
      <c r="L269" s="4">
        <v>2.2627871817279701E-4</v>
      </c>
      <c r="M269" s="4">
        <v>2.3106054969268899E-4</v>
      </c>
      <c r="N269" s="4" t="b">
        <f>_xlfn.XLOOKUP(Table2[[#This Row],[Protein]],Table3[name],Table3[subloc_assigned],"")&lt;&gt;""</f>
        <v>0</v>
      </c>
      <c r="O269" s="6" t="str" cm="1">
        <f t="array" ref="O269">IF(Table2[[#This Row],[modeled?]]," "&amp;_xlfn.TEXTJOIN(" ",FALSE,_xlfn._xlws.FILTER(Table3[subloc_assigned],Table3[name]=Table2[[#This Row],[Protein]],""))&amp;" ","")</f>
        <v/>
      </c>
      <c r="P269" s="6" t="b">
        <f>OR(ISNUMBER(FIND(" m ",Table2[[#This Row],[loc?]])),ISNUMBER(FIND(" mm ",Table2[[#This Row],[loc?]])))</f>
        <v>0</v>
      </c>
      <c r="Q269" s="6" t="b">
        <f>AND(OR(ISNUMBER(FIND(" m ",Table2[[#This Row],[loc?]])),ISNUMBER(FIND(" mm ",Table2[[#This Row],[loc?]]))),SUBSTITUTE(SUBSTITUTE(Table2[[#This Row],[loc?]]," m ","")," mm ","")="")</f>
        <v>0</v>
      </c>
      <c r="R269" s="36" cm="1">
        <f t="array" ref="R269">AVERAGE(IF(Table2[[#This Row],[Min_aerobic_1]:[Min_aerobic_2]]="NA",0,Table2[[#This Row],[Min_aerobic_1]:[Min_aerobic_2]]))</f>
        <v>4.6872494729636798E-4</v>
      </c>
    </row>
    <row r="270" spans="1:18" x14ac:dyDescent="0.35">
      <c r="A270" s="4" t="s">
        <v>812</v>
      </c>
      <c r="B270" s="4" t="s">
        <v>813</v>
      </c>
      <c r="C270" s="4" t="s">
        <v>814</v>
      </c>
      <c r="D270" s="4">
        <v>6.5351076555972198E-3</v>
      </c>
      <c r="E270" s="4">
        <v>7.3014491271254402E-3</v>
      </c>
      <c r="F270" s="4">
        <v>7.2785921383009301E-3</v>
      </c>
      <c r="G270" s="4">
        <v>7.89125137517919E-3</v>
      </c>
      <c r="H270" s="4">
        <v>4.2331556400454799E-3</v>
      </c>
      <c r="I270" s="4">
        <v>3.8800246925368401E-3</v>
      </c>
      <c r="J270" s="4">
        <v>4.2460321348629796E-3</v>
      </c>
      <c r="K270" s="4">
        <v>4.7258653373709802E-3</v>
      </c>
      <c r="L270" s="4">
        <v>4.8087294675286203E-3</v>
      </c>
      <c r="M270" s="4">
        <v>4.5087932541175799E-3</v>
      </c>
      <c r="N270" s="4" t="b">
        <f>_xlfn.XLOOKUP(Table2[[#This Row],[Protein]],Table3[name],Table3[subloc_assigned],"")&lt;&gt;""</f>
        <v>0</v>
      </c>
      <c r="O270" s="6" t="str" cm="1">
        <f t="array" ref="O270">IF(Table2[[#This Row],[modeled?]]," "&amp;_xlfn.TEXTJOIN(" ",FALSE,_xlfn._xlws.FILTER(Table3[subloc_assigned],Table3[name]=Table2[[#This Row],[Protein]],""))&amp;" ","")</f>
        <v/>
      </c>
      <c r="P270" s="6" t="b">
        <f>OR(ISNUMBER(FIND(" m ",Table2[[#This Row],[loc?]])),ISNUMBER(FIND(" mm ",Table2[[#This Row],[loc?]])))</f>
        <v>0</v>
      </c>
      <c r="Q270" s="6" t="b">
        <f>AND(OR(ISNUMBER(FIND(" m ",Table2[[#This Row],[loc?]])),ISNUMBER(FIND(" mm ",Table2[[#This Row],[loc?]]))),SUBSTITUTE(SUBSTITUTE(Table2[[#This Row],[loc?]]," m ","")," mm ","")="")</f>
        <v>0</v>
      </c>
      <c r="R270" s="36" cm="1">
        <f t="array" ref="R270">AVERAGE(IF(Table2[[#This Row],[Min_aerobic_1]:[Min_aerobic_2]]="NA",0,Table2[[#This Row],[Min_aerobic_1]:[Min_aerobic_2]]))</f>
        <v>6.9182783913613304E-3</v>
      </c>
    </row>
    <row r="271" spans="1:18" x14ac:dyDescent="0.35">
      <c r="A271" s="4" t="s">
        <v>815</v>
      </c>
      <c r="B271" s="4" t="s">
        <v>816</v>
      </c>
      <c r="C271" s="4" t="s">
        <v>817</v>
      </c>
      <c r="D271" s="4">
        <v>9.4612284846744693E-3</v>
      </c>
      <c r="E271" s="4">
        <v>9.90074849909745E-3</v>
      </c>
      <c r="F271" s="4">
        <v>1.0492071231324699E-2</v>
      </c>
      <c r="G271" s="4">
        <v>1.0742176456339E-2</v>
      </c>
      <c r="H271" s="4">
        <v>8.7932478413344801E-3</v>
      </c>
      <c r="I271" s="4">
        <v>9.1759173631247807E-3</v>
      </c>
      <c r="J271" s="4">
        <v>8.9772185499223302E-3</v>
      </c>
      <c r="K271" s="4">
        <v>1.09495429471103E-2</v>
      </c>
      <c r="L271" s="4">
        <v>1.09643108575253E-2</v>
      </c>
      <c r="M271" s="4">
        <v>1.1010812057964E-2</v>
      </c>
      <c r="N271" s="4" t="b">
        <f>_xlfn.XLOOKUP(Table2[[#This Row],[Protein]],Table3[name],Table3[subloc_assigned],"")&lt;&gt;""</f>
        <v>0</v>
      </c>
      <c r="O271" s="6" t="str" cm="1">
        <f t="array" ref="O271">IF(Table2[[#This Row],[modeled?]]," "&amp;_xlfn.TEXTJOIN(" ",FALSE,_xlfn._xlws.FILTER(Table3[subloc_assigned],Table3[name]=Table2[[#This Row],[Protein]],""))&amp;" ","")</f>
        <v/>
      </c>
      <c r="P271" s="6" t="b">
        <f>OR(ISNUMBER(FIND(" m ",Table2[[#This Row],[loc?]])),ISNUMBER(FIND(" mm ",Table2[[#This Row],[loc?]])))</f>
        <v>0</v>
      </c>
      <c r="Q271" s="6" t="b">
        <f>AND(OR(ISNUMBER(FIND(" m ",Table2[[#This Row],[loc?]])),ISNUMBER(FIND(" mm ",Table2[[#This Row],[loc?]]))),SUBSTITUTE(SUBSTITUTE(Table2[[#This Row],[loc?]]," m ","")," mm ","")="")</f>
        <v>0</v>
      </c>
      <c r="R271" s="36" cm="1">
        <f t="array" ref="R271">AVERAGE(IF(Table2[[#This Row],[Min_aerobic_1]:[Min_aerobic_2]]="NA",0,Table2[[#This Row],[Min_aerobic_1]:[Min_aerobic_2]]))</f>
        <v>9.6809884918859605E-3</v>
      </c>
    </row>
    <row r="272" spans="1:18" x14ac:dyDescent="0.35">
      <c r="A272" s="4" t="s">
        <v>818</v>
      </c>
      <c r="B272" s="4" t="s">
        <v>819</v>
      </c>
      <c r="C272" s="4" t="s">
        <v>820</v>
      </c>
      <c r="D272" s="4">
        <v>4.3153671963404002E-3</v>
      </c>
      <c r="E272" s="4">
        <v>5.4235070319517001E-3</v>
      </c>
      <c r="F272" s="4">
        <v>4.73531205511382E-3</v>
      </c>
      <c r="G272" s="4">
        <v>4.6782517531283197E-3</v>
      </c>
      <c r="H272" s="4">
        <v>3.4661968294625702E-3</v>
      </c>
      <c r="I272" s="4">
        <v>3.4990735903102101E-3</v>
      </c>
      <c r="J272" s="4">
        <v>3.47435372742684E-3</v>
      </c>
      <c r="K272" s="4">
        <v>3.8994316454023302E-3</v>
      </c>
      <c r="L272" s="4">
        <v>4.1340809536053302E-3</v>
      </c>
      <c r="M272" s="4">
        <v>4.0250486390807604E-3</v>
      </c>
      <c r="N272" s="4" t="b">
        <f>_xlfn.XLOOKUP(Table2[[#This Row],[Protein]],Table3[name],Table3[subloc_assigned],"")&lt;&gt;""</f>
        <v>1</v>
      </c>
      <c r="O272" s="6" t="str" cm="1">
        <f t="array" ref="O272">IF(Table2[[#This Row],[modeled?]]," "&amp;_xlfn.TEXTJOIN(" ",FALSE,_xlfn._xlws.FILTER(Table3[subloc_assigned],Table3[name]=Table2[[#This Row],[Protein]],""))&amp;" ","")</f>
        <v xml:space="preserve"> c </v>
      </c>
      <c r="P272" s="6" t="b">
        <f>OR(ISNUMBER(FIND(" m ",Table2[[#This Row],[loc?]])),ISNUMBER(FIND(" mm ",Table2[[#This Row],[loc?]])))</f>
        <v>0</v>
      </c>
      <c r="Q272" s="6" t="b">
        <f>AND(OR(ISNUMBER(FIND(" m ",Table2[[#This Row],[loc?]])),ISNUMBER(FIND(" mm ",Table2[[#This Row],[loc?]]))),SUBSTITUTE(SUBSTITUTE(Table2[[#This Row],[loc?]]," m ","")," mm ","")="")</f>
        <v>0</v>
      </c>
      <c r="R272" s="36" cm="1">
        <f t="array" ref="R272">AVERAGE(IF(Table2[[#This Row],[Min_aerobic_1]:[Min_aerobic_2]]="NA",0,Table2[[#This Row],[Min_aerobic_1]:[Min_aerobic_2]]))</f>
        <v>4.8694371141460501E-3</v>
      </c>
    </row>
    <row r="273" spans="1:18" x14ac:dyDescent="0.35">
      <c r="A273" s="4" t="s">
        <v>821</v>
      </c>
      <c r="B273" s="4" t="s">
        <v>822</v>
      </c>
      <c r="C273" s="4" t="s">
        <v>823</v>
      </c>
      <c r="D273" s="4">
        <v>2.9990186587438399E-3</v>
      </c>
      <c r="E273" s="4">
        <v>3.5141681529971499E-3</v>
      </c>
      <c r="F273" s="4">
        <v>3.3258585721689699E-3</v>
      </c>
      <c r="G273" s="4">
        <v>3.29249198430799E-3</v>
      </c>
      <c r="H273" s="4">
        <v>2.5876903537410201E-3</v>
      </c>
      <c r="I273" s="4">
        <v>2.7714718983415099E-3</v>
      </c>
      <c r="J273" s="4">
        <v>2.6631447493535199E-3</v>
      </c>
      <c r="K273" s="4">
        <v>3.2561699186608802E-3</v>
      </c>
      <c r="L273" s="4">
        <v>3.2160703575944498E-3</v>
      </c>
      <c r="M273" s="4">
        <v>3.2857602188786999E-3</v>
      </c>
      <c r="N273" s="4" t="b">
        <f>_xlfn.XLOOKUP(Table2[[#This Row],[Protein]],Table3[name],Table3[subloc_assigned],"")&lt;&gt;""</f>
        <v>1</v>
      </c>
      <c r="O273" s="6" t="str" cm="1">
        <f t="array" ref="O273">IF(Table2[[#This Row],[modeled?]]," "&amp;_xlfn.TEXTJOIN(" ",FALSE,_xlfn._xlws.FILTER(Table3[subloc_assigned],Table3[name]=Table2[[#This Row],[Protein]],""))&amp;" ","")</f>
        <v xml:space="preserve"> c </v>
      </c>
      <c r="P273" s="6" t="b">
        <f>OR(ISNUMBER(FIND(" m ",Table2[[#This Row],[loc?]])),ISNUMBER(FIND(" mm ",Table2[[#This Row],[loc?]])))</f>
        <v>0</v>
      </c>
      <c r="Q273" s="6" t="b">
        <f>AND(OR(ISNUMBER(FIND(" m ",Table2[[#This Row],[loc?]])),ISNUMBER(FIND(" mm ",Table2[[#This Row],[loc?]]))),SUBSTITUTE(SUBSTITUTE(Table2[[#This Row],[loc?]]," m ","")," mm ","")="")</f>
        <v>0</v>
      </c>
      <c r="R273" s="36" cm="1">
        <f t="array" ref="R273">AVERAGE(IF(Table2[[#This Row],[Min_aerobic_1]:[Min_aerobic_2]]="NA",0,Table2[[#This Row],[Min_aerobic_1]:[Min_aerobic_2]]))</f>
        <v>3.2565934058704947E-3</v>
      </c>
    </row>
    <row r="274" spans="1:18" x14ac:dyDescent="0.35">
      <c r="A274" s="4" t="s">
        <v>824</v>
      </c>
      <c r="B274" s="4" t="s">
        <v>825</v>
      </c>
      <c r="C274" s="4" t="s">
        <v>826</v>
      </c>
      <c r="D274" s="4">
        <v>5.35863502603421E-3</v>
      </c>
      <c r="E274" s="4">
        <v>5.5544341297187197E-3</v>
      </c>
      <c r="F274" s="4">
        <v>5.9434135750929696E-3</v>
      </c>
      <c r="G274" s="4">
        <v>6.0517393396083896E-3</v>
      </c>
      <c r="H274" s="4">
        <v>2.4374280246520102E-3</v>
      </c>
      <c r="I274" s="4">
        <v>2.4450207013789801E-3</v>
      </c>
      <c r="J274" s="4">
        <v>2.5189014269422498E-3</v>
      </c>
      <c r="K274" s="4">
        <v>2.7880672135578801E-3</v>
      </c>
      <c r="L274" s="4">
        <v>2.8280912607494099E-3</v>
      </c>
      <c r="M274" s="4">
        <v>2.9543111326332601E-3</v>
      </c>
      <c r="N274" s="4" t="b">
        <f>_xlfn.XLOOKUP(Table2[[#This Row],[Protein]],Table3[name],Table3[subloc_assigned],"")&lt;&gt;""</f>
        <v>0</v>
      </c>
      <c r="O274" s="6" t="str" cm="1">
        <f t="array" ref="O274">IF(Table2[[#This Row],[modeled?]]," "&amp;_xlfn.TEXTJOIN(" ",FALSE,_xlfn._xlws.FILTER(Table3[subloc_assigned],Table3[name]=Table2[[#This Row],[Protein]],""))&amp;" ","")</f>
        <v/>
      </c>
      <c r="P274" s="6" t="b">
        <f>OR(ISNUMBER(FIND(" m ",Table2[[#This Row],[loc?]])),ISNUMBER(FIND(" mm ",Table2[[#This Row],[loc?]])))</f>
        <v>0</v>
      </c>
      <c r="Q274" s="6" t="b">
        <f>AND(OR(ISNUMBER(FIND(" m ",Table2[[#This Row],[loc?]])),ISNUMBER(FIND(" mm ",Table2[[#This Row],[loc?]]))),SUBSTITUTE(SUBSTITUTE(Table2[[#This Row],[loc?]]," m ","")," mm ","")="")</f>
        <v>0</v>
      </c>
      <c r="R274" s="36" cm="1">
        <f t="array" ref="R274">AVERAGE(IF(Table2[[#This Row],[Min_aerobic_1]:[Min_aerobic_2]]="NA",0,Table2[[#This Row],[Min_aerobic_1]:[Min_aerobic_2]]))</f>
        <v>5.4565345778764644E-3</v>
      </c>
    </row>
    <row r="275" spans="1:18" x14ac:dyDescent="0.35">
      <c r="A275" s="4" t="s">
        <v>827</v>
      </c>
      <c r="B275" s="4" t="s">
        <v>828</v>
      </c>
      <c r="C275" s="4" t="s">
        <v>829</v>
      </c>
      <c r="D275" s="4">
        <v>6.2463653526257301E-3</v>
      </c>
      <c r="E275" s="4">
        <v>6.87074983727156E-3</v>
      </c>
      <c r="F275" s="4">
        <v>6.6676713007012998E-3</v>
      </c>
      <c r="G275" s="4">
        <v>6.7153948613411004E-3</v>
      </c>
      <c r="H275" s="4">
        <v>3.8454500834246498E-3</v>
      </c>
      <c r="I275" s="4">
        <v>3.9838403212959696E-3</v>
      </c>
      <c r="J275" s="4">
        <v>3.9398563119278701E-3</v>
      </c>
      <c r="K275" s="4">
        <v>4.4527809361632996E-3</v>
      </c>
      <c r="L275" s="4">
        <v>4.5288801883974E-3</v>
      </c>
      <c r="M275" s="4">
        <v>4.57596823208508E-3</v>
      </c>
      <c r="N275" s="4" t="b">
        <f>_xlfn.XLOOKUP(Table2[[#This Row],[Protein]],Table3[name],Table3[subloc_assigned],"")&lt;&gt;""</f>
        <v>0</v>
      </c>
      <c r="O275" s="6" t="str" cm="1">
        <f t="array" ref="O275">IF(Table2[[#This Row],[modeled?]]," "&amp;_xlfn.TEXTJOIN(" ",FALSE,_xlfn._xlws.FILTER(Table3[subloc_assigned],Table3[name]=Table2[[#This Row],[Protein]],""))&amp;" ","")</f>
        <v/>
      </c>
      <c r="P275" s="6" t="b">
        <f>OR(ISNUMBER(FIND(" m ",Table2[[#This Row],[loc?]])),ISNUMBER(FIND(" mm ",Table2[[#This Row],[loc?]])))</f>
        <v>0</v>
      </c>
      <c r="Q275" s="6" t="b">
        <f>AND(OR(ISNUMBER(FIND(" m ",Table2[[#This Row],[loc?]])),ISNUMBER(FIND(" mm ",Table2[[#This Row],[loc?]]))),SUBSTITUTE(SUBSTITUTE(Table2[[#This Row],[loc?]]," m ","")," mm ","")="")</f>
        <v>0</v>
      </c>
      <c r="R275" s="36" cm="1">
        <f t="array" ref="R275">AVERAGE(IF(Table2[[#This Row],[Min_aerobic_1]:[Min_aerobic_2]]="NA",0,Table2[[#This Row],[Min_aerobic_1]:[Min_aerobic_2]]))</f>
        <v>6.5585575949486455E-3</v>
      </c>
    </row>
    <row r="276" spans="1:18" x14ac:dyDescent="0.35">
      <c r="A276" s="4" t="s">
        <v>830</v>
      </c>
      <c r="B276" s="4" t="s">
        <v>831</v>
      </c>
      <c r="C276" s="4" t="s">
        <v>832</v>
      </c>
      <c r="D276" s="4">
        <v>3.1277441233749999E-3</v>
      </c>
      <c r="E276" s="4">
        <v>3.7030736628409799E-3</v>
      </c>
      <c r="F276" s="4">
        <v>3.44397528657859E-3</v>
      </c>
      <c r="G276" s="4">
        <v>3.5245340318567401E-3</v>
      </c>
      <c r="H276" s="4">
        <v>1.57193675701082E-3</v>
      </c>
      <c r="I276" s="4">
        <v>1.6388914482402899E-3</v>
      </c>
      <c r="J276" s="4">
        <v>1.56557217744577E-3</v>
      </c>
      <c r="K276" s="4">
        <v>1.9687679974479898E-3</v>
      </c>
      <c r="L276" s="4">
        <v>1.9030262466834601E-3</v>
      </c>
      <c r="M276" s="4">
        <v>1.9081266937535099E-3</v>
      </c>
      <c r="N276" s="4" t="b">
        <f>_xlfn.XLOOKUP(Table2[[#This Row],[Protein]],Table3[name],Table3[subloc_assigned],"")&lt;&gt;""</f>
        <v>1</v>
      </c>
      <c r="O276" s="6" t="str" cm="1">
        <f t="array" ref="O276">IF(Table2[[#This Row],[modeled?]]," "&amp;_xlfn.TEXTJOIN(" ",FALSE,_xlfn._xlws.FILTER(Table3[subloc_assigned],Table3[name]=Table2[[#This Row],[Protein]],""))&amp;" ","")</f>
        <v xml:space="preserve"> c </v>
      </c>
      <c r="P276" s="6" t="b">
        <f>OR(ISNUMBER(FIND(" m ",Table2[[#This Row],[loc?]])),ISNUMBER(FIND(" mm ",Table2[[#This Row],[loc?]])))</f>
        <v>0</v>
      </c>
      <c r="Q276" s="6" t="b">
        <f>AND(OR(ISNUMBER(FIND(" m ",Table2[[#This Row],[loc?]])),ISNUMBER(FIND(" mm ",Table2[[#This Row],[loc?]]))),SUBSTITUTE(SUBSTITUTE(Table2[[#This Row],[loc?]]," m ","")," mm ","")="")</f>
        <v>0</v>
      </c>
      <c r="R276" s="36" cm="1">
        <f t="array" ref="R276">AVERAGE(IF(Table2[[#This Row],[Min_aerobic_1]:[Min_aerobic_2]]="NA",0,Table2[[#This Row],[Min_aerobic_1]:[Min_aerobic_2]]))</f>
        <v>3.4154088931079899E-3</v>
      </c>
    </row>
    <row r="277" spans="1:18" x14ac:dyDescent="0.35">
      <c r="A277" s="4" t="s">
        <v>833</v>
      </c>
      <c r="B277" s="4" t="s">
        <v>834</v>
      </c>
      <c r="C277" s="4" t="s">
        <v>835</v>
      </c>
      <c r="D277" s="4">
        <v>3.6802754746365399E-3</v>
      </c>
      <c r="E277" s="4">
        <v>3.5043528053751698E-3</v>
      </c>
      <c r="F277" s="4">
        <v>4.0729829394605798E-3</v>
      </c>
      <c r="G277" s="4">
        <v>4.0049345342069997E-3</v>
      </c>
      <c r="H277" s="4">
        <v>2.21203044504818E-3</v>
      </c>
      <c r="I277" s="4">
        <v>2.2075524172832902E-3</v>
      </c>
      <c r="J277" s="4">
        <v>2.31799388955171E-3</v>
      </c>
      <c r="K277" s="4">
        <v>2.5551233520069998E-3</v>
      </c>
      <c r="L277" s="4">
        <v>2.63614352744142E-3</v>
      </c>
      <c r="M277" s="4">
        <v>2.5669755308643798E-3</v>
      </c>
      <c r="N277" s="4" t="b">
        <f>_xlfn.XLOOKUP(Table2[[#This Row],[Protein]],Table3[name],Table3[subloc_assigned],"")&lt;&gt;""</f>
        <v>1</v>
      </c>
      <c r="O277" s="6" t="str" cm="1">
        <f t="array" ref="O277">IF(Table2[[#This Row],[modeled?]]," "&amp;_xlfn.TEXTJOIN(" ",FALSE,_xlfn._xlws.FILTER(Table3[subloc_assigned],Table3[name]=Table2[[#This Row],[Protein]],""))&amp;" ","")</f>
        <v xml:space="preserve"> c </v>
      </c>
      <c r="P277" s="6" t="b">
        <f>OR(ISNUMBER(FIND(" m ",Table2[[#This Row],[loc?]])),ISNUMBER(FIND(" mm ",Table2[[#This Row],[loc?]])))</f>
        <v>0</v>
      </c>
      <c r="Q277" s="6" t="b">
        <f>AND(OR(ISNUMBER(FIND(" m ",Table2[[#This Row],[loc?]])),ISNUMBER(FIND(" mm ",Table2[[#This Row],[loc?]]))),SUBSTITUTE(SUBSTITUTE(Table2[[#This Row],[loc?]]," m ","")," mm ","")="")</f>
        <v>0</v>
      </c>
      <c r="R277" s="36" cm="1">
        <f t="array" ref="R277">AVERAGE(IF(Table2[[#This Row],[Min_aerobic_1]:[Min_aerobic_2]]="NA",0,Table2[[#This Row],[Min_aerobic_1]:[Min_aerobic_2]]))</f>
        <v>3.5923141400058551E-3</v>
      </c>
    </row>
    <row r="278" spans="1:18" x14ac:dyDescent="0.35">
      <c r="A278" s="4" t="s">
        <v>836</v>
      </c>
      <c r="B278" s="4" t="s">
        <v>837</v>
      </c>
      <c r="C278" s="4" t="s">
        <v>838</v>
      </c>
      <c r="D278" s="4">
        <v>5.7001638582657001E-3</v>
      </c>
      <c r="E278" s="4">
        <v>6.4152273026759502E-3</v>
      </c>
      <c r="F278" s="4">
        <v>6.3805132819046298E-3</v>
      </c>
      <c r="G278" s="4">
        <v>6.5631015687514799E-3</v>
      </c>
      <c r="H278" s="4">
        <v>3.9683105401230297E-3</v>
      </c>
      <c r="I278" s="4">
        <v>3.8135477312935999E-3</v>
      </c>
      <c r="J278" s="4">
        <v>3.6710345312926198E-3</v>
      </c>
      <c r="K278" s="4">
        <v>4.9566524449538903E-3</v>
      </c>
      <c r="L278" s="4">
        <v>4.5329621619189997E-3</v>
      </c>
      <c r="M278" s="4">
        <v>4.56077080865542E-3</v>
      </c>
      <c r="N278" s="4" t="b">
        <f>_xlfn.XLOOKUP(Table2[[#This Row],[Protein]],Table3[name],Table3[subloc_assigned],"")&lt;&gt;""</f>
        <v>1</v>
      </c>
      <c r="O278" s="6" t="str" cm="1">
        <f t="array" ref="O278">IF(Table2[[#This Row],[modeled?]]," "&amp;_xlfn.TEXTJOIN(" ",FALSE,_xlfn._xlws.FILTER(Table3[subloc_assigned],Table3[name]=Table2[[#This Row],[Protein]],""))&amp;" ","")</f>
        <v xml:space="preserve"> c </v>
      </c>
      <c r="P278" s="6" t="b">
        <f>OR(ISNUMBER(FIND(" m ",Table2[[#This Row],[loc?]])),ISNUMBER(FIND(" mm ",Table2[[#This Row],[loc?]])))</f>
        <v>0</v>
      </c>
      <c r="Q278" s="6" t="b">
        <f>AND(OR(ISNUMBER(FIND(" m ",Table2[[#This Row],[loc?]])),ISNUMBER(FIND(" mm ",Table2[[#This Row],[loc?]]))),SUBSTITUTE(SUBSTITUTE(Table2[[#This Row],[loc?]]," m ","")," mm ","")="")</f>
        <v>0</v>
      </c>
      <c r="R278" s="36" cm="1">
        <f t="array" ref="R278">AVERAGE(IF(Table2[[#This Row],[Min_aerobic_1]:[Min_aerobic_2]]="NA",0,Table2[[#This Row],[Min_aerobic_1]:[Min_aerobic_2]]))</f>
        <v>6.0576955804708251E-3</v>
      </c>
    </row>
    <row r="279" spans="1:18" x14ac:dyDescent="0.35">
      <c r="A279" s="4" t="s">
        <v>839</v>
      </c>
      <c r="B279" s="4" t="s">
        <v>840</v>
      </c>
      <c r="C279" s="4" t="s">
        <v>841</v>
      </c>
      <c r="D279" s="4">
        <v>5.90314270093905E-3</v>
      </c>
      <c r="E279" s="4">
        <v>6.9052695398476999E-3</v>
      </c>
      <c r="F279" s="4">
        <v>7.9886525279788297E-3</v>
      </c>
      <c r="G279" s="4">
        <v>8.7219817614243994E-3</v>
      </c>
      <c r="H279" s="4">
        <v>4.8791719744651699E-3</v>
      </c>
      <c r="I279" s="4">
        <v>4.79287079823366E-3</v>
      </c>
      <c r="J279" s="4">
        <v>4.9151126424555897E-3</v>
      </c>
      <c r="K279" s="4">
        <v>5.8916212316319303E-3</v>
      </c>
      <c r="L279" s="4">
        <v>5.9062413749621703E-3</v>
      </c>
      <c r="M279" s="4">
        <v>5.7214687198175697E-3</v>
      </c>
      <c r="N279" s="4" t="b">
        <f>_xlfn.XLOOKUP(Table2[[#This Row],[Protein]],Table3[name],Table3[subloc_assigned],"")&lt;&gt;""</f>
        <v>1</v>
      </c>
      <c r="O279" s="6" t="str" cm="1">
        <f t="array" ref="O279">IF(Table2[[#This Row],[modeled?]]," "&amp;_xlfn.TEXTJOIN(" ",FALSE,_xlfn._xlws.FILTER(Table3[subloc_assigned],Table3[name]=Table2[[#This Row],[Protein]],""))&amp;" ","")</f>
        <v xml:space="preserve"> c </v>
      </c>
      <c r="P279" s="6" t="b">
        <f>OR(ISNUMBER(FIND(" m ",Table2[[#This Row],[loc?]])),ISNUMBER(FIND(" mm ",Table2[[#This Row],[loc?]])))</f>
        <v>0</v>
      </c>
      <c r="Q279" s="6" t="b">
        <f>AND(OR(ISNUMBER(FIND(" m ",Table2[[#This Row],[loc?]])),ISNUMBER(FIND(" mm ",Table2[[#This Row],[loc?]]))),SUBSTITUTE(SUBSTITUTE(Table2[[#This Row],[loc?]]," m ","")," mm ","")="")</f>
        <v>0</v>
      </c>
      <c r="R279" s="36" cm="1">
        <f t="array" ref="R279">AVERAGE(IF(Table2[[#This Row],[Min_aerobic_1]:[Min_aerobic_2]]="NA",0,Table2[[#This Row],[Min_aerobic_1]:[Min_aerobic_2]]))</f>
        <v>6.4042061203933749E-3</v>
      </c>
    </row>
    <row r="280" spans="1:18" x14ac:dyDescent="0.35">
      <c r="A280" s="4" t="s">
        <v>842</v>
      </c>
      <c r="B280" s="4" t="s">
        <v>843</v>
      </c>
      <c r="C280" s="4" t="s">
        <v>844</v>
      </c>
      <c r="D280" s="4">
        <v>1.2852712968734199E-2</v>
      </c>
      <c r="E280" s="4">
        <v>1.1267291330523401E-2</v>
      </c>
      <c r="F280" s="4">
        <v>1.39470076643396E-2</v>
      </c>
      <c r="G280" s="4">
        <v>1.4254279196286501E-2</v>
      </c>
      <c r="H280" s="4">
        <v>8.8380466333991391E-3</v>
      </c>
      <c r="I280" s="4">
        <v>9.0438490601975705E-3</v>
      </c>
      <c r="J280" s="4">
        <v>8.4312815494918501E-3</v>
      </c>
      <c r="K280" s="4">
        <v>9.6498218621152501E-3</v>
      </c>
      <c r="L280" s="4">
        <v>1.02556616794008E-2</v>
      </c>
      <c r="M280" s="4">
        <v>1.0297786196723399E-2</v>
      </c>
      <c r="N280" s="4" t="b">
        <f>_xlfn.XLOOKUP(Table2[[#This Row],[Protein]],Table3[name],Table3[subloc_assigned],"")&lt;&gt;""</f>
        <v>0</v>
      </c>
      <c r="O280" s="6" t="str" cm="1">
        <f t="array" ref="O280">IF(Table2[[#This Row],[modeled?]]," "&amp;_xlfn.TEXTJOIN(" ",FALSE,_xlfn._xlws.FILTER(Table3[subloc_assigned],Table3[name]=Table2[[#This Row],[Protein]],""))&amp;" ","")</f>
        <v/>
      </c>
      <c r="P280" s="6" t="b">
        <f>OR(ISNUMBER(FIND(" m ",Table2[[#This Row],[loc?]])),ISNUMBER(FIND(" mm ",Table2[[#This Row],[loc?]])))</f>
        <v>0</v>
      </c>
      <c r="Q280" s="6" t="b">
        <f>AND(OR(ISNUMBER(FIND(" m ",Table2[[#This Row],[loc?]])),ISNUMBER(FIND(" mm ",Table2[[#This Row],[loc?]]))),SUBSTITUTE(SUBSTITUTE(Table2[[#This Row],[loc?]]," m ","")," mm ","")="")</f>
        <v>0</v>
      </c>
      <c r="R280" s="36" cm="1">
        <f t="array" ref="R280">AVERAGE(IF(Table2[[#This Row],[Min_aerobic_1]:[Min_aerobic_2]]="NA",0,Table2[[#This Row],[Min_aerobic_1]:[Min_aerobic_2]]))</f>
        <v>1.2060002149628799E-2</v>
      </c>
    </row>
    <row r="281" spans="1:18" x14ac:dyDescent="0.35">
      <c r="A281" s="4" t="s">
        <v>845</v>
      </c>
      <c r="B281" s="4" t="s">
        <v>846</v>
      </c>
      <c r="C281" s="4" t="s">
        <v>847</v>
      </c>
      <c r="D281" s="4">
        <v>8.0867487156386399E-3</v>
      </c>
      <c r="E281" s="4">
        <v>8.7408261974329209E-3</v>
      </c>
      <c r="F281" s="4">
        <v>9.0861529750867094E-3</v>
      </c>
      <c r="G281" s="4">
        <v>8.9268808058141792E-3</v>
      </c>
      <c r="H281" s="4">
        <v>3.84730321826622E-3</v>
      </c>
      <c r="I281" s="4">
        <v>3.84138442597613E-3</v>
      </c>
      <c r="J281" s="4">
        <v>3.6380077680883099E-3</v>
      </c>
      <c r="K281" s="4">
        <v>4.4762865469161498E-3</v>
      </c>
      <c r="L281" s="4">
        <v>4.4214962072384196E-3</v>
      </c>
      <c r="M281" s="4">
        <v>4.1259543752596804E-3</v>
      </c>
      <c r="N281" s="4" t="b">
        <f>_xlfn.XLOOKUP(Table2[[#This Row],[Protein]],Table3[name],Table3[subloc_assigned],"")&lt;&gt;""</f>
        <v>1</v>
      </c>
      <c r="O281" s="6" t="str" cm="1">
        <f t="array" ref="O281">IF(Table2[[#This Row],[modeled?]]," "&amp;_xlfn.TEXTJOIN(" ",FALSE,_xlfn._xlws.FILTER(Table3[subloc_assigned],Table3[name]=Table2[[#This Row],[Protein]],""))&amp;" ","")</f>
        <v xml:space="preserve"> c </v>
      </c>
      <c r="P281" s="6" t="b">
        <f>OR(ISNUMBER(FIND(" m ",Table2[[#This Row],[loc?]])),ISNUMBER(FIND(" mm ",Table2[[#This Row],[loc?]])))</f>
        <v>0</v>
      </c>
      <c r="Q281" s="6" t="b">
        <f>AND(OR(ISNUMBER(FIND(" m ",Table2[[#This Row],[loc?]])),ISNUMBER(FIND(" mm ",Table2[[#This Row],[loc?]]))),SUBSTITUTE(SUBSTITUTE(Table2[[#This Row],[loc?]]," m ","")," mm ","")="")</f>
        <v>0</v>
      </c>
      <c r="R281" s="36" cm="1">
        <f t="array" ref="R281">AVERAGE(IF(Table2[[#This Row],[Min_aerobic_1]:[Min_aerobic_2]]="NA",0,Table2[[#This Row],[Min_aerobic_1]:[Min_aerobic_2]]))</f>
        <v>8.4137874565357804E-3</v>
      </c>
    </row>
    <row r="282" spans="1:18" x14ac:dyDescent="0.35">
      <c r="A282" s="4" t="s">
        <v>848</v>
      </c>
      <c r="B282" s="4" t="s">
        <v>849</v>
      </c>
      <c r="C282" s="4" t="s">
        <v>850</v>
      </c>
      <c r="D282" s="4">
        <v>2.72377379867241E-3</v>
      </c>
      <c r="E282" s="4">
        <v>2.8968415207188498E-3</v>
      </c>
      <c r="F282" s="4">
        <v>2.85622866046264E-3</v>
      </c>
      <c r="G282" s="4">
        <v>3.02898934903991E-3</v>
      </c>
      <c r="H282" s="4">
        <v>1.42192669084727E-3</v>
      </c>
      <c r="I282" s="4">
        <v>1.4025446306114701E-3</v>
      </c>
      <c r="J282" s="4">
        <v>1.3939467774682201E-3</v>
      </c>
      <c r="K282" s="4">
        <v>1.6353675897739701E-3</v>
      </c>
      <c r="L282" s="4">
        <v>1.66194675593775E-3</v>
      </c>
      <c r="M282" s="4">
        <v>1.5980886462269501E-3</v>
      </c>
      <c r="N282" s="4" t="b">
        <f>_xlfn.XLOOKUP(Table2[[#This Row],[Protein]],Table3[name],Table3[subloc_assigned],"")&lt;&gt;""</f>
        <v>1</v>
      </c>
      <c r="O282" s="6" t="str" cm="1">
        <f t="array" ref="O282">IF(Table2[[#This Row],[modeled?]]," "&amp;_xlfn.TEXTJOIN(" ",FALSE,_xlfn._xlws.FILTER(Table3[subloc_assigned],Table3[name]=Table2[[#This Row],[Protein]],""))&amp;" ","")</f>
        <v xml:space="preserve"> c </v>
      </c>
      <c r="P282" s="6" t="b">
        <f>OR(ISNUMBER(FIND(" m ",Table2[[#This Row],[loc?]])),ISNUMBER(FIND(" mm ",Table2[[#This Row],[loc?]])))</f>
        <v>0</v>
      </c>
      <c r="Q282" s="6" t="b">
        <f>AND(OR(ISNUMBER(FIND(" m ",Table2[[#This Row],[loc?]])),ISNUMBER(FIND(" mm ",Table2[[#This Row],[loc?]]))),SUBSTITUTE(SUBSTITUTE(Table2[[#This Row],[loc?]]," m ","")," mm ","")="")</f>
        <v>0</v>
      </c>
      <c r="R282" s="36" cm="1">
        <f t="array" ref="R282">AVERAGE(IF(Table2[[#This Row],[Min_aerobic_1]:[Min_aerobic_2]]="NA",0,Table2[[#This Row],[Min_aerobic_1]:[Min_aerobic_2]]))</f>
        <v>2.8103076596956299E-3</v>
      </c>
    </row>
    <row r="283" spans="1:18" x14ac:dyDescent="0.35">
      <c r="A283" s="4" t="s">
        <v>851</v>
      </c>
      <c r="B283" s="4" t="s">
        <v>852</v>
      </c>
      <c r="C283" s="4" t="s">
        <v>853</v>
      </c>
      <c r="D283" s="6">
        <v>8.4013226018964703E-5</v>
      </c>
      <c r="E283" s="4">
        <v>1.05583648591725E-4</v>
      </c>
      <c r="F283" s="6">
        <v>9.1290843121917499E-5</v>
      </c>
      <c r="G283" s="6">
        <v>9.4569974532771696E-5</v>
      </c>
      <c r="H283" s="4">
        <v>1.19103721873045E-4</v>
      </c>
      <c r="I283" s="4">
        <v>1.12732773349457E-4</v>
      </c>
      <c r="J283" s="4">
        <v>1.15989514896159E-4</v>
      </c>
      <c r="K283" s="4">
        <v>1.14374862775099E-4</v>
      </c>
      <c r="L283" s="4">
        <v>1.299945596493E-4</v>
      </c>
      <c r="M283" s="4">
        <v>1.3013511429629701E-4</v>
      </c>
      <c r="N283" s="4" t="b">
        <f>_xlfn.XLOOKUP(Table2[[#This Row],[Protein]],Table3[name],Table3[subloc_assigned],"")&lt;&gt;""</f>
        <v>0</v>
      </c>
      <c r="O283" s="6" t="str" cm="1">
        <f t="array" ref="O283">IF(Table2[[#This Row],[modeled?]]," "&amp;_xlfn.TEXTJOIN(" ",FALSE,_xlfn._xlws.FILTER(Table3[subloc_assigned],Table3[name]=Table2[[#This Row],[Protein]],""))&amp;" ","")</f>
        <v/>
      </c>
      <c r="P283" s="6" t="b">
        <f>OR(ISNUMBER(FIND(" m ",Table2[[#This Row],[loc?]])),ISNUMBER(FIND(" mm ",Table2[[#This Row],[loc?]])))</f>
        <v>0</v>
      </c>
      <c r="Q283" s="6" t="b">
        <f>AND(OR(ISNUMBER(FIND(" m ",Table2[[#This Row],[loc?]])),ISNUMBER(FIND(" mm ",Table2[[#This Row],[loc?]]))),SUBSTITUTE(SUBSTITUTE(Table2[[#This Row],[loc?]]," m ","")," mm ","")="")</f>
        <v>0</v>
      </c>
      <c r="R283" s="36" cm="1">
        <f t="array" ref="R283">AVERAGE(IF(Table2[[#This Row],[Min_aerobic_1]:[Min_aerobic_2]]="NA",0,Table2[[#This Row],[Min_aerobic_1]:[Min_aerobic_2]]))</f>
        <v>9.4798437305344845E-5</v>
      </c>
    </row>
    <row r="284" spans="1:18" x14ac:dyDescent="0.35">
      <c r="A284" s="4" t="s">
        <v>854</v>
      </c>
      <c r="B284" s="4" t="s">
        <v>855</v>
      </c>
      <c r="C284" s="4" t="s">
        <v>856</v>
      </c>
      <c r="D284" s="4">
        <v>3.2539287474561002E-3</v>
      </c>
      <c r="E284" s="4">
        <v>3.4985267009463102E-3</v>
      </c>
      <c r="F284" s="4">
        <v>3.4954718700178299E-3</v>
      </c>
      <c r="G284" s="4">
        <v>3.652241231382E-3</v>
      </c>
      <c r="H284" s="4">
        <v>3.9315061716642804E-3</v>
      </c>
      <c r="I284" s="4">
        <v>4.1021582661274801E-3</v>
      </c>
      <c r="J284" s="4">
        <v>4.0446946628358302E-3</v>
      </c>
      <c r="K284" s="4">
        <v>4.20322599594936E-3</v>
      </c>
      <c r="L284" s="4">
        <v>4.5042500251807598E-3</v>
      </c>
      <c r="M284" s="4">
        <v>4.5088152243241602E-3</v>
      </c>
      <c r="N284" s="4" t="b">
        <f>_xlfn.XLOOKUP(Table2[[#This Row],[Protein]],Table3[name],Table3[subloc_assigned],"")&lt;&gt;""</f>
        <v>0</v>
      </c>
      <c r="O284" s="6" t="str" cm="1">
        <f t="array" ref="O284">IF(Table2[[#This Row],[modeled?]]," "&amp;_xlfn.TEXTJOIN(" ",FALSE,_xlfn._xlws.FILTER(Table3[subloc_assigned],Table3[name]=Table2[[#This Row],[Protein]],""))&amp;" ","")</f>
        <v/>
      </c>
      <c r="P284" s="6" t="b">
        <f>OR(ISNUMBER(FIND(" m ",Table2[[#This Row],[loc?]])),ISNUMBER(FIND(" mm ",Table2[[#This Row],[loc?]])))</f>
        <v>0</v>
      </c>
      <c r="Q284" s="6" t="b">
        <f>AND(OR(ISNUMBER(FIND(" m ",Table2[[#This Row],[loc?]])),ISNUMBER(FIND(" mm ",Table2[[#This Row],[loc?]]))),SUBSTITUTE(SUBSTITUTE(Table2[[#This Row],[loc?]]," m ","")," mm ","")="")</f>
        <v>0</v>
      </c>
      <c r="R284" s="36" cm="1">
        <f t="array" ref="R284">AVERAGE(IF(Table2[[#This Row],[Min_aerobic_1]:[Min_aerobic_2]]="NA",0,Table2[[#This Row],[Min_aerobic_1]:[Min_aerobic_2]]))</f>
        <v>3.376227724201205E-3</v>
      </c>
    </row>
    <row r="285" spans="1:18" x14ac:dyDescent="0.35">
      <c r="A285" s="4" t="s">
        <v>857</v>
      </c>
      <c r="B285" s="4" t="s">
        <v>858</v>
      </c>
      <c r="C285" s="4" t="s">
        <v>859</v>
      </c>
      <c r="D285" s="6">
        <v>1.1236641905769601E-5</v>
      </c>
      <c r="E285" s="6">
        <v>1.0582645155873301E-5</v>
      </c>
      <c r="F285" s="4">
        <v>1.40611707294387E-4</v>
      </c>
      <c r="G285" s="4">
        <v>1.06522167861239E-4</v>
      </c>
      <c r="H285" s="4" t="s">
        <v>19</v>
      </c>
      <c r="I285" s="4" t="s">
        <v>19</v>
      </c>
      <c r="J285" s="4" t="s">
        <v>19</v>
      </c>
      <c r="K285" s="4" t="s">
        <v>19</v>
      </c>
      <c r="L285" s="4" t="s">
        <v>19</v>
      </c>
      <c r="M285" s="4" t="s">
        <v>19</v>
      </c>
      <c r="N285" s="4" t="b">
        <f>_xlfn.XLOOKUP(Table2[[#This Row],[Protein]],Table3[name],Table3[subloc_assigned],"")&lt;&gt;""</f>
        <v>1</v>
      </c>
      <c r="O285" s="6" t="str" cm="1">
        <f t="array" ref="O285">IF(Table2[[#This Row],[modeled?]]," "&amp;_xlfn.TEXTJOIN(" ",FALSE,_xlfn._xlws.FILTER(Table3[subloc_assigned],Table3[name]=Table2[[#This Row],[Protein]],""))&amp;" ","")</f>
        <v xml:space="preserve"> m </v>
      </c>
      <c r="P285" s="6" t="b">
        <f>OR(ISNUMBER(FIND(" m ",Table2[[#This Row],[loc?]])),ISNUMBER(FIND(" mm ",Table2[[#This Row],[loc?]])))</f>
        <v>1</v>
      </c>
      <c r="Q285" s="6" t="b">
        <f>AND(OR(ISNUMBER(FIND(" m ",Table2[[#This Row],[loc?]])),ISNUMBER(FIND(" mm ",Table2[[#This Row],[loc?]]))),SUBSTITUTE(SUBSTITUTE(Table2[[#This Row],[loc?]]," m ","")," mm ","")="")</f>
        <v>1</v>
      </c>
      <c r="R285" s="36" cm="1">
        <f t="array" ref="R285">AVERAGE(IF(Table2[[#This Row],[Min_aerobic_1]:[Min_aerobic_2]]="NA",0,Table2[[#This Row],[Min_aerobic_1]:[Min_aerobic_2]]))</f>
        <v>1.0909643530821451E-5</v>
      </c>
    </row>
    <row r="286" spans="1:18" x14ac:dyDescent="0.35">
      <c r="A286" s="4" t="s">
        <v>860</v>
      </c>
      <c r="B286" s="4" t="s">
        <v>861</v>
      </c>
      <c r="C286" s="4" t="s">
        <v>861</v>
      </c>
      <c r="D286" s="4" t="s">
        <v>19</v>
      </c>
      <c r="E286" s="4" t="s">
        <v>19</v>
      </c>
      <c r="F286" s="4" t="s">
        <v>19</v>
      </c>
      <c r="G286" s="4" t="s">
        <v>19</v>
      </c>
      <c r="H286" s="6">
        <v>4.62717680002313E-6</v>
      </c>
      <c r="I286" s="6">
        <v>4.58591512106087E-6</v>
      </c>
      <c r="J286" s="6">
        <v>4.6287173352099203E-6</v>
      </c>
      <c r="K286" s="6">
        <v>4.0718383876517098E-6</v>
      </c>
      <c r="L286" s="6">
        <v>4.2779101501215203E-6</v>
      </c>
      <c r="M286" s="6">
        <v>4.2831285062503596E-6</v>
      </c>
      <c r="N286" s="4" t="b">
        <f>_xlfn.XLOOKUP(Table2[[#This Row],[Protein]],Table3[name],Table3[subloc_assigned],"")&lt;&gt;""</f>
        <v>1</v>
      </c>
      <c r="O286" s="6" t="str" cm="1">
        <f t="array" ref="O286">IF(Table2[[#This Row],[modeled?]]," "&amp;_xlfn.TEXTJOIN(" ",FALSE,_xlfn._xlws.FILTER(Table3[subloc_assigned],Table3[name]=Table2[[#This Row],[Protein]],""))&amp;" ","")</f>
        <v xml:space="preserve"> c </v>
      </c>
      <c r="P286" s="6" t="b">
        <f>OR(ISNUMBER(FIND(" m ",Table2[[#This Row],[loc?]])),ISNUMBER(FIND(" mm ",Table2[[#This Row],[loc?]])))</f>
        <v>0</v>
      </c>
      <c r="Q286" s="6" t="b">
        <f>AND(OR(ISNUMBER(FIND(" m ",Table2[[#This Row],[loc?]])),ISNUMBER(FIND(" mm ",Table2[[#This Row],[loc?]]))),SUBSTITUTE(SUBSTITUTE(Table2[[#This Row],[loc?]]," m ","")," mm ","")="")</f>
        <v>0</v>
      </c>
      <c r="R286" s="36" cm="1">
        <f t="array" ref="R286">AVERAGE(IF(Table2[[#This Row],[Min_aerobic_1]:[Min_aerobic_2]]="NA",0,Table2[[#This Row],[Min_aerobic_1]:[Min_aerobic_2]]))</f>
        <v>0</v>
      </c>
    </row>
    <row r="287" spans="1:18" x14ac:dyDescent="0.35">
      <c r="A287" s="4" t="s">
        <v>862</v>
      </c>
      <c r="B287" s="4" t="s">
        <v>863</v>
      </c>
      <c r="C287" s="4" t="s">
        <v>864</v>
      </c>
      <c r="D287" s="6">
        <v>9.3714240437318998E-6</v>
      </c>
      <c r="E287" s="6">
        <v>9.6470416074567303E-6</v>
      </c>
      <c r="F287" s="6">
        <v>9.5520960512894394E-6</v>
      </c>
      <c r="G287" s="6">
        <v>9.0956037605336306E-6</v>
      </c>
      <c r="H287" s="6">
        <v>9.2701831671781795E-6</v>
      </c>
      <c r="I287" s="6">
        <v>8.9690421871392106E-6</v>
      </c>
      <c r="J287" s="6">
        <v>9.1697208485676602E-6</v>
      </c>
      <c r="K287" s="6">
        <v>1.02576544925529E-5</v>
      </c>
      <c r="L287" s="6">
        <v>1.0662645696937699E-5</v>
      </c>
      <c r="M287" s="6">
        <v>1.05434332525064E-5</v>
      </c>
      <c r="N287" s="4" t="b">
        <f>_xlfn.XLOOKUP(Table2[[#This Row],[Protein]],Table3[name],Table3[subloc_assigned],"")&lt;&gt;""</f>
        <v>0</v>
      </c>
      <c r="O287" s="6" t="str" cm="1">
        <f t="array" ref="O287">IF(Table2[[#This Row],[modeled?]]," "&amp;_xlfn.TEXTJOIN(" ",FALSE,_xlfn._xlws.FILTER(Table3[subloc_assigned],Table3[name]=Table2[[#This Row],[Protein]],""))&amp;" ","")</f>
        <v/>
      </c>
      <c r="P287" s="6" t="b">
        <f>OR(ISNUMBER(FIND(" m ",Table2[[#This Row],[loc?]])),ISNUMBER(FIND(" mm ",Table2[[#This Row],[loc?]])))</f>
        <v>0</v>
      </c>
      <c r="Q287" s="6" t="b">
        <f>AND(OR(ISNUMBER(FIND(" m ",Table2[[#This Row],[loc?]])),ISNUMBER(FIND(" mm ",Table2[[#This Row],[loc?]]))),SUBSTITUTE(SUBSTITUTE(Table2[[#This Row],[loc?]]," m ","")," mm ","")="")</f>
        <v>0</v>
      </c>
      <c r="R287" s="36" cm="1">
        <f t="array" ref="R287">AVERAGE(IF(Table2[[#This Row],[Min_aerobic_1]:[Min_aerobic_2]]="NA",0,Table2[[#This Row],[Min_aerobic_1]:[Min_aerobic_2]]))</f>
        <v>9.5092328255943142E-6</v>
      </c>
    </row>
    <row r="288" spans="1:18" x14ac:dyDescent="0.35">
      <c r="A288" s="4" t="s">
        <v>865</v>
      </c>
      <c r="B288" s="4" t="s">
        <v>866</v>
      </c>
      <c r="C288" s="4" t="s">
        <v>867</v>
      </c>
      <c r="D288" s="6">
        <v>9.8411724141532399E-5</v>
      </c>
      <c r="E288" s="6">
        <v>8.2170742062868002E-5</v>
      </c>
      <c r="F288" s="4">
        <v>1.0436946750768099E-4</v>
      </c>
      <c r="G288" s="4">
        <v>1.0968305344296501E-4</v>
      </c>
      <c r="H288" s="6">
        <v>8.9034641147830494E-5</v>
      </c>
      <c r="I288" s="6">
        <v>8.7373589660591004E-5</v>
      </c>
      <c r="J288" s="6">
        <v>8.9691987369119102E-5</v>
      </c>
      <c r="K288" s="6">
        <v>7.9145908240477403E-5</v>
      </c>
      <c r="L288" s="6">
        <v>8.2252595079530206E-5</v>
      </c>
      <c r="M288" s="6">
        <v>8.1602925972305094E-5</v>
      </c>
      <c r="N288" s="4" t="b">
        <f>_xlfn.XLOOKUP(Table2[[#This Row],[Protein]],Table3[name],Table3[subloc_assigned],"")&lt;&gt;""</f>
        <v>0</v>
      </c>
      <c r="O288" s="6" t="str" cm="1">
        <f t="array" ref="O288">IF(Table2[[#This Row],[modeled?]]," "&amp;_xlfn.TEXTJOIN(" ",FALSE,_xlfn._xlws.FILTER(Table3[subloc_assigned],Table3[name]=Table2[[#This Row],[Protein]],""))&amp;" ","")</f>
        <v/>
      </c>
      <c r="P288" s="6" t="b">
        <f>OR(ISNUMBER(FIND(" m ",Table2[[#This Row],[loc?]])),ISNUMBER(FIND(" mm ",Table2[[#This Row],[loc?]])))</f>
        <v>0</v>
      </c>
      <c r="Q288" s="6" t="b">
        <f>AND(OR(ISNUMBER(FIND(" m ",Table2[[#This Row],[loc?]])),ISNUMBER(FIND(" mm ",Table2[[#This Row],[loc?]]))),SUBSTITUTE(SUBSTITUTE(Table2[[#This Row],[loc?]]," m ","")," mm ","")="")</f>
        <v>0</v>
      </c>
      <c r="R288" s="36" cm="1">
        <f t="array" ref="R288">AVERAGE(IF(Table2[[#This Row],[Min_aerobic_1]:[Min_aerobic_2]]="NA",0,Table2[[#This Row],[Min_aerobic_1]:[Min_aerobic_2]]))</f>
        <v>9.0291233102200201E-5</v>
      </c>
    </row>
    <row r="289" spans="1:18" x14ac:dyDescent="0.35">
      <c r="A289" s="4" t="s">
        <v>868</v>
      </c>
      <c r="B289" s="4" t="s">
        <v>869</v>
      </c>
      <c r="C289" s="4" t="s">
        <v>870</v>
      </c>
      <c r="D289" s="6">
        <v>3.5011138278677502E-6</v>
      </c>
      <c r="E289" s="6">
        <v>3.2220431436337701E-6</v>
      </c>
      <c r="F289" s="6">
        <v>3.2101766026058799E-6</v>
      </c>
      <c r="G289" s="6">
        <v>3.53859446112935E-6</v>
      </c>
      <c r="H289" s="4" t="s">
        <v>19</v>
      </c>
      <c r="I289" s="4" t="s">
        <v>19</v>
      </c>
      <c r="J289" s="4" t="s">
        <v>19</v>
      </c>
      <c r="K289" s="4" t="s">
        <v>19</v>
      </c>
      <c r="L289" s="4" t="s">
        <v>19</v>
      </c>
      <c r="M289" s="4" t="s">
        <v>19</v>
      </c>
      <c r="N289" s="4" t="b">
        <f>_xlfn.XLOOKUP(Table2[[#This Row],[Protein]],Table3[name],Table3[subloc_assigned],"")&lt;&gt;""</f>
        <v>1</v>
      </c>
      <c r="O289" s="6" t="str" cm="1">
        <f t="array" ref="O289">IF(Table2[[#This Row],[modeled?]]," "&amp;_xlfn.TEXTJOIN(" ",FALSE,_xlfn._xlws.FILTER(Table3[subloc_assigned],Table3[name]=Table2[[#This Row],[Protein]],""))&amp;" ","")</f>
        <v xml:space="preserve"> mm </v>
      </c>
      <c r="P289" s="6" t="b">
        <f>OR(ISNUMBER(FIND(" m ",Table2[[#This Row],[loc?]])),ISNUMBER(FIND(" mm ",Table2[[#This Row],[loc?]])))</f>
        <v>1</v>
      </c>
      <c r="Q289" s="6" t="b">
        <f>AND(OR(ISNUMBER(FIND(" m ",Table2[[#This Row],[loc?]])),ISNUMBER(FIND(" mm ",Table2[[#This Row],[loc?]]))),SUBSTITUTE(SUBSTITUTE(Table2[[#This Row],[loc?]]," m ","")," mm ","")="")</f>
        <v>1</v>
      </c>
      <c r="R289" s="36" cm="1">
        <f t="array" ref="R289">AVERAGE(IF(Table2[[#This Row],[Min_aerobic_1]:[Min_aerobic_2]]="NA",0,Table2[[#This Row],[Min_aerobic_1]:[Min_aerobic_2]]))</f>
        <v>3.3615784857507599E-6</v>
      </c>
    </row>
    <row r="290" spans="1:18" x14ac:dyDescent="0.35">
      <c r="A290" s="4" t="s">
        <v>871</v>
      </c>
      <c r="B290" s="4" t="s">
        <v>872</v>
      </c>
      <c r="C290" s="4" t="s">
        <v>873</v>
      </c>
      <c r="D290" s="4">
        <v>5.3361145369267503E-4</v>
      </c>
      <c r="E290" s="4">
        <v>3.92279814508906E-4</v>
      </c>
      <c r="F290" s="4">
        <v>7.0360206807408804E-4</v>
      </c>
      <c r="G290" s="4">
        <v>4.9422002769604703E-4</v>
      </c>
      <c r="H290" s="4">
        <v>2.1990715676098501E-3</v>
      </c>
      <c r="I290" s="4">
        <v>2.0600044105506502E-3</v>
      </c>
      <c r="J290" s="4">
        <v>2.1235602747617199E-3</v>
      </c>
      <c r="K290" s="4">
        <v>2.10662766682858E-3</v>
      </c>
      <c r="L290" s="4">
        <v>2.1580695932346301E-3</v>
      </c>
      <c r="M290" s="4">
        <v>2.1942762965106999E-3</v>
      </c>
      <c r="N290" s="4" t="b">
        <f>_xlfn.XLOOKUP(Table2[[#This Row],[Protein]],Table3[name],Table3[subloc_assigned],"")&lt;&gt;""</f>
        <v>0</v>
      </c>
      <c r="O290" s="6" t="str" cm="1">
        <f t="array" ref="O290">IF(Table2[[#This Row],[modeled?]]," "&amp;_xlfn.TEXTJOIN(" ",FALSE,_xlfn._xlws.FILTER(Table3[subloc_assigned],Table3[name]=Table2[[#This Row],[Protein]],""))&amp;" ","")</f>
        <v/>
      </c>
      <c r="P290" s="6" t="b">
        <f>OR(ISNUMBER(FIND(" m ",Table2[[#This Row],[loc?]])),ISNUMBER(FIND(" mm ",Table2[[#This Row],[loc?]])))</f>
        <v>0</v>
      </c>
      <c r="Q290" s="6" t="b">
        <f>AND(OR(ISNUMBER(FIND(" m ",Table2[[#This Row],[loc?]])),ISNUMBER(FIND(" mm ",Table2[[#This Row],[loc?]]))),SUBSTITUTE(SUBSTITUTE(Table2[[#This Row],[loc?]]," m ","")," mm ","")="")</f>
        <v>0</v>
      </c>
      <c r="R290" s="36" cm="1">
        <f t="array" ref="R290">AVERAGE(IF(Table2[[#This Row],[Min_aerobic_1]:[Min_aerobic_2]]="NA",0,Table2[[#This Row],[Min_aerobic_1]:[Min_aerobic_2]]))</f>
        <v>4.6294563410079052E-4</v>
      </c>
    </row>
    <row r="291" spans="1:18" x14ac:dyDescent="0.35">
      <c r="A291" s="4" t="s">
        <v>874</v>
      </c>
      <c r="B291" s="4" t="s">
        <v>875</v>
      </c>
      <c r="C291" s="4" t="s">
        <v>876</v>
      </c>
      <c r="D291" s="4">
        <v>1.41043692014058E-3</v>
      </c>
      <c r="E291" s="4">
        <v>1.1995672450218901E-3</v>
      </c>
      <c r="F291" s="4">
        <v>1.87718435156101E-3</v>
      </c>
      <c r="G291" s="4">
        <v>1.2611273021695399E-3</v>
      </c>
      <c r="H291" s="4">
        <v>2.6742594876589701E-3</v>
      </c>
      <c r="I291" s="4">
        <v>2.6167994008337702E-3</v>
      </c>
      <c r="J291" s="4">
        <v>2.48485466654196E-3</v>
      </c>
      <c r="K291" s="4">
        <v>2.9030645930254902E-3</v>
      </c>
      <c r="L291" s="4">
        <v>2.8591993441776098E-3</v>
      </c>
      <c r="M291" s="4">
        <v>2.8100197751267601E-3</v>
      </c>
      <c r="N291" s="4" t="b">
        <f>_xlfn.XLOOKUP(Table2[[#This Row],[Protein]],Table3[name],Table3[subloc_assigned],"")&lt;&gt;""</f>
        <v>0</v>
      </c>
      <c r="O291" s="6" t="str" cm="1">
        <f t="array" ref="O291">IF(Table2[[#This Row],[modeled?]]," "&amp;_xlfn.TEXTJOIN(" ",FALSE,_xlfn._xlws.FILTER(Table3[subloc_assigned],Table3[name]=Table2[[#This Row],[Protein]],""))&amp;" ","")</f>
        <v/>
      </c>
      <c r="P291" s="6" t="b">
        <f>OR(ISNUMBER(FIND(" m ",Table2[[#This Row],[loc?]])),ISNUMBER(FIND(" mm ",Table2[[#This Row],[loc?]])))</f>
        <v>0</v>
      </c>
      <c r="Q291" s="6" t="b">
        <f>AND(OR(ISNUMBER(FIND(" m ",Table2[[#This Row],[loc?]])),ISNUMBER(FIND(" mm ",Table2[[#This Row],[loc?]]))),SUBSTITUTE(SUBSTITUTE(Table2[[#This Row],[loc?]]," m ","")," mm ","")="")</f>
        <v>0</v>
      </c>
      <c r="R291" s="36" cm="1">
        <f t="array" ref="R291">AVERAGE(IF(Table2[[#This Row],[Min_aerobic_1]:[Min_aerobic_2]]="NA",0,Table2[[#This Row],[Min_aerobic_1]:[Min_aerobic_2]]))</f>
        <v>1.305002082581235E-3</v>
      </c>
    </row>
    <row r="292" spans="1:18" x14ac:dyDescent="0.35">
      <c r="A292" s="4" t="s">
        <v>877</v>
      </c>
      <c r="B292" s="4" t="s">
        <v>878</v>
      </c>
      <c r="C292" s="4" t="s">
        <v>879</v>
      </c>
      <c r="D292" s="4">
        <v>4.0634539993174599E-4</v>
      </c>
      <c r="E292" s="4">
        <v>3.5716306557397498E-4</v>
      </c>
      <c r="F292" s="4">
        <v>5.0498686242157298E-4</v>
      </c>
      <c r="G292" s="4">
        <v>5.2183403233909396E-4</v>
      </c>
      <c r="H292" s="4">
        <v>5.14445550901069E-4</v>
      </c>
      <c r="I292" s="4">
        <v>6.1898415385739595E-4</v>
      </c>
      <c r="J292" s="4">
        <v>5.9207157013122999E-4</v>
      </c>
      <c r="K292" s="4">
        <v>3.6153102949186002E-4</v>
      </c>
      <c r="L292" s="4">
        <v>5.4027770344827004E-4</v>
      </c>
      <c r="M292" s="4">
        <v>4.1212882604024E-4</v>
      </c>
      <c r="N292" s="4" t="b">
        <f>_xlfn.XLOOKUP(Table2[[#This Row],[Protein]],Table3[name],Table3[subloc_assigned],"")&lt;&gt;""</f>
        <v>1</v>
      </c>
      <c r="O292" s="6" t="str" cm="1">
        <f t="array" ref="O292">IF(Table2[[#This Row],[modeled?]]," "&amp;_xlfn.TEXTJOIN(" ",FALSE,_xlfn._xlws.FILTER(Table3[subloc_assigned],Table3[name]=Table2[[#This Row],[Protein]],""))&amp;" ","")</f>
        <v xml:space="preserve"> rm </v>
      </c>
      <c r="P292" s="6" t="b">
        <f>OR(ISNUMBER(FIND(" m ",Table2[[#This Row],[loc?]])),ISNUMBER(FIND(" mm ",Table2[[#This Row],[loc?]])))</f>
        <v>0</v>
      </c>
      <c r="Q292" s="6" t="b">
        <f>AND(OR(ISNUMBER(FIND(" m ",Table2[[#This Row],[loc?]])),ISNUMBER(FIND(" mm ",Table2[[#This Row],[loc?]]))),SUBSTITUTE(SUBSTITUTE(Table2[[#This Row],[loc?]]," m ","")," mm ","")="")</f>
        <v>0</v>
      </c>
      <c r="R292" s="36" cm="1">
        <f t="array" ref="R292">AVERAGE(IF(Table2[[#This Row],[Min_aerobic_1]:[Min_aerobic_2]]="NA",0,Table2[[#This Row],[Min_aerobic_1]:[Min_aerobic_2]]))</f>
        <v>3.8175423275286049E-4</v>
      </c>
    </row>
    <row r="293" spans="1:18" x14ac:dyDescent="0.35">
      <c r="A293" s="4" t="s">
        <v>880</v>
      </c>
      <c r="B293" s="4" t="s">
        <v>881</v>
      </c>
      <c r="C293" s="4" t="s">
        <v>882</v>
      </c>
      <c r="D293" s="4">
        <v>3.8613074755787301E-3</v>
      </c>
      <c r="E293" s="4">
        <v>2.82232348115131E-3</v>
      </c>
      <c r="F293" s="4">
        <v>3.8879624094550298E-3</v>
      </c>
      <c r="G293" s="4">
        <v>3.6361721714045399E-3</v>
      </c>
      <c r="H293" s="4">
        <v>3.25111872588724E-3</v>
      </c>
      <c r="I293" s="4">
        <v>3.2088994250355999E-3</v>
      </c>
      <c r="J293" s="4">
        <v>3.18664410460746E-3</v>
      </c>
      <c r="K293" s="4">
        <v>3.5884900136114901E-3</v>
      </c>
      <c r="L293" s="4">
        <v>3.9424676500839197E-3</v>
      </c>
      <c r="M293" s="4">
        <v>3.70719385049537E-3</v>
      </c>
      <c r="N293" s="4" t="b">
        <f>_xlfn.XLOOKUP(Table2[[#This Row],[Protein]],Table3[name],Table3[subloc_assigned],"")&lt;&gt;""</f>
        <v>1</v>
      </c>
      <c r="O293" s="6" t="str" cm="1">
        <f t="array" ref="O293">IF(Table2[[#This Row],[modeled?]]," "&amp;_xlfn.TEXTJOIN(" ",FALSE,_xlfn._xlws.FILTER(Table3[subloc_assigned],Table3[name]=Table2[[#This Row],[Protein]],""))&amp;" ","")</f>
        <v xml:space="preserve"> c </v>
      </c>
      <c r="P293" s="6" t="b">
        <f>OR(ISNUMBER(FIND(" m ",Table2[[#This Row],[loc?]])),ISNUMBER(FIND(" mm ",Table2[[#This Row],[loc?]])))</f>
        <v>0</v>
      </c>
      <c r="Q293" s="6" t="b">
        <f>AND(OR(ISNUMBER(FIND(" m ",Table2[[#This Row],[loc?]])),ISNUMBER(FIND(" mm ",Table2[[#This Row],[loc?]]))),SUBSTITUTE(SUBSTITUTE(Table2[[#This Row],[loc?]]," m ","")," mm ","")="")</f>
        <v>0</v>
      </c>
      <c r="R293" s="36" cm="1">
        <f t="array" ref="R293">AVERAGE(IF(Table2[[#This Row],[Min_aerobic_1]:[Min_aerobic_2]]="NA",0,Table2[[#This Row],[Min_aerobic_1]:[Min_aerobic_2]]))</f>
        <v>3.3418154783650201E-3</v>
      </c>
    </row>
    <row r="294" spans="1:18" x14ac:dyDescent="0.35">
      <c r="A294" s="4" t="s">
        <v>883</v>
      </c>
      <c r="B294" s="4" t="s">
        <v>884</v>
      </c>
      <c r="C294" s="4" t="s">
        <v>885</v>
      </c>
      <c r="D294" s="4">
        <v>1.5567842380895299E-4</v>
      </c>
      <c r="E294" s="4">
        <v>1.14566923956813E-4</v>
      </c>
      <c r="F294" s="6">
        <v>5.5699902560123099E-5</v>
      </c>
      <c r="G294" s="6">
        <v>4.4077414818468202E-5</v>
      </c>
      <c r="H294" s="4">
        <v>2.5622783212551101E-4</v>
      </c>
      <c r="I294" s="4">
        <v>2.82676390868211E-4</v>
      </c>
      <c r="J294" s="4">
        <v>2.6472196860016399E-4</v>
      </c>
      <c r="K294" s="4">
        <v>1.6085064190498899E-4</v>
      </c>
      <c r="L294" s="4">
        <v>1.4898358766897001E-4</v>
      </c>
      <c r="M294" s="4">
        <v>1.49089750679072E-4</v>
      </c>
      <c r="N294" s="4" t="b">
        <f>_xlfn.XLOOKUP(Table2[[#This Row],[Protein]],Table3[name],Table3[subloc_assigned],"")&lt;&gt;""</f>
        <v>1</v>
      </c>
      <c r="O294" s="6" t="str" cm="1">
        <f t="array" ref="O294">IF(Table2[[#This Row],[modeled?]]," "&amp;_xlfn.TEXTJOIN(" ",FALSE,_xlfn._xlws.FILTER(Table3[subloc_assigned],Table3[name]=Table2[[#This Row],[Protein]],""))&amp;" ","")</f>
        <v xml:space="preserve"> c </v>
      </c>
      <c r="P294" s="6" t="b">
        <f>OR(ISNUMBER(FIND(" m ",Table2[[#This Row],[loc?]])),ISNUMBER(FIND(" mm ",Table2[[#This Row],[loc?]])))</f>
        <v>0</v>
      </c>
      <c r="Q294" s="6" t="b">
        <f>AND(OR(ISNUMBER(FIND(" m ",Table2[[#This Row],[loc?]])),ISNUMBER(FIND(" mm ",Table2[[#This Row],[loc?]]))),SUBSTITUTE(SUBSTITUTE(Table2[[#This Row],[loc?]]," m ","")," mm ","")="")</f>
        <v>0</v>
      </c>
      <c r="R294" s="36" cm="1">
        <f t="array" ref="R294">AVERAGE(IF(Table2[[#This Row],[Min_aerobic_1]:[Min_aerobic_2]]="NA",0,Table2[[#This Row],[Min_aerobic_1]:[Min_aerobic_2]]))</f>
        <v>1.3512267388288298E-4</v>
      </c>
    </row>
    <row r="295" spans="1:18" x14ac:dyDescent="0.35">
      <c r="A295" s="4" t="s">
        <v>886</v>
      </c>
      <c r="B295" s="4" t="s">
        <v>887</v>
      </c>
      <c r="C295" s="4" t="s">
        <v>888</v>
      </c>
      <c r="D295" s="6">
        <v>1.64672181692556E-5</v>
      </c>
      <c r="E295" s="6">
        <v>1.76939867232479E-5</v>
      </c>
      <c r="F295" s="6">
        <v>1.94064178053731E-5</v>
      </c>
      <c r="G295" s="6">
        <v>2.0763616411657802E-5</v>
      </c>
      <c r="H295" s="6">
        <v>1.1967179348391099E-5</v>
      </c>
      <c r="I295" s="6">
        <v>1.2269119192008599E-5</v>
      </c>
      <c r="J295" s="6">
        <v>1.2498490474494699E-5</v>
      </c>
      <c r="K295" s="6">
        <v>1.2794980537442401E-5</v>
      </c>
      <c r="L295" s="6">
        <v>1.35895980816852E-5</v>
      </c>
      <c r="M295" s="6">
        <v>1.40886647704215E-5</v>
      </c>
      <c r="N295" s="4" t="b">
        <f>_xlfn.XLOOKUP(Table2[[#This Row],[Protein]],Table3[name],Table3[subloc_assigned],"")&lt;&gt;""</f>
        <v>1</v>
      </c>
      <c r="O295" s="6" t="str" cm="1">
        <f t="array" ref="O295">IF(Table2[[#This Row],[modeled?]]," "&amp;_xlfn.TEXTJOIN(" ",FALSE,_xlfn._xlws.FILTER(Table3[subloc_assigned],Table3[name]=Table2[[#This Row],[Protein]],""))&amp;" ","")</f>
        <v xml:space="preserve"> m </v>
      </c>
      <c r="P295" s="6" t="b">
        <f>OR(ISNUMBER(FIND(" m ",Table2[[#This Row],[loc?]])),ISNUMBER(FIND(" mm ",Table2[[#This Row],[loc?]])))</f>
        <v>1</v>
      </c>
      <c r="Q295" s="6" t="b">
        <f>AND(OR(ISNUMBER(FIND(" m ",Table2[[#This Row],[loc?]])),ISNUMBER(FIND(" mm ",Table2[[#This Row],[loc?]]))),SUBSTITUTE(SUBSTITUTE(Table2[[#This Row],[loc?]]," m ","")," mm ","")="")</f>
        <v>1</v>
      </c>
      <c r="R295" s="36" cm="1">
        <f t="array" ref="R295">AVERAGE(IF(Table2[[#This Row],[Min_aerobic_1]:[Min_aerobic_2]]="NA",0,Table2[[#This Row],[Min_aerobic_1]:[Min_aerobic_2]]))</f>
        <v>1.7080602446251752E-5</v>
      </c>
    </row>
    <row r="296" spans="1:18" x14ac:dyDescent="0.35">
      <c r="A296" s="4" t="s">
        <v>889</v>
      </c>
      <c r="B296" s="4" t="s">
        <v>890</v>
      </c>
      <c r="C296" s="4" t="s">
        <v>891</v>
      </c>
      <c r="D296" s="6">
        <v>8.1826552076473698E-6</v>
      </c>
      <c r="E296" s="6">
        <v>8.2256859013665402E-6</v>
      </c>
      <c r="F296" s="6">
        <v>9.9191089007029299E-6</v>
      </c>
      <c r="G296" s="6">
        <v>1.02971455075915E-5</v>
      </c>
      <c r="H296" s="6">
        <v>4.0544805776665599E-6</v>
      </c>
      <c r="I296" s="6">
        <v>4.2458003761254902E-6</v>
      </c>
      <c r="J296" s="6">
        <v>3.9961325558785004E-6</v>
      </c>
      <c r="K296" s="6">
        <v>4.4683472411174401E-6</v>
      </c>
      <c r="L296" s="6">
        <v>4.7842249410922398E-6</v>
      </c>
      <c r="M296" s="6">
        <v>4.6241222683919901E-6</v>
      </c>
      <c r="N296" s="4" t="b">
        <f>_xlfn.XLOOKUP(Table2[[#This Row],[Protein]],Table3[name],Table3[subloc_assigned],"")&lt;&gt;""</f>
        <v>1</v>
      </c>
      <c r="O296" s="6" t="str" cm="1">
        <f t="array" ref="O296">IF(Table2[[#This Row],[modeled?]]," "&amp;_xlfn.TEXTJOIN(" ",FALSE,_xlfn._xlws.FILTER(Table3[subloc_assigned],Table3[name]=Table2[[#This Row],[Protein]],""))&amp;" ","")</f>
        <v xml:space="preserve"> m </v>
      </c>
      <c r="P296" s="6" t="b">
        <f>OR(ISNUMBER(FIND(" m ",Table2[[#This Row],[loc?]])),ISNUMBER(FIND(" mm ",Table2[[#This Row],[loc?]])))</f>
        <v>1</v>
      </c>
      <c r="Q296" s="6" t="b">
        <f>AND(OR(ISNUMBER(FIND(" m ",Table2[[#This Row],[loc?]])),ISNUMBER(FIND(" mm ",Table2[[#This Row],[loc?]]))),SUBSTITUTE(SUBSTITUTE(Table2[[#This Row],[loc?]]," m ","")," mm ","")="")</f>
        <v>1</v>
      </c>
      <c r="R296" s="36" cm="1">
        <f t="array" ref="R296">AVERAGE(IF(Table2[[#This Row],[Min_aerobic_1]:[Min_aerobic_2]]="NA",0,Table2[[#This Row],[Min_aerobic_1]:[Min_aerobic_2]]))</f>
        <v>8.2041705545069542E-6</v>
      </c>
    </row>
    <row r="297" spans="1:18" x14ac:dyDescent="0.35">
      <c r="A297" s="4" t="s">
        <v>892</v>
      </c>
      <c r="B297" s="4" t="s">
        <v>893</v>
      </c>
      <c r="C297" s="4" t="s">
        <v>894</v>
      </c>
      <c r="D297" s="4">
        <v>3.2487953705776901E-3</v>
      </c>
      <c r="E297" s="4">
        <v>3.4683709212410198E-3</v>
      </c>
      <c r="F297" s="4">
        <v>3.9808817095982997E-3</v>
      </c>
      <c r="G297" s="4">
        <v>3.87028598452054E-3</v>
      </c>
      <c r="H297" s="4" t="s">
        <v>19</v>
      </c>
      <c r="I297" s="4" t="s">
        <v>19</v>
      </c>
      <c r="J297" s="4" t="s">
        <v>19</v>
      </c>
      <c r="K297" s="4" t="s">
        <v>19</v>
      </c>
      <c r="L297" s="4" t="s">
        <v>19</v>
      </c>
      <c r="M297" s="4" t="s">
        <v>19</v>
      </c>
      <c r="N297" s="4" t="b">
        <f>_xlfn.XLOOKUP(Table2[[#This Row],[Protein]],Table3[name],Table3[subloc_assigned],"")&lt;&gt;""</f>
        <v>1</v>
      </c>
      <c r="O297" s="6" t="str" cm="1">
        <f t="array" ref="O297">IF(Table2[[#This Row],[modeled?]]," "&amp;_xlfn.TEXTJOIN(" ",FALSE,_xlfn._xlws.FILTER(Table3[subloc_assigned],Table3[name]=Table2[[#This Row],[Protein]],""))&amp;" ","")</f>
        <v xml:space="preserve"> c </v>
      </c>
      <c r="P297" s="6" t="b">
        <f>OR(ISNUMBER(FIND(" m ",Table2[[#This Row],[loc?]])),ISNUMBER(FIND(" mm ",Table2[[#This Row],[loc?]])))</f>
        <v>0</v>
      </c>
      <c r="Q297" s="6" t="b">
        <f>AND(OR(ISNUMBER(FIND(" m ",Table2[[#This Row],[loc?]])),ISNUMBER(FIND(" mm ",Table2[[#This Row],[loc?]]))),SUBSTITUTE(SUBSTITUTE(Table2[[#This Row],[loc?]]," m ","")," mm ","")="")</f>
        <v>0</v>
      </c>
      <c r="R297" s="36" cm="1">
        <f t="array" ref="R297">AVERAGE(IF(Table2[[#This Row],[Min_aerobic_1]:[Min_aerobic_2]]="NA",0,Table2[[#This Row],[Min_aerobic_1]:[Min_aerobic_2]]))</f>
        <v>3.358583145909355E-3</v>
      </c>
    </row>
    <row r="298" spans="1:18" x14ac:dyDescent="0.35">
      <c r="A298" s="4" t="s">
        <v>895</v>
      </c>
      <c r="B298" s="4" t="s">
        <v>896</v>
      </c>
      <c r="C298" s="4" t="s">
        <v>897</v>
      </c>
      <c r="D298" s="6">
        <v>3.8367644167370799E-5</v>
      </c>
      <c r="E298" s="6">
        <v>2.9031121355100499E-5</v>
      </c>
      <c r="F298" s="6">
        <v>3.2736396544273302E-5</v>
      </c>
      <c r="G298" s="6">
        <v>3.2448070786854397E-5</v>
      </c>
      <c r="H298" s="6">
        <v>9.0099078532069999E-5</v>
      </c>
      <c r="I298" s="6">
        <v>9.4455619508671104E-5</v>
      </c>
      <c r="J298" s="6">
        <v>9.7294072024464904E-5</v>
      </c>
      <c r="K298" s="6">
        <v>9.3674875536027194E-5</v>
      </c>
      <c r="L298" s="6">
        <v>9.7799527550537004E-5</v>
      </c>
      <c r="M298" s="6">
        <v>9.9225562766126397E-5</v>
      </c>
      <c r="N298" s="4" t="b">
        <f>_xlfn.XLOOKUP(Table2[[#This Row],[Protein]],Table3[name],Table3[subloc_assigned],"")&lt;&gt;""</f>
        <v>0</v>
      </c>
      <c r="O298" s="6" t="str" cm="1">
        <f t="array" ref="O298">IF(Table2[[#This Row],[modeled?]]," "&amp;_xlfn.TEXTJOIN(" ",FALSE,_xlfn._xlws.FILTER(Table3[subloc_assigned],Table3[name]=Table2[[#This Row],[Protein]],""))&amp;" ","")</f>
        <v/>
      </c>
      <c r="P298" s="6" t="b">
        <f>OR(ISNUMBER(FIND(" m ",Table2[[#This Row],[loc?]])),ISNUMBER(FIND(" mm ",Table2[[#This Row],[loc?]])))</f>
        <v>0</v>
      </c>
      <c r="Q298" s="6" t="b">
        <f>AND(OR(ISNUMBER(FIND(" m ",Table2[[#This Row],[loc?]])),ISNUMBER(FIND(" mm ",Table2[[#This Row],[loc?]]))),SUBSTITUTE(SUBSTITUTE(Table2[[#This Row],[loc?]]," m ","")," mm ","")="")</f>
        <v>0</v>
      </c>
      <c r="R298" s="36" cm="1">
        <f t="array" ref="R298">AVERAGE(IF(Table2[[#This Row],[Min_aerobic_1]:[Min_aerobic_2]]="NA",0,Table2[[#This Row],[Min_aerobic_1]:[Min_aerobic_2]]))</f>
        <v>3.3699382761235647E-5</v>
      </c>
    </row>
    <row r="299" spans="1:18" x14ac:dyDescent="0.35">
      <c r="A299" s="4" t="s">
        <v>898</v>
      </c>
      <c r="B299" s="4" t="s">
        <v>899</v>
      </c>
      <c r="C299" s="4" t="s">
        <v>900</v>
      </c>
      <c r="D299" s="4" t="s">
        <v>19</v>
      </c>
      <c r="E299" s="4" t="s">
        <v>19</v>
      </c>
      <c r="F299" s="4" t="s">
        <v>19</v>
      </c>
      <c r="G299" s="4" t="s">
        <v>19</v>
      </c>
      <c r="H299" s="6">
        <v>1.7995140594741601E-6</v>
      </c>
      <c r="I299" s="6">
        <v>1.74047416697498E-6</v>
      </c>
      <c r="J299" s="6">
        <v>1.8438355401213999E-6</v>
      </c>
      <c r="K299" s="6">
        <v>1.8699114158974899E-6</v>
      </c>
      <c r="L299" s="6">
        <v>1.9381814273277302E-6</v>
      </c>
      <c r="M299" s="6">
        <v>2.00508901710444E-6</v>
      </c>
      <c r="N299" s="4" t="b">
        <f>_xlfn.XLOOKUP(Table2[[#This Row],[Protein]],Table3[name],Table3[subloc_assigned],"")&lt;&gt;""</f>
        <v>0</v>
      </c>
      <c r="O299" s="6" t="str" cm="1">
        <f t="array" ref="O299">IF(Table2[[#This Row],[modeled?]]," "&amp;_xlfn.TEXTJOIN(" ",FALSE,_xlfn._xlws.FILTER(Table3[subloc_assigned],Table3[name]=Table2[[#This Row],[Protein]],""))&amp;" ","")</f>
        <v/>
      </c>
      <c r="P299" s="6" t="b">
        <f>OR(ISNUMBER(FIND(" m ",Table2[[#This Row],[loc?]])),ISNUMBER(FIND(" mm ",Table2[[#This Row],[loc?]])))</f>
        <v>0</v>
      </c>
      <c r="Q299" s="6" t="b">
        <f>AND(OR(ISNUMBER(FIND(" m ",Table2[[#This Row],[loc?]])),ISNUMBER(FIND(" mm ",Table2[[#This Row],[loc?]]))),SUBSTITUTE(SUBSTITUTE(Table2[[#This Row],[loc?]]," m ","")," mm ","")="")</f>
        <v>0</v>
      </c>
      <c r="R299" s="36" cm="1">
        <f t="array" ref="R299">AVERAGE(IF(Table2[[#This Row],[Min_aerobic_1]:[Min_aerobic_2]]="NA",0,Table2[[#This Row],[Min_aerobic_1]:[Min_aerobic_2]]))</f>
        <v>0</v>
      </c>
    </row>
    <row r="300" spans="1:18" x14ac:dyDescent="0.35">
      <c r="A300" s="4" t="s">
        <v>901</v>
      </c>
      <c r="B300" s="4" t="s">
        <v>902</v>
      </c>
      <c r="C300" s="4" t="s">
        <v>903</v>
      </c>
      <c r="D300" s="6">
        <v>1.1201517120422201E-5</v>
      </c>
      <c r="E300" s="6">
        <v>9.3650955819327792E-6</v>
      </c>
      <c r="F300" s="6">
        <v>1.32555146075176E-5</v>
      </c>
      <c r="G300" s="6">
        <v>1.23930311813553E-5</v>
      </c>
      <c r="H300" s="6">
        <v>8.4137451408061004E-6</v>
      </c>
      <c r="I300" s="6">
        <v>8.1236293527338695E-6</v>
      </c>
      <c r="J300" s="6">
        <v>8.6455772905606505E-6</v>
      </c>
      <c r="K300" s="6">
        <v>9.5960650916355195E-6</v>
      </c>
      <c r="L300" s="6">
        <v>1.03382146476362E-5</v>
      </c>
      <c r="M300" s="6">
        <v>1.00127852617478E-5</v>
      </c>
      <c r="N300" s="4" t="b">
        <f>_xlfn.XLOOKUP(Table2[[#This Row],[Protein]],Table3[name],Table3[subloc_assigned],"")&lt;&gt;""</f>
        <v>0</v>
      </c>
      <c r="O300" s="6" t="str" cm="1">
        <f t="array" ref="O300">IF(Table2[[#This Row],[modeled?]]," "&amp;_xlfn.TEXTJOIN(" ",FALSE,_xlfn._xlws.FILTER(Table3[subloc_assigned],Table3[name]=Table2[[#This Row],[Protein]],""))&amp;" ","")</f>
        <v/>
      </c>
      <c r="P300" s="6" t="b">
        <f>OR(ISNUMBER(FIND(" m ",Table2[[#This Row],[loc?]])),ISNUMBER(FIND(" mm ",Table2[[#This Row],[loc?]])))</f>
        <v>0</v>
      </c>
      <c r="Q300" s="6" t="b">
        <f>AND(OR(ISNUMBER(FIND(" m ",Table2[[#This Row],[loc?]])),ISNUMBER(FIND(" mm ",Table2[[#This Row],[loc?]]))),SUBSTITUTE(SUBSTITUTE(Table2[[#This Row],[loc?]]," m ","")," mm ","")="")</f>
        <v>0</v>
      </c>
      <c r="R300" s="36" cm="1">
        <f t="array" ref="R300">AVERAGE(IF(Table2[[#This Row],[Min_aerobic_1]:[Min_aerobic_2]]="NA",0,Table2[[#This Row],[Min_aerobic_1]:[Min_aerobic_2]]))</f>
        <v>1.028330635117749E-5</v>
      </c>
    </row>
    <row r="301" spans="1:18" x14ac:dyDescent="0.35">
      <c r="A301" s="4" t="s">
        <v>904</v>
      </c>
      <c r="B301" s="4" t="s">
        <v>905</v>
      </c>
      <c r="C301" s="4" t="s">
        <v>906</v>
      </c>
      <c r="D301" s="6">
        <v>3.04498677981261E-6</v>
      </c>
      <c r="E301" s="6">
        <v>2.4041628005555799E-6</v>
      </c>
      <c r="F301" s="6">
        <v>2.9014647511938001E-6</v>
      </c>
      <c r="G301" s="6">
        <v>2.78421409324509E-6</v>
      </c>
      <c r="H301" s="6">
        <v>1.58536800395724E-6</v>
      </c>
      <c r="I301" s="6">
        <v>1.5100912659859799E-6</v>
      </c>
      <c r="J301" s="6">
        <v>2.1506621631392599E-6</v>
      </c>
      <c r="K301" s="6">
        <v>1.75955885663016E-6</v>
      </c>
      <c r="L301" s="6">
        <v>2.0609618360401399E-6</v>
      </c>
      <c r="M301" s="6">
        <v>2.1045785554537898E-6</v>
      </c>
      <c r="N301" s="4" t="b">
        <f>_xlfn.XLOOKUP(Table2[[#This Row],[Protein]],Table3[name],Table3[subloc_assigned],"")&lt;&gt;""</f>
        <v>0</v>
      </c>
      <c r="O301" s="6" t="str" cm="1">
        <f t="array" ref="O301">IF(Table2[[#This Row],[modeled?]]," "&amp;_xlfn.TEXTJOIN(" ",FALSE,_xlfn._xlws.FILTER(Table3[subloc_assigned],Table3[name]=Table2[[#This Row],[Protein]],""))&amp;" ","")</f>
        <v/>
      </c>
      <c r="P301" s="6" t="b">
        <f>OR(ISNUMBER(FIND(" m ",Table2[[#This Row],[loc?]])),ISNUMBER(FIND(" mm ",Table2[[#This Row],[loc?]])))</f>
        <v>0</v>
      </c>
      <c r="Q301" s="6" t="b">
        <f>AND(OR(ISNUMBER(FIND(" m ",Table2[[#This Row],[loc?]])),ISNUMBER(FIND(" mm ",Table2[[#This Row],[loc?]]))),SUBSTITUTE(SUBSTITUTE(Table2[[#This Row],[loc?]]," m ","")," mm ","")="")</f>
        <v>0</v>
      </c>
      <c r="R301" s="36" cm="1">
        <f t="array" ref="R301">AVERAGE(IF(Table2[[#This Row],[Min_aerobic_1]:[Min_aerobic_2]]="NA",0,Table2[[#This Row],[Min_aerobic_1]:[Min_aerobic_2]]))</f>
        <v>2.7245747901840949E-6</v>
      </c>
    </row>
    <row r="302" spans="1:18" x14ac:dyDescent="0.35">
      <c r="A302" s="4" t="s">
        <v>907</v>
      </c>
      <c r="B302" s="4" t="s">
        <v>908</v>
      </c>
      <c r="C302" s="4" t="s">
        <v>909</v>
      </c>
      <c r="D302" s="4">
        <v>1.1444298795727601E-3</v>
      </c>
      <c r="E302" s="4">
        <v>9.0618653241771898E-4</v>
      </c>
      <c r="F302" s="4">
        <v>3.8986218046889302E-4</v>
      </c>
      <c r="G302" s="4">
        <v>3.8796005180509799E-4</v>
      </c>
      <c r="H302" s="4">
        <v>1.01022161688049E-3</v>
      </c>
      <c r="I302" s="4">
        <v>9.9363486245879207E-4</v>
      </c>
      <c r="J302" s="4">
        <v>1.0027181624289699E-3</v>
      </c>
      <c r="K302" s="4">
        <v>3.7192971927505099E-4</v>
      </c>
      <c r="L302" s="4">
        <v>3.4549501951428502E-4</v>
      </c>
      <c r="M302" s="4">
        <v>3.4461633684285798E-4</v>
      </c>
      <c r="N302" s="4" t="b">
        <f>_xlfn.XLOOKUP(Table2[[#This Row],[Protein]],Table3[name],Table3[subloc_assigned],"")&lt;&gt;""</f>
        <v>1</v>
      </c>
      <c r="O302" s="6" t="str" cm="1">
        <f t="array" ref="O302">IF(Table2[[#This Row],[modeled?]]," "&amp;_xlfn.TEXTJOIN(" ",FALSE,_xlfn._xlws.FILTER(Table3[subloc_assigned],Table3[name]=Table2[[#This Row],[Protein]],""))&amp;" ","")</f>
        <v xml:space="preserve"> c </v>
      </c>
      <c r="P302" s="6" t="b">
        <f>OR(ISNUMBER(FIND(" m ",Table2[[#This Row],[loc?]])),ISNUMBER(FIND(" mm ",Table2[[#This Row],[loc?]])))</f>
        <v>0</v>
      </c>
      <c r="Q302" s="6" t="b">
        <f>AND(OR(ISNUMBER(FIND(" m ",Table2[[#This Row],[loc?]])),ISNUMBER(FIND(" mm ",Table2[[#This Row],[loc?]]))),SUBSTITUTE(SUBSTITUTE(Table2[[#This Row],[loc?]]," m ","")," mm ","")="")</f>
        <v>0</v>
      </c>
      <c r="R302" s="36" cm="1">
        <f t="array" ref="R302">AVERAGE(IF(Table2[[#This Row],[Min_aerobic_1]:[Min_aerobic_2]]="NA",0,Table2[[#This Row],[Min_aerobic_1]:[Min_aerobic_2]]))</f>
        <v>1.0253082059952395E-3</v>
      </c>
    </row>
    <row r="303" spans="1:18" x14ac:dyDescent="0.35">
      <c r="A303" s="4" t="s">
        <v>910</v>
      </c>
      <c r="B303" s="4" t="s">
        <v>911</v>
      </c>
      <c r="C303" s="4" t="s">
        <v>912</v>
      </c>
      <c r="D303" s="6">
        <v>6.3350941662077703E-6</v>
      </c>
      <c r="E303" s="6">
        <v>5.8766279893143504E-6</v>
      </c>
      <c r="F303" s="6">
        <v>8.5043654412022305E-6</v>
      </c>
      <c r="G303" s="6">
        <v>1.04717652869692E-5</v>
      </c>
      <c r="H303" s="6">
        <v>6.7476965633779403E-6</v>
      </c>
      <c r="I303" s="6">
        <v>6.45336190352522E-6</v>
      </c>
      <c r="J303" s="6">
        <v>6.7090448182283696E-6</v>
      </c>
      <c r="K303" s="6">
        <v>7.6688317675112901E-6</v>
      </c>
      <c r="L303" s="6">
        <v>8.4741164971551103E-6</v>
      </c>
      <c r="M303" s="6">
        <v>8.5301798737002796E-6</v>
      </c>
      <c r="N303" s="4" t="b">
        <f>_xlfn.XLOOKUP(Table2[[#This Row],[Protein]],Table3[name],Table3[subloc_assigned],"")&lt;&gt;""</f>
        <v>0</v>
      </c>
      <c r="O303" s="6" t="str" cm="1">
        <f t="array" ref="O303">IF(Table2[[#This Row],[modeled?]]," "&amp;_xlfn.TEXTJOIN(" ",FALSE,_xlfn._xlws.FILTER(Table3[subloc_assigned],Table3[name]=Table2[[#This Row],[Protein]],""))&amp;" ","")</f>
        <v/>
      </c>
      <c r="P303" s="6" t="b">
        <f>OR(ISNUMBER(FIND(" m ",Table2[[#This Row],[loc?]])),ISNUMBER(FIND(" mm ",Table2[[#This Row],[loc?]])))</f>
        <v>0</v>
      </c>
      <c r="Q303" s="6" t="b">
        <f>AND(OR(ISNUMBER(FIND(" m ",Table2[[#This Row],[loc?]])),ISNUMBER(FIND(" mm ",Table2[[#This Row],[loc?]]))),SUBSTITUTE(SUBSTITUTE(Table2[[#This Row],[loc?]]," m ","")," mm ","")="")</f>
        <v>0</v>
      </c>
      <c r="R303" s="36" cm="1">
        <f t="array" ref="R303">AVERAGE(IF(Table2[[#This Row],[Min_aerobic_1]:[Min_aerobic_2]]="NA",0,Table2[[#This Row],[Min_aerobic_1]:[Min_aerobic_2]]))</f>
        <v>6.1058610777610604E-6</v>
      </c>
    </row>
    <row r="304" spans="1:18" x14ac:dyDescent="0.35">
      <c r="A304" s="4" t="s">
        <v>913</v>
      </c>
      <c r="B304" s="4" t="s">
        <v>914</v>
      </c>
      <c r="C304" s="4" t="s">
        <v>915</v>
      </c>
      <c r="D304" s="6">
        <v>3.3349227213945001E-5</v>
      </c>
      <c r="E304" s="6">
        <v>2.62019428286063E-5</v>
      </c>
      <c r="F304" s="6">
        <v>4.2085177184476802E-5</v>
      </c>
      <c r="G304" s="6">
        <v>4.3190648132740198E-5</v>
      </c>
      <c r="H304" s="6">
        <v>2.4171858294305599E-5</v>
      </c>
      <c r="I304" s="6">
        <v>2.52264901186698E-5</v>
      </c>
      <c r="J304" s="6">
        <v>2.3982495507902699E-5</v>
      </c>
      <c r="K304" s="6">
        <v>2.9665174216331399E-5</v>
      </c>
      <c r="L304" s="6">
        <v>3.0412553471874098E-5</v>
      </c>
      <c r="M304" s="6">
        <v>2.98261505405649E-5</v>
      </c>
      <c r="N304" s="4" t="b">
        <f>_xlfn.XLOOKUP(Table2[[#This Row],[Protein]],Table3[name],Table3[subloc_assigned],"")&lt;&gt;""</f>
        <v>0</v>
      </c>
      <c r="O304" s="6" t="str" cm="1">
        <f t="array" ref="O304">IF(Table2[[#This Row],[modeled?]]," "&amp;_xlfn.TEXTJOIN(" ",FALSE,_xlfn._xlws.FILTER(Table3[subloc_assigned],Table3[name]=Table2[[#This Row],[Protein]],""))&amp;" ","")</f>
        <v/>
      </c>
      <c r="P304" s="6" t="b">
        <f>OR(ISNUMBER(FIND(" m ",Table2[[#This Row],[loc?]])),ISNUMBER(FIND(" mm ",Table2[[#This Row],[loc?]])))</f>
        <v>0</v>
      </c>
      <c r="Q304" s="6" t="b">
        <f>AND(OR(ISNUMBER(FIND(" m ",Table2[[#This Row],[loc?]])),ISNUMBER(FIND(" mm ",Table2[[#This Row],[loc?]]))),SUBSTITUTE(SUBSTITUTE(Table2[[#This Row],[loc?]]," m ","")," mm ","")="")</f>
        <v>0</v>
      </c>
      <c r="R304" s="36" cm="1">
        <f t="array" ref="R304">AVERAGE(IF(Table2[[#This Row],[Min_aerobic_1]:[Min_aerobic_2]]="NA",0,Table2[[#This Row],[Min_aerobic_1]:[Min_aerobic_2]]))</f>
        <v>2.9775585021275651E-5</v>
      </c>
    </row>
    <row r="305" spans="1:18" x14ac:dyDescent="0.35">
      <c r="A305" s="4" t="s">
        <v>916</v>
      </c>
      <c r="B305" s="4" t="s">
        <v>917</v>
      </c>
      <c r="C305" s="4" t="s">
        <v>918</v>
      </c>
      <c r="D305" s="6">
        <v>4.9428397566127997E-6</v>
      </c>
      <c r="E305" s="6">
        <v>4.5576192429239896E-6</v>
      </c>
      <c r="F305" s="6">
        <v>7.0315151441304602E-6</v>
      </c>
      <c r="G305" s="6">
        <v>7.3684560545873698E-6</v>
      </c>
      <c r="H305" s="4" t="s">
        <v>19</v>
      </c>
      <c r="I305" s="4" t="s">
        <v>19</v>
      </c>
      <c r="J305" s="4" t="s">
        <v>19</v>
      </c>
      <c r="K305" s="4" t="s">
        <v>19</v>
      </c>
      <c r="L305" s="4" t="s">
        <v>19</v>
      </c>
      <c r="M305" s="4" t="s">
        <v>19</v>
      </c>
      <c r="N305" s="4" t="b">
        <f>_xlfn.XLOOKUP(Table2[[#This Row],[Protein]],Table3[name],Table3[subloc_assigned],"")&lt;&gt;""</f>
        <v>1</v>
      </c>
      <c r="O305" s="6" t="str" cm="1">
        <f t="array" ref="O305">IF(Table2[[#This Row],[modeled?]]," "&amp;_xlfn.TEXTJOIN(" ",FALSE,_xlfn._xlws.FILTER(Table3[subloc_assigned],Table3[name]=Table2[[#This Row],[Protein]],""))&amp;" ","")</f>
        <v xml:space="preserve"> c </v>
      </c>
      <c r="P305" s="6" t="b">
        <f>OR(ISNUMBER(FIND(" m ",Table2[[#This Row],[loc?]])),ISNUMBER(FIND(" mm ",Table2[[#This Row],[loc?]])))</f>
        <v>0</v>
      </c>
      <c r="Q305" s="6" t="b">
        <f>AND(OR(ISNUMBER(FIND(" m ",Table2[[#This Row],[loc?]])),ISNUMBER(FIND(" mm ",Table2[[#This Row],[loc?]]))),SUBSTITUTE(SUBSTITUTE(Table2[[#This Row],[loc?]]," m ","")," mm ","")="")</f>
        <v>0</v>
      </c>
      <c r="R305" s="36" cm="1">
        <f t="array" ref="R305">AVERAGE(IF(Table2[[#This Row],[Min_aerobic_1]:[Min_aerobic_2]]="NA",0,Table2[[#This Row],[Min_aerobic_1]:[Min_aerobic_2]]))</f>
        <v>4.7502294997683946E-6</v>
      </c>
    </row>
    <row r="306" spans="1:18" x14ac:dyDescent="0.35">
      <c r="A306" s="4" t="s">
        <v>919</v>
      </c>
      <c r="B306" s="4" t="s">
        <v>920</v>
      </c>
      <c r="C306" s="4" t="s">
        <v>921</v>
      </c>
      <c r="D306" s="4">
        <v>4.43145089810142E-4</v>
      </c>
      <c r="E306" s="4">
        <v>4.1086979142341401E-4</v>
      </c>
      <c r="F306" s="4">
        <v>5.0711338647165395E-4</v>
      </c>
      <c r="G306" s="4">
        <v>5.2776461812080097E-4</v>
      </c>
      <c r="H306" s="4">
        <v>2.9654198710915201E-4</v>
      </c>
      <c r="I306" s="4">
        <v>3.0782970819047601E-4</v>
      </c>
      <c r="J306" s="4">
        <v>3.0364328904670002E-4</v>
      </c>
      <c r="K306" s="4">
        <v>3.7395937539569E-4</v>
      </c>
      <c r="L306" s="4">
        <v>3.84626814697095E-4</v>
      </c>
      <c r="M306" s="4">
        <v>3.8271840179553097E-4</v>
      </c>
      <c r="N306" s="4" t="b">
        <f>_xlfn.XLOOKUP(Table2[[#This Row],[Protein]],Table3[name],Table3[subloc_assigned],"")&lt;&gt;""</f>
        <v>0</v>
      </c>
      <c r="O306" s="6" t="str" cm="1">
        <f t="array" ref="O306">IF(Table2[[#This Row],[modeled?]]," "&amp;_xlfn.TEXTJOIN(" ",FALSE,_xlfn._xlws.FILTER(Table3[subloc_assigned],Table3[name]=Table2[[#This Row],[Protein]],""))&amp;" ","")</f>
        <v/>
      </c>
      <c r="P306" s="6" t="b">
        <f>OR(ISNUMBER(FIND(" m ",Table2[[#This Row],[loc?]])),ISNUMBER(FIND(" mm ",Table2[[#This Row],[loc?]])))</f>
        <v>0</v>
      </c>
      <c r="Q306" s="6" t="b">
        <f>AND(OR(ISNUMBER(FIND(" m ",Table2[[#This Row],[loc?]])),ISNUMBER(FIND(" mm ",Table2[[#This Row],[loc?]]))),SUBSTITUTE(SUBSTITUTE(Table2[[#This Row],[loc?]]," m ","")," mm ","")="")</f>
        <v>0</v>
      </c>
      <c r="R306" s="36" cm="1">
        <f t="array" ref="R306">AVERAGE(IF(Table2[[#This Row],[Min_aerobic_1]:[Min_aerobic_2]]="NA",0,Table2[[#This Row],[Min_aerobic_1]:[Min_aerobic_2]]))</f>
        <v>4.2700744061677801E-4</v>
      </c>
    </row>
    <row r="307" spans="1:18" x14ac:dyDescent="0.35">
      <c r="A307" s="4" t="s">
        <v>922</v>
      </c>
      <c r="B307" s="4" t="s">
        <v>923</v>
      </c>
      <c r="C307" s="4" t="s">
        <v>924</v>
      </c>
      <c r="D307" s="4">
        <v>1.15802727894004E-4</v>
      </c>
      <c r="E307" s="6">
        <v>9.0341139782817694E-5</v>
      </c>
      <c r="F307" s="4">
        <v>1.36620836362619E-4</v>
      </c>
      <c r="G307" s="4">
        <v>1.3694285118264201E-4</v>
      </c>
      <c r="H307" s="6">
        <v>7.5222080243345205E-5</v>
      </c>
      <c r="I307" s="6">
        <v>7.6691398628838205E-5</v>
      </c>
      <c r="J307" s="6">
        <v>7.6078156411386405E-5</v>
      </c>
      <c r="K307" s="6">
        <v>9.2352505821217905E-5</v>
      </c>
      <c r="L307" s="6">
        <v>9.8604524171077494E-5</v>
      </c>
      <c r="M307" s="4">
        <v>1.00689202250582E-4</v>
      </c>
      <c r="N307" s="4" t="b">
        <f>_xlfn.XLOOKUP(Table2[[#This Row],[Protein]],Table3[name],Table3[subloc_assigned],"")&lt;&gt;""</f>
        <v>0</v>
      </c>
      <c r="O307" s="6" t="str" cm="1">
        <f t="array" ref="O307">IF(Table2[[#This Row],[modeled?]]," "&amp;_xlfn.TEXTJOIN(" ",FALSE,_xlfn._xlws.FILTER(Table3[subloc_assigned],Table3[name]=Table2[[#This Row],[Protein]],""))&amp;" ","")</f>
        <v/>
      </c>
      <c r="P307" s="6" t="b">
        <f>OR(ISNUMBER(FIND(" m ",Table2[[#This Row],[loc?]])),ISNUMBER(FIND(" mm ",Table2[[#This Row],[loc?]])))</f>
        <v>0</v>
      </c>
      <c r="Q307" s="6" t="b">
        <f>AND(OR(ISNUMBER(FIND(" m ",Table2[[#This Row],[loc?]])),ISNUMBER(FIND(" mm ",Table2[[#This Row],[loc?]]))),SUBSTITUTE(SUBSTITUTE(Table2[[#This Row],[loc?]]," m ","")," mm ","")="")</f>
        <v>0</v>
      </c>
      <c r="R307" s="36" cm="1">
        <f t="array" ref="R307">AVERAGE(IF(Table2[[#This Row],[Min_aerobic_1]:[Min_aerobic_2]]="NA",0,Table2[[#This Row],[Min_aerobic_1]:[Min_aerobic_2]]))</f>
        <v>1.0307193383841084E-4</v>
      </c>
    </row>
    <row r="308" spans="1:18" x14ac:dyDescent="0.35">
      <c r="A308" s="4" t="s">
        <v>925</v>
      </c>
      <c r="B308" s="4" t="s">
        <v>926</v>
      </c>
      <c r="C308" s="4" t="s">
        <v>927</v>
      </c>
      <c r="D308" s="6">
        <v>3.2744590684785898E-5</v>
      </c>
      <c r="E308" s="6">
        <v>3.3611767070085002E-5</v>
      </c>
      <c r="F308" s="6">
        <v>3.4847659697495599E-5</v>
      </c>
      <c r="G308" s="6">
        <v>3.4091056834383997E-5</v>
      </c>
      <c r="H308" s="6">
        <v>6.8832808282944801E-5</v>
      </c>
      <c r="I308" s="6">
        <v>7.0062657060395995E-5</v>
      </c>
      <c r="J308" s="6">
        <v>7.09549618417815E-5</v>
      </c>
      <c r="K308" s="6">
        <v>6.9830317673144396E-5</v>
      </c>
      <c r="L308" s="6">
        <v>7.4405861457951404E-5</v>
      </c>
      <c r="M308" s="6">
        <v>7.0677586316764495E-5</v>
      </c>
      <c r="N308" s="4" t="b">
        <f>_xlfn.XLOOKUP(Table2[[#This Row],[Protein]],Table3[name],Table3[subloc_assigned],"")&lt;&gt;""</f>
        <v>0</v>
      </c>
      <c r="O308" s="6" t="str" cm="1">
        <f t="array" ref="O308">IF(Table2[[#This Row],[modeled?]]," "&amp;_xlfn.TEXTJOIN(" ",FALSE,_xlfn._xlws.FILTER(Table3[subloc_assigned],Table3[name]=Table2[[#This Row],[Protein]],""))&amp;" ","")</f>
        <v/>
      </c>
      <c r="P308" s="6" t="b">
        <f>OR(ISNUMBER(FIND(" m ",Table2[[#This Row],[loc?]])),ISNUMBER(FIND(" mm ",Table2[[#This Row],[loc?]])))</f>
        <v>0</v>
      </c>
      <c r="Q308" s="6" t="b">
        <f>AND(OR(ISNUMBER(FIND(" m ",Table2[[#This Row],[loc?]])),ISNUMBER(FIND(" mm ",Table2[[#This Row],[loc?]]))),SUBSTITUTE(SUBSTITUTE(Table2[[#This Row],[loc?]]," m ","")," mm ","")="")</f>
        <v>0</v>
      </c>
      <c r="R308" s="36" cm="1">
        <f t="array" ref="R308">AVERAGE(IF(Table2[[#This Row],[Min_aerobic_1]:[Min_aerobic_2]]="NA",0,Table2[[#This Row],[Min_aerobic_1]:[Min_aerobic_2]]))</f>
        <v>3.3178178877435447E-5</v>
      </c>
    </row>
    <row r="309" spans="1:18" x14ac:dyDescent="0.35">
      <c r="A309" s="4" t="s">
        <v>928</v>
      </c>
      <c r="B309" s="4" t="s">
        <v>929</v>
      </c>
      <c r="C309" s="4" t="s">
        <v>930</v>
      </c>
      <c r="D309" s="4">
        <v>1.14678854225537E-4</v>
      </c>
      <c r="E309" s="4">
        <v>1.0941967023985499E-4</v>
      </c>
      <c r="F309" s="6">
        <v>6.8067248110291803E-5</v>
      </c>
      <c r="G309" s="6">
        <v>6.9521799092217703E-5</v>
      </c>
      <c r="H309" s="4">
        <v>1.0512246106268001E-4</v>
      </c>
      <c r="I309" s="4">
        <v>1.09457174064161E-4</v>
      </c>
      <c r="J309" s="4">
        <v>1.09582917325807E-4</v>
      </c>
      <c r="K309" s="6">
        <v>5.8302085289416898E-5</v>
      </c>
      <c r="L309" s="6">
        <v>6.4046330436366003E-5</v>
      </c>
      <c r="M309" s="6">
        <v>6.3376920809560001E-5</v>
      </c>
      <c r="N309" s="4" t="b">
        <f>_xlfn.XLOOKUP(Table2[[#This Row],[Protein]],Table3[name],Table3[subloc_assigned],"")&lt;&gt;""</f>
        <v>1</v>
      </c>
      <c r="O309" s="6" t="str" cm="1">
        <f t="array" ref="O309">IF(Table2[[#This Row],[modeled?]]," "&amp;_xlfn.TEXTJOIN(" ",FALSE,_xlfn._xlws.FILTER(Table3[subloc_assigned],Table3[name]=Table2[[#This Row],[Protein]],""))&amp;" ","")</f>
        <v xml:space="preserve"> c </v>
      </c>
      <c r="P309" s="6" t="b">
        <f>OR(ISNUMBER(FIND(" m ",Table2[[#This Row],[loc?]])),ISNUMBER(FIND(" mm ",Table2[[#This Row],[loc?]])))</f>
        <v>0</v>
      </c>
      <c r="Q309" s="6" t="b">
        <f>AND(OR(ISNUMBER(FIND(" m ",Table2[[#This Row],[loc?]])),ISNUMBER(FIND(" mm ",Table2[[#This Row],[loc?]]))),SUBSTITUTE(SUBSTITUTE(Table2[[#This Row],[loc?]]," m ","")," mm ","")="")</f>
        <v>0</v>
      </c>
      <c r="R309" s="36" cm="1">
        <f t="array" ref="R309">AVERAGE(IF(Table2[[#This Row],[Min_aerobic_1]:[Min_aerobic_2]]="NA",0,Table2[[#This Row],[Min_aerobic_1]:[Min_aerobic_2]]))</f>
        <v>1.12049262232696E-4</v>
      </c>
    </row>
    <row r="310" spans="1:18" x14ac:dyDescent="0.35">
      <c r="A310" s="4" t="s">
        <v>931</v>
      </c>
      <c r="B310" s="4" t="s">
        <v>932</v>
      </c>
      <c r="C310" s="4" t="s">
        <v>933</v>
      </c>
      <c r="D310" s="6">
        <v>1.4090754631531601E-5</v>
      </c>
      <c r="E310" s="6">
        <v>1.3056729140504999E-5</v>
      </c>
      <c r="F310" s="6">
        <v>1.5307404987773099E-5</v>
      </c>
      <c r="G310" s="6">
        <v>1.6160193215890899E-5</v>
      </c>
      <c r="H310" s="6">
        <v>1.55395834327455E-5</v>
      </c>
      <c r="I310" s="6">
        <v>1.52920077717837E-5</v>
      </c>
      <c r="J310" s="6">
        <v>1.6327422265697301E-5</v>
      </c>
      <c r="K310" s="6">
        <v>1.43470370066757E-5</v>
      </c>
      <c r="L310" s="6">
        <v>1.53750269432533E-5</v>
      </c>
      <c r="M310" s="6">
        <v>1.49883127578906E-5</v>
      </c>
      <c r="N310" s="4" t="b">
        <f>_xlfn.XLOOKUP(Table2[[#This Row],[Protein]],Table3[name],Table3[subloc_assigned],"")&lt;&gt;""</f>
        <v>1</v>
      </c>
      <c r="O310" s="6" t="str" cm="1">
        <f t="array" ref="O310">IF(Table2[[#This Row],[modeled?]]," "&amp;_xlfn.TEXTJOIN(" ",FALSE,_xlfn._xlws.FILTER(Table3[subloc_assigned],Table3[name]=Table2[[#This Row],[Protein]],""))&amp;" ","")</f>
        <v xml:space="preserve"> m </v>
      </c>
      <c r="P310" s="6" t="b">
        <f>OR(ISNUMBER(FIND(" m ",Table2[[#This Row],[loc?]])),ISNUMBER(FIND(" mm ",Table2[[#This Row],[loc?]])))</f>
        <v>1</v>
      </c>
      <c r="Q310" s="6" t="b">
        <f>AND(OR(ISNUMBER(FIND(" m ",Table2[[#This Row],[loc?]])),ISNUMBER(FIND(" mm ",Table2[[#This Row],[loc?]]))),SUBSTITUTE(SUBSTITUTE(Table2[[#This Row],[loc?]]," m ","")," mm ","")="")</f>
        <v>1</v>
      </c>
      <c r="R310" s="36" cm="1">
        <f t="array" ref="R310">AVERAGE(IF(Table2[[#This Row],[Min_aerobic_1]:[Min_aerobic_2]]="NA",0,Table2[[#This Row],[Min_aerobic_1]:[Min_aerobic_2]]))</f>
        <v>1.35737418860183E-5</v>
      </c>
    </row>
    <row r="311" spans="1:18" x14ac:dyDescent="0.35">
      <c r="A311" s="4" t="s">
        <v>934</v>
      </c>
      <c r="B311" s="4" t="s">
        <v>935</v>
      </c>
      <c r="C311" s="4" t="s">
        <v>936</v>
      </c>
      <c r="D311" s="6">
        <v>2.8604983570651699E-5</v>
      </c>
      <c r="E311" s="6">
        <v>3.1036585259714402E-5</v>
      </c>
      <c r="F311" s="6">
        <v>3.41624122715411E-5</v>
      </c>
      <c r="G311" s="6">
        <v>3.4060143148375297E-5</v>
      </c>
      <c r="H311" s="4">
        <v>3.3363923997584101E-4</v>
      </c>
      <c r="I311" s="4">
        <v>3.2471098960032001E-4</v>
      </c>
      <c r="J311" s="4">
        <v>3.1522892377228401E-4</v>
      </c>
      <c r="K311" s="4">
        <v>2.8929898407672701E-4</v>
      </c>
      <c r="L311" s="4">
        <v>3.15250942009107E-4</v>
      </c>
      <c r="M311" s="4">
        <v>3.01930736547349E-4</v>
      </c>
      <c r="N311" s="4" t="b">
        <f>_xlfn.XLOOKUP(Table2[[#This Row],[Protein]],Table3[name],Table3[subloc_assigned],"")&lt;&gt;""</f>
        <v>1</v>
      </c>
      <c r="O311" s="6" t="str" cm="1">
        <f t="array" ref="O311">IF(Table2[[#This Row],[modeled?]]," "&amp;_xlfn.TEXTJOIN(" ",FALSE,_xlfn._xlws.FILTER(Table3[subloc_assigned],Table3[name]=Table2[[#This Row],[Protein]],""))&amp;" ","")</f>
        <v xml:space="preserve"> c </v>
      </c>
      <c r="P311" s="6" t="b">
        <f>OR(ISNUMBER(FIND(" m ",Table2[[#This Row],[loc?]])),ISNUMBER(FIND(" mm ",Table2[[#This Row],[loc?]])))</f>
        <v>0</v>
      </c>
      <c r="Q311" s="6" t="b">
        <f>AND(OR(ISNUMBER(FIND(" m ",Table2[[#This Row],[loc?]])),ISNUMBER(FIND(" mm ",Table2[[#This Row],[loc?]]))),SUBSTITUTE(SUBSTITUTE(Table2[[#This Row],[loc?]]," m ","")," mm ","")="")</f>
        <v>0</v>
      </c>
      <c r="R311" s="36" cm="1">
        <f t="array" ref="R311">AVERAGE(IF(Table2[[#This Row],[Min_aerobic_1]:[Min_aerobic_2]]="NA",0,Table2[[#This Row],[Min_aerobic_1]:[Min_aerobic_2]]))</f>
        <v>2.9820784415183052E-5</v>
      </c>
    </row>
    <row r="312" spans="1:18" x14ac:dyDescent="0.35">
      <c r="A312" s="4" t="s">
        <v>937</v>
      </c>
      <c r="B312" s="4" t="s">
        <v>938</v>
      </c>
      <c r="C312" s="4" t="s">
        <v>939</v>
      </c>
      <c r="D312" s="4">
        <v>5.5615162977024697E-4</v>
      </c>
      <c r="E312" s="4">
        <v>5.1284663907577902E-4</v>
      </c>
      <c r="F312" s="4">
        <v>2.3417066781054399E-4</v>
      </c>
      <c r="G312" s="4">
        <v>2.4738363334576797E-4</v>
      </c>
      <c r="H312" s="4">
        <v>4.6825199637495502E-4</v>
      </c>
      <c r="I312" s="4">
        <v>4.4564549941312001E-4</v>
      </c>
      <c r="J312" s="4">
        <v>4.6405183774776102E-4</v>
      </c>
      <c r="K312" s="4">
        <v>2.18967653917222E-4</v>
      </c>
      <c r="L312" s="4">
        <v>2.1782471545521399E-4</v>
      </c>
      <c r="M312" s="4">
        <v>2.2545114477984899E-4</v>
      </c>
      <c r="N312" s="4" t="b">
        <f>_xlfn.XLOOKUP(Table2[[#This Row],[Protein]],Table3[name],Table3[subloc_assigned],"")&lt;&gt;""</f>
        <v>1</v>
      </c>
      <c r="O312" s="6" t="str" cm="1">
        <f t="array" ref="O312">IF(Table2[[#This Row],[modeled?]]," "&amp;_xlfn.TEXTJOIN(" ",FALSE,_xlfn._xlws.FILTER(Table3[subloc_assigned],Table3[name]=Table2[[#This Row],[Protein]],""))&amp;" ","")</f>
        <v xml:space="preserve"> c </v>
      </c>
      <c r="P312" s="6" t="b">
        <f>OR(ISNUMBER(FIND(" m ",Table2[[#This Row],[loc?]])),ISNUMBER(FIND(" mm ",Table2[[#This Row],[loc?]])))</f>
        <v>0</v>
      </c>
      <c r="Q312" s="6" t="b">
        <f>AND(OR(ISNUMBER(FIND(" m ",Table2[[#This Row],[loc?]])),ISNUMBER(FIND(" mm ",Table2[[#This Row],[loc?]]))),SUBSTITUTE(SUBSTITUTE(Table2[[#This Row],[loc?]]," m ","")," mm ","")="")</f>
        <v>0</v>
      </c>
      <c r="R312" s="36" cm="1">
        <f t="array" ref="R312">AVERAGE(IF(Table2[[#This Row],[Min_aerobic_1]:[Min_aerobic_2]]="NA",0,Table2[[#This Row],[Min_aerobic_1]:[Min_aerobic_2]]))</f>
        <v>5.34499134423013E-4</v>
      </c>
    </row>
    <row r="313" spans="1:18" x14ac:dyDescent="0.35">
      <c r="A313" s="4" t="s">
        <v>940</v>
      </c>
      <c r="B313" s="4" t="s">
        <v>941</v>
      </c>
      <c r="C313" s="4" t="s">
        <v>942</v>
      </c>
      <c r="D313" s="6">
        <v>2.68388918701122E-5</v>
      </c>
      <c r="E313" s="6">
        <v>2.2268338149704599E-5</v>
      </c>
      <c r="F313" s="6">
        <v>2.7111700084783299E-5</v>
      </c>
      <c r="G313" s="6">
        <v>2.54144984546558E-5</v>
      </c>
      <c r="H313" s="6">
        <v>2.7798944886944401E-5</v>
      </c>
      <c r="I313" s="6">
        <v>2.7430526673734E-5</v>
      </c>
      <c r="J313" s="6">
        <v>2.85440731940146E-5</v>
      </c>
      <c r="K313" s="6">
        <v>2.6721817557761901E-5</v>
      </c>
      <c r="L313" s="6">
        <v>2.85039605498237E-5</v>
      </c>
      <c r="M313" s="6">
        <v>2.7444739961824199E-5</v>
      </c>
      <c r="N313" s="4" t="b">
        <f>_xlfn.XLOOKUP(Table2[[#This Row],[Protein]],Table3[name],Table3[subloc_assigned],"")&lt;&gt;""</f>
        <v>0</v>
      </c>
      <c r="O313" s="6" t="str" cm="1">
        <f t="array" ref="O313">IF(Table2[[#This Row],[modeled?]]," "&amp;_xlfn.TEXTJOIN(" ",FALSE,_xlfn._xlws.FILTER(Table3[subloc_assigned],Table3[name]=Table2[[#This Row],[Protein]],""))&amp;" ","")</f>
        <v/>
      </c>
      <c r="P313" s="6" t="b">
        <f>OR(ISNUMBER(FIND(" m ",Table2[[#This Row],[loc?]])),ISNUMBER(FIND(" mm ",Table2[[#This Row],[loc?]])))</f>
        <v>0</v>
      </c>
      <c r="Q313" s="6" t="b">
        <f>AND(OR(ISNUMBER(FIND(" m ",Table2[[#This Row],[loc?]])),ISNUMBER(FIND(" mm ",Table2[[#This Row],[loc?]]))),SUBSTITUTE(SUBSTITUTE(Table2[[#This Row],[loc?]]," m ","")," mm ","")="")</f>
        <v>0</v>
      </c>
      <c r="R313" s="36" cm="1">
        <f t="array" ref="R313">AVERAGE(IF(Table2[[#This Row],[Min_aerobic_1]:[Min_aerobic_2]]="NA",0,Table2[[#This Row],[Min_aerobic_1]:[Min_aerobic_2]]))</f>
        <v>2.4553615009908397E-5</v>
      </c>
    </row>
    <row r="314" spans="1:18" x14ac:dyDescent="0.35">
      <c r="A314" s="4" t="s">
        <v>943</v>
      </c>
      <c r="B314" s="4" t="s">
        <v>944</v>
      </c>
      <c r="C314" s="4" t="s">
        <v>945</v>
      </c>
      <c r="D314" s="6">
        <v>6.0174784200693901E-5</v>
      </c>
      <c r="E314" s="6">
        <v>5.5319924671667099E-5</v>
      </c>
      <c r="F314" s="6">
        <v>6.5353127001680801E-5</v>
      </c>
      <c r="G314" s="6">
        <v>6.8807473053946404E-5</v>
      </c>
      <c r="H314" s="6">
        <v>8.00580864822593E-5</v>
      </c>
      <c r="I314" s="6">
        <v>8.6242283925821404E-5</v>
      </c>
      <c r="J314" s="6">
        <v>8.3911627944247805E-5</v>
      </c>
      <c r="K314" s="4">
        <v>1.1738324136245199E-4</v>
      </c>
      <c r="L314" s="4">
        <v>1.0968768746256501E-4</v>
      </c>
      <c r="M314" s="4">
        <v>1.05549542167229E-4</v>
      </c>
      <c r="N314" s="4" t="b">
        <f>_xlfn.XLOOKUP(Table2[[#This Row],[Protein]],Table3[name],Table3[subloc_assigned],"")&lt;&gt;""</f>
        <v>0</v>
      </c>
      <c r="O314" s="6" t="str" cm="1">
        <f t="array" ref="O314">IF(Table2[[#This Row],[modeled?]]," "&amp;_xlfn.TEXTJOIN(" ",FALSE,_xlfn._xlws.FILTER(Table3[subloc_assigned],Table3[name]=Table2[[#This Row],[Protein]],""))&amp;" ","")</f>
        <v/>
      </c>
      <c r="P314" s="6" t="b">
        <f>OR(ISNUMBER(FIND(" m ",Table2[[#This Row],[loc?]])),ISNUMBER(FIND(" mm ",Table2[[#This Row],[loc?]])))</f>
        <v>0</v>
      </c>
      <c r="Q314" s="6" t="b">
        <f>AND(OR(ISNUMBER(FIND(" m ",Table2[[#This Row],[loc?]])),ISNUMBER(FIND(" mm ",Table2[[#This Row],[loc?]]))),SUBSTITUTE(SUBSTITUTE(Table2[[#This Row],[loc?]]," m ","")," mm ","")="")</f>
        <v>0</v>
      </c>
      <c r="R314" s="36" cm="1">
        <f t="array" ref="R314">AVERAGE(IF(Table2[[#This Row],[Min_aerobic_1]:[Min_aerobic_2]]="NA",0,Table2[[#This Row],[Min_aerobic_1]:[Min_aerobic_2]]))</f>
        <v>5.77473544361805E-5</v>
      </c>
    </row>
    <row r="315" spans="1:18" x14ac:dyDescent="0.35">
      <c r="A315" s="4" t="s">
        <v>946</v>
      </c>
      <c r="B315" s="4" t="s">
        <v>947</v>
      </c>
      <c r="C315" s="4" t="s">
        <v>948</v>
      </c>
      <c r="D315" s="4">
        <v>1.02805178235664E-4</v>
      </c>
      <c r="E315" s="4">
        <v>1.0497074099331799E-4</v>
      </c>
      <c r="F315" s="6">
        <v>8.7161367021223703E-5</v>
      </c>
      <c r="G315" s="6">
        <v>9.6386860032170204E-5</v>
      </c>
      <c r="H315" s="6">
        <v>7.1249335189153704E-5</v>
      </c>
      <c r="I315" s="6">
        <v>6.3768725171533204E-5</v>
      </c>
      <c r="J315" s="6">
        <v>6.5486375918472203E-5</v>
      </c>
      <c r="K315" s="6">
        <v>5.0857873056695899E-5</v>
      </c>
      <c r="L315" s="6">
        <v>5.3791162620609701E-5</v>
      </c>
      <c r="M315" s="6">
        <v>5.0621304331718899E-5</v>
      </c>
      <c r="N315" s="4" t="b">
        <f>_xlfn.XLOOKUP(Table2[[#This Row],[Protein]],Table3[name],Table3[subloc_assigned],"")&lt;&gt;""</f>
        <v>1</v>
      </c>
      <c r="O315" s="6" t="str" cm="1">
        <f t="array" ref="O315">IF(Table2[[#This Row],[modeled?]]," "&amp;_xlfn.TEXTJOIN(" ",FALSE,_xlfn._xlws.FILTER(Table3[subloc_assigned],Table3[name]=Table2[[#This Row],[Protein]],""))&amp;" ","")</f>
        <v xml:space="preserve"> c </v>
      </c>
      <c r="P315" s="6" t="b">
        <f>OR(ISNUMBER(FIND(" m ",Table2[[#This Row],[loc?]])),ISNUMBER(FIND(" mm ",Table2[[#This Row],[loc?]])))</f>
        <v>0</v>
      </c>
      <c r="Q315" s="6" t="b">
        <f>AND(OR(ISNUMBER(FIND(" m ",Table2[[#This Row],[loc?]])),ISNUMBER(FIND(" mm ",Table2[[#This Row],[loc?]]))),SUBSTITUTE(SUBSTITUTE(Table2[[#This Row],[loc?]]," m ","")," mm ","")="")</f>
        <v>0</v>
      </c>
      <c r="R315" s="36" cm="1">
        <f t="array" ref="R315">AVERAGE(IF(Table2[[#This Row],[Min_aerobic_1]:[Min_aerobic_2]]="NA",0,Table2[[#This Row],[Min_aerobic_1]:[Min_aerobic_2]]))</f>
        <v>1.03887959614491E-4</v>
      </c>
    </row>
    <row r="316" spans="1:18" x14ac:dyDescent="0.35">
      <c r="A316" s="4" t="s">
        <v>949</v>
      </c>
      <c r="B316" s="4" t="s">
        <v>950</v>
      </c>
      <c r="C316" s="4" t="s">
        <v>951</v>
      </c>
      <c r="D316" s="4">
        <v>1.5182760579896199E-4</v>
      </c>
      <c r="E316" s="4">
        <v>1.68716008081892E-4</v>
      </c>
      <c r="F316" s="4">
        <v>1.39833060798479E-4</v>
      </c>
      <c r="G316" s="4">
        <v>1.2932525045899999E-4</v>
      </c>
      <c r="H316" s="4">
        <v>1.33438939411652E-4</v>
      </c>
      <c r="I316" s="4">
        <v>1.3349862684864199E-4</v>
      </c>
      <c r="J316" s="4">
        <v>1.2852609035954399E-4</v>
      </c>
      <c r="K316" s="4">
        <v>1.2279292770639999E-4</v>
      </c>
      <c r="L316" s="4">
        <v>1.4279512203542799E-4</v>
      </c>
      <c r="M316" s="4">
        <v>1.4797928529539499E-4</v>
      </c>
      <c r="N316" s="4" t="b">
        <f>_xlfn.XLOOKUP(Table2[[#This Row],[Protein]],Table3[name],Table3[subloc_assigned],"")&lt;&gt;""</f>
        <v>0</v>
      </c>
      <c r="O316" s="6" t="str" cm="1">
        <f t="array" ref="O316">IF(Table2[[#This Row],[modeled?]]," "&amp;_xlfn.TEXTJOIN(" ",FALSE,_xlfn._xlws.FILTER(Table3[subloc_assigned],Table3[name]=Table2[[#This Row],[Protein]],""))&amp;" ","")</f>
        <v/>
      </c>
      <c r="P316" s="6" t="b">
        <f>OR(ISNUMBER(FIND(" m ",Table2[[#This Row],[loc?]])),ISNUMBER(FIND(" mm ",Table2[[#This Row],[loc?]])))</f>
        <v>0</v>
      </c>
      <c r="Q316" s="6" t="b">
        <f>AND(OR(ISNUMBER(FIND(" m ",Table2[[#This Row],[loc?]])),ISNUMBER(FIND(" mm ",Table2[[#This Row],[loc?]]))),SUBSTITUTE(SUBSTITUTE(Table2[[#This Row],[loc?]]," m ","")," mm ","")="")</f>
        <v>0</v>
      </c>
      <c r="R316" s="36" cm="1">
        <f t="array" ref="R316">AVERAGE(IF(Table2[[#This Row],[Min_aerobic_1]:[Min_aerobic_2]]="NA",0,Table2[[#This Row],[Min_aerobic_1]:[Min_aerobic_2]]))</f>
        <v>1.6027180694042699E-4</v>
      </c>
    </row>
    <row r="317" spans="1:18" x14ac:dyDescent="0.35">
      <c r="A317" s="4" t="s">
        <v>952</v>
      </c>
      <c r="B317" s="4" t="s">
        <v>953</v>
      </c>
      <c r="C317" s="4" t="s">
        <v>954</v>
      </c>
      <c r="D317" s="4">
        <v>1.10851530997957E-4</v>
      </c>
      <c r="E317" s="4">
        <v>1.1845980414654599E-4</v>
      </c>
      <c r="F317" s="4">
        <v>1.08378142020947E-4</v>
      </c>
      <c r="G317" s="4">
        <v>1.10113685564264E-4</v>
      </c>
      <c r="H317" s="6">
        <v>7.7317275952744994E-5</v>
      </c>
      <c r="I317" s="6">
        <v>7.7231271072424903E-5</v>
      </c>
      <c r="J317" s="6">
        <v>7.5879999865002598E-5</v>
      </c>
      <c r="K317" s="6">
        <v>8.0111719592637802E-5</v>
      </c>
      <c r="L317" s="6">
        <v>8.1553879617764704E-5</v>
      </c>
      <c r="M317" s="6">
        <v>8.6369732462678996E-5</v>
      </c>
      <c r="N317" s="4" t="b">
        <f>_xlfn.XLOOKUP(Table2[[#This Row],[Protein]],Table3[name],Table3[subloc_assigned],"")&lt;&gt;""</f>
        <v>0</v>
      </c>
      <c r="O317" s="6" t="str" cm="1">
        <f t="array" ref="O317">IF(Table2[[#This Row],[modeled?]]," "&amp;_xlfn.TEXTJOIN(" ",FALSE,_xlfn._xlws.FILTER(Table3[subloc_assigned],Table3[name]=Table2[[#This Row],[Protein]],""))&amp;" ","")</f>
        <v/>
      </c>
      <c r="P317" s="6" t="b">
        <f>OR(ISNUMBER(FIND(" m ",Table2[[#This Row],[loc?]])),ISNUMBER(FIND(" mm ",Table2[[#This Row],[loc?]])))</f>
        <v>0</v>
      </c>
      <c r="Q317" s="6" t="b">
        <f>AND(OR(ISNUMBER(FIND(" m ",Table2[[#This Row],[loc?]])),ISNUMBER(FIND(" mm ",Table2[[#This Row],[loc?]]))),SUBSTITUTE(SUBSTITUTE(Table2[[#This Row],[loc?]]," m ","")," mm ","")="")</f>
        <v>0</v>
      </c>
      <c r="R317" s="36" cm="1">
        <f t="array" ref="R317">AVERAGE(IF(Table2[[#This Row],[Min_aerobic_1]:[Min_aerobic_2]]="NA",0,Table2[[#This Row],[Min_aerobic_1]:[Min_aerobic_2]]))</f>
        <v>1.146556675722515E-4</v>
      </c>
    </row>
    <row r="318" spans="1:18" x14ac:dyDescent="0.35">
      <c r="A318" s="4" t="s">
        <v>955</v>
      </c>
      <c r="B318" s="4" t="s">
        <v>956</v>
      </c>
      <c r="C318" s="4" t="s">
        <v>957</v>
      </c>
      <c r="D318" s="4" t="s">
        <v>19</v>
      </c>
      <c r="E318" s="4" t="s">
        <v>19</v>
      </c>
      <c r="F318" s="4" t="s">
        <v>19</v>
      </c>
      <c r="G318" s="4" t="s">
        <v>19</v>
      </c>
      <c r="H318" s="6">
        <v>1.51268976840814E-5</v>
      </c>
      <c r="I318" s="6">
        <v>1.5628106905696701E-5</v>
      </c>
      <c r="J318" s="6">
        <v>1.51003402961748E-5</v>
      </c>
      <c r="K318" s="6">
        <v>1.7430975652740599E-5</v>
      </c>
      <c r="L318" s="6">
        <v>1.9333621669751501E-5</v>
      </c>
      <c r="M318" s="6">
        <v>1.8358917969332E-5</v>
      </c>
      <c r="N318" s="4" t="b">
        <f>_xlfn.XLOOKUP(Table2[[#This Row],[Protein]],Table3[name],Table3[subloc_assigned],"")&lt;&gt;""</f>
        <v>0</v>
      </c>
      <c r="O318" s="6" t="str" cm="1">
        <f t="array" ref="O318">IF(Table2[[#This Row],[modeled?]]," "&amp;_xlfn.TEXTJOIN(" ",FALSE,_xlfn._xlws.FILTER(Table3[subloc_assigned],Table3[name]=Table2[[#This Row],[Protein]],""))&amp;" ","")</f>
        <v/>
      </c>
      <c r="P318" s="6" t="b">
        <f>OR(ISNUMBER(FIND(" m ",Table2[[#This Row],[loc?]])),ISNUMBER(FIND(" mm ",Table2[[#This Row],[loc?]])))</f>
        <v>0</v>
      </c>
      <c r="Q318" s="6" t="b">
        <f>AND(OR(ISNUMBER(FIND(" m ",Table2[[#This Row],[loc?]])),ISNUMBER(FIND(" mm ",Table2[[#This Row],[loc?]]))),SUBSTITUTE(SUBSTITUTE(Table2[[#This Row],[loc?]]," m ","")," mm ","")="")</f>
        <v>0</v>
      </c>
      <c r="R318" s="36" cm="1">
        <f t="array" ref="R318">AVERAGE(IF(Table2[[#This Row],[Min_aerobic_1]:[Min_aerobic_2]]="NA",0,Table2[[#This Row],[Min_aerobic_1]:[Min_aerobic_2]]))</f>
        <v>0</v>
      </c>
    </row>
    <row r="319" spans="1:18" x14ac:dyDescent="0.35">
      <c r="A319" s="4" t="s">
        <v>958</v>
      </c>
      <c r="B319" s="4" t="s">
        <v>959</v>
      </c>
      <c r="C319" s="4" t="s">
        <v>960</v>
      </c>
      <c r="D319" s="6">
        <v>1.9808727235912299E-8</v>
      </c>
      <c r="E319" s="6">
        <v>2.17970017908383E-8</v>
      </c>
      <c r="F319" s="6">
        <v>2.3666780450473501E-8</v>
      </c>
      <c r="G319" s="6">
        <v>2.4287383877405501E-8</v>
      </c>
      <c r="H319" s="6">
        <v>1.4516954714165399E-8</v>
      </c>
      <c r="I319" s="6">
        <v>1.45214252174998E-8</v>
      </c>
      <c r="J319" s="6">
        <v>1.62889869704915E-8</v>
      </c>
      <c r="K319" s="6">
        <v>1.6750264578201901E-8</v>
      </c>
      <c r="L319" s="6">
        <v>1.7697286004440998E-8</v>
      </c>
      <c r="M319" s="6">
        <v>1.78297090313421E-8</v>
      </c>
      <c r="N319" s="4" t="b">
        <f>_xlfn.XLOOKUP(Table2[[#This Row],[Protein]],Table3[name],Table3[subloc_assigned],"")&lt;&gt;""</f>
        <v>0</v>
      </c>
      <c r="O319" s="6" t="str" cm="1">
        <f t="array" ref="O319">IF(Table2[[#This Row],[modeled?]]," "&amp;_xlfn.TEXTJOIN(" ",FALSE,_xlfn._xlws.FILTER(Table3[subloc_assigned],Table3[name]=Table2[[#This Row],[Protein]],""))&amp;" ","")</f>
        <v/>
      </c>
      <c r="P319" s="6" t="b">
        <f>OR(ISNUMBER(FIND(" m ",Table2[[#This Row],[loc?]])),ISNUMBER(FIND(" mm ",Table2[[#This Row],[loc?]])))</f>
        <v>0</v>
      </c>
      <c r="Q319" s="6" t="b">
        <f>AND(OR(ISNUMBER(FIND(" m ",Table2[[#This Row],[loc?]])),ISNUMBER(FIND(" mm ",Table2[[#This Row],[loc?]]))),SUBSTITUTE(SUBSTITUTE(Table2[[#This Row],[loc?]]," m ","")," mm ","")="")</f>
        <v>0</v>
      </c>
      <c r="R319" s="36" cm="1">
        <f t="array" ref="R319">AVERAGE(IF(Table2[[#This Row],[Min_aerobic_1]:[Min_aerobic_2]]="NA",0,Table2[[#This Row],[Min_aerobic_1]:[Min_aerobic_2]]))</f>
        <v>2.0802864513375301E-8</v>
      </c>
    </row>
    <row r="320" spans="1:18" x14ac:dyDescent="0.35">
      <c r="A320" s="4" t="s">
        <v>961</v>
      </c>
      <c r="B320" s="4" t="s">
        <v>962</v>
      </c>
      <c r="C320" s="4" t="s">
        <v>963</v>
      </c>
      <c r="D320" s="4">
        <v>2.8861298621101801E-4</v>
      </c>
      <c r="E320" s="4">
        <v>2.3801497678418301E-4</v>
      </c>
      <c r="F320" s="4">
        <v>3.8514629413816999E-4</v>
      </c>
      <c r="G320" s="4">
        <v>3.6133529803196001E-4</v>
      </c>
      <c r="H320" s="4">
        <v>2.0047987244317501E-4</v>
      </c>
      <c r="I320" s="4">
        <v>2.02936657657392E-4</v>
      </c>
      <c r="J320" s="4">
        <v>1.96878008659218E-4</v>
      </c>
      <c r="K320" s="4">
        <v>2.6021392720752698E-4</v>
      </c>
      <c r="L320" s="4">
        <v>2.8604673175141199E-4</v>
      </c>
      <c r="M320" s="4">
        <v>2.8114945539776498E-4</v>
      </c>
      <c r="N320" s="4" t="b">
        <f>_xlfn.XLOOKUP(Table2[[#This Row],[Protein]],Table3[name],Table3[subloc_assigned],"")&lt;&gt;""</f>
        <v>0</v>
      </c>
      <c r="O320" s="6" t="str" cm="1">
        <f t="array" ref="O320">IF(Table2[[#This Row],[modeled?]]," "&amp;_xlfn.TEXTJOIN(" ",FALSE,_xlfn._xlws.FILTER(Table3[subloc_assigned],Table3[name]=Table2[[#This Row],[Protein]],""))&amp;" ","")</f>
        <v/>
      </c>
      <c r="P320" s="6" t="b">
        <f>OR(ISNUMBER(FIND(" m ",Table2[[#This Row],[loc?]])),ISNUMBER(FIND(" mm ",Table2[[#This Row],[loc?]])))</f>
        <v>0</v>
      </c>
      <c r="Q320" s="6" t="b">
        <f>AND(OR(ISNUMBER(FIND(" m ",Table2[[#This Row],[loc?]])),ISNUMBER(FIND(" mm ",Table2[[#This Row],[loc?]]))),SUBSTITUTE(SUBSTITUTE(Table2[[#This Row],[loc?]]," m ","")," mm ","")="")</f>
        <v>0</v>
      </c>
      <c r="R320" s="36" cm="1">
        <f t="array" ref="R320">AVERAGE(IF(Table2[[#This Row],[Min_aerobic_1]:[Min_aerobic_2]]="NA",0,Table2[[#This Row],[Min_aerobic_1]:[Min_aerobic_2]]))</f>
        <v>2.6331398149760052E-4</v>
      </c>
    </row>
    <row r="321" spans="1:18" x14ac:dyDescent="0.35">
      <c r="A321" s="4" t="s">
        <v>964</v>
      </c>
      <c r="B321" s="4" t="s">
        <v>965</v>
      </c>
      <c r="C321" s="4" t="s">
        <v>966</v>
      </c>
      <c r="D321" s="6">
        <v>5.9266663932432601E-6</v>
      </c>
      <c r="E321" s="6">
        <v>5.2263204221995102E-6</v>
      </c>
      <c r="F321" s="6">
        <v>5.9382036777519398E-6</v>
      </c>
      <c r="G321" s="6">
        <v>5.9230989509859903E-6</v>
      </c>
      <c r="H321" s="4" t="s">
        <v>19</v>
      </c>
      <c r="I321" s="4" t="s">
        <v>19</v>
      </c>
      <c r="J321" s="4" t="s">
        <v>19</v>
      </c>
      <c r="K321" s="4" t="s">
        <v>19</v>
      </c>
      <c r="L321" s="4" t="s">
        <v>19</v>
      </c>
      <c r="M321" s="4" t="s">
        <v>19</v>
      </c>
      <c r="N321" s="4" t="b">
        <f>_xlfn.XLOOKUP(Table2[[#This Row],[Protein]],Table3[name],Table3[subloc_assigned],"")&lt;&gt;""</f>
        <v>0</v>
      </c>
      <c r="O321" s="6" t="str" cm="1">
        <f t="array" ref="O321">IF(Table2[[#This Row],[modeled?]]," "&amp;_xlfn.TEXTJOIN(" ",FALSE,_xlfn._xlws.FILTER(Table3[subloc_assigned],Table3[name]=Table2[[#This Row],[Protein]],""))&amp;" ","")</f>
        <v/>
      </c>
      <c r="P321" s="6" t="b">
        <f>OR(ISNUMBER(FIND(" m ",Table2[[#This Row],[loc?]])),ISNUMBER(FIND(" mm ",Table2[[#This Row],[loc?]])))</f>
        <v>0</v>
      </c>
      <c r="Q321" s="6" t="b">
        <f>AND(OR(ISNUMBER(FIND(" m ",Table2[[#This Row],[loc?]])),ISNUMBER(FIND(" mm ",Table2[[#This Row],[loc?]]))),SUBSTITUTE(SUBSTITUTE(Table2[[#This Row],[loc?]]," m ","")," mm ","")="")</f>
        <v>0</v>
      </c>
      <c r="R321" s="36" cm="1">
        <f t="array" ref="R321">AVERAGE(IF(Table2[[#This Row],[Min_aerobic_1]:[Min_aerobic_2]]="NA",0,Table2[[#This Row],[Min_aerobic_1]:[Min_aerobic_2]]))</f>
        <v>5.5764934077213851E-6</v>
      </c>
    </row>
    <row r="322" spans="1:18" x14ac:dyDescent="0.35">
      <c r="A322" s="4" t="s">
        <v>967</v>
      </c>
      <c r="B322" s="4" t="s">
        <v>968</v>
      </c>
      <c r="C322" s="4" t="s">
        <v>969</v>
      </c>
      <c r="D322" s="6">
        <v>4.5650051657801997E-5</v>
      </c>
      <c r="E322" s="6">
        <v>4.2451220584971198E-5</v>
      </c>
      <c r="F322" s="6">
        <v>4.5478114281431297E-5</v>
      </c>
      <c r="G322" s="6">
        <v>4.6671529859404902E-5</v>
      </c>
      <c r="H322" s="6">
        <v>4.3358199324453597E-5</v>
      </c>
      <c r="I322" s="6">
        <v>4.3398141496418898E-5</v>
      </c>
      <c r="J322" s="6">
        <v>4.6838246221051402E-5</v>
      </c>
      <c r="K322" s="6">
        <v>4.92858872011045E-5</v>
      </c>
      <c r="L322" s="6">
        <v>4.9189989742154403E-5</v>
      </c>
      <c r="M322" s="6">
        <v>4.9060884328392999E-5</v>
      </c>
      <c r="N322" s="4" t="b">
        <f>_xlfn.XLOOKUP(Table2[[#This Row],[Protein]],Table3[name],Table3[subloc_assigned],"")&lt;&gt;""</f>
        <v>0</v>
      </c>
      <c r="O322" s="6" t="str" cm="1">
        <f t="array" ref="O322">IF(Table2[[#This Row],[modeled?]]," "&amp;_xlfn.TEXTJOIN(" ",FALSE,_xlfn._xlws.FILTER(Table3[subloc_assigned],Table3[name]=Table2[[#This Row],[Protein]],""))&amp;" ","")</f>
        <v/>
      </c>
      <c r="P322" s="6" t="b">
        <f>OR(ISNUMBER(FIND(" m ",Table2[[#This Row],[loc?]])),ISNUMBER(FIND(" mm ",Table2[[#This Row],[loc?]])))</f>
        <v>0</v>
      </c>
      <c r="Q322" s="6" t="b">
        <f>AND(OR(ISNUMBER(FIND(" m ",Table2[[#This Row],[loc?]])),ISNUMBER(FIND(" mm ",Table2[[#This Row],[loc?]]))),SUBSTITUTE(SUBSTITUTE(Table2[[#This Row],[loc?]]," m ","")," mm ","")="")</f>
        <v>0</v>
      </c>
      <c r="R322" s="36" cm="1">
        <f t="array" ref="R322">AVERAGE(IF(Table2[[#This Row],[Min_aerobic_1]:[Min_aerobic_2]]="NA",0,Table2[[#This Row],[Min_aerobic_1]:[Min_aerobic_2]]))</f>
        <v>4.4050636121386597E-5</v>
      </c>
    </row>
    <row r="323" spans="1:18" x14ac:dyDescent="0.35">
      <c r="A323" s="4" t="s">
        <v>970</v>
      </c>
      <c r="B323" s="4" t="s">
        <v>971</v>
      </c>
      <c r="C323" s="4" t="s">
        <v>972</v>
      </c>
      <c r="D323" s="4">
        <v>1.6953722421763899E-4</v>
      </c>
      <c r="E323" s="4">
        <v>1.7237769088590901E-4</v>
      </c>
      <c r="F323" s="4">
        <v>1.56781918031468E-4</v>
      </c>
      <c r="G323" s="4">
        <v>1.5560367371995399E-4</v>
      </c>
      <c r="H323" s="4">
        <v>1.05843555550026E-4</v>
      </c>
      <c r="I323" s="4">
        <v>1.0669228222607601E-4</v>
      </c>
      <c r="J323" s="4">
        <v>1.1072693400111301E-4</v>
      </c>
      <c r="K323" s="4">
        <v>1.0168742100235399E-4</v>
      </c>
      <c r="L323" s="4">
        <v>1.0641800713105001E-4</v>
      </c>
      <c r="M323" s="4">
        <v>1.0665880585265E-4</v>
      </c>
      <c r="N323" s="4" t="b">
        <f>_xlfn.XLOOKUP(Table2[[#This Row],[Protein]],Table3[name],Table3[subloc_assigned],"")&lt;&gt;""</f>
        <v>0</v>
      </c>
      <c r="O323" s="6" t="str" cm="1">
        <f t="array" ref="O323">IF(Table2[[#This Row],[modeled?]]," "&amp;_xlfn.TEXTJOIN(" ",FALSE,_xlfn._xlws.FILTER(Table3[subloc_assigned],Table3[name]=Table2[[#This Row],[Protein]],""))&amp;" ","")</f>
        <v/>
      </c>
      <c r="P323" s="6" t="b">
        <f>OR(ISNUMBER(FIND(" m ",Table2[[#This Row],[loc?]])),ISNUMBER(FIND(" mm ",Table2[[#This Row],[loc?]])))</f>
        <v>0</v>
      </c>
      <c r="Q323" s="6" t="b">
        <f>AND(OR(ISNUMBER(FIND(" m ",Table2[[#This Row],[loc?]])),ISNUMBER(FIND(" mm ",Table2[[#This Row],[loc?]]))),SUBSTITUTE(SUBSTITUTE(Table2[[#This Row],[loc?]]," m ","")," mm ","")="")</f>
        <v>0</v>
      </c>
      <c r="R323" s="36" cm="1">
        <f t="array" ref="R323">AVERAGE(IF(Table2[[#This Row],[Min_aerobic_1]:[Min_aerobic_2]]="NA",0,Table2[[#This Row],[Min_aerobic_1]:[Min_aerobic_2]]))</f>
        <v>1.7095745755177399E-4</v>
      </c>
    </row>
    <row r="324" spans="1:18" x14ac:dyDescent="0.35">
      <c r="A324" s="4" t="s">
        <v>973</v>
      </c>
      <c r="B324" s="4" t="s">
        <v>974</v>
      </c>
      <c r="C324" s="4" t="s">
        <v>975</v>
      </c>
      <c r="D324" s="6">
        <v>5.4778047747168899E-5</v>
      </c>
      <c r="E324" s="6">
        <v>5.5293147046114699E-5</v>
      </c>
      <c r="F324" s="6">
        <v>5.5257646096996497E-5</v>
      </c>
      <c r="G324" s="6">
        <v>5.6349332630597402E-5</v>
      </c>
      <c r="H324" s="6">
        <v>6.59869884673612E-5</v>
      </c>
      <c r="I324" s="6">
        <v>6.6434155671332495E-5</v>
      </c>
      <c r="J324" s="6">
        <v>6.8443752354222997E-5</v>
      </c>
      <c r="K324" s="6">
        <v>7.4194253430349001E-5</v>
      </c>
      <c r="L324" s="6">
        <v>7.6373484246928101E-5</v>
      </c>
      <c r="M324" s="6">
        <v>7.7580178895548602E-5</v>
      </c>
      <c r="N324" s="4" t="b">
        <f>_xlfn.XLOOKUP(Table2[[#This Row],[Protein]],Table3[name],Table3[subloc_assigned],"")&lt;&gt;""</f>
        <v>0</v>
      </c>
      <c r="O324" s="6" t="str" cm="1">
        <f t="array" ref="O324">IF(Table2[[#This Row],[modeled?]]," "&amp;_xlfn.TEXTJOIN(" ",FALSE,_xlfn._xlws.FILTER(Table3[subloc_assigned],Table3[name]=Table2[[#This Row],[Protein]],""))&amp;" ","")</f>
        <v/>
      </c>
      <c r="P324" s="6" t="b">
        <f>OR(ISNUMBER(FIND(" m ",Table2[[#This Row],[loc?]])),ISNUMBER(FIND(" mm ",Table2[[#This Row],[loc?]])))</f>
        <v>0</v>
      </c>
      <c r="Q324" s="6" t="b">
        <f>AND(OR(ISNUMBER(FIND(" m ",Table2[[#This Row],[loc?]])),ISNUMBER(FIND(" mm ",Table2[[#This Row],[loc?]]))),SUBSTITUTE(SUBSTITUTE(Table2[[#This Row],[loc?]]," m ","")," mm ","")="")</f>
        <v>0</v>
      </c>
      <c r="R324" s="36" cm="1">
        <f t="array" ref="R324">AVERAGE(IF(Table2[[#This Row],[Min_aerobic_1]:[Min_aerobic_2]]="NA",0,Table2[[#This Row],[Min_aerobic_1]:[Min_aerobic_2]]))</f>
        <v>5.5035597396641803E-5</v>
      </c>
    </row>
    <row r="325" spans="1:18" x14ac:dyDescent="0.35">
      <c r="A325" s="4" t="s">
        <v>976</v>
      </c>
      <c r="B325" s="4" t="s">
        <v>977</v>
      </c>
      <c r="C325" s="4" t="s">
        <v>978</v>
      </c>
      <c r="D325" s="6">
        <v>1.26000418563523E-5</v>
      </c>
      <c r="E325" s="6">
        <v>1.13227325651332E-5</v>
      </c>
      <c r="F325" s="6">
        <v>1.37052780057003E-5</v>
      </c>
      <c r="G325" s="6">
        <v>1.37091978642449E-5</v>
      </c>
      <c r="H325" s="6">
        <v>1.14227914358616E-5</v>
      </c>
      <c r="I325" s="6">
        <v>1.13446703037377E-5</v>
      </c>
      <c r="J325" s="6">
        <v>1.17659253214021E-5</v>
      </c>
      <c r="K325" s="6">
        <v>1.25866127365164E-5</v>
      </c>
      <c r="L325" s="6">
        <v>1.34680010133799E-5</v>
      </c>
      <c r="M325" s="6">
        <v>1.25845373209919E-5</v>
      </c>
      <c r="N325" s="4" t="b">
        <f>_xlfn.XLOOKUP(Table2[[#This Row],[Protein]],Table3[name],Table3[subloc_assigned],"")&lt;&gt;""</f>
        <v>0</v>
      </c>
      <c r="O325" s="6" t="str" cm="1">
        <f t="array" ref="O325">IF(Table2[[#This Row],[modeled?]]," "&amp;_xlfn.TEXTJOIN(" ",FALSE,_xlfn._xlws.FILTER(Table3[subloc_assigned],Table3[name]=Table2[[#This Row],[Protein]],""))&amp;" ","")</f>
        <v/>
      </c>
      <c r="P325" s="6" t="b">
        <f>OR(ISNUMBER(FIND(" m ",Table2[[#This Row],[loc?]])),ISNUMBER(FIND(" mm ",Table2[[#This Row],[loc?]])))</f>
        <v>0</v>
      </c>
      <c r="Q325" s="6" t="b">
        <f>AND(OR(ISNUMBER(FIND(" m ",Table2[[#This Row],[loc?]])),ISNUMBER(FIND(" mm ",Table2[[#This Row],[loc?]]))),SUBSTITUTE(SUBSTITUTE(Table2[[#This Row],[loc?]]," m ","")," mm ","")="")</f>
        <v>0</v>
      </c>
      <c r="R325" s="36" cm="1">
        <f t="array" ref="R325">AVERAGE(IF(Table2[[#This Row],[Min_aerobic_1]:[Min_aerobic_2]]="NA",0,Table2[[#This Row],[Min_aerobic_1]:[Min_aerobic_2]]))</f>
        <v>1.1961387210742751E-5</v>
      </c>
    </row>
    <row r="326" spans="1:18" x14ac:dyDescent="0.35">
      <c r="A326" s="4" t="s">
        <v>979</v>
      </c>
      <c r="B326" s="4" t="s">
        <v>980</v>
      </c>
      <c r="C326" s="4" t="s">
        <v>981</v>
      </c>
      <c r="D326" s="6">
        <v>3.7994948797611599E-6</v>
      </c>
      <c r="E326" s="6">
        <v>3.13476641809267E-6</v>
      </c>
      <c r="F326" s="6">
        <v>4.1839522263546504E-6</v>
      </c>
      <c r="G326" s="6">
        <v>4.39936503350466E-6</v>
      </c>
      <c r="H326" s="6">
        <v>1.0198673034312999E-6</v>
      </c>
      <c r="I326" s="6">
        <v>9.7345489377334599E-7</v>
      </c>
      <c r="J326" s="6">
        <v>1.1504417939708199E-6</v>
      </c>
      <c r="K326" s="6">
        <v>1.19214315969603E-6</v>
      </c>
      <c r="L326" s="6">
        <v>1.3172128996438801E-6</v>
      </c>
      <c r="M326" s="6">
        <v>1.3367134144551599E-6</v>
      </c>
      <c r="N326" s="4" t="b">
        <f>_xlfn.XLOOKUP(Table2[[#This Row],[Protein]],Table3[name],Table3[subloc_assigned],"")&lt;&gt;""</f>
        <v>0</v>
      </c>
      <c r="O326" s="6" t="str" cm="1">
        <f t="array" ref="O326">IF(Table2[[#This Row],[modeled?]]," "&amp;_xlfn.TEXTJOIN(" ",FALSE,_xlfn._xlws.FILTER(Table3[subloc_assigned],Table3[name]=Table2[[#This Row],[Protein]],""))&amp;" ","")</f>
        <v/>
      </c>
      <c r="P326" s="6" t="b">
        <f>OR(ISNUMBER(FIND(" m ",Table2[[#This Row],[loc?]])),ISNUMBER(FIND(" mm ",Table2[[#This Row],[loc?]])))</f>
        <v>0</v>
      </c>
      <c r="Q326" s="6" t="b">
        <f>AND(OR(ISNUMBER(FIND(" m ",Table2[[#This Row],[loc?]])),ISNUMBER(FIND(" mm ",Table2[[#This Row],[loc?]]))),SUBSTITUTE(SUBSTITUTE(Table2[[#This Row],[loc?]]," m ","")," mm ","")="")</f>
        <v>0</v>
      </c>
      <c r="R326" s="36" cm="1">
        <f t="array" ref="R326">AVERAGE(IF(Table2[[#This Row],[Min_aerobic_1]:[Min_aerobic_2]]="NA",0,Table2[[#This Row],[Min_aerobic_1]:[Min_aerobic_2]]))</f>
        <v>3.4671306489269149E-6</v>
      </c>
    </row>
    <row r="327" spans="1:18" x14ac:dyDescent="0.35">
      <c r="A327" s="4" t="s">
        <v>982</v>
      </c>
      <c r="B327" s="4" t="s">
        <v>983</v>
      </c>
      <c r="C327" s="4" t="s">
        <v>984</v>
      </c>
      <c r="D327" s="4">
        <v>2.09385241881173E-4</v>
      </c>
      <c r="E327" s="4">
        <v>2.1791071769810199E-4</v>
      </c>
      <c r="F327" s="4">
        <v>3.4918661007707499E-4</v>
      </c>
      <c r="G327" s="4">
        <v>3.3953895153555398E-4</v>
      </c>
      <c r="H327" s="4">
        <v>4.0277193676581602E-4</v>
      </c>
      <c r="I327" s="4">
        <v>5.0548817033163498E-4</v>
      </c>
      <c r="J327" s="4">
        <v>4.4210569181243003E-4</v>
      </c>
      <c r="K327" s="4">
        <v>1.30366537187955E-3</v>
      </c>
      <c r="L327" s="4">
        <v>1.30918033939716E-3</v>
      </c>
      <c r="M327" s="4">
        <v>1.3187301174240401E-3</v>
      </c>
      <c r="N327" s="4" t="b">
        <f>_xlfn.XLOOKUP(Table2[[#This Row],[Protein]],Table3[name],Table3[subloc_assigned],"")&lt;&gt;""</f>
        <v>1</v>
      </c>
      <c r="O327" s="6" t="str" cm="1">
        <f t="array" ref="O327">IF(Table2[[#This Row],[modeled?]]," "&amp;_xlfn.TEXTJOIN(" ",FALSE,_xlfn._xlws.FILTER(Table3[subloc_assigned],Table3[name]=Table2[[#This Row],[Protein]],""))&amp;" ","")</f>
        <v xml:space="preserve"> c </v>
      </c>
      <c r="P327" s="6" t="b">
        <f>OR(ISNUMBER(FIND(" m ",Table2[[#This Row],[loc?]])),ISNUMBER(FIND(" mm ",Table2[[#This Row],[loc?]])))</f>
        <v>0</v>
      </c>
      <c r="Q327" s="6" t="b">
        <f>AND(OR(ISNUMBER(FIND(" m ",Table2[[#This Row],[loc?]])),ISNUMBER(FIND(" mm ",Table2[[#This Row],[loc?]]))),SUBSTITUTE(SUBSTITUTE(Table2[[#This Row],[loc?]]," m ","")," mm ","")="")</f>
        <v>0</v>
      </c>
      <c r="R327" s="36" cm="1">
        <f t="array" ref="R327">AVERAGE(IF(Table2[[#This Row],[Min_aerobic_1]:[Min_aerobic_2]]="NA",0,Table2[[#This Row],[Min_aerobic_1]:[Min_aerobic_2]]))</f>
        <v>2.1364797978963749E-4</v>
      </c>
    </row>
    <row r="328" spans="1:18" x14ac:dyDescent="0.35">
      <c r="A328" s="4" t="s">
        <v>985</v>
      </c>
      <c r="B328" s="4" t="s">
        <v>986</v>
      </c>
      <c r="C328" s="4" t="s">
        <v>987</v>
      </c>
      <c r="D328" s="6">
        <v>4.9106116960590498E-5</v>
      </c>
      <c r="E328" s="6">
        <v>5.2503341017374199E-5</v>
      </c>
      <c r="F328" s="6">
        <v>5.3351459274599699E-5</v>
      </c>
      <c r="G328" s="6">
        <v>5.0684156747922399E-5</v>
      </c>
      <c r="H328" s="6">
        <v>1.2733676707026599E-5</v>
      </c>
      <c r="I328" s="6">
        <v>1.2613996049582201E-5</v>
      </c>
      <c r="J328" s="6">
        <v>1.35701789820336E-5</v>
      </c>
      <c r="K328" s="6">
        <v>1.31844277636562E-5</v>
      </c>
      <c r="L328" s="6">
        <v>1.3993254114993099E-5</v>
      </c>
      <c r="M328" s="6">
        <v>1.3900667726944801E-5</v>
      </c>
      <c r="N328" s="4" t="b">
        <f>_xlfn.XLOOKUP(Table2[[#This Row],[Protein]],Table3[name],Table3[subloc_assigned],"")&lt;&gt;""</f>
        <v>0</v>
      </c>
      <c r="O328" s="6" t="str" cm="1">
        <f t="array" ref="O328">IF(Table2[[#This Row],[modeled?]]," "&amp;_xlfn.TEXTJOIN(" ",FALSE,_xlfn._xlws.FILTER(Table3[subloc_assigned],Table3[name]=Table2[[#This Row],[Protein]],""))&amp;" ","")</f>
        <v/>
      </c>
      <c r="P328" s="6" t="b">
        <f>OR(ISNUMBER(FIND(" m ",Table2[[#This Row],[loc?]])),ISNUMBER(FIND(" mm ",Table2[[#This Row],[loc?]])))</f>
        <v>0</v>
      </c>
      <c r="Q328" s="6" t="b">
        <f>AND(OR(ISNUMBER(FIND(" m ",Table2[[#This Row],[loc?]])),ISNUMBER(FIND(" mm ",Table2[[#This Row],[loc?]]))),SUBSTITUTE(SUBSTITUTE(Table2[[#This Row],[loc?]]," m ","")," mm ","")="")</f>
        <v>0</v>
      </c>
      <c r="R328" s="36" cm="1">
        <f t="array" ref="R328">AVERAGE(IF(Table2[[#This Row],[Min_aerobic_1]:[Min_aerobic_2]]="NA",0,Table2[[#This Row],[Min_aerobic_1]:[Min_aerobic_2]]))</f>
        <v>5.0804728988982349E-5</v>
      </c>
    </row>
    <row r="329" spans="1:18" x14ac:dyDescent="0.35">
      <c r="A329" s="4" t="s">
        <v>988</v>
      </c>
      <c r="B329" s="4" t="s">
        <v>989</v>
      </c>
      <c r="C329" s="4" t="s">
        <v>990</v>
      </c>
      <c r="D329" s="4">
        <v>6.1237636303104097E-4</v>
      </c>
      <c r="E329" s="4">
        <v>6.5296608644672396E-4</v>
      </c>
      <c r="F329" s="4">
        <v>7.1179351380584201E-4</v>
      </c>
      <c r="G329" s="4">
        <v>7.3795267120228196E-4</v>
      </c>
      <c r="H329" s="4">
        <v>6.43862202427094E-4</v>
      </c>
      <c r="I329" s="4">
        <v>6.6402436250155095E-4</v>
      </c>
      <c r="J329" s="4">
        <v>6.4949329785126601E-4</v>
      </c>
      <c r="K329" s="4">
        <v>8.1803053406670999E-4</v>
      </c>
      <c r="L329" s="4">
        <v>7.5712154548621797E-4</v>
      </c>
      <c r="M329" s="4">
        <v>8.3393192395345497E-4</v>
      </c>
      <c r="N329" s="4" t="b">
        <f>_xlfn.XLOOKUP(Table2[[#This Row],[Protein]],Table3[name],Table3[subloc_assigned],"")&lt;&gt;""</f>
        <v>0</v>
      </c>
      <c r="O329" s="6" t="str" cm="1">
        <f t="array" ref="O329">IF(Table2[[#This Row],[modeled?]]," "&amp;_xlfn.TEXTJOIN(" ",FALSE,_xlfn._xlws.FILTER(Table3[subloc_assigned],Table3[name]=Table2[[#This Row],[Protein]],""))&amp;" ","")</f>
        <v/>
      </c>
      <c r="P329" s="6" t="b">
        <f>OR(ISNUMBER(FIND(" m ",Table2[[#This Row],[loc?]])),ISNUMBER(FIND(" mm ",Table2[[#This Row],[loc?]])))</f>
        <v>0</v>
      </c>
      <c r="Q329" s="6" t="b">
        <f>AND(OR(ISNUMBER(FIND(" m ",Table2[[#This Row],[loc?]])),ISNUMBER(FIND(" mm ",Table2[[#This Row],[loc?]]))),SUBSTITUTE(SUBSTITUTE(Table2[[#This Row],[loc?]]," m ","")," mm ","")="")</f>
        <v>0</v>
      </c>
      <c r="R329" s="36" cm="1">
        <f t="array" ref="R329">AVERAGE(IF(Table2[[#This Row],[Min_aerobic_1]:[Min_aerobic_2]]="NA",0,Table2[[#This Row],[Min_aerobic_1]:[Min_aerobic_2]]))</f>
        <v>6.3267122473888247E-4</v>
      </c>
    </row>
    <row r="330" spans="1:18" x14ac:dyDescent="0.35">
      <c r="A330" s="4" t="s">
        <v>991</v>
      </c>
      <c r="B330" s="4" t="s">
        <v>992</v>
      </c>
      <c r="C330" s="4" t="s">
        <v>993</v>
      </c>
      <c r="D330" s="6">
        <v>4.5825685187938399E-5</v>
      </c>
      <c r="E330" s="6">
        <v>4.1087573471903301E-5</v>
      </c>
      <c r="F330" s="6">
        <v>4.4373063170265097E-5</v>
      </c>
      <c r="G330" s="6">
        <v>4.3602936811839901E-5</v>
      </c>
      <c r="H330" s="6">
        <v>3.9689274398151999E-5</v>
      </c>
      <c r="I330" s="6">
        <v>4.1244103654115802E-5</v>
      </c>
      <c r="J330" s="6">
        <v>4.26062519336414E-5</v>
      </c>
      <c r="K330" s="6">
        <v>4.0654321284920801E-5</v>
      </c>
      <c r="L330" s="6">
        <v>4.39934034471001E-5</v>
      </c>
      <c r="M330" s="6">
        <v>4.4335940348958201E-5</v>
      </c>
      <c r="N330" s="4" t="b">
        <f>_xlfn.XLOOKUP(Table2[[#This Row],[Protein]],Table3[name],Table3[subloc_assigned],"")&lt;&gt;""</f>
        <v>0</v>
      </c>
      <c r="O330" s="6" t="str" cm="1">
        <f t="array" ref="O330">IF(Table2[[#This Row],[modeled?]]," "&amp;_xlfn.TEXTJOIN(" ",FALSE,_xlfn._xlws.FILTER(Table3[subloc_assigned],Table3[name]=Table2[[#This Row],[Protein]],""))&amp;" ","")</f>
        <v/>
      </c>
      <c r="P330" s="6" t="b">
        <f>OR(ISNUMBER(FIND(" m ",Table2[[#This Row],[loc?]])),ISNUMBER(FIND(" mm ",Table2[[#This Row],[loc?]])))</f>
        <v>0</v>
      </c>
      <c r="Q330" s="6" t="b">
        <f>AND(OR(ISNUMBER(FIND(" m ",Table2[[#This Row],[loc?]])),ISNUMBER(FIND(" mm ",Table2[[#This Row],[loc?]]))),SUBSTITUTE(SUBSTITUTE(Table2[[#This Row],[loc?]]," m ","")," mm ","")="")</f>
        <v>0</v>
      </c>
      <c r="R330" s="36" cm="1">
        <f t="array" ref="R330">AVERAGE(IF(Table2[[#This Row],[Min_aerobic_1]:[Min_aerobic_2]]="NA",0,Table2[[#This Row],[Min_aerobic_1]:[Min_aerobic_2]]))</f>
        <v>4.345662932992085E-5</v>
      </c>
    </row>
    <row r="331" spans="1:18" x14ac:dyDescent="0.35">
      <c r="A331" s="4" t="s">
        <v>994</v>
      </c>
      <c r="B331" s="4" t="s">
        <v>995</v>
      </c>
      <c r="C331" s="4" t="s">
        <v>996</v>
      </c>
      <c r="D331" s="4">
        <v>6.2689672491075604E-4</v>
      </c>
      <c r="E331" s="4">
        <v>4.9348283351986397E-4</v>
      </c>
      <c r="F331" s="4">
        <v>6.8063157607074602E-4</v>
      </c>
      <c r="G331" s="4">
        <v>6.4954897006823701E-4</v>
      </c>
      <c r="H331" s="4">
        <v>6.0420408298335901E-4</v>
      </c>
      <c r="I331" s="4">
        <v>6.3230363069120897E-4</v>
      </c>
      <c r="J331" s="4">
        <v>6.1274133435231404E-4</v>
      </c>
      <c r="K331" s="4">
        <v>7.2373019378990904E-4</v>
      </c>
      <c r="L331" s="4">
        <v>7.4942623017822097E-4</v>
      </c>
      <c r="M331" s="4">
        <v>7.3468367292268597E-4</v>
      </c>
      <c r="N331" s="4" t="b">
        <f>_xlfn.XLOOKUP(Table2[[#This Row],[Protein]],Table3[name],Table3[subloc_assigned],"")&lt;&gt;""</f>
        <v>0</v>
      </c>
      <c r="O331" s="6" t="str" cm="1">
        <f t="array" ref="O331">IF(Table2[[#This Row],[modeled?]]," "&amp;_xlfn.TEXTJOIN(" ",FALSE,_xlfn._xlws.FILTER(Table3[subloc_assigned],Table3[name]=Table2[[#This Row],[Protein]],""))&amp;" ","")</f>
        <v/>
      </c>
      <c r="P331" s="6" t="b">
        <f>OR(ISNUMBER(FIND(" m ",Table2[[#This Row],[loc?]])),ISNUMBER(FIND(" mm ",Table2[[#This Row],[loc?]])))</f>
        <v>0</v>
      </c>
      <c r="Q331" s="6" t="b">
        <f>AND(OR(ISNUMBER(FIND(" m ",Table2[[#This Row],[loc?]])),ISNUMBER(FIND(" mm ",Table2[[#This Row],[loc?]]))),SUBSTITUTE(SUBSTITUTE(Table2[[#This Row],[loc?]]," m ","")," mm ","")="")</f>
        <v>0</v>
      </c>
      <c r="R331" s="36" cm="1">
        <f t="array" ref="R331">AVERAGE(IF(Table2[[#This Row],[Min_aerobic_1]:[Min_aerobic_2]]="NA",0,Table2[[#This Row],[Min_aerobic_1]:[Min_aerobic_2]]))</f>
        <v>5.6018977921531001E-4</v>
      </c>
    </row>
    <row r="332" spans="1:18" x14ac:dyDescent="0.35">
      <c r="A332" s="4" t="s">
        <v>997</v>
      </c>
      <c r="B332" s="4" t="s">
        <v>998</v>
      </c>
      <c r="C332" s="4" t="s">
        <v>999</v>
      </c>
      <c r="D332" s="4" t="s">
        <v>19</v>
      </c>
      <c r="E332" s="4" t="s">
        <v>19</v>
      </c>
      <c r="F332" s="4" t="s">
        <v>19</v>
      </c>
      <c r="G332" s="4" t="s">
        <v>19</v>
      </c>
      <c r="H332" s="6">
        <v>1.90398945761508E-6</v>
      </c>
      <c r="I332" s="6">
        <v>2.0529016840817099E-6</v>
      </c>
      <c r="J332" s="6">
        <v>1.91723230507748E-6</v>
      </c>
      <c r="K332" s="6">
        <v>1.9778053347200301E-6</v>
      </c>
      <c r="L332" s="6">
        <v>2.2730942429177199E-6</v>
      </c>
      <c r="M332" s="6">
        <v>2.2160809631814001E-6</v>
      </c>
      <c r="N332" s="4" t="b">
        <f>_xlfn.XLOOKUP(Table2[[#This Row],[Protein]],Table3[name],Table3[subloc_assigned],"")&lt;&gt;""</f>
        <v>0</v>
      </c>
      <c r="O332" s="6" t="str" cm="1">
        <f t="array" ref="O332">IF(Table2[[#This Row],[modeled?]]," "&amp;_xlfn.TEXTJOIN(" ",FALSE,_xlfn._xlws.FILTER(Table3[subloc_assigned],Table3[name]=Table2[[#This Row],[Protein]],""))&amp;" ","")</f>
        <v/>
      </c>
      <c r="P332" s="6" t="b">
        <f>OR(ISNUMBER(FIND(" m ",Table2[[#This Row],[loc?]])),ISNUMBER(FIND(" mm ",Table2[[#This Row],[loc?]])))</f>
        <v>0</v>
      </c>
      <c r="Q332" s="6" t="b">
        <f>AND(OR(ISNUMBER(FIND(" m ",Table2[[#This Row],[loc?]])),ISNUMBER(FIND(" mm ",Table2[[#This Row],[loc?]]))),SUBSTITUTE(SUBSTITUTE(Table2[[#This Row],[loc?]]," m ","")," mm ","")="")</f>
        <v>0</v>
      </c>
      <c r="R332" s="36" cm="1">
        <f t="array" ref="R332">AVERAGE(IF(Table2[[#This Row],[Min_aerobic_1]:[Min_aerobic_2]]="NA",0,Table2[[#This Row],[Min_aerobic_1]:[Min_aerobic_2]]))</f>
        <v>0</v>
      </c>
    </row>
    <row r="333" spans="1:18" x14ac:dyDescent="0.35">
      <c r="A333" s="4" t="s">
        <v>1000</v>
      </c>
      <c r="B333" s="4" t="s">
        <v>1001</v>
      </c>
      <c r="C333" s="4" t="s">
        <v>1002</v>
      </c>
      <c r="D333" s="4">
        <v>1.8867765736922001E-4</v>
      </c>
      <c r="E333" s="4">
        <v>1.77683166716654E-4</v>
      </c>
      <c r="F333" s="4">
        <v>1.84362735186543E-4</v>
      </c>
      <c r="G333" s="4">
        <v>1.93843188203291E-4</v>
      </c>
      <c r="H333" s="6">
        <v>3.9777565594882597E-5</v>
      </c>
      <c r="I333" s="6">
        <v>4.3886998556677103E-5</v>
      </c>
      <c r="J333" s="6">
        <v>4.7071874410429802E-5</v>
      </c>
      <c r="K333" s="6">
        <v>4.0921994339620499E-5</v>
      </c>
      <c r="L333" s="6">
        <v>4.7538102185895302E-5</v>
      </c>
      <c r="M333" s="6">
        <v>4.4634474979944902E-5</v>
      </c>
      <c r="N333" s="4" t="b">
        <f>_xlfn.XLOOKUP(Table2[[#This Row],[Protein]],Table3[name],Table3[subloc_assigned],"")&lt;&gt;""</f>
        <v>1</v>
      </c>
      <c r="O333" s="6" t="str" cm="1">
        <f t="array" ref="O333">IF(Table2[[#This Row],[modeled?]]," "&amp;_xlfn.TEXTJOIN(" ",FALSE,_xlfn._xlws.FILTER(Table3[subloc_assigned],Table3[name]=Table2[[#This Row],[Protein]],""))&amp;" ","")</f>
        <v xml:space="preserve"> rm </v>
      </c>
      <c r="P333" s="6" t="b">
        <f>OR(ISNUMBER(FIND(" m ",Table2[[#This Row],[loc?]])),ISNUMBER(FIND(" mm ",Table2[[#This Row],[loc?]])))</f>
        <v>0</v>
      </c>
      <c r="Q333" s="6" t="b">
        <f>AND(OR(ISNUMBER(FIND(" m ",Table2[[#This Row],[loc?]])),ISNUMBER(FIND(" mm ",Table2[[#This Row],[loc?]]))),SUBSTITUTE(SUBSTITUTE(Table2[[#This Row],[loc?]]," m ","")," mm ","")="")</f>
        <v>0</v>
      </c>
      <c r="R333" s="36" cm="1">
        <f t="array" ref="R333">AVERAGE(IF(Table2[[#This Row],[Min_aerobic_1]:[Min_aerobic_2]]="NA",0,Table2[[#This Row],[Min_aerobic_1]:[Min_aerobic_2]]))</f>
        <v>1.8318041204293701E-4</v>
      </c>
    </row>
    <row r="334" spans="1:18" x14ac:dyDescent="0.35">
      <c r="A334" s="4" t="s">
        <v>1003</v>
      </c>
      <c r="B334" s="4" t="s">
        <v>1004</v>
      </c>
      <c r="C334" s="4" t="s">
        <v>1005</v>
      </c>
      <c r="D334" s="6">
        <v>2.1712522979742599E-5</v>
      </c>
      <c r="E334" s="6">
        <v>2.18676087408875E-5</v>
      </c>
      <c r="F334" s="6">
        <v>2.2163468354337902E-5</v>
      </c>
      <c r="G334" s="6">
        <v>1.83822548392182E-5</v>
      </c>
      <c r="H334" s="6">
        <v>4.44247746639979E-5</v>
      </c>
      <c r="I334" s="6">
        <v>4.1145946836961503E-5</v>
      </c>
      <c r="J334" s="6">
        <v>4.3341594272568001E-5</v>
      </c>
      <c r="K334" s="6">
        <v>4.9389523975647597E-5</v>
      </c>
      <c r="L334" s="6">
        <v>4.9687681830314201E-5</v>
      </c>
      <c r="M334" s="6">
        <v>4.9119493496395802E-5</v>
      </c>
      <c r="N334" s="4" t="b">
        <f>_xlfn.XLOOKUP(Table2[[#This Row],[Protein]],Table3[name],Table3[subloc_assigned],"")&lt;&gt;""</f>
        <v>1</v>
      </c>
      <c r="O334" s="6" t="str" cm="1">
        <f t="array" ref="O334">IF(Table2[[#This Row],[modeled?]]," "&amp;_xlfn.TEXTJOIN(" ",FALSE,_xlfn._xlws.FILTER(Table3[subloc_assigned],Table3[name]=Table2[[#This Row],[Protein]],""))&amp;" ","")</f>
        <v xml:space="preserve"> rm </v>
      </c>
      <c r="P334" s="6" t="b">
        <f>OR(ISNUMBER(FIND(" m ",Table2[[#This Row],[loc?]])),ISNUMBER(FIND(" mm ",Table2[[#This Row],[loc?]])))</f>
        <v>0</v>
      </c>
      <c r="Q334" s="6" t="b">
        <f>AND(OR(ISNUMBER(FIND(" m ",Table2[[#This Row],[loc?]])),ISNUMBER(FIND(" mm ",Table2[[#This Row],[loc?]]))),SUBSTITUTE(SUBSTITUTE(Table2[[#This Row],[loc?]]," m ","")," mm ","")="")</f>
        <v>0</v>
      </c>
      <c r="R334" s="36" cm="1">
        <f t="array" ref="R334">AVERAGE(IF(Table2[[#This Row],[Min_aerobic_1]:[Min_aerobic_2]]="NA",0,Table2[[#This Row],[Min_aerobic_1]:[Min_aerobic_2]]))</f>
        <v>2.1790065860315052E-5</v>
      </c>
    </row>
    <row r="335" spans="1:18" x14ac:dyDescent="0.35">
      <c r="A335" s="4" t="s">
        <v>1006</v>
      </c>
      <c r="B335" s="4" t="s">
        <v>1007</v>
      </c>
      <c r="C335" s="4" t="s">
        <v>1008</v>
      </c>
      <c r="D335" s="6">
        <v>1.8432506346498498E-5</v>
      </c>
      <c r="E335" s="6">
        <v>1.5229306235486901E-5</v>
      </c>
      <c r="F335" s="6">
        <v>2.07414866200219E-5</v>
      </c>
      <c r="G335" s="6">
        <v>1.9381826672969698E-5</v>
      </c>
      <c r="H335" s="6">
        <v>5.1375251514233096E-6</v>
      </c>
      <c r="I335" s="6">
        <v>4.4188572661292097E-6</v>
      </c>
      <c r="J335" s="6">
        <v>4.3594548506439702E-6</v>
      </c>
      <c r="K335" s="6">
        <v>4.3799158194625402E-6</v>
      </c>
      <c r="L335" s="6">
        <v>5.1955567526835104E-6</v>
      </c>
      <c r="M335" s="6">
        <v>4.9926755690316497E-6</v>
      </c>
      <c r="N335" s="4" t="b">
        <f>_xlfn.XLOOKUP(Table2[[#This Row],[Protein]],Table3[name],Table3[subloc_assigned],"")&lt;&gt;""</f>
        <v>1</v>
      </c>
      <c r="O335" s="6" t="str" cm="1">
        <f t="array" ref="O335">IF(Table2[[#This Row],[modeled?]]," "&amp;_xlfn.TEXTJOIN(" ",FALSE,_xlfn._xlws.FILTER(Table3[subloc_assigned],Table3[name]=Table2[[#This Row],[Protein]],""))&amp;" ","")</f>
        <v xml:space="preserve"> m </v>
      </c>
      <c r="P335" s="6" t="b">
        <f>OR(ISNUMBER(FIND(" m ",Table2[[#This Row],[loc?]])),ISNUMBER(FIND(" mm ",Table2[[#This Row],[loc?]])))</f>
        <v>1</v>
      </c>
      <c r="Q335" s="6" t="b">
        <f>AND(OR(ISNUMBER(FIND(" m ",Table2[[#This Row],[loc?]])),ISNUMBER(FIND(" mm ",Table2[[#This Row],[loc?]]))),SUBSTITUTE(SUBSTITUTE(Table2[[#This Row],[loc?]]," m ","")," mm ","")="")</f>
        <v>1</v>
      </c>
      <c r="R335" s="36" cm="1">
        <f t="array" ref="R335">AVERAGE(IF(Table2[[#This Row],[Min_aerobic_1]:[Min_aerobic_2]]="NA",0,Table2[[#This Row],[Min_aerobic_1]:[Min_aerobic_2]]))</f>
        <v>1.6830906290992699E-5</v>
      </c>
    </row>
    <row r="336" spans="1:18" x14ac:dyDescent="0.35">
      <c r="A336" s="4" t="s">
        <v>1009</v>
      </c>
      <c r="B336" s="4" t="s">
        <v>1010</v>
      </c>
      <c r="C336" s="4" t="s">
        <v>1011</v>
      </c>
      <c r="D336" s="6">
        <v>3.4006145594274497E-5</v>
      </c>
      <c r="E336" s="6">
        <v>3.1676907382869403E-5</v>
      </c>
      <c r="F336" s="6">
        <v>3.6953337813624001E-5</v>
      </c>
      <c r="G336" s="6">
        <v>3.7815431426248902E-5</v>
      </c>
      <c r="H336" s="6">
        <v>1.49648280685159E-5</v>
      </c>
      <c r="I336" s="6">
        <v>1.3998676951704799E-5</v>
      </c>
      <c r="J336" s="6">
        <v>1.53123356019354E-5</v>
      </c>
      <c r="K336" s="6">
        <v>1.44966157444234E-5</v>
      </c>
      <c r="L336" s="6">
        <v>1.6428399933418901E-5</v>
      </c>
      <c r="M336" s="6">
        <v>1.6945239066950601E-5</v>
      </c>
      <c r="N336" s="4" t="b">
        <f>_xlfn.XLOOKUP(Table2[[#This Row],[Protein]],Table3[name],Table3[subloc_assigned],"")&lt;&gt;""</f>
        <v>1</v>
      </c>
      <c r="O336" s="6" t="str" cm="1">
        <f t="array" ref="O336">IF(Table2[[#This Row],[modeled?]]," "&amp;_xlfn.TEXTJOIN(" ",FALSE,_xlfn._xlws.FILTER(Table3[subloc_assigned],Table3[name]=Table2[[#This Row],[Protein]],""))&amp;" ","")</f>
        <v xml:space="preserve"> m </v>
      </c>
      <c r="P336" s="6" t="b">
        <f>OR(ISNUMBER(FIND(" m ",Table2[[#This Row],[loc?]])),ISNUMBER(FIND(" mm ",Table2[[#This Row],[loc?]])))</f>
        <v>1</v>
      </c>
      <c r="Q336" s="6" t="b">
        <f>AND(OR(ISNUMBER(FIND(" m ",Table2[[#This Row],[loc?]])),ISNUMBER(FIND(" mm ",Table2[[#This Row],[loc?]]))),SUBSTITUTE(SUBSTITUTE(Table2[[#This Row],[loc?]]," m ","")," mm ","")="")</f>
        <v>1</v>
      </c>
      <c r="R336" s="36" cm="1">
        <f t="array" ref="R336">AVERAGE(IF(Table2[[#This Row],[Min_aerobic_1]:[Min_aerobic_2]]="NA",0,Table2[[#This Row],[Min_aerobic_1]:[Min_aerobic_2]]))</f>
        <v>3.284152648857195E-5</v>
      </c>
    </row>
    <row r="337" spans="1:18" x14ac:dyDescent="0.35">
      <c r="A337" s="4" t="s">
        <v>1012</v>
      </c>
      <c r="B337" s="4" t="s">
        <v>1013</v>
      </c>
      <c r="C337" s="4" t="s">
        <v>1014</v>
      </c>
      <c r="D337" s="6">
        <v>6.82129607587892E-6</v>
      </c>
      <c r="E337" s="6">
        <v>5.1951594385973703E-6</v>
      </c>
      <c r="F337" s="6">
        <v>7.2764265196243298E-6</v>
      </c>
      <c r="G337" s="6">
        <v>7.30613007668447E-6</v>
      </c>
      <c r="H337" s="6">
        <v>1.51167267351406E-5</v>
      </c>
      <c r="I337" s="6">
        <v>1.5284342749757099E-5</v>
      </c>
      <c r="J337" s="6">
        <v>1.6346668735844501E-5</v>
      </c>
      <c r="K337" s="6">
        <v>1.50155808693865E-5</v>
      </c>
      <c r="L337" s="6">
        <v>1.6059563298473099E-5</v>
      </c>
      <c r="M337" s="6">
        <v>1.5992502482440699E-5</v>
      </c>
      <c r="N337" s="4" t="b">
        <f>_xlfn.XLOOKUP(Table2[[#This Row],[Protein]],Table3[name],Table3[subloc_assigned],"")&lt;&gt;""</f>
        <v>0</v>
      </c>
      <c r="O337" s="6" t="str" cm="1">
        <f t="array" ref="O337">IF(Table2[[#This Row],[modeled?]]," "&amp;_xlfn.TEXTJOIN(" ",FALSE,_xlfn._xlws.FILTER(Table3[subloc_assigned],Table3[name]=Table2[[#This Row],[Protein]],""))&amp;" ","")</f>
        <v/>
      </c>
      <c r="P337" s="6" t="b">
        <f>OR(ISNUMBER(FIND(" m ",Table2[[#This Row],[loc?]])),ISNUMBER(FIND(" mm ",Table2[[#This Row],[loc?]])))</f>
        <v>0</v>
      </c>
      <c r="Q337" s="6" t="b">
        <f>AND(OR(ISNUMBER(FIND(" m ",Table2[[#This Row],[loc?]])),ISNUMBER(FIND(" mm ",Table2[[#This Row],[loc?]]))),SUBSTITUTE(SUBSTITUTE(Table2[[#This Row],[loc?]]," m ","")," mm ","")="")</f>
        <v>0</v>
      </c>
      <c r="R337" s="36" cm="1">
        <f t="array" ref="R337">AVERAGE(IF(Table2[[#This Row],[Min_aerobic_1]:[Min_aerobic_2]]="NA",0,Table2[[#This Row],[Min_aerobic_1]:[Min_aerobic_2]]))</f>
        <v>6.0082277572381451E-6</v>
      </c>
    </row>
    <row r="338" spans="1:18" x14ac:dyDescent="0.35">
      <c r="A338" s="4" t="s">
        <v>1015</v>
      </c>
      <c r="B338" s="4" t="s">
        <v>1016</v>
      </c>
      <c r="C338" s="4" t="s">
        <v>1017</v>
      </c>
      <c r="D338" s="4">
        <v>3.6356551869050498E-4</v>
      </c>
      <c r="E338" s="4">
        <v>3.4213185505760103E-4</v>
      </c>
      <c r="F338" s="4">
        <v>3.7412897772140101E-4</v>
      </c>
      <c r="G338" s="4">
        <v>3.7894066360249801E-4</v>
      </c>
      <c r="H338" s="4">
        <v>5.50296203987701E-4</v>
      </c>
      <c r="I338" s="4">
        <v>5.8547312481615403E-4</v>
      </c>
      <c r="J338" s="4">
        <v>5.5902536718006196E-4</v>
      </c>
      <c r="K338" s="4">
        <v>5.6221443927673002E-4</v>
      </c>
      <c r="L338" s="4">
        <v>5.8502347099927403E-4</v>
      </c>
      <c r="M338" s="4">
        <v>5.9947215735057504E-4</v>
      </c>
      <c r="N338" s="4" t="b">
        <f>_xlfn.XLOOKUP(Table2[[#This Row],[Protein]],Table3[name],Table3[subloc_assigned],"")&lt;&gt;""</f>
        <v>1</v>
      </c>
      <c r="O338" s="6" t="str" cm="1">
        <f t="array" ref="O338">IF(Table2[[#This Row],[modeled?]]," "&amp;_xlfn.TEXTJOIN(" ",FALSE,_xlfn._xlws.FILTER(Table3[subloc_assigned],Table3[name]=Table2[[#This Row],[Protein]],""))&amp;" ","")</f>
        <v xml:space="preserve"> m </v>
      </c>
      <c r="P338" s="6" t="b">
        <f>OR(ISNUMBER(FIND(" m ",Table2[[#This Row],[loc?]])),ISNUMBER(FIND(" mm ",Table2[[#This Row],[loc?]])))</f>
        <v>1</v>
      </c>
      <c r="Q338" s="6" t="b">
        <f>AND(OR(ISNUMBER(FIND(" m ",Table2[[#This Row],[loc?]])),ISNUMBER(FIND(" mm ",Table2[[#This Row],[loc?]]))),SUBSTITUTE(SUBSTITUTE(Table2[[#This Row],[loc?]]," m ","")," mm ","")="")</f>
        <v>1</v>
      </c>
      <c r="R338" s="36" cm="1">
        <f t="array" ref="R338">AVERAGE(IF(Table2[[#This Row],[Min_aerobic_1]:[Min_aerobic_2]]="NA",0,Table2[[#This Row],[Min_aerobic_1]:[Min_aerobic_2]]))</f>
        <v>3.5284868687405298E-4</v>
      </c>
    </row>
    <row r="339" spans="1:18" x14ac:dyDescent="0.35">
      <c r="A339" s="4" t="s">
        <v>1018</v>
      </c>
      <c r="B339" s="4" t="s">
        <v>1019</v>
      </c>
      <c r="C339" s="4" t="s">
        <v>1020</v>
      </c>
      <c r="D339" s="4">
        <v>8.3179468006092192E-3</v>
      </c>
      <c r="E339" s="4">
        <v>7.3413019949754897E-3</v>
      </c>
      <c r="F339" s="4">
        <v>8.3302324306372705E-3</v>
      </c>
      <c r="G339" s="4">
        <v>8.2107931114447901E-3</v>
      </c>
      <c r="H339" s="4">
        <v>1.03037685290786E-2</v>
      </c>
      <c r="I339" s="4">
        <v>9.5152482496975894E-3</v>
      </c>
      <c r="J339" s="4">
        <v>9.6585740194861606E-3</v>
      </c>
      <c r="K339" s="4">
        <v>1.0544357719474699E-2</v>
      </c>
      <c r="L339" s="4">
        <v>9.3853133309136205E-3</v>
      </c>
      <c r="M339" s="4">
        <v>1.0236716926061E-2</v>
      </c>
      <c r="N339" s="4" t="b">
        <f>_xlfn.XLOOKUP(Table2[[#This Row],[Protein]],Table3[name],Table3[subloc_assigned],"")&lt;&gt;""</f>
        <v>1</v>
      </c>
      <c r="O339" s="6" t="str" cm="1">
        <f t="array" ref="O339">IF(Table2[[#This Row],[modeled?]]," "&amp;_xlfn.TEXTJOIN(" ",FALSE,_xlfn._xlws.FILTER(Table3[subloc_assigned],Table3[name]=Table2[[#This Row],[Protein]],""))&amp;" ","")</f>
        <v xml:space="preserve"> c </v>
      </c>
      <c r="P339" s="6" t="b">
        <f>OR(ISNUMBER(FIND(" m ",Table2[[#This Row],[loc?]])),ISNUMBER(FIND(" mm ",Table2[[#This Row],[loc?]])))</f>
        <v>0</v>
      </c>
      <c r="Q339" s="6" t="b">
        <f>AND(OR(ISNUMBER(FIND(" m ",Table2[[#This Row],[loc?]])),ISNUMBER(FIND(" mm ",Table2[[#This Row],[loc?]]))),SUBSTITUTE(SUBSTITUTE(Table2[[#This Row],[loc?]]," m ","")," mm ","")="")</f>
        <v>0</v>
      </c>
      <c r="R339" s="36" cm="1">
        <f t="array" ref="R339">AVERAGE(IF(Table2[[#This Row],[Min_aerobic_1]:[Min_aerobic_2]]="NA",0,Table2[[#This Row],[Min_aerobic_1]:[Min_aerobic_2]]))</f>
        <v>7.8296243977923549E-3</v>
      </c>
    </row>
    <row r="340" spans="1:18" x14ac:dyDescent="0.35">
      <c r="A340" s="4" t="s">
        <v>1021</v>
      </c>
      <c r="B340" s="4" t="s">
        <v>1022</v>
      </c>
      <c r="C340" s="4" t="s">
        <v>1023</v>
      </c>
      <c r="D340" s="6">
        <v>6.78027359903912E-6</v>
      </c>
      <c r="E340" s="6">
        <v>5.6502265600598398E-6</v>
      </c>
      <c r="F340" s="6">
        <v>7.6596314890551297E-6</v>
      </c>
      <c r="G340" s="6">
        <v>7.37424712996372E-6</v>
      </c>
      <c r="H340" s="6">
        <v>1.07746861839731E-5</v>
      </c>
      <c r="I340" s="6">
        <v>1.0822424445535401E-5</v>
      </c>
      <c r="J340" s="6">
        <v>1.1371744186334199E-5</v>
      </c>
      <c r="K340" s="6">
        <v>1.25369999451508E-5</v>
      </c>
      <c r="L340" s="6">
        <v>1.300848503801E-5</v>
      </c>
      <c r="M340" s="6">
        <v>1.2824709435757E-5</v>
      </c>
      <c r="N340" s="4" t="b">
        <f>_xlfn.XLOOKUP(Table2[[#This Row],[Protein]],Table3[name],Table3[subloc_assigned],"")&lt;&gt;""</f>
        <v>0</v>
      </c>
      <c r="O340" s="6" t="str" cm="1">
        <f t="array" ref="O340">IF(Table2[[#This Row],[modeled?]]," "&amp;_xlfn.TEXTJOIN(" ",FALSE,_xlfn._xlws.FILTER(Table3[subloc_assigned],Table3[name]=Table2[[#This Row],[Protein]],""))&amp;" ","")</f>
        <v/>
      </c>
      <c r="P340" s="6" t="b">
        <f>OR(ISNUMBER(FIND(" m ",Table2[[#This Row],[loc?]])),ISNUMBER(FIND(" mm ",Table2[[#This Row],[loc?]])))</f>
        <v>0</v>
      </c>
      <c r="Q340" s="6" t="b">
        <f>AND(OR(ISNUMBER(FIND(" m ",Table2[[#This Row],[loc?]])),ISNUMBER(FIND(" mm ",Table2[[#This Row],[loc?]]))),SUBSTITUTE(SUBSTITUTE(Table2[[#This Row],[loc?]]," m ","")," mm ","")="")</f>
        <v>0</v>
      </c>
      <c r="R340" s="36" cm="1">
        <f t="array" ref="R340">AVERAGE(IF(Table2[[#This Row],[Min_aerobic_1]:[Min_aerobic_2]]="NA",0,Table2[[#This Row],[Min_aerobic_1]:[Min_aerobic_2]]))</f>
        <v>6.2152500795494799E-6</v>
      </c>
    </row>
    <row r="341" spans="1:18" x14ac:dyDescent="0.35">
      <c r="A341" s="4" t="s">
        <v>1024</v>
      </c>
      <c r="B341" s="4" t="s">
        <v>1025</v>
      </c>
      <c r="C341" s="4" t="s">
        <v>1026</v>
      </c>
      <c r="D341" s="6">
        <v>7.1347024899206903E-5</v>
      </c>
      <c r="E341" s="6">
        <v>6.2633605976515299E-5</v>
      </c>
      <c r="F341" s="6">
        <v>8.1512205218538494E-5</v>
      </c>
      <c r="G341" s="6">
        <v>7.8811405647146097E-5</v>
      </c>
      <c r="H341" s="6">
        <v>4.0137230221594703E-5</v>
      </c>
      <c r="I341" s="6">
        <v>4.17323490441821E-5</v>
      </c>
      <c r="J341" s="6">
        <v>4.2274147596597598E-5</v>
      </c>
      <c r="K341" s="6">
        <v>4.7795707940929002E-5</v>
      </c>
      <c r="L341" s="6">
        <v>5.1918387863844998E-5</v>
      </c>
      <c r="M341" s="6">
        <v>5.1701589349929703E-5</v>
      </c>
      <c r="N341" s="4" t="b">
        <f>_xlfn.XLOOKUP(Table2[[#This Row],[Protein]],Table3[name],Table3[subloc_assigned],"")&lt;&gt;""</f>
        <v>0</v>
      </c>
      <c r="O341" s="6" t="str" cm="1">
        <f t="array" ref="O341">IF(Table2[[#This Row],[modeled?]]," "&amp;_xlfn.TEXTJOIN(" ",FALSE,_xlfn._xlws.FILTER(Table3[subloc_assigned],Table3[name]=Table2[[#This Row],[Protein]],""))&amp;" ","")</f>
        <v/>
      </c>
      <c r="P341" s="6" t="b">
        <f>OR(ISNUMBER(FIND(" m ",Table2[[#This Row],[loc?]])),ISNUMBER(FIND(" mm ",Table2[[#This Row],[loc?]])))</f>
        <v>0</v>
      </c>
      <c r="Q341" s="6" t="b">
        <f>AND(OR(ISNUMBER(FIND(" m ",Table2[[#This Row],[loc?]])),ISNUMBER(FIND(" mm ",Table2[[#This Row],[loc?]]))),SUBSTITUTE(SUBSTITUTE(Table2[[#This Row],[loc?]]," m ","")," mm ","")="")</f>
        <v>0</v>
      </c>
      <c r="R341" s="36" cm="1">
        <f t="array" ref="R341">AVERAGE(IF(Table2[[#This Row],[Min_aerobic_1]:[Min_aerobic_2]]="NA",0,Table2[[#This Row],[Min_aerobic_1]:[Min_aerobic_2]]))</f>
        <v>6.6990315437861101E-5</v>
      </c>
    </row>
    <row r="342" spans="1:18" x14ac:dyDescent="0.35">
      <c r="A342" s="4" t="s">
        <v>1027</v>
      </c>
      <c r="B342" s="4" t="s">
        <v>1028</v>
      </c>
      <c r="C342" s="4" t="s">
        <v>1029</v>
      </c>
      <c r="D342" s="6">
        <v>2.9758308653132201E-6</v>
      </c>
      <c r="E342" s="6">
        <v>2.4286153811819398E-6</v>
      </c>
      <c r="F342" s="6">
        <v>3.6038088949082501E-6</v>
      </c>
      <c r="G342" s="6">
        <v>3.6976681115982901E-6</v>
      </c>
      <c r="H342" s="6">
        <v>3.57670829666399E-6</v>
      </c>
      <c r="I342" s="6">
        <v>3.7655175510256998E-6</v>
      </c>
      <c r="J342" s="6">
        <v>3.8521082938176996E-6</v>
      </c>
      <c r="K342" s="6">
        <v>5.3064860175743996E-6</v>
      </c>
      <c r="L342" s="6">
        <v>5.5092853114654197E-6</v>
      </c>
      <c r="M342" s="6">
        <v>5.4862798808770596E-6</v>
      </c>
      <c r="N342" s="4" t="b">
        <f>_xlfn.XLOOKUP(Table2[[#This Row],[Protein]],Table3[name],Table3[subloc_assigned],"")&lt;&gt;""</f>
        <v>0</v>
      </c>
      <c r="O342" s="6" t="str" cm="1">
        <f t="array" ref="O342">IF(Table2[[#This Row],[modeled?]]," "&amp;_xlfn.TEXTJOIN(" ",FALSE,_xlfn._xlws.FILTER(Table3[subloc_assigned],Table3[name]=Table2[[#This Row],[Protein]],""))&amp;" ","")</f>
        <v/>
      </c>
      <c r="P342" s="6" t="b">
        <f>OR(ISNUMBER(FIND(" m ",Table2[[#This Row],[loc?]])),ISNUMBER(FIND(" mm ",Table2[[#This Row],[loc?]])))</f>
        <v>0</v>
      </c>
      <c r="Q342" s="6" t="b">
        <f>AND(OR(ISNUMBER(FIND(" m ",Table2[[#This Row],[loc?]])),ISNUMBER(FIND(" mm ",Table2[[#This Row],[loc?]]))),SUBSTITUTE(SUBSTITUTE(Table2[[#This Row],[loc?]]," m ","")," mm ","")="")</f>
        <v>0</v>
      </c>
      <c r="R342" s="36" cm="1">
        <f t="array" ref="R342">AVERAGE(IF(Table2[[#This Row],[Min_aerobic_1]:[Min_aerobic_2]]="NA",0,Table2[[#This Row],[Min_aerobic_1]:[Min_aerobic_2]]))</f>
        <v>2.70222312324758E-6</v>
      </c>
    </row>
    <row r="343" spans="1:18" x14ac:dyDescent="0.35">
      <c r="A343" s="4" t="s">
        <v>1030</v>
      </c>
      <c r="B343" s="4" t="s">
        <v>1031</v>
      </c>
      <c r="C343" s="4" t="s">
        <v>1032</v>
      </c>
      <c r="D343" s="6">
        <v>3.1702315682044601E-5</v>
      </c>
      <c r="E343" s="6">
        <v>2.5233956283994202E-5</v>
      </c>
      <c r="F343" s="6">
        <v>3.2691724280475001E-5</v>
      </c>
      <c r="G343" s="6">
        <v>3.2102884082487799E-5</v>
      </c>
      <c r="H343" s="6">
        <v>2.3906803286438998E-5</v>
      </c>
      <c r="I343" s="6">
        <v>2.4465019099953E-5</v>
      </c>
      <c r="J343" s="6">
        <v>2.5333366451974901E-5</v>
      </c>
      <c r="K343" s="6">
        <v>2.5001209155992401E-5</v>
      </c>
      <c r="L343" s="6">
        <v>2.62143089708774E-5</v>
      </c>
      <c r="M343" s="6">
        <v>2.6976122920043099E-5</v>
      </c>
      <c r="N343" s="4" t="b">
        <f>_xlfn.XLOOKUP(Table2[[#This Row],[Protein]],Table3[name],Table3[subloc_assigned],"")&lt;&gt;""</f>
        <v>0</v>
      </c>
      <c r="O343" s="6" t="str" cm="1">
        <f t="array" ref="O343">IF(Table2[[#This Row],[modeled?]]," "&amp;_xlfn.TEXTJOIN(" ",FALSE,_xlfn._xlws.FILTER(Table3[subloc_assigned],Table3[name]=Table2[[#This Row],[Protein]],""))&amp;" ","")</f>
        <v/>
      </c>
      <c r="P343" s="6" t="b">
        <f>OR(ISNUMBER(FIND(" m ",Table2[[#This Row],[loc?]])),ISNUMBER(FIND(" mm ",Table2[[#This Row],[loc?]])))</f>
        <v>0</v>
      </c>
      <c r="Q343" s="6" t="b">
        <f>AND(OR(ISNUMBER(FIND(" m ",Table2[[#This Row],[loc?]])),ISNUMBER(FIND(" mm ",Table2[[#This Row],[loc?]]))),SUBSTITUTE(SUBSTITUTE(Table2[[#This Row],[loc?]]," m ","")," mm ","")="")</f>
        <v>0</v>
      </c>
      <c r="R343" s="36" cm="1">
        <f t="array" ref="R343">AVERAGE(IF(Table2[[#This Row],[Min_aerobic_1]:[Min_aerobic_2]]="NA",0,Table2[[#This Row],[Min_aerobic_1]:[Min_aerobic_2]]))</f>
        <v>2.84681359830194E-5</v>
      </c>
    </row>
    <row r="344" spans="1:18" x14ac:dyDescent="0.35">
      <c r="A344" s="4" t="s">
        <v>1033</v>
      </c>
      <c r="B344" s="4" t="s">
        <v>1034</v>
      </c>
      <c r="C344" s="4" t="s">
        <v>1035</v>
      </c>
      <c r="D344" s="6">
        <v>2.6796700465709399E-6</v>
      </c>
      <c r="E344" s="6">
        <v>2.68460380720926E-6</v>
      </c>
      <c r="F344" s="6">
        <v>3.0990591839098599E-6</v>
      </c>
      <c r="G344" s="6">
        <v>3.0140896612169702E-6</v>
      </c>
      <c r="H344" s="6">
        <v>3.0988413603607899E-6</v>
      </c>
      <c r="I344" s="6">
        <v>2.9810728578023099E-6</v>
      </c>
      <c r="J344" s="6">
        <v>2.99900036482861E-6</v>
      </c>
      <c r="K344" s="6">
        <v>2.7248605440982901E-6</v>
      </c>
      <c r="L344" s="6">
        <v>2.72371434746282E-6</v>
      </c>
      <c r="M344" s="6">
        <v>2.87198053293092E-6</v>
      </c>
      <c r="N344" s="4" t="b">
        <f>_xlfn.XLOOKUP(Table2[[#This Row],[Protein]],Table3[name],Table3[subloc_assigned],"")&lt;&gt;""</f>
        <v>0</v>
      </c>
      <c r="O344" s="6" t="str" cm="1">
        <f t="array" ref="O344">IF(Table2[[#This Row],[modeled?]]," "&amp;_xlfn.TEXTJOIN(" ",FALSE,_xlfn._xlws.FILTER(Table3[subloc_assigned],Table3[name]=Table2[[#This Row],[Protein]],""))&amp;" ","")</f>
        <v/>
      </c>
      <c r="P344" s="6" t="b">
        <f>OR(ISNUMBER(FIND(" m ",Table2[[#This Row],[loc?]])),ISNUMBER(FIND(" mm ",Table2[[#This Row],[loc?]])))</f>
        <v>0</v>
      </c>
      <c r="Q344" s="6" t="b">
        <f>AND(OR(ISNUMBER(FIND(" m ",Table2[[#This Row],[loc?]])),ISNUMBER(FIND(" mm ",Table2[[#This Row],[loc?]]))),SUBSTITUTE(SUBSTITUTE(Table2[[#This Row],[loc?]]," m ","")," mm ","")="")</f>
        <v>0</v>
      </c>
      <c r="R344" s="36" cm="1">
        <f t="array" ref="R344">AVERAGE(IF(Table2[[#This Row],[Min_aerobic_1]:[Min_aerobic_2]]="NA",0,Table2[[#This Row],[Min_aerobic_1]:[Min_aerobic_2]]))</f>
        <v>2.6821369268900999E-6</v>
      </c>
    </row>
    <row r="345" spans="1:18" x14ac:dyDescent="0.35">
      <c r="A345" s="4" t="s">
        <v>1036</v>
      </c>
      <c r="B345" s="4" t="s">
        <v>1037</v>
      </c>
      <c r="C345" s="4" t="s">
        <v>1038</v>
      </c>
      <c r="D345" s="4">
        <v>1.11815722851204E-4</v>
      </c>
      <c r="E345" s="6">
        <v>8.7790555538825999E-5</v>
      </c>
      <c r="F345" s="4">
        <v>1.2821001854702499E-4</v>
      </c>
      <c r="G345" s="4">
        <v>1.2986848464473501E-4</v>
      </c>
      <c r="H345" s="6">
        <v>6.6830977564383496E-5</v>
      </c>
      <c r="I345" s="6">
        <v>6.5728597700405599E-5</v>
      </c>
      <c r="J345" s="6">
        <v>6.6581932341325798E-5</v>
      </c>
      <c r="K345" s="6">
        <v>7.1146460842639494E-5</v>
      </c>
      <c r="L345" s="6">
        <v>7.7900016418670795E-5</v>
      </c>
      <c r="M345" s="6">
        <v>7.7784386385117003E-5</v>
      </c>
      <c r="N345" s="4" t="b">
        <f>_xlfn.XLOOKUP(Table2[[#This Row],[Protein]],Table3[name],Table3[subloc_assigned],"")&lt;&gt;""</f>
        <v>0</v>
      </c>
      <c r="O345" s="6" t="str" cm="1">
        <f t="array" ref="O345">IF(Table2[[#This Row],[modeled?]]," "&amp;_xlfn.TEXTJOIN(" ",FALSE,_xlfn._xlws.FILTER(Table3[subloc_assigned],Table3[name]=Table2[[#This Row],[Protein]],""))&amp;" ","")</f>
        <v/>
      </c>
      <c r="P345" s="6" t="b">
        <f>OR(ISNUMBER(FIND(" m ",Table2[[#This Row],[loc?]])),ISNUMBER(FIND(" mm ",Table2[[#This Row],[loc?]])))</f>
        <v>0</v>
      </c>
      <c r="Q345" s="6" t="b">
        <f>AND(OR(ISNUMBER(FIND(" m ",Table2[[#This Row],[loc?]])),ISNUMBER(FIND(" mm ",Table2[[#This Row],[loc?]]))),SUBSTITUTE(SUBSTITUTE(Table2[[#This Row],[loc?]]," m ","")," mm ","")="")</f>
        <v>0</v>
      </c>
      <c r="R345" s="36" cm="1">
        <f t="array" ref="R345">AVERAGE(IF(Table2[[#This Row],[Min_aerobic_1]:[Min_aerobic_2]]="NA",0,Table2[[#This Row],[Min_aerobic_1]:[Min_aerobic_2]]))</f>
        <v>9.9803139195015004E-5</v>
      </c>
    </row>
    <row r="346" spans="1:18" x14ac:dyDescent="0.35">
      <c r="A346" s="4" t="s">
        <v>1039</v>
      </c>
      <c r="B346" s="4" t="s">
        <v>1040</v>
      </c>
      <c r="C346" s="4" t="s">
        <v>1041</v>
      </c>
      <c r="D346" s="4">
        <v>1.2591606630524499E-4</v>
      </c>
      <c r="E346" s="4">
        <v>1.14454925759453E-4</v>
      </c>
      <c r="F346" s="4">
        <v>1.5668505164780601E-4</v>
      </c>
      <c r="G346" s="4">
        <v>1.5548597745676E-4</v>
      </c>
      <c r="H346" s="4">
        <v>1.15025651447983E-4</v>
      </c>
      <c r="I346" s="4">
        <v>1.0717688574875701E-4</v>
      </c>
      <c r="J346" s="4">
        <v>1.0969106458019399E-4</v>
      </c>
      <c r="K346" s="4">
        <v>1.27566162394485E-4</v>
      </c>
      <c r="L346" s="4">
        <v>1.32602574591779E-4</v>
      </c>
      <c r="M346" s="4">
        <v>1.32629548401515E-4</v>
      </c>
      <c r="N346" s="4" t="b">
        <f>_xlfn.XLOOKUP(Table2[[#This Row],[Protein]],Table3[name],Table3[subloc_assigned],"")&lt;&gt;""</f>
        <v>1</v>
      </c>
      <c r="O346" s="6" t="str" cm="1">
        <f t="array" ref="O346">IF(Table2[[#This Row],[modeled?]]," "&amp;_xlfn.TEXTJOIN(" ",FALSE,_xlfn._xlws.FILTER(Table3[subloc_assigned],Table3[name]=Table2[[#This Row],[Protein]],""))&amp;" ","")</f>
        <v xml:space="preserve"> c </v>
      </c>
      <c r="P346" s="6" t="b">
        <f>OR(ISNUMBER(FIND(" m ",Table2[[#This Row],[loc?]])),ISNUMBER(FIND(" mm ",Table2[[#This Row],[loc?]])))</f>
        <v>0</v>
      </c>
      <c r="Q346" s="6" t="b">
        <f>AND(OR(ISNUMBER(FIND(" m ",Table2[[#This Row],[loc?]])),ISNUMBER(FIND(" mm ",Table2[[#This Row],[loc?]]))),SUBSTITUTE(SUBSTITUTE(Table2[[#This Row],[loc?]]," m ","")," mm ","")="")</f>
        <v>0</v>
      </c>
      <c r="R346" s="36" cm="1">
        <f t="array" ref="R346">AVERAGE(IF(Table2[[#This Row],[Min_aerobic_1]:[Min_aerobic_2]]="NA",0,Table2[[#This Row],[Min_aerobic_1]:[Min_aerobic_2]]))</f>
        <v>1.2018549603234899E-4</v>
      </c>
    </row>
    <row r="347" spans="1:18" x14ac:dyDescent="0.35">
      <c r="A347" s="4" t="s">
        <v>1042</v>
      </c>
      <c r="B347" s="4" t="s">
        <v>1043</v>
      </c>
      <c r="C347" s="4" t="s">
        <v>1044</v>
      </c>
      <c r="D347" s="6">
        <v>6.1396130620616299E-6</v>
      </c>
      <c r="E347" s="6">
        <v>4.8829959142599102E-6</v>
      </c>
      <c r="F347" s="6">
        <v>7.0183960745779801E-6</v>
      </c>
      <c r="G347" s="6">
        <v>7.3138147678319499E-6</v>
      </c>
      <c r="H347" s="6">
        <v>2.00641574286947E-5</v>
      </c>
      <c r="I347" s="6">
        <v>2.01205999737498E-5</v>
      </c>
      <c r="J347" s="6">
        <v>2.2649050048919402E-5</v>
      </c>
      <c r="K347" s="6">
        <v>2.61489522737458E-5</v>
      </c>
      <c r="L347" s="6">
        <v>2.6250373517764699E-5</v>
      </c>
      <c r="M347" s="6">
        <v>2.51365010282067E-5</v>
      </c>
      <c r="N347" s="4" t="b">
        <f>_xlfn.XLOOKUP(Table2[[#This Row],[Protein]],Table3[name],Table3[subloc_assigned],"")&lt;&gt;""</f>
        <v>0</v>
      </c>
      <c r="O347" s="6" t="str" cm="1">
        <f t="array" ref="O347">IF(Table2[[#This Row],[modeled?]]," "&amp;_xlfn.TEXTJOIN(" ",FALSE,_xlfn._xlws.FILTER(Table3[subloc_assigned],Table3[name]=Table2[[#This Row],[Protein]],""))&amp;" ","")</f>
        <v/>
      </c>
      <c r="P347" s="6" t="b">
        <f>OR(ISNUMBER(FIND(" m ",Table2[[#This Row],[loc?]])),ISNUMBER(FIND(" mm ",Table2[[#This Row],[loc?]])))</f>
        <v>0</v>
      </c>
      <c r="Q347" s="6" t="b">
        <f>AND(OR(ISNUMBER(FIND(" m ",Table2[[#This Row],[loc?]])),ISNUMBER(FIND(" mm ",Table2[[#This Row],[loc?]]))),SUBSTITUTE(SUBSTITUTE(Table2[[#This Row],[loc?]]," m ","")," mm ","")="")</f>
        <v>0</v>
      </c>
      <c r="R347" s="36" cm="1">
        <f t="array" ref="R347">AVERAGE(IF(Table2[[#This Row],[Min_aerobic_1]:[Min_aerobic_2]]="NA",0,Table2[[#This Row],[Min_aerobic_1]:[Min_aerobic_2]]))</f>
        <v>5.5113044881607697E-6</v>
      </c>
    </row>
    <row r="348" spans="1:18" x14ac:dyDescent="0.35">
      <c r="A348" s="4" t="s">
        <v>1045</v>
      </c>
      <c r="B348" s="4" t="s">
        <v>1046</v>
      </c>
      <c r="C348" s="4" t="s">
        <v>1047</v>
      </c>
      <c r="D348" s="6">
        <v>4.4903567598901704E-6</v>
      </c>
      <c r="E348" s="6">
        <v>4.1585303684317099E-6</v>
      </c>
      <c r="F348" s="6">
        <v>4.2033875779023497E-6</v>
      </c>
      <c r="G348" s="6">
        <v>4.4843776529547303E-6</v>
      </c>
      <c r="H348" s="6">
        <v>7.1496975841514301E-6</v>
      </c>
      <c r="I348" s="6">
        <v>7.53353494897591E-6</v>
      </c>
      <c r="J348" s="6">
        <v>7.4877103755470303E-6</v>
      </c>
      <c r="K348" s="6">
        <v>9.6252650575946304E-6</v>
      </c>
      <c r="L348" s="6">
        <v>9.3502351412456202E-6</v>
      </c>
      <c r="M348" s="6">
        <v>9.0450635215635608E-6</v>
      </c>
      <c r="N348" s="4" t="b">
        <f>_xlfn.XLOOKUP(Table2[[#This Row],[Protein]],Table3[name],Table3[subloc_assigned],"")&lt;&gt;""</f>
        <v>0</v>
      </c>
      <c r="O348" s="6" t="str" cm="1">
        <f t="array" ref="O348">IF(Table2[[#This Row],[modeled?]]," "&amp;_xlfn.TEXTJOIN(" ",FALSE,_xlfn._xlws.FILTER(Table3[subloc_assigned],Table3[name]=Table2[[#This Row],[Protein]],""))&amp;" ","")</f>
        <v/>
      </c>
      <c r="P348" s="6" t="b">
        <f>OR(ISNUMBER(FIND(" m ",Table2[[#This Row],[loc?]])),ISNUMBER(FIND(" mm ",Table2[[#This Row],[loc?]])))</f>
        <v>0</v>
      </c>
      <c r="Q348" s="6" t="b">
        <f>AND(OR(ISNUMBER(FIND(" m ",Table2[[#This Row],[loc?]])),ISNUMBER(FIND(" mm ",Table2[[#This Row],[loc?]]))),SUBSTITUTE(SUBSTITUTE(Table2[[#This Row],[loc?]]," m ","")," mm ","")="")</f>
        <v>0</v>
      </c>
      <c r="R348" s="36" cm="1">
        <f t="array" ref="R348">AVERAGE(IF(Table2[[#This Row],[Min_aerobic_1]:[Min_aerobic_2]]="NA",0,Table2[[#This Row],[Min_aerobic_1]:[Min_aerobic_2]]))</f>
        <v>4.3244435641609402E-6</v>
      </c>
    </row>
    <row r="349" spans="1:18" x14ac:dyDescent="0.35">
      <c r="A349" s="4" t="s">
        <v>1048</v>
      </c>
      <c r="B349" s="4" t="s">
        <v>1049</v>
      </c>
      <c r="C349" s="4" t="s">
        <v>1050</v>
      </c>
      <c r="D349" s="6">
        <v>2.41799174703737E-6</v>
      </c>
      <c r="E349" s="6">
        <v>2.0128621019943598E-6</v>
      </c>
      <c r="F349" s="6">
        <v>1.4738328740649001E-6</v>
      </c>
      <c r="G349" s="6">
        <v>1.5037394944196199E-6</v>
      </c>
      <c r="H349" s="6">
        <v>3.6515513068400501E-6</v>
      </c>
      <c r="I349" s="6">
        <v>3.33115606770872E-6</v>
      </c>
      <c r="J349" s="6">
        <v>3.6660533692872298E-6</v>
      </c>
      <c r="K349" s="6">
        <v>1.3454986195753601E-6</v>
      </c>
      <c r="L349" s="6">
        <v>1.36548815900287E-6</v>
      </c>
      <c r="M349" s="6">
        <v>1.2140427825070099E-6</v>
      </c>
      <c r="N349" s="4" t="b">
        <f>_xlfn.XLOOKUP(Table2[[#This Row],[Protein]],Table3[name],Table3[subloc_assigned],"")&lt;&gt;""</f>
        <v>0</v>
      </c>
      <c r="O349" s="6" t="str" cm="1">
        <f t="array" ref="O349">IF(Table2[[#This Row],[modeled?]]," "&amp;_xlfn.TEXTJOIN(" ",FALSE,_xlfn._xlws.FILTER(Table3[subloc_assigned],Table3[name]=Table2[[#This Row],[Protein]],""))&amp;" ","")</f>
        <v/>
      </c>
      <c r="P349" s="6" t="b">
        <f>OR(ISNUMBER(FIND(" m ",Table2[[#This Row],[loc?]])),ISNUMBER(FIND(" mm ",Table2[[#This Row],[loc?]])))</f>
        <v>0</v>
      </c>
      <c r="Q349" s="6" t="b">
        <f>AND(OR(ISNUMBER(FIND(" m ",Table2[[#This Row],[loc?]])),ISNUMBER(FIND(" mm ",Table2[[#This Row],[loc?]]))),SUBSTITUTE(SUBSTITUTE(Table2[[#This Row],[loc?]]," m ","")," mm ","")="")</f>
        <v>0</v>
      </c>
      <c r="R349" s="36" cm="1">
        <f t="array" ref="R349">AVERAGE(IF(Table2[[#This Row],[Min_aerobic_1]:[Min_aerobic_2]]="NA",0,Table2[[#This Row],[Min_aerobic_1]:[Min_aerobic_2]]))</f>
        <v>2.2154269245158649E-6</v>
      </c>
    </row>
    <row r="350" spans="1:18" x14ac:dyDescent="0.35">
      <c r="A350" s="4" t="s">
        <v>1051</v>
      </c>
      <c r="B350" s="4" t="s">
        <v>1052</v>
      </c>
      <c r="C350" s="4" t="s">
        <v>1053</v>
      </c>
      <c r="D350" s="6">
        <v>1.2905753683606599E-5</v>
      </c>
      <c r="E350" s="6">
        <v>1.3692981741984799E-5</v>
      </c>
      <c r="F350" s="6">
        <v>1.59654388565464E-5</v>
      </c>
      <c r="G350" s="6">
        <v>1.5446080311002298E-5</v>
      </c>
      <c r="H350" s="6">
        <v>1.33651691792606E-5</v>
      </c>
      <c r="I350" s="6">
        <v>1.3569306725761199E-5</v>
      </c>
      <c r="J350" s="6">
        <v>1.4549393969368301E-5</v>
      </c>
      <c r="K350" s="6">
        <v>1.61835959392293E-5</v>
      </c>
      <c r="L350" s="6">
        <v>1.7651302902265801E-5</v>
      </c>
      <c r="M350" s="6">
        <v>1.75286781289177E-5</v>
      </c>
      <c r="N350" s="4" t="b">
        <f>_xlfn.XLOOKUP(Table2[[#This Row],[Protein]],Table3[name],Table3[subloc_assigned],"")&lt;&gt;""</f>
        <v>0</v>
      </c>
      <c r="O350" s="6" t="str" cm="1">
        <f t="array" ref="O350">IF(Table2[[#This Row],[modeled?]]," "&amp;_xlfn.TEXTJOIN(" ",FALSE,_xlfn._xlws.FILTER(Table3[subloc_assigned],Table3[name]=Table2[[#This Row],[Protein]],""))&amp;" ","")</f>
        <v/>
      </c>
      <c r="P350" s="6" t="b">
        <f>OR(ISNUMBER(FIND(" m ",Table2[[#This Row],[loc?]])),ISNUMBER(FIND(" mm ",Table2[[#This Row],[loc?]])))</f>
        <v>0</v>
      </c>
      <c r="Q350" s="6" t="b">
        <f>AND(OR(ISNUMBER(FIND(" m ",Table2[[#This Row],[loc?]])),ISNUMBER(FIND(" mm ",Table2[[#This Row],[loc?]]))),SUBSTITUTE(SUBSTITUTE(Table2[[#This Row],[loc?]]," m ","")," mm ","")="")</f>
        <v>0</v>
      </c>
      <c r="R350" s="36" cm="1">
        <f t="array" ref="R350">AVERAGE(IF(Table2[[#This Row],[Min_aerobic_1]:[Min_aerobic_2]]="NA",0,Table2[[#This Row],[Min_aerobic_1]:[Min_aerobic_2]]))</f>
        <v>1.3299367712795699E-5</v>
      </c>
    </row>
    <row r="351" spans="1:18" x14ac:dyDescent="0.35">
      <c r="A351" s="4" t="s">
        <v>1054</v>
      </c>
      <c r="B351" s="4" t="s">
        <v>1055</v>
      </c>
      <c r="C351" s="4" t="s">
        <v>1056</v>
      </c>
      <c r="D351" s="6">
        <v>6.3433428993545301E-7</v>
      </c>
      <c r="E351" s="6">
        <v>6.2906997211941699E-7</v>
      </c>
      <c r="F351" s="6">
        <v>7.1904935196472595E-7</v>
      </c>
      <c r="G351" s="6">
        <v>6.8661758031409205E-7</v>
      </c>
      <c r="H351" s="6">
        <v>5.9841056773966005E-7</v>
      </c>
      <c r="I351" s="6">
        <v>7.5308821087841705E-7</v>
      </c>
      <c r="J351" s="6">
        <v>6.2830088728893101E-7</v>
      </c>
      <c r="K351" s="6">
        <v>6.68005395142973E-7</v>
      </c>
      <c r="L351" s="6">
        <v>7.0981232639282095E-7</v>
      </c>
      <c r="M351" s="6">
        <v>7.1254036698995499E-7</v>
      </c>
      <c r="N351" s="4" t="b">
        <f>_xlfn.XLOOKUP(Table2[[#This Row],[Protein]],Table3[name],Table3[subloc_assigned],"")&lt;&gt;""</f>
        <v>0</v>
      </c>
      <c r="O351" s="6" t="str" cm="1">
        <f t="array" ref="O351">IF(Table2[[#This Row],[modeled?]]," "&amp;_xlfn.TEXTJOIN(" ",FALSE,_xlfn._xlws.FILTER(Table3[subloc_assigned],Table3[name]=Table2[[#This Row],[Protein]],""))&amp;" ","")</f>
        <v/>
      </c>
      <c r="P351" s="6" t="b">
        <f>OR(ISNUMBER(FIND(" m ",Table2[[#This Row],[loc?]])),ISNUMBER(FIND(" mm ",Table2[[#This Row],[loc?]])))</f>
        <v>0</v>
      </c>
      <c r="Q351" s="6" t="b">
        <f>AND(OR(ISNUMBER(FIND(" m ",Table2[[#This Row],[loc?]])),ISNUMBER(FIND(" mm ",Table2[[#This Row],[loc?]]))),SUBSTITUTE(SUBSTITUTE(Table2[[#This Row],[loc?]]," m ","")," mm ","")="")</f>
        <v>0</v>
      </c>
      <c r="R351" s="36" cm="1">
        <f t="array" ref="R351">AVERAGE(IF(Table2[[#This Row],[Min_aerobic_1]:[Min_aerobic_2]]="NA",0,Table2[[#This Row],[Min_aerobic_1]:[Min_aerobic_2]]))</f>
        <v>6.31702131027435E-7</v>
      </c>
    </row>
    <row r="352" spans="1:18" x14ac:dyDescent="0.35">
      <c r="A352" s="4" t="s">
        <v>1057</v>
      </c>
      <c r="B352" s="4" t="s">
        <v>1058</v>
      </c>
      <c r="C352" s="4" t="s">
        <v>1059</v>
      </c>
      <c r="D352" s="4">
        <v>6.0524125145404299E-4</v>
      </c>
      <c r="E352" s="4">
        <v>5.7264993862947997E-4</v>
      </c>
      <c r="F352" s="4">
        <v>6.7122510076939295E-4</v>
      </c>
      <c r="G352" s="4">
        <v>6.8477511456300501E-4</v>
      </c>
      <c r="H352" s="4">
        <v>4.84237314102127E-4</v>
      </c>
      <c r="I352" s="4">
        <v>4.9727147928392199E-4</v>
      </c>
      <c r="J352" s="4">
        <v>4.8545158129605602E-4</v>
      </c>
      <c r="K352" s="4">
        <v>5.2891161158846896E-4</v>
      </c>
      <c r="L352" s="4">
        <v>5.5172764689337796E-4</v>
      </c>
      <c r="M352" s="4">
        <v>5.5769466233828997E-4</v>
      </c>
      <c r="N352" s="4" t="b">
        <f>_xlfn.XLOOKUP(Table2[[#This Row],[Protein]],Table3[name],Table3[subloc_assigned],"")&lt;&gt;""</f>
        <v>1</v>
      </c>
      <c r="O352" s="6" t="str" cm="1">
        <f t="array" ref="O352">IF(Table2[[#This Row],[modeled?]]," "&amp;_xlfn.TEXTJOIN(" ",FALSE,_xlfn._xlws.FILTER(Table3[subloc_assigned],Table3[name]=Table2[[#This Row],[Protein]],""))&amp;" ","")</f>
        <v xml:space="preserve"> c </v>
      </c>
      <c r="P352" s="6" t="b">
        <f>OR(ISNUMBER(FIND(" m ",Table2[[#This Row],[loc?]])),ISNUMBER(FIND(" mm ",Table2[[#This Row],[loc?]])))</f>
        <v>0</v>
      </c>
      <c r="Q352" s="6" t="b">
        <f>AND(OR(ISNUMBER(FIND(" m ",Table2[[#This Row],[loc?]])),ISNUMBER(FIND(" mm ",Table2[[#This Row],[loc?]]))),SUBSTITUTE(SUBSTITUTE(Table2[[#This Row],[loc?]]," m ","")," mm ","")="")</f>
        <v>0</v>
      </c>
      <c r="R352" s="36" cm="1">
        <f t="array" ref="R352">AVERAGE(IF(Table2[[#This Row],[Min_aerobic_1]:[Min_aerobic_2]]="NA",0,Table2[[#This Row],[Min_aerobic_1]:[Min_aerobic_2]]))</f>
        <v>5.8894559504176153E-4</v>
      </c>
    </row>
    <row r="353" spans="1:18" x14ac:dyDescent="0.35">
      <c r="A353" s="4" t="s">
        <v>1060</v>
      </c>
      <c r="B353" s="4" t="s">
        <v>1061</v>
      </c>
      <c r="C353" s="4" t="s">
        <v>1062</v>
      </c>
      <c r="D353" s="6">
        <v>1.77441329335556E-5</v>
      </c>
      <c r="E353" s="6">
        <v>1.50558395495188E-5</v>
      </c>
      <c r="F353" s="6">
        <v>1.39847779294899E-5</v>
      </c>
      <c r="G353" s="6">
        <v>1.4467398427923201E-5</v>
      </c>
      <c r="H353" s="6">
        <v>1.35275421728116E-5</v>
      </c>
      <c r="I353" s="6">
        <v>1.3625604670485301E-5</v>
      </c>
      <c r="J353" s="6">
        <v>1.3307661789743299E-5</v>
      </c>
      <c r="K353" s="6">
        <v>1.22486768450741E-5</v>
      </c>
      <c r="L353" s="6">
        <v>1.33094340678883E-5</v>
      </c>
      <c r="M353" s="6">
        <v>1.3253857120188399E-5</v>
      </c>
      <c r="N353" s="4" t="b">
        <f>_xlfn.XLOOKUP(Table2[[#This Row],[Protein]],Table3[name],Table3[subloc_assigned],"")&lt;&gt;""</f>
        <v>1</v>
      </c>
      <c r="O353" s="6" t="str" cm="1">
        <f t="array" ref="O353">IF(Table2[[#This Row],[modeled?]]," "&amp;_xlfn.TEXTJOIN(" ",FALSE,_xlfn._xlws.FILTER(Table3[subloc_assigned],Table3[name]=Table2[[#This Row],[Protein]],""))&amp;" ","")</f>
        <v xml:space="preserve"> c </v>
      </c>
      <c r="P353" s="6" t="b">
        <f>OR(ISNUMBER(FIND(" m ",Table2[[#This Row],[loc?]])),ISNUMBER(FIND(" mm ",Table2[[#This Row],[loc?]])))</f>
        <v>0</v>
      </c>
      <c r="Q353" s="6" t="b">
        <f>AND(OR(ISNUMBER(FIND(" m ",Table2[[#This Row],[loc?]])),ISNUMBER(FIND(" mm ",Table2[[#This Row],[loc?]]))),SUBSTITUTE(SUBSTITUTE(Table2[[#This Row],[loc?]]," m ","")," mm ","")="")</f>
        <v>0</v>
      </c>
      <c r="R353" s="36" cm="1">
        <f t="array" ref="R353">AVERAGE(IF(Table2[[#This Row],[Min_aerobic_1]:[Min_aerobic_2]]="NA",0,Table2[[#This Row],[Min_aerobic_1]:[Min_aerobic_2]]))</f>
        <v>1.6399986241537199E-5</v>
      </c>
    </row>
    <row r="354" spans="1:18" x14ac:dyDescent="0.35">
      <c r="A354" s="4" t="s">
        <v>1063</v>
      </c>
      <c r="B354" s="4" t="s">
        <v>1064</v>
      </c>
      <c r="C354" s="4" t="s">
        <v>1065</v>
      </c>
      <c r="D354" s="4">
        <v>3.3846450495993998E-4</v>
      </c>
      <c r="E354" s="4">
        <v>2.5222050958175298E-4</v>
      </c>
      <c r="F354" s="4">
        <v>3.8391074020358398E-4</v>
      </c>
      <c r="G354" s="4">
        <v>4.2437052742485599E-4</v>
      </c>
      <c r="H354" s="4">
        <v>2.12961992283149E-4</v>
      </c>
      <c r="I354" s="4">
        <v>2.3961527575355499E-4</v>
      </c>
      <c r="J354" s="4">
        <v>2.28315148027023E-4</v>
      </c>
      <c r="K354" s="4">
        <v>2.4733489886133702E-4</v>
      </c>
      <c r="L354" s="4">
        <v>2.8559526973158199E-4</v>
      </c>
      <c r="M354" s="4">
        <v>2.9404841702311601E-4</v>
      </c>
      <c r="N354" s="4" t="b">
        <f>_xlfn.XLOOKUP(Table2[[#This Row],[Protein]],Table3[name],Table3[subloc_assigned],"")&lt;&gt;""</f>
        <v>1</v>
      </c>
      <c r="O354" s="6" t="str" cm="1">
        <f t="array" ref="O354">IF(Table2[[#This Row],[modeled?]]," "&amp;_xlfn.TEXTJOIN(" ",FALSE,_xlfn._xlws.FILTER(Table3[subloc_assigned],Table3[name]=Table2[[#This Row],[Protein]],""))&amp;" ","")</f>
        <v xml:space="preserve"> c </v>
      </c>
      <c r="P354" s="6" t="b">
        <f>OR(ISNUMBER(FIND(" m ",Table2[[#This Row],[loc?]])),ISNUMBER(FIND(" mm ",Table2[[#This Row],[loc?]])))</f>
        <v>0</v>
      </c>
      <c r="Q354" s="6" t="b">
        <f>AND(OR(ISNUMBER(FIND(" m ",Table2[[#This Row],[loc?]])),ISNUMBER(FIND(" mm ",Table2[[#This Row],[loc?]]))),SUBSTITUTE(SUBSTITUTE(Table2[[#This Row],[loc?]]," m ","")," mm ","")="")</f>
        <v>0</v>
      </c>
      <c r="R354" s="36" cm="1">
        <f t="array" ref="R354">AVERAGE(IF(Table2[[#This Row],[Min_aerobic_1]:[Min_aerobic_2]]="NA",0,Table2[[#This Row],[Min_aerobic_1]:[Min_aerobic_2]]))</f>
        <v>2.9534250727084651E-4</v>
      </c>
    </row>
    <row r="355" spans="1:18" x14ac:dyDescent="0.35">
      <c r="A355" s="4" t="s">
        <v>1066</v>
      </c>
      <c r="B355" s="4" t="s">
        <v>1067</v>
      </c>
      <c r="C355" s="4" t="s">
        <v>1068</v>
      </c>
      <c r="D355" s="6">
        <v>9.8829769506424305E-5</v>
      </c>
      <c r="E355" s="6">
        <v>9.3305536183153502E-5</v>
      </c>
      <c r="F355" s="4">
        <v>1.10397242836897E-4</v>
      </c>
      <c r="G355" s="4">
        <v>1.05197978918104E-4</v>
      </c>
      <c r="H355" s="6">
        <v>4.1158569976177002E-5</v>
      </c>
      <c r="I355" s="6">
        <v>3.9306469877003801E-5</v>
      </c>
      <c r="J355" s="6">
        <v>4.0603666735040602E-5</v>
      </c>
      <c r="K355" s="6">
        <v>4.5056407000746802E-5</v>
      </c>
      <c r="L355" s="6">
        <v>4.80626467208848E-5</v>
      </c>
      <c r="M355" s="6">
        <v>4.6396787141550299E-5</v>
      </c>
      <c r="N355" s="4" t="b">
        <f>_xlfn.XLOOKUP(Table2[[#This Row],[Protein]],Table3[name],Table3[subloc_assigned],"")&lt;&gt;""</f>
        <v>0</v>
      </c>
      <c r="O355" s="6" t="str" cm="1">
        <f t="array" ref="O355">IF(Table2[[#This Row],[modeled?]]," "&amp;_xlfn.TEXTJOIN(" ",FALSE,_xlfn._xlws.FILTER(Table3[subloc_assigned],Table3[name]=Table2[[#This Row],[Protein]],""))&amp;" ","")</f>
        <v/>
      </c>
      <c r="P355" s="6" t="b">
        <f>OR(ISNUMBER(FIND(" m ",Table2[[#This Row],[loc?]])),ISNUMBER(FIND(" mm ",Table2[[#This Row],[loc?]])))</f>
        <v>0</v>
      </c>
      <c r="Q355" s="6" t="b">
        <f>AND(OR(ISNUMBER(FIND(" m ",Table2[[#This Row],[loc?]])),ISNUMBER(FIND(" mm ",Table2[[#This Row],[loc?]]))),SUBSTITUTE(SUBSTITUTE(Table2[[#This Row],[loc?]]," m ","")," mm ","")="")</f>
        <v>0</v>
      </c>
      <c r="R355" s="36" cm="1">
        <f t="array" ref="R355">AVERAGE(IF(Table2[[#This Row],[Min_aerobic_1]:[Min_aerobic_2]]="NA",0,Table2[[#This Row],[Min_aerobic_1]:[Min_aerobic_2]]))</f>
        <v>9.6067652844788903E-5</v>
      </c>
    </row>
    <row r="356" spans="1:18" x14ac:dyDescent="0.35">
      <c r="A356" s="4" t="s">
        <v>1069</v>
      </c>
      <c r="B356" s="4" t="s">
        <v>1070</v>
      </c>
      <c r="C356" s="4" t="s">
        <v>1071</v>
      </c>
      <c r="D356" s="6">
        <v>1.32017346984527E-5</v>
      </c>
      <c r="E356" s="6">
        <v>1.2323219602491801E-5</v>
      </c>
      <c r="F356" s="6">
        <v>1.3986072832328499E-5</v>
      </c>
      <c r="G356" s="6">
        <v>1.4242297875067599E-5</v>
      </c>
      <c r="H356" s="6">
        <v>1.21579244025489E-5</v>
      </c>
      <c r="I356" s="6">
        <v>1.26214269160441E-5</v>
      </c>
      <c r="J356" s="6">
        <v>1.22798858038517E-5</v>
      </c>
      <c r="K356" s="6">
        <v>1.41326415034038E-5</v>
      </c>
      <c r="L356" s="6">
        <v>1.5011880825350399E-5</v>
      </c>
      <c r="M356" s="6">
        <v>1.4906805854189499E-5</v>
      </c>
      <c r="N356" s="4" t="b">
        <f>_xlfn.XLOOKUP(Table2[[#This Row],[Protein]],Table3[name],Table3[subloc_assigned],"")&lt;&gt;""</f>
        <v>0</v>
      </c>
      <c r="O356" s="6" t="str" cm="1">
        <f t="array" ref="O356">IF(Table2[[#This Row],[modeled?]]," "&amp;_xlfn.TEXTJOIN(" ",FALSE,_xlfn._xlws.FILTER(Table3[subloc_assigned],Table3[name]=Table2[[#This Row],[Protein]],""))&amp;" ","")</f>
        <v/>
      </c>
      <c r="P356" s="6" t="b">
        <f>OR(ISNUMBER(FIND(" m ",Table2[[#This Row],[loc?]])),ISNUMBER(FIND(" mm ",Table2[[#This Row],[loc?]])))</f>
        <v>0</v>
      </c>
      <c r="Q356" s="6" t="b">
        <f>AND(OR(ISNUMBER(FIND(" m ",Table2[[#This Row],[loc?]])),ISNUMBER(FIND(" mm ",Table2[[#This Row],[loc?]]))),SUBSTITUTE(SUBSTITUTE(Table2[[#This Row],[loc?]]," m ","")," mm ","")="")</f>
        <v>0</v>
      </c>
      <c r="R356" s="36" cm="1">
        <f t="array" ref="R356">AVERAGE(IF(Table2[[#This Row],[Min_aerobic_1]:[Min_aerobic_2]]="NA",0,Table2[[#This Row],[Min_aerobic_1]:[Min_aerobic_2]]))</f>
        <v>1.2762477150472251E-5</v>
      </c>
    </row>
    <row r="357" spans="1:18" x14ac:dyDescent="0.35">
      <c r="A357" s="4" t="s">
        <v>1072</v>
      </c>
      <c r="B357" s="4" t="s">
        <v>1073</v>
      </c>
      <c r="C357" s="4" t="s">
        <v>1074</v>
      </c>
      <c r="D357" s="6">
        <v>1.21681222789423E-5</v>
      </c>
      <c r="E357" s="6">
        <v>1.0710095287488201E-5</v>
      </c>
      <c r="F357" s="6">
        <v>1.4996328982899099E-5</v>
      </c>
      <c r="G357" s="6">
        <v>1.45293094018199E-5</v>
      </c>
      <c r="H357" s="6">
        <v>4.9361451995477697E-6</v>
      </c>
      <c r="I357" s="6">
        <v>5.05679249436641E-6</v>
      </c>
      <c r="J357" s="6">
        <v>5.18845417983024E-6</v>
      </c>
      <c r="K357" s="6">
        <v>5.4427568754640904E-6</v>
      </c>
      <c r="L357" s="6">
        <v>5.32098414565879E-6</v>
      </c>
      <c r="M357" s="6">
        <v>5.1621989061444601E-6</v>
      </c>
      <c r="N357" s="4" t="b">
        <f>_xlfn.XLOOKUP(Table2[[#This Row],[Protein]],Table3[name],Table3[subloc_assigned],"")&lt;&gt;""</f>
        <v>0</v>
      </c>
      <c r="O357" s="6" t="str" cm="1">
        <f t="array" ref="O357">IF(Table2[[#This Row],[modeled?]]," "&amp;_xlfn.TEXTJOIN(" ",FALSE,_xlfn._xlws.FILTER(Table3[subloc_assigned],Table3[name]=Table2[[#This Row],[Protein]],""))&amp;" ","")</f>
        <v/>
      </c>
      <c r="P357" s="6" t="b">
        <f>OR(ISNUMBER(FIND(" m ",Table2[[#This Row],[loc?]])),ISNUMBER(FIND(" mm ",Table2[[#This Row],[loc?]])))</f>
        <v>0</v>
      </c>
      <c r="Q357" s="6" t="b">
        <f>AND(OR(ISNUMBER(FIND(" m ",Table2[[#This Row],[loc?]])),ISNUMBER(FIND(" mm ",Table2[[#This Row],[loc?]]))),SUBSTITUTE(SUBSTITUTE(Table2[[#This Row],[loc?]]," m ","")," mm ","")="")</f>
        <v>0</v>
      </c>
      <c r="R357" s="36" cm="1">
        <f t="array" ref="R357">AVERAGE(IF(Table2[[#This Row],[Min_aerobic_1]:[Min_aerobic_2]]="NA",0,Table2[[#This Row],[Min_aerobic_1]:[Min_aerobic_2]]))</f>
        <v>1.1439108783215251E-5</v>
      </c>
    </row>
    <row r="358" spans="1:18" x14ac:dyDescent="0.35">
      <c r="A358" s="4" t="s">
        <v>1075</v>
      </c>
      <c r="B358" s="4" t="s">
        <v>1076</v>
      </c>
      <c r="C358" s="4" t="s">
        <v>1077</v>
      </c>
      <c r="D358" s="6">
        <v>1.34012979866635E-5</v>
      </c>
      <c r="E358" s="6">
        <v>9.2716990434745592E-6</v>
      </c>
      <c r="F358" s="6">
        <v>1.20765103798222E-5</v>
      </c>
      <c r="G358" s="6">
        <v>8.6142642637793308E-6</v>
      </c>
      <c r="H358" s="6">
        <v>1.24457976480841E-5</v>
      </c>
      <c r="I358" s="6">
        <v>1.18318366959069E-5</v>
      </c>
      <c r="J358" s="6">
        <v>1.20057487222919E-5</v>
      </c>
      <c r="K358" s="6">
        <v>1.18205689758835E-5</v>
      </c>
      <c r="L358" s="6">
        <v>1.2766336338461E-5</v>
      </c>
      <c r="M358" s="6">
        <v>1.2741029496934199E-5</v>
      </c>
      <c r="N358" s="4" t="b">
        <f>_xlfn.XLOOKUP(Table2[[#This Row],[Protein]],Table3[name],Table3[subloc_assigned],"")&lt;&gt;""</f>
        <v>0</v>
      </c>
      <c r="O358" s="6" t="str" cm="1">
        <f t="array" ref="O358">IF(Table2[[#This Row],[modeled?]]," "&amp;_xlfn.TEXTJOIN(" ",FALSE,_xlfn._xlws.FILTER(Table3[subloc_assigned],Table3[name]=Table2[[#This Row],[Protein]],""))&amp;" ","")</f>
        <v/>
      </c>
      <c r="P358" s="6" t="b">
        <f>OR(ISNUMBER(FIND(" m ",Table2[[#This Row],[loc?]])),ISNUMBER(FIND(" mm ",Table2[[#This Row],[loc?]])))</f>
        <v>0</v>
      </c>
      <c r="Q358" s="6" t="b">
        <f>AND(OR(ISNUMBER(FIND(" m ",Table2[[#This Row],[loc?]])),ISNUMBER(FIND(" mm ",Table2[[#This Row],[loc?]]))),SUBSTITUTE(SUBSTITUTE(Table2[[#This Row],[loc?]]," m ","")," mm ","")="")</f>
        <v>0</v>
      </c>
      <c r="R358" s="36" cm="1">
        <f t="array" ref="R358">AVERAGE(IF(Table2[[#This Row],[Min_aerobic_1]:[Min_aerobic_2]]="NA",0,Table2[[#This Row],[Min_aerobic_1]:[Min_aerobic_2]]))</f>
        <v>1.1336498515069029E-5</v>
      </c>
    </row>
    <row r="359" spans="1:18" x14ac:dyDescent="0.35">
      <c r="A359" s="4" t="s">
        <v>1078</v>
      </c>
      <c r="B359" s="4" t="s">
        <v>1079</v>
      </c>
      <c r="C359" s="4" t="s">
        <v>1080</v>
      </c>
      <c r="D359" s="6">
        <v>3.1929793488033699E-6</v>
      </c>
      <c r="E359" s="6">
        <v>2.5988622276198999E-6</v>
      </c>
      <c r="F359" s="6">
        <v>2.9414770222963002E-6</v>
      </c>
      <c r="G359" s="6">
        <v>2.9308099008700001E-6</v>
      </c>
      <c r="H359" s="6">
        <v>8.01218705535359E-6</v>
      </c>
      <c r="I359" s="6">
        <v>7.9584166811121698E-6</v>
      </c>
      <c r="J359" s="6">
        <v>8.4668508975338496E-6</v>
      </c>
      <c r="K359" s="6">
        <v>1.01318468763802E-5</v>
      </c>
      <c r="L359" s="6">
        <v>9.6172239472483998E-6</v>
      </c>
      <c r="M359" s="6">
        <v>9.0032789956930593E-6</v>
      </c>
      <c r="N359" s="4" t="b">
        <f>_xlfn.XLOOKUP(Table2[[#This Row],[Protein]],Table3[name],Table3[subloc_assigned],"")&lt;&gt;""</f>
        <v>0</v>
      </c>
      <c r="O359" s="6" t="str" cm="1">
        <f t="array" ref="O359">IF(Table2[[#This Row],[modeled?]]," "&amp;_xlfn.TEXTJOIN(" ",FALSE,_xlfn._xlws.FILTER(Table3[subloc_assigned],Table3[name]=Table2[[#This Row],[Protein]],""))&amp;" ","")</f>
        <v/>
      </c>
      <c r="P359" s="6" t="b">
        <f>OR(ISNUMBER(FIND(" m ",Table2[[#This Row],[loc?]])),ISNUMBER(FIND(" mm ",Table2[[#This Row],[loc?]])))</f>
        <v>0</v>
      </c>
      <c r="Q359" s="6" t="b">
        <f>AND(OR(ISNUMBER(FIND(" m ",Table2[[#This Row],[loc?]])),ISNUMBER(FIND(" mm ",Table2[[#This Row],[loc?]]))),SUBSTITUTE(SUBSTITUTE(Table2[[#This Row],[loc?]]," m ","")," mm ","")="")</f>
        <v>0</v>
      </c>
      <c r="R359" s="36" cm="1">
        <f t="array" ref="R359">AVERAGE(IF(Table2[[#This Row],[Min_aerobic_1]:[Min_aerobic_2]]="NA",0,Table2[[#This Row],[Min_aerobic_1]:[Min_aerobic_2]]))</f>
        <v>2.8959207882116347E-6</v>
      </c>
    </row>
    <row r="360" spans="1:18" x14ac:dyDescent="0.35">
      <c r="A360" s="4" t="s">
        <v>1081</v>
      </c>
      <c r="B360" s="4" t="s">
        <v>1082</v>
      </c>
      <c r="C360" s="4" t="s">
        <v>1083</v>
      </c>
      <c r="D360" s="4">
        <v>1.08941546981294E-4</v>
      </c>
      <c r="E360" s="6">
        <v>8.91897304379024E-5</v>
      </c>
      <c r="F360" s="4">
        <v>1.13283334297748E-4</v>
      </c>
      <c r="G360" s="4">
        <v>1.1639496648070999E-4</v>
      </c>
      <c r="H360" s="6">
        <v>9.2787547688606697E-5</v>
      </c>
      <c r="I360" s="6">
        <v>9.71926544160655E-5</v>
      </c>
      <c r="J360" s="6">
        <v>9.7153757731939798E-5</v>
      </c>
      <c r="K360" s="6">
        <v>9.1465268344981902E-5</v>
      </c>
      <c r="L360" s="4">
        <v>1.00295740770648E-4</v>
      </c>
      <c r="M360" s="4">
        <v>1.01946918431906E-4</v>
      </c>
      <c r="N360" s="4" t="b">
        <f>_xlfn.XLOOKUP(Table2[[#This Row],[Protein]],Table3[name],Table3[subloc_assigned],"")&lt;&gt;""</f>
        <v>0</v>
      </c>
      <c r="O360" s="6" t="str" cm="1">
        <f t="array" ref="O360">IF(Table2[[#This Row],[modeled?]]," "&amp;_xlfn.TEXTJOIN(" ",FALSE,_xlfn._xlws.FILTER(Table3[subloc_assigned],Table3[name]=Table2[[#This Row],[Protein]],""))&amp;" ","")</f>
        <v/>
      </c>
      <c r="P360" s="6" t="b">
        <f>OR(ISNUMBER(FIND(" m ",Table2[[#This Row],[loc?]])),ISNUMBER(FIND(" mm ",Table2[[#This Row],[loc?]])))</f>
        <v>0</v>
      </c>
      <c r="Q360" s="6" t="b">
        <f>AND(OR(ISNUMBER(FIND(" m ",Table2[[#This Row],[loc?]])),ISNUMBER(FIND(" mm ",Table2[[#This Row],[loc?]]))),SUBSTITUTE(SUBSTITUTE(Table2[[#This Row],[loc?]]," m ","")," mm ","")="")</f>
        <v>0</v>
      </c>
      <c r="R360" s="36" cm="1">
        <f t="array" ref="R360">AVERAGE(IF(Table2[[#This Row],[Min_aerobic_1]:[Min_aerobic_2]]="NA",0,Table2[[#This Row],[Min_aerobic_1]:[Min_aerobic_2]]))</f>
        <v>9.9065638709598192E-5</v>
      </c>
    </row>
    <row r="361" spans="1:18" x14ac:dyDescent="0.35">
      <c r="A361" s="4" t="s">
        <v>1084</v>
      </c>
      <c r="B361" s="4" t="s">
        <v>1085</v>
      </c>
      <c r="C361" s="4" t="s">
        <v>1086</v>
      </c>
      <c r="D361" s="4">
        <v>1.33466622483431E-3</v>
      </c>
      <c r="E361" s="4">
        <v>1.18147519494108E-3</v>
      </c>
      <c r="F361" s="4">
        <v>6.4356161170928496E-4</v>
      </c>
      <c r="G361" s="4">
        <v>5.7946704784860503E-4</v>
      </c>
      <c r="H361" s="4">
        <v>1.5441291505197299E-3</v>
      </c>
      <c r="I361" s="4">
        <v>1.55025381894723E-3</v>
      </c>
      <c r="J361" s="4">
        <v>1.6506528399452701E-3</v>
      </c>
      <c r="K361" s="4">
        <v>8.4669636803402402E-4</v>
      </c>
      <c r="L361" s="4">
        <v>8.2331408361465297E-4</v>
      </c>
      <c r="M361" s="4">
        <v>8.8356365091340897E-4</v>
      </c>
      <c r="N361" s="4" t="b">
        <f>_xlfn.XLOOKUP(Table2[[#This Row],[Protein]],Table3[name],Table3[subloc_assigned],"")&lt;&gt;""</f>
        <v>1</v>
      </c>
      <c r="O361" s="6" t="str" cm="1">
        <f t="array" ref="O361">IF(Table2[[#This Row],[modeled?]]," "&amp;_xlfn.TEXTJOIN(" ",FALSE,_xlfn._xlws.FILTER(Table3[subloc_assigned],Table3[name]=Table2[[#This Row],[Protein]],""))&amp;" ","")</f>
        <v xml:space="preserve"> c </v>
      </c>
      <c r="P361" s="6" t="b">
        <f>OR(ISNUMBER(FIND(" m ",Table2[[#This Row],[loc?]])),ISNUMBER(FIND(" mm ",Table2[[#This Row],[loc?]])))</f>
        <v>0</v>
      </c>
      <c r="Q361" s="6" t="b">
        <f>AND(OR(ISNUMBER(FIND(" m ",Table2[[#This Row],[loc?]])),ISNUMBER(FIND(" mm ",Table2[[#This Row],[loc?]]))),SUBSTITUTE(SUBSTITUTE(Table2[[#This Row],[loc?]]," m ","")," mm ","")="")</f>
        <v>0</v>
      </c>
      <c r="R361" s="36" cm="1">
        <f t="array" ref="R361">AVERAGE(IF(Table2[[#This Row],[Min_aerobic_1]:[Min_aerobic_2]]="NA",0,Table2[[#This Row],[Min_aerobic_1]:[Min_aerobic_2]]))</f>
        <v>1.2580707098876951E-3</v>
      </c>
    </row>
    <row r="362" spans="1:18" x14ac:dyDescent="0.35">
      <c r="A362" s="4" t="s">
        <v>1087</v>
      </c>
      <c r="B362" s="4" t="s">
        <v>1088</v>
      </c>
      <c r="C362" s="4" t="s">
        <v>1089</v>
      </c>
      <c r="D362" s="6">
        <v>2.4759532734401001E-5</v>
      </c>
      <c r="E362" s="6">
        <v>1.93192031550608E-5</v>
      </c>
      <c r="F362" s="6">
        <v>3.52541154484892E-5</v>
      </c>
      <c r="G362" s="6">
        <v>3.5103906697466503E-5</v>
      </c>
      <c r="H362" s="4" t="s">
        <v>19</v>
      </c>
      <c r="I362" s="4" t="s">
        <v>19</v>
      </c>
      <c r="J362" s="4" t="s">
        <v>19</v>
      </c>
      <c r="K362" s="4" t="s">
        <v>19</v>
      </c>
      <c r="L362" s="4" t="s">
        <v>19</v>
      </c>
      <c r="M362" s="4" t="s">
        <v>19</v>
      </c>
      <c r="N362" s="4" t="b">
        <f>_xlfn.XLOOKUP(Table2[[#This Row],[Protein]],Table3[name],Table3[subloc_assigned],"")&lt;&gt;""</f>
        <v>1</v>
      </c>
      <c r="O362" s="6" t="str" cm="1">
        <f t="array" ref="O362">IF(Table2[[#This Row],[modeled?]]," "&amp;_xlfn.TEXTJOIN(" ",FALSE,_xlfn._xlws.FILTER(Table3[subloc_assigned],Table3[name]=Table2[[#This Row],[Protein]],""))&amp;" ","")</f>
        <v xml:space="preserve"> x </v>
      </c>
      <c r="P362" s="6" t="b">
        <f>OR(ISNUMBER(FIND(" m ",Table2[[#This Row],[loc?]])),ISNUMBER(FIND(" mm ",Table2[[#This Row],[loc?]])))</f>
        <v>0</v>
      </c>
      <c r="Q362" s="6" t="b">
        <f>AND(OR(ISNUMBER(FIND(" m ",Table2[[#This Row],[loc?]])),ISNUMBER(FIND(" mm ",Table2[[#This Row],[loc?]]))),SUBSTITUTE(SUBSTITUTE(Table2[[#This Row],[loc?]]," m ","")," mm ","")="")</f>
        <v>0</v>
      </c>
      <c r="R362" s="36" cm="1">
        <f t="array" ref="R362">AVERAGE(IF(Table2[[#This Row],[Min_aerobic_1]:[Min_aerobic_2]]="NA",0,Table2[[#This Row],[Min_aerobic_1]:[Min_aerobic_2]]))</f>
        <v>2.2039367944730901E-5</v>
      </c>
    </row>
    <row r="363" spans="1:18" x14ac:dyDescent="0.35">
      <c r="A363" s="4" t="s">
        <v>1090</v>
      </c>
      <c r="B363" s="4" t="s">
        <v>1091</v>
      </c>
      <c r="C363" s="4" t="s">
        <v>1092</v>
      </c>
      <c r="D363" s="6">
        <v>9.8865452291465399E-6</v>
      </c>
      <c r="E363" s="6">
        <v>9.1024820624087307E-6</v>
      </c>
      <c r="F363" s="6">
        <v>1.0303282282592899E-5</v>
      </c>
      <c r="G363" s="6">
        <v>9.1235471016686195E-6</v>
      </c>
      <c r="H363" s="6">
        <v>2.5186456024169099E-5</v>
      </c>
      <c r="I363" s="6">
        <v>2.6026904082424401E-5</v>
      </c>
      <c r="J363" s="6">
        <v>2.6763478081244099E-5</v>
      </c>
      <c r="K363" s="6">
        <v>3.4434958670218299E-5</v>
      </c>
      <c r="L363" s="6">
        <v>3.32251855430322E-5</v>
      </c>
      <c r="M363" s="6">
        <v>3.2897148084732899E-5</v>
      </c>
      <c r="N363" s="4" t="b">
        <f>_xlfn.XLOOKUP(Table2[[#This Row],[Protein]],Table3[name],Table3[subloc_assigned],"")&lt;&gt;""</f>
        <v>0</v>
      </c>
      <c r="O363" s="6" t="str" cm="1">
        <f t="array" ref="O363">IF(Table2[[#This Row],[modeled?]]," "&amp;_xlfn.TEXTJOIN(" ",FALSE,_xlfn._xlws.FILTER(Table3[subloc_assigned],Table3[name]=Table2[[#This Row],[Protein]],""))&amp;" ","")</f>
        <v/>
      </c>
      <c r="P363" s="6" t="b">
        <f>OR(ISNUMBER(FIND(" m ",Table2[[#This Row],[loc?]])),ISNUMBER(FIND(" mm ",Table2[[#This Row],[loc?]])))</f>
        <v>0</v>
      </c>
      <c r="Q363" s="6" t="b">
        <f>AND(OR(ISNUMBER(FIND(" m ",Table2[[#This Row],[loc?]])),ISNUMBER(FIND(" mm ",Table2[[#This Row],[loc?]]))),SUBSTITUTE(SUBSTITUTE(Table2[[#This Row],[loc?]]," m ","")," mm ","")="")</f>
        <v>0</v>
      </c>
      <c r="R363" s="36" cm="1">
        <f t="array" ref="R363">AVERAGE(IF(Table2[[#This Row],[Min_aerobic_1]:[Min_aerobic_2]]="NA",0,Table2[[#This Row],[Min_aerobic_1]:[Min_aerobic_2]]))</f>
        <v>9.4945136457776353E-6</v>
      </c>
    </row>
    <row r="364" spans="1:18" x14ac:dyDescent="0.35">
      <c r="A364" s="4" t="s">
        <v>1093</v>
      </c>
      <c r="B364" s="4" t="s">
        <v>1094</v>
      </c>
      <c r="C364" s="4" t="s">
        <v>1095</v>
      </c>
      <c r="D364" s="4" t="s">
        <v>19</v>
      </c>
      <c r="E364" s="4" t="s">
        <v>19</v>
      </c>
      <c r="F364" s="4" t="s">
        <v>19</v>
      </c>
      <c r="G364" s="4" t="s">
        <v>19</v>
      </c>
      <c r="H364" s="6">
        <v>2.8060322864797901E-7</v>
      </c>
      <c r="I364" s="6">
        <v>2.9677590932394402E-7</v>
      </c>
      <c r="J364" s="6">
        <v>2.9377413206340499E-7</v>
      </c>
      <c r="K364" s="6">
        <v>1.7064890441379201E-7</v>
      </c>
      <c r="L364" s="6">
        <v>1.6783828967538499E-7</v>
      </c>
      <c r="M364" s="6">
        <v>1.7625402547320199E-7</v>
      </c>
      <c r="N364" s="4" t="b">
        <f>_xlfn.XLOOKUP(Table2[[#This Row],[Protein]],Table3[name],Table3[subloc_assigned],"")&lt;&gt;""</f>
        <v>0</v>
      </c>
      <c r="O364" s="6" t="str" cm="1">
        <f t="array" ref="O364">IF(Table2[[#This Row],[modeled?]]," "&amp;_xlfn.TEXTJOIN(" ",FALSE,_xlfn._xlws.FILTER(Table3[subloc_assigned],Table3[name]=Table2[[#This Row],[Protein]],""))&amp;" ","")</f>
        <v/>
      </c>
      <c r="P364" s="6" t="b">
        <f>OR(ISNUMBER(FIND(" m ",Table2[[#This Row],[loc?]])),ISNUMBER(FIND(" mm ",Table2[[#This Row],[loc?]])))</f>
        <v>0</v>
      </c>
      <c r="Q364" s="6" t="b">
        <f>AND(OR(ISNUMBER(FIND(" m ",Table2[[#This Row],[loc?]])),ISNUMBER(FIND(" mm ",Table2[[#This Row],[loc?]]))),SUBSTITUTE(SUBSTITUTE(Table2[[#This Row],[loc?]]," m ","")," mm ","")="")</f>
        <v>0</v>
      </c>
      <c r="R364" s="36" cm="1">
        <f t="array" ref="R364">AVERAGE(IF(Table2[[#This Row],[Min_aerobic_1]:[Min_aerobic_2]]="NA",0,Table2[[#This Row],[Min_aerobic_1]:[Min_aerobic_2]]))</f>
        <v>0</v>
      </c>
    </row>
    <row r="365" spans="1:18" x14ac:dyDescent="0.35">
      <c r="A365" s="4" t="s">
        <v>1096</v>
      </c>
      <c r="B365" s="4" t="s">
        <v>1097</v>
      </c>
      <c r="C365" s="4" t="s">
        <v>1098</v>
      </c>
      <c r="D365" s="4">
        <v>4.94905632028575E-4</v>
      </c>
      <c r="E365" s="4">
        <v>4.5307180060617699E-4</v>
      </c>
      <c r="F365" s="4">
        <v>5.9011154867543401E-4</v>
      </c>
      <c r="G365" s="4">
        <v>5.7564043793300495E-4</v>
      </c>
      <c r="H365" s="4">
        <v>6.6102293423010597E-4</v>
      </c>
      <c r="I365" s="4">
        <v>6.1095753783267496E-4</v>
      </c>
      <c r="J365" s="4">
        <v>6.45053073127767E-4</v>
      </c>
      <c r="K365" s="4">
        <v>7.2571764564184496E-4</v>
      </c>
      <c r="L365" s="4">
        <v>7.8222461445559099E-4</v>
      </c>
      <c r="M365" s="4">
        <v>7.35163363050772E-4</v>
      </c>
      <c r="N365" s="4" t="b">
        <f>_xlfn.XLOOKUP(Table2[[#This Row],[Protein]],Table3[name],Table3[subloc_assigned],"")&lt;&gt;""</f>
        <v>1</v>
      </c>
      <c r="O365" s="6" t="str" cm="1">
        <f t="array" ref="O365">IF(Table2[[#This Row],[modeled?]]," "&amp;_xlfn.TEXTJOIN(" ",FALSE,_xlfn._xlws.FILTER(Table3[subloc_assigned],Table3[name]=Table2[[#This Row],[Protein]],""))&amp;" ","")</f>
        <v xml:space="preserve"> rm </v>
      </c>
      <c r="P365" s="6" t="b">
        <f>OR(ISNUMBER(FIND(" m ",Table2[[#This Row],[loc?]])),ISNUMBER(FIND(" mm ",Table2[[#This Row],[loc?]])))</f>
        <v>0</v>
      </c>
      <c r="Q365" s="6" t="b">
        <f>AND(OR(ISNUMBER(FIND(" m ",Table2[[#This Row],[loc?]])),ISNUMBER(FIND(" mm ",Table2[[#This Row],[loc?]]))),SUBSTITUTE(SUBSTITUTE(Table2[[#This Row],[loc?]]," m ","")," mm ","")="")</f>
        <v>0</v>
      </c>
      <c r="R365" s="36" cm="1">
        <f t="array" ref="R365">AVERAGE(IF(Table2[[#This Row],[Min_aerobic_1]:[Min_aerobic_2]]="NA",0,Table2[[#This Row],[Min_aerobic_1]:[Min_aerobic_2]]))</f>
        <v>4.7398871631737602E-4</v>
      </c>
    </row>
    <row r="366" spans="1:18" x14ac:dyDescent="0.35">
      <c r="A366" s="4" t="s">
        <v>1099</v>
      </c>
      <c r="B366" s="4" t="s">
        <v>1100</v>
      </c>
      <c r="C366" s="4" t="s">
        <v>1101</v>
      </c>
      <c r="D366" s="6">
        <v>4.2456475285092998E-6</v>
      </c>
      <c r="E366" s="6">
        <v>4.87728633088312E-6</v>
      </c>
      <c r="F366" s="6">
        <v>3.99880580241568E-6</v>
      </c>
      <c r="G366" s="6">
        <v>3.97599771092001E-6</v>
      </c>
      <c r="H366" s="6">
        <v>1.2748328016443499E-5</v>
      </c>
      <c r="I366" s="6">
        <v>1.29267412452578E-5</v>
      </c>
      <c r="J366" s="6">
        <v>1.4323599475684599E-5</v>
      </c>
      <c r="K366" s="6">
        <v>1.19352052068197E-5</v>
      </c>
      <c r="L366" s="6">
        <v>1.1055493916136701E-5</v>
      </c>
      <c r="M366" s="6">
        <v>1.2002248234336599E-5</v>
      </c>
      <c r="N366" s="4" t="b">
        <f>_xlfn.XLOOKUP(Table2[[#This Row],[Protein]],Table3[name],Table3[subloc_assigned],"")&lt;&gt;""</f>
        <v>1</v>
      </c>
      <c r="O366" s="6" t="str" cm="1">
        <f t="array" ref="O366">IF(Table2[[#This Row],[modeled?]]," "&amp;_xlfn.TEXTJOIN(" ",FALSE,_xlfn._xlws.FILTER(Table3[subloc_assigned],Table3[name]=Table2[[#This Row],[Protein]],""))&amp;" ","")</f>
        <v xml:space="preserve"> c </v>
      </c>
      <c r="P366" s="6" t="b">
        <f>OR(ISNUMBER(FIND(" m ",Table2[[#This Row],[loc?]])),ISNUMBER(FIND(" mm ",Table2[[#This Row],[loc?]])))</f>
        <v>0</v>
      </c>
      <c r="Q366" s="6" t="b">
        <f>AND(OR(ISNUMBER(FIND(" m ",Table2[[#This Row],[loc?]])),ISNUMBER(FIND(" mm ",Table2[[#This Row],[loc?]]))),SUBSTITUTE(SUBSTITUTE(Table2[[#This Row],[loc?]]," m ","")," mm ","")="")</f>
        <v>0</v>
      </c>
      <c r="R366" s="36" cm="1">
        <f t="array" ref="R366">AVERAGE(IF(Table2[[#This Row],[Min_aerobic_1]:[Min_aerobic_2]]="NA",0,Table2[[#This Row],[Min_aerobic_1]:[Min_aerobic_2]]))</f>
        <v>4.5614669296962095E-6</v>
      </c>
    </row>
    <row r="367" spans="1:18" x14ac:dyDescent="0.35">
      <c r="A367" s="4" t="s">
        <v>1102</v>
      </c>
      <c r="B367" s="4" t="s">
        <v>1103</v>
      </c>
      <c r="C367" s="4" t="s">
        <v>1104</v>
      </c>
      <c r="D367" s="4">
        <v>1.92083071717612E-3</v>
      </c>
      <c r="E367" s="4">
        <v>2.18706144540822E-3</v>
      </c>
      <c r="F367" s="4">
        <v>2.0748328466542901E-3</v>
      </c>
      <c r="G367" s="4">
        <v>2.09329220775E-3</v>
      </c>
      <c r="H367" s="4">
        <v>8.8065121491869599E-4</v>
      </c>
      <c r="I367" s="4">
        <v>9.3206484073749105E-4</v>
      </c>
      <c r="J367" s="4">
        <v>8.9095042036853702E-4</v>
      </c>
      <c r="K367" s="4">
        <v>1.07830204863751E-3</v>
      </c>
      <c r="L367" s="4">
        <v>1.09466605378026E-3</v>
      </c>
      <c r="M367" s="4">
        <v>1.0892609519508199E-3</v>
      </c>
      <c r="N367" s="4" t="b">
        <f>_xlfn.XLOOKUP(Table2[[#This Row],[Protein]],Table3[name],Table3[subloc_assigned],"")&lt;&gt;""</f>
        <v>1</v>
      </c>
      <c r="O367" s="6" t="str" cm="1">
        <f t="array" ref="O367">IF(Table2[[#This Row],[modeled?]]," "&amp;_xlfn.TEXTJOIN(" ",FALSE,_xlfn._xlws.FILTER(Table3[subloc_assigned],Table3[name]=Table2[[#This Row],[Protein]],""))&amp;" ","")</f>
        <v xml:space="preserve"> c </v>
      </c>
      <c r="P367" s="6" t="b">
        <f>OR(ISNUMBER(FIND(" m ",Table2[[#This Row],[loc?]])),ISNUMBER(FIND(" mm ",Table2[[#This Row],[loc?]])))</f>
        <v>0</v>
      </c>
      <c r="Q367" s="6" t="b">
        <f>AND(OR(ISNUMBER(FIND(" m ",Table2[[#This Row],[loc?]])),ISNUMBER(FIND(" mm ",Table2[[#This Row],[loc?]]))),SUBSTITUTE(SUBSTITUTE(Table2[[#This Row],[loc?]]," m ","")," mm ","")="")</f>
        <v>0</v>
      </c>
      <c r="R367" s="36" cm="1">
        <f t="array" ref="R367">AVERAGE(IF(Table2[[#This Row],[Min_aerobic_1]:[Min_aerobic_2]]="NA",0,Table2[[#This Row],[Min_aerobic_1]:[Min_aerobic_2]]))</f>
        <v>2.0539460812921701E-3</v>
      </c>
    </row>
    <row r="368" spans="1:18" x14ac:dyDescent="0.35">
      <c r="A368" s="4" t="s">
        <v>1105</v>
      </c>
      <c r="B368" s="4" t="s">
        <v>1106</v>
      </c>
      <c r="C368" s="4" t="s">
        <v>1107</v>
      </c>
      <c r="D368" s="4">
        <v>1.0246120701094701E-2</v>
      </c>
      <c r="E368" s="4">
        <v>1.16999358737156E-2</v>
      </c>
      <c r="F368" s="4">
        <v>1.10602869811736E-2</v>
      </c>
      <c r="G368" s="4">
        <v>1.1009350341842999E-2</v>
      </c>
      <c r="H368" s="4">
        <v>5.6065555314604304E-3</v>
      </c>
      <c r="I368" s="4">
        <v>5.6182751005864496E-3</v>
      </c>
      <c r="J368" s="4">
        <v>5.4440101731057502E-3</v>
      </c>
      <c r="K368" s="4">
        <v>6.5808813314147101E-3</v>
      </c>
      <c r="L368" s="4">
        <v>6.4938512988372502E-3</v>
      </c>
      <c r="M368" s="4">
        <v>6.3587662335593204E-3</v>
      </c>
      <c r="N368" s="4" t="b">
        <f>_xlfn.XLOOKUP(Table2[[#This Row],[Protein]],Table3[name],Table3[subloc_assigned],"")&lt;&gt;""</f>
        <v>1</v>
      </c>
      <c r="O368" s="6" t="str" cm="1">
        <f t="array" ref="O368">IF(Table2[[#This Row],[modeled?]]," "&amp;_xlfn.TEXTJOIN(" ",FALSE,_xlfn._xlws.FILTER(Table3[subloc_assigned],Table3[name]=Table2[[#This Row],[Protein]],""))&amp;" ","")</f>
        <v xml:space="preserve"> c </v>
      </c>
      <c r="P368" s="6" t="b">
        <f>OR(ISNUMBER(FIND(" m ",Table2[[#This Row],[loc?]])),ISNUMBER(FIND(" mm ",Table2[[#This Row],[loc?]])))</f>
        <v>0</v>
      </c>
      <c r="Q368" s="6" t="b">
        <f>AND(OR(ISNUMBER(FIND(" m ",Table2[[#This Row],[loc?]])),ISNUMBER(FIND(" mm ",Table2[[#This Row],[loc?]]))),SUBSTITUTE(SUBSTITUTE(Table2[[#This Row],[loc?]]," m ","")," mm ","")="")</f>
        <v>0</v>
      </c>
      <c r="R368" s="36" cm="1">
        <f t="array" ref="R368">AVERAGE(IF(Table2[[#This Row],[Min_aerobic_1]:[Min_aerobic_2]]="NA",0,Table2[[#This Row],[Min_aerobic_1]:[Min_aerobic_2]]))</f>
        <v>1.0973028287405151E-2</v>
      </c>
    </row>
    <row r="369" spans="1:18" x14ac:dyDescent="0.35">
      <c r="A369" s="4" t="s">
        <v>1108</v>
      </c>
      <c r="B369" s="4" t="s">
        <v>1109</v>
      </c>
      <c r="C369" s="4" t="s">
        <v>1110</v>
      </c>
      <c r="D369" s="6">
        <v>6.8901230388797405E-5</v>
      </c>
      <c r="E369" s="6">
        <v>6.2839092356778894E-5</v>
      </c>
      <c r="F369" s="6">
        <v>5.8784974766811401E-5</v>
      </c>
      <c r="G369" s="6">
        <v>6.1765273241114402E-5</v>
      </c>
      <c r="H369" s="4">
        <v>1.0152216422041301E-4</v>
      </c>
      <c r="I369" s="6">
        <v>9.5560517597141295E-5</v>
      </c>
      <c r="J369" s="4">
        <v>1.1118195037233999E-4</v>
      </c>
      <c r="K369" s="4">
        <v>1.1254473322572499E-4</v>
      </c>
      <c r="L369" s="4">
        <v>1.21808722970338E-4</v>
      </c>
      <c r="M369" s="4">
        <v>1.18023470091734E-4</v>
      </c>
      <c r="N369" s="4" t="b">
        <f>_xlfn.XLOOKUP(Table2[[#This Row],[Protein]],Table3[name],Table3[subloc_assigned],"")&lt;&gt;""</f>
        <v>0</v>
      </c>
      <c r="O369" s="6" t="str" cm="1">
        <f t="array" ref="O369">IF(Table2[[#This Row],[modeled?]]," "&amp;_xlfn.TEXTJOIN(" ",FALSE,_xlfn._xlws.FILTER(Table3[subloc_assigned],Table3[name]=Table2[[#This Row],[Protein]],""))&amp;" ","")</f>
        <v/>
      </c>
      <c r="P369" s="6" t="b">
        <f>OR(ISNUMBER(FIND(" m ",Table2[[#This Row],[loc?]])),ISNUMBER(FIND(" mm ",Table2[[#This Row],[loc?]])))</f>
        <v>0</v>
      </c>
      <c r="Q369" s="6" t="b">
        <f>AND(OR(ISNUMBER(FIND(" m ",Table2[[#This Row],[loc?]])),ISNUMBER(FIND(" mm ",Table2[[#This Row],[loc?]]))),SUBSTITUTE(SUBSTITUTE(Table2[[#This Row],[loc?]]," m ","")," mm ","")="")</f>
        <v>0</v>
      </c>
      <c r="R369" s="36" cm="1">
        <f t="array" ref="R369">AVERAGE(IF(Table2[[#This Row],[Min_aerobic_1]:[Min_aerobic_2]]="NA",0,Table2[[#This Row],[Min_aerobic_1]:[Min_aerobic_2]]))</f>
        <v>6.5870161372788143E-5</v>
      </c>
    </row>
    <row r="370" spans="1:18" x14ac:dyDescent="0.35">
      <c r="A370" s="4" t="s">
        <v>1111</v>
      </c>
      <c r="B370" s="4" t="s">
        <v>1112</v>
      </c>
      <c r="C370" s="4" t="s">
        <v>1113</v>
      </c>
      <c r="D370" s="6">
        <v>1.13824050943504E-5</v>
      </c>
      <c r="E370" s="6">
        <v>1.10410575984654E-5</v>
      </c>
      <c r="F370" s="6">
        <v>1.4202651300363001E-5</v>
      </c>
      <c r="G370" s="6">
        <v>1.39219797054324E-5</v>
      </c>
      <c r="H370" s="6">
        <v>5.9971442717590202E-6</v>
      </c>
      <c r="I370" s="6">
        <v>6.0208660037269498E-6</v>
      </c>
      <c r="J370" s="6">
        <v>6.3668549112653098E-6</v>
      </c>
      <c r="K370" s="6">
        <v>7.0068732485732297E-6</v>
      </c>
      <c r="L370" s="6">
        <v>7.4355893098338502E-6</v>
      </c>
      <c r="M370" s="6">
        <v>7.0645357114489896E-6</v>
      </c>
      <c r="N370" s="4" t="b">
        <f>_xlfn.XLOOKUP(Table2[[#This Row],[Protein]],Table3[name],Table3[subloc_assigned],"")&lt;&gt;""</f>
        <v>1</v>
      </c>
      <c r="O370" s="6" t="str" cm="1">
        <f t="array" ref="O370">IF(Table2[[#This Row],[modeled?]]," "&amp;_xlfn.TEXTJOIN(" ",FALSE,_xlfn._xlws.FILTER(Table3[subloc_assigned],Table3[name]=Table2[[#This Row],[Protein]],""))&amp;" ","")</f>
        <v xml:space="preserve"> en </v>
      </c>
      <c r="P370" s="6" t="b">
        <f>OR(ISNUMBER(FIND(" m ",Table2[[#This Row],[loc?]])),ISNUMBER(FIND(" mm ",Table2[[#This Row],[loc?]])))</f>
        <v>0</v>
      </c>
      <c r="Q370" s="6" t="b">
        <f>AND(OR(ISNUMBER(FIND(" m ",Table2[[#This Row],[loc?]])),ISNUMBER(FIND(" mm ",Table2[[#This Row],[loc?]]))),SUBSTITUTE(SUBSTITUTE(Table2[[#This Row],[loc?]]," m ","")," mm ","")="")</f>
        <v>0</v>
      </c>
      <c r="R370" s="36" cm="1">
        <f t="array" ref="R370">AVERAGE(IF(Table2[[#This Row],[Min_aerobic_1]:[Min_aerobic_2]]="NA",0,Table2[[#This Row],[Min_aerobic_1]:[Min_aerobic_2]]))</f>
        <v>1.1211731346407901E-5</v>
      </c>
    </row>
    <row r="371" spans="1:18" x14ac:dyDescent="0.35">
      <c r="A371" s="4" t="s">
        <v>1114</v>
      </c>
      <c r="B371" s="4" t="s">
        <v>1115</v>
      </c>
      <c r="C371" s="4" t="s">
        <v>1116</v>
      </c>
      <c r="D371" s="4" t="s">
        <v>19</v>
      </c>
      <c r="E371" s="4" t="s">
        <v>19</v>
      </c>
      <c r="F371" s="4" t="s">
        <v>19</v>
      </c>
      <c r="G371" s="4" t="s">
        <v>19</v>
      </c>
      <c r="H371" s="6">
        <v>4.9935264358519197E-7</v>
      </c>
      <c r="I371" s="6">
        <v>5.2204605652679005E-7</v>
      </c>
      <c r="J371" s="6">
        <v>5.5165054267807698E-7</v>
      </c>
      <c r="K371" s="6">
        <v>4.29996645563045E-7</v>
      </c>
      <c r="L371" s="6">
        <v>5.3548849774801997E-7</v>
      </c>
      <c r="M371" s="6">
        <v>5.5292963988333697E-7</v>
      </c>
      <c r="N371" s="4" t="b">
        <f>_xlfn.XLOOKUP(Table2[[#This Row],[Protein]],Table3[name],Table3[subloc_assigned],"")&lt;&gt;""</f>
        <v>0</v>
      </c>
      <c r="O371" s="6" t="str" cm="1">
        <f t="array" ref="O371">IF(Table2[[#This Row],[modeled?]]," "&amp;_xlfn.TEXTJOIN(" ",FALSE,_xlfn._xlws.FILTER(Table3[subloc_assigned],Table3[name]=Table2[[#This Row],[Protein]],""))&amp;" ","")</f>
        <v/>
      </c>
      <c r="P371" s="6" t="b">
        <f>OR(ISNUMBER(FIND(" m ",Table2[[#This Row],[loc?]])),ISNUMBER(FIND(" mm ",Table2[[#This Row],[loc?]])))</f>
        <v>0</v>
      </c>
      <c r="Q371" s="6" t="b">
        <f>AND(OR(ISNUMBER(FIND(" m ",Table2[[#This Row],[loc?]])),ISNUMBER(FIND(" mm ",Table2[[#This Row],[loc?]]))),SUBSTITUTE(SUBSTITUTE(Table2[[#This Row],[loc?]]," m ","")," mm ","")="")</f>
        <v>0</v>
      </c>
      <c r="R371" s="36" cm="1">
        <f t="array" ref="R371">AVERAGE(IF(Table2[[#This Row],[Min_aerobic_1]:[Min_aerobic_2]]="NA",0,Table2[[#This Row],[Min_aerobic_1]:[Min_aerobic_2]]))</f>
        <v>0</v>
      </c>
    </row>
    <row r="372" spans="1:18" x14ac:dyDescent="0.35">
      <c r="A372" s="4" t="s">
        <v>1117</v>
      </c>
      <c r="B372" s="4" t="s">
        <v>1118</v>
      </c>
      <c r="C372" s="4" t="s">
        <v>1119</v>
      </c>
      <c r="D372" s="4">
        <v>7.0517730778288804E-3</v>
      </c>
      <c r="E372" s="4">
        <v>7.8545395239079593E-3</v>
      </c>
      <c r="F372" s="4">
        <v>7.2064157426834502E-3</v>
      </c>
      <c r="G372" s="4">
        <v>7.1850536980106903E-3</v>
      </c>
      <c r="H372" s="4">
        <v>2.1832744005063201E-2</v>
      </c>
      <c r="I372" s="4">
        <v>2.26907230368492E-2</v>
      </c>
      <c r="J372" s="4">
        <v>2.2875901325565801E-2</v>
      </c>
      <c r="K372" s="4">
        <v>2.1785122464434301E-2</v>
      </c>
      <c r="L372" s="4">
        <v>2.1978751563255398E-2</v>
      </c>
      <c r="M372" s="4">
        <v>2.3077766743391698E-2</v>
      </c>
      <c r="N372" s="4" t="b">
        <f>_xlfn.XLOOKUP(Table2[[#This Row],[Protein]],Table3[name],Table3[subloc_assigned],"")&lt;&gt;""</f>
        <v>1</v>
      </c>
      <c r="O372" s="6" t="str" cm="1">
        <f t="array" ref="O372">IF(Table2[[#This Row],[modeled?]]," "&amp;_xlfn.TEXTJOIN(" ",FALSE,_xlfn._xlws.FILTER(Table3[subloc_assigned],Table3[name]=Table2[[#This Row],[Protein]],""))&amp;" ","")</f>
        <v xml:space="preserve"> c </v>
      </c>
      <c r="P372" s="6" t="b">
        <f>OR(ISNUMBER(FIND(" m ",Table2[[#This Row],[loc?]])),ISNUMBER(FIND(" mm ",Table2[[#This Row],[loc?]])))</f>
        <v>0</v>
      </c>
      <c r="Q372" s="6" t="b">
        <f>AND(OR(ISNUMBER(FIND(" m ",Table2[[#This Row],[loc?]])),ISNUMBER(FIND(" mm ",Table2[[#This Row],[loc?]]))),SUBSTITUTE(SUBSTITUTE(Table2[[#This Row],[loc?]]," m ","")," mm ","")="")</f>
        <v>0</v>
      </c>
      <c r="R372" s="36" cm="1">
        <f t="array" ref="R372">AVERAGE(IF(Table2[[#This Row],[Min_aerobic_1]:[Min_aerobic_2]]="NA",0,Table2[[#This Row],[Min_aerobic_1]:[Min_aerobic_2]]))</f>
        <v>7.4531563008684194E-3</v>
      </c>
    </row>
    <row r="373" spans="1:18" x14ac:dyDescent="0.35">
      <c r="A373" s="4" t="s">
        <v>1120</v>
      </c>
      <c r="B373" s="4" t="s">
        <v>1121</v>
      </c>
      <c r="C373" s="4" t="s">
        <v>1122</v>
      </c>
      <c r="D373" s="6">
        <v>5.5341147733500103E-6</v>
      </c>
      <c r="E373" s="6">
        <v>4.8583512101747799E-6</v>
      </c>
      <c r="F373" s="6">
        <v>6.2768736291230798E-6</v>
      </c>
      <c r="G373" s="6">
        <v>6.2514295388416299E-6</v>
      </c>
      <c r="H373" s="6">
        <v>9.8910074536624794E-6</v>
      </c>
      <c r="I373" s="6">
        <v>9.7205897704739197E-6</v>
      </c>
      <c r="J373" s="6">
        <v>1.14510414517308E-5</v>
      </c>
      <c r="K373" s="6">
        <v>1.08741407056354E-5</v>
      </c>
      <c r="L373" s="6">
        <v>1.0435308422183899E-5</v>
      </c>
      <c r="M373" s="6">
        <v>1.12615257617093E-5</v>
      </c>
      <c r="N373" s="4" t="b">
        <f>_xlfn.XLOOKUP(Table2[[#This Row],[Protein]],Table3[name],Table3[subloc_assigned],"")&lt;&gt;""</f>
        <v>0</v>
      </c>
      <c r="O373" s="6" t="str" cm="1">
        <f t="array" ref="O373">IF(Table2[[#This Row],[modeled?]]," "&amp;_xlfn.TEXTJOIN(" ",FALSE,_xlfn._xlws.FILTER(Table3[subloc_assigned],Table3[name]=Table2[[#This Row],[Protein]],""))&amp;" ","")</f>
        <v/>
      </c>
      <c r="P373" s="6" t="b">
        <f>OR(ISNUMBER(FIND(" m ",Table2[[#This Row],[loc?]])),ISNUMBER(FIND(" mm ",Table2[[#This Row],[loc?]])))</f>
        <v>0</v>
      </c>
      <c r="Q373" s="6" t="b">
        <f>AND(OR(ISNUMBER(FIND(" m ",Table2[[#This Row],[loc?]])),ISNUMBER(FIND(" mm ",Table2[[#This Row],[loc?]]))),SUBSTITUTE(SUBSTITUTE(Table2[[#This Row],[loc?]]," m ","")," mm ","")="")</f>
        <v>0</v>
      </c>
      <c r="R373" s="36" cm="1">
        <f t="array" ref="R373">AVERAGE(IF(Table2[[#This Row],[Min_aerobic_1]:[Min_aerobic_2]]="NA",0,Table2[[#This Row],[Min_aerobic_1]:[Min_aerobic_2]]))</f>
        <v>5.1962329917623951E-6</v>
      </c>
    </row>
    <row r="374" spans="1:18" x14ac:dyDescent="0.35">
      <c r="A374" s="4" t="s">
        <v>1123</v>
      </c>
      <c r="B374" s="4" t="s">
        <v>1124</v>
      </c>
      <c r="C374" s="4" t="s">
        <v>1125</v>
      </c>
      <c r="D374" s="6">
        <v>6.6755129154728598E-6</v>
      </c>
      <c r="E374" s="6">
        <v>6.0915444530035603E-6</v>
      </c>
      <c r="F374" s="6">
        <v>6.8731533428220803E-6</v>
      </c>
      <c r="G374" s="6">
        <v>6.9877029681209603E-6</v>
      </c>
      <c r="H374" s="6">
        <v>4.5592690704677997E-6</v>
      </c>
      <c r="I374" s="6">
        <v>4.5322690676788498E-6</v>
      </c>
      <c r="J374" s="6">
        <v>5.0118094925872303E-6</v>
      </c>
      <c r="K374" s="6">
        <v>4.7418403651152302E-6</v>
      </c>
      <c r="L374" s="6">
        <v>5.2123956775643998E-6</v>
      </c>
      <c r="M374" s="6">
        <v>5.2789274580297197E-6</v>
      </c>
      <c r="N374" s="4" t="b">
        <f>_xlfn.XLOOKUP(Table2[[#This Row],[Protein]],Table3[name],Table3[subloc_assigned],"")&lt;&gt;""</f>
        <v>0</v>
      </c>
      <c r="O374" s="6" t="str" cm="1">
        <f t="array" ref="O374">IF(Table2[[#This Row],[modeled?]]," "&amp;_xlfn.TEXTJOIN(" ",FALSE,_xlfn._xlws.FILTER(Table3[subloc_assigned],Table3[name]=Table2[[#This Row],[Protein]],""))&amp;" ","")</f>
        <v/>
      </c>
      <c r="P374" s="6" t="b">
        <f>OR(ISNUMBER(FIND(" m ",Table2[[#This Row],[loc?]])),ISNUMBER(FIND(" mm ",Table2[[#This Row],[loc?]])))</f>
        <v>0</v>
      </c>
      <c r="Q374" s="6" t="b">
        <f>AND(OR(ISNUMBER(FIND(" m ",Table2[[#This Row],[loc?]])),ISNUMBER(FIND(" mm ",Table2[[#This Row],[loc?]]))),SUBSTITUTE(SUBSTITUTE(Table2[[#This Row],[loc?]]," m ","")," mm ","")="")</f>
        <v>0</v>
      </c>
      <c r="R374" s="36" cm="1">
        <f t="array" ref="R374">AVERAGE(IF(Table2[[#This Row],[Min_aerobic_1]:[Min_aerobic_2]]="NA",0,Table2[[#This Row],[Min_aerobic_1]:[Min_aerobic_2]]))</f>
        <v>6.3835286842382096E-6</v>
      </c>
    </row>
    <row r="375" spans="1:18" x14ac:dyDescent="0.35">
      <c r="A375" s="4" t="s">
        <v>1126</v>
      </c>
      <c r="B375" s="4" t="s">
        <v>1127</v>
      </c>
      <c r="C375" s="4" t="s">
        <v>1128</v>
      </c>
      <c r="D375" s="6">
        <v>2.8487628804966501E-5</v>
      </c>
      <c r="E375" s="6">
        <v>2.5920919574145E-5</v>
      </c>
      <c r="F375" s="6">
        <v>3.1901279584761597E-5</v>
      </c>
      <c r="G375" s="6">
        <v>3.2191862605653801E-5</v>
      </c>
      <c r="H375" s="6">
        <v>9.2553841366666204E-6</v>
      </c>
      <c r="I375" s="6">
        <v>9.9594572216369593E-6</v>
      </c>
      <c r="J375" s="6">
        <v>1.02316581162242E-5</v>
      </c>
      <c r="K375" s="6">
        <v>9.8187284020505204E-6</v>
      </c>
      <c r="L375" s="6">
        <v>1.17860506769777E-5</v>
      </c>
      <c r="M375" s="6">
        <v>1.1973345535542099E-5</v>
      </c>
      <c r="N375" s="4" t="b">
        <f>_xlfn.XLOOKUP(Table2[[#This Row],[Protein]],Table3[name],Table3[subloc_assigned],"")&lt;&gt;""</f>
        <v>0</v>
      </c>
      <c r="O375" s="6" t="str" cm="1">
        <f t="array" ref="O375">IF(Table2[[#This Row],[modeled?]]," "&amp;_xlfn.TEXTJOIN(" ",FALSE,_xlfn._xlws.FILTER(Table3[subloc_assigned],Table3[name]=Table2[[#This Row],[Protein]],""))&amp;" ","")</f>
        <v/>
      </c>
      <c r="P375" s="6" t="b">
        <f>OR(ISNUMBER(FIND(" m ",Table2[[#This Row],[loc?]])),ISNUMBER(FIND(" mm ",Table2[[#This Row],[loc?]])))</f>
        <v>0</v>
      </c>
      <c r="Q375" s="6" t="b">
        <f>AND(OR(ISNUMBER(FIND(" m ",Table2[[#This Row],[loc?]])),ISNUMBER(FIND(" mm ",Table2[[#This Row],[loc?]]))),SUBSTITUTE(SUBSTITUTE(Table2[[#This Row],[loc?]]," m ","")," mm ","")="")</f>
        <v>0</v>
      </c>
      <c r="R375" s="36" cm="1">
        <f t="array" ref="R375">AVERAGE(IF(Table2[[#This Row],[Min_aerobic_1]:[Min_aerobic_2]]="NA",0,Table2[[#This Row],[Min_aerobic_1]:[Min_aerobic_2]]))</f>
        <v>2.720427418955575E-5</v>
      </c>
    </row>
    <row r="376" spans="1:18" x14ac:dyDescent="0.35">
      <c r="A376" s="4" t="s">
        <v>1129</v>
      </c>
      <c r="B376" s="4" t="s">
        <v>1130</v>
      </c>
      <c r="C376" s="4" t="s">
        <v>1131</v>
      </c>
      <c r="D376" s="6">
        <v>2.3858655560830499E-7</v>
      </c>
      <c r="E376" s="6">
        <v>2.45071836284067E-7</v>
      </c>
      <c r="F376" s="6">
        <v>2.4564323070532898E-7</v>
      </c>
      <c r="G376" s="6">
        <v>2.8987767624157299E-7</v>
      </c>
      <c r="H376" s="6">
        <v>1.7155281964203801E-7</v>
      </c>
      <c r="I376" s="6">
        <v>1.6356005188983499E-7</v>
      </c>
      <c r="J376" s="6">
        <v>1.66335800170246E-7</v>
      </c>
      <c r="K376" s="6">
        <v>1.39655218878402E-7</v>
      </c>
      <c r="L376" s="6">
        <v>1.4296930649518699E-7</v>
      </c>
      <c r="M376" s="6">
        <v>1.4574605279359199E-7</v>
      </c>
      <c r="N376" s="4" t="b">
        <f>_xlfn.XLOOKUP(Table2[[#This Row],[Protein]],Table3[name],Table3[subloc_assigned],"")&lt;&gt;""</f>
        <v>0</v>
      </c>
      <c r="O376" s="6" t="str" cm="1">
        <f t="array" ref="O376">IF(Table2[[#This Row],[modeled?]]," "&amp;_xlfn.TEXTJOIN(" ",FALSE,_xlfn._xlws.FILTER(Table3[subloc_assigned],Table3[name]=Table2[[#This Row],[Protein]],""))&amp;" ","")</f>
        <v/>
      </c>
      <c r="P376" s="6" t="b">
        <f>OR(ISNUMBER(FIND(" m ",Table2[[#This Row],[loc?]])),ISNUMBER(FIND(" mm ",Table2[[#This Row],[loc?]])))</f>
        <v>0</v>
      </c>
      <c r="Q376" s="6" t="b">
        <f>AND(OR(ISNUMBER(FIND(" m ",Table2[[#This Row],[loc?]])),ISNUMBER(FIND(" mm ",Table2[[#This Row],[loc?]]))),SUBSTITUTE(SUBSTITUTE(Table2[[#This Row],[loc?]]," m ","")," mm ","")="")</f>
        <v>0</v>
      </c>
      <c r="R376" s="36" cm="1">
        <f t="array" ref="R376">AVERAGE(IF(Table2[[#This Row],[Min_aerobic_1]:[Min_aerobic_2]]="NA",0,Table2[[#This Row],[Min_aerobic_1]:[Min_aerobic_2]]))</f>
        <v>2.4182919594618597E-7</v>
      </c>
    </row>
    <row r="377" spans="1:18" x14ac:dyDescent="0.35">
      <c r="A377" s="4" t="s">
        <v>1132</v>
      </c>
      <c r="B377" s="4" t="s">
        <v>1133</v>
      </c>
      <c r="C377" s="4" t="s">
        <v>1134</v>
      </c>
      <c r="D377" s="6">
        <v>1.8212077580548901E-6</v>
      </c>
      <c r="E377" s="6">
        <v>1.5165120139847E-6</v>
      </c>
      <c r="F377" s="6">
        <v>1.9237380799848101E-6</v>
      </c>
      <c r="G377" s="6">
        <v>1.8164202777429801E-6</v>
      </c>
      <c r="H377" s="6">
        <v>1.67680586501126E-6</v>
      </c>
      <c r="I377" s="6">
        <v>1.73159456947365E-6</v>
      </c>
      <c r="J377" s="6">
        <v>1.9058552775430501E-6</v>
      </c>
      <c r="K377" s="6">
        <v>1.7015253656202301E-6</v>
      </c>
      <c r="L377" s="6">
        <v>1.72778897822092E-6</v>
      </c>
      <c r="M377" s="6">
        <v>1.7853182417687401E-6</v>
      </c>
      <c r="N377" s="4" t="b">
        <f>_xlfn.XLOOKUP(Table2[[#This Row],[Protein]],Table3[name],Table3[subloc_assigned],"")&lt;&gt;""</f>
        <v>0</v>
      </c>
      <c r="O377" s="6" t="str" cm="1">
        <f t="array" ref="O377">IF(Table2[[#This Row],[modeled?]]," "&amp;_xlfn.TEXTJOIN(" ",FALSE,_xlfn._xlws.FILTER(Table3[subloc_assigned],Table3[name]=Table2[[#This Row],[Protein]],""))&amp;" ","")</f>
        <v/>
      </c>
      <c r="P377" s="6" t="b">
        <f>OR(ISNUMBER(FIND(" m ",Table2[[#This Row],[loc?]])),ISNUMBER(FIND(" mm ",Table2[[#This Row],[loc?]])))</f>
        <v>0</v>
      </c>
      <c r="Q377" s="6" t="b">
        <f>AND(OR(ISNUMBER(FIND(" m ",Table2[[#This Row],[loc?]])),ISNUMBER(FIND(" mm ",Table2[[#This Row],[loc?]]))),SUBSTITUTE(SUBSTITUTE(Table2[[#This Row],[loc?]]," m ","")," mm ","")="")</f>
        <v>0</v>
      </c>
      <c r="R377" s="36" cm="1">
        <f t="array" ref="R377">AVERAGE(IF(Table2[[#This Row],[Min_aerobic_1]:[Min_aerobic_2]]="NA",0,Table2[[#This Row],[Min_aerobic_1]:[Min_aerobic_2]]))</f>
        <v>1.6688598860197949E-6</v>
      </c>
    </row>
    <row r="378" spans="1:18" x14ac:dyDescent="0.35">
      <c r="A378" s="4" t="s">
        <v>1135</v>
      </c>
      <c r="B378" s="4" t="s">
        <v>1136</v>
      </c>
      <c r="C378" s="4" t="s">
        <v>1137</v>
      </c>
      <c r="D378" s="6">
        <v>6.3848503455342902E-5</v>
      </c>
      <c r="E378" s="6">
        <v>5.5431867807282399E-5</v>
      </c>
      <c r="F378" s="6">
        <v>6.2724417952862794E-5</v>
      </c>
      <c r="G378" s="6">
        <v>6.3210584369364096E-5</v>
      </c>
      <c r="H378" s="6">
        <v>6.2782343893941694E-5</v>
      </c>
      <c r="I378" s="6">
        <v>6.4883718092907005E-5</v>
      </c>
      <c r="J378" s="6">
        <v>6.3291784511377398E-5</v>
      </c>
      <c r="K378" s="6">
        <v>8.2494511057167302E-5</v>
      </c>
      <c r="L378" s="6">
        <v>8.58950946350704E-5</v>
      </c>
      <c r="M378" s="6">
        <v>8.6952844107588803E-5</v>
      </c>
      <c r="N378" s="4" t="b">
        <f>_xlfn.XLOOKUP(Table2[[#This Row],[Protein]],Table3[name],Table3[subloc_assigned],"")&lt;&gt;""</f>
        <v>0</v>
      </c>
      <c r="O378" s="6" t="str" cm="1">
        <f t="array" ref="O378">IF(Table2[[#This Row],[modeled?]]," "&amp;_xlfn.TEXTJOIN(" ",FALSE,_xlfn._xlws.FILTER(Table3[subloc_assigned],Table3[name]=Table2[[#This Row],[Protein]],""))&amp;" ","")</f>
        <v/>
      </c>
      <c r="P378" s="6" t="b">
        <f>OR(ISNUMBER(FIND(" m ",Table2[[#This Row],[loc?]])),ISNUMBER(FIND(" mm ",Table2[[#This Row],[loc?]])))</f>
        <v>0</v>
      </c>
      <c r="Q378" s="6" t="b">
        <f>AND(OR(ISNUMBER(FIND(" m ",Table2[[#This Row],[loc?]])),ISNUMBER(FIND(" mm ",Table2[[#This Row],[loc?]]))),SUBSTITUTE(SUBSTITUTE(Table2[[#This Row],[loc?]]," m ","")," mm ","")="")</f>
        <v>0</v>
      </c>
      <c r="R378" s="36" cm="1">
        <f t="array" ref="R378">AVERAGE(IF(Table2[[#This Row],[Min_aerobic_1]:[Min_aerobic_2]]="NA",0,Table2[[#This Row],[Min_aerobic_1]:[Min_aerobic_2]]))</f>
        <v>5.9640185631312654E-5</v>
      </c>
    </row>
    <row r="379" spans="1:18" x14ac:dyDescent="0.35">
      <c r="A379" s="4" t="s">
        <v>1138</v>
      </c>
      <c r="B379" s="4" t="s">
        <v>1139</v>
      </c>
      <c r="C379" s="4" t="s">
        <v>1140</v>
      </c>
      <c r="D379" s="4">
        <v>2.4523685409523098E-4</v>
      </c>
      <c r="E379" s="4">
        <v>2.0306557664009201E-4</v>
      </c>
      <c r="F379" s="4">
        <v>2.8001053049279203E-4</v>
      </c>
      <c r="G379" s="4">
        <v>2.7057934268533401E-4</v>
      </c>
      <c r="H379" s="4">
        <v>1.5791854163702299E-4</v>
      </c>
      <c r="I379" s="4">
        <v>1.5386240221799299E-4</v>
      </c>
      <c r="J379" s="4">
        <v>1.6545133320512601E-4</v>
      </c>
      <c r="K379" s="4">
        <v>1.70063009003185E-4</v>
      </c>
      <c r="L379" s="4">
        <v>1.74631600386408E-4</v>
      </c>
      <c r="M379" s="4">
        <v>1.8024113703638399E-4</v>
      </c>
      <c r="N379" s="4" t="b">
        <f>_xlfn.XLOOKUP(Table2[[#This Row],[Protein]],Table3[name],Table3[subloc_assigned],"")&lt;&gt;""</f>
        <v>1</v>
      </c>
      <c r="O379" s="6" t="str" cm="1">
        <f t="array" ref="O379">IF(Table2[[#This Row],[modeled?]]," "&amp;_xlfn.TEXTJOIN(" ",FALSE,_xlfn._xlws.FILTER(Table3[subloc_assigned],Table3[name]=Table2[[#This Row],[Protein]],""))&amp;" ","")</f>
        <v xml:space="preserve"> c </v>
      </c>
      <c r="P379" s="6" t="b">
        <f>OR(ISNUMBER(FIND(" m ",Table2[[#This Row],[loc?]])),ISNUMBER(FIND(" mm ",Table2[[#This Row],[loc?]])))</f>
        <v>0</v>
      </c>
      <c r="Q379" s="6" t="b">
        <f>AND(OR(ISNUMBER(FIND(" m ",Table2[[#This Row],[loc?]])),ISNUMBER(FIND(" mm ",Table2[[#This Row],[loc?]]))),SUBSTITUTE(SUBSTITUTE(Table2[[#This Row],[loc?]]," m ","")," mm ","")="")</f>
        <v>0</v>
      </c>
      <c r="R379" s="36" cm="1">
        <f t="array" ref="R379">AVERAGE(IF(Table2[[#This Row],[Min_aerobic_1]:[Min_aerobic_2]]="NA",0,Table2[[#This Row],[Min_aerobic_1]:[Min_aerobic_2]]))</f>
        <v>2.2415121536766149E-4</v>
      </c>
    </row>
    <row r="380" spans="1:18" x14ac:dyDescent="0.35">
      <c r="A380" s="4" t="s">
        <v>1141</v>
      </c>
      <c r="B380" s="4" t="s">
        <v>1142</v>
      </c>
      <c r="C380" s="4" t="s">
        <v>1143</v>
      </c>
      <c r="D380" s="6">
        <v>7.8249588143980406E-5</v>
      </c>
      <c r="E380" s="6">
        <v>6.8055282034080197E-5</v>
      </c>
      <c r="F380" s="6">
        <v>8.3260709315700101E-5</v>
      </c>
      <c r="G380" s="6">
        <v>8.3215061130266304E-5</v>
      </c>
      <c r="H380" s="6">
        <v>6.3014845783285696E-5</v>
      </c>
      <c r="I380" s="6">
        <v>6.5005773198337596E-5</v>
      </c>
      <c r="J380" s="6">
        <v>6.33669576965251E-5</v>
      </c>
      <c r="K380" s="6">
        <v>6.2201932834690497E-5</v>
      </c>
      <c r="L380" s="6">
        <v>6.3419843385663699E-5</v>
      </c>
      <c r="M380" s="6">
        <v>6.7299200826322606E-5</v>
      </c>
      <c r="N380" s="4" t="b">
        <f>_xlfn.XLOOKUP(Table2[[#This Row],[Protein]],Table3[name],Table3[subloc_assigned],"")&lt;&gt;""</f>
        <v>0</v>
      </c>
      <c r="O380" s="6" t="str" cm="1">
        <f t="array" ref="O380">IF(Table2[[#This Row],[modeled?]]," "&amp;_xlfn.TEXTJOIN(" ",FALSE,_xlfn._xlws.FILTER(Table3[subloc_assigned],Table3[name]=Table2[[#This Row],[Protein]],""))&amp;" ","")</f>
        <v/>
      </c>
      <c r="P380" s="6" t="b">
        <f>OR(ISNUMBER(FIND(" m ",Table2[[#This Row],[loc?]])),ISNUMBER(FIND(" mm ",Table2[[#This Row],[loc?]])))</f>
        <v>0</v>
      </c>
      <c r="Q380" s="6" t="b">
        <f>AND(OR(ISNUMBER(FIND(" m ",Table2[[#This Row],[loc?]])),ISNUMBER(FIND(" mm ",Table2[[#This Row],[loc?]]))),SUBSTITUTE(SUBSTITUTE(Table2[[#This Row],[loc?]]," m ","")," mm ","")="")</f>
        <v>0</v>
      </c>
      <c r="R380" s="36" cm="1">
        <f t="array" ref="R380">AVERAGE(IF(Table2[[#This Row],[Min_aerobic_1]:[Min_aerobic_2]]="NA",0,Table2[[#This Row],[Min_aerobic_1]:[Min_aerobic_2]]))</f>
        <v>7.3152435089030309E-5</v>
      </c>
    </row>
    <row r="381" spans="1:18" x14ac:dyDescent="0.35">
      <c r="A381" s="4" t="s">
        <v>1144</v>
      </c>
      <c r="B381" s="4" t="s">
        <v>1145</v>
      </c>
      <c r="C381" s="4" t="s">
        <v>1146</v>
      </c>
      <c r="D381" s="6">
        <v>3.0264884464019999E-5</v>
      </c>
      <c r="E381" s="6">
        <v>2.71207252458787E-5</v>
      </c>
      <c r="F381" s="6">
        <v>3.1171890278357E-5</v>
      </c>
      <c r="G381" s="6">
        <v>3.0609030610871102E-5</v>
      </c>
      <c r="H381" s="6">
        <v>1.86273039893396E-5</v>
      </c>
      <c r="I381" s="6">
        <v>1.9227403023619398E-5</v>
      </c>
      <c r="J381" s="6">
        <v>1.9941502614271801E-5</v>
      </c>
      <c r="K381" s="6">
        <v>1.73909887835832E-5</v>
      </c>
      <c r="L381" s="6">
        <v>1.9652962550882601E-5</v>
      </c>
      <c r="M381" s="6">
        <v>1.8770123394402201E-5</v>
      </c>
      <c r="N381" s="4" t="b">
        <f>_xlfn.XLOOKUP(Table2[[#This Row],[Protein]],Table3[name],Table3[subloc_assigned],"")&lt;&gt;""</f>
        <v>0</v>
      </c>
      <c r="O381" s="6" t="str" cm="1">
        <f t="array" ref="O381">IF(Table2[[#This Row],[modeled?]]," "&amp;_xlfn.TEXTJOIN(" ",FALSE,_xlfn._xlws.FILTER(Table3[subloc_assigned],Table3[name]=Table2[[#This Row],[Protein]],""))&amp;" ","")</f>
        <v/>
      </c>
      <c r="P381" s="6" t="b">
        <f>OR(ISNUMBER(FIND(" m ",Table2[[#This Row],[loc?]])),ISNUMBER(FIND(" mm ",Table2[[#This Row],[loc?]])))</f>
        <v>0</v>
      </c>
      <c r="Q381" s="6" t="b">
        <f>AND(OR(ISNUMBER(FIND(" m ",Table2[[#This Row],[loc?]])),ISNUMBER(FIND(" mm ",Table2[[#This Row],[loc?]]))),SUBSTITUTE(SUBSTITUTE(Table2[[#This Row],[loc?]]," m ","")," mm ","")="")</f>
        <v>0</v>
      </c>
      <c r="R381" s="36" cm="1">
        <f t="array" ref="R381">AVERAGE(IF(Table2[[#This Row],[Min_aerobic_1]:[Min_aerobic_2]]="NA",0,Table2[[#This Row],[Min_aerobic_1]:[Min_aerobic_2]]))</f>
        <v>2.8692804854949349E-5</v>
      </c>
    </row>
    <row r="382" spans="1:18" x14ac:dyDescent="0.35">
      <c r="A382" s="4" t="s">
        <v>1147</v>
      </c>
      <c r="B382" s="4" t="s">
        <v>1148</v>
      </c>
      <c r="C382" s="4" t="s">
        <v>1149</v>
      </c>
      <c r="D382" s="6">
        <v>8.9776932836829194E-6</v>
      </c>
      <c r="E382" s="6">
        <v>7.6467775292939394E-6</v>
      </c>
      <c r="F382" s="6">
        <v>9.5538649147418608E-6</v>
      </c>
      <c r="G382" s="6">
        <v>9.6059217978001293E-6</v>
      </c>
      <c r="H382" s="6">
        <v>1.07442782801781E-5</v>
      </c>
      <c r="I382" s="6">
        <v>1.0412761327217701E-5</v>
      </c>
      <c r="J382" s="6">
        <v>1.16698559810063E-5</v>
      </c>
      <c r="K382" s="6">
        <v>1.10024205733691E-5</v>
      </c>
      <c r="L382" s="6">
        <v>1.1487445087265701E-5</v>
      </c>
      <c r="M382" s="6">
        <v>1.1418752631796001E-5</v>
      </c>
      <c r="N382" s="4" t="b">
        <f>_xlfn.XLOOKUP(Table2[[#This Row],[Protein]],Table3[name],Table3[subloc_assigned],"")&lt;&gt;""</f>
        <v>1</v>
      </c>
      <c r="O382" s="6" t="str" cm="1">
        <f t="array" ref="O382">IF(Table2[[#This Row],[modeled?]]," "&amp;_xlfn.TEXTJOIN(" ",FALSE,_xlfn._xlws.FILTER(Table3[subloc_assigned],Table3[name]=Table2[[#This Row],[Protein]],""))&amp;" ","")</f>
        <v xml:space="preserve"> vm </v>
      </c>
      <c r="P382" s="6" t="b">
        <f>OR(ISNUMBER(FIND(" m ",Table2[[#This Row],[loc?]])),ISNUMBER(FIND(" mm ",Table2[[#This Row],[loc?]])))</f>
        <v>0</v>
      </c>
      <c r="Q382" s="6" t="b">
        <f>AND(OR(ISNUMBER(FIND(" m ",Table2[[#This Row],[loc?]])),ISNUMBER(FIND(" mm ",Table2[[#This Row],[loc?]]))),SUBSTITUTE(SUBSTITUTE(Table2[[#This Row],[loc?]]," m ","")," mm ","")="")</f>
        <v>0</v>
      </c>
      <c r="R382" s="36" cm="1">
        <f t="array" ref="R382">AVERAGE(IF(Table2[[#This Row],[Min_aerobic_1]:[Min_aerobic_2]]="NA",0,Table2[[#This Row],[Min_aerobic_1]:[Min_aerobic_2]]))</f>
        <v>8.3122354064884285E-6</v>
      </c>
    </row>
    <row r="383" spans="1:18" x14ac:dyDescent="0.35">
      <c r="A383" s="4" t="s">
        <v>1150</v>
      </c>
      <c r="B383" s="4" t="s">
        <v>1151</v>
      </c>
      <c r="C383" s="4" t="s">
        <v>1152</v>
      </c>
      <c r="D383" s="4">
        <v>6.0529347108369302E-4</v>
      </c>
      <c r="E383" s="4">
        <v>8.3890954241634403E-4</v>
      </c>
      <c r="F383" s="4">
        <v>6.4173592998080205E-4</v>
      </c>
      <c r="G383" s="4">
        <v>6.4128390960010496E-4</v>
      </c>
      <c r="H383" s="4">
        <v>9.1249057415155005E-4</v>
      </c>
      <c r="I383" s="4">
        <v>8.2007047224293096E-4</v>
      </c>
      <c r="J383" s="4">
        <v>9.9902907623374503E-4</v>
      </c>
      <c r="K383" s="4">
        <v>9.55247758360502E-4</v>
      </c>
      <c r="L383" s="4">
        <v>1.0050358407070099E-3</v>
      </c>
      <c r="M383" s="4">
        <v>9.153885499615E-4</v>
      </c>
      <c r="N383" s="4" t="b">
        <f>_xlfn.XLOOKUP(Table2[[#This Row],[Protein]],Table3[name],Table3[subloc_assigned],"")&lt;&gt;""</f>
        <v>0</v>
      </c>
      <c r="O383" s="6" t="str" cm="1">
        <f t="array" ref="O383">IF(Table2[[#This Row],[modeled?]]," "&amp;_xlfn.TEXTJOIN(" ",FALSE,_xlfn._xlws.FILTER(Table3[subloc_assigned],Table3[name]=Table2[[#This Row],[Protein]],""))&amp;" ","")</f>
        <v/>
      </c>
      <c r="P383" s="6" t="b">
        <f>OR(ISNUMBER(FIND(" m ",Table2[[#This Row],[loc?]])),ISNUMBER(FIND(" mm ",Table2[[#This Row],[loc?]])))</f>
        <v>0</v>
      </c>
      <c r="Q383" s="6" t="b">
        <f>AND(OR(ISNUMBER(FIND(" m ",Table2[[#This Row],[loc?]])),ISNUMBER(FIND(" mm ",Table2[[#This Row],[loc?]]))),SUBSTITUTE(SUBSTITUTE(Table2[[#This Row],[loc?]]," m ","")," mm ","")="")</f>
        <v>0</v>
      </c>
      <c r="R383" s="36" cm="1">
        <f t="array" ref="R383">AVERAGE(IF(Table2[[#This Row],[Min_aerobic_1]:[Min_aerobic_2]]="NA",0,Table2[[#This Row],[Min_aerobic_1]:[Min_aerobic_2]]))</f>
        <v>7.2210150675001852E-4</v>
      </c>
    </row>
    <row r="384" spans="1:18" x14ac:dyDescent="0.35">
      <c r="A384" s="4" t="s">
        <v>1153</v>
      </c>
      <c r="B384" s="4" t="s">
        <v>1154</v>
      </c>
      <c r="C384" s="4" t="s">
        <v>1155</v>
      </c>
      <c r="D384" s="6">
        <v>8.3935139184547597E-5</v>
      </c>
      <c r="E384" s="6">
        <v>6.2222128174808795E-5</v>
      </c>
      <c r="F384" s="6">
        <v>7.0967764868309802E-5</v>
      </c>
      <c r="G384" s="6">
        <v>7.0988062420785194E-5</v>
      </c>
      <c r="H384" s="6">
        <v>8.52894353693984E-5</v>
      </c>
      <c r="I384" s="6">
        <v>8.7017582551679703E-5</v>
      </c>
      <c r="J384" s="6">
        <v>8.61907650246686E-5</v>
      </c>
      <c r="K384" s="6">
        <v>6.1628685995566599E-5</v>
      </c>
      <c r="L384" s="6">
        <v>6.5249909920780106E-5</v>
      </c>
      <c r="M384" s="6">
        <v>6.6042646196018097E-5</v>
      </c>
      <c r="N384" s="4" t="b">
        <f>_xlfn.XLOOKUP(Table2[[#This Row],[Protein]],Table3[name],Table3[subloc_assigned],"")&lt;&gt;""</f>
        <v>1</v>
      </c>
      <c r="O384" s="6" t="str" cm="1">
        <f t="array" ref="O384">IF(Table2[[#This Row],[modeled?]]," "&amp;_xlfn.TEXTJOIN(" ",FALSE,_xlfn._xlws.FILTER(Table3[subloc_assigned],Table3[name]=Table2[[#This Row],[Protein]],""))&amp;" ","")</f>
        <v xml:space="preserve"> c </v>
      </c>
      <c r="P384" s="6" t="b">
        <f>OR(ISNUMBER(FIND(" m ",Table2[[#This Row],[loc?]])),ISNUMBER(FIND(" mm ",Table2[[#This Row],[loc?]])))</f>
        <v>0</v>
      </c>
      <c r="Q384" s="6" t="b">
        <f>AND(OR(ISNUMBER(FIND(" m ",Table2[[#This Row],[loc?]])),ISNUMBER(FIND(" mm ",Table2[[#This Row],[loc?]]))),SUBSTITUTE(SUBSTITUTE(Table2[[#This Row],[loc?]]," m ","")," mm ","")="")</f>
        <v>0</v>
      </c>
      <c r="R384" s="36" cm="1">
        <f t="array" ref="R384">AVERAGE(IF(Table2[[#This Row],[Min_aerobic_1]:[Min_aerobic_2]]="NA",0,Table2[[#This Row],[Min_aerobic_1]:[Min_aerobic_2]]))</f>
        <v>7.3078633679678196E-5</v>
      </c>
    </row>
    <row r="385" spans="1:18" x14ac:dyDescent="0.35">
      <c r="A385" s="4" t="s">
        <v>1156</v>
      </c>
      <c r="B385" s="4" t="s">
        <v>1157</v>
      </c>
      <c r="C385" s="4" t="s">
        <v>1158</v>
      </c>
      <c r="D385" s="4">
        <v>1.4412748257201799E-4</v>
      </c>
      <c r="E385" s="4">
        <v>1.21258939690868E-4</v>
      </c>
      <c r="F385" s="4">
        <v>1.1527079359969E-4</v>
      </c>
      <c r="G385" s="4">
        <v>1.1719398791162399E-4</v>
      </c>
      <c r="H385" s="4">
        <v>2.4109551039225001E-4</v>
      </c>
      <c r="I385" s="4">
        <v>2.1752115375234501E-4</v>
      </c>
      <c r="J385" s="4">
        <v>2.4337776125680499E-4</v>
      </c>
      <c r="K385" s="4">
        <v>1.7890012567367799E-4</v>
      </c>
      <c r="L385" s="4">
        <v>2.01770167609069E-4</v>
      </c>
      <c r="M385" s="4">
        <v>2.06486886985183E-4</v>
      </c>
      <c r="N385" s="4" t="b">
        <f>_xlfn.XLOOKUP(Table2[[#This Row],[Protein]],Table3[name],Table3[subloc_assigned],"")&lt;&gt;""</f>
        <v>0</v>
      </c>
      <c r="O385" s="6" t="str" cm="1">
        <f t="array" ref="O385">IF(Table2[[#This Row],[modeled?]]," "&amp;_xlfn.TEXTJOIN(" ",FALSE,_xlfn._xlws.FILTER(Table3[subloc_assigned],Table3[name]=Table2[[#This Row],[Protein]],""))&amp;" ","")</f>
        <v/>
      </c>
      <c r="P385" s="6" t="b">
        <f>OR(ISNUMBER(FIND(" m ",Table2[[#This Row],[loc?]])),ISNUMBER(FIND(" mm ",Table2[[#This Row],[loc?]])))</f>
        <v>0</v>
      </c>
      <c r="Q385" s="6" t="b">
        <f>AND(OR(ISNUMBER(FIND(" m ",Table2[[#This Row],[loc?]])),ISNUMBER(FIND(" mm ",Table2[[#This Row],[loc?]]))),SUBSTITUTE(SUBSTITUTE(Table2[[#This Row],[loc?]]," m ","")," mm ","")="")</f>
        <v>0</v>
      </c>
      <c r="R385" s="36" cm="1">
        <f t="array" ref="R385">AVERAGE(IF(Table2[[#This Row],[Min_aerobic_1]:[Min_aerobic_2]]="NA",0,Table2[[#This Row],[Min_aerobic_1]:[Min_aerobic_2]]))</f>
        <v>1.32693211131443E-4</v>
      </c>
    </row>
    <row r="386" spans="1:18" x14ac:dyDescent="0.35">
      <c r="A386" s="4" t="s">
        <v>1159</v>
      </c>
      <c r="B386" s="4" t="s">
        <v>1160</v>
      </c>
      <c r="C386" s="4" t="s">
        <v>1161</v>
      </c>
      <c r="D386" s="4" t="s">
        <v>19</v>
      </c>
      <c r="E386" s="4" t="s">
        <v>19</v>
      </c>
      <c r="F386" s="4" t="s">
        <v>19</v>
      </c>
      <c r="G386" s="4" t="s">
        <v>19</v>
      </c>
      <c r="H386" s="6">
        <v>3.7821568278019799E-6</v>
      </c>
      <c r="I386" s="6">
        <v>3.7018666146632E-6</v>
      </c>
      <c r="J386" s="6">
        <v>4.4195566293033302E-6</v>
      </c>
      <c r="K386" s="6">
        <v>4.1737926173544396E-6</v>
      </c>
      <c r="L386" s="6">
        <v>4.28170583463546E-6</v>
      </c>
      <c r="M386" s="6">
        <v>4.3664456453819302E-6</v>
      </c>
      <c r="N386" s="4" t="b">
        <f>_xlfn.XLOOKUP(Table2[[#This Row],[Protein]],Table3[name],Table3[subloc_assigned],"")&lt;&gt;""</f>
        <v>0</v>
      </c>
      <c r="O386" s="6" t="str" cm="1">
        <f t="array" ref="O386">IF(Table2[[#This Row],[modeled?]]," "&amp;_xlfn.TEXTJOIN(" ",FALSE,_xlfn._xlws.FILTER(Table3[subloc_assigned],Table3[name]=Table2[[#This Row],[Protein]],""))&amp;" ","")</f>
        <v/>
      </c>
      <c r="P386" s="6" t="b">
        <f>OR(ISNUMBER(FIND(" m ",Table2[[#This Row],[loc?]])),ISNUMBER(FIND(" mm ",Table2[[#This Row],[loc?]])))</f>
        <v>0</v>
      </c>
      <c r="Q386" s="6" t="b">
        <f>AND(OR(ISNUMBER(FIND(" m ",Table2[[#This Row],[loc?]])),ISNUMBER(FIND(" mm ",Table2[[#This Row],[loc?]]))),SUBSTITUTE(SUBSTITUTE(Table2[[#This Row],[loc?]]," m ","")," mm ","")="")</f>
        <v>0</v>
      </c>
      <c r="R386" s="36" cm="1">
        <f t="array" ref="R386">AVERAGE(IF(Table2[[#This Row],[Min_aerobic_1]:[Min_aerobic_2]]="NA",0,Table2[[#This Row],[Min_aerobic_1]:[Min_aerobic_2]]))</f>
        <v>0</v>
      </c>
    </row>
    <row r="387" spans="1:18" x14ac:dyDescent="0.35">
      <c r="A387" s="4" t="s">
        <v>1162</v>
      </c>
      <c r="B387" s="4" t="s">
        <v>1163</v>
      </c>
      <c r="C387" s="4" t="s">
        <v>1164</v>
      </c>
      <c r="D387" s="6">
        <v>7.8246756756013901E-5</v>
      </c>
      <c r="E387" s="6">
        <v>6.7839011355662801E-5</v>
      </c>
      <c r="F387" s="6">
        <v>8.1593637804322706E-5</v>
      </c>
      <c r="G387" s="6">
        <v>8.2818153801958506E-5</v>
      </c>
      <c r="H387" s="6">
        <v>8.3609597447085096E-5</v>
      </c>
      <c r="I387" s="6">
        <v>8.90762579979334E-5</v>
      </c>
      <c r="J387" s="6">
        <v>8.7305409282399494E-5</v>
      </c>
      <c r="K387" s="6">
        <v>9.2564394524707395E-5</v>
      </c>
      <c r="L387" s="4">
        <v>1.00451714859806E-4</v>
      </c>
      <c r="M387" s="6">
        <v>9.9979129146746505E-5</v>
      </c>
      <c r="N387" s="4" t="b">
        <f>_xlfn.XLOOKUP(Table2[[#This Row],[Protein]],Table3[name],Table3[subloc_assigned],"")&lt;&gt;""</f>
        <v>0</v>
      </c>
      <c r="O387" s="6" t="str" cm="1">
        <f t="array" ref="O387">IF(Table2[[#This Row],[modeled?]]," "&amp;_xlfn.TEXTJOIN(" ",FALSE,_xlfn._xlws.FILTER(Table3[subloc_assigned],Table3[name]=Table2[[#This Row],[Protein]],""))&amp;" ","")</f>
        <v/>
      </c>
      <c r="P387" s="6" t="b">
        <f>OR(ISNUMBER(FIND(" m ",Table2[[#This Row],[loc?]])),ISNUMBER(FIND(" mm ",Table2[[#This Row],[loc?]])))</f>
        <v>0</v>
      </c>
      <c r="Q387" s="6" t="b">
        <f>AND(OR(ISNUMBER(FIND(" m ",Table2[[#This Row],[loc?]])),ISNUMBER(FIND(" mm ",Table2[[#This Row],[loc?]]))),SUBSTITUTE(SUBSTITUTE(Table2[[#This Row],[loc?]]," m ","")," mm ","")="")</f>
        <v>0</v>
      </c>
      <c r="R387" s="36" cm="1">
        <f t="array" ref="R387">AVERAGE(IF(Table2[[#This Row],[Min_aerobic_1]:[Min_aerobic_2]]="NA",0,Table2[[#This Row],[Min_aerobic_1]:[Min_aerobic_2]]))</f>
        <v>7.3042884055838351E-5</v>
      </c>
    </row>
    <row r="388" spans="1:18" x14ac:dyDescent="0.35">
      <c r="A388" s="4" t="s">
        <v>1165</v>
      </c>
      <c r="B388" s="4" t="s">
        <v>1166</v>
      </c>
      <c r="C388" s="4" t="s">
        <v>1167</v>
      </c>
      <c r="D388" s="6">
        <v>1.4416707519755399E-5</v>
      </c>
      <c r="E388" s="6">
        <v>1.51527618742597E-5</v>
      </c>
      <c r="F388" s="6">
        <v>1.6667130860290599E-5</v>
      </c>
      <c r="G388" s="6">
        <v>1.6744860194749399E-5</v>
      </c>
      <c r="H388" s="6">
        <v>3.3890229263029699E-5</v>
      </c>
      <c r="I388" s="6">
        <v>3.7593081113977403E-5</v>
      </c>
      <c r="J388" s="6">
        <v>3.5423857558472302E-5</v>
      </c>
      <c r="K388" s="6">
        <v>4.7433583109326203E-5</v>
      </c>
      <c r="L388" s="6">
        <v>4.7489076253142098E-5</v>
      </c>
      <c r="M388" s="6">
        <v>4.5553644792409802E-5</v>
      </c>
      <c r="N388" s="4" t="b">
        <f>_xlfn.XLOOKUP(Table2[[#This Row],[Protein]],Table3[name],Table3[subloc_assigned],"")&lt;&gt;""</f>
        <v>0</v>
      </c>
      <c r="O388" s="6" t="str" cm="1">
        <f t="array" ref="O388">IF(Table2[[#This Row],[modeled?]]," "&amp;_xlfn.TEXTJOIN(" ",FALSE,_xlfn._xlws.FILTER(Table3[subloc_assigned],Table3[name]=Table2[[#This Row],[Protein]],""))&amp;" ","")</f>
        <v/>
      </c>
      <c r="P388" s="6" t="b">
        <f>OR(ISNUMBER(FIND(" m ",Table2[[#This Row],[loc?]])),ISNUMBER(FIND(" mm ",Table2[[#This Row],[loc?]])))</f>
        <v>0</v>
      </c>
      <c r="Q388" s="6" t="b">
        <f>AND(OR(ISNUMBER(FIND(" m ",Table2[[#This Row],[loc?]])),ISNUMBER(FIND(" mm ",Table2[[#This Row],[loc?]]))),SUBSTITUTE(SUBSTITUTE(Table2[[#This Row],[loc?]]," m ","")," mm ","")="")</f>
        <v>0</v>
      </c>
      <c r="R388" s="36" cm="1">
        <f t="array" ref="R388">AVERAGE(IF(Table2[[#This Row],[Min_aerobic_1]:[Min_aerobic_2]]="NA",0,Table2[[#This Row],[Min_aerobic_1]:[Min_aerobic_2]]))</f>
        <v>1.478473469700755E-5</v>
      </c>
    </row>
    <row r="389" spans="1:18" x14ac:dyDescent="0.35">
      <c r="A389" s="4" t="s">
        <v>1168</v>
      </c>
      <c r="B389" s="4" t="s">
        <v>1169</v>
      </c>
      <c r="C389" s="4" t="s">
        <v>1170</v>
      </c>
      <c r="D389" s="6">
        <v>5.0498200414363504E-6</v>
      </c>
      <c r="E389" s="6">
        <v>4.8682756694204199E-6</v>
      </c>
      <c r="F389" s="6">
        <v>5.7461345350143101E-6</v>
      </c>
      <c r="G389" s="6">
        <v>5.8769996194938297E-6</v>
      </c>
      <c r="H389" s="6">
        <v>4.3265327368070997E-6</v>
      </c>
      <c r="I389" s="6">
        <v>3.6559457003266301E-6</v>
      </c>
      <c r="J389" s="6">
        <v>4.0771098215413704E-6</v>
      </c>
      <c r="K389" s="6">
        <v>3.8634768093422E-6</v>
      </c>
      <c r="L389" s="6">
        <v>4.0519464564766196E-6</v>
      </c>
      <c r="M389" s="6">
        <v>4.0046226575395897E-6</v>
      </c>
      <c r="N389" s="4" t="b">
        <f>_xlfn.XLOOKUP(Table2[[#This Row],[Protein]],Table3[name],Table3[subloc_assigned],"")&lt;&gt;""</f>
        <v>0</v>
      </c>
      <c r="O389" s="6" t="str" cm="1">
        <f t="array" ref="O389">IF(Table2[[#This Row],[modeled?]]," "&amp;_xlfn.TEXTJOIN(" ",FALSE,_xlfn._xlws.FILTER(Table3[subloc_assigned],Table3[name]=Table2[[#This Row],[Protein]],""))&amp;" ","")</f>
        <v/>
      </c>
      <c r="P389" s="6" t="b">
        <f>OR(ISNUMBER(FIND(" m ",Table2[[#This Row],[loc?]])),ISNUMBER(FIND(" mm ",Table2[[#This Row],[loc?]])))</f>
        <v>0</v>
      </c>
      <c r="Q389" s="6" t="b">
        <f>AND(OR(ISNUMBER(FIND(" m ",Table2[[#This Row],[loc?]])),ISNUMBER(FIND(" mm ",Table2[[#This Row],[loc?]]))),SUBSTITUTE(SUBSTITUTE(Table2[[#This Row],[loc?]]," m ","")," mm ","")="")</f>
        <v>0</v>
      </c>
      <c r="R389" s="36" cm="1">
        <f t="array" ref="R389">AVERAGE(IF(Table2[[#This Row],[Min_aerobic_1]:[Min_aerobic_2]]="NA",0,Table2[[#This Row],[Min_aerobic_1]:[Min_aerobic_2]]))</f>
        <v>4.9590478554283851E-6</v>
      </c>
    </row>
    <row r="390" spans="1:18" x14ac:dyDescent="0.35">
      <c r="A390" s="4" t="s">
        <v>1171</v>
      </c>
      <c r="B390" s="4" t="s">
        <v>1172</v>
      </c>
      <c r="C390" s="4" t="s">
        <v>1173</v>
      </c>
      <c r="D390" s="6">
        <v>9.3623936234006304E-5</v>
      </c>
      <c r="E390" s="6">
        <v>7.6213564238056895E-5</v>
      </c>
      <c r="F390" s="4">
        <v>1.03579400609175E-4</v>
      </c>
      <c r="G390" s="4">
        <v>1.00199858655524E-4</v>
      </c>
      <c r="H390" s="4">
        <v>1.0563636024253E-4</v>
      </c>
      <c r="I390" s="4">
        <v>1.12328038505625E-4</v>
      </c>
      <c r="J390" s="4">
        <v>1.0981286776369599E-4</v>
      </c>
      <c r="K390" s="4">
        <v>1.3513114902475001E-4</v>
      </c>
      <c r="L390" s="4">
        <v>1.39084260629027E-4</v>
      </c>
      <c r="M390" s="4">
        <v>1.39749013588989E-4</v>
      </c>
      <c r="N390" s="4" t="b">
        <f>_xlfn.XLOOKUP(Table2[[#This Row],[Protein]],Table3[name],Table3[subloc_assigned],"")&lt;&gt;""</f>
        <v>0</v>
      </c>
      <c r="O390" s="6" t="str" cm="1">
        <f t="array" ref="O390">IF(Table2[[#This Row],[modeled?]]," "&amp;_xlfn.TEXTJOIN(" ",FALSE,_xlfn._xlws.FILTER(Table3[subloc_assigned],Table3[name]=Table2[[#This Row],[Protein]],""))&amp;" ","")</f>
        <v/>
      </c>
      <c r="P390" s="6" t="b">
        <f>OR(ISNUMBER(FIND(" m ",Table2[[#This Row],[loc?]])),ISNUMBER(FIND(" mm ",Table2[[#This Row],[loc?]])))</f>
        <v>0</v>
      </c>
      <c r="Q390" s="6" t="b">
        <f>AND(OR(ISNUMBER(FIND(" m ",Table2[[#This Row],[loc?]])),ISNUMBER(FIND(" mm ",Table2[[#This Row],[loc?]]))),SUBSTITUTE(SUBSTITUTE(Table2[[#This Row],[loc?]]," m ","")," mm ","")="")</f>
        <v>0</v>
      </c>
      <c r="R390" s="36" cm="1">
        <f t="array" ref="R390">AVERAGE(IF(Table2[[#This Row],[Min_aerobic_1]:[Min_aerobic_2]]="NA",0,Table2[[#This Row],[Min_aerobic_1]:[Min_aerobic_2]]))</f>
        <v>8.49187502360316E-5</v>
      </c>
    </row>
    <row r="391" spans="1:18" x14ac:dyDescent="0.35">
      <c r="A391" s="4" t="s">
        <v>1174</v>
      </c>
      <c r="B391" s="4" t="s">
        <v>1175</v>
      </c>
      <c r="C391" s="4" t="s">
        <v>1176</v>
      </c>
      <c r="D391" s="4">
        <v>5.5690764014320803E-3</v>
      </c>
      <c r="E391" s="4">
        <v>4.6470176285261502E-3</v>
      </c>
      <c r="F391" s="4">
        <v>4.3016636215173704E-3</v>
      </c>
      <c r="G391" s="4">
        <v>4.2733816399473197E-3</v>
      </c>
      <c r="H391" s="4">
        <v>5.7545990252350398E-3</v>
      </c>
      <c r="I391" s="4">
        <v>5.8598933510907803E-3</v>
      </c>
      <c r="J391" s="4">
        <v>5.6386925763433696E-3</v>
      </c>
      <c r="K391" s="4">
        <v>4.5836926289072096E-3</v>
      </c>
      <c r="L391" s="4">
        <v>5.3840811058552401E-3</v>
      </c>
      <c r="M391" s="4">
        <v>5.4409561070491198E-3</v>
      </c>
      <c r="N391" s="4" t="b">
        <f>_xlfn.XLOOKUP(Table2[[#This Row],[Protein]],Table3[name],Table3[subloc_assigned],"")&lt;&gt;""</f>
        <v>1</v>
      </c>
      <c r="O391" s="6" t="str" cm="1">
        <f t="array" ref="O391">IF(Table2[[#This Row],[modeled?]]," "&amp;_xlfn.TEXTJOIN(" ",FALSE,_xlfn._xlws.FILTER(Table3[subloc_assigned],Table3[name]=Table2[[#This Row],[Protein]],""))&amp;" ","")</f>
        <v xml:space="preserve"> c </v>
      </c>
      <c r="P391" s="6" t="b">
        <f>OR(ISNUMBER(FIND(" m ",Table2[[#This Row],[loc?]])),ISNUMBER(FIND(" mm ",Table2[[#This Row],[loc?]])))</f>
        <v>0</v>
      </c>
      <c r="Q391" s="6" t="b">
        <f>AND(OR(ISNUMBER(FIND(" m ",Table2[[#This Row],[loc?]])),ISNUMBER(FIND(" mm ",Table2[[#This Row],[loc?]]))),SUBSTITUTE(SUBSTITUTE(Table2[[#This Row],[loc?]]," m ","")," mm ","")="")</f>
        <v>0</v>
      </c>
      <c r="R391" s="36" cm="1">
        <f t="array" ref="R391">AVERAGE(IF(Table2[[#This Row],[Min_aerobic_1]:[Min_aerobic_2]]="NA",0,Table2[[#This Row],[Min_aerobic_1]:[Min_aerobic_2]]))</f>
        <v>5.1080470149791153E-3</v>
      </c>
    </row>
    <row r="392" spans="1:18" x14ac:dyDescent="0.35">
      <c r="A392" s="4" t="s">
        <v>1177</v>
      </c>
      <c r="B392" s="4" t="s">
        <v>1178</v>
      </c>
      <c r="C392" s="4" t="s">
        <v>1179</v>
      </c>
      <c r="D392" s="4">
        <v>2.6992416679560201E-3</v>
      </c>
      <c r="E392" s="4">
        <v>2.5598314754059102E-3</v>
      </c>
      <c r="F392" s="4">
        <v>4.2989050092547797E-3</v>
      </c>
      <c r="G392" s="4">
        <v>3.69068238876211E-3</v>
      </c>
      <c r="H392" s="4">
        <v>2.6155825241787902E-3</v>
      </c>
      <c r="I392" s="4">
        <v>2.6904593017102198E-3</v>
      </c>
      <c r="J392" s="4">
        <v>2.59553101487243E-3</v>
      </c>
      <c r="K392" s="4">
        <v>2.8238642975215202E-3</v>
      </c>
      <c r="L392" s="4">
        <v>3.1244097348450501E-3</v>
      </c>
      <c r="M392" s="4">
        <v>3.0677064935097599E-3</v>
      </c>
      <c r="N392" s="4" t="b">
        <f>_xlfn.XLOOKUP(Table2[[#This Row],[Protein]],Table3[name],Table3[subloc_assigned],"")&lt;&gt;""</f>
        <v>0</v>
      </c>
      <c r="O392" s="6" t="str" cm="1">
        <f t="array" ref="O392">IF(Table2[[#This Row],[modeled?]]," "&amp;_xlfn.TEXTJOIN(" ",FALSE,_xlfn._xlws.FILTER(Table3[subloc_assigned],Table3[name]=Table2[[#This Row],[Protein]],""))&amp;" ","")</f>
        <v/>
      </c>
      <c r="P392" s="6" t="b">
        <f>OR(ISNUMBER(FIND(" m ",Table2[[#This Row],[loc?]])),ISNUMBER(FIND(" mm ",Table2[[#This Row],[loc?]])))</f>
        <v>0</v>
      </c>
      <c r="Q392" s="6" t="b">
        <f>AND(OR(ISNUMBER(FIND(" m ",Table2[[#This Row],[loc?]])),ISNUMBER(FIND(" mm ",Table2[[#This Row],[loc?]]))),SUBSTITUTE(SUBSTITUTE(Table2[[#This Row],[loc?]]," m ","")," mm ","")="")</f>
        <v>0</v>
      </c>
      <c r="R392" s="36" cm="1">
        <f t="array" ref="R392">AVERAGE(IF(Table2[[#This Row],[Min_aerobic_1]:[Min_aerobic_2]]="NA",0,Table2[[#This Row],[Min_aerobic_1]:[Min_aerobic_2]]))</f>
        <v>2.6295365716809652E-3</v>
      </c>
    </row>
    <row r="393" spans="1:18" x14ac:dyDescent="0.35">
      <c r="A393" s="4" t="s">
        <v>1180</v>
      </c>
      <c r="B393" s="4" t="s">
        <v>1181</v>
      </c>
      <c r="C393" s="4" t="s">
        <v>1182</v>
      </c>
      <c r="D393" s="6">
        <v>3.8978997598603599E-7</v>
      </c>
      <c r="E393" s="6">
        <v>3.7996086511927202E-7</v>
      </c>
      <c r="F393" s="6">
        <v>4.2856657486329502E-7</v>
      </c>
      <c r="G393" s="6">
        <v>4.1639069035525202E-7</v>
      </c>
      <c r="H393" s="6">
        <v>3.0462631958112298E-7</v>
      </c>
      <c r="I393" s="6">
        <v>2.8953458311674499E-7</v>
      </c>
      <c r="J393" s="6">
        <v>3.5537755419310299E-7</v>
      </c>
      <c r="K393" s="6">
        <v>3.7875730607424101E-7</v>
      </c>
      <c r="L393" s="6">
        <v>3.6322148971598397E-7</v>
      </c>
      <c r="M393" s="6">
        <v>4.03780625910638E-7</v>
      </c>
      <c r="N393" s="4" t="b">
        <f>_xlfn.XLOOKUP(Table2[[#This Row],[Protein]],Table3[name],Table3[subloc_assigned],"")&lt;&gt;""</f>
        <v>1</v>
      </c>
      <c r="O393" s="6" t="str" cm="1">
        <f t="array" ref="O393">IF(Table2[[#This Row],[modeled?]]," "&amp;_xlfn.TEXTJOIN(" ",FALSE,_xlfn._xlws.FILTER(Table3[subloc_assigned],Table3[name]=Table2[[#This Row],[Protein]],""))&amp;" ","")</f>
        <v xml:space="preserve"> m </v>
      </c>
      <c r="P393" s="6" t="b">
        <f>OR(ISNUMBER(FIND(" m ",Table2[[#This Row],[loc?]])),ISNUMBER(FIND(" mm ",Table2[[#This Row],[loc?]])))</f>
        <v>1</v>
      </c>
      <c r="Q393" s="6" t="b">
        <f>AND(OR(ISNUMBER(FIND(" m ",Table2[[#This Row],[loc?]])),ISNUMBER(FIND(" mm ",Table2[[#This Row],[loc?]]))),SUBSTITUTE(SUBSTITUTE(Table2[[#This Row],[loc?]]," m ","")," mm ","")="")</f>
        <v>1</v>
      </c>
      <c r="R393" s="36" cm="1">
        <f t="array" ref="R393">AVERAGE(IF(Table2[[#This Row],[Min_aerobic_1]:[Min_aerobic_2]]="NA",0,Table2[[#This Row],[Min_aerobic_1]:[Min_aerobic_2]]))</f>
        <v>3.84875420552654E-7</v>
      </c>
    </row>
    <row r="394" spans="1:18" x14ac:dyDescent="0.35">
      <c r="A394" s="4" t="s">
        <v>1183</v>
      </c>
      <c r="B394" s="4" t="s">
        <v>1184</v>
      </c>
      <c r="C394" s="4" t="s">
        <v>1185</v>
      </c>
      <c r="D394" s="4">
        <v>1.24648062402798E-3</v>
      </c>
      <c r="E394" s="4">
        <v>1.3325511533986401E-3</v>
      </c>
      <c r="F394" s="4">
        <v>1.2145693881882799E-3</v>
      </c>
      <c r="G394" s="4">
        <v>1.17171580913796E-3</v>
      </c>
      <c r="H394" s="4">
        <v>9.2914664054368705E-4</v>
      </c>
      <c r="I394" s="4">
        <v>9.1842228578454198E-4</v>
      </c>
      <c r="J394" s="4">
        <v>9.1244084629765298E-4</v>
      </c>
      <c r="K394" s="4">
        <v>8.0377106008044095E-4</v>
      </c>
      <c r="L394" s="4">
        <v>8.39187863223002E-4</v>
      </c>
      <c r="M394" s="4">
        <v>8.4086959946905605E-4</v>
      </c>
      <c r="N394" s="4" t="b">
        <f>_xlfn.XLOOKUP(Table2[[#This Row],[Protein]],Table3[name],Table3[subloc_assigned],"")&lt;&gt;""</f>
        <v>1</v>
      </c>
      <c r="O394" s="6" t="str" cm="1">
        <f t="array" ref="O394">IF(Table2[[#This Row],[modeled?]]," "&amp;_xlfn.TEXTJOIN(" ",FALSE,_xlfn._xlws.FILTER(Table3[subloc_assigned],Table3[name]=Table2[[#This Row],[Protein]],""))&amp;" ","")</f>
        <v xml:space="preserve"> c </v>
      </c>
      <c r="P394" s="6" t="b">
        <f>OR(ISNUMBER(FIND(" m ",Table2[[#This Row],[loc?]])),ISNUMBER(FIND(" mm ",Table2[[#This Row],[loc?]])))</f>
        <v>0</v>
      </c>
      <c r="Q394" s="6" t="b">
        <f>AND(OR(ISNUMBER(FIND(" m ",Table2[[#This Row],[loc?]])),ISNUMBER(FIND(" mm ",Table2[[#This Row],[loc?]]))),SUBSTITUTE(SUBSTITUTE(Table2[[#This Row],[loc?]]," m ","")," mm ","")="")</f>
        <v>0</v>
      </c>
      <c r="R394" s="36" cm="1">
        <f t="array" ref="R394">AVERAGE(IF(Table2[[#This Row],[Min_aerobic_1]:[Min_aerobic_2]]="NA",0,Table2[[#This Row],[Min_aerobic_1]:[Min_aerobic_2]]))</f>
        <v>1.2895158887133102E-3</v>
      </c>
    </row>
    <row r="395" spans="1:18" x14ac:dyDescent="0.35">
      <c r="A395" s="4" t="s">
        <v>1186</v>
      </c>
      <c r="B395" s="4" t="s">
        <v>1187</v>
      </c>
      <c r="C395" s="4" t="s">
        <v>1188</v>
      </c>
      <c r="D395" s="6">
        <v>1.77502060316446E-5</v>
      </c>
      <c r="E395" s="6">
        <v>2.3033645361039299E-5</v>
      </c>
      <c r="F395" s="6">
        <v>2.8273138296086499E-5</v>
      </c>
      <c r="G395" s="6">
        <v>2.4331605406592199E-5</v>
      </c>
      <c r="H395" s="6">
        <v>1.4770980096246299E-6</v>
      </c>
      <c r="I395" s="6">
        <v>2.6198774425911098E-6</v>
      </c>
      <c r="J395" s="6">
        <v>2.29739776746955E-6</v>
      </c>
      <c r="K395" s="6">
        <v>3.2344110504637598E-6</v>
      </c>
      <c r="L395" s="6">
        <v>3.6208095095120498E-6</v>
      </c>
      <c r="M395" s="6">
        <v>4.3432173709649801E-6</v>
      </c>
      <c r="N395" s="4" t="b">
        <f>_xlfn.XLOOKUP(Table2[[#This Row],[Protein]],Table3[name],Table3[subloc_assigned],"")&lt;&gt;""</f>
        <v>1</v>
      </c>
      <c r="O395" s="6" t="str" cm="1">
        <f t="array" ref="O395">IF(Table2[[#This Row],[modeled?]]," "&amp;_xlfn.TEXTJOIN(" ",FALSE,_xlfn._xlws.FILTER(Table3[subloc_assigned],Table3[name]=Table2[[#This Row],[Protein]],""))&amp;" ","")</f>
        <v xml:space="preserve"> x </v>
      </c>
      <c r="P395" s="6" t="b">
        <f>OR(ISNUMBER(FIND(" m ",Table2[[#This Row],[loc?]])),ISNUMBER(FIND(" mm ",Table2[[#This Row],[loc?]])))</f>
        <v>0</v>
      </c>
      <c r="Q395" s="6" t="b">
        <f>AND(OR(ISNUMBER(FIND(" m ",Table2[[#This Row],[loc?]])),ISNUMBER(FIND(" mm ",Table2[[#This Row],[loc?]]))),SUBSTITUTE(SUBSTITUTE(Table2[[#This Row],[loc?]]," m ","")," mm ","")="")</f>
        <v>0</v>
      </c>
      <c r="R395" s="36" cm="1">
        <f t="array" ref="R395">AVERAGE(IF(Table2[[#This Row],[Min_aerobic_1]:[Min_aerobic_2]]="NA",0,Table2[[#This Row],[Min_aerobic_1]:[Min_aerobic_2]]))</f>
        <v>2.0391925696341949E-5</v>
      </c>
    </row>
    <row r="396" spans="1:18" x14ac:dyDescent="0.35">
      <c r="A396" s="4" t="s">
        <v>1189</v>
      </c>
      <c r="B396" s="4" t="s">
        <v>1190</v>
      </c>
      <c r="C396" s="4" t="s">
        <v>1191</v>
      </c>
      <c r="D396" s="6">
        <v>7.8647305275966297E-5</v>
      </c>
      <c r="E396" s="6">
        <v>7.2944498826044203E-5</v>
      </c>
      <c r="F396" s="6">
        <v>9.1291112724876895E-5</v>
      </c>
      <c r="G396" s="6">
        <v>9.34802467950422E-5</v>
      </c>
      <c r="H396" s="6">
        <v>6.2300278324980206E-5</v>
      </c>
      <c r="I396" s="6">
        <v>6.3802806526848396E-5</v>
      </c>
      <c r="J396" s="6">
        <v>6.5318704510047997E-5</v>
      </c>
      <c r="K396" s="6">
        <v>7.1815237453332404E-5</v>
      </c>
      <c r="L396" s="6">
        <v>7.4198967622703205E-5</v>
      </c>
      <c r="M396" s="6">
        <v>7.4363285696982801E-5</v>
      </c>
      <c r="N396" s="4" t="b">
        <f>_xlfn.XLOOKUP(Table2[[#This Row],[Protein]],Table3[name],Table3[subloc_assigned],"")&lt;&gt;""</f>
        <v>1</v>
      </c>
      <c r="O396" s="6" t="str" cm="1">
        <f t="array" ref="O396">IF(Table2[[#This Row],[modeled?]]," "&amp;_xlfn.TEXTJOIN(" ",FALSE,_xlfn._xlws.FILTER(Table3[subloc_assigned],Table3[name]=Table2[[#This Row],[Protein]],""))&amp;" ","")</f>
        <v xml:space="preserve"> c </v>
      </c>
      <c r="P396" s="6" t="b">
        <f>OR(ISNUMBER(FIND(" m ",Table2[[#This Row],[loc?]])),ISNUMBER(FIND(" mm ",Table2[[#This Row],[loc?]])))</f>
        <v>0</v>
      </c>
      <c r="Q396" s="6" t="b">
        <f>AND(OR(ISNUMBER(FIND(" m ",Table2[[#This Row],[loc?]])),ISNUMBER(FIND(" mm ",Table2[[#This Row],[loc?]]))),SUBSTITUTE(SUBSTITUTE(Table2[[#This Row],[loc?]]," m ","")," mm ","")="")</f>
        <v>0</v>
      </c>
      <c r="R396" s="36" cm="1">
        <f t="array" ref="R396">AVERAGE(IF(Table2[[#This Row],[Min_aerobic_1]:[Min_aerobic_2]]="NA",0,Table2[[#This Row],[Min_aerobic_1]:[Min_aerobic_2]]))</f>
        <v>7.579590205100525E-5</v>
      </c>
    </row>
    <row r="397" spans="1:18" x14ac:dyDescent="0.35">
      <c r="A397" s="4" t="s">
        <v>1192</v>
      </c>
      <c r="B397" s="4" t="s">
        <v>1193</v>
      </c>
      <c r="C397" s="4" t="s">
        <v>1194</v>
      </c>
      <c r="D397" s="4">
        <v>3.5626720023853702E-4</v>
      </c>
      <c r="E397" s="4">
        <v>3.3199619131307501E-4</v>
      </c>
      <c r="F397" s="4">
        <v>3.8511668697248499E-4</v>
      </c>
      <c r="G397" s="4">
        <v>3.9880149441636202E-4</v>
      </c>
      <c r="H397" s="4">
        <v>4.1238403416090199E-4</v>
      </c>
      <c r="I397" s="4">
        <v>4.1013417640877597E-4</v>
      </c>
      <c r="J397" s="4">
        <v>4.2112146344877902E-4</v>
      </c>
      <c r="K397" s="4">
        <v>4.3359931706514899E-4</v>
      </c>
      <c r="L397" s="4">
        <v>4.6282969096085499E-4</v>
      </c>
      <c r="M397" s="4">
        <v>4.6120531947867102E-4</v>
      </c>
      <c r="N397" s="4" t="b">
        <f>_xlfn.XLOOKUP(Table2[[#This Row],[Protein]],Table3[name],Table3[subloc_assigned],"")&lt;&gt;""</f>
        <v>0</v>
      </c>
      <c r="O397" s="6" t="str" cm="1">
        <f t="array" ref="O397">IF(Table2[[#This Row],[modeled?]]," "&amp;_xlfn.TEXTJOIN(" ",FALSE,_xlfn._xlws.FILTER(Table3[subloc_assigned],Table3[name]=Table2[[#This Row],[Protein]],""))&amp;" ","")</f>
        <v/>
      </c>
      <c r="P397" s="6" t="b">
        <f>OR(ISNUMBER(FIND(" m ",Table2[[#This Row],[loc?]])),ISNUMBER(FIND(" mm ",Table2[[#This Row],[loc?]])))</f>
        <v>0</v>
      </c>
      <c r="Q397" s="6" t="b">
        <f>AND(OR(ISNUMBER(FIND(" m ",Table2[[#This Row],[loc?]])),ISNUMBER(FIND(" mm ",Table2[[#This Row],[loc?]]))),SUBSTITUTE(SUBSTITUTE(Table2[[#This Row],[loc?]]," m ","")," mm ","")="")</f>
        <v>0</v>
      </c>
      <c r="R397" s="36" cm="1">
        <f t="array" ref="R397">AVERAGE(IF(Table2[[#This Row],[Min_aerobic_1]:[Min_aerobic_2]]="NA",0,Table2[[#This Row],[Min_aerobic_1]:[Min_aerobic_2]]))</f>
        <v>3.4413169577580602E-4</v>
      </c>
    </row>
    <row r="398" spans="1:18" x14ac:dyDescent="0.35">
      <c r="A398" s="4" t="s">
        <v>1195</v>
      </c>
      <c r="B398" s="4" t="s">
        <v>1196</v>
      </c>
      <c r="C398" s="4" t="s">
        <v>1197</v>
      </c>
      <c r="D398" s="6">
        <v>2.18387185862278E-5</v>
      </c>
      <c r="E398" s="6">
        <v>2.0033978389138999E-5</v>
      </c>
      <c r="F398" s="4" t="s">
        <v>19</v>
      </c>
      <c r="G398" s="4" t="s">
        <v>19</v>
      </c>
      <c r="H398" s="4" t="s">
        <v>19</v>
      </c>
      <c r="I398" s="4" t="s">
        <v>19</v>
      </c>
      <c r="J398" s="4" t="s">
        <v>19</v>
      </c>
      <c r="K398" s="4" t="s">
        <v>19</v>
      </c>
      <c r="L398" s="4" t="s">
        <v>19</v>
      </c>
      <c r="M398" s="4" t="s">
        <v>19</v>
      </c>
      <c r="N398" s="4" t="b">
        <f>_xlfn.XLOOKUP(Table2[[#This Row],[Protein]],Table3[name],Table3[subloc_assigned],"")&lt;&gt;""</f>
        <v>1</v>
      </c>
      <c r="O398" s="6" t="str" cm="1">
        <f t="array" ref="O398">IF(Table2[[#This Row],[modeled?]]," "&amp;_xlfn.TEXTJOIN(" ",FALSE,_xlfn._xlws.FILTER(Table3[subloc_assigned],Table3[name]=Table2[[#This Row],[Protein]],""))&amp;" ","")</f>
        <v xml:space="preserve"> en </v>
      </c>
      <c r="P398" s="6" t="b">
        <f>OR(ISNUMBER(FIND(" m ",Table2[[#This Row],[loc?]])),ISNUMBER(FIND(" mm ",Table2[[#This Row],[loc?]])))</f>
        <v>0</v>
      </c>
      <c r="Q398" s="6" t="b">
        <f>AND(OR(ISNUMBER(FIND(" m ",Table2[[#This Row],[loc?]])),ISNUMBER(FIND(" mm ",Table2[[#This Row],[loc?]]))),SUBSTITUTE(SUBSTITUTE(Table2[[#This Row],[loc?]]," m ","")," mm ","")="")</f>
        <v>0</v>
      </c>
      <c r="R398" s="36" cm="1">
        <f t="array" ref="R398">AVERAGE(IF(Table2[[#This Row],[Min_aerobic_1]:[Min_aerobic_2]]="NA",0,Table2[[#This Row],[Min_aerobic_1]:[Min_aerobic_2]]))</f>
        <v>2.09363484876834E-5</v>
      </c>
    </row>
    <row r="399" spans="1:18" x14ac:dyDescent="0.35">
      <c r="A399" s="4" t="s">
        <v>1198</v>
      </c>
      <c r="B399" s="4" t="s">
        <v>1199</v>
      </c>
      <c r="C399" s="4" t="s">
        <v>1200</v>
      </c>
      <c r="D399" s="6">
        <v>1.00092096739772E-5</v>
      </c>
      <c r="E399" s="6">
        <v>8.6147730302529392E-6</v>
      </c>
      <c r="F399" s="6">
        <v>1.08378689370614E-5</v>
      </c>
      <c r="G399" s="6">
        <v>9.9262233231487203E-6</v>
      </c>
      <c r="H399" s="6">
        <v>3.9860479590773298E-5</v>
      </c>
      <c r="I399" s="6">
        <v>3.74909093824743E-5</v>
      </c>
      <c r="J399" s="6">
        <v>4.0960022251800101E-5</v>
      </c>
      <c r="K399" s="6">
        <v>3.65282872528035E-5</v>
      </c>
      <c r="L399" s="6">
        <v>4.0836926544325103E-5</v>
      </c>
      <c r="M399" s="6">
        <v>3.7851434762289098E-5</v>
      </c>
      <c r="N399" s="4" t="b">
        <f>_xlfn.XLOOKUP(Table2[[#This Row],[Protein]],Table3[name],Table3[subloc_assigned],"")&lt;&gt;""</f>
        <v>0</v>
      </c>
      <c r="O399" s="6" t="str" cm="1">
        <f t="array" ref="O399">IF(Table2[[#This Row],[modeled?]]," "&amp;_xlfn.TEXTJOIN(" ",FALSE,_xlfn._xlws.FILTER(Table3[subloc_assigned],Table3[name]=Table2[[#This Row],[Protein]],""))&amp;" ","")</f>
        <v/>
      </c>
      <c r="P399" s="6" t="b">
        <f>OR(ISNUMBER(FIND(" m ",Table2[[#This Row],[loc?]])),ISNUMBER(FIND(" mm ",Table2[[#This Row],[loc?]])))</f>
        <v>0</v>
      </c>
      <c r="Q399" s="6" t="b">
        <f>AND(OR(ISNUMBER(FIND(" m ",Table2[[#This Row],[loc?]])),ISNUMBER(FIND(" mm ",Table2[[#This Row],[loc?]]))),SUBSTITUTE(SUBSTITUTE(Table2[[#This Row],[loc?]]," m ","")," mm ","")="")</f>
        <v>0</v>
      </c>
      <c r="R399" s="36" cm="1">
        <f t="array" ref="R399">AVERAGE(IF(Table2[[#This Row],[Min_aerobic_1]:[Min_aerobic_2]]="NA",0,Table2[[#This Row],[Min_aerobic_1]:[Min_aerobic_2]]))</f>
        <v>9.3119913521150693E-6</v>
      </c>
    </row>
    <row r="400" spans="1:18" x14ac:dyDescent="0.35">
      <c r="A400" s="4" t="s">
        <v>1201</v>
      </c>
      <c r="B400" s="4" t="s">
        <v>1202</v>
      </c>
      <c r="C400" s="4" t="s">
        <v>1203</v>
      </c>
      <c r="D400" s="6">
        <v>8.7400509992339195E-5</v>
      </c>
      <c r="E400" s="6">
        <v>8.1548338204077102E-5</v>
      </c>
      <c r="F400" s="4">
        <v>1.05982861417036E-4</v>
      </c>
      <c r="G400" s="4">
        <v>1.01647367053096E-4</v>
      </c>
      <c r="H400" s="6">
        <v>4.2823148138380597E-5</v>
      </c>
      <c r="I400" s="6">
        <v>4.1936696391220602E-5</v>
      </c>
      <c r="J400" s="6">
        <v>4.2712442740144697E-5</v>
      </c>
      <c r="K400" s="6">
        <v>4.39150955729446E-5</v>
      </c>
      <c r="L400" s="6">
        <v>4.7651482267059697E-5</v>
      </c>
      <c r="M400" s="6">
        <v>4.8569030751894001E-5</v>
      </c>
      <c r="N400" s="4" t="b">
        <f>_xlfn.XLOOKUP(Table2[[#This Row],[Protein]],Table3[name],Table3[subloc_assigned],"")&lt;&gt;""</f>
        <v>0</v>
      </c>
      <c r="O400" s="6" t="str" cm="1">
        <f t="array" ref="O400">IF(Table2[[#This Row],[modeled?]]," "&amp;_xlfn.TEXTJOIN(" ",FALSE,_xlfn._xlws.FILTER(Table3[subloc_assigned],Table3[name]=Table2[[#This Row],[Protein]],""))&amp;" ","")</f>
        <v/>
      </c>
      <c r="P400" s="6" t="b">
        <f>OR(ISNUMBER(FIND(" m ",Table2[[#This Row],[loc?]])),ISNUMBER(FIND(" mm ",Table2[[#This Row],[loc?]])))</f>
        <v>0</v>
      </c>
      <c r="Q400" s="6" t="b">
        <f>AND(OR(ISNUMBER(FIND(" m ",Table2[[#This Row],[loc?]])),ISNUMBER(FIND(" mm ",Table2[[#This Row],[loc?]]))),SUBSTITUTE(SUBSTITUTE(Table2[[#This Row],[loc?]]," m ","")," mm ","")="")</f>
        <v>0</v>
      </c>
      <c r="R400" s="36" cm="1">
        <f t="array" ref="R400">AVERAGE(IF(Table2[[#This Row],[Min_aerobic_1]:[Min_aerobic_2]]="NA",0,Table2[[#This Row],[Min_aerobic_1]:[Min_aerobic_2]]))</f>
        <v>8.4474424098208149E-5</v>
      </c>
    </row>
    <row r="401" spans="1:18" x14ac:dyDescent="0.35">
      <c r="A401" s="4" t="s">
        <v>1204</v>
      </c>
      <c r="B401" s="4" t="s">
        <v>1205</v>
      </c>
      <c r="C401" s="4" t="s">
        <v>1206</v>
      </c>
      <c r="D401" s="6">
        <v>1.6117777779771E-5</v>
      </c>
      <c r="E401" s="6">
        <v>1.47858131165494E-5</v>
      </c>
      <c r="F401" s="6">
        <v>1.6168674248223499E-5</v>
      </c>
      <c r="G401" s="6">
        <v>1.61941943995902E-5</v>
      </c>
      <c r="H401" s="6">
        <v>1.6740915519234299E-5</v>
      </c>
      <c r="I401" s="6">
        <v>1.69412228442696E-5</v>
      </c>
      <c r="J401" s="6">
        <v>1.7755271287608001E-5</v>
      </c>
      <c r="K401" s="6">
        <v>1.8170933989441401E-5</v>
      </c>
      <c r="L401" s="6">
        <v>1.87255657827489E-5</v>
      </c>
      <c r="M401" s="6">
        <v>1.8577137466879898E-5</v>
      </c>
      <c r="N401" s="4" t="b">
        <f>_xlfn.XLOOKUP(Table2[[#This Row],[Protein]],Table3[name],Table3[subloc_assigned],"")&lt;&gt;""</f>
        <v>0</v>
      </c>
      <c r="O401" s="6" t="str" cm="1">
        <f t="array" ref="O401">IF(Table2[[#This Row],[modeled?]]," "&amp;_xlfn.TEXTJOIN(" ",FALSE,_xlfn._xlws.FILTER(Table3[subloc_assigned],Table3[name]=Table2[[#This Row],[Protein]],""))&amp;" ","")</f>
        <v/>
      </c>
      <c r="P401" s="6" t="b">
        <f>OR(ISNUMBER(FIND(" m ",Table2[[#This Row],[loc?]])),ISNUMBER(FIND(" mm ",Table2[[#This Row],[loc?]])))</f>
        <v>0</v>
      </c>
      <c r="Q401" s="6" t="b">
        <f>AND(OR(ISNUMBER(FIND(" m ",Table2[[#This Row],[loc?]])),ISNUMBER(FIND(" mm ",Table2[[#This Row],[loc?]]))),SUBSTITUTE(SUBSTITUTE(Table2[[#This Row],[loc?]]," m ","")," mm ","")="")</f>
        <v>0</v>
      </c>
      <c r="R401" s="36" cm="1">
        <f t="array" ref="R401">AVERAGE(IF(Table2[[#This Row],[Min_aerobic_1]:[Min_aerobic_2]]="NA",0,Table2[[#This Row],[Min_aerobic_1]:[Min_aerobic_2]]))</f>
        <v>1.5451795448160199E-5</v>
      </c>
    </row>
    <row r="402" spans="1:18" x14ac:dyDescent="0.35">
      <c r="A402" s="4" t="s">
        <v>1207</v>
      </c>
      <c r="B402" s="4" t="s">
        <v>1208</v>
      </c>
      <c r="C402" s="4" t="s">
        <v>1209</v>
      </c>
      <c r="D402" s="6">
        <v>2.9229025454182501E-5</v>
      </c>
      <c r="E402" s="6">
        <v>2.9907886432169702E-5</v>
      </c>
      <c r="F402" s="6">
        <v>2.72063481882359E-5</v>
      </c>
      <c r="G402" s="6">
        <v>2.79173712663576E-5</v>
      </c>
      <c r="H402" s="6">
        <v>5.1618348554920001E-6</v>
      </c>
      <c r="I402" s="6">
        <v>4.9265821781060196E-6</v>
      </c>
      <c r="J402" s="6">
        <v>5.5510354105388902E-6</v>
      </c>
      <c r="K402" s="6">
        <v>4.7871252006418699E-6</v>
      </c>
      <c r="L402" s="6">
        <v>5.1951674852432301E-6</v>
      </c>
      <c r="M402" s="6">
        <v>5.4187677472686802E-6</v>
      </c>
      <c r="N402" s="4" t="b">
        <f>_xlfn.XLOOKUP(Table2[[#This Row],[Protein]],Table3[name],Table3[subloc_assigned],"")&lt;&gt;""</f>
        <v>0</v>
      </c>
      <c r="O402" s="6" t="str" cm="1">
        <f t="array" ref="O402">IF(Table2[[#This Row],[modeled?]]," "&amp;_xlfn.TEXTJOIN(" ",FALSE,_xlfn._xlws.FILTER(Table3[subloc_assigned],Table3[name]=Table2[[#This Row],[Protein]],""))&amp;" ","")</f>
        <v/>
      </c>
      <c r="P402" s="6" t="b">
        <f>OR(ISNUMBER(FIND(" m ",Table2[[#This Row],[loc?]])),ISNUMBER(FIND(" mm ",Table2[[#This Row],[loc?]])))</f>
        <v>0</v>
      </c>
      <c r="Q402" s="6" t="b">
        <f>AND(OR(ISNUMBER(FIND(" m ",Table2[[#This Row],[loc?]])),ISNUMBER(FIND(" mm ",Table2[[#This Row],[loc?]]))),SUBSTITUTE(SUBSTITUTE(Table2[[#This Row],[loc?]]," m ","")," mm ","")="")</f>
        <v>0</v>
      </c>
      <c r="R402" s="36" cm="1">
        <f t="array" ref="R402">AVERAGE(IF(Table2[[#This Row],[Min_aerobic_1]:[Min_aerobic_2]]="NA",0,Table2[[#This Row],[Min_aerobic_1]:[Min_aerobic_2]]))</f>
        <v>2.9568455943176103E-5</v>
      </c>
    </row>
    <row r="403" spans="1:18" x14ac:dyDescent="0.35">
      <c r="A403" s="4" t="s">
        <v>1210</v>
      </c>
      <c r="B403" s="4" t="s">
        <v>1211</v>
      </c>
      <c r="C403" s="4" t="s">
        <v>1212</v>
      </c>
      <c r="D403" s="4">
        <v>1.2214089244605899E-4</v>
      </c>
      <c r="E403" s="4">
        <v>1.60888335211215E-4</v>
      </c>
      <c r="F403" s="4">
        <v>1.32453859726915E-4</v>
      </c>
      <c r="G403" s="4">
        <v>1.3407320939917399E-4</v>
      </c>
      <c r="H403" s="4">
        <v>2.8008791664231201E-4</v>
      </c>
      <c r="I403" s="4">
        <v>2.9218469343933099E-4</v>
      </c>
      <c r="J403" s="4">
        <v>2.7813513868508701E-4</v>
      </c>
      <c r="K403" s="4">
        <v>2.98786740014217E-4</v>
      </c>
      <c r="L403" s="4">
        <v>3.4081190872158903E-4</v>
      </c>
      <c r="M403" s="4">
        <v>3.3614031555194798E-4</v>
      </c>
      <c r="N403" s="4" t="b">
        <f>_xlfn.XLOOKUP(Table2[[#This Row],[Protein]],Table3[name],Table3[subloc_assigned],"")&lt;&gt;""</f>
        <v>1</v>
      </c>
      <c r="O403" s="6" t="str" cm="1">
        <f t="array" ref="O403">IF(Table2[[#This Row],[modeled?]]," "&amp;_xlfn.TEXTJOIN(" ",FALSE,_xlfn._xlws.FILTER(Table3[subloc_assigned],Table3[name]=Table2[[#This Row],[Protein]],""))&amp;" ","")</f>
        <v xml:space="preserve"> c </v>
      </c>
      <c r="P403" s="6" t="b">
        <f>OR(ISNUMBER(FIND(" m ",Table2[[#This Row],[loc?]])),ISNUMBER(FIND(" mm ",Table2[[#This Row],[loc?]])))</f>
        <v>0</v>
      </c>
      <c r="Q403" s="6" t="b">
        <f>AND(OR(ISNUMBER(FIND(" m ",Table2[[#This Row],[loc?]])),ISNUMBER(FIND(" mm ",Table2[[#This Row],[loc?]]))),SUBSTITUTE(SUBSTITUTE(Table2[[#This Row],[loc?]]," m ","")," mm ","")="")</f>
        <v>0</v>
      </c>
      <c r="R403" s="36" cm="1">
        <f t="array" ref="R403">AVERAGE(IF(Table2[[#This Row],[Min_aerobic_1]:[Min_aerobic_2]]="NA",0,Table2[[#This Row],[Min_aerobic_1]:[Min_aerobic_2]]))</f>
        <v>1.4151461382863698E-4</v>
      </c>
    </row>
    <row r="404" spans="1:18" x14ac:dyDescent="0.35">
      <c r="A404" s="4" t="s">
        <v>1213</v>
      </c>
      <c r="B404" s="4" t="s">
        <v>1214</v>
      </c>
      <c r="C404" s="4" t="s">
        <v>1215</v>
      </c>
      <c r="D404" s="6">
        <v>9.8956270503876696E-5</v>
      </c>
      <c r="E404" s="6">
        <v>8.1675956508962401E-5</v>
      </c>
      <c r="F404" s="4">
        <v>1.0368906601924E-4</v>
      </c>
      <c r="G404" s="6">
        <v>9.8440052725679399E-5</v>
      </c>
      <c r="H404" s="4">
        <v>1.0042433109455399E-4</v>
      </c>
      <c r="I404" s="4">
        <v>1.05599144950336E-4</v>
      </c>
      <c r="J404" s="6">
        <v>9.9668788689035801E-5</v>
      </c>
      <c r="K404" s="6">
        <v>9.6249822691459397E-5</v>
      </c>
      <c r="L404" s="4">
        <v>1.15450053901239E-4</v>
      </c>
      <c r="M404" s="4">
        <v>1.0765508912147E-4</v>
      </c>
      <c r="N404" s="4" t="b">
        <f>_xlfn.XLOOKUP(Table2[[#This Row],[Protein]],Table3[name],Table3[subloc_assigned],"")&lt;&gt;""</f>
        <v>1</v>
      </c>
      <c r="O404" s="6" t="str" cm="1">
        <f t="array" ref="O404">IF(Table2[[#This Row],[modeled?]]," "&amp;_xlfn.TEXTJOIN(" ",FALSE,_xlfn._xlws.FILTER(Table3[subloc_assigned],Table3[name]=Table2[[#This Row],[Protein]],""))&amp;" ","")</f>
        <v xml:space="preserve"> c </v>
      </c>
      <c r="P404" s="6" t="b">
        <f>OR(ISNUMBER(FIND(" m ",Table2[[#This Row],[loc?]])),ISNUMBER(FIND(" mm ",Table2[[#This Row],[loc?]])))</f>
        <v>0</v>
      </c>
      <c r="Q404" s="6" t="b">
        <f>AND(OR(ISNUMBER(FIND(" m ",Table2[[#This Row],[loc?]])),ISNUMBER(FIND(" mm ",Table2[[#This Row],[loc?]]))),SUBSTITUTE(SUBSTITUTE(Table2[[#This Row],[loc?]]," m ","")," mm ","")="")</f>
        <v>0</v>
      </c>
      <c r="R404" s="36" cm="1">
        <f t="array" ref="R404">AVERAGE(IF(Table2[[#This Row],[Min_aerobic_1]:[Min_aerobic_2]]="NA",0,Table2[[#This Row],[Min_aerobic_1]:[Min_aerobic_2]]))</f>
        <v>9.0316113506419549E-5</v>
      </c>
    </row>
    <row r="405" spans="1:18" x14ac:dyDescent="0.35">
      <c r="A405" s="4" t="s">
        <v>1216</v>
      </c>
      <c r="B405" s="4" t="s">
        <v>1217</v>
      </c>
      <c r="C405" s="4" t="s">
        <v>1218</v>
      </c>
      <c r="D405" s="4">
        <v>1.0060849116702601E-4</v>
      </c>
      <c r="E405" s="4">
        <v>1.08152043191859E-4</v>
      </c>
      <c r="F405" s="4">
        <v>1.0958542845278799E-4</v>
      </c>
      <c r="G405" s="4">
        <v>1.0680608463911599E-4</v>
      </c>
      <c r="H405" s="6">
        <v>5.0413913676724001E-5</v>
      </c>
      <c r="I405" s="6">
        <v>5.2968321893464898E-5</v>
      </c>
      <c r="J405" s="6">
        <v>5.3454531902758302E-5</v>
      </c>
      <c r="K405" s="6">
        <v>5.9716738549318499E-5</v>
      </c>
      <c r="L405" s="6">
        <v>6.1455700797423198E-5</v>
      </c>
      <c r="M405" s="6">
        <v>6.06433530535298E-5</v>
      </c>
      <c r="N405" s="4" t="b">
        <f>_xlfn.XLOOKUP(Table2[[#This Row],[Protein]],Table3[name],Table3[subloc_assigned],"")&lt;&gt;""</f>
        <v>0</v>
      </c>
      <c r="O405" s="6" t="str" cm="1">
        <f t="array" ref="O405">IF(Table2[[#This Row],[modeled?]]," "&amp;_xlfn.TEXTJOIN(" ",FALSE,_xlfn._xlws.FILTER(Table3[subloc_assigned],Table3[name]=Table2[[#This Row],[Protein]],""))&amp;" ","")</f>
        <v/>
      </c>
      <c r="P405" s="6" t="b">
        <f>OR(ISNUMBER(FIND(" m ",Table2[[#This Row],[loc?]])),ISNUMBER(FIND(" mm ",Table2[[#This Row],[loc?]])))</f>
        <v>0</v>
      </c>
      <c r="Q405" s="6" t="b">
        <f>AND(OR(ISNUMBER(FIND(" m ",Table2[[#This Row],[loc?]])),ISNUMBER(FIND(" mm ",Table2[[#This Row],[loc?]]))),SUBSTITUTE(SUBSTITUTE(Table2[[#This Row],[loc?]]," m ","")," mm ","")="")</f>
        <v>0</v>
      </c>
      <c r="R405" s="36" cm="1">
        <f t="array" ref="R405">AVERAGE(IF(Table2[[#This Row],[Min_aerobic_1]:[Min_aerobic_2]]="NA",0,Table2[[#This Row],[Min_aerobic_1]:[Min_aerobic_2]]))</f>
        <v>1.043802671794425E-4</v>
      </c>
    </row>
    <row r="406" spans="1:18" x14ac:dyDescent="0.35">
      <c r="A406" s="4" t="s">
        <v>1219</v>
      </c>
      <c r="B406" s="4" t="s">
        <v>1220</v>
      </c>
      <c r="C406" s="4" t="s">
        <v>1221</v>
      </c>
      <c r="D406" s="4">
        <v>3.03598192740266E-4</v>
      </c>
      <c r="E406" s="4">
        <v>2.86327569455617E-4</v>
      </c>
      <c r="F406" s="4">
        <v>3.3790976012050799E-4</v>
      </c>
      <c r="G406" s="4">
        <v>3.58843506779001E-4</v>
      </c>
      <c r="H406" s="4">
        <v>2.5398171025667701E-4</v>
      </c>
      <c r="I406" s="4">
        <v>2.5817397338178202E-4</v>
      </c>
      <c r="J406" s="4">
        <v>2.40981007069382E-4</v>
      </c>
      <c r="K406" s="4">
        <v>2.7200827757519402E-4</v>
      </c>
      <c r="L406" s="4">
        <v>2.8562117825831198E-4</v>
      </c>
      <c r="M406" s="4">
        <v>2.8442849394092699E-4</v>
      </c>
      <c r="N406" s="4" t="b">
        <f>_xlfn.XLOOKUP(Table2[[#This Row],[Protein]],Table3[name],Table3[subloc_assigned],"")&lt;&gt;""</f>
        <v>1</v>
      </c>
      <c r="O406" s="6" t="str" cm="1">
        <f t="array" ref="O406">IF(Table2[[#This Row],[modeled?]]," "&amp;_xlfn.TEXTJOIN(" ",FALSE,_xlfn._xlws.FILTER(Table3[subloc_assigned],Table3[name]=Table2[[#This Row],[Protein]],""))&amp;" ","")</f>
        <v xml:space="preserve"> c </v>
      </c>
      <c r="P406" s="6" t="b">
        <f>OR(ISNUMBER(FIND(" m ",Table2[[#This Row],[loc?]])),ISNUMBER(FIND(" mm ",Table2[[#This Row],[loc?]])))</f>
        <v>0</v>
      </c>
      <c r="Q406" s="6" t="b">
        <f>AND(OR(ISNUMBER(FIND(" m ",Table2[[#This Row],[loc?]])),ISNUMBER(FIND(" mm ",Table2[[#This Row],[loc?]]))),SUBSTITUTE(SUBSTITUTE(Table2[[#This Row],[loc?]]," m ","")," mm ","")="")</f>
        <v>0</v>
      </c>
      <c r="R406" s="36" cm="1">
        <f t="array" ref="R406">AVERAGE(IF(Table2[[#This Row],[Min_aerobic_1]:[Min_aerobic_2]]="NA",0,Table2[[#This Row],[Min_aerobic_1]:[Min_aerobic_2]]))</f>
        <v>2.9496288109794153E-4</v>
      </c>
    </row>
    <row r="407" spans="1:18" x14ac:dyDescent="0.35">
      <c r="A407" s="4" t="s">
        <v>1222</v>
      </c>
      <c r="B407" s="4" t="s">
        <v>1223</v>
      </c>
      <c r="C407" s="4" t="s">
        <v>1224</v>
      </c>
      <c r="D407" s="4">
        <v>2.9119798379470199E-4</v>
      </c>
      <c r="E407" s="4">
        <v>3.02710447624417E-4</v>
      </c>
      <c r="F407" s="4">
        <v>3.2365121050363801E-4</v>
      </c>
      <c r="G407" s="4">
        <v>3.27845794953039E-4</v>
      </c>
      <c r="H407" s="4">
        <v>3.95926248878543E-4</v>
      </c>
      <c r="I407" s="4">
        <v>4.0916647603821599E-4</v>
      </c>
      <c r="J407" s="4">
        <v>3.9294720765063599E-4</v>
      </c>
      <c r="K407" s="4">
        <v>4.06612744349014E-4</v>
      </c>
      <c r="L407" s="4">
        <v>4.3080960090989101E-4</v>
      </c>
      <c r="M407" s="4">
        <v>4.3033638883160501E-4</v>
      </c>
      <c r="N407" s="4" t="b">
        <f>_xlfn.XLOOKUP(Table2[[#This Row],[Protein]],Table3[name],Table3[subloc_assigned],"")&lt;&gt;""</f>
        <v>1</v>
      </c>
      <c r="O407" s="6" t="str" cm="1">
        <f t="array" ref="O407">IF(Table2[[#This Row],[modeled?]]," "&amp;_xlfn.TEXTJOIN(" ",FALSE,_xlfn._xlws.FILTER(Table3[subloc_assigned],Table3[name]=Table2[[#This Row],[Protein]],""))&amp;" ","")</f>
        <v xml:space="preserve"> c </v>
      </c>
      <c r="P407" s="6" t="b">
        <f>OR(ISNUMBER(FIND(" m ",Table2[[#This Row],[loc?]])),ISNUMBER(FIND(" mm ",Table2[[#This Row],[loc?]])))</f>
        <v>0</v>
      </c>
      <c r="Q407" s="6" t="b">
        <f>AND(OR(ISNUMBER(FIND(" m ",Table2[[#This Row],[loc?]])),ISNUMBER(FIND(" mm ",Table2[[#This Row],[loc?]]))),SUBSTITUTE(SUBSTITUTE(Table2[[#This Row],[loc?]]," m ","")," mm ","")="")</f>
        <v>0</v>
      </c>
      <c r="R407" s="36" cm="1">
        <f t="array" ref="R407">AVERAGE(IF(Table2[[#This Row],[Min_aerobic_1]:[Min_aerobic_2]]="NA",0,Table2[[#This Row],[Min_aerobic_1]:[Min_aerobic_2]]))</f>
        <v>2.9695421570955947E-4</v>
      </c>
    </row>
    <row r="408" spans="1:18" x14ac:dyDescent="0.35">
      <c r="A408" s="4" t="s">
        <v>1225</v>
      </c>
      <c r="B408" s="4" t="s">
        <v>1226</v>
      </c>
      <c r="C408" s="4" t="s">
        <v>1227</v>
      </c>
      <c r="D408" s="4">
        <v>4.4150734898631901E-4</v>
      </c>
      <c r="E408" s="4">
        <v>6.1020985205898902E-4</v>
      </c>
      <c r="F408" s="4">
        <v>5.0857162068862103E-4</v>
      </c>
      <c r="G408" s="4">
        <v>5.6699291338838196E-4</v>
      </c>
      <c r="H408" s="4">
        <v>3.7591397658124498E-4</v>
      </c>
      <c r="I408" s="4">
        <v>3.8944238639274402E-4</v>
      </c>
      <c r="J408" s="4">
        <v>3.8672277928167E-4</v>
      </c>
      <c r="K408" s="4">
        <v>4.7482695446425001E-4</v>
      </c>
      <c r="L408" s="4">
        <v>4.7297938321319002E-4</v>
      </c>
      <c r="M408" s="4">
        <v>4.4971333209235001E-4</v>
      </c>
      <c r="N408" s="4" t="b">
        <f>_xlfn.XLOOKUP(Table2[[#This Row],[Protein]],Table3[name],Table3[subloc_assigned],"")&lt;&gt;""</f>
        <v>0</v>
      </c>
      <c r="O408" s="6" t="str" cm="1">
        <f t="array" ref="O408">IF(Table2[[#This Row],[modeled?]]," "&amp;_xlfn.TEXTJOIN(" ",FALSE,_xlfn._xlws.FILTER(Table3[subloc_assigned],Table3[name]=Table2[[#This Row],[Protein]],""))&amp;" ","")</f>
        <v/>
      </c>
      <c r="P408" s="6" t="b">
        <f>OR(ISNUMBER(FIND(" m ",Table2[[#This Row],[loc?]])),ISNUMBER(FIND(" mm ",Table2[[#This Row],[loc?]])))</f>
        <v>0</v>
      </c>
      <c r="Q408" s="6" t="b">
        <f>AND(OR(ISNUMBER(FIND(" m ",Table2[[#This Row],[loc?]])),ISNUMBER(FIND(" mm ",Table2[[#This Row],[loc?]]))),SUBSTITUTE(SUBSTITUTE(Table2[[#This Row],[loc?]]," m ","")," mm ","")="")</f>
        <v>0</v>
      </c>
      <c r="R408" s="36" cm="1">
        <f t="array" ref="R408">AVERAGE(IF(Table2[[#This Row],[Min_aerobic_1]:[Min_aerobic_2]]="NA",0,Table2[[#This Row],[Min_aerobic_1]:[Min_aerobic_2]]))</f>
        <v>5.2585860052265399E-4</v>
      </c>
    </row>
    <row r="409" spans="1:18" x14ac:dyDescent="0.35">
      <c r="A409" s="4" t="s">
        <v>1228</v>
      </c>
      <c r="B409" s="4" t="s">
        <v>1229</v>
      </c>
      <c r="C409" s="4" t="s">
        <v>1230</v>
      </c>
      <c r="D409" s="4">
        <v>1.9463051950776501E-4</v>
      </c>
      <c r="E409" s="4">
        <v>1.78764361245558E-4</v>
      </c>
      <c r="F409" s="4">
        <v>1.9642230923786901E-4</v>
      </c>
      <c r="G409" s="4">
        <v>1.8436680052831401E-4</v>
      </c>
      <c r="H409" s="4">
        <v>3.0413801864106999E-4</v>
      </c>
      <c r="I409" s="4">
        <v>3.1494375513493601E-4</v>
      </c>
      <c r="J409" s="4">
        <v>3.0172355494539102E-4</v>
      </c>
      <c r="K409" s="4">
        <v>3.49081722143565E-4</v>
      </c>
      <c r="L409" s="4">
        <v>3.6357252162516699E-4</v>
      </c>
      <c r="M409" s="4">
        <v>3.5941572629943501E-4</v>
      </c>
      <c r="N409" s="4" t="b">
        <f>_xlfn.XLOOKUP(Table2[[#This Row],[Protein]],Table3[name],Table3[subloc_assigned],"")&lt;&gt;""</f>
        <v>1</v>
      </c>
      <c r="O409" s="6" t="str" cm="1">
        <f t="array" ref="O409">IF(Table2[[#This Row],[modeled?]]," "&amp;_xlfn.TEXTJOIN(" ",FALSE,_xlfn._xlws.FILTER(Table3[subloc_assigned],Table3[name]=Table2[[#This Row],[Protein]],""))&amp;" ","")</f>
        <v xml:space="preserve"> c n </v>
      </c>
      <c r="P409" s="6" t="b">
        <f>OR(ISNUMBER(FIND(" m ",Table2[[#This Row],[loc?]])),ISNUMBER(FIND(" mm ",Table2[[#This Row],[loc?]])))</f>
        <v>0</v>
      </c>
      <c r="Q409" s="6" t="b">
        <f>AND(OR(ISNUMBER(FIND(" m ",Table2[[#This Row],[loc?]])),ISNUMBER(FIND(" mm ",Table2[[#This Row],[loc?]]))),SUBSTITUTE(SUBSTITUTE(Table2[[#This Row],[loc?]]," m ","")," mm ","")="")</f>
        <v>0</v>
      </c>
      <c r="R409" s="36" cm="1">
        <f t="array" ref="R409">AVERAGE(IF(Table2[[#This Row],[Min_aerobic_1]:[Min_aerobic_2]]="NA",0,Table2[[#This Row],[Min_aerobic_1]:[Min_aerobic_2]]))</f>
        <v>1.8669744037666151E-4</v>
      </c>
    </row>
    <row r="410" spans="1:18" x14ac:dyDescent="0.35">
      <c r="A410" s="4" t="s">
        <v>1231</v>
      </c>
      <c r="B410" s="4" t="s">
        <v>1232</v>
      </c>
      <c r="C410" s="4" t="s">
        <v>1233</v>
      </c>
      <c r="D410" s="4">
        <v>4.8067714178559801E-4</v>
      </c>
      <c r="E410" s="4">
        <v>4.27886280560695E-4</v>
      </c>
      <c r="F410" s="4">
        <v>4.6991619232469297E-4</v>
      </c>
      <c r="G410" s="4">
        <v>4.4845089442241399E-4</v>
      </c>
      <c r="H410" s="4">
        <v>6.0101855097395801E-4</v>
      </c>
      <c r="I410" s="4">
        <v>5.9552713750404005E-4</v>
      </c>
      <c r="J410" s="4">
        <v>6.0492976414717298E-4</v>
      </c>
      <c r="K410" s="4">
        <v>5.6910925409579501E-4</v>
      </c>
      <c r="L410" s="4">
        <v>5.8237632477397205E-4</v>
      </c>
      <c r="M410" s="4">
        <v>6.0241623098920101E-4</v>
      </c>
      <c r="N410" s="4" t="b">
        <f>_xlfn.XLOOKUP(Table2[[#This Row],[Protein]],Table3[name],Table3[subloc_assigned],"")&lt;&gt;""</f>
        <v>1</v>
      </c>
      <c r="O410" s="6" t="str" cm="1">
        <f t="array" ref="O410">IF(Table2[[#This Row],[modeled?]]," "&amp;_xlfn.TEXTJOIN(" ",FALSE,_xlfn._xlws.FILTER(Table3[subloc_assigned],Table3[name]=Table2[[#This Row],[Protein]],""))&amp;" ","")</f>
        <v xml:space="preserve"> e </v>
      </c>
      <c r="P410" s="6" t="b">
        <f>OR(ISNUMBER(FIND(" m ",Table2[[#This Row],[loc?]])),ISNUMBER(FIND(" mm ",Table2[[#This Row],[loc?]])))</f>
        <v>0</v>
      </c>
      <c r="Q410" s="6" t="b">
        <f>AND(OR(ISNUMBER(FIND(" m ",Table2[[#This Row],[loc?]])),ISNUMBER(FIND(" mm ",Table2[[#This Row],[loc?]]))),SUBSTITUTE(SUBSTITUTE(Table2[[#This Row],[loc?]]," m ","")," mm ","")="")</f>
        <v>0</v>
      </c>
      <c r="R410" s="36" cm="1">
        <f t="array" ref="R410">AVERAGE(IF(Table2[[#This Row],[Min_aerobic_1]:[Min_aerobic_2]]="NA",0,Table2[[#This Row],[Min_aerobic_1]:[Min_aerobic_2]]))</f>
        <v>4.5428171117314648E-4</v>
      </c>
    </row>
    <row r="411" spans="1:18" x14ac:dyDescent="0.35">
      <c r="A411" s="4" t="s">
        <v>1234</v>
      </c>
      <c r="B411" s="4" t="s">
        <v>1235</v>
      </c>
      <c r="C411" s="4" t="s">
        <v>1236</v>
      </c>
      <c r="D411" s="4">
        <v>5.8659305965191703E-4</v>
      </c>
      <c r="E411" s="4">
        <v>5.7681304865876302E-4</v>
      </c>
      <c r="F411" s="4">
        <v>7.02604123360522E-4</v>
      </c>
      <c r="G411" s="4">
        <v>7.1612839475224902E-4</v>
      </c>
      <c r="H411" s="4">
        <v>5.9787725225747199E-4</v>
      </c>
      <c r="I411" s="4">
        <v>6.13905329473017E-4</v>
      </c>
      <c r="J411" s="4">
        <v>5.98876457388242E-4</v>
      </c>
      <c r="K411" s="4">
        <v>6.7494953874166802E-4</v>
      </c>
      <c r="L411" s="4">
        <v>6.85796155795518E-4</v>
      </c>
      <c r="M411" s="4">
        <v>6.8853024533131399E-4</v>
      </c>
      <c r="N411" s="4" t="b">
        <f>_xlfn.XLOOKUP(Table2[[#This Row],[Protein]],Table3[name],Table3[subloc_assigned],"")&lt;&gt;""</f>
        <v>0</v>
      </c>
      <c r="O411" s="6" t="str" cm="1">
        <f t="array" ref="O411">IF(Table2[[#This Row],[modeled?]]," "&amp;_xlfn.TEXTJOIN(" ",FALSE,_xlfn._xlws.FILTER(Table3[subloc_assigned],Table3[name]=Table2[[#This Row],[Protein]],""))&amp;" ","")</f>
        <v/>
      </c>
      <c r="P411" s="6" t="b">
        <f>OR(ISNUMBER(FIND(" m ",Table2[[#This Row],[loc?]])),ISNUMBER(FIND(" mm ",Table2[[#This Row],[loc?]])))</f>
        <v>0</v>
      </c>
      <c r="Q411" s="6" t="b">
        <f>AND(OR(ISNUMBER(FIND(" m ",Table2[[#This Row],[loc?]])),ISNUMBER(FIND(" mm ",Table2[[#This Row],[loc?]]))),SUBSTITUTE(SUBSTITUTE(Table2[[#This Row],[loc?]]," m ","")," mm ","")="")</f>
        <v>0</v>
      </c>
      <c r="R411" s="36" cm="1">
        <f t="array" ref="R411">AVERAGE(IF(Table2[[#This Row],[Min_aerobic_1]:[Min_aerobic_2]]="NA",0,Table2[[#This Row],[Min_aerobic_1]:[Min_aerobic_2]]))</f>
        <v>5.8170305415533997E-4</v>
      </c>
    </row>
    <row r="412" spans="1:18" x14ac:dyDescent="0.35">
      <c r="A412" s="4" t="s">
        <v>1237</v>
      </c>
      <c r="B412" s="4" t="s">
        <v>1238</v>
      </c>
      <c r="C412" s="4" t="s">
        <v>1239</v>
      </c>
      <c r="D412" s="6">
        <v>4.8021527013338697E-5</v>
      </c>
      <c r="E412" s="6">
        <v>4.31742091613434E-5</v>
      </c>
      <c r="F412" s="6">
        <v>5.1474756528099798E-5</v>
      </c>
      <c r="G412" s="6">
        <v>5.1033315157314102E-5</v>
      </c>
      <c r="H412" s="6">
        <v>5.6182972631631097E-5</v>
      </c>
      <c r="I412" s="6">
        <v>5.6060526206965E-5</v>
      </c>
      <c r="J412" s="6">
        <v>5.70199432742368E-5</v>
      </c>
      <c r="K412" s="6">
        <v>5.3690180855864602E-5</v>
      </c>
      <c r="L412" s="6">
        <v>5.6246828950698397E-5</v>
      </c>
      <c r="M412" s="6">
        <v>5.8647248973709999E-5</v>
      </c>
      <c r="N412" s="4" t="b">
        <f>_xlfn.XLOOKUP(Table2[[#This Row],[Protein]],Table3[name],Table3[subloc_assigned],"")&lt;&gt;""</f>
        <v>0</v>
      </c>
      <c r="O412" s="6" t="str" cm="1">
        <f t="array" ref="O412">IF(Table2[[#This Row],[modeled?]]," "&amp;_xlfn.TEXTJOIN(" ",FALSE,_xlfn._xlws.FILTER(Table3[subloc_assigned],Table3[name]=Table2[[#This Row],[Protein]],""))&amp;" ","")</f>
        <v/>
      </c>
      <c r="P412" s="6" t="b">
        <f>OR(ISNUMBER(FIND(" m ",Table2[[#This Row],[loc?]])),ISNUMBER(FIND(" mm ",Table2[[#This Row],[loc?]])))</f>
        <v>0</v>
      </c>
      <c r="Q412" s="6" t="b">
        <f>AND(OR(ISNUMBER(FIND(" m ",Table2[[#This Row],[loc?]])),ISNUMBER(FIND(" mm ",Table2[[#This Row],[loc?]]))),SUBSTITUTE(SUBSTITUTE(Table2[[#This Row],[loc?]]," m ","")," mm ","")="")</f>
        <v>0</v>
      </c>
      <c r="R412" s="36" cm="1">
        <f t="array" ref="R412">AVERAGE(IF(Table2[[#This Row],[Min_aerobic_1]:[Min_aerobic_2]]="NA",0,Table2[[#This Row],[Min_aerobic_1]:[Min_aerobic_2]]))</f>
        <v>4.5597868087341049E-5</v>
      </c>
    </row>
    <row r="413" spans="1:18" x14ac:dyDescent="0.35">
      <c r="A413" s="4" t="s">
        <v>1240</v>
      </c>
      <c r="B413" s="4" t="s">
        <v>1241</v>
      </c>
      <c r="C413" s="4" t="s">
        <v>1242</v>
      </c>
      <c r="D413" s="6">
        <v>1.1510580793688E-5</v>
      </c>
      <c r="E413" s="6">
        <v>9.1328831012725793E-6</v>
      </c>
      <c r="F413" s="6">
        <v>3.19860774225249E-6</v>
      </c>
      <c r="G413" s="6">
        <v>3.2477081598560902E-6</v>
      </c>
      <c r="H413" s="6">
        <v>7.5365329140409104E-6</v>
      </c>
      <c r="I413" s="6">
        <v>7.9524037989786507E-6</v>
      </c>
      <c r="J413" s="6">
        <v>8.0086757634645395E-6</v>
      </c>
      <c r="K413" s="6">
        <v>3.0637320978109699E-6</v>
      </c>
      <c r="L413" s="6">
        <v>3.4561199870912301E-6</v>
      </c>
      <c r="M413" s="6">
        <v>3.4740804320397098E-6</v>
      </c>
      <c r="N413" s="4" t="b">
        <f>_xlfn.XLOOKUP(Table2[[#This Row],[Protein]],Table3[name],Table3[subloc_assigned],"")&lt;&gt;""</f>
        <v>1</v>
      </c>
      <c r="O413" s="6" t="str" cm="1">
        <f t="array" ref="O413">IF(Table2[[#This Row],[modeled?]]," "&amp;_xlfn.TEXTJOIN(" ",FALSE,_xlfn._xlws.FILTER(Table3[subloc_assigned],Table3[name]=Table2[[#This Row],[Protein]],""))&amp;" ","")</f>
        <v xml:space="preserve"> c </v>
      </c>
      <c r="P413" s="6" t="b">
        <f>OR(ISNUMBER(FIND(" m ",Table2[[#This Row],[loc?]])),ISNUMBER(FIND(" mm ",Table2[[#This Row],[loc?]])))</f>
        <v>0</v>
      </c>
      <c r="Q413" s="6" t="b">
        <f>AND(OR(ISNUMBER(FIND(" m ",Table2[[#This Row],[loc?]])),ISNUMBER(FIND(" mm ",Table2[[#This Row],[loc?]]))),SUBSTITUTE(SUBSTITUTE(Table2[[#This Row],[loc?]]," m ","")," mm ","")="")</f>
        <v>0</v>
      </c>
      <c r="R413" s="36" cm="1">
        <f t="array" ref="R413">AVERAGE(IF(Table2[[#This Row],[Min_aerobic_1]:[Min_aerobic_2]]="NA",0,Table2[[#This Row],[Min_aerobic_1]:[Min_aerobic_2]]))</f>
        <v>1.0321731947480289E-5</v>
      </c>
    </row>
    <row r="414" spans="1:18" x14ac:dyDescent="0.35">
      <c r="A414" s="4" t="s">
        <v>1243</v>
      </c>
      <c r="B414" s="4" t="s">
        <v>1244</v>
      </c>
      <c r="C414" s="4" t="s">
        <v>1245</v>
      </c>
      <c r="D414" s="4">
        <v>2.4328495890219999E-4</v>
      </c>
      <c r="E414" s="4">
        <v>1.9855968216118199E-4</v>
      </c>
      <c r="F414" s="4">
        <v>2.6883347544552399E-4</v>
      </c>
      <c r="G414" s="4">
        <v>2.5439687255206402E-4</v>
      </c>
      <c r="H414" s="4">
        <v>3.1478701658727498E-4</v>
      </c>
      <c r="I414" s="4">
        <v>3.1512576196256301E-4</v>
      </c>
      <c r="J414" s="4">
        <v>3.1588018258312201E-4</v>
      </c>
      <c r="K414" s="4">
        <v>3.7812963518127699E-4</v>
      </c>
      <c r="L414" s="4">
        <v>4.5359592000644797E-4</v>
      </c>
      <c r="M414" s="4">
        <v>4.30301779165244E-4</v>
      </c>
      <c r="N414" s="4" t="b">
        <f>_xlfn.XLOOKUP(Table2[[#This Row],[Protein]],Table3[name],Table3[subloc_assigned],"")&lt;&gt;""</f>
        <v>0</v>
      </c>
      <c r="O414" s="6" t="str" cm="1">
        <f t="array" ref="O414">IF(Table2[[#This Row],[modeled?]]," "&amp;_xlfn.TEXTJOIN(" ",FALSE,_xlfn._xlws.FILTER(Table3[subloc_assigned],Table3[name]=Table2[[#This Row],[Protein]],""))&amp;" ","")</f>
        <v/>
      </c>
      <c r="P414" s="6" t="b">
        <f>OR(ISNUMBER(FIND(" m ",Table2[[#This Row],[loc?]])),ISNUMBER(FIND(" mm ",Table2[[#This Row],[loc?]])))</f>
        <v>0</v>
      </c>
      <c r="Q414" s="6" t="b">
        <f>AND(OR(ISNUMBER(FIND(" m ",Table2[[#This Row],[loc?]])),ISNUMBER(FIND(" mm ",Table2[[#This Row],[loc?]]))),SUBSTITUTE(SUBSTITUTE(Table2[[#This Row],[loc?]]," m ","")," mm ","")="")</f>
        <v>0</v>
      </c>
      <c r="R414" s="36" cm="1">
        <f t="array" ref="R414">AVERAGE(IF(Table2[[#This Row],[Min_aerobic_1]:[Min_aerobic_2]]="NA",0,Table2[[#This Row],[Min_aerobic_1]:[Min_aerobic_2]]))</f>
        <v>2.20922320531691E-4</v>
      </c>
    </row>
    <row r="415" spans="1:18" x14ac:dyDescent="0.35">
      <c r="A415" s="4" t="s">
        <v>1246</v>
      </c>
      <c r="B415" s="4" t="s">
        <v>1247</v>
      </c>
      <c r="C415" s="4" t="s">
        <v>1248</v>
      </c>
      <c r="D415" s="6">
        <v>8.1764725377233701E-5</v>
      </c>
      <c r="E415" s="6">
        <v>8.9445903393527406E-5</v>
      </c>
      <c r="F415" s="6">
        <v>9.8660644994048603E-5</v>
      </c>
      <c r="G415" s="6">
        <v>9.8982871540708806E-5</v>
      </c>
      <c r="H415" s="4">
        <v>1.7843920173888099E-4</v>
      </c>
      <c r="I415" s="4">
        <v>1.78873863090455E-4</v>
      </c>
      <c r="J415" s="4">
        <v>1.8453981827219E-4</v>
      </c>
      <c r="K415" s="4">
        <v>1.89552445435053E-4</v>
      </c>
      <c r="L415" s="4">
        <v>2.05833641543554E-4</v>
      </c>
      <c r="M415" s="4">
        <v>2.04727074499528E-4</v>
      </c>
      <c r="N415" s="4" t="b">
        <f>_xlfn.XLOOKUP(Table2[[#This Row],[Protein]],Table3[name],Table3[subloc_assigned],"")&lt;&gt;""</f>
        <v>0</v>
      </c>
      <c r="O415" s="6" t="str" cm="1">
        <f t="array" ref="O415">IF(Table2[[#This Row],[modeled?]]," "&amp;_xlfn.TEXTJOIN(" ",FALSE,_xlfn._xlws.FILTER(Table3[subloc_assigned],Table3[name]=Table2[[#This Row],[Protein]],""))&amp;" ","")</f>
        <v/>
      </c>
      <c r="P415" s="6" t="b">
        <f>OR(ISNUMBER(FIND(" m ",Table2[[#This Row],[loc?]])),ISNUMBER(FIND(" mm ",Table2[[#This Row],[loc?]])))</f>
        <v>0</v>
      </c>
      <c r="Q415" s="6" t="b">
        <f>AND(OR(ISNUMBER(FIND(" m ",Table2[[#This Row],[loc?]])),ISNUMBER(FIND(" mm ",Table2[[#This Row],[loc?]]))),SUBSTITUTE(SUBSTITUTE(Table2[[#This Row],[loc?]]," m ","")," mm ","")="")</f>
        <v>0</v>
      </c>
      <c r="R415" s="36" cm="1">
        <f t="array" ref="R415">AVERAGE(IF(Table2[[#This Row],[Min_aerobic_1]:[Min_aerobic_2]]="NA",0,Table2[[#This Row],[Min_aerobic_1]:[Min_aerobic_2]]))</f>
        <v>8.5605314385380553E-5</v>
      </c>
    </row>
    <row r="416" spans="1:18" x14ac:dyDescent="0.35">
      <c r="A416" s="4" t="s">
        <v>1249</v>
      </c>
      <c r="B416" s="4" t="s">
        <v>1250</v>
      </c>
      <c r="C416" s="4" t="s">
        <v>1251</v>
      </c>
      <c r="D416" s="6">
        <v>2.29370826556744E-6</v>
      </c>
      <c r="E416" s="6">
        <v>2.67667838046616E-6</v>
      </c>
      <c r="F416" s="6">
        <v>1.3927758598616E-6</v>
      </c>
      <c r="G416" s="6">
        <v>1.4755079879672E-6</v>
      </c>
      <c r="H416" s="6">
        <v>4.5201585959665901E-6</v>
      </c>
      <c r="I416" s="6">
        <v>4.4619574679884703E-6</v>
      </c>
      <c r="J416" s="6">
        <v>4.1520289786344896E-6</v>
      </c>
      <c r="K416" s="6">
        <v>4.6025690785535001E-6</v>
      </c>
      <c r="L416" s="6">
        <v>4.8705887299048003E-6</v>
      </c>
      <c r="M416" s="6">
        <v>4.45880746376317E-6</v>
      </c>
      <c r="N416" s="4" t="b">
        <f>_xlfn.XLOOKUP(Table2[[#This Row],[Protein]],Table3[name],Table3[subloc_assigned],"")&lt;&gt;""</f>
        <v>0</v>
      </c>
      <c r="O416" s="6" t="str" cm="1">
        <f t="array" ref="O416">IF(Table2[[#This Row],[modeled?]]," "&amp;_xlfn.TEXTJOIN(" ",FALSE,_xlfn._xlws.FILTER(Table3[subloc_assigned],Table3[name]=Table2[[#This Row],[Protein]],""))&amp;" ","")</f>
        <v/>
      </c>
      <c r="P416" s="6" t="b">
        <f>OR(ISNUMBER(FIND(" m ",Table2[[#This Row],[loc?]])),ISNUMBER(FIND(" mm ",Table2[[#This Row],[loc?]])))</f>
        <v>0</v>
      </c>
      <c r="Q416" s="6" t="b">
        <f>AND(OR(ISNUMBER(FIND(" m ",Table2[[#This Row],[loc?]])),ISNUMBER(FIND(" mm ",Table2[[#This Row],[loc?]]))),SUBSTITUTE(SUBSTITUTE(Table2[[#This Row],[loc?]]," m ","")," mm ","")="")</f>
        <v>0</v>
      </c>
      <c r="R416" s="36" cm="1">
        <f t="array" ref="R416">AVERAGE(IF(Table2[[#This Row],[Min_aerobic_1]:[Min_aerobic_2]]="NA",0,Table2[[#This Row],[Min_aerobic_1]:[Min_aerobic_2]]))</f>
        <v>2.4851933230168E-6</v>
      </c>
    </row>
    <row r="417" spans="1:18" x14ac:dyDescent="0.35">
      <c r="A417" s="4" t="s">
        <v>1252</v>
      </c>
      <c r="B417" s="4" t="s">
        <v>1253</v>
      </c>
      <c r="C417" s="4" t="s">
        <v>1254</v>
      </c>
      <c r="D417" s="4">
        <v>2.70257863535206E-4</v>
      </c>
      <c r="E417" s="4">
        <v>3.80001008347038E-4</v>
      </c>
      <c r="F417" s="4">
        <v>1.8956098736808599E-4</v>
      </c>
      <c r="G417" s="4">
        <v>1.7813849416378099E-4</v>
      </c>
      <c r="H417" s="4">
        <v>2.4662480075380102E-4</v>
      </c>
      <c r="I417" s="4">
        <v>4.2456178286225701E-4</v>
      </c>
      <c r="J417" s="4">
        <v>3.6035396391693103E-4</v>
      </c>
      <c r="K417" s="4">
        <v>4.1454448799172199E-4</v>
      </c>
      <c r="L417" s="4">
        <v>4.5621678776709002E-4</v>
      </c>
      <c r="M417" s="4">
        <v>4.7318024562941901E-4</v>
      </c>
      <c r="N417" s="4" t="b">
        <f>_xlfn.XLOOKUP(Table2[[#This Row],[Protein]],Table3[name],Table3[subloc_assigned],"")&lt;&gt;""</f>
        <v>0</v>
      </c>
      <c r="O417" s="6" t="str" cm="1">
        <f t="array" ref="O417">IF(Table2[[#This Row],[modeled?]]," "&amp;_xlfn.TEXTJOIN(" ",FALSE,_xlfn._xlws.FILTER(Table3[subloc_assigned],Table3[name]=Table2[[#This Row],[Protein]],""))&amp;" ","")</f>
        <v/>
      </c>
      <c r="P417" s="6" t="b">
        <f>OR(ISNUMBER(FIND(" m ",Table2[[#This Row],[loc?]])),ISNUMBER(FIND(" mm ",Table2[[#This Row],[loc?]])))</f>
        <v>0</v>
      </c>
      <c r="Q417" s="6" t="b">
        <f>AND(OR(ISNUMBER(FIND(" m ",Table2[[#This Row],[loc?]])),ISNUMBER(FIND(" mm ",Table2[[#This Row],[loc?]]))),SUBSTITUTE(SUBSTITUTE(Table2[[#This Row],[loc?]]," m ","")," mm ","")="")</f>
        <v>0</v>
      </c>
      <c r="R417" s="36" cm="1">
        <f t="array" ref="R417">AVERAGE(IF(Table2[[#This Row],[Min_aerobic_1]:[Min_aerobic_2]]="NA",0,Table2[[#This Row],[Min_aerobic_1]:[Min_aerobic_2]]))</f>
        <v>3.2512943594112202E-4</v>
      </c>
    </row>
    <row r="418" spans="1:18" x14ac:dyDescent="0.35">
      <c r="A418" s="4" t="s">
        <v>1255</v>
      </c>
      <c r="B418" s="4" t="s">
        <v>1256</v>
      </c>
      <c r="C418" s="4" t="s">
        <v>1257</v>
      </c>
      <c r="D418" s="4">
        <v>8.0956303392412101E-4</v>
      </c>
      <c r="E418" s="4">
        <v>6.2480844627801002E-4</v>
      </c>
      <c r="F418" s="4">
        <v>6.6283034048126503E-4</v>
      </c>
      <c r="G418" s="4">
        <v>6.1823314130486802E-4</v>
      </c>
      <c r="H418" s="4">
        <v>1.28530973599692E-3</v>
      </c>
      <c r="I418" s="4">
        <v>1.3612798968540699E-3</v>
      </c>
      <c r="J418" s="4">
        <v>1.33757726157335E-3</v>
      </c>
      <c r="K418" s="4">
        <v>9.8813866637450305E-4</v>
      </c>
      <c r="L418" s="4">
        <v>1.0240954867598499E-3</v>
      </c>
      <c r="M418" s="4">
        <v>1.0308880624145401E-3</v>
      </c>
      <c r="N418" s="4" t="b">
        <f>_xlfn.XLOOKUP(Table2[[#This Row],[Protein]],Table3[name],Table3[subloc_assigned],"")&lt;&gt;""</f>
        <v>1</v>
      </c>
      <c r="O418" s="6" t="str" cm="1">
        <f t="array" ref="O418">IF(Table2[[#This Row],[modeled?]]," "&amp;_xlfn.TEXTJOIN(" ",FALSE,_xlfn._xlws.FILTER(Table3[subloc_assigned],Table3[name]=Table2[[#This Row],[Protein]],""))&amp;" ","")</f>
        <v xml:space="preserve"> c </v>
      </c>
      <c r="P418" s="6" t="b">
        <f>OR(ISNUMBER(FIND(" m ",Table2[[#This Row],[loc?]])),ISNUMBER(FIND(" mm ",Table2[[#This Row],[loc?]])))</f>
        <v>0</v>
      </c>
      <c r="Q418" s="6" t="b">
        <f>AND(OR(ISNUMBER(FIND(" m ",Table2[[#This Row],[loc?]])),ISNUMBER(FIND(" mm ",Table2[[#This Row],[loc?]]))),SUBSTITUTE(SUBSTITUTE(Table2[[#This Row],[loc?]]," m ","")," mm ","")="")</f>
        <v>0</v>
      </c>
      <c r="R418" s="36" cm="1">
        <f t="array" ref="R418">AVERAGE(IF(Table2[[#This Row],[Min_aerobic_1]:[Min_aerobic_2]]="NA",0,Table2[[#This Row],[Min_aerobic_1]:[Min_aerobic_2]]))</f>
        <v>7.1718574010106546E-4</v>
      </c>
    </row>
    <row r="419" spans="1:18" x14ac:dyDescent="0.35">
      <c r="A419" s="4" t="s">
        <v>1258</v>
      </c>
      <c r="B419" s="4" t="s">
        <v>1259</v>
      </c>
      <c r="C419" s="4" t="s">
        <v>1260</v>
      </c>
      <c r="D419" s="4">
        <v>7.2702362786260504E-4</v>
      </c>
      <c r="E419" s="4">
        <v>8.8583681839284902E-4</v>
      </c>
      <c r="F419" s="4">
        <v>7.4831843024800203E-4</v>
      </c>
      <c r="G419" s="4">
        <v>7.2253224412617599E-4</v>
      </c>
      <c r="H419" s="4">
        <v>1.3265156635508201E-3</v>
      </c>
      <c r="I419" s="4">
        <v>1.2844898657786801E-3</v>
      </c>
      <c r="J419" s="4">
        <v>1.2906055017465399E-3</v>
      </c>
      <c r="K419" s="4">
        <v>1.2458907180445101E-3</v>
      </c>
      <c r="L419" s="4">
        <v>1.32042052124763E-3</v>
      </c>
      <c r="M419" s="4">
        <v>1.31030718106011E-3</v>
      </c>
      <c r="N419" s="4" t="b">
        <f>_xlfn.XLOOKUP(Table2[[#This Row],[Protein]],Table3[name],Table3[subloc_assigned],"")&lt;&gt;""</f>
        <v>1</v>
      </c>
      <c r="O419" s="6" t="str" cm="1">
        <f t="array" ref="O419">IF(Table2[[#This Row],[modeled?]]," "&amp;_xlfn.TEXTJOIN(" ",FALSE,_xlfn._xlws.FILTER(Table3[subloc_assigned],Table3[name]=Table2[[#This Row],[Protein]],""))&amp;" ","")</f>
        <v xml:space="preserve"> c </v>
      </c>
      <c r="P419" s="6" t="b">
        <f>OR(ISNUMBER(FIND(" m ",Table2[[#This Row],[loc?]])),ISNUMBER(FIND(" mm ",Table2[[#This Row],[loc?]])))</f>
        <v>0</v>
      </c>
      <c r="Q419" s="6" t="b">
        <f>AND(OR(ISNUMBER(FIND(" m ",Table2[[#This Row],[loc?]])),ISNUMBER(FIND(" mm ",Table2[[#This Row],[loc?]]))),SUBSTITUTE(SUBSTITUTE(Table2[[#This Row],[loc?]]," m ","")," mm ","")="")</f>
        <v>0</v>
      </c>
      <c r="R419" s="36" cm="1">
        <f t="array" ref="R419">AVERAGE(IF(Table2[[#This Row],[Min_aerobic_1]:[Min_aerobic_2]]="NA",0,Table2[[#This Row],[Min_aerobic_1]:[Min_aerobic_2]]))</f>
        <v>8.0643022312772703E-4</v>
      </c>
    </row>
    <row r="420" spans="1:18" x14ac:dyDescent="0.35">
      <c r="A420" s="4" t="s">
        <v>1261</v>
      </c>
      <c r="B420" s="4" t="s">
        <v>1262</v>
      </c>
      <c r="C420" s="4" t="s">
        <v>1263</v>
      </c>
      <c r="D420" s="6">
        <v>1.0821384236535301E-6</v>
      </c>
      <c r="E420" s="6">
        <v>1.5695582276550499E-6</v>
      </c>
      <c r="F420" s="6">
        <v>1.4579627560112E-6</v>
      </c>
      <c r="G420" s="6">
        <v>1.3948302405887499E-6</v>
      </c>
      <c r="H420" s="6">
        <v>1.1177738924311699E-6</v>
      </c>
      <c r="I420" s="6">
        <v>1.1505696234255001E-6</v>
      </c>
      <c r="J420" s="6">
        <v>1.1734492501522201E-6</v>
      </c>
      <c r="K420" s="6">
        <v>1.22915760037851E-6</v>
      </c>
      <c r="L420" s="6">
        <v>1.37293015824827E-6</v>
      </c>
      <c r="M420" s="6">
        <v>1.3035269649223899E-6</v>
      </c>
      <c r="N420" s="4" t="b">
        <f>_xlfn.XLOOKUP(Table2[[#This Row],[Protein]],Table3[name],Table3[subloc_assigned],"")&lt;&gt;""</f>
        <v>0</v>
      </c>
      <c r="O420" s="6" t="str" cm="1">
        <f t="array" ref="O420">IF(Table2[[#This Row],[modeled?]]," "&amp;_xlfn.TEXTJOIN(" ",FALSE,_xlfn._xlws.FILTER(Table3[subloc_assigned],Table3[name]=Table2[[#This Row],[Protein]],""))&amp;" ","")</f>
        <v/>
      </c>
      <c r="P420" s="6" t="b">
        <f>OR(ISNUMBER(FIND(" m ",Table2[[#This Row],[loc?]])),ISNUMBER(FIND(" mm ",Table2[[#This Row],[loc?]])))</f>
        <v>0</v>
      </c>
      <c r="Q420" s="6" t="b">
        <f>AND(OR(ISNUMBER(FIND(" m ",Table2[[#This Row],[loc?]])),ISNUMBER(FIND(" mm ",Table2[[#This Row],[loc?]]))),SUBSTITUTE(SUBSTITUTE(Table2[[#This Row],[loc?]]," m ","")," mm ","")="")</f>
        <v>0</v>
      </c>
      <c r="R420" s="36" cm="1">
        <f t="array" ref="R420">AVERAGE(IF(Table2[[#This Row],[Min_aerobic_1]:[Min_aerobic_2]]="NA",0,Table2[[#This Row],[Min_aerobic_1]:[Min_aerobic_2]]))</f>
        <v>1.3258483256542901E-6</v>
      </c>
    </row>
    <row r="421" spans="1:18" x14ac:dyDescent="0.35">
      <c r="A421" s="4" t="s">
        <v>1264</v>
      </c>
      <c r="B421" s="4" t="s">
        <v>1265</v>
      </c>
      <c r="C421" s="4" t="s">
        <v>1266</v>
      </c>
      <c r="D421" s="4">
        <v>5.8551860145081801E-4</v>
      </c>
      <c r="E421" s="4">
        <v>5.6322711764854002E-4</v>
      </c>
      <c r="F421" s="4">
        <v>5.6364278300179399E-4</v>
      </c>
      <c r="G421" s="4">
        <v>5.7485897118197699E-4</v>
      </c>
      <c r="H421" s="4">
        <v>5.3317385074552401E-4</v>
      </c>
      <c r="I421" s="4">
        <v>5.2600838957814905E-4</v>
      </c>
      <c r="J421" s="4">
        <v>5.2460536004189802E-4</v>
      </c>
      <c r="K421" s="4">
        <v>4.5905907407419101E-4</v>
      </c>
      <c r="L421" s="4">
        <v>4.8896768125539496E-4</v>
      </c>
      <c r="M421" s="4">
        <v>4.9389301441703801E-4</v>
      </c>
      <c r="N421" s="4" t="b">
        <f>_xlfn.XLOOKUP(Table2[[#This Row],[Protein]],Table3[name],Table3[subloc_assigned],"")&lt;&gt;""</f>
        <v>1</v>
      </c>
      <c r="O421" s="6" t="str" cm="1">
        <f t="array" ref="O421">IF(Table2[[#This Row],[modeled?]]," "&amp;_xlfn.TEXTJOIN(" ",FALSE,_xlfn._xlws.FILTER(Table3[subloc_assigned],Table3[name]=Table2[[#This Row],[Protein]],""))&amp;" ","")</f>
        <v xml:space="preserve"> m </v>
      </c>
      <c r="P421" s="6" t="b">
        <f>OR(ISNUMBER(FIND(" m ",Table2[[#This Row],[loc?]])),ISNUMBER(FIND(" mm ",Table2[[#This Row],[loc?]])))</f>
        <v>1</v>
      </c>
      <c r="Q421" s="6" t="b">
        <f>AND(OR(ISNUMBER(FIND(" m ",Table2[[#This Row],[loc?]])),ISNUMBER(FIND(" mm ",Table2[[#This Row],[loc?]]))),SUBSTITUTE(SUBSTITUTE(Table2[[#This Row],[loc?]]," m ","")," mm ","")="")</f>
        <v>1</v>
      </c>
      <c r="R421" s="36" cm="1">
        <f t="array" ref="R421">AVERAGE(IF(Table2[[#This Row],[Min_aerobic_1]:[Min_aerobic_2]]="NA",0,Table2[[#This Row],[Min_aerobic_1]:[Min_aerobic_2]]))</f>
        <v>5.7437285954967901E-4</v>
      </c>
    </row>
    <row r="422" spans="1:18" x14ac:dyDescent="0.35">
      <c r="A422" s="4" t="s">
        <v>1267</v>
      </c>
      <c r="B422" s="4" t="s">
        <v>1268</v>
      </c>
      <c r="C422" s="4" t="s">
        <v>1269</v>
      </c>
      <c r="D422" s="6">
        <v>3.7338180674936601E-5</v>
      </c>
      <c r="E422" s="6">
        <v>3.1472139702751503E-5</v>
      </c>
      <c r="F422" s="6">
        <v>4.2723471538920599E-5</v>
      </c>
      <c r="G422" s="6">
        <v>4.2866781992798199E-5</v>
      </c>
      <c r="H422" s="6">
        <v>4.6085809071220302E-5</v>
      </c>
      <c r="I422" s="6">
        <v>4.99347285066823E-5</v>
      </c>
      <c r="J422" s="6">
        <v>4.7335054002251299E-5</v>
      </c>
      <c r="K422" s="6">
        <v>5.2332493383277498E-5</v>
      </c>
      <c r="L422" s="6">
        <v>5.6747048829404899E-5</v>
      </c>
      <c r="M422" s="6">
        <v>5.6620243121043998E-5</v>
      </c>
      <c r="N422" s="4" t="b">
        <f>_xlfn.XLOOKUP(Table2[[#This Row],[Protein]],Table3[name],Table3[subloc_assigned],"")&lt;&gt;""</f>
        <v>1</v>
      </c>
      <c r="O422" s="6" t="str" cm="1">
        <f t="array" ref="O422">IF(Table2[[#This Row],[modeled?]]," "&amp;_xlfn.TEXTJOIN(" ",FALSE,_xlfn._xlws.FILTER(Table3[subloc_assigned],Table3[name]=Table2[[#This Row],[Protein]],""))&amp;" ","")</f>
        <v xml:space="preserve"> m </v>
      </c>
      <c r="P422" s="6" t="b">
        <f>OR(ISNUMBER(FIND(" m ",Table2[[#This Row],[loc?]])),ISNUMBER(FIND(" mm ",Table2[[#This Row],[loc?]])))</f>
        <v>1</v>
      </c>
      <c r="Q422" s="6" t="b">
        <f>AND(OR(ISNUMBER(FIND(" m ",Table2[[#This Row],[loc?]])),ISNUMBER(FIND(" mm ",Table2[[#This Row],[loc?]]))),SUBSTITUTE(SUBSTITUTE(Table2[[#This Row],[loc?]]," m ","")," mm ","")="")</f>
        <v>1</v>
      </c>
      <c r="R422" s="36" cm="1">
        <f t="array" ref="R422">AVERAGE(IF(Table2[[#This Row],[Min_aerobic_1]:[Min_aerobic_2]]="NA",0,Table2[[#This Row],[Min_aerobic_1]:[Min_aerobic_2]]))</f>
        <v>3.4405160188844049E-5</v>
      </c>
    </row>
    <row r="423" spans="1:18" x14ac:dyDescent="0.35">
      <c r="A423" s="4" t="s">
        <v>1270</v>
      </c>
      <c r="B423" s="4" t="s">
        <v>1271</v>
      </c>
      <c r="C423" s="4" t="s">
        <v>1272</v>
      </c>
      <c r="D423" s="6">
        <v>5.9871641081672203E-6</v>
      </c>
      <c r="E423" s="6">
        <v>5.12034336737936E-6</v>
      </c>
      <c r="F423" s="6">
        <v>9.8065097558893608E-6</v>
      </c>
      <c r="G423" s="6">
        <v>8.7193906882828802E-6</v>
      </c>
      <c r="H423" s="6">
        <v>4.93080143291114E-5</v>
      </c>
      <c r="I423" s="6">
        <v>3.9768892877136501E-5</v>
      </c>
      <c r="J423" s="6">
        <v>5.1573910489127502E-5</v>
      </c>
      <c r="K423" s="6">
        <v>4.9447132254529102E-5</v>
      </c>
      <c r="L423" s="6">
        <v>6.3383059669092705E-5</v>
      </c>
      <c r="M423" s="6">
        <v>4.4419469789477898E-5</v>
      </c>
      <c r="N423" s="4" t="b">
        <f>_xlfn.XLOOKUP(Table2[[#This Row],[Protein]],Table3[name],Table3[subloc_assigned],"")&lt;&gt;""</f>
        <v>1</v>
      </c>
      <c r="O423" s="6" t="str" cm="1">
        <f t="array" ref="O423">IF(Table2[[#This Row],[modeled?]]," "&amp;_xlfn.TEXTJOIN(" ",FALSE,_xlfn._xlws.FILTER(Table3[subloc_assigned],Table3[name]=Table2[[#This Row],[Protein]],""))&amp;" ","")</f>
        <v xml:space="preserve"> c </v>
      </c>
      <c r="P423" s="6" t="b">
        <f>OR(ISNUMBER(FIND(" m ",Table2[[#This Row],[loc?]])),ISNUMBER(FIND(" mm ",Table2[[#This Row],[loc?]])))</f>
        <v>0</v>
      </c>
      <c r="Q423" s="6" t="b">
        <f>AND(OR(ISNUMBER(FIND(" m ",Table2[[#This Row],[loc?]])),ISNUMBER(FIND(" mm ",Table2[[#This Row],[loc?]]))),SUBSTITUTE(SUBSTITUTE(Table2[[#This Row],[loc?]]," m ","")," mm ","")="")</f>
        <v>0</v>
      </c>
      <c r="R423" s="36" cm="1">
        <f t="array" ref="R423">AVERAGE(IF(Table2[[#This Row],[Min_aerobic_1]:[Min_aerobic_2]]="NA",0,Table2[[#This Row],[Min_aerobic_1]:[Min_aerobic_2]]))</f>
        <v>5.5537537377732906E-6</v>
      </c>
    </row>
    <row r="424" spans="1:18" x14ac:dyDescent="0.35">
      <c r="A424" s="4" t="s">
        <v>1273</v>
      </c>
      <c r="B424" s="4" t="s">
        <v>1274</v>
      </c>
      <c r="C424" s="4" t="s">
        <v>1275</v>
      </c>
      <c r="D424" s="4">
        <v>9.0996544459754703E-4</v>
      </c>
      <c r="E424" s="4">
        <v>7.3058005112454805E-4</v>
      </c>
      <c r="F424" s="4">
        <v>1.26754284566075E-3</v>
      </c>
      <c r="G424" s="4">
        <v>1.2932809846514599E-3</v>
      </c>
      <c r="H424" s="4">
        <v>1.7327086630064699E-3</v>
      </c>
      <c r="I424" s="4">
        <v>1.6960203628411899E-3</v>
      </c>
      <c r="J424" s="4">
        <v>1.7187501005395799E-3</v>
      </c>
      <c r="K424" s="4">
        <v>1.8120474420511099E-3</v>
      </c>
      <c r="L424" s="4">
        <v>2.0925270938165299E-3</v>
      </c>
      <c r="M424" s="4">
        <v>2.0043787545850201E-3</v>
      </c>
      <c r="N424" s="4" t="b">
        <f>_xlfn.XLOOKUP(Table2[[#This Row],[Protein]],Table3[name],Table3[subloc_assigned],"")&lt;&gt;""</f>
        <v>0</v>
      </c>
      <c r="O424" s="6" t="str" cm="1">
        <f t="array" ref="O424">IF(Table2[[#This Row],[modeled?]]," "&amp;_xlfn.TEXTJOIN(" ",FALSE,_xlfn._xlws.FILTER(Table3[subloc_assigned],Table3[name]=Table2[[#This Row],[Protein]],""))&amp;" ","")</f>
        <v/>
      </c>
      <c r="P424" s="6" t="b">
        <f>OR(ISNUMBER(FIND(" m ",Table2[[#This Row],[loc?]])),ISNUMBER(FIND(" mm ",Table2[[#This Row],[loc?]])))</f>
        <v>0</v>
      </c>
      <c r="Q424" s="6" t="b">
        <f>AND(OR(ISNUMBER(FIND(" m ",Table2[[#This Row],[loc?]])),ISNUMBER(FIND(" mm ",Table2[[#This Row],[loc?]]))),SUBSTITUTE(SUBSTITUTE(Table2[[#This Row],[loc?]]," m ","")," mm ","")="")</f>
        <v>0</v>
      </c>
      <c r="R424" s="36" cm="1">
        <f t="array" ref="R424">AVERAGE(IF(Table2[[#This Row],[Min_aerobic_1]:[Min_aerobic_2]]="NA",0,Table2[[#This Row],[Min_aerobic_1]:[Min_aerobic_2]]))</f>
        <v>8.2027274786104754E-4</v>
      </c>
    </row>
    <row r="425" spans="1:18" x14ac:dyDescent="0.35">
      <c r="A425" s="4" t="s">
        <v>1276</v>
      </c>
      <c r="B425" s="4" t="s">
        <v>1277</v>
      </c>
      <c r="C425" s="4" t="s">
        <v>1278</v>
      </c>
      <c r="D425" s="4">
        <v>1.39088710445408E-2</v>
      </c>
      <c r="E425" s="4">
        <v>1.20652203228895E-2</v>
      </c>
      <c r="F425" s="4">
        <v>1.6932096370374902E-2</v>
      </c>
      <c r="G425" s="4">
        <v>1.6550754854131398E-2</v>
      </c>
      <c r="H425" s="4">
        <v>1.5887658794584699E-2</v>
      </c>
      <c r="I425" s="4">
        <v>1.6214609131551899E-2</v>
      </c>
      <c r="J425" s="4">
        <v>1.5786488411237899E-2</v>
      </c>
      <c r="K425" s="4">
        <v>1.8576416443004399E-2</v>
      </c>
      <c r="L425" s="4">
        <v>1.8702739407637399E-2</v>
      </c>
      <c r="M425" s="4">
        <v>1.8914383731243E-2</v>
      </c>
      <c r="N425" s="4" t="b">
        <f>_xlfn.XLOOKUP(Table2[[#This Row],[Protein]],Table3[name],Table3[subloc_assigned],"")&lt;&gt;""</f>
        <v>0</v>
      </c>
      <c r="O425" s="6" t="str" cm="1">
        <f t="array" ref="O425">IF(Table2[[#This Row],[modeled?]]," "&amp;_xlfn.TEXTJOIN(" ",FALSE,_xlfn._xlws.FILTER(Table3[subloc_assigned],Table3[name]=Table2[[#This Row],[Protein]],""))&amp;" ","")</f>
        <v/>
      </c>
      <c r="P425" s="6" t="b">
        <f>OR(ISNUMBER(FIND(" m ",Table2[[#This Row],[loc?]])),ISNUMBER(FIND(" mm ",Table2[[#This Row],[loc?]])))</f>
        <v>0</v>
      </c>
      <c r="Q425" s="6" t="b">
        <f>AND(OR(ISNUMBER(FIND(" m ",Table2[[#This Row],[loc?]])),ISNUMBER(FIND(" mm ",Table2[[#This Row],[loc?]]))),SUBSTITUTE(SUBSTITUTE(Table2[[#This Row],[loc?]]," m ","")," mm ","")="")</f>
        <v>0</v>
      </c>
      <c r="R425" s="36" cm="1">
        <f t="array" ref="R425">AVERAGE(IF(Table2[[#This Row],[Min_aerobic_1]:[Min_aerobic_2]]="NA",0,Table2[[#This Row],[Min_aerobic_1]:[Min_aerobic_2]]))</f>
        <v>1.298704568371515E-2</v>
      </c>
    </row>
    <row r="426" spans="1:18" x14ac:dyDescent="0.35">
      <c r="A426" s="4" t="s">
        <v>1279</v>
      </c>
      <c r="B426" s="4" t="s">
        <v>1280</v>
      </c>
      <c r="C426" s="4" t="s">
        <v>1281</v>
      </c>
      <c r="D426" s="6">
        <v>5.5647893119404797E-6</v>
      </c>
      <c r="E426" s="6">
        <v>5.4976040595576697E-6</v>
      </c>
      <c r="F426" s="6">
        <v>5.9234262882933398E-6</v>
      </c>
      <c r="G426" s="6">
        <v>5.9452967992284799E-6</v>
      </c>
      <c r="H426" s="6">
        <v>1.2416961296552399E-5</v>
      </c>
      <c r="I426" s="6">
        <v>1.25826456926032E-5</v>
      </c>
      <c r="J426" s="6">
        <v>1.4669102636001501E-5</v>
      </c>
      <c r="K426" s="6">
        <v>1.13541562078284E-5</v>
      </c>
      <c r="L426" s="6">
        <v>1.1423990572125901E-5</v>
      </c>
      <c r="M426" s="6">
        <v>1.22522552065673E-5</v>
      </c>
      <c r="N426" s="4" t="b">
        <f>_xlfn.XLOOKUP(Table2[[#This Row],[Protein]],Table3[name],Table3[subloc_assigned],"")&lt;&gt;""</f>
        <v>0</v>
      </c>
      <c r="O426" s="6" t="str" cm="1">
        <f t="array" ref="O426">IF(Table2[[#This Row],[modeled?]]," "&amp;_xlfn.TEXTJOIN(" ",FALSE,_xlfn._xlws.FILTER(Table3[subloc_assigned],Table3[name]=Table2[[#This Row],[Protein]],""))&amp;" ","")</f>
        <v/>
      </c>
      <c r="P426" s="6" t="b">
        <f>OR(ISNUMBER(FIND(" m ",Table2[[#This Row],[loc?]])),ISNUMBER(FIND(" mm ",Table2[[#This Row],[loc?]])))</f>
        <v>0</v>
      </c>
      <c r="Q426" s="6" t="b">
        <f>AND(OR(ISNUMBER(FIND(" m ",Table2[[#This Row],[loc?]])),ISNUMBER(FIND(" mm ",Table2[[#This Row],[loc?]]))),SUBSTITUTE(SUBSTITUTE(Table2[[#This Row],[loc?]]," m ","")," mm ","")="")</f>
        <v>0</v>
      </c>
      <c r="R426" s="36" cm="1">
        <f t="array" ref="R426">AVERAGE(IF(Table2[[#This Row],[Min_aerobic_1]:[Min_aerobic_2]]="NA",0,Table2[[#This Row],[Min_aerobic_1]:[Min_aerobic_2]]))</f>
        <v>5.5311966857490747E-6</v>
      </c>
    </row>
    <row r="427" spans="1:18" x14ac:dyDescent="0.35">
      <c r="A427" s="4" t="s">
        <v>1282</v>
      </c>
      <c r="B427" s="4" t="s">
        <v>1283</v>
      </c>
      <c r="C427" s="4" t="s">
        <v>1284</v>
      </c>
      <c r="D427" s="4">
        <v>3.0685785127411002E-4</v>
      </c>
      <c r="E427" s="4">
        <v>3.83830904295015E-4</v>
      </c>
      <c r="F427" s="4">
        <v>4.01249992401467E-4</v>
      </c>
      <c r="G427" s="4">
        <v>4.2004959510561803E-4</v>
      </c>
      <c r="H427" s="6">
        <v>9.7104924437873497E-5</v>
      </c>
      <c r="I427" s="4">
        <v>1.2793959839193299E-4</v>
      </c>
      <c r="J427" s="4">
        <v>1.269735605839E-4</v>
      </c>
      <c r="K427" s="4">
        <v>1.15685857997257E-4</v>
      </c>
      <c r="L427" s="4">
        <v>1.3219813686604401E-4</v>
      </c>
      <c r="M427" s="4">
        <v>1.4311985322487501E-4</v>
      </c>
      <c r="N427" s="4" t="b">
        <f>_xlfn.XLOOKUP(Table2[[#This Row],[Protein]],Table3[name],Table3[subloc_assigned],"")&lt;&gt;""</f>
        <v>0</v>
      </c>
      <c r="O427" s="6" t="str" cm="1">
        <f t="array" ref="O427">IF(Table2[[#This Row],[modeled?]]," "&amp;_xlfn.TEXTJOIN(" ",FALSE,_xlfn._xlws.FILTER(Table3[subloc_assigned],Table3[name]=Table2[[#This Row],[Protein]],""))&amp;" ","")</f>
        <v/>
      </c>
      <c r="P427" s="6" t="b">
        <f>OR(ISNUMBER(FIND(" m ",Table2[[#This Row],[loc?]])),ISNUMBER(FIND(" mm ",Table2[[#This Row],[loc?]])))</f>
        <v>0</v>
      </c>
      <c r="Q427" s="6" t="b">
        <f>AND(OR(ISNUMBER(FIND(" m ",Table2[[#This Row],[loc?]])),ISNUMBER(FIND(" mm ",Table2[[#This Row],[loc?]]))),SUBSTITUTE(SUBSTITUTE(Table2[[#This Row],[loc?]]," m ","")," mm ","")="")</f>
        <v>0</v>
      </c>
      <c r="R427" s="36" cm="1">
        <f t="array" ref="R427">AVERAGE(IF(Table2[[#This Row],[Min_aerobic_1]:[Min_aerobic_2]]="NA",0,Table2[[#This Row],[Min_aerobic_1]:[Min_aerobic_2]]))</f>
        <v>3.4534437778456251E-4</v>
      </c>
    </row>
    <row r="428" spans="1:18" x14ac:dyDescent="0.35">
      <c r="A428" s="4" t="s">
        <v>1285</v>
      </c>
      <c r="B428" s="4" t="s">
        <v>1286</v>
      </c>
      <c r="C428" s="4" t="s">
        <v>1287</v>
      </c>
      <c r="D428" s="4">
        <v>2.39557749559071E-4</v>
      </c>
      <c r="E428" s="4">
        <v>2.13426548614873E-4</v>
      </c>
      <c r="F428" s="4">
        <v>2.9523882386183901E-4</v>
      </c>
      <c r="G428" s="4">
        <v>2.8327315804521701E-4</v>
      </c>
      <c r="H428" s="4">
        <v>4.5133350414734599E-4</v>
      </c>
      <c r="I428" s="4">
        <v>4.3531006682736803E-4</v>
      </c>
      <c r="J428" s="4">
        <v>4.3428033081143602E-4</v>
      </c>
      <c r="K428" s="4">
        <v>4.8475455790684198E-4</v>
      </c>
      <c r="L428" s="4">
        <v>5.02276362025412E-4</v>
      </c>
      <c r="M428" s="4">
        <v>4.9358921694150004E-4</v>
      </c>
      <c r="N428" s="4" t="b">
        <f>_xlfn.XLOOKUP(Table2[[#This Row],[Protein]],Table3[name],Table3[subloc_assigned],"")&lt;&gt;""</f>
        <v>1</v>
      </c>
      <c r="O428" s="6" t="str" cm="1">
        <f t="array" ref="O428">IF(Table2[[#This Row],[modeled?]]," "&amp;_xlfn.TEXTJOIN(" ",FALSE,_xlfn._xlws.FILTER(Table3[subloc_assigned],Table3[name]=Table2[[#This Row],[Protein]],""))&amp;" ","")</f>
        <v xml:space="preserve"> c </v>
      </c>
      <c r="P428" s="6" t="b">
        <f>OR(ISNUMBER(FIND(" m ",Table2[[#This Row],[loc?]])),ISNUMBER(FIND(" mm ",Table2[[#This Row],[loc?]])))</f>
        <v>0</v>
      </c>
      <c r="Q428" s="6" t="b">
        <f>AND(OR(ISNUMBER(FIND(" m ",Table2[[#This Row],[loc?]])),ISNUMBER(FIND(" mm ",Table2[[#This Row],[loc?]]))),SUBSTITUTE(SUBSTITUTE(Table2[[#This Row],[loc?]]," m ","")," mm ","")="")</f>
        <v>0</v>
      </c>
      <c r="R428" s="36" cm="1">
        <f t="array" ref="R428">AVERAGE(IF(Table2[[#This Row],[Min_aerobic_1]:[Min_aerobic_2]]="NA",0,Table2[[#This Row],[Min_aerobic_1]:[Min_aerobic_2]]))</f>
        <v>2.26492149086972E-4</v>
      </c>
    </row>
    <row r="429" spans="1:18" x14ac:dyDescent="0.35">
      <c r="A429" s="4" t="s">
        <v>1288</v>
      </c>
      <c r="B429" s="4" t="s">
        <v>1289</v>
      </c>
      <c r="C429" s="4" t="s">
        <v>1290</v>
      </c>
      <c r="D429" s="4">
        <v>2.13835557803601E-4</v>
      </c>
      <c r="E429" s="4">
        <v>2.3453786921236099E-4</v>
      </c>
      <c r="F429" s="4">
        <v>2.2401776248337E-4</v>
      </c>
      <c r="G429" s="4">
        <v>2.34562276124168E-4</v>
      </c>
      <c r="H429" s="4">
        <v>4.2330893403318999E-4</v>
      </c>
      <c r="I429" s="4">
        <v>4.6305184824907398E-4</v>
      </c>
      <c r="J429" s="4">
        <v>4.4940095270868497E-4</v>
      </c>
      <c r="K429" s="4">
        <v>4.2611781119468998E-4</v>
      </c>
      <c r="L429" s="4">
        <v>4.9061296485462499E-4</v>
      </c>
      <c r="M429" s="4">
        <v>4.8017691517952501E-4</v>
      </c>
      <c r="N429" s="4" t="b">
        <f>_xlfn.XLOOKUP(Table2[[#This Row],[Protein]],Table3[name],Table3[subloc_assigned],"")&lt;&gt;""</f>
        <v>1</v>
      </c>
      <c r="O429" s="6" t="str" cm="1">
        <f t="array" ref="O429">IF(Table2[[#This Row],[modeled?]]," "&amp;_xlfn.TEXTJOIN(" ",FALSE,_xlfn._xlws.FILTER(Table3[subloc_assigned],Table3[name]=Table2[[#This Row],[Protein]],""))&amp;" ","")</f>
        <v xml:space="preserve"> rm </v>
      </c>
      <c r="P429" s="6" t="b">
        <f>OR(ISNUMBER(FIND(" m ",Table2[[#This Row],[loc?]])),ISNUMBER(FIND(" mm ",Table2[[#This Row],[loc?]])))</f>
        <v>0</v>
      </c>
      <c r="Q429" s="6" t="b">
        <f>AND(OR(ISNUMBER(FIND(" m ",Table2[[#This Row],[loc?]])),ISNUMBER(FIND(" mm ",Table2[[#This Row],[loc?]]))),SUBSTITUTE(SUBSTITUTE(Table2[[#This Row],[loc?]]," m ","")," mm ","")="")</f>
        <v>0</v>
      </c>
      <c r="R429" s="36" cm="1">
        <f t="array" ref="R429">AVERAGE(IF(Table2[[#This Row],[Min_aerobic_1]:[Min_aerobic_2]]="NA",0,Table2[[#This Row],[Min_aerobic_1]:[Min_aerobic_2]]))</f>
        <v>2.2418671350798099E-4</v>
      </c>
    </row>
    <row r="430" spans="1:18" x14ac:dyDescent="0.35">
      <c r="A430" s="4" t="s">
        <v>1291</v>
      </c>
      <c r="B430" s="4" t="s">
        <v>1292</v>
      </c>
      <c r="C430" s="4" t="s">
        <v>1293</v>
      </c>
      <c r="D430" s="4">
        <v>1.15831537414797E-4</v>
      </c>
      <c r="E430" s="4">
        <v>1.04379047170929E-4</v>
      </c>
      <c r="F430" s="4">
        <v>1.2747544331917301E-4</v>
      </c>
      <c r="G430" s="4">
        <v>1.2563119615292999E-4</v>
      </c>
      <c r="H430" s="4">
        <v>2.31185665888301E-4</v>
      </c>
      <c r="I430" s="4">
        <v>2.2562570671492201E-4</v>
      </c>
      <c r="J430" s="4">
        <v>2.28096605399675E-4</v>
      </c>
      <c r="K430" s="4">
        <v>2.1329476011204001E-4</v>
      </c>
      <c r="L430" s="4">
        <v>2.30272051792702E-4</v>
      </c>
      <c r="M430" s="4">
        <v>2.25833696035966E-4</v>
      </c>
      <c r="N430" s="4" t="b">
        <f>_xlfn.XLOOKUP(Table2[[#This Row],[Protein]],Table3[name],Table3[subloc_assigned],"")&lt;&gt;""</f>
        <v>1</v>
      </c>
      <c r="O430" s="6" t="str" cm="1">
        <f t="array" ref="O430">IF(Table2[[#This Row],[modeled?]]," "&amp;_xlfn.TEXTJOIN(" ",FALSE,_xlfn._xlws.FILTER(Table3[subloc_assigned],Table3[name]=Table2[[#This Row],[Protein]],""))&amp;" ","")</f>
        <v xml:space="preserve"> mm </v>
      </c>
      <c r="P430" s="6" t="b">
        <f>OR(ISNUMBER(FIND(" m ",Table2[[#This Row],[loc?]])),ISNUMBER(FIND(" mm ",Table2[[#This Row],[loc?]])))</f>
        <v>1</v>
      </c>
      <c r="Q430" s="6" t="b">
        <f>AND(OR(ISNUMBER(FIND(" m ",Table2[[#This Row],[loc?]])),ISNUMBER(FIND(" mm ",Table2[[#This Row],[loc?]]))),SUBSTITUTE(SUBSTITUTE(Table2[[#This Row],[loc?]]," m ","")," mm ","")="")</f>
        <v>1</v>
      </c>
      <c r="R430" s="36" cm="1">
        <f t="array" ref="R430">AVERAGE(IF(Table2[[#This Row],[Min_aerobic_1]:[Min_aerobic_2]]="NA",0,Table2[[#This Row],[Min_aerobic_1]:[Min_aerobic_2]]))</f>
        <v>1.10105292292863E-4</v>
      </c>
    </row>
    <row r="431" spans="1:18" x14ac:dyDescent="0.35">
      <c r="A431" s="4" t="s">
        <v>1294</v>
      </c>
      <c r="B431" s="4" t="s">
        <v>1295</v>
      </c>
      <c r="C431" s="4" t="s">
        <v>1296</v>
      </c>
      <c r="D431" s="6">
        <v>2.9254046543320298E-6</v>
      </c>
      <c r="E431" s="6">
        <v>3.1171297830245999E-6</v>
      </c>
      <c r="F431" s="6">
        <v>2.0238690920089899E-6</v>
      </c>
      <c r="G431" s="6">
        <v>2.3359014698970198E-6</v>
      </c>
      <c r="H431" s="6">
        <v>6.5252141791059296E-6</v>
      </c>
      <c r="I431" s="6">
        <v>6.6265415009472304E-6</v>
      </c>
      <c r="J431" s="6">
        <v>7.0209232581372103E-6</v>
      </c>
      <c r="K431" s="6">
        <v>7.2355230306969001E-6</v>
      </c>
      <c r="L431" s="6">
        <v>7.6954789590330706E-6</v>
      </c>
      <c r="M431" s="6">
        <v>7.4629689137332804E-6</v>
      </c>
      <c r="N431" s="4" t="b">
        <f>_xlfn.XLOOKUP(Table2[[#This Row],[Protein]],Table3[name],Table3[subloc_assigned],"")&lt;&gt;""</f>
        <v>0</v>
      </c>
      <c r="O431" s="6" t="str" cm="1">
        <f t="array" ref="O431">IF(Table2[[#This Row],[modeled?]]," "&amp;_xlfn.TEXTJOIN(" ",FALSE,_xlfn._xlws.FILTER(Table3[subloc_assigned],Table3[name]=Table2[[#This Row],[Protein]],""))&amp;" ","")</f>
        <v/>
      </c>
      <c r="P431" s="6" t="b">
        <f>OR(ISNUMBER(FIND(" m ",Table2[[#This Row],[loc?]])),ISNUMBER(FIND(" mm ",Table2[[#This Row],[loc?]])))</f>
        <v>0</v>
      </c>
      <c r="Q431" s="6" t="b">
        <f>AND(OR(ISNUMBER(FIND(" m ",Table2[[#This Row],[loc?]])),ISNUMBER(FIND(" mm ",Table2[[#This Row],[loc?]]))),SUBSTITUTE(SUBSTITUTE(Table2[[#This Row],[loc?]]," m ","")," mm ","")="")</f>
        <v>0</v>
      </c>
      <c r="R431" s="36" cm="1">
        <f t="array" ref="R431">AVERAGE(IF(Table2[[#This Row],[Min_aerobic_1]:[Min_aerobic_2]]="NA",0,Table2[[#This Row],[Min_aerobic_1]:[Min_aerobic_2]]))</f>
        <v>3.0212672186783146E-6</v>
      </c>
    </row>
    <row r="432" spans="1:18" x14ac:dyDescent="0.35">
      <c r="A432" s="4" t="s">
        <v>1297</v>
      </c>
      <c r="B432" s="4" t="s">
        <v>1298</v>
      </c>
      <c r="C432" s="4" t="s">
        <v>1299</v>
      </c>
      <c r="D432" s="4">
        <v>1.5767452766292701E-4</v>
      </c>
      <c r="E432" s="4">
        <v>1.5318725709813599E-4</v>
      </c>
      <c r="F432" s="4">
        <v>1.6475563919133001E-4</v>
      </c>
      <c r="G432" s="4">
        <v>1.6469200655198999E-4</v>
      </c>
      <c r="H432" s="4">
        <v>1.7084332645520001E-4</v>
      </c>
      <c r="I432" s="4">
        <v>1.7372661455373201E-4</v>
      </c>
      <c r="J432" s="4">
        <v>1.68784424946217E-4</v>
      </c>
      <c r="K432" s="4">
        <v>1.97014378190944E-4</v>
      </c>
      <c r="L432" s="4">
        <v>2.11868239767565E-4</v>
      </c>
      <c r="M432" s="4">
        <v>2.08842982217037E-4</v>
      </c>
      <c r="N432" s="4" t="b">
        <f>_xlfn.XLOOKUP(Table2[[#This Row],[Protein]],Table3[name],Table3[subloc_assigned],"")&lt;&gt;""</f>
        <v>0</v>
      </c>
      <c r="O432" s="6" t="str" cm="1">
        <f t="array" ref="O432">IF(Table2[[#This Row],[modeled?]]," "&amp;_xlfn.TEXTJOIN(" ",FALSE,_xlfn._xlws.FILTER(Table3[subloc_assigned],Table3[name]=Table2[[#This Row],[Protein]],""))&amp;" ","")</f>
        <v/>
      </c>
      <c r="P432" s="6" t="b">
        <f>OR(ISNUMBER(FIND(" m ",Table2[[#This Row],[loc?]])),ISNUMBER(FIND(" mm ",Table2[[#This Row],[loc?]])))</f>
        <v>0</v>
      </c>
      <c r="Q432" s="6" t="b">
        <f>AND(OR(ISNUMBER(FIND(" m ",Table2[[#This Row],[loc?]])),ISNUMBER(FIND(" mm ",Table2[[#This Row],[loc?]]))),SUBSTITUTE(SUBSTITUTE(Table2[[#This Row],[loc?]]," m ","")," mm ","")="")</f>
        <v>0</v>
      </c>
      <c r="R432" s="36" cm="1">
        <f t="array" ref="R432">AVERAGE(IF(Table2[[#This Row],[Min_aerobic_1]:[Min_aerobic_2]]="NA",0,Table2[[#This Row],[Min_aerobic_1]:[Min_aerobic_2]]))</f>
        <v>1.554308923805315E-4</v>
      </c>
    </row>
    <row r="433" spans="1:18" x14ac:dyDescent="0.35">
      <c r="A433" s="4" t="s">
        <v>1300</v>
      </c>
      <c r="B433" s="4" t="s">
        <v>1301</v>
      </c>
      <c r="C433" s="4" t="s">
        <v>1302</v>
      </c>
      <c r="D433" s="4" t="s">
        <v>19</v>
      </c>
      <c r="E433" s="4" t="s">
        <v>19</v>
      </c>
      <c r="F433" s="4" t="s">
        <v>19</v>
      </c>
      <c r="G433" s="4" t="s">
        <v>19</v>
      </c>
      <c r="H433" s="6">
        <v>1.5590791116227E-6</v>
      </c>
      <c r="I433" s="6">
        <v>1.4887126661592799E-6</v>
      </c>
      <c r="J433" s="6">
        <v>1.5510758048027699E-6</v>
      </c>
      <c r="K433" s="6">
        <v>1.6481311795507199E-6</v>
      </c>
      <c r="L433" s="6">
        <v>1.7732446907298601E-6</v>
      </c>
      <c r="M433" s="6">
        <v>1.7380169436774699E-6</v>
      </c>
      <c r="N433" s="4" t="b">
        <f>_xlfn.XLOOKUP(Table2[[#This Row],[Protein]],Table3[name],Table3[subloc_assigned],"")&lt;&gt;""</f>
        <v>0</v>
      </c>
      <c r="O433" s="6" t="str" cm="1">
        <f t="array" ref="O433">IF(Table2[[#This Row],[modeled?]]," "&amp;_xlfn.TEXTJOIN(" ",FALSE,_xlfn._xlws.FILTER(Table3[subloc_assigned],Table3[name]=Table2[[#This Row],[Protein]],""))&amp;" ","")</f>
        <v/>
      </c>
      <c r="P433" s="6" t="b">
        <f>OR(ISNUMBER(FIND(" m ",Table2[[#This Row],[loc?]])),ISNUMBER(FIND(" mm ",Table2[[#This Row],[loc?]])))</f>
        <v>0</v>
      </c>
      <c r="Q433" s="6" t="b">
        <f>AND(OR(ISNUMBER(FIND(" m ",Table2[[#This Row],[loc?]])),ISNUMBER(FIND(" mm ",Table2[[#This Row],[loc?]]))),SUBSTITUTE(SUBSTITUTE(Table2[[#This Row],[loc?]]," m ","")," mm ","")="")</f>
        <v>0</v>
      </c>
      <c r="R433" s="36" cm="1">
        <f t="array" ref="R433">AVERAGE(IF(Table2[[#This Row],[Min_aerobic_1]:[Min_aerobic_2]]="NA",0,Table2[[#This Row],[Min_aerobic_1]:[Min_aerobic_2]]))</f>
        <v>0</v>
      </c>
    </row>
    <row r="434" spans="1:18" x14ac:dyDescent="0.35">
      <c r="A434" s="4" t="s">
        <v>1303</v>
      </c>
      <c r="B434" s="4" t="s">
        <v>1304</v>
      </c>
      <c r="C434" s="4" t="s">
        <v>1305</v>
      </c>
      <c r="D434" s="6">
        <v>2.16631878869692E-5</v>
      </c>
      <c r="E434" s="6">
        <v>2.3677740020750401E-5</v>
      </c>
      <c r="F434" s="6">
        <v>2.2500084120336701E-5</v>
      </c>
      <c r="G434" s="6">
        <v>2.3742426523149001E-5</v>
      </c>
      <c r="H434" s="6">
        <v>1.6437925113383101E-5</v>
      </c>
      <c r="I434" s="6">
        <v>1.5466530047318801E-5</v>
      </c>
      <c r="J434" s="6">
        <v>1.6274997731039799E-5</v>
      </c>
      <c r="K434" s="6">
        <v>1.52858472535214E-5</v>
      </c>
      <c r="L434" s="6">
        <v>1.5945243687557699E-5</v>
      </c>
      <c r="M434" s="6">
        <v>1.59606498821193E-5</v>
      </c>
      <c r="N434" s="4" t="b">
        <f>_xlfn.XLOOKUP(Table2[[#This Row],[Protein]],Table3[name],Table3[subloc_assigned],"")&lt;&gt;""</f>
        <v>1</v>
      </c>
      <c r="O434" s="6" t="str" cm="1">
        <f t="array" ref="O434">IF(Table2[[#This Row],[modeled?]]," "&amp;_xlfn.TEXTJOIN(" ",FALSE,_xlfn._xlws.FILTER(Table3[subloc_assigned],Table3[name]=Table2[[#This Row],[Protein]],""))&amp;" ","")</f>
        <v xml:space="preserve"> rm </v>
      </c>
      <c r="P434" s="6" t="b">
        <f>OR(ISNUMBER(FIND(" m ",Table2[[#This Row],[loc?]])),ISNUMBER(FIND(" mm ",Table2[[#This Row],[loc?]])))</f>
        <v>0</v>
      </c>
      <c r="Q434" s="6" t="b">
        <f>AND(OR(ISNUMBER(FIND(" m ",Table2[[#This Row],[loc?]])),ISNUMBER(FIND(" mm ",Table2[[#This Row],[loc?]]))),SUBSTITUTE(SUBSTITUTE(Table2[[#This Row],[loc?]]," m ","")," mm ","")="")</f>
        <v>0</v>
      </c>
      <c r="R434" s="36" cm="1">
        <f t="array" ref="R434">AVERAGE(IF(Table2[[#This Row],[Min_aerobic_1]:[Min_aerobic_2]]="NA",0,Table2[[#This Row],[Min_aerobic_1]:[Min_aerobic_2]]))</f>
        <v>2.2670463953859799E-5</v>
      </c>
    </row>
    <row r="435" spans="1:18" x14ac:dyDescent="0.35">
      <c r="A435" s="4" t="s">
        <v>1306</v>
      </c>
      <c r="B435" s="4" t="s">
        <v>1307</v>
      </c>
      <c r="C435" s="4" t="s">
        <v>1308</v>
      </c>
      <c r="D435" s="6">
        <v>7.3140821488795099E-6</v>
      </c>
      <c r="E435" s="6">
        <v>7.0168777816396703E-6</v>
      </c>
      <c r="F435" s="6">
        <v>7.0077620218862601E-6</v>
      </c>
      <c r="G435" s="6">
        <v>7.3845022532694003E-6</v>
      </c>
      <c r="H435" s="6">
        <v>7.7406571174982295E-6</v>
      </c>
      <c r="I435" s="6">
        <v>7.4730173460204799E-6</v>
      </c>
      <c r="J435" s="6">
        <v>7.67300053661415E-6</v>
      </c>
      <c r="K435" s="6">
        <v>8.9826115682518998E-6</v>
      </c>
      <c r="L435" s="6">
        <v>8.7795287407510608E-6</v>
      </c>
      <c r="M435" s="6">
        <v>8.1455000312366593E-6</v>
      </c>
      <c r="N435" s="4" t="b">
        <f>_xlfn.XLOOKUP(Table2[[#This Row],[Protein]],Table3[name],Table3[subloc_assigned],"")&lt;&gt;""</f>
        <v>0</v>
      </c>
      <c r="O435" s="6" t="str" cm="1">
        <f t="array" ref="O435">IF(Table2[[#This Row],[modeled?]]," "&amp;_xlfn.TEXTJOIN(" ",FALSE,_xlfn._xlws.FILTER(Table3[subloc_assigned],Table3[name]=Table2[[#This Row],[Protein]],""))&amp;" ","")</f>
        <v/>
      </c>
      <c r="P435" s="6" t="b">
        <f>OR(ISNUMBER(FIND(" m ",Table2[[#This Row],[loc?]])),ISNUMBER(FIND(" mm ",Table2[[#This Row],[loc?]])))</f>
        <v>0</v>
      </c>
      <c r="Q435" s="6" t="b">
        <f>AND(OR(ISNUMBER(FIND(" m ",Table2[[#This Row],[loc?]])),ISNUMBER(FIND(" mm ",Table2[[#This Row],[loc?]]))),SUBSTITUTE(SUBSTITUTE(Table2[[#This Row],[loc?]]," m ","")," mm ","")="")</f>
        <v>0</v>
      </c>
      <c r="R435" s="36" cm="1">
        <f t="array" ref="R435">AVERAGE(IF(Table2[[#This Row],[Min_aerobic_1]:[Min_aerobic_2]]="NA",0,Table2[[#This Row],[Min_aerobic_1]:[Min_aerobic_2]]))</f>
        <v>7.1654799652595905E-6</v>
      </c>
    </row>
    <row r="436" spans="1:18" x14ac:dyDescent="0.35">
      <c r="A436" s="4" t="s">
        <v>1309</v>
      </c>
      <c r="B436" s="4" t="s">
        <v>1310</v>
      </c>
      <c r="C436" s="4" t="s">
        <v>1311</v>
      </c>
      <c r="D436" s="4">
        <v>2.2300561688194101E-3</v>
      </c>
      <c r="E436" s="4">
        <v>2.2193532657916E-3</v>
      </c>
      <c r="F436" s="4">
        <v>2.2751016899198E-3</v>
      </c>
      <c r="G436" s="4">
        <v>2.3349219559805198E-3</v>
      </c>
      <c r="H436" s="4">
        <v>3.2328697317515198E-3</v>
      </c>
      <c r="I436" s="4">
        <v>3.3373020137022801E-3</v>
      </c>
      <c r="J436" s="4">
        <v>3.3670721777086998E-3</v>
      </c>
      <c r="K436" s="4">
        <v>3.27561961843991E-3</v>
      </c>
      <c r="L436" s="4">
        <v>3.32218564459989E-3</v>
      </c>
      <c r="M436" s="4">
        <v>3.39118019350687E-3</v>
      </c>
      <c r="N436" s="4" t="b">
        <f>_xlfn.XLOOKUP(Table2[[#This Row],[Protein]],Table3[name],Table3[subloc_assigned],"")&lt;&gt;""</f>
        <v>1</v>
      </c>
      <c r="O436" s="6" t="str" cm="1">
        <f t="array" ref="O436">IF(Table2[[#This Row],[modeled?]]," "&amp;_xlfn.TEXTJOIN(" ",FALSE,_xlfn._xlws.FILTER(Table3[subloc_assigned],Table3[name]=Table2[[#This Row],[Protein]],""))&amp;" ","")</f>
        <v xml:space="preserve"> c </v>
      </c>
      <c r="P436" s="6" t="b">
        <f>OR(ISNUMBER(FIND(" m ",Table2[[#This Row],[loc?]])),ISNUMBER(FIND(" mm ",Table2[[#This Row],[loc?]])))</f>
        <v>0</v>
      </c>
      <c r="Q436" s="6" t="b">
        <f>AND(OR(ISNUMBER(FIND(" m ",Table2[[#This Row],[loc?]])),ISNUMBER(FIND(" mm ",Table2[[#This Row],[loc?]]))),SUBSTITUTE(SUBSTITUTE(Table2[[#This Row],[loc?]]," m ","")," mm ","")="")</f>
        <v>0</v>
      </c>
      <c r="R436" s="36" cm="1">
        <f t="array" ref="R436">AVERAGE(IF(Table2[[#This Row],[Min_aerobic_1]:[Min_aerobic_2]]="NA",0,Table2[[#This Row],[Min_aerobic_1]:[Min_aerobic_2]]))</f>
        <v>2.224704717305505E-3</v>
      </c>
    </row>
    <row r="437" spans="1:18" x14ac:dyDescent="0.35">
      <c r="A437" s="4" t="s">
        <v>1312</v>
      </c>
      <c r="B437" s="4" t="s">
        <v>1313</v>
      </c>
      <c r="C437" s="4" t="s">
        <v>1314</v>
      </c>
      <c r="D437" s="4">
        <v>1.38961591549081E-3</v>
      </c>
      <c r="E437" s="4">
        <v>1.46070037172358E-3</v>
      </c>
      <c r="F437" s="4">
        <v>1.4346066415256401E-3</v>
      </c>
      <c r="G437" s="4">
        <v>1.3954692432774801E-3</v>
      </c>
      <c r="H437" s="4">
        <v>1.7666143957404601E-3</v>
      </c>
      <c r="I437" s="4">
        <v>1.8122548083295499E-3</v>
      </c>
      <c r="J437" s="4">
        <v>1.8392248608459501E-3</v>
      </c>
      <c r="K437" s="4">
        <v>1.9560422231791898E-3</v>
      </c>
      <c r="L437" s="4">
        <v>1.9522256188503099E-3</v>
      </c>
      <c r="M437" s="4">
        <v>1.99273478416065E-3</v>
      </c>
      <c r="N437" s="4" t="b">
        <f>_xlfn.XLOOKUP(Table2[[#This Row],[Protein]],Table3[name],Table3[subloc_assigned],"")&lt;&gt;""</f>
        <v>1</v>
      </c>
      <c r="O437" s="6" t="str" cm="1">
        <f t="array" ref="O437">IF(Table2[[#This Row],[modeled?]]," "&amp;_xlfn.TEXTJOIN(" ",FALSE,_xlfn._xlws.FILTER(Table3[subloc_assigned],Table3[name]=Table2[[#This Row],[Protein]],""))&amp;" ","")</f>
        <v xml:space="preserve"> c </v>
      </c>
      <c r="P437" s="6" t="b">
        <f>OR(ISNUMBER(FIND(" m ",Table2[[#This Row],[loc?]])),ISNUMBER(FIND(" mm ",Table2[[#This Row],[loc?]])))</f>
        <v>0</v>
      </c>
      <c r="Q437" s="6" t="b">
        <f>AND(OR(ISNUMBER(FIND(" m ",Table2[[#This Row],[loc?]])),ISNUMBER(FIND(" mm ",Table2[[#This Row],[loc?]]))),SUBSTITUTE(SUBSTITUTE(Table2[[#This Row],[loc?]]," m ","")," mm ","")="")</f>
        <v>0</v>
      </c>
      <c r="R437" s="36" cm="1">
        <f t="array" ref="R437">AVERAGE(IF(Table2[[#This Row],[Min_aerobic_1]:[Min_aerobic_2]]="NA",0,Table2[[#This Row],[Min_aerobic_1]:[Min_aerobic_2]]))</f>
        <v>1.4251581436071949E-3</v>
      </c>
    </row>
    <row r="438" spans="1:18" x14ac:dyDescent="0.35">
      <c r="A438" s="4" t="s">
        <v>1315</v>
      </c>
      <c r="B438" s="4" t="s">
        <v>1316</v>
      </c>
      <c r="C438" s="4" t="s">
        <v>1317</v>
      </c>
      <c r="D438" s="6">
        <v>2.8001115837096502E-5</v>
      </c>
      <c r="E438" s="6">
        <v>2.7997347244633699E-5</v>
      </c>
      <c r="F438" s="6">
        <v>2.8409471711321098E-5</v>
      </c>
      <c r="G438" s="6">
        <v>2.9105466348628402E-5</v>
      </c>
      <c r="H438" s="6">
        <v>3.0467944212794301E-5</v>
      </c>
      <c r="I438" s="6">
        <v>3.1856188941918698E-5</v>
      </c>
      <c r="J438" s="6">
        <v>3.11172765501672E-5</v>
      </c>
      <c r="K438" s="6">
        <v>3.5264277400894999E-5</v>
      </c>
      <c r="L438" s="6">
        <v>3.8345434817976099E-5</v>
      </c>
      <c r="M438" s="6">
        <v>3.6270629041869297E-5</v>
      </c>
      <c r="N438" s="4" t="b">
        <f>_xlfn.XLOOKUP(Table2[[#This Row],[Protein]],Table3[name],Table3[subloc_assigned],"")&lt;&gt;""</f>
        <v>0</v>
      </c>
      <c r="O438" s="6" t="str" cm="1">
        <f t="array" ref="O438">IF(Table2[[#This Row],[modeled?]]," "&amp;_xlfn.TEXTJOIN(" ",FALSE,_xlfn._xlws.FILTER(Table3[subloc_assigned],Table3[name]=Table2[[#This Row],[Protein]],""))&amp;" ","")</f>
        <v/>
      </c>
      <c r="P438" s="6" t="b">
        <f>OR(ISNUMBER(FIND(" m ",Table2[[#This Row],[loc?]])),ISNUMBER(FIND(" mm ",Table2[[#This Row],[loc?]])))</f>
        <v>0</v>
      </c>
      <c r="Q438" s="6" t="b">
        <f>AND(OR(ISNUMBER(FIND(" m ",Table2[[#This Row],[loc?]])),ISNUMBER(FIND(" mm ",Table2[[#This Row],[loc?]]))),SUBSTITUTE(SUBSTITUTE(Table2[[#This Row],[loc?]]," m ","")," mm ","")="")</f>
        <v>0</v>
      </c>
      <c r="R438" s="36" cm="1">
        <f t="array" ref="R438">AVERAGE(IF(Table2[[#This Row],[Min_aerobic_1]:[Min_aerobic_2]]="NA",0,Table2[[#This Row],[Min_aerobic_1]:[Min_aerobic_2]]))</f>
        <v>2.7999231540865102E-5</v>
      </c>
    </row>
    <row r="439" spans="1:18" x14ac:dyDescent="0.35">
      <c r="A439" s="4" t="s">
        <v>1318</v>
      </c>
      <c r="B439" s="4" t="s">
        <v>1319</v>
      </c>
      <c r="C439" s="4" t="s">
        <v>1320</v>
      </c>
      <c r="D439" s="4">
        <v>4.4517103192158903E-4</v>
      </c>
      <c r="E439" s="4">
        <v>4.9680699697175399E-4</v>
      </c>
      <c r="F439" s="4">
        <v>5.0512027174860101E-4</v>
      </c>
      <c r="G439" s="4">
        <v>4.5834131621328198E-4</v>
      </c>
      <c r="H439" s="4">
        <v>7.2207593682480998E-4</v>
      </c>
      <c r="I439" s="4">
        <v>7.14283962976504E-4</v>
      </c>
      <c r="J439" s="4">
        <v>7.3512876847257999E-4</v>
      </c>
      <c r="K439" s="4">
        <v>6.8730701542520697E-4</v>
      </c>
      <c r="L439" s="4">
        <v>6.9150181120284195E-4</v>
      </c>
      <c r="M439" s="4">
        <v>7.4423852938960999E-4</v>
      </c>
      <c r="N439" s="4" t="b">
        <f>_xlfn.XLOOKUP(Table2[[#This Row],[Protein]],Table3[name],Table3[subloc_assigned],"")&lt;&gt;""</f>
        <v>1</v>
      </c>
      <c r="O439" s="6" t="str" cm="1">
        <f t="array" ref="O439">IF(Table2[[#This Row],[modeled?]]," "&amp;_xlfn.TEXTJOIN(" ",FALSE,_xlfn._xlws.FILTER(Table3[subloc_assigned],Table3[name]=Table2[[#This Row],[Protein]],""))&amp;" ","")</f>
        <v xml:space="preserve"> en </v>
      </c>
      <c r="P439" s="6" t="b">
        <f>OR(ISNUMBER(FIND(" m ",Table2[[#This Row],[loc?]])),ISNUMBER(FIND(" mm ",Table2[[#This Row],[loc?]])))</f>
        <v>0</v>
      </c>
      <c r="Q439" s="6" t="b">
        <f>AND(OR(ISNUMBER(FIND(" m ",Table2[[#This Row],[loc?]])),ISNUMBER(FIND(" mm ",Table2[[#This Row],[loc?]]))),SUBSTITUTE(SUBSTITUTE(Table2[[#This Row],[loc?]]," m ","")," mm ","")="")</f>
        <v>0</v>
      </c>
      <c r="R439" s="36" cm="1">
        <f t="array" ref="R439">AVERAGE(IF(Table2[[#This Row],[Min_aerobic_1]:[Min_aerobic_2]]="NA",0,Table2[[#This Row],[Min_aerobic_1]:[Min_aerobic_2]]))</f>
        <v>4.7098901444667151E-4</v>
      </c>
    </row>
    <row r="440" spans="1:18" x14ac:dyDescent="0.35">
      <c r="A440" s="4" t="s">
        <v>1321</v>
      </c>
      <c r="B440" s="4" t="s">
        <v>1322</v>
      </c>
      <c r="C440" s="4" t="s">
        <v>1323</v>
      </c>
      <c r="D440" s="6">
        <v>1.2840499688862999E-5</v>
      </c>
      <c r="E440" s="6">
        <v>1.0765668963919799E-5</v>
      </c>
      <c r="F440" s="6">
        <v>1.35790888267941E-5</v>
      </c>
      <c r="G440" s="6">
        <v>1.42059053414545E-5</v>
      </c>
      <c r="H440" s="6">
        <v>1.10218423574784E-5</v>
      </c>
      <c r="I440" s="6">
        <v>1.0563609946952701E-5</v>
      </c>
      <c r="J440" s="6">
        <v>1.14412907393136E-5</v>
      </c>
      <c r="K440" s="6">
        <v>1.2081530762513601E-5</v>
      </c>
      <c r="L440" s="6">
        <v>1.2500135112327001E-5</v>
      </c>
      <c r="M440" s="6">
        <v>1.2703279909241E-5</v>
      </c>
      <c r="N440" s="4" t="b">
        <f>_xlfn.XLOOKUP(Table2[[#This Row],[Protein]],Table3[name],Table3[subloc_assigned],"")&lt;&gt;""</f>
        <v>0</v>
      </c>
      <c r="O440" s="6" t="str" cm="1">
        <f t="array" ref="O440">IF(Table2[[#This Row],[modeled?]]," "&amp;_xlfn.TEXTJOIN(" ",FALSE,_xlfn._xlws.FILTER(Table3[subloc_assigned],Table3[name]=Table2[[#This Row],[Protein]],""))&amp;" ","")</f>
        <v/>
      </c>
      <c r="P440" s="6" t="b">
        <f>OR(ISNUMBER(FIND(" m ",Table2[[#This Row],[loc?]])),ISNUMBER(FIND(" mm ",Table2[[#This Row],[loc?]])))</f>
        <v>0</v>
      </c>
      <c r="Q440" s="6" t="b">
        <f>AND(OR(ISNUMBER(FIND(" m ",Table2[[#This Row],[loc?]])),ISNUMBER(FIND(" mm ",Table2[[#This Row],[loc?]]))),SUBSTITUTE(SUBSTITUTE(Table2[[#This Row],[loc?]]," m ","")," mm ","")="")</f>
        <v>0</v>
      </c>
      <c r="R440" s="36" cm="1">
        <f t="array" ref="R440">AVERAGE(IF(Table2[[#This Row],[Min_aerobic_1]:[Min_aerobic_2]]="NA",0,Table2[[#This Row],[Min_aerobic_1]:[Min_aerobic_2]]))</f>
        <v>1.1803084326391398E-5</v>
      </c>
    </row>
    <row r="441" spans="1:18" x14ac:dyDescent="0.35">
      <c r="A441" s="4" t="s">
        <v>1324</v>
      </c>
      <c r="B441" s="4" t="s">
        <v>1325</v>
      </c>
      <c r="C441" s="4" t="s">
        <v>1326</v>
      </c>
      <c r="D441" s="4">
        <v>6.8276425827308205E-4</v>
      </c>
      <c r="E441" s="4">
        <v>7.27000954105142E-4</v>
      </c>
      <c r="F441" s="4">
        <v>7.9378647583691197E-4</v>
      </c>
      <c r="G441" s="4">
        <v>8.2206865132901797E-4</v>
      </c>
      <c r="H441" s="4">
        <v>2.7555310550136599E-4</v>
      </c>
      <c r="I441" s="4">
        <v>2.9799549412624801E-4</v>
      </c>
      <c r="J441" s="4">
        <v>2.80793981362408E-4</v>
      </c>
      <c r="K441" s="4">
        <v>3.1429960264963103E-4</v>
      </c>
      <c r="L441" s="4">
        <v>3.2115767690051999E-4</v>
      </c>
      <c r="M441" s="4">
        <v>3.2115102337442099E-4</v>
      </c>
      <c r="N441" s="4" t="b">
        <f>_xlfn.XLOOKUP(Table2[[#This Row],[Protein]],Table3[name],Table3[subloc_assigned],"")&lt;&gt;""</f>
        <v>1</v>
      </c>
      <c r="O441" s="6" t="str" cm="1">
        <f t="array" ref="O441">IF(Table2[[#This Row],[modeled?]]," "&amp;_xlfn.TEXTJOIN(" ",FALSE,_xlfn._xlws.FILTER(Table3[subloc_assigned],Table3[name]=Table2[[#This Row],[Protein]],""))&amp;" ","")</f>
        <v xml:space="preserve"> c </v>
      </c>
      <c r="P441" s="6" t="b">
        <f>OR(ISNUMBER(FIND(" m ",Table2[[#This Row],[loc?]])),ISNUMBER(FIND(" mm ",Table2[[#This Row],[loc?]])))</f>
        <v>0</v>
      </c>
      <c r="Q441" s="6" t="b">
        <f>AND(OR(ISNUMBER(FIND(" m ",Table2[[#This Row],[loc?]])),ISNUMBER(FIND(" mm ",Table2[[#This Row],[loc?]]))),SUBSTITUTE(SUBSTITUTE(Table2[[#This Row],[loc?]]," m ","")," mm ","")="")</f>
        <v>0</v>
      </c>
      <c r="R441" s="36" cm="1">
        <f t="array" ref="R441">AVERAGE(IF(Table2[[#This Row],[Min_aerobic_1]:[Min_aerobic_2]]="NA",0,Table2[[#This Row],[Min_aerobic_1]:[Min_aerobic_2]]))</f>
        <v>7.0488260618911203E-4</v>
      </c>
    </row>
    <row r="442" spans="1:18" x14ac:dyDescent="0.35">
      <c r="A442" s="4" t="s">
        <v>1327</v>
      </c>
      <c r="B442" s="4" t="s">
        <v>1328</v>
      </c>
      <c r="C442" s="4" t="s">
        <v>1329</v>
      </c>
      <c r="D442" s="6">
        <v>6.8338924932524595E-5</v>
      </c>
      <c r="E442" s="6">
        <v>5.1447883912102797E-5</v>
      </c>
      <c r="F442" s="6">
        <v>6.6160786797103994E-5</v>
      </c>
      <c r="G442" s="6">
        <v>6.8640156279997698E-5</v>
      </c>
      <c r="H442" s="4">
        <v>1.51883923855631E-4</v>
      </c>
      <c r="I442" s="4">
        <v>1.4803337606307201E-4</v>
      </c>
      <c r="J442" s="4">
        <v>1.53081451989865E-4</v>
      </c>
      <c r="K442" s="4">
        <v>1.5192853270130899E-4</v>
      </c>
      <c r="L442" s="4">
        <v>1.8217222362245899E-4</v>
      </c>
      <c r="M442" s="4">
        <v>1.71604056154949E-4</v>
      </c>
      <c r="N442" s="4" t="b">
        <f>_xlfn.XLOOKUP(Table2[[#This Row],[Protein]],Table3[name],Table3[subloc_assigned],"")&lt;&gt;""</f>
        <v>0</v>
      </c>
      <c r="O442" s="6" t="str" cm="1">
        <f t="array" ref="O442">IF(Table2[[#This Row],[modeled?]]," "&amp;_xlfn.TEXTJOIN(" ",FALSE,_xlfn._xlws.FILTER(Table3[subloc_assigned],Table3[name]=Table2[[#This Row],[Protein]],""))&amp;" ","")</f>
        <v/>
      </c>
      <c r="P442" s="6" t="b">
        <f>OR(ISNUMBER(FIND(" m ",Table2[[#This Row],[loc?]])),ISNUMBER(FIND(" mm ",Table2[[#This Row],[loc?]])))</f>
        <v>0</v>
      </c>
      <c r="Q442" s="6" t="b">
        <f>AND(OR(ISNUMBER(FIND(" m ",Table2[[#This Row],[loc?]])),ISNUMBER(FIND(" mm ",Table2[[#This Row],[loc?]]))),SUBSTITUTE(SUBSTITUTE(Table2[[#This Row],[loc?]]," m ","")," mm ","")="")</f>
        <v>0</v>
      </c>
      <c r="R442" s="36" cm="1">
        <f t="array" ref="R442">AVERAGE(IF(Table2[[#This Row],[Min_aerobic_1]:[Min_aerobic_2]]="NA",0,Table2[[#This Row],[Min_aerobic_1]:[Min_aerobic_2]]))</f>
        <v>5.9893404422313696E-5</v>
      </c>
    </row>
    <row r="443" spans="1:18" x14ac:dyDescent="0.35">
      <c r="A443" s="4" t="s">
        <v>1330</v>
      </c>
      <c r="B443" s="4" t="s">
        <v>1331</v>
      </c>
      <c r="C443" s="4" t="s">
        <v>1332</v>
      </c>
      <c r="D443" s="4" t="s">
        <v>19</v>
      </c>
      <c r="E443" s="4" t="s">
        <v>19</v>
      </c>
      <c r="F443" s="4" t="s">
        <v>19</v>
      </c>
      <c r="G443" s="4" t="s">
        <v>19</v>
      </c>
      <c r="H443" s="6">
        <v>1.26246351808646E-6</v>
      </c>
      <c r="I443" s="6">
        <v>1.2132609647014999E-6</v>
      </c>
      <c r="J443" s="6">
        <v>1.3593751586127601E-6</v>
      </c>
      <c r="K443" s="6">
        <v>1.46554954461693E-6</v>
      </c>
      <c r="L443" s="6">
        <v>1.5982595399379201E-6</v>
      </c>
      <c r="M443" s="6">
        <v>1.6155392276555901E-6</v>
      </c>
      <c r="N443" s="4" t="b">
        <f>_xlfn.XLOOKUP(Table2[[#This Row],[Protein]],Table3[name],Table3[subloc_assigned],"")&lt;&gt;""</f>
        <v>0</v>
      </c>
      <c r="O443" s="6" t="str" cm="1">
        <f t="array" ref="O443">IF(Table2[[#This Row],[modeled?]]," "&amp;_xlfn.TEXTJOIN(" ",FALSE,_xlfn._xlws.FILTER(Table3[subloc_assigned],Table3[name]=Table2[[#This Row],[Protein]],""))&amp;" ","")</f>
        <v/>
      </c>
      <c r="P443" s="6" t="b">
        <f>OR(ISNUMBER(FIND(" m ",Table2[[#This Row],[loc?]])),ISNUMBER(FIND(" mm ",Table2[[#This Row],[loc?]])))</f>
        <v>0</v>
      </c>
      <c r="Q443" s="6" t="b">
        <f>AND(OR(ISNUMBER(FIND(" m ",Table2[[#This Row],[loc?]])),ISNUMBER(FIND(" mm ",Table2[[#This Row],[loc?]]))),SUBSTITUTE(SUBSTITUTE(Table2[[#This Row],[loc?]]," m ","")," mm ","")="")</f>
        <v>0</v>
      </c>
      <c r="R443" s="36" cm="1">
        <f t="array" ref="R443">AVERAGE(IF(Table2[[#This Row],[Min_aerobic_1]:[Min_aerobic_2]]="NA",0,Table2[[#This Row],[Min_aerobic_1]:[Min_aerobic_2]]))</f>
        <v>0</v>
      </c>
    </row>
    <row r="444" spans="1:18" x14ac:dyDescent="0.35">
      <c r="A444" s="4" t="s">
        <v>1333</v>
      </c>
      <c r="B444" s="4" t="s">
        <v>1334</v>
      </c>
      <c r="C444" s="4" t="s">
        <v>1335</v>
      </c>
      <c r="D444" s="6">
        <v>1.50098199370984E-6</v>
      </c>
      <c r="E444" s="6">
        <v>1.2585901639375999E-6</v>
      </c>
      <c r="F444" s="6">
        <v>1.5854251391241301E-6</v>
      </c>
      <c r="G444" s="6">
        <v>1.5893224068206201E-6</v>
      </c>
      <c r="H444" s="6">
        <v>1.30266281089886E-6</v>
      </c>
      <c r="I444" s="6">
        <v>1.31042590986514E-6</v>
      </c>
      <c r="J444" s="6">
        <v>1.3694020669601699E-6</v>
      </c>
      <c r="K444" s="6">
        <v>1.4500139330369699E-6</v>
      </c>
      <c r="L444" s="6">
        <v>1.5779488325829999E-6</v>
      </c>
      <c r="M444" s="6">
        <v>1.57714740033338E-6</v>
      </c>
      <c r="N444" s="4" t="b">
        <f>_xlfn.XLOOKUP(Table2[[#This Row],[Protein]],Table3[name],Table3[subloc_assigned],"")&lt;&gt;""</f>
        <v>0</v>
      </c>
      <c r="O444" s="6" t="str" cm="1">
        <f t="array" ref="O444">IF(Table2[[#This Row],[modeled?]]," "&amp;_xlfn.TEXTJOIN(" ",FALSE,_xlfn._xlws.FILTER(Table3[subloc_assigned],Table3[name]=Table2[[#This Row],[Protein]],""))&amp;" ","")</f>
        <v/>
      </c>
      <c r="P444" s="6" t="b">
        <f>OR(ISNUMBER(FIND(" m ",Table2[[#This Row],[loc?]])),ISNUMBER(FIND(" mm ",Table2[[#This Row],[loc?]])))</f>
        <v>0</v>
      </c>
      <c r="Q444" s="6" t="b">
        <f>AND(OR(ISNUMBER(FIND(" m ",Table2[[#This Row],[loc?]])),ISNUMBER(FIND(" mm ",Table2[[#This Row],[loc?]]))),SUBSTITUTE(SUBSTITUTE(Table2[[#This Row],[loc?]]," m ","")," mm ","")="")</f>
        <v>0</v>
      </c>
      <c r="R444" s="36" cm="1">
        <f t="array" ref="R444">AVERAGE(IF(Table2[[#This Row],[Min_aerobic_1]:[Min_aerobic_2]]="NA",0,Table2[[#This Row],[Min_aerobic_1]:[Min_aerobic_2]]))</f>
        <v>1.3797860788237201E-6</v>
      </c>
    </row>
    <row r="445" spans="1:18" x14ac:dyDescent="0.35">
      <c r="A445" s="4" t="s">
        <v>1336</v>
      </c>
      <c r="B445" s="4" t="s">
        <v>1337</v>
      </c>
      <c r="C445" s="4" t="s">
        <v>1338</v>
      </c>
      <c r="D445" s="6">
        <v>2.7780350877572499E-5</v>
      </c>
      <c r="E445" s="6">
        <v>2.73664246324183E-5</v>
      </c>
      <c r="F445" s="6">
        <v>2.8510813004732899E-5</v>
      </c>
      <c r="G445" s="6">
        <v>3.1306231927262302E-5</v>
      </c>
      <c r="H445" s="6">
        <v>4.0059449173675397E-5</v>
      </c>
      <c r="I445" s="6">
        <v>4.1367182930166897E-5</v>
      </c>
      <c r="J445" s="6">
        <v>4.1116690307505098E-5</v>
      </c>
      <c r="K445" s="6">
        <v>4.35909231066649E-5</v>
      </c>
      <c r="L445" s="6">
        <v>4.5709940882039298E-5</v>
      </c>
      <c r="M445" s="6">
        <v>4.5247514352814798E-5</v>
      </c>
      <c r="N445" s="4" t="b">
        <f>_xlfn.XLOOKUP(Table2[[#This Row],[Protein]],Table3[name],Table3[subloc_assigned],"")&lt;&gt;""</f>
        <v>0</v>
      </c>
      <c r="O445" s="6" t="str" cm="1">
        <f t="array" ref="O445">IF(Table2[[#This Row],[modeled?]]," "&amp;_xlfn.TEXTJOIN(" ",FALSE,_xlfn._xlws.FILTER(Table3[subloc_assigned],Table3[name]=Table2[[#This Row],[Protein]],""))&amp;" ","")</f>
        <v/>
      </c>
      <c r="P445" s="6" t="b">
        <f>OR(ISNUMBER(FIND(" m ",Table2[[#This Row],[loc?]])),ISNUMBER(FIND(" mm ",Table2[[#This Row],[loc?]])))</f>
        <v>0</v>
      </c>
      <c r="Q445" s="6" t="b">
        <f>AND(OR(ISNUMBER(FIND(" m ",Table2[[#This Row],[loc?]])),ISNUMBER(FIND(" mm ",Table2[[#This Row],[loc?]]))),SUBSTITUTE(SUBSTITUTE(Table2[[#This Row],[loc?]]," m ","")," mm ","")="")</f>
        <v>0</v>
      </c>
      <c r="R445" s="36" cm="1">
        <f t="array" ref="R445">AVERAGE(IF(Table2[[#This Row],[Min_aerobic_1]:[Min_aerobic_2]]="NA",0,Table2[[#This Row],[Min_aerobic_1]:[Min_aerobic_2]]))</f>
        <v>2.7573387754995398E-5</v>
      </c>
    </row>
    <row r="446" spans="1:18" x14ac:dyDescent="0.35">
      <c r="A446" s="4" t="s">
        <v>1339</v>
      </c>
      <c r="B446" s="4" t="s">
        <v>1340</v>
      </c>
      <c r="C446" s="4" t="s">
        <v>1341</v>
      </c>
      <c r="D446" s="4">
        <v>2.7923681614117602E-3</v>
      </c>
      <c r="E446" s="4">
        <v>2.7559210736251899E-3</v>
      </c>
      <c r="F446" s="4">
        <v>2.81769241207331E-3</v>
      </c>
      <c r="G446" s="4">
        <v>2.7453636162451901E-3</v>
      </c>
      <c r="H446" s="4">
        <v>4.14388333678627E-3</v>
      </c>
      <c r="I446" s="4">
        <v>4.1753456003977502E-3</v>
      </c>
      <c r="J446" s="4">
        <v>4.0764572117652203E-3</v>
      </c>
      <c r="K446" s="4">
        <v>4.3005400931098803E-3</v>
      </c>
      <c r="L446" s="4">
        <v>4.4006068641703599E-3</v>
      </c>
      <c r="M446" s="4">
        <v>4.4909594972290801E-3</v>
      </c>
      <c r="N446" s="4" t="b">
        <f>_xlfn.XLOOKUP(Table2[[#This Row],[Protein]],Table3[name],Table3[subloc_assigned],"")&lt;&gt;""</f>
        <v>1</v>
      </c>
      <c r="O446" s="6" t="str" cm="1">
        <f t="array" ref="O446">IF(Table2[[#This Row],[modeled?]]," "&amp;_xlfn.TEXTJOIN(" ",FALSE,_xlfn._xlws.FILTER(Table3[subloc_assigned],Table3[name]=Table2[[#This Row],[Protein]],""))&amp;" ","")</f>
        <v xml:space="preserve"> vm </v>
      </c>
      <c r="P446" s="6" t="b">
        <f>OR(ISNUMBER(FIND(" m ",Table2[[#This Row],[loc?]])),ISNUMBER(FIND(" mm ",Table2[[#This Row],[loc?]])))</f>
        <v>0</v>
      </c>
      <c r="Q446" s="6" t="b">
        <f>AND(OR(ISNUMBER(FIND(" m ",Table2[[#This Row],[loc?]])),ISNUMBER(FIND(" mm ",Table2[[#This Row],[loc?]]))),SUBSTITUTE(SUBSTITUTE(Table2[[#This Row],[loc?]]," m ","")," mm ","")="")</f>
        <v>0</v>
      </c>
      <c r="R446" s="36" cm="1">
        <f t="array" ref="R446">AVERAGE(IF(Table2[[#This Row],[Min_aerobic_1]:[Min_aerobic_2]]="NA",0,Table2[[#This Row],[Min_aerobic_1]:[Min_aerobic_2]]))</f>
        <v>2.7741446175184748E-3</v>
      </c>
    </row>
    <row r="447" spans="1:18" x14ac:dyDescent="0.35">
      <c r="A447" s="4" t="s">
        <v>1342</v>
      </c>
      <c r="B447" s="4" t="s">
        <v>1343</v>
      </c>
      <c r="C447" s="4" t="s">
        <v>1344</v>
      </c>
      <c r="D447" s="4">
        <v>2.8927045054094299E-4</v>
      </c>
      <c r="E447" s="4">
        <v>3.6443440932252901E-4</v>
      </c>
      <c r="F447" s="4">
        <v>2.8560814912142102E-4</v>
      </c>
      <c r="G447" s="4">
        <v>3.0277144071138499E-4</v>
      </c>
      <c r="H447" s="4">
        <v>2.10383969219075E-4</v>
      </c>
      <c r="I447" s="4">
        <v>2.12665100730729E-4</v>
      </c>
      <c r="J447" s="4">
        <v>2.1872163572063001E-4</v>
      </c>
      <c r="K447" s="4">
        <v>1.68922955746731E-4</v>
      </c>
      <c r="L447" s="4">
        <v>1.84497896538752E-4</v>
      </c>
      <c r="M447" s="4">
        <v>1.7619178100597701E-4</v>
      </c>
      <c r="N447" s="4" t="b">
        <f>_xlfn.XLOOKUP(Table2[[#This Row],[Protein]],Table3[name],Table3[subloc_assigned],"")&lt;&gt;""</f>
        <v>1</v>
      </c>
      <c r="O447" s="6" t="str" cm="1">
        <f t="array" ref="O447">IF(Table2[[#This Row],[modeled?]]," "&amp;_xlfn.TEXTJOIN(" ",FALSE,_xlfn._xlws.FILTER(Table3[subloc_assigned],Table3[name]=Table2[[#This Row],[Protein]],""))&amp;" ","")</f>
        <v xml:space="preserve"> c </v>
      </c>
      <c r="P447" s="6" t="b">
        <f>OR(ISNUMBER(FIND(" m ",Table2[[#This Row],[loc?]])),ISNUMBER(FIND(" mm ",Table2[[#This Row],[loc?]])))</f>
        <v>0</v>
      </c>
      <c r="Q447" s="6" t="b">
        <f>AND(OR(ISNUMBER(FIND(" m ",Table2[[#This Row],[loc?]])),ISNUMBER(FIND(" mm ",Table2[[#This Row],[loc?]]))),SUBSTITUTE(SUBSTITUTE(Table2[[#This Row],[loc?]]," m ","")," mm ","")="")</f>
        <v>0</v>
      </c>
      <c r="R447" s="36" cm="1">
        <f t="array" ref="R447">AVERAGE(IF(Table2[[#This Row],[Min_aerobic_1]:[Min_aerobic_2]]="NA",0,Table2[[#This Row],[Min_aerobic_1]:[Min_aerobic_2]]))</f>
        <v>3.2685242993173603E-4</v>
      </c>
    </row>
    <row r="448" spans="1:18" x14ac:dyDescent="0.35">
      <c r="A448" s="4" t="s">
        <v>1345</v>
      </c>
      <c r="B448" s="4" t="s">
        <v>1346</v>
      </c>
      <c r="C448" s="4" t="s">
        <v>1347</v>
      </c>
      <c r="D448" s="6">
        <v>1.43244127407096E-5</v>
      </c>
      <c r="E448" s="6">
        <v>1.2109854859703E-5</v>
      </c>
      <c r="F448" s="6">
        <v>1.48429546518105E-5</v>
      </c>
      <c r="G448" s="6">
        <v>1.50198417575292E-5</v>
      </c>
      <c r="H448" s="6">
        <v>8.6016470661920802E-6</v>
      </c>
      <c r="I448" s="6">
        <v>8.7452054722271506E-6</v>
      </c>
      <c r="J448" s="6">
        <v>9.0691077494641404E-6</v>
      </c>
      <c r="K448" s="6">
        <v>9.7991428907732702E-6</v>
      </c>
      <c r="L448" s="6">
        <v>9.8576563415038808E-6</v>
      </c>
      <c r="M448" s="6">
        <v>1.0034100166538999E-5</v>
      </c>
      <c r="N448" s="4" t="b">
        <f>_xlfn.XLOOKUP(Table2[[#This Row],[Protein]],Table3[name],Table3[subloc_assigned],"")&lt;&gt;""</f>
        <v>0</v>
      </c>
      <c r="O448" s="6" t="str" cm="1">
        <f t="array" ref="O448">IF(Table2[[#This Row],[modeled?]]," "&amp;_xlfn.TEXTJOIN(" ",FALSE,_xlfn._xlws.FILTER(Table3[subloc_assigned],Table3[name]=Table2[[#This Row],[Protein]],""))&amp;" ","")</f>
        <v/>
      </c>
      <c r="P448" s="6" t="b">
        <f>OR(ISNUMBER(FIND(" m ",Table2[[#This Row],[loc?]])),ISNUMBER(FIND(" mm ",Table2[[#This Row],[loc?]])))</f>
        <v>0</v>
      </c>
      <c r="Q448" s="6" t="b">
        <f>AND(OR(ISNUMBER(FIND(" m ",Table2[[#This Row],[loc?]])),ISNUMBER(FIND(" mm ",Table2[[#This Row],[loc?]]))),SUBSTITUTE(SUBSTITUTE(Table2[[#This Row],[loc?]]," m ","")," mm ","")="")</f>
        <v>0</v>
      </c>
      <c r="R448" s="36" cm="1">
        <f t="array" ref="R448">AVERAGE(IF(Table2[[#This Row],[Min_aerobic_1]:[Min_aerobic_2]]="NA",0,Table2[[#This Row],[Min_aerobic_1]:[Min_aerobic_2]]))</f>
        <v>1.3217133800206299E-5</v>
      </c>
    </row>
    <row r="449" spans="1:18" x14ac:dyDescent="0.35">
      <c r="A449" s="4" t="s">
        <v>1348</v>
      </c>
      <c r="B449" s="4" t="s">
        <v>1349</v>
      </c>
      <c r="C449" s="4" t="s">
        <v>1350</v>
      </c>
      <c r="D449" s="6">
        <v>9.5039294268723303E-5</v>
      </c>
      <c r="E449" s="4">
        <v>1.2521325643694199E-4</v>
      </c>
      <c r="F449" s="4">
        <v>1.31687977053126E-4</v>
      </c>
      <c r="G449" s="4">
        <v>1.3738165748088999E-4</v>
      </c>
      <c r="H449" s="6">
        <v>9.4448619752920696E-5</v>
      </c>
      <c r="I449" s="4">
        <v>1.0014400716654499E-4</v>
      </c>
      <c r="J449" s="6">
        <v>9.9509574207067499E-5</v>
      </c>
      <c r="K449" s="4">
        <v>1.00837717575206E-4</v>
      </c>
      <c r="L449" s="4">
        <v>1.0908113783058999E-4</v>
      </c>
      <c r="M449" s="4">
        <v>1.1450405861756301E-4</v>
      </c>
      <c r="N449" s="4" t="b">
        <f>_xlfn.XLOOKUP(Table2[[#This Row],[Protein]],Table3[name],Table3[subloc_assigned],"")&lt;&gt;""</f>
        <v>1</v>
      </c>
      <c r="O449" s="6" t="str" cm="1">
        <f t="array" ref="O449">IF(Table2[[#This Row],[modeled?]]," "&amp;_xlfn.TEXTJOIN(" ",FALSE,_xlfn._xlws.FILTER(Table3[subloc_assigned],Table3[name]=Table2[[#This Row],[Protein]],""))&amp;" ","")</f>
        <v xml:space="preserve"> m </v>
      </c>
      <c r="P449" s="6" t="b">
        <f>OR(ISNUMBER(FIND(" m ",Table2[[#This Row],[loc?]])),ISNUMBER(FIND(" mm ",Table2[[#This Row],[loc?]])))</f>
        <v>1</v>
      </c>
      <c r="Q449" s="6" t="b">
        <f>AND(OR(ISNUMBER(FIND(" m ",Table2[[#This Row],[loc?]])),ISNUMBER(FIND(" mm ",Table2[[#This Row],[loc?]]))),SUBSTITUTE(SUBSTITUTE(Table2[[#This Row],[loc?]]," m ","")," mm ","")="")</f>
        <v>1</v>
      </c>
      <c r="R449" s="36" cm="1">
        <f t="array" ref="R449">AVERAGE(IF(Table2[[#This Row],[Min_aerobic_1]:[Min_aerobic_2]]="NA",0,Table2[[#This Row],[Min_aerobic_1]:[Min_aerobic_2]]))</f>
        <v>1.1012627535283265E-4</v>
      </c>
    </row>
    <row r="450" spans="1:18" x14ac:dyDescent="0.35">
      <c r="A450" s="4" t="s">
        <v>1351</v>
      </c>
      <c r="B450" s="4" t="s">
        <v>1352</v>
      </c>
      <c r="C450" s="4" t="s">
        <v>1353</v>
      </c>
      <c r="D450" s="4">
        <v>1.1640242129024201E-4</v>
      </c>
      <c r="E450" s="4">
        <v>1.10032903508825E-4</v>
      </c>
      <c r="F450" s="4">
        <v>1.20739728843267E-4</v>
      </c>
      <c r="G450" s="4">
        <v>1.18238994283751E-4</v>
      </c>
      <c r="H450" s="6">
        <v>5.2869766301416898E-5</v>
      </c>
      <c r="I450" s="6">
        <v>5.2860720669938899E-5</v>
      </c>
      <c r="J450" s="6">
        <v>5.2770952115064502E-5</v>
      </c>
      <c r="K450" s="6">
        <v>4.8863845373490397E-5</v>
      </c>
      <c r="L450" s="6">
        <v>6.3683644962661206E-5</v>
      </c>
      <c r="M450" s="6">
        <v>6.6597866055772602E-5</v>
      </c>
      <c r="N450" s="4" t="b">
        <f>_xlfn.XLOOKUP(Table2[[#This Row],[Protein]],Table3[name],Table3[subloc_assigned],"")&lt;&gt;""</f>
        <v>0</v>
      </c>
      <c r="O450" s="6" t="str" cm="1">
        <f t="array" ref="O450">IF(Table2[[#This Row],[modeled?]]," "&amp;_xlfn.TEXTJOIN(" ",FALSE,_xlfn._xlws.FILTER(Table3[subloc_assigned],Table3[name]=Table2[[#This Row],[Protein]],""))&amp;" ","")</f>
        <v/>
      </c>
      <c r="P450" s="6" t="b">
        <f>OR(ISNUMBER(FIND(" m ",Table2[[#This Row],[loc?]])),ISNUMBER(FIND(" mm ",Table2[[#This Row],[loc?]])))</f>
        <v>0</v>
      </c>
      <c r="Q450" s="6" t="b">
        <f>AND(OR(ISNUMBER(FIND(" m ",Table2[[#This Row],[loc?]])),ISNUMBER(FIND(" mm ",Table2[[#This Row],[loc?]]))),SUBSTITUTE(SUBSTITUTE(Table2[[#This Row],[loc?]]," m ","")," mm ","")="")</f>
        <v>0</v>
      </c>
      <c r="R450" s="36" cm="1">
        <f t="array" ref="R450">AVERAGE(IF(Table2[[#This Row],[Min_aerobic_1]:[Min_aerobic_2]]="NA",0,Table2[[#This Row],[Min_aerobic_1]:[Min_aerobic_2]]))</f>
        <v>1.1321766239953351E-4</v>
      </c>
    </row>
    <row r="451" spans="1:18" x14ac:dyDescent="0.35">
      <c r="A451" s="4" t="s">
        <v>1354</v>
      </c>
      <c r="B451" s="4" t="s">
        <v>1355</v>
      </c>
      <c r="C451" s="4" t="s">
        <v>1356</v>
      </c>
      <c r="D451" s="4">
        <v>1.66739828590573E-4</v>
      </c>
      <c r="E451" s="4">
        <v>1.2642892048612099E-4</v>
      </c>
      <c r="F451" s="4">
        <v>1.9386863168065199E-4</v>
      </c>
      <c r="G451" s="4">
        <v>1.81106576751466E-4</v>
      </c>
      <c r="H451" s="4">
        <v>2.97263348768442E-4</v>
      </c>
      <c r="I451" s="4">
        <v>2.9998659642492602E-4</v>
      </c>
      <c r="J451" s="4">
        <v>2.8941987923886202E-4</v>
      </c>
      <c r="K451" s="4">
        <v>3.5367995788358498E-4</v>
      </c>
      <c r="L451" s="4">
        <v>3.6553194595148798E-4</v>
      </c>
      <c r="M451" s="4">
        <v>3.5084153658665901E-4</v>
      </c>
      <c r="N451" s="4" t="b">
        <f>_xlfn.XLOOKUP(Table2[[#This Row],[Protein]],Table3[name],Table3[subloc_assigned],"")&lt;&gt;""</f>
        <v>0</v>
      </c>
      <c r="O451" s="6" t="str" cm="1">
        <f t="array" ref="O451">IF(Table2[[#This Row],[modeled?]]," "&amp;_xlfn.TEXTJOIN(" ",FALSE,_xlfn._xlws.FILTER(Table3[subloc_assigned],Table3[name]=Table2[[#This Row],[Protein]],""))&amp;" ","")</f>
        <v/>
      </c>
      <c r="P451" s="6" t="b">
        <f>OR(ISNUMBER(FIND(" m ",Table2[[#This Row],[loc?]])),ISNUMBER(FIND(" mm ",Table2[[#This Row],[loc?]])))</f>
        <v>0</v>
      </c>
      <c r="Q451" s="6" t="b">
        <f>AND(OR(ISNUMBER(FIND(" m ",Table2[[#This Row],[loc?]])),ISNUMBER(FIND(" mm ",Table2[[#This Row],[loc?]]))),SUBSTITUTE(SUBSTITUTE(Table2[[#This Row],[loc?]]," m ","")," mm ","")="")</f>
        <v>0</v>
      </c>
      <c r="R451" s="36" cm="1">
        <f t="array" ref="R451">AVERAGE(IF(Table2[[#This Row],[Min_aerobic_1]:[Min_aerobic_2]]="NA",0,Table2[[#This Row],[Min_aerobic_1]:[Min_aerobic_2]]))</f>
        <v>1.4658437453834701E-4</v>
      </c>
    </row>
    <row r="452" spans="1:18" x14ac:dyDescent="0.35">
      <c r="A452" s="4" t="s">
        <v>1357</v>
      </c>
      <c r="B452" s="4" t="s">
        <v>1358</v>
      </c>
      <c r="C452" s="4" t="s">
        <v>1359</v>
      </c>
      <c r="D452" s="6">
        <v>2.46394217801366E-5</v>
      </c>
      <c r="E452" s="6">
        <v>2.6387007244061901E-5</v>
      </c>
      <c r="F452" s="6">
        <v>2.97108442381944E-5</v>
      </c>
      <c r="G452" s="6">
        <v>3.1092802106140798E-5</v>
      </c>
      <c r="H452" s="6">
        <v>1.2835870616319101E-5</v>
      </c>
      <c r="I452" s="6">
        <v>1.30529713175801E-5</v>
      </c>
      <c r="J452" s="6">
        <v>1.34360820715852E-5</v>
      </c>
      <c r="K452" s="6">
        <v>1.5058052525486101E-5</v>
      </c>
      <c r="L452" s="6">
        <v>1.60281861395734E-5</v>
      </c>
      <c r="M452" s="6">
        <v>1.57156985569448E-5</v>
      </c>
      <c r="N452" s="4" t="b">
        <f>_xlfn.XLOOKUP(Table2[[#This Row],[Protein]],Table3[name],Table3[subloc_assigned],"")&lt;&gt;""</f>
        <v>1</v>
      </c>
      <c r="O452" s="6" t="str" cm="1">
        <f t="array" ref="O452">IF(Table2[[#This Row],[modeled?]]," "&amp;_xlfn.TEXTJOIN(" ",FALSE,_xlfn._xlws.FILTER(Table3[subloc_assigned],Table3[name]=Table2[[#This Row],[Protein]],""))&amp;" ","")</f>
        <v xml:space="preserve"> m </v>
      </c>
      <c r="P452" s="6" t="b">
        <f>OR(ISNUMBER(FIND(" m ",Table2[[#This Row],[loc?]])),ISNUMBER(FIND(" mm ",Table2[[#This Row],[loc?]])))</f>
        <v>1</v>
      </c>
      <c r="Q452" s="6" t="b">
        <f>AND(OR(ISNUMBER(FIND(" m ",Table2[[#This Row],[loc?]])),ISNUMBER(FIND(" mm ",Table2[[#This Row],[loc?]]))),SUBSTITUTE(SUBSTITUTE(Table2[[#This Row],[loc?]]," m ","")," mm ","")="")</f>
        <v>1</v>
      </c>
      <c r="R452" s="36" cm="1">
        <f t="array" ref="R452">AVERAGE(IF(Table2[[#This Row],[Min_aerobic_1]:[Min_aerobic_2]]="NA",0,Table2[[#This Row],[Min_aerobic_1]:[Min_aerobic_2]]))</f>
        <v>2.551321451209925E-5</v>
      </c>
    </row>
    <row r="453" spans="1:18" x14ac:dyDescent="0.35">
      <c r="A453" s="4" t="s">
        <v>1360</v>
      </c>
      <c r="B453" s="4" t="s">
        <v>1361</v>
      </c>
      <c r="C453" s="4" t="s">
        <v>1362</v>
      </c>
      <c r="D453" s="6">
        <v>1.8923015258273599E-5</v>
      </c>
      <c r="E453" s="6">
        <v>1.6141035862096801E-5</v>
      </c>
      <c r="F453" s="6">
        <v>1.9974978860380598E-5</v>
      </c>
      <c r="G453" s="6">
        <v>1.9402240044446598E-5</v>
      </c>
      <c r="H453" s="6">
        <v>6.6287338993486701E-6</v>
      </c>
      <c r="I453" s="6">
        <v>6.2043598557181001E-6</v>
      </c>
      <c r="J453" s="6">
        <v>7.5183960476823897E-6</v>
      </c>
      <c r="K453" s="6">
        <v>7.5648245369555997E-6</v>
      </c>
      <c r="L453" s="6">
        <v>7.4030411357875703E-6</v>
      </c>
      <c r="M453" s="6">
        <v>7.4733933355129398E-6</v>
      </c>
      <c r="N453" s="4" t="b">
        <f>_xlfn.XLOOKUP(Table2[[#This Row],[Protein]],Table3[name],Table3[subloc_assigned],"")&lt;&gt;""</f>
        <v>0</v>
      </c>
      <c r="O453" s="6" t="str" cm="1">
        <f t="array" ref="O453">IF(Table2[[#This Row],[modeled?]]," "&amp;_xlfn.TEXTJOIN(" ",FALSE,_xlfn._xlws.FILTER(Table3[subloc_assigned],Table3[name]=Table2[[#This Row],[Protein]],""))&amp;" ","")</f>
        <v/>
      </c>
      <c r="P453" s="6" t="b">
        <f>OR(ISNUMBER(FIND(" m ",Table2[[#This Row],[loc?]])),ISNUMBER(FIND(" mm ",Table2[[#This Row],[loc?]])))</f>
        <v>0</v>
      </c>
      <c r="Q453" s="6" t="b">
        <f>AND(OR(ISNUMBER(FIND(" m ",Table2[[#This Row],[loc?]])),ISNUMBER(FIND(" mm ",Table2[[#This Row],[loc?]]))),SUBSTITUTE(SUBSTITUTE(Table2[[#This Row],[loc?]]," m ","")," mm ","")="")</f>
        <v>0</v>
      </c>
      <c r="R453" s="36" cm="1">
        <f t="array" ref="R453">AVERAGE(IF(Table2[[#This Row],[Min_aerobic_1]:[Min_aerobic_2]]="NA",0,Table2[[#This Row],[Min_aerobic_1]:[Min_aerobic_2]]))</f>
        <v>1.7532025560185202E-5</v>
      </c>
    </row>
    <row r="454" spans="1:18" x14ac:dyDescent="0.35">
      <c r="A454" s="4" t="s">
        <v>1363</v>
      </c>
      <c r="B454" s="4" t="s">
        <v>1364</v>
      </c>
      <c r="C454" s="4" t="s">
        <v>1365</v>
      </c>
      <c r="D454" s="6">
        <v>5.0691906069247001E-5</v>
      </c>
      <c r="E454" s="6">
        <v>5.0523728043417698E-5</v>
      </c>
      <c r="F454" s="6">
        <v>4.9835130790023302E-5</v>
      </c>
      <c r="G454" s="6">
        <v>4.8251159648409201E-5</v>
      </c>
      <c r="H454" s="6">
        <v>7.1590599969929394E-5</v>
      </c>
      <c r="I454" s="6">
        <v>6.6524397400244401E-5</v>
      </c>
      <c r="J454" s="6">
        <v>7.1530265748407195E-5</v>
      </c>
      <c r="K454" s="6">
        <v>6.0086852591495797E-5</v>
      </c>
      <c r="L454" s="6">
        <v>6.6788951062834998E-5</v>
      </c>
      <c r="M454" s="6">
        <v>6.5103113199791097E-5</v>
      </c>
      <c r="N454" s="4" t="b">
        <f>_xlfn.XLOOKUP(Table2[[#This Row],[Protein]],Table3[name],Table3[subloc_assigned],"")&lt;&gt;""</f>
        <v>1</v>
      </c>
      <c r="O454" s="6" t="str" cm="1">
        <f t="array" ref="O454">IF(Table2[[#This Row],[modeled?]]," "&amp;_xlfn.TEXTJOIN(" ",FALSE,_xlfn._xlws.FILTER(Table3[subloc_assigned],Table3[name]=Table2[[#This Row],[Protein]],""))&amp;" ","")</f>
        <v xml:space="preserve"> c </v>
      </c>
      <c r="P454" s="6" t="b">
        <f>OR(ISNUMBER(FIND(" m ",Table2[[#This Row],[loc?]])),ISNUMBER(FIND(" mm ",Table2[[#This Row],[loc?]])))</f>
        <v>0</v>
      </c>
      <c r="Q454" s="6" t="b">
        <f>AND(OR(ISNUMBER(FIND(" m ",Table2[[#This Row],[loc?]])),ISNUMBER(FIND(" mm ",Table2[[#This Row],[loc?]]))),SUBSTITUTE(SUBSTITUTE(Table2[[#This Row],[loc?]]," m ","")," mm ","")="")</f>
        <v>0</v>
      </c>
      <c r="R454" s="36" cm="1">
        <f t="array" ref="R454">AVERAGE(IF(Table2[[#This Row],[Min_aerobic_1]:[Min_aerobic_2]]="NA",0,Table2[[#This Row],[Min_aerobic_1]:[Min_aerobic_2]]))</f>
        <v>5.0607817056332353E-5</v>
      </c>
    </row>
    <row r="455" spans="1:18" x14ac:dyDescent="0.35">
      <c r="A455" s="4" t="s">
        <v>1366</v>
      </c>
      <c r="B455" s="4" t="s">
        <v>1367</v>
      </c>
      <c r="C455" s="4" t="s">
        <v>1368</v>
      </c>
      <c r="D455" s="6">
        <v>4.2247266433155398E-6</v>
      </c>
      <c r="E455" s="6">
        <v>3.3123136858817901E-6</v>
      </c>
      <c r="F455" s="6">
        <v>5.5479724800886896E-6</v>
      </c>
      <c r="G455" s="6">
        <v>5.1908425022617998E-6</v>
      </c>
      <c r="H455" s="6">
        <v>5.2818722155768801E-6</v>
      </c>
      <c r="I455" s="6">
        <v>5.3133490462607098E-6</v>
      </c>
      <c r="J455" s="6">
        <v>6.1536837811470199E-6</v>
      </c>
      <c r="K455" s="6">
        <v>7.3312335268104598E-6</v>
      </c>
      <c r="L455" s="6">
        <v>6.3743889187444998E-6</v>
      </c>
      <c r="M455" s="6">
        <v>6.3743678326503804E-6</v>
      </c>
      <c r="N455" s="4" t="b">
        <f>_xlfn.XLOOKUP(Table2[[#This Row],[Protein]],Table3[name],Table3[subloc_assigned],"")&lt;&gt;""</f>
        <v>1</v>
      </c>
      <c r="O455" s="6" t="str" cm="1">
        <f t="array" ref="O455">IF(Table2[[#This Row],[modeled?]]," "&amp;_xlfn.TEXTJOIN(" ",FALSE,_xlfn._xlws.FILTER(Table3[subloc_assigned],Table3[name]=Table2[[#This Row],[Protein]],""))&amp;" ","")</f>
        <v xml:space="preserve"> c </v>
      </c>
      <c r="P455" s="6" t="b">
        <f>OR(ISNUMBER(FIND(" m ",Table2[[#This Row],[loc?]])),ISNUMBER(FIND(" mm ",Table2[[#This Row],[loc?]])))</f>
        <v>0</v>
      </c>
      <c r="Q455" s="6" t="b">
        <f>AND(OR(ISNUMBER(FIND(" m ",Table2[[#This Row],[loc?]])),ISNUMBER(FIND(" mm ",Table2[[#This Row],[loc?]]))),SUBSTITUTE(SUBSTITUTE(Table2[[#This Row],[loc?]]," m ","")," mm ","")="")</f>
        <v>0</v>
      </c>
      <c r="R455" s="36" cm="1">
        <f t="array" ref="R455">AVERAGE(IF(Table2[[#This Row],[Min_aerobic_1]:[Min_aerobic_2]]="NA",0,Table2[[#This Row],[Min_aerobic_1]:[Min_aerobic_2]]))</f>
        <v>3.768520164598665E-6</v>
      </c>
    </row>
    <row r="456" spans="1:18" x14ac:dyDescent="0.35">
      <c r="A456" s="4" t="s">
        <v>1369</v>
      </c>
      <c r="B456" s="4" t="s">
        <v>1370</v>
      </c>
      <c r="C456" s="4" t="s">
        <v>1371</v>
      </c>
      <c r="D456" s="4">
        <v>1.3013746072081201E-4</v>
      </c>
      <c r="E456" s="4">
        <v>1.2024183982104301E-4</v>
      </c>
      <c r="F456" s="4">
        <v>1.5839669498489699E-4</v>
      </c>
      <c r="G456" s="4">
        <v>1.52732376606721E-4</v>
      </c>
      <c r="H456" s="4">
        <v>3.4402409537430401E-4</v>
      </c>
      <c r="I456" s="4">
        <v>2.8616946686736602E-4</v>
      </c>
      <c r="J456" s="4">
        <v>3.1694062621429102E-4</v>
      </c>
      <c r="K456" s="4">
        <v>2.8366431551941202E-4</v>
      </c>
      <c r="L456" s="4">
        <v>3.2079356102972299E-4</v>
      </c>
      <c r="M456" s="4">
        <v>3.3304779289283299E-4</v>
      </c>
      <c r="N456" s="4" t="b">
        <f>_xlfn.XLOOKUP(Table2[[#This Row],[Protein]],Table3[name],Table3[subloc_assigned],"")&lt;&gt;""</f>
        <v>1</v>
      </c>
      <c r="O456" s="6" t="str" cm="1">
        <f t="array" ref="O456">IF(Table2[[#This Row],[modeled?]]," "&amp;_xlfn.TEXTJOIN(" ",FALSE,_xlfn._xlws.FILTER(Table3[subloc_assigned],Table3[name]=Table2[[#This Row],[Protein]],""))&amp;" ","")</f>
        <v xml:space="preserve"> c </v>
      </c>
      <c r="P456" s="6" t="b">
        <f>OR(ISNUMBER(FIND(" m ",Table2[[#This Row],[loc?]])),ISNUMBER(FIND(" mm ",Table2[[#This Row],[loc?]])))</f>
        <v>0</v>
      </c>
      <c r="Q456" s="6" t="b">
        <f>AND(OR(ISNUMBER(FIND(" m ",Table2[[#This Row],[loc?]])),ISNUMBER(FIND(" mm ",Table2[[#This Row],[loc?]]))),SUBSTITUTE(SUBSTITUTE(Table2[[#This Row],[loc?]]," m ","")," mm ","")="")</f>
        <v>0</v>
      </c>
      <c r="R456" s="36" cm="1">
        <f t="array" ref="R456">AVERAGE(IF(Table2[[#This Row],[Min_aerobic_1]:[Min_aerobic_2]]="NA",0,Table2[[#This Row],[Min_aerobic_1]:[Min_aerobic_2]]))</f>
        <v>1.2518965027092751E-4</v>
      </c>
    </row>
    <row r="457" spans="1:18" x14ac:dyDescent="0.35">
      <c r="A457" s="4" t="s">
        <v>1372</v>
      </c>
      <c r="B457" s="4" t="s">
        <v>1373</v>
      </c>
      <c r="C457" s="4" t="s">
        <v>1374</v>
      </c>
      <c r="D457" s="6">
        <v>9.2510909316237806E-5</v>
      </c>
      <c r="E457" s="6">
        <v>8.2505566894917805E-5</v>
      </c>
      <c r="F457" s="4">
        <v>1.02606350631765E-4</v>
      </c>
      <c r="G457" s="4">
        <v>1.05970819398698E-4</v>
      </c>
      <c r="H457" s="6">
        <v>7.2299140395407004E-5</v>
      </c>
      <c r="I457" s="6">
        <v>7.4541779830276001E-5</v>
      </c>
      <c r="J457" s="6">
        <v>7.4285999262063202E-5</v>
      </c>
      <c r="K457" s="6">
        <v>8.3547303121971796E-5</v>
      </c>
      <c r="L457" s="6">
        <v>9.1508909509857204E-5</v>
      </c>
      <c r="M457" s="6">
        <v>9.1126790641995404E-5</v>
      </c>
      <c r="N457" s="4" t="b">
        <f>_xlfn.XLOOKUP(Table2[[#This Row],[Protein]],Table3[name],Table3[subloc_assigned],"")&lt;&gt;""</f>
        <v>0</v>
      </c>
      <c r="O457" s="6" t="str" cm="1">
        <f t="array" ref="O457">IF(Table2[[#This Row],[modeled?]]," "&amp;_xlfn.TEXTJOIN(" ",FALSE,_xlfn._xlws.FILTER(Table3[subloc_assigned],Table3[name]=Table2[[#This Row],[Protein]],""))&amp;" ","")</f>
        <v/>
      </c>
      <c r="P457" s="6" t="b">
        <f>OR(ISNUMBER(FIND(" m ",Table2[[#This Row],[loc?]])),ISNUMBER(FIND(" mm ",Table2[[#This Row],[loc?]])))</f>
        <v>0</v>
      </c>
      <c r="Q457" s="6" t="b">
        <f>AND(OR(ISNUMBER(FIND(" m ",Table2[[#This Row],[loc?]])),ISNUMBER(FIND(" mm ",Table2[[#This Row],[loc?]]))),SUBSTITUTE(SUBSTITUTE(Table2[[#This Row],[loc?]]," m ","")," mm ","")="")</f>
        <v>0</v>
      </c>
      <c r="R457" s="36" cm="1">
        <f t="array" ref="R457">AVERAGE(IF(Table2[[#This Row],[Min_aerobic_1]:[Min_aerobic_2]]="NA",0,Table2[[#This Row],[Min_aerobic_1]:[Min_aerobic_2]]))</f>
        <v>8.7508238105577806E-5</v>
      </c>
    </row>
    <row r="458" spans="1:18" x14ac:dyDescent="0.35">
      <c r="A458" s="4" t="s">
        <v>1375</v>
      </c>
      <c r="B458" s="4" t="s">
        <v>1376</v>
      </c>
      <c r="C458" s="4" t="s">
        <v>1377</v>
      </c>
      <c r="D458" s="6">
        <v>1.14664725016441E-5</v>
      </c>
      <c r="E458" s="6">
        <v>9.0583381233836302E-6</v>
      </c>
      <c r="F458" s="6">
        <v>1.3617713456373301E-5</v>
      </c>
      <c r="G458" s="6">
        <v>1.3442791791277899E-5</v>
      </c>
      <c r="H458" s="6">
        <v>5.6600189901134902E-6</v>
      </c>
      <c r="I458" s="6">
        <v>5.6431382463016304E-6</v>
      </c>
      <c r="J458" s="6">
        <v>5.7847589806152703E-6</v>
      </c>
      <c r="K458" s="6">
        <v>6.6028507423201803E-6</v>
      </c>
      <c r="L458" s="6">
        <v>6.86105495877092E-6</v>
      </c>
      <c r="M458" s="6">
        <v>6.5495627519715604E-6</v>
      </c>
      <c r="N458" s="4" t="b">
        <f>_xlfn.XLOOKUP(Table2[[#This Row],[Protein]],Table3[name],Table3[subloc_assigned],"")&lt;&gt;""</f>
        <v>0</v>
      </c>
      <c r="O458" s="6" t="str" cm="1">
        <f t="array" ref="O458">IF(Table2[[#This Row],[modeled?]]," "&amp;_xlfn.TEXTJOIN(" ",FALSE,_xlfn._xlws.FILTER(Table3[subloc_assigned],Table3[name]=Table2[[#This Row],[Protein]],""))&amp;" ","")</f>
        <v/>
      </c>
      <c r="P458" s="6" t="b">
        <f>OR(ISNUMBER(FIND(" m ",Table2[[#This Row],[loc?]])),ISNUMBER(FIND(" mm ",Table2[[#This Row],[loc?]])))</f>
        <v>0</v>
      </c>
      <c r="Q458" s="6" t="b">
        <f>AND(OR(ISNUMBER(FIND(" m ",Table2[[#This Row],[loc?]])),ISNUMBER(FIND(" mm ",Table2[[#This Row],[loc?]]))),SUBSTITUTE(SUBSTITUTE(Table2[[#This Row],[loc?]]," m ","")," mm ","")="")</f>
        <v>0</v>
      </c>
      <c r="R458" s="36" cm="1">
        <f t="array" ref="R458">AVERAGE(IF(Table2[[#This Row],[Min_aerobic_1]:[Min_aerobic_2]]="NA",0,Table2[[#This Row],[Min_aerobic_1]:[Min_aerobic_2]]))</f>
        <v>1.0262405312513865E-5</v>
      </c>
    </row>
    <row r="459" spans="1:18" x14ac:dyDescent="0.35">
      <c r="A459" s="4" t="s">
        <v>1378</v>
      </c>
      <c r="B459" s="4" t="s">
        <v>1379</v>
      </c>
      <c r="C459" s="4" t="s">
        <v>1380</v>
      </c>
      <c r="D459" s="4">
        <v>1.2348461665201099E-4</v>
      </c>
      <c r="E459" s="6">
        <v>9.7188712518728499E-5</v>
      </c>
      <c r="F459" s="4">
        <v>1.5043803788581899E-4</v>
      </c>
      <c r="G459" s="4">
        <v>1.5103106869237401E-4</v>
      </c>
      <c r="H459" s="4">
        <v>2.40008185061219E-4</v>
      </c>
      <c r="I459" s="4">
        <v>2.36498573731425E-4</v>
      </c>
      <c r="J459" s="4">
        <v>2.3411812190706101E-4</v>
      </c>
      <c r="K459" s="4">
        <v>2.4087690070133901E-4</v>
      </c>
      <c r="L459" s="4">
        <v>2.81806049216416E-4</v>
      </c>
      <c r="M459" s="4">
        <v>2.8053686205465299E-4</v>
      </c>
      <c r="N459" s="4" t="b">
        <f>_xlfn.XLOOKUP(Table2[[#This Row],[Protein]],Table3[name],Table3[subloc_assigned],"")&lt;&gt;""</f>
        <v>0</v>
      </c>
      <c r="O459" s="6" t="str" cm="1">
        <f t="array" ref="O459">IF(Table2[[#This Row],[modeled?]]," "&amp;_xlfn.TEXTJOIN(" ",FALSE,_xlfn._xlws.FILTER(Table3[subloc_assigned],Table3[name]=Table2[[#This Row],[Protein]],""))&amp;" ","")</f>
        <v/>
      </c>
      <c r="P459" s="6" t="b">
        <f>OR(ISNUMBER(FIND(" m ",Table2[[#This Row],[loc?]])),ISNUMBER(FIND(" mm ",Table2[[#This Row],[loc?]])))</f>
        <v>0</v>
      </c>
      <c r="Q459" s="6" t="b">
        <f>AND(OR(ISNUMBER(FIND(" m ",Table2[[#This Row],[loc?]])),ISNUMBER(FIND(" mm ",Table2[[#This Row],[loc?]]))),SUBSTITUTE(SUBSTITUTE(Table2[[#This Row],[loc?]]," m ","")," mm ","")="")</f>
        <v>0</v>
      </c>
      <c r="R459" s="36" cm="1">
        <f t="array" ref="R459">AVERAGE(IF(Table2[[#This Row],[Min_aerobic_1]:[Min_aerobic_2]]="NA",0,Table2[[#This Row],[Min_aerobic_1]:[Min_aerobic_2]]))</f>
        <v>1.1033666458536975E-4</v>
      </c>
    </row>
    <row r="460" spans="1:18" x14ac:dyDescent="0.35">
      <c r="A460" s="4" t="s">
        <v>1381</v>
      </c>
      <c r="B460" s="4" t="s">
        <v>1382</v>
      </c>
      <c r="C460" s="4" t="s">
        <v>1383</v>
      </c>
      <c r="D460" s="6">
        <v>1.04995723241572E-5</v>
      </c>
      <c r="E460" s="6">
        <v>9.0519715205603198E-6</v>
      </c>
      <c r="F460" s="6">
        <v>1.0731127276299E-5</v>
      </c>
      <c r="G460" s="6">
        <v>1.07715978769103E-5</v>
      </c>
      <c r="H460" s="6">
        <v>9.2627042814948807E-6</v>
      </c>
      <c r="I460" s="6">
        <v>9.5878438078567799E-6</v>
      </c>
      <c r="J460" s="6">
        <v>9.3882383223110695E-6</v>
      </c>
      <c r="K460" s="6">
        <v>1.0256483438351599E-5</v>
      </c>
      <c r="L460" s="6">
        <v>1.0730484888227999E-5</v>
      </c>
      <c r="M460" s="6">
        <v>1.0999961620482899E-5</v>
      </c>
      <c r="N460" s="4" t="b">
        <f>_xlfn.XLOOKUP(Table2[[#This Row],[Protein]],Table3[name],Table3[subloc_assigned],"")&lt;&gt;""</f>
        <v>1</v>
      </c>
      <c r="O460" s="6" t="str" cm="1">
        <f t="array" ref="O460">IF(Table2[[#This Row],[modeled?]]," "&amp;_xlfn.TEXTJOIN(" ",FALSE,_xlfn._xlws.FILTER(Table3[subloc_assigned],Table3[name]=Table2[[#This Row],[Protein]],""))&amp;" ","")</f>
        <v xml:space="preserve"> rm </v>
      </c>
      <c r="P460" s="6" t="b">
        <f>OR(ISNUMBER(FIND(" m ",Table2[[#This Row],[loc?]])),ISNUMBER(FIND(" mm ",Table2[[#This Row],[loc?]])))</f>
        <v>0</v>
      </c>
      <c r="Q460" s="6" t="b">
        <f>AND(OR(ISNUMBER(FIND(" m ",Table2[[#This Row],[loc?]])),ISNUMBER(FIND(" mm ",Table2[[#This Row],[loc?]]))),SUBSTITUTE(SUBSTITUTE(Table2[[#This Row],[loc?]]," m ","")," mm ","")="")</f>
        <v>0</v>
      </c>
      <c r="R460" s="36" cm="1">
        <f t="array" ref="R460">AVERAGE(IF(Table2[[#This Row],[Min_aerobic_1]:[Min_aerobic_2]]="NA",0,Table2[[#This Row],[Min_aerobic_1]:[Min_aerobic_2]]))</f>
        <v>9.77577192235876E-6</v>
      </c>
    </row>
    <row r="461" spans="1:18" x14ac:dyDescent="0.35">
      <c r="A461" s="4" t="s">
        <v>1384</v>
      </c>
      <c r="B461" s="4" t="s">
        <v>1385</v>
      </c>
      <c r="C461" s="4" t="s">
        <v>1386</v>
      </c>
      <c r="D461" s="4">
        <v>3.7358111424102701E-4</v>
      </c>
      <c r="E461" s="4">
        <v>4.8199540247557401E-4</v>
      </c>
      <c r="F461" s="4">
        <v>4.4947978281535201E-4</v>
      </c>
      <c r="G461" s="4">
        <v>4.5315042142300802E-4</v>
      </c>
      <c r="H461" s="4">
        <v>8.8795056295261896E-4</v>
      </c>
      <c r="I461" s="4">
        <v>8.2847884745126596E-4</v>
      </c>
      <c r="J461" s="4">
        <v>8.95823139052048E-4</v>
      </c>
      <c r="K461" s="4">
        <v>8.2310463671036104E-4</v>
      </c>
      <c r="L461" s="4">
        <v>8.97666451792213E-4</v>
      </c>
      <c r="M461" s="4">
        <v>8.5701041294611595E-4</v>
      </c>
      <c r="N461" s="4" t="b">
        <f>_xlfn.XLOOKUP(Table2[[#This Row],[Protein]],Table3[name],Table3[subloc_assigned],"")&lt;&gt;""</f>
        <v>0</v>
      </c>
      <c r="O461" s="6" t="str" cm="1">
        <f t="array" ref="O461">IF(Table2[[#This Row],[modeled?]]," "&amp;_xlfn.TEXTJOIN(" ",FALSE,_xlfn._xlws.FILTER(Table3[subloc_assigned],Table3[name]=Table2[[#This Row],[Protein]],""))&amp;" ","")</f>
        <v/>
      </c>
      <c r="P461" s="6" t="b">
        <f>OR(ISNUMBER(FIND(" m ",Table2[[#This Row],[loc?]])),ISNUMBER(FIND(" mm ",Table2[[#This Row],[loc?]])))</f>
        <v>0</v>
      </c>
      <c r="Q461" s="6" t="b">
        <f>AND(OR(ISNUMBER(FIND(" m ",Table2[[#This Row],[loc?]])),ISNUMBER(FIND(" mm ",Table2[[#This Row],[loc?]]))),SUBSTITUTE(SUBSTITUTE(Table2[[#This Row],[loc?]]," m ","")," mm ","")="")</f>
        <v>0</v>
      </c>
      <c r="R461" s="36" cm="1">
        <f t="array" ref="R461">AVERAGE(IF(Table2[[#This Row],[Min_aerobic_1]:[Min_aerobic_2]]="NA",0,Table2[[#This Row],[Min_aerobic_1]:[Min_aerobic_2]]))</f>
        <v>4.2778825835830048E-4</v>
      </c>
    </row>
    <row r="462" spans="1:18" x14ac:dyDescent="0.35">
      <c r="A462" s="4" t="s">
        <v>1387</v>
      </c>
      <c r="B462" s="4" t="s">
        <v>1388</v>
      </c>
      <c r="C462" s="4" t="s">
        <v>1389</v>
      </c>
      <c r="D462" s="4" t="s">
        <v>19</v>
      </c>
      <c r="E462" s="4" t="s">
        <v>19</v>
      </c>
      <c r="F462" s="4" t="s">
        <v>19</v>
      </c>
      <c r="G462" s="4" t="s">
        <v>19</v>
      </c>
      <c r="H462" s="6">
        <v>2.5641552557639999E-6</v>
      </c>
      <c r="I462" s="6">
        <v>2.6267849506371702E-6</v>
      </c>
      <c r="J462" s="6">
        <v>2.4759373016923999E-6</v>
      </c>
      <c r="K462" s="6">
        <v>2.62656086178877E-6</v>
      </c>
      <c r="L462" s="6">
        <v>2.8066722364222699E-6</v>
      </c>
      <c r="M462" s="6">
        <v>2.84757373707389E-6</v>
      </c>
      <c r="N462" s="4" t="b">
        <f>_xlfn.XLOOKUP(Table2[[#This Row],[Protein]],Table3[name],Table3[subloc_assigned],"")&lt;&gt;""</f>
        <v>1</v>
      </c>
      <c r="O462" s="6" t="str" cm="1">
        <f t="array" ref="O462">IF(Table2[[#This Row],[modeled?]]," "&amp;_xlfn.TEXTJOIN(" ",FALSE,_xlfn._xlws.FILTER(Table3[subloc_assigned],Table3[name]=Table2[[#This Row],[Protein]],""))&amp;" ","")</f>
        <v xml:space="preserve"> mm </v>
      </c>
      <c r="P462" s="6" t="b">
        <f>OR(ISNUMBER(FIND(" m ",Table2[[#This Row],[loc?]])),ISNUMBER(FIND(" mm ",Table2[[#This Row],[loc?]])))</f>
        <v>1</v>
      </c>
      <c r="Q462" s="6" t="b">
        <f>AND(OR(ISNUMBER(FIND(" m ",Table2[[#This Row],[loc?]])),ISNUMBER(FIND(" mm ",Table2[[#This Row],[loc?]]))),SUBSTITUTE(SUBSTITUTE(Table2[[#This Row],[loc?]]," m ","")," mm ","")="")</f>
        <v>1</v>
      </c>
      <c r="R462" s="36" cm="1">
        <f t="array" ref="R462">AVERAGE(IF(Table2[[#This Row],[Min_aerobic_1]:[Min_aerobic_2]]="NA",0,Table2[[#This Row],[Min_aerobic_1]:[Min_aerobic_2]]))</f>
        <v>0</v>
      </c>
    </row>
    <row r="463" spans="1:18" x14ac:dyDescent="0.35">
      <c r="A463" s="4" t="s">
        <v>1390</v>
      </c>
      <c r="B463" s="4" t="s">
        <v>1391</v>
      </c>
      <c r="C463" s="4" t="s">
        <v>1392</v>
      </c>
      <c r="D463" s="4">
        <v>2.99338535548871E-3</v>
      </c>
      <c r="E463" s="4">
        <v>2.6470952545787499E-3</v>
      </c>
      <c r="F463" s="4">
        <v>3.5386817115821102E-3</v>
      </c>
      <c r="G463" s="4">
        <v>3.4951693625538301E-3</v>
      </c>
      <c r="H463" s="4">
        <v>3.84517554472943E-4</v>
      </c>
      <c r="I463" s="4">
        <v>3.98710868367326E-4</v>
      </c>
      <c r="J463" s="4">
        <v>4.0991537915024002E-4</v>
      </c>
      <c r="K463" s="4">
        <v>3.4816607524339101E-4</v>
      </c>
      <c r="L463" s="4">
        <v>3.7570878843956802E-4</v>
      </c>
      <c r="M463" s="4">
        <v>3.86611250928476E-4</v>
      </c>
      <c r="N463" s="4" t="b">
        <f>_xlfn.XLOOKUP(Table2[[#This Row],[Protein]],Table3[name],Table3[subloc_assigned],"")&lt;&gt;""</f>
        <v>1</v>
      </c>
      <c r="O463" s="6" t="str" cm="1">
        <f t="array" ref="O463">IF(Table2[[#This Row],[modeled?]]," "&amp;_xlfn.TEXTJOIN(" ",FALSE,_xlfn._xlws.FILTER(Table3[subloc_assigned],Table3[name]=Table2[[#This Row],[Protein]],""))&amp;" ","")</f>
        <v xml:space="preserve"> mm </v>
      </c>
      <c r="P463" s="6" t="b">
        <f>OR(ISNUMBER(FIND(" m ",Table2[[#This Row],[loc?]])),ISNUMBER(FIND(" mm ",Table2[[#This Row],[loc?]])))</f>
        <v>1</v>
      </c>
      <c r="Q463" s="6" t="b">
        <f>AND(OR(ISNUMBER(FIND(" m ",Table2[[#This Row],[loc?]])),ISNUMBER(FIND(" mm ",Table2[[#This Row],[loc?]]))),SUBSTITUTE(SUBSTITUTE(Table2[[#This Row],[loc?]]," m ","")," mm ","")="")</f>
        <v>1</v>
      </c>
      <c r="R463" s="36" cm="1">
        <f t="array" ref="R463">AVERAGE(IF(Table2[[#This Row],[Min_aerobic_1]:[Min_aerobic_2]]="NA",0,Table2[[#This Row],[Min_aerobic_1]:[Min_aerobic_2]]))</f>
        <v>2.8202403050337299E-3</v>
      </c>
    </row>
    <row r="464" spans="1:18" x14ac:dyDescent="0.35">
      <c r="A464" s="4" t="s">
        <v>1393</v>
      </c>
      <c r="B464" s="4" t="s">
        <v>1394</v>
      </c>
      <c r="C464" s="4" t="s">
        <v>1395</v>
      </c>
      <c r="D464" s="6">
        <v>2.1372414522118299E-5</v>
      </c>
      <c r="E464" s="6">
        <v>2.1962929771762502E-5</v>
      </c>
      <c r="F464" s="6">
        <v>3.14509852926589E-7</v>
      </c>
      <c r="G464" s="6">
        <v>4.9549469470923295E-7</v>
      </c>
      <c r="H464" s="6">
        <v>7.0786085851745502E-6</v>
      </c>
      <c r="I464" s="6">
        <v>7.07664272324545E-6</v>
      </c>
      <c r="J464" s="6">
        <v>6.7404501478181904E-6</v>
      </c>
      <c r="K464" s="6">
        <v>2.44945987429354E-6</v>
      </c>
      <c r="L464" s="6">
        <v>2.26974648062055E-6</v>
      </c>
      <c r="M464" s="6">
        <v>2.3990569945583701E-6</v>
      </c>
      <c r="N464" s="4" t="b">
        <f>_xlfn.XLOOKUP(Table2[[#This Row],[Protein]],Table3[name],Table3[subloc_assigned],"")&lt;&gt;""</f>
        <v>1</v>
      </c>
      <c r="O464" s="6" t="str" cm="1">
        <f t="array" ref="O464">IF(Table2[[#This Row],[modeled?]]," "&amp;_xlfn.TEXTJOIN(" ",FALSE,_xlfn._xlws.FILTER(Table3[subloc_assigned],Table3[name]=Table2[[#This Row],[Protein]],""))&amp;" ","")</f>
        <v xml:space="preserve"> c </v>
      </c>
      <c r="P464" s="6" t="b">
        <f>OR(ISNUMBER(FIND(" m ",Table2[[#This Row],[loc?]])),ISNUMBER(FIND(" mm ",Table2[[#This Row],[loc?]])))</f>
        <v>0</v>
      </c>
      <c r="Q464" s="6" t="b">
        <f>AND(OR(ISNUMBER(FIND(" m ",Table2[[#This Row],[loc?]])),ISNUMBER(FIND(" mm ",Table2[[#This Row],[loc?]]))),SUBSTITUTE(SUBSTITUTE(Table2[[#This Row],[loc?]]," m ","")," mm ","")="")</f>
        <v>0</v>
      </c>
      <c r="R464" s="36" cm="1">
        <f t="array" ref="R464">AVERAGE(IF(Table2[[#This Row],[Min_aerobic_1]:[Min_aerobic_2]]="NA",0,Table2[[#This Row],[Min_aerobic_1]:[Min_aerobic_2]]))</f>
        <v>2.1667672146940402E-5</v>
      </c>
    </row>
    <row r="465" spans="1:18" x14ac:dyDescent="0.35">
      <c r="A465" s="4" t="s">
        <v>1396</v>
      </c>
      <c r="B465" s="4" t="s">
        <v>1397</v>
      </c>
      <c r="C465" s="4" t="s">
        <v>1398</v>
      </c>
      <c r="D465" s="6">
        <v>5.6125115037694498E-6</v>
      </c>
      <c r="E465" s="6">
        <v>4.9349826040081004E-6</v>
      </c>
      <c r="F465" s="6">
        <v>5.3521877830505302E-6</v>
      </c>
      <c r="G465" s="6">
        <v>5.1516914512233996E-6</v>
      </c>
      <c r="H465" s="6">
        <v>4.3653471764562598E-6</v>
      </c>
      <c r="I465" s="6">
        <v>4.5619003930896698E-6</v>
      </c>
      <c r="J465" s="6">
        <v>4.6081697470966404E-6</v>
      </c>
      <c r="K465" s="6">
        <v>5.3500468848246101E-6</v>
      </c>
      <c r="L465" s="6">
        <v>5.5763494493745804E-6</v>
      </c>
      <c r="M465" s="6">
        <v>5.3296905249827801E-6</v>
      </c>
      <c r="N465" s="4" t="b">
        <f>_xlfn.XLOOKUP(Table2[[#This Row],[Protein]],Table3[name],Table3[subloc_assigned],"")&lt;&gt;""</f>
        <v>0</v>
      </c>
      <c r="O465" s="6" t="str" cm="1">
        <f t="array" ref="O465">IF(Table2[[#This Row],[modeled?]]," "&amp;_xlfn.TEXTJOIN(" ",FALSE,_xlfn._xlws.FILTER(Table3[subloc_assigned],Table3[name]=Table2[[#This Row],[Protein]],""))&amp;" ","")</f>
        <v/>
      </c>
      <c r="P465" s="6" t="b">
        <f>OR(ISNUMBER(FIND(" m ",Table2[[#This Row],[loc?]])),ISNUMBER(FIND(" mm ",Table2[[#This Row],[loc?]])))</f>
        <v>0</v>
      </c>
      <c r="Q465" s="6" t="b">
        <f>AND(OR(ISNUMBER(FIND(" m ",Table2[[#This Row],[loc?]])),ISNUMBER(FIND(" mm ",Table2[[#This Row],[loc?]]))),SUBSTITUTE(SUBSTITUTE(Table2[[#This Row],[loc?]]," m ","")," mm ","")="")</f>
        <v>0</v>
      </c>
      <c r="R465" s="36" cm="1">
        <f t="array" ref="R465">AVERAGE(IF(Table2[[#This Row],[Min_aerobic_1]:[Min_aerobic_2]]="NA",0,Table2[[#This Row],[Min_aerobic_1]:[Min_aerobic_2]]))</f>
        <v>5.2737470538887751E-6</v>
      </c>
    </row>
    <row r="466" spans="1:18" x14ac:dyDescent="0.35">
      <c r="A466" s="4" t="s">
        <v>1399</v>
      </c>
      <c r="B466" s="4" t="s">
        <v>1400</v>
      </c>
      <c r="C466" s="4" t="s">
        <v>1401</v>
      </c>
      <c r="D466" s="6">
        <v>4.2519270883548796E-6</v>
      </c>
      <c r="E466" s="6">
        <v>4.9526635136684099E-6</v>
      </c>
      <c r="F466" s="6">
        <v>5.1694607089313597E-6</v>
      </c>
      <c r="G466" s="6">
        <v>4.7872077308043598E-6</v>
      </c>
      <c r="H466" s="6">
        <v>2.1914650588570701E-6</v>
      </c>
      <c r="I466" s="6">
        <v>1.8513973356905899E-6</v>
      </c>
      <c r="J466" s="6">
        <v>2.2127048856299302E-6</v>
      </c>
      <c r="K466" s="6">
        <v>2.1270859491043198E-6</v>
      </c>
      <c r="L466" s="6">
        <v>2.171069420539E-6</v>
      </c>
      <c r="M466" s="6">
        <v>1.9399885286433299E-6</v>
      </c>
      <c r="N466" s="4" t="b">
        <f>_xlfn.XLOOKUP(Table2[[#This Row],[Protein]],Table3[name],Table3[subloc_assigned],"")&lt;&gt;""</f>
        <v>0</v>
      </c>
      <c r="O466" s="6" t="str" cm="1">
        <f t="array" ref="O466">IF(Table2[[#This Row],[modeled?]]," "&amp;_xlfn.TEXTJOIN(" ",FALSE,_xlfn._xlws.FILTER(Table3[subloc_assigned],Table3[name]=Table2[[#This Row],[Protein]],""))&amp;" ","")</f>
        <v/>
      </c>
      <c r="P466" s="6" t="b">
        <f>OR(ISNUMBER(FIND(" m ",Table2[[#This Row],[loc?]])),ISNUMBER(FIND(" mm ",Table2[[#This Row],[loc?]])))</f>
        <v>0</v>
      </c>
      <c r="Q466" s="6" t="b">
        <f>AND(OR(ISNUMBER(FIND(" m ",Table2[[#This Row],[loc?]])),ISNUMBER(FIND(" mm ",Table2[[#This Row],[loc?]]))),SUBSTITUTE(SUBSTITUTE(Table2[[#This Row],[loc?]]," m ","")," mm ","")="")</f>
        <v>0</v>
      </c>
      <c r="R466" s="36" cm="1">
        <f t="array" ref="R466">AVERAGE(IF(Table2[[#This Row],[Min_aerobic_1]:[Min_aerobic_2]]="NA",0,Table2[[#This Row],[Min_aerobic_1]:[Min_aerobic_2]]))</f>
        <v>4.6022953010116448E-6</v>
      </c>
    </row>
    <row r="467" spans="1:18" x14ac:dyDescent="0.35">
      <c r="A467" s="4" t="s">
        <v>1402</v>
      </c>
      <c r="B467" s="4" t="s">
        <v>1403</v>
      </c>
      <c r="C467" s="4" t="s">
        <v>1404</v>
      </c>
      <c r="D467" s="6">
        <v>7.2484120865709699E-5</v>
      </c>
      <c r="E467" s="6">
        <v>7.6367072952878204E-5</v>
      </c>
      <c r="F467" s="6">
        <v>1.71284778307442E-5</v>
      </c>
      <c r="G467" s="6">
        <v>1.9152667594288199E-5</v>
      </c>
      <c r="H467" s="4">
        <v>1.12925345060573E-4</v>
      </c>
      <c r="I467" s="4">
        <v>1.1433437143228701E-4</v>
      </c>
      <c r="J467" s="4">
        <v>1.19298273202156E-4</v>
      </c>
      <c r="K467" s="6">
        <v>2.2967517444002101E-5</v>
      </c>
      <c r="L467" s="6">
        <v>2.4939333936348801E-5</v>
      </c>
      <c r="M467" s="6">
        <v>2.4989449225189298E-5</v>
      </c>
      <c r="N467" s="4" t="b">
        <f>_xlfn.XLOOKUP(Table2[[#This Row],[Protein]],Table3[name],Table3[subloc_assigned],"")&lt;&gt;""</f>
        <v>1</v>
      </c>
      <c r="O467" s="6" t="str" cm="1">
        <f t="array" ref="O467">IF(Table2[[#This Row],[modeled?]]," "&amp;_xlfn.TEXTJOIN(" ",FALSE,_xlfn._xlws.FILTER(Table3[subloc_assigned],Table3[name]=Table2[[#This Row],[Protein]],""))&amp;" ","")</f>
        <v xml:space="preserve"> m </v>
      </c>
      <c r="P467" s="6" t="b">
        <f>OR(ISNUMBER(FIND(" m ",Table2[[#This Row],[loc?]])),ISNUMBER(FIND(" mm ",Table2[[#This Row],[loc?]])))</f>
        <v>1</v>
      </c>
      <c r="Q467" s="6" t="b">
        <f>AND(OR(ISNUMBER(FIND(" m ",Table2[[#This Row],[loc?]])),ISNUMBER(FIND(" mm ",Table2[[#This Row],[loc?]]))),SUBSTITUTE(SUBSTITUTE(Table2[[#This Row],[loc?]]," m ","")," mm ","")="")</f>
        <v>1</v>
      </c>
      <c r="R467" s="36" cm="1">
        <f t="array" ref="R467">AVERAGE(IF(Table2[[#This Row],[Min_aerobic_1]:[Min_aerobic_2]]="NA",0,Table2[[#This Row],[Min_aerobic_1]:[Min_aerobic_2]]))</f>
        <v>7.4425596909293945E-5</v>
      </c>
    </row>
    <row r="468" spans="1:18" x14ac:dyDescent="0.35">
      <c r="A468" s="4" t="s">
        <v>1405</v>
      </c>
      <c r="B468" s="4" t="s">
        <v>1406</v>
      </c>
      <c r="C468" s="4" t="s">
        <v>1407</v>
      </c>
      <c r="D468" s="4">
        <v>2.8657485429856402E-4</v>
      </c>
      <c r="E468" s="4">
        <v>2.9801574337725E-4</v>
      </c>
      <c r="F468" s="4">
        <v>3.0302460187565098E-4</v>
      </c>
      <c r="G468" s="4">
        <v>3.19248516180712E-4</v>
      </c>
      <c r="H468" s="4">
        <v>3.3104037221503299E-4</v>
      </c>
      <c r="I468" s="4">
        <v>3.3797386531866301E-4</v>
      </c>
      <c r="J468" s="4">
        <v>3.4323560747571898E-4</v>
      </c>
      <c r="K468" s="4">
        <v>3.8748351302277898E-4</v>
      </c>
      <c r="L468" s="4">
        <v>4.0102135852227702E-4</v>
      </c>
      <c r="M468" s="4">
        <v>4.0386684545248402E-4</v>
      </c>
      <c r="N468" s="4" t="b">
        <f>_xlfn.XLOOKUP(Table2[[#This Row],[Protein]],Table3[name],Table3[subloc_assigned],"")&lt;&gt;""</f>
        <v>1</v>
      </c>
      <c r="O468" s="6" t="str" cm="1">
        <f t="array" ref="O468">IF(Table2[[#This Row],[modeled?]]," "&amp;_xlfn.TEXTJOIN(" ",FALSE,_xlfn._xlws.FILTER(Table3[subloc_assigned],Table3[name]=Table2[[#This Row],[Protein]],""))&amp;" ","")</f>
        <v xml:space="preserve"> c </v>
      </c>
      <c r="P468" s="6" t="b">
        <f>OR(ISNUMBER(FIND(" m ",Table2[[#This Row],[loc?]])),ISNUMBER(FIND(" mm ",Table2[[#This Row],[loc?]])))</f>
        <v>0</v>
      </c>
      <c r="Q468" s="6" t="b">
        <f>AND(OR(ISNUMBER(FIND(" m ",Table2[[#This Row],[loc?]])),ISNUMBER(FIND(" mm ",Table2[[#This Row],[loc?]]))),SUBSTITUTE(SUBSTITUTE(Table2[[#This Row],[loc?]]," m ","")," mm ","")="")</f>
        <v>0</v>
      </c>
      <c r="R468" s="36" cm="1">
        <f t="array" ref="R468">AVERAGE(IF(Table2[[#This Row],[Min_aerobic_1]:[Min_aerobic_2]]="NA",0,Table2[[#This Row],[Min_aerobic_1]:[Min_aerobic_2]]))</f>
        <v>2.9229529883790704E-4</v>
      </c>
    </row>
    <row r="469" spans="1:18" x14ac:dyDescent="0.35">
      <c r="A469" s="4" t="s">
        <v>1408</v>
      </c>
      <c r="B469" s="4" t="s">
        <v>1409</v>
      </c>
      <c r="C469" s="4" t="s">
        <v>1410</v>
      </c>
      <c r="D469" s="4" t="s">
        <v>19</v>
      </c>
      <c r="E469" s="4" t="s">
        <v>19</v>
      </c>
      <c r="F469" s="4" t="s">
        <v>19</v>
      </c>
      <c r="G469" s="4" t="s">
        <v>19</v>
      </c>
      <c r="H469" s="6">
        <v>1.2517734254958E-6</v>
      </c>
      <c r="I469" s="6">
        <v>1.1490962345717901E-6</v>
      </c>
      <c r="J469" s="6">
        <v>1.2074017317118801E-6</v>
      </c>
      <c r="K469" s="6">
        <v>1.23689751683841E-6</v>
      </c>
      <c r="L469" s="6">
        <v>1.24132263706196E-6</v>
      </c>
      <c r="M469" s="6">
        <v>1.3938623289690599E-6</v>
      </c>
      <c r="N469" s="4" t="b">
        <f>_xlfn.XLOOKUP(Table2[[#This Row],[Protein]],Table3[name],Table3[subloc_assigned],"")&lt;&gt;""</f>
        <v>0</v>
      </c>
      <c r="O469" s="6" t="str" cm="1">
        <f t="array" ref="O469">IF(Table2[[#This Row],[modeled?]]," "&amp;_xlfn.TEXTJOIN(" ",FALSE,_xlfn._xlws.FILTER(Table3[subloc_assigned],Table3[name]=Table2[[#This Row],[Protein]],""))&amp;" ","")</f>
        <v/>
      </c>
      <c r="P469" s="6" t="b">
        <f>OR(ISNUMBER(FIND(" m ",Table2[[#This Row],[loc?]])),ISNUMBER(FIND(" mm ",Table2[[#This Row],[loc?]])))</f>
        <v>0</v>
      </c>
      <c r="Q469" s="6" t="b">
        <f>AND(OR(ISNUMBER(FIND(" m ",Table2[[#This Row],[loc?]])),ISNUMBER(FIND(" mm ",Table2[[#This Row],[loc?]]))),SUBSTITUTE(SUBSTITUTE(Table2[[#This Row],[loc?]]," m ","")," mm ","")="")</f>
        <v>0</v>
      </c>
      <c r="R469" s="36" cm="1">
        <f t="array" ref="R469">AVERAGE(IF(Table2[[#This Row],[Min_aerobic_1]:[Min_aerobic_2]]="NA",0,Table2[[#This Row],[Min_aerobic_1]:[Min_aerobic_2]]))</f>
        <v>0</v>
      </c>
    </row>
    <row r="470" spans="1:18" x14ac:dyDescent="0.35">
      <c r="A470" s="4" t="s">
        <v>1411</v>
      </c>
      <c r="B470" s="4" t="s">
        <v>1412</v>
      </c>
      <c r="C470" s="4" t="s">
        <v>1413</v>
      </c>
      <c r="D470" s="6">
        <v>8.64929146659966E-5</v>
      </c>
      <c r="E470" s="6">
        <v>8.5448661599902697E-5</v>
      </c>
      <c r="F470" s="6">
        <v>9.8758626076709998E-5</v>
      </c>
      <c r="G470" s="4">
        <v>1.01530951898744E-4</v>
      </c>
      <c r="H470" s="6">
        <v>8.1991527875810807E-5</v>
      </c>
      <c r="I470" s="6">
        <v>8.1746629719584406E-5</v>
      </c>
      <c r="J470" s="6">
        <v>8.4706807200371606E-5</v>
      </c>
      <c r="K470" s="6">
        <v>8.6406582058090703E-5</v>
      </c>
      <c r="L470" s="6">
        <v>9.1591887370633704E-5</v>
      </c>
      <c r="M470" s="6">
        <v>9.1721834490669096E-5</v>
      </c>
      <c r="N470" s="4" t="b">
        <f>_xlfn.XLOOKUP(Table2[[#This Row],[Protein]],Table3[name],Table3[subloc_assigned],"")&lt;&gt;""</f>
        <v>0</v>
      </c>
      <c r="O470" s="6" t="str" cm="1">
        <f t="array" ref="O470">IF(Table2[[#This Row],[modeled?]]," "&amp;_xlfn.TEXTJOIN(" ",FALSE,_xlfn._xlws.FILTER(Table3[subloc_assigned],Table3[name]=Table2[[#This Row],[Protein]],""))&amp;" ","")</f>
        <v/>
      </c>
      <c r="P470" s="6" t="b">
        <f>OR(ISNUMBER(FIND(" m ",Table2[[#This Row],[loc?]])),ISNUMBER(FIND(" mm ",Table2[[#This Row],[loc?]])))</f>
        <v>0</v>
      </c>
      <c r="Q470" s="6" t="b">
        <f>AND(OR(ISNUMBER(FIND(" m ",Table2[[#This Row],[loc?]])),ISNUMBER(FIND(" mm ",Table2[[#This Row],[loc?]]))),SUBSTITUTE(SUBSTITUTE(Table2[[#This Row],[loc?]]," m ","")," mm ","")="")</f>
        <v>0</v>
      </c>
      <c r="R470" s="36" cm="1">
        <f t="array" ref="R470">AVERAGE(IF(Table2[[#This Row],[Min_aerobic_1]:[Min_aerobic_2]]="NA",0,Table2[[#This Row],[Min_aerobic_1]:[Min_aerobic_2]]))</f>
        <v>8.5970788132949655E-5</v>
      </c>
    </row>
    <row r="471" spans="1:18" x14ac:dyDescent="0.35">
      <c r="A471" s="4" t="s">
        <v>1414</v>
      </c>
      <c r="B471" s="4" t="s">
        <v>1415</v>
      </c>
      <c r="C471" s="4" t="s">
        <v>1416</v>
      </c>
      <c r="D471" s="6">
        <v>9.7203804431686202E-6</v>
      </c>
      <c r="E471" s="6">
        <v>1.1080411824012499E-5</v>
      </c>
      <c r="F471" s="6">
        <v>1.0496133067371599E-5</v>
      </c>
      <c r="G471" s="6">
        <v>1.0822834950550699E-5</v>
      </c>
      <c r="H471" s="6">
        <v>1.24423306679374E-5</v>
      </c>
      <c r="I471" s="6">
        <v>1.25277658664054E-5</v>
      </c>
      <c r="J471" s="6">
        <v>1.2313127625594401E-5</v>
      </c>
      <c r="K471" s="6">
        <v>1.3661773545684499E-5</v>
      </c>
      <c r="L471" s="6">
        <v>1.41561037526211E-5</v>
      </c>
      <c r="M471" s="6">
        <v>1.4309865348983299E-5</v>
      </c>
      <c r="N471" s="4" t="b">
        <f>_xlfn.XLOOKUP(Table2[[#This Row],[Protein]],Table3[name],Table3[subloc_assigned],"")&lt;&gt;""</f>
        <v>0</v>
      </c>
      <c r="O471" s="6" t="str" cm="1">
        <f t="array" ref="O471">IF(Table2[[#This Row],[modeled?]]," "&amp;_xlfn.TEXTJOIN(" ",FALSE,_xlfn._xlws.FILTER(Table3[subloc_assigned],Table3[name]=Table2[[#This Row],[Protein]],""))&amp;" ","")</f>
        <v/>
      </c>
      <c r="P471" s="6" t="b">
        <f>OR(ISNUMBER(FIND(" m ",Table2[[#This Row],[loc?]])),ISNUMBER(FIND(" mm ",Table2[[#This Row],[loc?]])))</f>
        <v>0</v>
      </c>
      <c r="Q471" s="6" t="b">
        <f>AND(OR(ISNUMBER(FIND(" m ",Table2[[#This Row],[loc?]])),ISNUMBER(FIND(" mm ",Table2[[#This Row],[loc?]]))),SUBSTITUTE(SUBSTITUTE(Table2[[#This Row],[loc?]]," m ","")," mm ","")="")</f>
        <v>0</v>
      </c>
      <c r="R471" s="36" cm="1">
        <f t="array" ref="R471">AVERAGE(IF(Table2[[#This Row],[Min_aerobic_1]:[Min_aerobic_2]]="NA",0,Table2[[#This Row],[Min_aerobic_1]:[Min_aerobic_2]]))</f>
        <v>1.0400396133590559E-5</v>
      </c>
    </row>
    <row r="472" spans="1:18" x14ac:dyDescent="0.35">
      <c r="A472" s="4" t="s">
        <v>1417</v>
      </c>
      <c r="B472" s="4" t="s">
        <v>1418</v>
      </c>
      <c r="C472" s="4" t="s">
        <v>1419</v>
      </c>
      <c r="D472" s="4" t="s">
        <v>19</v>
      </c>
      <c r="E472" s="4" t="s">
        <v>19</v>
      </c>
      <c r="F472" s="4" t="s">
        <v>19</v>
      </c>
      <c r="G472" s="4" t="s">
        <v>19</v>
      </c>
      <c r="H472" s="6">
        <v>1.7910966364861501E-6</v>
      </c>
      <c r="I472" s="6">
        <v>2.0202216460200401E-6</v>
      </c>
      <c r="J472" s="6">
        <v>2.0519360368240001E-6</v>
      </c>
      <c r="K472" s="6">
        <v>2.5805600563754099E-6</v>
      </c>
      <c r="L472" s="6">
        <v>2.3524658583252801E-6</v>
      </c>
      <c r="M472" s="6">
        <v>2.1824726283161399E-6</v>
      </c>
      <c r="N472" s="4" t="b">
        <f>_xlfn.XLOOKUP(Table2[[#This Row],[Protein]],Table3[name],Table3[subloc_assigned],"")&lt;&gt;""</f>
        <v>0</v>
      </c>
      <c r="O472" s="6" t="str" cm="1">
        <f t="array" ref="O472">IF(Table2[[#This Row],[modeled?]]," "&amp;_xlfn.TEXTJOIN(" ",FALSE,_xlfn._xlws.FILTER(Table3[subloc_assigned],Table3[name]=Table2[[#This Row],[Protein]],""))&amp;" ","")</f>
        <v/>
      </c>
      <c r="P472" s="6" t="b">
        <f>OR(ISNUMBER(FIND(" m ",Table2[[#This Row],[loc?]])),ISNUMBER(FIND(" mm ",Table2[[#This Row],[loc?]])))</f>
        <v>0</v>
      </c>
      <c r="Q472" s="6" t="b">
        <f>AND(OR(ISNUMBER(FIND(" m ",Table2[[#This Row],[loc?]])),ISNUMBER(FIND(" mm ",Table2[[#This Row],[loc?]]))),SUBSTITUTE(SUBSTITUTE(Table2[[#This Row],[loc?]]," m ","")," mm ","")="")</f>
        <v>0</v>
      </c>
      <c r="R472" s="36" cm="1">
        <f t="array" ref="R472">AVERAGE(IF(Table2[[#This Row],[Min_aerobic_1]:[Min_aerobic_2]]="NA",0,Table2[[#This Row],[Min_aerobic_1]:[Min_aerobic_2]]))</f>
        <v>0</v>
      </c>
    </row>
    <row r="473" spans="1:18" x14ac:dyDescent="0.35">
      <c r="A473" s="4" t="s">
        <v>1420</v>
      </c>
      <c r="B473" s="4" t="s">
        <v>1421</v>
      </c>
      <c r="C473" s="4" t="s">
        <v>1422</v>
      </c>
      <c r="D473" s="4" t="s">
        <v>19</v>
      </c>
      <c r="E473" s="4" t="s">
        <v>19</v>
      </c>
      <c r="F473" s="4" t="s">
        <v>19</v>
      </c>
      <c r="G473" s="4" t="s">
        <v>19</v>
      </c>
      <c r="H473" s="6">
        <v>5.5835887076862398E-6</v>
      </c>
      <c r="I473" s="6">
        <v>5.60791953969563E-6</v>
      </c>
      <c r="J473" s="6">
        <v>5.84833858670802E-6</v>
      </c>
      <c r="K473" s="6">
        <v>4.9892417887146502E-6</v>
      </c>
      <c r="L473" s="6">
        <v>5.2938738982951997E-6</v>
      </c>
      <c r="M473" s="6">
        <v>5.2670819572079699E-6</v>
      </c>
      <c r="N473" s="4" t="b">
        <f>_xlfn.XLOOKUP(Table2[[#This Row],[Protein]],Table3[name],Table3[subloc_assigned],"")&lt;&gt;""</f>
        <v>0</v>
      </c>
      <c r="O473" s="6" t="str" cm="1">
        <f t="array" ref="O473">IF(Table2[[#This Row],[modeled?]]," "&amp;_xlfn.TEXTJOIN(" ",FALSE,_xlfn._xlws.FILTER(Table3[subloc_assigned],Table3[name]=Table2[[#This Row],[Protein]],""))&amp;" ","")</f>
        <v/>
      </c>
      <c r="P473" s="6" t="b">
        <f>OR(ISNUMBER(FIND(" m ",Table2[[#This Row],[loc?]])),ISNUMBER(FIND(" mm ",Table2[[#This Row],[loc?]])))</f>
        <v>0</v>
      </c>
      <c r="Q473" s="6" t="b">
        <f>AND(OR(ISNUMBER(FIND(" m ",Table2[[#This Row],[loc?]])),ISNUMBER(FIND(" mm ",Table2[[#This Row],[loc?]]))),SUBSTITUTE(SUBSTITUTE(Table2[[#This Row],[loc?]]," m ","")," mm ","")="")</f>
        <v>0</v>
      </c>
      <c r="R473" s="36" cm="1">
        <f t="array" ref="R473">AVERAGE(IF(Table2[[#This Row],[Min_aerobic_1]:[Min_aerobic_2]]="NA",0,Table2[[#This Row],[Min_aerobic_1]:[Min_aerobic_2]]))</f>
        <v>0</v>
      </c>
    </row>
    <row r="474" spans="1:18" x14ac:dyDescent="0.35">
      <c r="A474" s="4" t="s">
        <v>1423</v>
      </c>
      <c r="B474" s="4" t="s">
        <v>1424</v>
      </c>
      <c r="C474" s="4" t="s">
        <v>1425</v>
      </c>
      <c r="D474" s="6">
        <v>1.99041206482755E-5</v>
      </c>
      <c r="E474" s="6">
        <v>1.67335190019035E-5</v>
      </c>
      <c r="F474" s="6">
        <v>2.3516455431558101E-5</v>
      </c>
      <c r="G474" s="6">
        <v>2.4197539038881801E-5</v>
      </c>
      <c r="H474" s="6">
        <v>1.7866739657205399E-5</v>
      </c>
      <c r="I474" s="6">
        <v>1.70506958534949E-5</v>
      </c>
      <c r="J474" s="6">
        <v>1.72720599162108E-5</v>
      </c>
      <c r="K474" s="6">
        <v>1.9189059468263801E-5</v>
      </c>
      <c r="L474" s="6">
        <v>1.9380845249595699E-5</v>
      </c>
      <c r="M474" s="6">
        <v>1.9633247446038899E-5</v>
      </c>
      <c r="N474" s="4" t="b">
        <f>_xlfn.XLOOKUP(Table2[[#This Row],[Protein]],Table3[name],Table3[subloc_assigned],"")&lt;&gt;""</f>
        <v>1</v>
      </c>
      <c r="O474" s="6" t="str" cm="1">
        <f t="array" ref="O474">IF(Table2[[#This Row],[modeled?]]," "&amp;_xlfn.TEXTJOIN(" ",FALSE,_xlfn._xlws.FILTER(Table3[subloc_assigned],Table3[name]=Table2[[#This Row],[Protein]],""))&amp;" ","")</f>
        <v xml:space="preserve"> mm </v>
      </c>
      <c r="P474" s="6" t="b">
        <f>OR(ISNUMBER(FIND(" m ",Table2[[#This Row],[loc?]])),ISNUMBER(FIND(" mm ",Table2[[#This Row],[loc?]])))</f>
        <v>1</v>
      </c>
      <c r="Q474" s="6" t="b">
        <f>AND(OR(ISNUMBER(FIND(" m ",Table2[[#This Row],[loc?]])),ISNUMBER(FIND(" mm ",Table2[[#This Row],[loc?]]))),SUBSTITUTE(SUBSTITUTE(Table2[[#This Row],[loc?]]," m ","")," mm ","")="")</f>
        <v>1</v>
      </c>
      <c r="R474" s="36" cm="1">
        <f t="array" ref="R474">AVERAGE(IF(Table2[[#This Row],[Min_aerobic_1]:[Min_aerobic_2]]="NA",0,Table2[[#This Row],[Min_aerobic_1]:[Min_aerobic_2]]))</f>
        <v>1.8318819825089498E-5</v>
      </c>
    </row>
    <row r="475" spans="1:18" x14ac:dyDescent="0.35">
      <c r="A475" s="4" t="s">
        <v>1426</v>
      </c>
      <c r="B475" s="4" t="s">
        <v>1427</v>
      </c>
      <c r="C475" s="4" t="s">
        <v>1428</v>
      </c>
      <c r="D475" s="6">
        <v>7.4392172029635904E-7</v>
      </c>
      <c r="E475" s="6">
        <v>7.6451520219904695E-7</v>
      </c>
      <c r="F475" s="6">
        <v>8.1522969307081997E-7</v>
      </c>
      <c r="G475" s="6">
        <v>8.27633945055355E-7</v>
      </c>
      <c r="H475" s="6">
        <v>1.18552757044588E-6</v>
      </c>
      <c r="I475" s="6">
        <v>9.3394337089926E-7</v>
      </c>
      <c r="J475" s="6">
        <v>1.06038765956568E-6</v>
      </c>
      <c r="K475" s="6">
        <v>1.13716244049006E-6</v>
      </c>
      <c r="L475" s="6">
        <v>1.1014872358158E-6</v>
      </c>
      <c r="M475" s="6">
        <v>1.0374409833142301E-6</v>
      </c>
      <c r="N475" s="4" t="b">
        <f>_xlfn.XLOOKUP(Table2[[#This Row],[Protein]],Table3[name],Table3[subloc_assigned],"")&lt;&gt;""</f>
        <v>0</v>
      </c>
      <c r="O475" s="6" t="str" cm="1">
        <f t="array" ref="O475">IF(Table2[[#This Row],[modeled?]]," "&amp;_xlfn.TEXTJOIN(" ",FALSE,_xlfn._xlws.FILTER(Table3[subloc_assigned],Table3[name]=Table2[[#This Row],[Protein]],""))&amp;" ","")</f>
        <v/>
      </c>
      <c r="P475" s="6" t="b">
        <f>OR(ISNUMBER(FIND(" m ",Table2[[#This Row],[loc?]])),ISNUMBER(FIND(" mm ",Table2[[#This Row],[loc?]])))</f>
        <v>0</v>
      </c>
      <c r="Q475" s="6" t="b">
        <f>AND(OR(ISNUMBER(FIND(" m ",Table2[[#This Row],[loc?]])),ISNUMBER(FIND(" mm ",Table2[[#This Row],[loc?]]))),SUBSTITUTE(SUBSTITUTE(Table2[[#This Row],[loc?]]," m ","")," mm ","")="")</f>
        <v>0</v>
      </c>
      <c r="R475" s="36" cm="1">
        <f t="array" ref="R475">AVERAGE(IF(Table2[[#This Row],[Min_aerobic_1]:[Min_aerobic_2]]="NA",0,Table2[[#This Row],[Min_aerobic_1]:[Min_aerobic_2]]))</f>
        <v>7.54218461247703E-7</v>
      </c>
    </row>
    <row r="476" spans="1:18" x14ac:dyDescent="0.35">
      <c r="A476" s="4" t="s">
        <v>1429</v>
      </c>
      <c r="B476" s="4" t="s">
        <v>1430</v>
      </c>
      <c r="C476" s="4" t="s">
        <v>1431</v>
      </c>
      <c r="D476" s="4">
        <v>1.3425785452309799E-4</v>
      </c>
      <c r="E476" s="4">
        <v>1.6113741766679701E-4</v>
      </c>
      <c r="F476" s="4">
        <v>1.12886292842638E-4</v>
      </c>
      <c r="G476" s="4">
        <v>1.1630190777616301E-4</v>
      </c>
      <c r="H476" s="4">
        <v>1.2519113541867199E-4</v>
      </c>
      <c r="I476" s="4">
        <v>1.17345434532852E-4</v>
      </c>
      <c r="J476" s="4">
        <v>1.2814479149760301E-4</v>
      </c>
      <c r="K476" s="4">
        <v>1.14378649357406E-4</v>
      </c>
      <c r="L476" s="4">
        <v>1.1859894738562501E-4</v>
      </c>
      <c r="M476" s="4">
        <v>1.13246884672732E-4</v>
      </c>
      <c r="N476" s="4" t="b">
        <f>_xlfn.XLOOKUP(Table2[[#This Row],[Protein]],Table3[name],Table3[subloc_assigned],"")&lt;&gt;""</f>
        <v>0</v>
      </c>
      <c r="O476" s="6" t="str" cm="1">
        <f t="array" ref="O476">IF(Table2[[#This Row],[modeled?]]," "&amp;_xlfn.TEXTJOIN(" ",FALSE,_xlfn._xlws.FILTER(Table3[subloc_assigned],Table3[name]=Table2[[#This Row],[Protein]],""))&amp;" ","")</f>
        <v/>
      </c>
      <c r="P476" s="6" t="b">
        <f>OR(ISNUMBER(FIND(" m ",Table2[[#This Row],[loc?]])),ISNUMBER(FIND(" mm ",Table2[[#This Row],[loc?]])))</f>
        <v>0</v>
      </c>
      <c r="Q476" s="6" t="b">
        <f>AND(OR(ISNUMBER(FIND(" m ",Table2[[#This Row],[loc?]])),ISNUMBER(FIND(" mm ",Table2[[#This Row],[loc?]]))),SUBSTITUTE(SUBSTITUTE(Table2[[#This Row],[loc?]]," m ","")," mm ","")="")</f>
        <v>0</v>
      </c>
      <c r="R476" s="36" cm="1">
        <f t="array" ref="R476">AVERAGE(IF(Table2[[#This Row],[Min_aerobic_1]:[Min_aerobic_2]]="NA",0,Table2[[#This Row],[Min_aerobic_1]:[Min_aerobic_2]]))</f>
        <v>1.4769763609494751E-4</v>
      </c>
    </row>
    <row r="477" spans="1:18" x14ac:dyDescent="0.35">
      <c r="A477" s="4" t="s">
        <v>1432</v>
      </c>
      <c r="B477" s="4" t="s">
        <v>1433</v>
      </c>
      <c r="C477" s="4" t="s">
        <v>1434</v>
      </c>
      <c r="D477" s="6">
        <v>9.0192659064893097E-6</v>
      </c>
      <c r="E477" s="6">
        <v>7.52386254115176E-6</v>
      </c>
      <c r="F477" s="6">
        <v>9.2065862030099595E-6</v>
      </c>
      <c r="G477" s="6">
        <v>9.4819297558635495E-6</v>
      </c>
      <c r="H477" s="4" t="s">
        <v>19</v>
      </c>
      <c r="I477" s="4" t="s">
        <v>19</v>
      </c>
      <c r="J477" s="4" t="s">
        <v>19</v>
      </c>
      <c r="K477" s="4" t="s">
        <v>19</v>
      </c>
      <c r="L477" s="4" t="s">
        <v>19</v>
      </c>
      <c r="M477" s="4" t="s">
        <v>19</v>
      </c>
      <c r="N477" s="4" t="b">
        <f>_xlfn.XLOOKUP(Table2[[#This Row],[Protein]],Table3[name],Table3[subloc_assigned],"")&lt;&gt;""</f>
        <v>0</v>
      </c>
      <c r="O477" s="6" t="str" cm="1">
        <f t="array" ref="O477">IF(Table2[[#This Row],[modeled?]]," "&amp;_xlfn.TEXTJOIN(" ",FALSE,_xlfn._xlws.FILTER(Table3[subloc_assigned],Table3[name]=Table2[[#This Row],[Protein]],""))&amp;" ","")</f>
        <v/>
      </c>
      <c r="P477" s="6" t="b">
        <f>OR(ISNUMBER(FIND(" m ",Table2[[#This Row],[loc?]])),ISNUMBER(FIND(" mm ",Table2[[#This Row],[loc?]])))</f>
        <v>0</v>
      </c>
      <c r="Q477" s="6" t="b">
        <f>AND(OR(ISNUMBER(FIND(" m ",Table2[[#This Row],[loc?]])),ISNUMBER(FIND(" mm ",Table2[[#This Row],[loc?]]))),SUBSTITUTE(SUBSTITUTE(Table2[[#This Row],[loc?]]," m ","")," mm ","")="")</f>
        <v>0</v>
      </c>
      <c r="R477" s="36" cm="1">
        <f t="array" ref="R477">AVERAGE(IF(Table2[[#This Row],[Min_aerobic_1]:[Min_aerobic_2]]="NA",0,Table2[[#This Row],[Min_aerobic_1]:[Min_aerobic_2]]))</f>
        <v>8.2715642238205353E-6</v>
      </c>
    </row>
    <row r="478" spans="1:18" x14ac:dyDescent="0.35">
      <c r="A478" s="4" t="s">
        <v>1435</v>
      </c>
      <c r="B478" s="4" t="s">
        <v>1436</v>
      </c>
      <c r="C478" s="4" t="s">
        <v>1437</v>
      </c>
      <c r="D478" s="6">
        <v>7.1133365961247293E-5</v>
      </c>
      <c r="E478" s="6">
        <v>7.4037515859972993E-5</v>
      </c>
      <c r="F478" s="6">
        <v>7.9065595408671195E-5</v>
      </c>
      <c r="G478" s="6">
        <v>7.65742799432739E-5</v>
      </c>
      <c r="H478" s="4">
        <v>1.17637726087564E-4</v>
      </c>
      <c r="I478" s="4">
        <v>1.04025228404861E-4</v>
      </c>
      <c r="J478" s="4">
        <v>1.2154971005278299E-4</v>
      </c>
      <c r="K478" s="4">
        <v>1.4458850390414E-4</v>
      </c>
      <c r="L478" s="4">
        <v>1.48746828951595E-4</v>
      </c>
      <c r="M478" s="4">
        <v>1.41492573956524E-4</v>
      </c>
      <c r="N478" s="4" t="b">
        <f>_xlfn.XLOOKUP(Table2[[#This Row],[Protein]],Table3[name],Table3[subloc_assigned],"")&lt;&gt;""</f>
        <v>0</v>
      </c>
      <c r="O478" s="6" t="str" cm="1">
        <f t="array" ref="O478">IF(Table2[[#This Row],[modeled?]]," "&amp;_xlfn.TEXTJOIN(" ",FALSE,_xlfn._xlws.FILTER(Table3[subloc_assigned],Table3[name]=Table2[[#This Row],[Protein]],""))&amp;" ","")</f>
        <v/>
      </c>
      <c r="P478" s="6" t="b">
        <f>OR(ISNUMBER(FIND(" m ",Table2[[#This Row],[loc?]])),ISNUMBER(FIND(" mm ",Table2[[#This Row],[loc?]])))</f>
        <v>0</v>
      </c>
      <c r="Q478" s="6" t="b">
        <f>AND(OR(ISNUMBER(FIND(" m ",Table2[[#This Row],[loc?]])),ISNUMBER(FIND(" mm ",Table2[[#This Row],[loc?]]))),SUBSTITUTE(SUBSTITUTE(Table2[[#This Row],[loc?]]," m ","")," mm ","")="")</f>
        <v>0</v>
      </c>
      <c r="R478" s="36" cm="1">
        <f t="array" ref="R478">AVERAGE(IF(Table2[[#This Row],[Min_aerobic_1]:[Min_aerobic_2]]="NA",0,Table2[[#This Row],[Min_aerobic_1]:[Min_aerobic_2]]))</f>
        <v>7.2585440910610143E-5</v>
      </c>
    </row>
    <row r="479" spans="1:18" x14ac:dyDescent="0.35">
      <c r="A479" s="4" t="s">
        <v>1438</v>
      </c>
      <c r="B479" s="4" t="s">
        <v>1439</v>
      </c>
      <c r="C479" s="4" t="s">
        <v>1440</v>
      </c>
      <c r="D479" s="4">
        <v>3.1761218029266402E-3</v>
      </c>
      <c r="E479" s="4">
        <v>3.1118792393223598E-3</v>
      </c>
      <c r="F479" s="4">
        <v>4.6878208471010296E-3</v>
      </c>
      <c r="G479" s="4">
        <v>4.6314351934451502E-3</v>
      </c>
      <c r="H479" s="4">
        <v>3.7664170588075402E-3</v>
      </c>
      <c r="I479" s="4">
        <v>3.9170572759081104E-3</v>
      </c>
      <c r="J479" s="4">
        <v>3.9029817970645002E-3</v>
      </c>
      <c r="K479" s="4">
        <v>4.78461115484598E-3</v>
      </c>
      <c r="L479" s="4">
        <v>5.1483824557877799E-3</v>
      </c>
      <c r="M479" s="4">
        <v>5.1268840674246899E-3</v>
      </c>
      <c r="N479" s="4" t="b">
        <f>_xlfn.XLOOKUP(Table2[[#This Row],[Protein]],Table3[name],Table3[subloc_assigned],"")&lt;&gt;""</f>
        <v>1</v>
      </c>
      <c r="O479" s="6" t="str" cm="1">
        <f t="array" ref="O479">IF(Table2[[#This Row],[modeled?]]," "&amp;_xlfn.TEXTJOIN(" ",FALSE,_xlfn._xlws.FILTER(Table3[subloc_assigned],Table3[name]=Table2[[#This Row],[Protein]],""))&amp;" ","")</f>
        <v xml:space="preserve"> c </v>
      </c>
      <c r="P479" s="6" t="b">
        <f>OR(ISNUMBER(FIND(" m ",Table2[[#This Row],[loc?]])),ISNUMBER(FIND(" mm ",Table2[[#This Row],[loc?]])))</f>
        <v>0</v>
      </c>
      <c r="Q479" s="6" t="b">
        <f>AND(OR(ISNUMBER(FIND(" m ",Table2[[#This Row],[loc?]])),ISNUMBER(FIND(" mm ",Table2[[#This Row],[loc?]]))),SUBSTITUTE(SUBSTITUTE(Table2[[#This Row],[loc?]]," m ","")," mm ","")="")</f>
        <v>0</v>
      </c>
      <c r="R479" s="36" cm="1">
        <f t="array" ref="R479">AVERAGE(IF(Table2[[#This Row],[Min_aerobic_1]:[Min_aerobic_2]]="NA",0,Table2[[#This Row],[Min_aerobic_1]:[Min_aerobic_2]]))</f>
        <v>3.1440005211245E-3</v>
      </c>
    </row>
    <row r="480" spans="1:18" x14ac:dyDescent="0.35">
      <c r="A480" s="4" t="s">
        <v>1441</v>
      </c>
      <c r="B480" s="4" t="s">
        <v>1442</v>
      </c>
      <c r="C480" s="4" t="s">
        <v>1443</v>
      </c>
      <c r="D480" s="6">
        <v>7.0241675726910103E-5</v>
      </c>
      <c r="E480" s="6">
        <v>6.1066392990308699E-5</v>
      </c>
      <c r="F480" s="4" t="s">
        <v>19</v>
      </c>
      <c r="G480" s="4" t="s">
        <v>19</v>
      </c>
      <c r="H480" s="6">
        <v>5.4637414367185501E-5</v>
      </c>
      <c r="I480" s="6">
        <v>5.9543272752864899E-5</v>
      </c>
      <c r="J480" s="6">
        <v>6.03163051778891E-5</v>
      </c>
      <c r="K480" s="6">
        <v>2.77214400299839E-5</v>
      </c>
      <c r="L480" s="6">
        <v>2.8917279449215901E-5</v>
      </c>
      <c r="M480" s="6">
        <v>3.1196238611673101E-5</v>
      </c>
      <c r="N480" s="4" t="b">
        <f>_xlfn.XLOOKUP(Table2[[#This Row],[Protein]],Table3[name],Table3[subloc_assigned],"")&lt;&gt;""</f>
        <v>1</v>
      </c>
      <c r="O480" s="6" t="str" cm="1">
        <f t="array" ref="O480">IF(Table2[[#This Row],[modeled?]]," "&amp;_xlfn.TEXTJOIN(" ",FALSE,_xlfn._xlws.FILTER(Table3[subloc_assigned],Table3[name]=Table2[[#This Row],[Protein]],""))&amp;" ","")</f>
        <v xml:space="preserve"> en rm </v>
      </c>
      <c r="P480" s="6" t="b">
        <f>OR(ISNUMBER(FIND(" m ",Table2[[#This Row],[loc?]])),ISNUMBER(FIND(" mm ",Table2[[#This Row],[loc?]])))</f>
        <v>0</v>
      </c>
      <c r="Q480" s="6" t="b">
        <f>AND(OR(ISNUMBER(FIND(" m ",Table2[[#This Row],[loc?]])),ISNUMBER(FIND(" mm ",Table2[[#This Row],[loc?]]))),SUBSTITUTE(SUBSTITUTE(Table2[[#This Row],[loc?]]," m ","")," mm ","")="")</f>
        <v>0</v>
      </c>
      <c r="R480" s="36" cm="1">
        <f t="array" ref="R480">AVERAGE(IF(Table2[[#This Row],[Min_aerobic_1]:[Min_aerobic_2]]="NA",0,Table2[[#This Row],[Min_aerobic_1]:[Min_aerobic_2]]))</f>
        <v>6.5654034358609401E-5</v>
      </c>
    </row>
    <row r="481" spans="1:18" x14ac:dyDescent="0.35">
      <c r="A481" s="4" t="s">
        <v>1444</v>
      </c>
      <c r="B481" s="4" t="s">
        <v>1445</v>
      </c>
      <c r="C481" s="4" t="s">
        <v>1446</v>
      </c>
      <c r="D481" s="6">
        <v>1.9603296138336501E-5</v>
      </c>
      <c r="E481" s="6">
        <v>1.8873018069181599E-5</v>
      </c>
      <c r="F481" s="6">
        <v>1.87545764295877E-5</v>
      </c>
      <c r="G481" s="6">
        <v>1.8998920575413002E-5</v>
      </c>
      <c r="H481" s="4">
        <v>1.33118714971886E-4</v>
      </c>
      <c r="I481" s="4">
        <v>1.2373087698297599E-4</v>
      </c>
      <c r="J481" s="4">
        <v>1.3681536237756601E-4</v>
      </c>
      <c r="K481" s="4">
        <v>1.17730837038407E-4</v>
      </c>
      <c r="L481" s="4">
        <v>1.20742485299281E-4</v>
      </c>
      <c r="M481" s="4">
        <v>1.18104629227538E-4</v>
      </c>
      <c r="N481" s="4" t="b">
        <f>_xlfn.XLOOKUP(Table2[[#This Row],[Protein]],Table3[name],Table3[subloc_assigned],"")&lt;&gt;""</f>
        <v>0</v>
      </c>
      <c r="O481" s="6" t="str" cm="1">
        <f t="array" ref="O481">IF(Table2[[#This Row],[modeled?]]," "&amp;_xlfn.TEXTJOIN(" ",FALSE,_xlfn._xlws.FILTER(Table3[subloc_assigned],Table3[name]=Table2[[#This Row],[Protein]],""))&amp;" ","")</f>
        <v/>
      </c>
      <c r="P481" s="6" t="b">
        <f>OR(ISNUMBER(FIND(" m ",Table2[[#This Row],[loc?]])),ISNUMBER(FIND(" mm ",Table2[[#This Row],[loc?]])))</f>
        <v>0</v>
      </c>
      <c r="Q481" s="6" t="b">
        <f>AND(OR(ISNUMBER(FIND(" m ",Table2[[#This Row],[loc?]])),ISNUMBER(FIND(" mm ",Table2[[#This Row],[loc?]]))),SUBSTITUTE(SUBSTITUTE(Table2[[#This Row],[loc?]]," m ","")," mm ","")="")</f>
        <v>0</v>
      </c>
      <c r="R481" s="36" cm="1">
        <f t="array" ref="R481">AVERAGE(IF(Table2[[#This Row],[Min_aerobic_1]:[Min_aerobic_2]]="NA",0,Table2[[#This Row],[Min_aerobic_1]:[Min_aerobic_2]]))</f>
        <v>1.923815710375905E-5</v>
      </c>
    </row>
    <row r="482" spans="1:18" x14ac:dyDescent="0.35">
      <c r="A482" s="4" t="s">
        <v>1447</v>
      </c>
      <c r="B482" s="4" t="s">
        <v>1448</v>
      </c>
      <c r="C482" s="4" t="s">
        <v>1449</v>
      </c>
      <c r="D482" s="6">
        <v>3.5319842826080601E-6</v>
      </c>
      <c r="E482" s="6">
        <v>3.2671207066158899E-6</v>
      </c>
      <c r="F482" s="6">
        <v>3.6472708316931402E-6</v>
      </c>
      <c r="G482" s="6">
        <v>3.4926525938711E-6</v>
      </c>
      <c r="H482" s="6">
        <v>2.0125830016493199E-6</v>
      </c>
      <c r="I482" s="6">
        <v>1.89584648751185E-6</v>
      </c>
      <c r="J482" s="6">
        <v>2.2326331821915801E-6</v>
      </c>
      <c r="K482" s="6">
        <v>2.5026447243866799E-6</v>
      </c>
      <c r="L482" s="6">
        <v>2.2042356234813601E-6</v>
      </c>
      <c r="M482" s="6">
        <v>2.4484613275284299E-6</v>
      </c>
      <c r="N482" s="4" t="b">
        <f>_xlfn.XLOOKUP(Table2[[#This Row],[Protein]],Table3[name],Table3[subloc_assigned],"")&lt;&gt;""</f>
        <v>0</v>
      </c>
      <c r="O482" s="6" t="str" cm="1">
        <f t="array" ref="O482">IF(Table2[[#This Row],[modeled?]]," "&amp;_xlfn.TEXTJOIN(" ",FALSE,_xlfn._xlws.FILTER(Table3[subloc_assigned],Table3[name]=Table2[[#This Row],[Protein]],""))&amp;" ","")</f>
        <v/>
      </c>
      <c r="P482" s="6" t="b">
        <f>OR(ISNUMBER(FIND(" m ",Table2[[#This Row],[loc?]])),ISNUMBER(FIND(" mm ",Table2[[#This Row],[loc?]])))</f>
        <v>0</v>
      </c>
      <c r="Q482" s="6" t="b">
        <f>AND(OR(ISNUMBER(FIND(" m ",Table2[[#This Row],[loc?]])),ISNUMBER(FIND(" mm ",Table2[[#This Row],[loc?]]))),SUBSTITUTE(SUBSTITUTE(Table2[[#This Row],[loc?]]," m ","")," mm ","")="")</f>
        <v>0</v>
      </c>
      <c r="R482" s="36" cm="1">
        <f t="array" ref="R482">AVERAGE(IF(Table2[[#This Row],[Min_aerobic_1]:[Min_aerobic_2]]="NA",0,Table2[[#This Row],[Min_aerobic_1]:[Min_aerobic_2]]))</f>
        <v>3.3995524946119748E-6</v>
      </c>
    </row>
    <row r="483" spans="1:18" x14ac:dyDescent="0.35">
      <c r="A483" s="4" t="s">
        <v>1450</v>
      </c>
      <c r="B483" s="4" t="s">
        <v>1451</v>
      </c>
      <c r="C483" s="4" t="s">
        <v>1452</v>
      </c>
      <c r="D483" s="6">
        <v>2.62263413758944E-5</v>
      </c>
      <c r="E483" s="6">
        <v>3.5347400855949297E-5</v>
      </c>
      <c r="F483" s="6">
        <v>3.1472431225555399E-5</v>
      </c>
      <c r="G483" s="6">
        <v>3.3170091907508001E-5</v>
      </c>
      <c r="H483" s="6">
        <v>2.9038649928043501E-5</v>
      </c>
      <c r="I483" s="6">
        <v>3.1629890427606301E-5</v>
      </c>
      <c r="J483" s="6">
        <v>3.2236498349614302E-5</v>
      </c>
      <c r="K483" s="6">
        <v>3.09791039019549E-5</v>
      </c>
      <c r="L483" s="6">
        <v>3.4707325272477001E-5</v>
      </c>
      <c r="M483" s="6">
        <v>3.5069175953882201E-5</v>
      </c>
      <c r="N483" s="4" t="b">
        <f>_xlfn.XLOOKUP(Table2[[#This Row],[Protein]],Table3[name],Table3[subloc_assigned],"")&lt;&gt;""</f>
        <v>1</v>
      </c>
      <c r="O483" s="6" t="str" cm="1">
        <f t="array" ref="O483">IF(Table2[[#This Row],[modeled?]]," "&amp;_xlfn.TEXTJOIN(" ",FALSE,_xlfn._xlws.FILTER(Table3[subloc_assigned],Table3[name]=Table2[[#This Row],[Protein]],""))&amp;" ","")</f>
        <v xml:space="preserve"> m </v>
      </c>
      <c r="P483" s="6" t="b">
        <f>OR(ISNUMBER(FIND(" m ",Table2[[#This Row],[loc?]])),ISNUMBER(FIND(" mm ",Table2[[#This Row],[loc?]])))</f>
        <v>1</v>
      </c>
      <c r="Q483" s="6" t="b">
        <f>AND(OR(ISNUMBER(FIND(" m ",Table2[[#This Row],[loc?]])),ISNUMBER(FIND(" mm ",Table2[[#This Row],[loc?]]))),SUBSTITUTE(SUBSTITUTE(Table2[[#This Row],[loc?]]," m ","")," mm ","")="")</f>
        <v>1</v>
      </c>
      <c r="R483" s="36" cm="1">
        <f t="array" ref="R483">AVERAGE(IF(Table2[[#This Row],[Min_aerobic_1]:[Min_aerobic_2]]="NA",0,Table2[[#This Row],[Min_aerobic_1]:[Min_aerobic_2]]))</f>
        <v>3.0786871115921848E-5</v>
      </c>
    </row>
    <row r="484" spans="1:18" x14ac:dyDescent="0.35">
      <c r="A484" s="4" t="s">
        <v>1453</v>
      </c>
      <c r="B484" s="4" t="s">
        <v>1454</v>
      </c>
      <c r="C484" s="4" t="s">
        <v>1455</v>
      </c>
      <c r="D484" s="6">
        <v>3.4696571216908898E-5</v>
      </c>
      <c r="E484" s="6">
        <v>2.9031648255577301E-5</v>
      </c>
      <c r="F484" s="6">
        <v>3.1809344077977603E-5</v>
      </c>
      <c r="G484" s="6">
        <v>2.9925159829634501E-5</v>
      </c>
      <c r="H484" s="6">
        <v>2.3923269486648099E-5</v>
      </c>
      <c r="I484" s="6">
        <v>2.3793907633397999E-5</v>
      </c>
      <c r="J484" s="6">
        <v>2.4676693379399601E-5</v>
      </c>
      <c r="K484" s="6">
        <v>2.45959686293695E-5</v>
      </c>
      <c r="L484" s="6">
        <v>2.6157722734421301E-5</v>
      </c>
      <c r="M484" s="6">
        <v>2.6380927398156999E-5</v>
      </c>
      <c r="N484" s="4" t="b">
        <f>_xlfn.XLOOKUP(Table2[[#This Row],[Protein]],Table3[name],Table3[subloc_assigned],"")&lt;&gt;""</f>
        <v>0</v>
      </c>
      <c r="O484" s="6" t="str" cm="1">
        <f t="array" ref="O484">IF(Table2[[#This Row],[modeled?]]," "&amp;_xlfn.TEXTJOIN(" ",FALSE,_xlfn._xlws.FILTER(Table3[subloc_assigned],Table3[name]=Table2[[#This Row],[Protein]],""))&amp;" ","")</f>
        <v/>
      </c>
      <c r="P484" s="6" t="b">
        <f>OR(ISNUMBER(FIND(" m ",Table2[[#This Row],[loc?]])),ISNUMBER(FIND(" mm ",Table2[[#This Row],[loc?]])))</f>
        <v>0</v>
      </c>
      <c r="Q484" s="6" t="b">
        <f>AND(OR(ISNUMBER(FIND(" m ",Table2[[#This Row],[loc?]])),ISNUMBER(FIND(" mm ",Table2[[#This Row],[loc?]]))),SUBSTITUTE(SUBSTITUTE(Table2[[#This Row],[loc?]]," m ","")," mm ","")="")</f>
        <v>0</v>
      </c>
      <c r="R484" s="36" cm="1">
        <f t="array" ref="R484">AVERAGE(IF(Table2[[#This Row],[Min_aerobic_1]:[Min_aerobic_2]]="NA",0,Table2[[#This Row],[Min_aerobic_1]:[Min_aerobic_2]]))</f>
        <v>3.1864109736243101E-5</v>
      </c>
    </row>
    <row r="485" spans="1:18" x14ac:dyDescent="0.35">
      <c r="A485" s="4" t="s">
        <v>1456</v>
      </c>
      <c r="B485" s="4" t="s">
        <v>1457</v>
      </c>
      <c r="C485" s="4" t="s">
        <v>1458</v>
      </c>
      <c r="D485" s="4">
        <v>2.4668629385635399E-4</v>
      </c>
      <c r="E485" s="4">
        <v>2.0493226951893799E-4</v>
      </c>
      <c r="F485" s="6">
        <v>8.8065731371687799E-5</v>
      </c>
      <c r="G485" s="6">
        <v>7.2386185595354495E-5</v>
      </c>
      <c r="H485" s="4">
        <v>5.63232410629402E-4</v>
      </c>
      <c r="I485" s="4">
        <v>6.3317834274368801E-4</v>
      </c>
      <c r="J485" s="4">
        <v>6.2028270016443597E-4</v>
      </c>
      <c r="K485" s="4">
        <v>2.41376682233823E-4</v>
      </c>
      <c r="L485" s="4">
        <v>2.7677001203040198E-4</v>
      </c>
      <c r="M485" s="4">
        <v>2.6302431229007102E-4</v>
      </c>
      <c r="N485" s="4" t="b">
        <f>_xlfn.XLOOKUP(Table2[[#This Row],[Protein]],Table3[name],Table3[subloc_assigned],"")&lt;&gt;""</f>
        <v>1</v>
      </c>
      <c r="O485" s="6" t="str" cm="1">
        <f t="array" ref="O485">IF(Table2[[#This Row],[modeled?]]," "&amp;_xlfn.TEXTJOIN(" ",FALSE,_xlfn._xlws.FILTER(Table3[subloc_assigned],Table3[name]=Table2[[#This Row],[Protein]],""))&amp;" ","")</f>
        <v xml:space="preserve"> c </v>
      </c>
      <c r="P485" s="6" t="b">
        <f>OR(ISNUMBER(FIND(" m ",Table2[[#This Row],[loc?]])),ISNUMBER(FIND(" mm ",Table2[[#This Row],[loc?]])))</f>
        <v>0</v>
      </c>
      <c r="Q485" s="6" t="b">
        <f>AND(OR(ISNUMBER(FIND(" m ",Table2[[#This Row],[loc?]])),ISNUMBER(FIND(" mm ",Table2[[#This Row],[loc?]]))),SUBSTITUTE(SUBSTITUTE(Table2[[#This Row],[loc?]]," m ","")," mm ","")="")</f>
        <v>0</v>
      </c>
      <c r="R485" s="36" cm="1">
        <f t="array" ref="R485">AVERAGE(IF(Table2[[#This Row],[Min_aerobic_1]:[Min_aerobic_2]]="NA",0,Table2[[#This Row],[Min_aerobic_1]:[Min_aerobic_2]]))</f>
        <v>2.2580928168764599E-4</v>
      </c>
    </row>
    <row r="486" spans="1:18" x14ac:dyDescent="0.35">
      <c r="A486" s="4" t="s">
        <v>1459</v>
      </c>
      <c r="B486" s="4" t="s">
        <v>1460</v>
      </c>
      <c r="C486" s="4" t="s">
        <v>1461</v>
      </c>
      <c r="D486" s="4">
        <v>1.6955586336291201E-3</v>
      </c>
      <c r="E486" s="4">
        <v>2.0758888954756E-3</v>
      </c>
      <c r="F486" s="4">
        <v>1.4831627579147599E-3</v>
      </c>
      <c r="G486" s="4">
        <v>1.43428346449967E-3</v>
      </c>
      <c r="H486" s="4">
        <v>1.2041217782754101E-3</v>
      </c>
      <c r="I486" s="4">
        <v>1.20410892106296E-3</v>
      </c>
      <c r="J486" s="4">
        <v>1.1760492724716301E-3</v>
      </c>
      <c r="K486" s="4">
        <v>4.94912935659222E-4</v>
      </c>
      <c r="L486" s="4">
        <v>5.0113377905314596E-4</v>
      </c>
      <c r="M486" s="4">
        <v>5.0280751515175304E-4</v>
      </c>
      <c r="N486" s="4" t="b">
        <f>_xlfn.XLOOKUP(Table2[[#This Row],[Protein]],Table3[name],Table3[subloc_assigned],"")&lt;&gt;""</f>
        <v>1</v>
      </c>
      <c r="O486" s="6" t="str" cm="1">
        <f t="array" ref="O486">IF(Table2[[#This Row],[modeled?]]," "&amp;_xlfn.TEXTJOIN(" ",FALSE,_xlfn._xlws.FILTER(Table3[subloc_assigned],Table3[name]=Table2[[#This Row],[Protein]],""))&amp;" ","")</f>
        <v xml:space="preserve"> m c </v>
      </c>
      <c r="P486" s="6" t="b">
        <f>OR(ISNUMBER(FIND(" m ",Table2[[#This Row],[loc?]])),ISNUMBER(FIND(" mm ",Table2[[#This Row],[loc?]])))</f>
        <v>1</v>
      </c>
      <c r="Q486" s="6" t="b">
        <f>AND(OR(ISNUMBER(FIND(" m ",Table2[[#This Row],[loc?]])),ISNUMBER(FIND(" mm ",Table2[[#This Row],[loc?]]))),SUBSTITUTE(SUBSTITUTE(Table2[[#This Row],[loc?]]," m ","")," mm ","")="")</f>
        <v>0</v>
      </c>
      <c r="R486" s="36" cm="1">
        <f t="array" ref="R486">AVERAGE(IF(Table2[[#This Row],[Min_aerobic_1]:[Min_aerobic_2]]="NA",0,Table2[[#This Row],[Min_aerobic_1]:[Min_aerobic_2]]))</f>
        <v>1.88572376455236E-3</v>
      </c>
    </row>
    <row r="487" spans="1:18" x14ac:dyDescent="0.35">
      <c r="A487" s="4" t="s">
        <v>1462</v>
      </c>
      <c r="B487" s="4" t="s">
        <v>1463</v>
      </c>
      <c r="C487" s="4" t="s">
        <v>1464</v>
      </c>
      <c r="D487" s="4">
        <v>1.17207430699136E-4</v>
      </c>
      <c r="E487" s="6">
        <v>9.5828153975350595E-5</v>
      </c>
      <c r="F487" s="4">
        <v>1.15429867894805E-4</v>
      </c>
      <c r="G487" s="4">
        <v>1.16049732827142E-4</v>
      </c>
      <c r="H487" s="4">
        <v>1.12979665621808E-4</v>
      </c>
      <c r="I487" s="4">
        <v>1.1930030945350699E-4</v>
      </c>
      <c r="J487" s="4">
        <v>1.1345995104430001E-4</v>
      </c>
      <c r="K487" s="4">
        <v>1.1571333688555399E-4</v>
      </c>
      <c r="L487" s="4">
        <v>1.20333545333967E-4</v>
      </c>
      <c r="M487" s="4">
        <v>1.2229672153158701E-4</v>
      </c>
      <c r="N487" s="4" t="b">
        <f>_xlfn.XLOOKUP(Table2[[#This Row],[Protein]],Table3[name],Table3[subloc_assigned],"")&lt;&gt;""</f>
        <v>0</v>
      </c>
      <c r="O487" s="6" t="str" cm="1">
        <f t="array" ref="O487">IF(Table2[[#This Row],[modeled?]]," "&amp;_xlfn.TEXTJOIN(" ",FALSE,_xlfn._xlws.FILTER(Table3[subloc_assigned],Table3[name]=Table2[[#This Row],[Protein]],""))&amp;" ","")</f>
        <v/>
      </c>
      <c r="P487" s="6" t="b">
        <f>OR(ISNUMBER(FIND(" m ",Table2[[#This Row],[loc?]])),ISNUMBER(FIND(" mm ",Table2[[#This Row],[loc?]])))</f>
        <v>0</v>
      </c>
      <c r="Q487" s="6" t="b">
        <f>AND(OR(ISNUMBER(FIND(" m ",Table2[[#This Row],[loc?]])),ISNUMBER(FIND(" mm ",Table2[[#This Row],[loc?]]))),SUBSTITUTE(SUBSTITUTE(Table2[[#This Row],[loc?]]," m ","")," mm ","")="")</f>
        <v>0</v>
      </c>
      <c r="R487" s="36" cm="1">
        <f t="array" ref="R487">AVERAGE(IF(Table2[[#This Row],[Min_aerobic_1]:[Min_aerobic_2]]="NA",0,Table2[[#This Row],[Min_aerobic_1]:[Min_aerobic_2]]))</f>
        <v>1.065177923372433E-4</v>
      </c>
    </row>
    <row r="488" spans="1:18" x14ac:dyDescent="0.35">
      <c r="A488" s="4" t="s">
        <v>1465</v>
      </c>
      <c r="B488" s="4" t="s">
        <v>1466</v>
      </c>
      <c r="C488" s="4" t="s">
        <v>1467</v>
      </c>
      <c r="D488" s="6">
        <v>1.35054841042137E-5</v>
      </c>
      <c r="E488" s="6">
        <v>1.09391340323538E-5</v>
      </c>
      <c r="F488" s="6">
        <v>1.4177769800336001E-5</v>
      </c>
      <c r="G488" s="6">
        <v>1.4409188721267801E-5</v>
      </c>
      <c r="H488" s="6">
        <v>6.0945177651811903E-6</v>
      </c>
      <c r="I488" s="6">
        <v>4.9684853944345102E-6</v>
      </c>
      <c r="J488" s="6">
        <v>5.8872127785267898E-6</v>
      </c>
      <c r="K488" s="6">
        <v>5.1268141439130498E-6</v>
      </c>
      <c r="L488" s="6">
        <v>5.46788287383455E-6</v>
      </c>
      <c r="M488" s="6">
        <v>5.5883411278694896E-6</v>
      </c>
      <c r="N488" s="4" t="b">
        <f>_xlfn.XLOOKUP(Table2[[#This Row],[Protein]],Table3[name],Table3[subloc_assigned],"")&lt;&gt;""</f>
        <v>0</v>
      </c>
      <c r="O488" s="6" t="str" cm="1">
        <f t="array" ref="O488">IF(Table2[[#This Row],[modeled?]]," "&amp;_xlfn.TEXTJOIN(" ",FALSE,_xlfn._xlws.FILTER(Table3[subloc_assigned],Table3[name]=Table2[[#This Row],[Protein]],""))&amp;" ","")</f>
        <v/>
      </c>
      <c r="P488" s="6" t="b">
        <f>OR(ISNUMBER(FIND(" m ",Table2[[#This Row],[loc?]])),ISNUMBER(FIND(" mm ",Table2[[#This Row],[loc?]])))</f>
        <v>0</v>
      </c>
      <c r="Q488" s="6" t="b">
        <f>AND(OR(ISNUMBER(FIND(" m ",Table2[[#This Row],[loc?]])),ISNUMBER(FIND(" mm ",Table2[[#This Row],[loc?]]))),SUBSTITUTE(SUBSTITUTE(Table2[[#This Row],[loc?]]," m ","")," mm ","")="")</f>
        <v>0</v>
      </c>
      <c r="R488" s="36" cm="1">
        <f t="array" ref="R488">AVERAGE(IF(Table2[[#This Row],[Min_aerobic_1]:[Min_aerobic_2]]="NA",0,Table2[[#This Row],[Min_aerobic_1]:[Min_aerobic_2]]))</f>
        <v>1.222230906828375E-5</v>
      </c>
    </row>
    <row r="489" spans="1:18" x14ac:dyDescent="0.35">
      <c r="A489" s="4" t="s">
        <v>1468</v>
      </c>
      <c r="B489" s="4" t="s">
        <v>1469</v>
      </c>
      <c r="C489" s="4" t="s">
        <v>1470</v>
      </c>
      <c r="D489" s="4">
        <v>2.3094364640369801E-4</v>
      </c>
      <c r="E489" s="4">
        <v>1.9265232759274801E-4</v>
      </c>
      <c r="F489" s="4">
        <v>2.5617952552056602E-4</v>
      </c>
      <c r="G489" s="4">
        <v>2.5285496852598299E-4</v>
      </c>
      <c r="H489" s="4">
        <v>2.3317170674937E-4</v>
      </c>
      <c r="I489" s="4">
        <v>2.3887556456216101E-4</v>
      </c>
      <c r="J489" s="4">
        <v>2.43586926147357E-4</v>
      </c>
      <c r="K489" s="4">
        <v>2.5905607336935098E-4</v>
      </c>
      <c r="L489" s="4">
        <v>2.8432809826008299E-4</v>
      </c>
      <c r="M489" s="4">
        <v>2.7957181167790999E-4</v>
      </c>
      <c r="N489" s="4" t="b">
        <f>_xlfn.XLOOKUP(Table2[[#This Row],[Protein]],Table3[name],Table3[subloc_assigned],"")&lt;&gt;""</f>
        <v>0</v>
      </c>
      <c r="O489" s="6" t="str" cm="1">
        <f t="array" ref="O489">IF(Table2[[#This Row],[modeled?]]," "&amp;_xlfn.TEXTJOIN(" ",FALSE,_xlfn._xlws.FILTER(Table3[subloc_assigned],Table3[name]=Table2[[#This Row],[Protein]],""))&amp;" ","")</f>
        <v/>
      </c>
      <c r="P489" s="6" t="b">
        <f>OR(ISNUMBER(FIND(" m ",Table2[[#This Row],[loc?]])),ISNUMBER(FIND(" mm ",Table2[[#This Row],[loc?]])))</f>
        <v>0</v>
      </c>
      <c r="Q489" s="6" t="b">
        <f>AND(OR(ISNUMBER(FIND(" m ",Table2[[#This Row],[loc?]])),ISNUMBER(FIND(" mm ",Table2[[#This Row],[loc?]]))),SUBSTITUTE(SUBSTITUTE(Table2[[#This Row],[loc?]]," m ","")," mm ","")="")</f>
        <v>0</v>
      </c>
      <c r="R489" s="36" cm="1">
        <f t="array" ref="R489">AVERAGE(IF(Table2[[#This Row],[Min_aerobic_1]:[Min_aerobic_2]]="NA",0,Table2[[#This Row],[Min_aerobic_1]:[Min_aerobic_2]]))</f>
        <v>2.1179798699822301E-4</v>
      </c>
    </row>
    <row r="490" spans="1:18" x14ac:dyDescent="0.35">
      <c r="A490" s="4" t="s">
        <v>1471</v>
      </c>
      <c r="B490" s="4" t="s">
        <v>1472</v>
      </c>
      <c r="C490" s="4" t="s">
        <v>1473</v>
      </c>
      <c r="D490" s="6">
        <v>3.6354464052672E-6</v>
      </c>
      <c r="E490" s="6">
        <v>3.0266693534639998E-6</v>
      </c>
      <c r="F490" s="6">
        <v>3.95944162867994E-6</v>
      </c>
      <c r="G490" s="6">
        <v>3.9605740720418E-6</v>
      </c>
      <c r="H490" s="6">
        <v>6.5090382183240801E-6</v>
      </c>
      <c r="I490" s="6">
        <v>6.5996124620073802E-6</v>
      </c>
      <c r="J490" s="6">
        <v>6.6036942025130596E-6</v>
      </c>
      <c r="K490" s="6">
        <v>6.0303948671388999E-6</v>
      </c>
      <c r="L490" s="6">
        <v>6.5569263400070703E-6</v>
      </c>
      <c r="M490" s="6">
        <v>6.4089636452865903E-6</v>
      </c>
      <c r="N490" s="4" t="b">
        <f>_xlfn.XLOOKUP(Table2[[#This Row],[Protein]],Table3[name],Table3[subloc_assigned],"")&lt;&gt;""</f>
        <v>0</v>
      </c>
      <c r="O490" s="6" t="str" cm="1">
        <f t="array" ref="O490">IF(Table2[[#This Row],[modeled?]]," "&amp;_xlfn.TEXTJOIN(" ",FALSE,_xlfn._xlws.FILTER(Table3[subloc_assigned],Table3[name]=Table2[[#This Row],[Protein]],""))&amp;" ","")</f>
        <v/>
      </c>
      <c r="P490" s="6" t="b">
        <f>OR(ISNUMBER(FIND(" m ",Table2[[#This Row],[loc?]])),ISNUMBER(FIND(" mm ",Table2[[#This Row],[loc?]])))</f>
        <v>0</v>
      </c>
      <c r="Q490" s="6" t="b">
        <f>AND(OR(ISNUMBER(FIND(" m ",Table2[[#This Row],[loc?]])),ISNUMBER(FIND(" mm ",Table2[[#This Row],[loc?]]))),SUBSTITUTE(SUBSTITUTE(Table2[[#This Row],[loc?]]," m ","")," mm ","")="")</f>
        <v>0</v>
      </c>
      <c r="R490" s="36" cm="1">
        <f t="array" ref="R490">AVERAGE(IF(Table2[[#This Row],[Min_aerobic_1]:[Min_aerobic_2]]="NA",0,Table2[[#This Row],[Min_aerobic_1]:[Min_aerobic_2]]))</f>
        <v>3.3310578793656001E-6</v>
      </c>
    </row>
    <row r="491" spans="1:18" x14ac:dyDescent="0.35">
      <c r="A491" s="4" t="s">
        <v>1474</v>
      </c>
      <c r="B491" s="4" t="s">
        <v>1475</v>
      </c>
      <c r="C491" s="4" t="s">
        <v>1476</v>
      </c>
      <c r="D491" s="6">
        <v>2.8109956191633899E-5</v>
      </c>
      <c r="E491" s="6">
        <v>3.3187365198452797E-5</v>
      </c>
      <c r="F491" s="6">
        <v>3.1021769675272301E-5</v>
      </c>
      <c r="G491" s="6">
        <v>3.3123771563442803E-5</v>
      </c>
      <c r="H491" s="6">
        <v>2.0148313458890901E-5</v>
      </c>
      <c r="I491" s="6">
        <v>1.96599142764602E-5</v>
      </c>
      <c r="J491" s="6">
        <v>2.1955552922611501E-5</v>
      </c>
      <c r="K491" s="6">
        <v>2.0593494878331701E-5</v>
      </c>
      <c r="L491" s="6">
        <v>2.3049385939815001E-5</v>
      </c>
      <c r="M491" s="6">
        <v>2.1963777963015399E-5</v>
      </c>
      <c r="N491" s="4" t="b">
        <f>_xlfn.XLOOKUP(Table2[[#This Row],[Protein]],Table3[name],Table3[subloc_assigned],"")&lt;&gt;""</f>
        <v>0</v>
      </c>
      <c r="O491" s="6" t="str" cm="1">
        <f t="array" ref="O491">IF(Table2[[#This Row],[modeled?]]," "&amp;_xlfn.TEXTJOIN(" ",FALSE,_xlfn._xlws.FILTER(Table3[subloc_assigned],Table3[name]=Table2[[#This Row],[Protein]],""))&amp;" ","")</f>
        <v/>
      </c>
      <c r="P491" s="6" t="b">
        <f>OR(ISNUMBER(FIND(" m ",Table2[[#This Row],[loc?]])),ISNUMBER(FIND(" mm ",Table2[[#This Row],[loc?]])))</f>
        <v>0</v>
      </c>
      <c r="Q491" s="6" t="b">
        <f>AND(OR(ISNUMBER(FIND(" m ",Table2[[#This Row],[loc?]])),ISNUMBER(FIND(" mm ",Table2[[#This Row],[loc?]]))),SUBSTITUTE(SUBSTITUTE(Table2[[#This Row],[loc?]]," m ","")," mm ","")="")</f>
        <v>0</v>
      </c>
      <c r="R491" s="36" cm="1">
        <f t="array" ref="R491">AVERAGE(IF(Table2[[#This Row],[Min_aerobic_1]:[Min_aerobic_2]]="NA",0,Table2[[#This Row],[Min_aerobic_1]:[Min_aerobic_2]]))</f>
        <v>3.0648660695043348E-5</v>
      </c>
    </row>
    <row r="492" spans="1:18" x14ac:dyDescent="0.35">
      <c r="A492" s="4" t="s">
        <v>1477</v>
      </c>
      <c r="B492" s="4" t="s">
        <v>1478</v>
      </c>
      <c r="C492" s="4" t="s">
        <v>1479</v>
      </c>
      <c r="D492" s="6">
        <v>1.3654068777323201E-5</v>
      </c>
      <c r="E492" s="6">
        <v>1.19766982309649E-5</v>
      </c>
      <c r="F492" s="6">
        <v>1.5350462929358499E-5</v>
      </c>
      <c r="G492" s="6">
        <v>1.52437013397458E-5</v>
      </c>
      <c r="H492" s="6">
        <v>1.5987407546876398E-5</v>
      </c>
      <c r="I492" s="6">
        <v>1.49748497559668E-5</v>
      </c>
      <c r="J492" s="6">
        <v>1.6420470009565398E-5</v>
      </c>
      <c r="K492" s="6">
        <v>1.9010434986576201E-5</v>
      </c>
      <c r="L492" s="6">
        <v>1.94419309636908E-5</v>
      </c>
      <c r="M492" s="6">
        <v>1.9347403169290101E-5</v>
      </c>
      <c r="N492" s="4" t="b">
        <f>_xlfn.XLOOKUP(Table2[[#This Row],[Protein]],Table3[name],Table3[subloc_assigned],"")&lt;&gt;""</f>
        <v>0</v>
      </c>
      <c r="O492" s="6" t="str" cm="1">
        <f t="array" ref="O492">IF(Table2[[#This Row],[modeled?]]," "&amp;_xlfn.TEXTJOIN(" ",FALSE,_xlfn._xlws.FILTER(Table3[subloc_assigned],Table3[name]=Table2[[#This Row],[Protein]],""))&amp;" ","")</f>
        <v/>
      </c>
      <c r="P492" s="6" t="b">
        <f>OR(ISNUMBER(FIND(" m ",Table2[[#This Row],[loc?]])),ISNUMBER(FIND(" mm ",Table2[[#This Row],[loc?]])))</f>
        <v>0</v>
      </c>
      <c r="Q492" s="6" t="b">
        <f>AND(OR(ISNUMBER(FIND(" m ",Table2[[#This Row],[loc?]])),ISNUMBER(FIND(" mm ",Table2[[#This Row],[loc?]]))),SUBSTITUTE(SUBSTITUTE(Table2[[#This Row],[loc?]]," m ","")," mm ","")="")</f>
        <v>0</v>
      </c>
      <c r="R492" s="36" cm="1">
        <f t="array" ref="R492">AVERAGE(IF(Table2[[#This Row],[Min_aerobic_1]:[Min_aerobic_2]]="NA",0,Table2[[#This Row],[Min_aerobic_1]:[Min_aerobic_2]]))</f>
        <v>1.281538350414405E-5</v>
      </c>
    </row>
    <row r="493" spans="1:18" x14ac:dyDescent="0.35">
      <c r="A493" s="4" t="s">
        <v>1480</v>
      </c>
      <c r="B493" s="4" t="s">
        <v>1481</v>
      </c>
      <c r="C493" s="4" t="s">
        <v>1482</v>
      </c>
      <c r="D493" s="6">
        <v>1.6830483804012001E-6</v>
      </c>
      <c r="E493" s="6">
        <v>1.5301448910015999E-6</v>
      </c>
      <c r="F493" s="6">
        <v>1.82195280680804E-6</v>
      </c>
      <c r="G493" s="6">
        <v>1.84483554813085E-6</v>
      </c>
      <c r="H493" s="6">
        <v>2.3494954988595098E-6</v>
      </c>
      <c r="I493" s="6">
        <v>2.3204592172786101E-6</v>
      </c>
      <c r="J493" s="6">
        <v>2.68119283031575E-6</v>
      </c>
      <c r="K493" s="6">
        <v>2.6735559959191E-6</v>
      </c>
      <c r="L493" s="6">
        <v>2.73039215189852E-6</v>
      </c>
      <c r="M493" s="6">
        <v>2.7903947413068498E-6</v>
      </c>
      <c r="N493" s="4" t="b">
        <f>_xlfn.XLOOKUP(Table2[[#This Row],[Protein]],Table3[name],Table3[subloc_assigned],"")&lt;&gt;""</f>
        <v>0</v>
      </c>
      <c r="O493" s="6" t="str" cm="1">
        <f t="array" ref="O493">IF(Table2[[#This Row],[modeled?]]," "&amp;_xlfn.TEXTJOIN(" ",FALSE,_xlfn._xlws.FILTER(Table3[subloc_assigned],Table3[name]=Table2[[#This Row],[Protein]],""))&amp;" ","")</f>
        <v/>
      </c>
      <c r="P493" s="6" t="b">
        <f>OR(ISNUMBER(FIND(" m ",Table2[[#This Row],[loc?]])),ISNUMBER(FIND(" mm ",Table2[[#This Row],[loc?]])))</f>
        <v>0</v>
      </c>
      <c r="Q493" s="6" t="b">
        <f>AND(OR(ISNUMBER(FIND(" m ",Table2[[#This Row],[loc?]])),ISNUMBER(FIND(" mm ",Table2[[#This Row],[loc?]]))),SUBSTITUTE(SUBSTITUTE(Table2[[#This Row],[loc?]]," m ","")," mm ","")="")</f>
        <v>0</v>
      </c>
      <c r="R493" s="36" cm="1">
        <f t="array" ref="R493">AVERAGE(IF(Table2[[#This Row],[Min_aerobic_1]:[Min_aerobic_2]]="NA",0,Table2[[#This Row],[Min_aerobic_1]:[Min_aerobic_2]]))</f>
        <v>1.6065966357014E-6</v>
      </c>
    </row>
    <row r="494" spans="1:18" x14ac:dyDescent="0.35">
      <c r="A494" s="4" t="s">
        <v>1483</v>
      </c>
      <c r="B494" s="4" t="s">
        <v>1484</v>
      </c>
      <c r="C494" s="4" t="s">
        <v>1485</v>
      </c>
      <c r="D494" s="6">
        <v>1.7110535861689301E-5</v>
      </c>
      <c r="E494" s="6">
        <v>1.42189350224379E-5</v>
      </c>
      <c r="F494" s="6">
        <v>1.6593860761748901E-5</v>
      </c>
      <c r="G494" s="6">
        <v>1.5685803518815601E-5</v>
      </c>
      <c r="H494" s="6">
        <v>2.05278692088822E-5</v>
      </c>
      <c r="I494" s="6">
        <v>2.0284201418557002E-5</v>
      </c>
      <c r="J494" s="6">
        <v>2.27915790044779E-5</v>
      </c>
      <c r="K494" s="6">
        <v>1.9722899978854701E-5</v>
      </c>
      <c r="L494" s="6">
        <v>2.2702014569003698E-5</v>
      </c>
      <c r="M494" s="6">
        <v>2.2587031483224901E-5</v>
      </c>
      <c r="N494" s="4" t="b">
        <f>_xlfn.XLOOKUP(Table2[[#This Row],[Protein]],Table3[name],Table3[subloc_assigned],"")&lt;&gt;""</f>
        <v>1</v>
      </c>
      <c r="O494" s="6" t="str" cm="1">
        <f t="array" ref="O494">IF(Table2[[#This Row],[modeled?]]," "&amp;_xlfn.TEXTJOIN(" ",FALSE,_xlfn._xlws.FILTER(Table3[subloc_assigned],Table3[name]=Table2[[#This Row],[Protein]],""))&amp;" ","")</f>
        <v xml:space="preserve"> en </v>
      </c>
      <c r="P494" s="6" t="b">
        <f>OR(ISNUMBER(FIND(" m ",Table2[[#This Row],[loc?]])),ISNUMBER(FIND(" mm ",Table2[[#This Row],[loc?]])))</f>
        <v>0</v>
      </c>
      <c r="Q494" s="6" t="b">
        <f>AND(OR(ISNUMBER(FIND(" m ",Table2[[#This Row],[loc?]])),ISNUMBER(FIND(" mm ",Table2[[#This Row],[loc?]]))),SUBSTITUTE(SUBSTITUTE(Table2[[#This Row],[loc?]]," m ","")," mm ","")="")</f>
        <v>0</v>
      </c>
      <c r="R494" s="36" cm="1">
        <f t="array" ref="R494">AVERAGE(IF(Table2[[#This Row],[Min_aerobic_1]:[Min_aerobic_2]]="NA",0,Table2[[#This Row],[Min_aerobic_1]:[Min_aerobic_2]]))</f>
        <v>1.56647354420636E-5</v>
      </c>
    </row>
    <row r="495" spans="1:18" x14ac:dyDescent="0.35">
      <c r="A495" s="4" t="s">
        <v>1486</v>
      </c>
      <c r="B495" s="4" t="s">
        <v>1487</v>
      </c>
      <c r="C495" s="4" t="s">
        <v>1488</v>
      </c>
      <c r="D495" s="6">
        <v>5.4191800421105403E-5</v>
      </c>
      <c r="E495" s="6">
        <v>4.4041153900476199E-5</v>
      </c>
      <c r="F495" s="6">
        <v>5.69762960405676E-5</v>
      </c>
      <c r="G495" s="6">
        <v>5.6992591880811099E-5</v>
      </c>
      <c r="H495" s="6">
        <v>4.1595419893198801E-5</v>
      </c>
      <c r="I495" s="6">
        <v>4.1218777039714803E-5</v>
      </c>
      <c r="J495" s="6">
        <v>4.3076690251726001E-5</v>
      </c>
      <c r="K495" s="6">
        <v>4.2208620281410599E-5</v>
      </c>
      <c r="L495" s="6">
        <v>4.5702162353296501E-5</v>
      </c>
      <c r="M495" s="6">
        <v>4.5035385893738498E-5</v>
      </c>
      <c r="N495" s="4" t="b">
        <f>_xlfn.XLOOKUP(Table2[[#This Row],[Protein]],Table3[name],Table3[subloc_assigned],"")&lt;&gt;""</f>
        <v>0</v>
      </c>
      <c r="O495" s="6" t="str" cm="1">
        <f t="array" ref="O495">IF(Table2[[#This Row],[modeled?]]," "&amp;_xlfn.TEXTJOIN(" ",FALSE,_xlfn._xlws.FILTER(Table3[subloc_assigned],Table3[name]=Table2[[#This Row],[Protein]],""))&amp;" ","")</f>
        <v/>
      </c>
      <c r="P495" s="6" t="b">
        <f>OR(ISNUMBER(FIND(" m ",Table2[[#This Row],[loc?]])),ISNUMBER(FIND(" mm ",Table2[[#This Row],[loc?]])))</f>
        <v>0</v>
      </c>
      <c r="Q495" s="6" t="b">
        <f>AND(OR(ISNUMBER(FIND(" m ",Table2[[#This Row],[loc?]])),ISNUMBER(FIND(" mm ",Table2[[#This Row],[loc?]]))),SUBSTITUTE(SUBSTITUTE(Table2[[#This Row],[loc?]]," m ","")," mm ","")="")</f>
        <v>0</v>
      </c>
      <c r="R495" s="36" cm="1">
        <f t="array" ref="R495">AVERAGE(IF(Table2[[#This Row],[Min_aerobic_1]:[Min_aerobic_2]]="NA",0,Table2[[#This Row],[Min_aerobic_1]:[Min_aerobic_2]]))</f>
        <v>4.9116477160790801E-5</v>
      </c>
    </row>
    <row r="496" spans="1:18" x14ac:dyDescent="0.35">
      <c r="A496" s="4" t="s">
        <v>1489</v>
      </c>
      <c r="B496" s="4" t="s">
        <v>1490</v>
      </c>
      <c r="C496" s="4" t="s">
        <v>1491</v>
      </c>
      <c r="D496" s="4" t="s">
        <v>19</v>
      </c>
      <c r="E496" s="4" t="s">
        <v>19</v>
      </c>
      <c r="F496" s="4" t="s">
        <v>19</v>
      </c>
      <c r="G496" s="4" t="s">
        <v>19</v>
      </c>
      <c r="H496" s="6">
        <v>2.3835021069014001E-6</v>
      </c>
      <c r="I496" s="6">
        <v>2.42207330267507E-6</v>
      </c>
      <c r="J496" s="6">
        <v>2.7442325775236301E-6</v>
      </c>
      <c r="K496" s="6">
        <v>2.8315782269731402E-6</v>
      </c>
      <c r="L496" s="6">
        <v>3.00899443266054E-6</v>
      </c>
      <c r="M496" s="6">
        <v>2.93571800486624E-6</v>
      </c>
      <c r="N496" s="4" t="b">
        <f>_xlfn.XLOOKUP(Table2[[#This Row],[Protein]],Table3[name],Table3[subloc_assigned],"")&lt;&gt;""</f>
        <v>0</v>
      </c>
      <c r="O496" s="6" t="str" cm="1">
        <f t="array" ref="O496">IF(Table2[[#This Row],[modeled?]]," "&amp;_xlfn.TEXTJOIN(" ",FALSE,_xlfn._xlws.FILTER(Table3[subloc_assigned],Table3[name]=Table2[[#This Row],[Protein]],""))&amp;" ","")</f>
        <v/>
      </c>
      <c r="P496" s="6" t="b">
        <f>OR(ISNUMBER(FIND(" m ",Table2[[#This Row],[loc?]])),ISNUMBER(FIND(" mm ",Table2[[#This Row],[loc?]])))</f>
        <v>0</v>
      </c>
      <c r="Q496" s="6" t="b">
        <f>AND(OR(ISNUMBER(FIND(" m ",Table2[[#This Row],[loc?]])),ISNUMBER(FIND(" mm ",Table2[[#This Row],[loc?]]))),SUBSTITUTE(SUBSTITUTE(Table2[[#This Row],[loc?]]," m ","")," mm ","")="")</f>
        <v>0</v>
      </c>
      <c r="R496" s="36" cm="1">
        <f t="array" ref="R496">AVERAGE(IF(Table2[[#This Row],[Min_aerobic_1]:[Min_aerobic_2]]="NA",0,Table2[[#This Row],[Min_aerobic_1]:[Min_aerobic_2]]))</f>
        <v>0</v>
      </c>
    </row>
    <row r="497" spans="1:18" x14ac:dyDescent="0.35">
      <c r="A497" s="4" t="s">
        <v>1492</v>
      </c>
      <c r="B497" s="4" t="s">
        <v>1493</v>
      </c>
      <c r="C497" s="4" t="s">
        <v>1494</v>
      </c>
      <c r="D497" s="6">
        <v>2.6337638145242898E-5</v>
      </c>
      <c r="E497" s="6">
        <v>2.7109397267405801E-5</v>
      </c>
      <c r="F497" s="6">
        <v>3.0848908318911297E-5</v>
      </c>
      <c r="G497" s="6">
        <v>3.1547675130068402E-5</v>
      </c>
      <c r="H497" s="6">
        <v>2.4035357154366699E-5</v>
      </c>
      <c r="I497" s="6">
        <v>2.3805125670472601E-5</v>
      </c>
      <c r="J497" s="6">
        <v>2.5431282711789899E-5</v>
      </c>
      <c r="K497" s="6">
        <v>2.3078113252344401E-5</v>
      </c>
      <c r="L497" s="6">
        <v>2.4597623230447801E-5</v>
      </c>
      <c r="M497" s="6">
        <v>2.46108617949716E-5</v>
      </c>
      <c r="N497" s="4" t="b">
        <f>_xlfn.XLOOKUP(Table2[[#This Row],[Protein]],Table3[name],Table3[subloc_assigned],"")&lt;&gt;""</f>
        <v>0</v>
      </c>
      <c r="O497" s="6" t="str" cm="1">
        <f t="array" ref="O497">IF(Table2[[#This Row],[modeled?]]," "&amp;_xlfn.TEXTJOIN(" ",FALSE,_xlfn._xlws.FILTER(Table3[subloc_assigned],Table3[name]=Table2[[#This Row],[Protein]],""))&amp;" ","")</f>
        <v/>
      </c>
      <c r="P497" s="6" t="b">
        <f>OR(ISNUMBER(FIND(" m ",Table2[[#This Row],[loc?]])),ISNUMBER(FIND(" mm ",Table2[[#This Row],[loc?]])))</f>
        <v>0</v>
      </c>
      <c r="Q497" s="6" t="b">
        <f>AND(OR(ISNUMBER(FIND(" m ",Table2[[#This Row],[loc?]])),ISNUMBER(FIND(" mm ",Table2[[#This Row],[loc?]]))),SUBSTITUTE(SUBSTITUTE(Table2[[#This Row],[loc?]]," m ","")," mm ","")="")</f>
        <v>0</v>
      </c>
      <c r="R497" s="36" cm="1">
        <f t="array" ref="R497">AVERAGE(IF(Table2[[#This Row],[Min_aerobic_1]:[Min_aerobic_2]]="NA",0,Table2[[#This Row],[Min_aerobic_1]:[Min_aerobic_2]]))</f>
        <v>2.6723517706324351E-5</v>
      </c>
    </row>
    <row r="498" spans="1:18" x14ac:dyDescent="0.35">
      <c r="A498" s="4" t="s">
        <v>1495</v>
      </c>
      <c r="B498" s="4" t="s">
        <v>1496</v>
      </c>
      <c r="C498" s="4" t="s">
        <v>1497</v>
      </c>
      <c r="D498" s="4">
        <v>3.6691924039593902E-3</v>
      </c>
      <c r="E498" s="4">
        <v>3.52217439781396E-3</v>
      </c>
      <c r="F498" s="4">
        <v>4.68474506870029E-3</v>
      </c>
      <c r="G498" s="4">
        <v>4.8056705075577898E-3</v>
      </c>
      <c r="H498" s="4">
        <v>4.1768285459806197E-3</v>
      </c>
      <c r="I498" s="4">
        <v>4.05675617134216E-3</v>
      </c>
      <c r="J498" s="4">
        <v>4.0664996551525003E-3</v>
      </c>
      <c r="K498" s="4">
        <v>4.2856467737764897E-3</v>
      </c>
      <c r="L498" s="4">
        <v>4.4752132171960602E-3</v>
      </c>
      <c r="M498" s="4">
        <v>4.4518519589215799E-3</v>
      </c>
      <c r="N498" s="4" t="b">
        <f>_xlfn.XLOOKUP(Table2[[#This Row],[Protein]],Table3[name],Table3[subloc_assigned],"")&lt;&gt;""</f>
        <v>0</v>
      </c>
      <c r="O498" s="6" t="str" cm="1">
        <f t="array" ref="O498">IF(Table2[[#This Row],[modeled?]]," "&amp;_xlfn.TEXTJOIN(" ",FALSE,_xlfn._xlws.FILTER(Table3[subloc_assigned],Table3[name]=Table2[[#This Row],[Protein]],""))&amp;" ","")</f>
        <v/>
      </c>
      <c r="P498" s="6" t="b">
        <f>OR(ISNUMBER(FIND(" m ",Table2[[#This Row],[loc?]])),ISNUMBER(FIND(" mm ",Table2[[#This Row],[loc?]])))</f>
        <v>0</v>
      </c>
      <c r="Q498" s="6" t="b">
        <f>AND(OR(ISNUMBER(FIND(" m ",Table2[[#This Row],[loc?]])),ISNUMBER(FIND(" mm ",Table2[[#This Row],[loc?]]))),SUBSTITUTE(SUBSTITUTE(Table2[[#This Row],[loc?]]," m ","")," mm ","")="")</f>
        <v>0</v>
      </c>
      <c r="R498" s="36" cm="1">
        <f t="array" ref="R498">AVERAGE(IF(Table2[[#This Row],[Min_aerobic_1]:[Min_aerobic_2]]="NA",0,Table2[[#This Row],[Min_aerobic_1]:[Min_aerobic_2]]))</f>
        <v>3.5956834008866751E-3</v>
      </c>
    </row>
    <row r="499" spans="1:18" x14ac:dyDescent="0.35">
      <c r="A499" s="4" t="s">
        <v>1498</v>
      </c>
      <c r="B499" s="4" t="s">
        <v>1499</v>
      </c>
      <c r="C499" s="4" t="s">
        <v>1500</v>
      </c>
      <c r="D499" s="4" t="s">
        <v>19</v>
      </c>
      <c r="E499" s="4" t="s">
        <v>19</v>
      </c>
      <c r="F499" s="4" t="s">
        <v>19</v>
      </c>
      <c r="G499" s="4" t="s">
        <v>19</v>
      </c>
      <c r="H499" s="6">
        <v>1.8737801423673001E-6</v>
      </c>
      <c r="I499" s="6">
        <v>1.9627008163859398E-6</v>
      </c>
      <c r="J499" s="6">
        <v>2.0120497022957302E-6</v>
      </c>
      <c r="K499" s="6">
        <v>1.75879818304199E-6</v>
      </c>
      <c r="L499" s="6">
        <v>1.8842543483895499E-6</v>
      </c>
      <c r="M499" s="6">
        <v>1.8887308080001601E-6</v>
      </c>
      <c r="N499" s="4" t="b">
        <f>_xlfn.XLOOKUP(Table2[[#This Row],[Protein]],Table3[name],Table3[subloc_assigned],"")&lt;&gt;""</f>
        <v>1</v>
      </c>
      <c r="O499" s="6" t="str" cm="1">
        <f t="array" ref="O499">IF(Table2[[#This Row],[modeled?]]," "&amp;_xlfn.TEXTJOIN(" ",FALSE,_xlfn._xlws.FILTER(Table3[subloc_assigned],Table3[name]=Table2[[#This Row],[Protein]],""))&amp;" ","")</f>
        <v xml:space="preserve"> m </v>
      </c>
      <c r="P499" s="6" t="b">
        <f>OR(ISNUMBER(FIND(" m ",Table2[[#This Row],[loc?]])),ISNUMBER(FIND(" mm ",Table2[[#This Row],[loc?]])))</f>
        <v>1</v>
      </c>
      <c r="Q499" s="6" t="b">
        <f>AND(OR(ISNUMBER(FIND(" m ",Table2[[#This Row],[loc?]])),ISNUMBER(FIND(" mm ",Table2[[#This Row],[loc?]]))),SUBSTITUTE(SUBSTITUTE(Table2[[#This Row],[loc?]]," m ","")," mm ","")="")</f>
        <v>1</v>
      </c>
      <c r="R499" s="36" cm="1">
        <f t="array" ref="R499">AVERAGE(IF(Table2[[#This Row],[Min_aerobic_1]:[Min_aerobic_2]]="NA",0,Table2[[#This Row],[Min_aerobic_1]:[Min_aerobic_2]]))</f>
        <v>0</v>
      </c>
    </row>
    <row r="500" spans="1:18" x14ac:dyDescent="0.35">
      <c r="A500" s="4" t="s">
        <v>1501</v>
      </c>
      <c r="B500" s="4" t="s">
        <v>1502</v>
      </c>
      <c r="C500" s="4" t="s">
        <v>1503</v>
      </c>
      <c r="D500" s="6">
        <v>2.0717892096403899E-6</v>
      </c>
      <c r="E500" s="6">
        <v>2.1310747645990401E-6</v>
      </c>
      <c r="F500" s="6">
        <v>2.5005554533975599E-6</v>
      </c>
      <c r="G500" s="6">
        <v>2.6122840381485E-6</v>
      </c>
      <c r="H500" s="6">
        <v>2.2843411598499499E-6</v>
      </c>
      <c r="I500" s="6">
        <v>2.3341208342726902E-6</v>
      </c>
      <c r="J500" s="6">
        <v>2.2855159516464101E-6</v>
      </c>
      <c r="K500" s="6">
        <v>2.2113769508733398E-6</v>
      </c>
      <c r="L500" s="6">
        <v>2.3741002880239402E-6</v>
      </c>
      <c r="M500" s="6">
        <v>2.6498713217134799E-6</v>
      </c>
      <c r="N500" s="4" t="b">
        <f>_xlfn.XLOOKUP(Table2[[#This Row],[Protein]],Table3[name],Table3[subloc_assigned],"")&lt;&gt;""</f>
        <v>1</v>
      </c>
      <c r="O500" s="6" t="str" cm="1">
        <f t="array" ref="O500">IF(Table2[[#This Row],[modeled?]]," "&amp;_xlfn.TEXTJOIN(" ",FALSE,_xlfn._xlws.FILTER(Table3[subloc_assigned],Table3[name]=Table2[[#This Row],[Protein]],""))&amp;" ","")</f>
        <v xml:space="preserve"> m </v>
      </c>
      <c r="P500" s="6" t="b">
        <f>OR(ISNUMBER(FIND(" m ",Table2[[#This Row],[loc?]])),ISNUMBER(FIND(" mm ",Table2[[#This Row],[loc?]])))</f>
        <v>1</v>
      </c>
      <c r="Q500" s="6" t="b">
        <f>AND(OR(ISNUMBER(FIND(" m ",Table2[[#This Row],[loc?]])),ISNUMBER(FIND(" mm ",Table2[[#This Row],[loc?]]))),SUBSTITUTE(SUBSTITUTE(Table2[[#This Row],[loc?]]," m ","")," mm ","")="")</f>
        <v>1</v>
      </c>
      <c r="R500" s="36" cm="1">
        <f t="array" ref="R500">AVERAGE(IF(Table2[[#This Row],[Min_aerobic_1]:[Min_aerobic_2]]="NA",0,Table2[[#This Row],[Min_aerobic_1]:[Min_aerobic_2]]))</f>
        <v>2.101431987119715E-6</v>
      </c>
    </row>
    <row r="501" spans="1:18" x14ac:dyDescent="0.35">
      <c r="A501" s="4" t="s">
        <v>1504</v>
      </c>
      <c r="B501" s="4" t="s">
        <v>1505</v>
      </c>
      <c r="C501" s="4" t="s">
        <v>1506</v>
      </c>
      <c r="D501" s="6">
        <v>5.4539291405268196E-6</v>
      </c>
      <c r="E501" s="6">
        <v>4.8245111230574296E-6</v>
      </c>
      <c r="F501" s="6">
        <v>5.8580127880939799E-6</v>
      </c>
      <c r="G501" s="6">
        <v>5.9123990822247104E-6</v>
      </c>
      <c r="H501" s="6">
        <v>2.8573558957043301E-6</v>
      </c>
      <c r="I501" s="6">
        <v>2.85324886802657E-6</v>
      </c>
      <c r="J501" s="6">
        <v>2.89742826386176E-6</v>
      </c>
      <c r="K501" s="6">
        <v>3.1268892092751102E-6</v>
      </c>
      <c r="L501" s="6">
        <v>3.3433204479234899E-6</v>
      </c>
      <c r="M501" s="6">
        <v>3.1484963446388601E-6</v>
      </c>
      <c r="N501" s="4" t="b">
        <f>_xlfn.XLOOKUP(Table2[[#This Row],[Protein]],Table3[name],Table3[subloc_assigned],"")&lt;&gt;""</f>
        <v>1</v>
      </c>
      <c r="O501" s="6" t="str" cm="1">
        <f t="array" ref="O501">IF(Table2[[#This Row],[modeled?]]," "&amp;_xlfn.TEXTJOIN(" ",FALSE,_xlfn._xlws.FILTER(Table3[subloc_assigned],Table3[name]=Table2[[#This Row],[Protein]],""))&amp;" ","")</f>
        <v xml:space="preserve"> c </v>
      </c>
      <c r="P501" s="6" t="b">
        <f>OR(ISNUMBER(FIND(" m ",Table2[[#This Row],[loc?]])),ISNUMBER(FIND(" mm ",Table2[[#This Row],[loc?]])))</f>
        <v>0</v>
      </c>
      <c r="Q501" s="6" t="b">
        <f>AND(OR(ISNUMBER(FIND(" m ",Table2[[#This Row],[loc?]])),ISNUMBER(FIND(" mm ",Table2[[#This Row],[loc?]]))),SUBSTITUTE(SUBSTITUTE(Table2[[#This Row],[loc?]]," m ","")," mm ","")="")</f>
        <v>0</v>
      </c>
      <c r="R501" s="36" cm="1">
        <f t="array" ref="R501">AVERAGE(IF(Table2[[#This Row],[Min_aerobic_1]:[Min_aerobic_2]]="NA",0,Table2[[#This Row],[Min_aerobic_1]:[Min_aerobic_2]]))</f>
        <v>5.1392201317921242E-6</v>
      </c>
    </row>
    <row r="502" spans="1:18" x14ac:dyDescent="0.35">
      <c r="A502" s="4" t="s">
        <v>1507</v>
      </c>
      <c r="B502" s="4" t="s">
        <v>1508</v>
      </c>
      <c r="C502" s="4" t="s">
        <v>1509</v>
      </c>
      <c r="D502" s="6">
        <v>6.6798798450891795E-5</v>
      </c>
      <c r="E502" s="6">
        <v>8.6742843579729295E-5</v>
      </c>
      <c r="F502" s="4">
        <v>1.00542843320764E-4</v>
      </c>
      <c r="G502" s="4">
        <v>1.11536445551588E-4</v>
      </c>
      <c r="H502" s="6">
        <v>3.7800214390758202E-5</v>
      </c>
      <c r="I502" s="6">
        <v>3.9423048743860001E-5</v>
      </c>
      <c r="J502" s="6">
        <v>3.7752310871846698E-5</v>
      </c>
      <c r="K502" s="6">
        <v>4.9048214301213197E-5</v>
      </c>
      <c r="L502" s="6">
        <v>5.2573350846375803E-5</v>
      </c>
      <c r="M502" s="6">
        <v>5.1560577709853901E-5</v>
      </c>
      <c r="N502" s="4" t="b">
        <f>_xlfn.XLOOKUP(Table2[[#This Row],[Protein]],Table3[name],Table3[subloc_assigned],"")&lt;&gt;""</f>
        <v>1</v>
      </c>
      <c r="O502" s="6" t="str" cm="1">
        <f t="array" ref="O502">IF(Table2[[#This Row],[modeled?]]," "&amp;_xlfn.TEXTJOIN(" ",FALSE,_xlfn._xlws.FILTER(Table3[subloc_assigned],Table3[name]=Table2[[#This Row],[Protein]],""))&amp;" ","")</f>
        <v xml:space="preserve"> c </v>
      </c>
      <c r="P502" s="6" t="b">
        <f>OR(ISNUMBER(FIND(" m ",Table2[[#This Row],[loc?]])),ISNUMBER(FIND(" mm ",Table2[[#This Row],[loc?]])))</f>
        <v>0</v>
      </c>
      <c r="Q502" s="6" t="b">
        <f>AND(OR(ISNUMBER(FIND(" m ",Table2[[#This Row],[loc?]])),ISNUMBER(FIND(" mm ",Table2[[#This Row],[loc?]]))),SUBSTITUTE(SUBSTITUTE(Table2[[#This Row],[loc?]]," m ","")," mm ","")="")</f>
        <v>0</v>
      </c>
      <c r="R502" s="36" cm="1">
        <f t="array" ref="R502">AVERAGE(IF(Table2[[#This Row],[Min_aerobic_1]:[Min_aerobic_2]]="NA",0,Table2[[#This Row],[Min_aerobic_1]:[Min_aerobic_2]]))</f>
        <v>7.6770821015310545E-5</v>
      </c>
    </row>
    <row r="503" spans="1:18" x14ac:dyDescent="0.35">
      <c r="A503" s="4" t="s">
        <v>1510</v>
      </c>
      <c r="B503" s="4" t="s">
        <v>1511</v>
      </c>
      <c r="C503" s="4" t="s">
        <v>1512</v>
      </c>
      <c r="D503" s="6">
        <v>3.5421217944757001E-6</v>
      </c>
      <c r="E503" s="6">
        <v>2.8303024635124401E-6</v>
      </c>
      <c r="F503" s="6">
        <v>3.8703034784466E-6</v>
      </c>
      <c r="G503" s="6">
        <v>3.4709196934666502E-6</v>
      </c>
      <c r="H503" s="6">
        <v>4.2102747944222696E-6</v>
      </c>
      <c r="I503" s="6">
        <v>4.3691843554338796E-6</v>
      </c>
      <c r="J503" s="6">
        <v>4.6834648407447297E-6</v>
      </c>
      <c r="K503" s="6">
        <v>4.3263375900377503E-6</v>
      </c>
      <c r="L503" s="6">
        <v>4.7734646937123698E-6</v>
      </c>
      <c r="M503" s="6">
        <v>4.9112818218538997E-6</v>
      </c>
      <c r="N503" s="4" t="b">
        <f>_xlfn.XLOOKUP(Table2[[#This Row],[Protein]],Table3[name],Table3[subloc_assigned],"")&lt;&gt;""</f>
        <v>0</v>
      </c>
      <c r="O503" s="6" t="str" cm="1">
        <f t="array" ref="O503">IF(Table2[[#This Row],[modeled?]]," "&amp;_xlfn.TEXTJOIN(" ",FALSE,_xlfn._xlws.FILTER(Table3[subloc_assigned],Table3[name]=Table2[[#This Row],[Protein]],""))&amp;" ","")</f>
        <v/>
      </c>
      <c r="P503" s="6" t="b">
        <f>OR(ISNUMBER(FIND(" m ",Table2[[#This Row],[loc?]])),ISNUMBER(FIND(" mm ",Table2[[#This Row],[loc?]])))</f>
        <v>0</v>
      </c>
      <c r="Q503" s="6" t="b">
        <f>AND(OR(ISNUMBER(FIND(" m ",Table2[[#This Row],[loc?]])),ISNUMBER(FIND(" mm ",Table2[[#This Row],[loc?]]))),SUBSTITUTE(SUBSTITUTE(Table2[[#This Row],[loc?]]," m ","")," mm ","")="")</f>
        <v>0</v>
      </c>
      <c r="R503" s="36" cm="1">
        <f t="array" ref="R503">AVERAGE(IF(Table2[[#This Row],[Min_aerobic_1]:[Min_aerobic_2]]="NA",0,Table2[[#This Row],[Min_aerobic_1]:[Min_aerobic_2]]))</f>
        <v>3.1862121289940703E-6</v>
      </c>
    </row>
    <row r="504" spans="1:18" x14ac:dyDescent="0.35">
      <c r="A504" s="4" t="s">
        <v>1513</v>
      </c>
      <c r="B504" s="4" t="s">
        <v>1514</v>
      </c>
      <c r="C504" s="4" t="s">
        <v>1515</v>
      </c>
      <c r="D504" s="4">
        <v>2.6440945989413803E-4</v>
      </c>
      <c r="E504" s="4">
        <v>3.4583428732322001E-4</v>
      </c>
      <c r="F504" s="4">
        <v>3.13573081928961E-4</v>
      </c>
      <c r="G504" s="4">
        <v>2.9776707013793701E-4</v>
      </c>
      <c r="H504" s="4">
        <v>1.2863254676174699E-4</v>
      </c>
      <c r="I504" s="4">
        <v>1.28509779534375E-4</v>
      </c>
      <c r="J504" s="4">
        <v>1.3783572360142099E-4</v>
      </c>
      <c r="K504" s="4">
        <v>1.7045004461612099E-4</v>
      </c>
      <c r="L504" s="4">
        <v>1.2742538950566299E-4</v>
      </c>
      <c r="M504" s="4">
        <v>1.63703219048838E-4</v>
      </c>
      <c r="N504" s="4" t="b">
        <f>_xlfn.XLOOKUP(Table2[[#This Row],[Protein]],Table3[name],Table3[subloc_assigned],"")&lt;&gt;""</f>
        <v>0</v>
      </c>
      <c r="O504" s="6" t="str" cm="1">
        <f t="array" ref="O504">IF(Table2[[#This Row],[modeled?]]," "&amp;_xlfn.TEXTJOIN(" ",FALSE,_xlfn._xlws.FILTER(Table3[subloc_assigned],Table3[name]=Table2[[#This Row],[Protein]],""))&amp;" ","")</f>
        <v/>
      </c>
      <c r="P504" s="6" t="b">
        <f>OR(ISNUMBER(FIND(" m ",Table2[[#This Row],[loc?]])),ISNUMBER(FIND(" mm ",Table2[[#This Row],[loc?]])))</f>
        <v>0</v>
      </c>
      <c r="Q504" s="6" t="b">
        <f>AND(OR(ISNUMBER(FIND(" m ",Table2[[#This Row],[loc?]])),ISNUMBER(FIND(" mm ",Table2[[#This Row],[loc?]]))),SUBSTITUTE(SUBSTITUTE(Table2[[#This Row],[loc?]]," m ","")," mm ","")="")</f>
        <v>0</v>
      </c>
      <c r="R504" s="36" cm="1">
        <f t="array" ref="R504">AVERAGE(IF(Table2[[#This Row],[Min_aerobic_1]:[Min_aerobic_2]]="NA",0,Table2[[#This Row],[Min_aerobic_1]:[Min_aerobic_2]]))</f>
        <v>3.0512187360867899E-4</v>
      </c>
    </row>
    <row r="505" spans="1:18" x14ac:dyDescent="0.35">
      <c r="A505" s="4" t="s">
        <v>1516</v>
      </c>
      <c r="B505" s="4" t="s">
        <v>1517</v>
      </c>
      <c r="C505" s="4" t="s">
        <v>1518</v>
      </c>
      <c r="D505" s="6">
        <v>2.6633222213864501E-5</v>
      </c>
      <c r="E505" s="6">
        <v>2.9318720115868899E-5</v>
      </c>
      <c r="F505" s="6">
        <v>2.87930370593516E-5</v>
      </c>
      <c r="G505" s="6">
        <v>2.9685198693004501E-5</v>
      </c>
      <c r="H505" s="6">
        <v>9.2484929389263094E-6</v>
      </c>
      <c r="I505" s="6">
        <v>7.3838162541599201E-6</v>
      </c>
      <c r="J505" s="6">
        <v>8.0182149475308896E-6</v>
      </c>
      <c r="K505" s="6">
        <v>8.3718681288216303E-6</v>
      </c>
      <c r="L505" s="6">
        <v>8.42222802003617E-6</v>
      </c>
      <c r="M505" s="6">
        <v>7.9847276153435903E-6</v>
      </c>
      <c r="N505" s="4" t="b">
        <f>_xlfn.XLOOKUP(Table2[[#This Row],[Protein]],Table3[name],Table3[subloc_assigned],"")&lt;&gt;""</f>
        <v>1</v>
      </c>
      <c r="O505" s="6" t="str" cm="1">
        <f t="array" ref="O505">IF(Table2[[#This Row],[modeled?]]," "&amp;_xlfn.TEXTJOIN(" ",FALSE,_xlfn._xlws.FILTER(Table3[subloc_assigned],Table3[name]=Table2[[#This Row],[Protein]],""))&amp;" ","")</f>
        <v xml:space="preserve"> m </v>
      </c>
      <c r="P505" s="6" t="b">
        <f>OR(ISNUMBER(FIND(" m ",Table2[[#This Row],[loc?]])),ISNUMBER(FIND(" mm ",Table2[[#This Row],[loc?]])))</f>
        <v>1</v>
      </c>
      <c r="Q505" s="6" t="b">
        <f>AND(OR(ISNUMBER(FIND(" m ",Table2[[#This Row],[loc?]])),ISNUMBER(FIND(" mm ",Table2[[#This Row],[loc?]]))),SUBSTITUTE(SUBSTITUTE(Table2[[#This Row],[loc?]]," m ","")," mm ","")="")</f>
        <v>1</v>
      </c>
      <c r="R505" s="36" cm="1">
        <f t="array" ref="R505">AVERAGE(IF(Table2[[#This Row],[Min_aerobic_1]:[Min_aerobic_2]]="NA",0,Table2[[#This Row],[Min_aerobic_1]:[Min_aerobic_2]]))</f>
        <v>2.7975971164866701E-5</v>
      </c>
    </row>
    <row r="506" spans="1:18" x14ac:dyDescent="0.35">
      <c r="A506" s="4" t="s">
        <v>1519</v>
      </c>
      <c r="B506" s="4" t="s">
        <v>1520</v>
      </c>
      <c r="C506" s="4" t="s">
        <v>1521</v>
      </c>
      <c r="D506" s="4" t="s">
        <v>19</v>
      </c>
      <c r="E506" s="4" t="s">
        <v>19</v>
      </c>
      <c r="F506" s="4" t="s">
        <v>19</v>
      </c>
      <c r="G506" s="4" t="s">
        <v>19</v>
      </c>
      <c r="H506" s="6">
        <v>2.0017656281745598E-6</v>
      </c>
      <c r="I506" s="6">
        <v>2.0775795385644999E-6</v>
      </c>
      <c r="J506" s="6">
        <v>2.1584804353601E-6</v>
      </c>
      <c r="K506" s="6">
        <v>2.4917697837171398E-6</v>
      </c>
      <c r="L506" s="6">
        <v>2.4480090377796999E-6</v>
      </c>
      <c r="M506" s="6">
        <v>2.4461544386936502E-6</v>
      </c>
      <c r="N506" s="4" t="b">
        <f>_xlfn.XLOOKUP(Table2[[#This Row],[Protein]],Table3[name],Table3[subloc_assigned],"")&lt;&gt;""</f>
        <v>0</v>
      </c>
      <c r="O506" s="6" t="str" cm="1">
        <f t="array" ref="O506">IF(Table2[[#This Row],[modeled?]]," "&amp;_xlfn.TEXTJOIN(" ",FALSE,_xlfn._xlws.FILTER(Table3[subloc_assigned],Table3[name]=Table2[[#This Row],[Protein]],""))&amp;" ","")</f>
        <v/>
      </c>
      <c r="P506" s="6" t="b">
        <f>OR(ISNUMBER(FIND(" m ",Table2[[#This Row],[loc?]])),ISNUMBER(FIND(" mm ",Table2[[#This Row],[loc?]])))</f>
        <v>0</v>
      </c>
      <c r="Q506" s="6" t="b">
        <f>AND(OR(ISNUMBER(FIND(" m ",Table2[[#This Row],[loc?]])),ISNUMBER(FIND(" mm ",Table2[[#This Row],[loc?]]))),SUBSTITUTE(SUBSTITUTE(Table2[[#This Row],[loc?]]," m ","")," mm ","")="")</f>
        <v>0</v>
      </c>
      <c r="R506" s="36" cm="1">
        <f t="array" ref="R506">AVERAGE(IF(Table2[[#This Row],[Min_aerobic_1]:[Min_aerobic_2]]="NA",0,Table2[[#This Row],[Min_aerobic_1]:[Min_aerobic_2]]))</f>
        <v>0</v>
      </c>
    </row>
    <row r="507" spans="1:18" x14ac:dyDescent="0.35">
      <c r="A507" s="4" t="s">
        <v>1522</v>
      </c>
      <c r="B507" s="4" t="s">
        <v>1523</v>
      </c>
      <c r="C507" s="4" t="s">
        <v>1524</v>
      </c>
      <c r="D507" s="4">
        <v>2.39153922883364E-4</v>
      </c>
      <c r="E507" s="4">
        <v>1.9147041286179099E-4</v>
      </c>
      <c r="F507" s="4">
        <v>3.33991185392671E-4</v>
      </c>
      <c r="G507" s="4">
        <v>3.3525348597684198E-4</v>
      </c>
      <c r="H507" s="4">
        <v>1.3564368857034E-4</v>
      </c>
      <c r="I507" s="4">
        <v>1.39259058120816E-4</v>
      </c>
      <c r="J507" s="4">
        <v>1.4501626122975699E-4</v>
      </c>
      <c r="K507" s="4">
        <v>2.17555146558646E-4</v>
      </c>
      <c r="L507" s="4">
        <v>2.4499015616451898E-4</v>
      </c>
      <c r="M507" s="4">
        <v>2.6815142126140797E-4</v>
      </c>
      <c r="N507" s="4" t="b">
        <f>_xlfn.XLOOKUP(Table2[[#This Row],[Protein]],Table3[name],Table3[subloc_assigned],"")&lt;&gt;""</f>
        <v>0</v>
      </c>
      <c r="O507" s="6" t="str" cm="1">
        <f t="array" ref="O507">IF(Table2[[#This Row],[modeled?]]," "&amp;_xlfn.TEXTJOIN(" ",FALSE,_xlfn._xlws.FILTER(Table3[subloc_assigned],Table3[name]=Table2[[#This Row],[Protein]],""))&amp;" ","")</f>
        <v/>
      </c>
      <c r="P507" s="6" t="b">
        <f>OR(ISNUMBER(FIND(" m ",Table2[[#This Row],[loc?]])),ISNUMBER(FIND(" mm ",Table2[[#This Row],[loc?]])))</f>
        <v>0</v>
      </c>
      <c r="Q507" s="6" t="b">
        <f>AND(OR(ISNUMBER(FIND(" m ",Table2[[#This Row],[loc?]])),ISNUMBER(FIND(" mm ",Table2[[#This Row],[loc?]]))),SUBSTITUTE(SUBSTITUTE(Table2[[#This Row],[loc?]]," m ","")," mm ","")="")</f>
        <v>0</v>
      </c>
      <c r="R507" s="36" cm="1">
        <f t="array" ref="R507">AVERAGE(IF(Table2[[#This Row],[Min_aerobic_1]:[Min_aerobic_2]]="NA",0,Table2[[#This Row],[Min_aerobic_1]:[Min_aerobic_2]]))</f>
        <v>2.1531216787257749E-4</v>
      </c>
    </row>
    <row r="508" spans="1:18" x14ac:dyDescent="0.35">
      <c r="A508" s="4" t="s">
        <v>1525</v>
      </c>
      <c r="B508" s="4" t="s">
        <v>1526</v>
      </c>
      <c r="C508" s="4" t="s">
        <v>1527</v>
      </c>
      <c r="D508" s="6">
        <v>1.5817685360790301E-5</v>
      </c>
      <c r="E508" s="6">
        <v>1.44670673746271E-5</v>
      </c>
      <c r="F508" s="6">
        <v>1.7754208388642899E-5</v>
      </c>
      <c r="G508" s="6">
        <v>1.7563699431943801E-5</v>
      </c>
      <c r="H508" s="6">
        <v>1.8725704438816901E-5</v>
      </c>
      <c r="I508" s="6">
        <v>1.91039380784631E-5</v>
      </c>
      <c r="J508" s="6">
        <v>1.9256628922100501E-5</v>
      </c>
      <c r="K508" s="6">
        <v>1.9381477842009701E-5</v>
      </c>
      <c r="L508" s="6">
        <v>2.32213007422179E-5</v>
      </c>
      <c r="M508" s="6">
        <v>2.2187527540496499E-5</v>
      </c>
      <c r="N508" s="4" t="b">
        <f>_xlfn.XLOOKUP(Table2[[#This Row],[Protein]],Table3[name],Table3[subloc_assigned],"")&lt;&gt;""</f>
        <v>0</v>
      </c>
      <c r="O508" s="6" t="str" cm="1">
        <f t="array" ref="O508">IF(Table2[[#This Row],[modeled?]]," "&amp;_xlfn.TEXTJOIN(" ",FALSE,_xlfn._xlws.FILTER(Table3[subloc_assigned],Table3[name]=Table2[[#This Row],[Protein]],""))&amp;" ","")</f>
        <v/>
      </c>
      <c r="P508" s="6" t="b">
        <f>OR(ISNUMBER(FIND(" m ",Table2[[#This Row],[loc?]])),ISNUMBER(FIND(" mm ",Table2[[#This Row],[loc?]])))</f>
        <v>0</v>
      </c>
      <c r="Q508" s="6" t="b">
        <f>AND(OR(ISNUMBER(FIND(" m ",Table2[[#This Row],[loc?]])),ISNUMBER(FIND(" mm ",Table2[[#This Row],[loc?]]))),SUBSTITUTE(SUBSTITUTE(Table2[[#This Row],[loc?]]," m ","")," mm ","")="")</f>
        <v>0</v>
      </c>
      <c r="R508" s="36" cm="1">
        <f t="array" ref="R508">AVERAGE(IF(Table2[[#This Row],[Min_aerobic_1]:[Min_aerobic_2]]="NA",0,Table2[[#This Row],[Min_aerobic_1]:[Min_aerobic_2]]))</f>
        <v>1.51423763677087E-5</v>
      </c>
    </row>
    <row r="509" spans="1:18" x14ac:dyDescent="0.35">
      <c r="A509" s="4" t="s">
        <v>1528</v>
      </c>
      <c r="B509" s="4" t="s">
        <v>1529</v>
      </c>
      <c r="C509" s="4" t="s">
        <v>1530</v>
      </c>
      <c r="D509" s="6">
        <v>2.2316719801506598E-6</v>
      </c>
      <c r="E509" s="6">
        <v>2.3188696337228802E-6</v>
      </c>
      <c r="F509" s="6">
        <v>2.38813098961815E-6</v>
      </c>
      <c r="G509" s="6">
        <v>2.2775626565512601E-6</v>
      </c>
      <c r="H509" s="6">
        <v>3.6066119676304998E-6</v>
      </c>
      <c r="I509" s="6">
        <v>3.4496738340515101E-6</v>
      </c>
      <c r="J509" s="6">
        <v>3.9061635237234702E-6</v>
      </c>
      <c r="K509" s="6">
        <v>3.5922847470766901E-6</v>
      </c>
      <c r="L509" s="6">
        <v>3.6950939215781401E-6</v>
      </c>
      <c r="M509" s="6">
        <v>3.9289568105187202E-6</v>
      </c>
      <c r="N509" s="4" t="b">
        <f>_xlfn.XLOOKUP(Table2[[#This Row],[Protein]],Table3[name],Table3[subloc_assigned],"")&lt;&gt;""</f>
        <v>0</v>
      </c>
      <c r="O509" s="6" t="str" cm="1">
        <f t="array" ref="O509">IF(Table2[[#This Row],[modeled?]]," "&amp;_xlfn.TEXTJOIN(" ",FALSE,_xlfn._xlws.FILTER(Table3[subloc_assigned],Table3[name]=Table2[[#This Row],[Protein]],""))&amp;" ","")</f>
        <v/>
      </c>
      <c r="P509" s="6" t="b">
        <f>OR(ISNUMBER(FIND(" m ",Table2[[#This Row],[loc?]])),ISNUMBER(FIND(" mm ",Table2[[#This Row],[loc?]])))</f>
        <v>0</v>
      </c>
      <c r="Q509" s="6" t="b">
        <f>AND(OR(ISNUMBER(FIND(" m ",Table2[[#This Row],[loc?]])),ISNUMBER(FIND(" mm ",Table2[[#This Row],[loc?]]))),SUBSTITUTE(SUBSTITUTE(Table2[[#This Row],[loc?]]," m ","")," mm ","")="")</f>
        <v>0</v>
      </c>
      <c r="R509" s="36" cm="1">
        <f t="array" ref="R509">AVERAGE(IF(Table2[[#This Row],[Min_aerobic_1]:[Min_aerobic_2]]="NA",0,Table2[[#This Row],[Min_aerobic_1]:[Min_aerobic_2]]))</f>
        <v>2.27527080693677E-6</v>
      </c>
    </row>
    <row r="510" spans="1:18" x14ac:dyDescent="0.35">
      <c r="A510" s="4" t="s">
        <v>1531</v>
      </c>
      <c r="B510" s="4" t="s">
        <v>1532</v>
      </c>
      <c r="C510" s="4" t="s">
        <v>1533</v>
      </c>
      <c r="D510" s="4">
        <v>1.7466691052995799E-4</v>
      </c>
      <c r="E510" s="4">
        <v>1.7155818542328999E-4</v>
      </c>
      <c r="F510" s="4">
        <v>1.8717915481497301E-4</v>
      </c>
      <c r="G510" s="4">
        <v>1.8252982817123299E-4</v>
      </c>
      <c r="H510" s="4">
        <v>1.09424513025816E-4</v>
      </c>
      <c r="I510" s="4">
        <v>1.0972305317125E-4</v>
      </c>
      <c r="J510" s="4">
        <v>1.10908784355894E-4</v>
      </c>
      <c r="K510" s="4">
        <v>1.17814038758261E-4</v>
      </c>
      <c r="L510" s="4">
        <v>1.2066404370219699E-4</v>
      </c>
      <c r="M510" s="4">
        <v>1.2324754342321601E-4</v>
      </c>
      <c r="N510" s="4" t="b">
        <f>_xlfn.XLOOKUP(Table2[[#This Row],[Protein]],Table3[name],Table3[subloc_assigned],"")&lt;&gt;""</f>
        <v>0</v>
      </c>
      <c r="O510" s="6" t="str" cm="1">
        <f t="array" ref="O510">IF(Table2[[#This Row],[modeled?]]," "&amp;_xlfn.TEXTJOIN(" ",FALSE,_xlfn._xlws.FILTER(Table3[subloc_assigned],Table3[name]=Table2[[#This Row],[Protein]],""))&amp;" ","")</f>
        <v/>
      </c>
      <c r="P510" s="6" t="b">
        <f>OR(ISNUMBER(FIND(" m ",Table2[[#This Row],[loc?]])),ISNUMBER(FIND(" mm ",Table2[[#This Row],[loc?]])))</f>
        <v>0</v>
      </c>
      <c r="Q510" s="6" t="b">
        <f>AND(OR(ISNUMBER(FIND(" m ",Table2[[#This Row],[loc?]])),ISNUMBER(FIND(" mm ",Table2[[#This Row],[loc?]]))),SUBSTITUTE(SUBSTITUTE(Table2[[#This Row],[loc?]]," m ","")," mm ","")="")</f>
        <v>0</v>
      </c>
      <c r="R510" s="36" cm="1">
        <f t="array" ref="R510">AVERAGE(IF(Table2[[#This Row],[Min_aerobic_1]:[Min_aerobic_2]]="NA",0,Table2[[#This Row],[Min_aerobic_1]:[Min_aerobic_2]]))</f>
        <v>1.7311254797662399E-4</v>
      </c>
    </row>
    <row r="511" spans="1:18" x14ac:dyDescent="0.35">
      <c r="A511" s="4" t="s">
        <v>1534</v>
      </c>
      <c r="B511" s="4" t="s">
        <v>1535</v>
      </c>
      <c r="C511" s="4" t="s">
        <v>1536</v>
      </c>
      <c r="D511" s="6">
        <v>1.6736469930899899E-6</v>
      </c>
      <c r="E511" s="6">
        <v>1.34050126642623E-6</v>
      </c>
      <c r="F511" s="6">
        <v>1.4940507098803599E-6</v>
      </c>
      <c r="G511" s="6">
        <v>1.22057047670754E-6</v>
      </c>
      <c r="H511" s="6">
        <v>7.9871290383711307E-6</v>
      </c>
      <c r="I511" s="6">
        <v>8.4220130287417207E-6</v>
      </c>
      <c r="J511" s="6">
        <v>8.1878352569187493E-6</v>
      </c>
      <c r="K511" s="6">
        <v>9.4945603066283895E-6</v>
      </c>
      <c r="L511" s="6">
        <v>1.0181895678031E-5</v>
      </c>
      <c r="M511" s="6">
        <v>9.5155099934558502E-6</v>
      </c>
      <c r="N511" s="4" t="b">
        <f>_xlfn.XLOOKUP(Table2[[#This Row],[Protein]],Table3[name],Table3[subloc_assigned],"")&lt;&gt;""</f>
        <v>0</v>
      </c>
      <c r="O511" s="6" t="str" cm="1">
        <f t="array" ref="O511">IF(Table2[[#This Row],[modeled?]]," "&amp;_xlfn.TEXTJOIN(" ",FALSE,_xlfn._xlws.FILTER(Table3[subloc_assigned],Table3[name]=Table2[[#This Row],[Protein]],""))&amp;" ","")</f>
        <v/>
      </c>
      <c r="P511" s="6" t="b">
        <f>OR(ISNUMBER(FIND(" m ",Table2[[#This Row],[loc?]])),ISNUMBER(FIND(" mm ",Table2[[#This Row],[loc?]])))</f>
        <v>0</v>
      </c>
      <c r="Q511" s="6" t="b">
        <f>AND(OR(ISNUMBER(FIND(" m ",Table2[[#This Row],[loc?]])),ISNUMBER(FIND(" mm ",Table2[[#This Row],[loc?]]))),SUBSTITUTE(SUBSTITUTE(Table2[[#This Row],[loc?]]," m ","")," mm ","")="")</f>
        <v>0</v>
      </c>
      <c r="R511" s="36" cm="1">
        <f t="array" ref="R511">AVERAGE(IF(Table2[[#This Row],[Min_aerobic_1]:[Min_aerobic_2]]="NA",0,Table2[[#This Row],[Min_aerobic_1]:[Min_aerobic_2]]))</f>
        <v>1.50707412975811E-6</v>
      </c>
    </row>
    <row r="512" spans="1:18" x14ac:dyDescent="0.35">
      <c r="A512" s="4" t="s">
        <v>1537</v>
      </c>
      <c r="B512" s="4" t="s">
        <v>1538</v>
      </c>
      <c r="C512" s="4" t="s">
        <v>1539</v>
      </c>
      <c r="D512" s="6">
        <v>2.5621973466734401E-5</v>
      </c>
      <c r="E512" s="6">
        <v>2.75159078451407E-5</v>
      </c>
      <c r="F512" s="6">
        <v>2.7863330856756801E-5</v>
      </c>
      <c r="G512" s="6">
        <v>2.77425047855344E-5</v>
      </c>
      <c r="H512" s="4">
        <v>1.1521943260170399E-4</v>
      </c>
      <c r="I512" s="4">
        <v>1.2266089051384099E-4</v>
      </c>
      <c r="J512" s="4">
        <v>1.1598793778102499E-4</v>
      </c>
      <c r="K512" s="4">
        <v>1.33837873889623E-4</v>
      </c>
      <c r="L512" s="4">
        <v>1.3791591296966201E-4</v>
      </c>
      <c r="M512" s="4">
        <v>1.36842165776675E-4</v>
      </c>
      <c r="N512" s="4" t="b">
        <f>_xlfn.XLOOKUP(Table2[[#This Row],[Protein]],Table3[name],Table3[subloc_assigned],"")&lt;&gt;""</f>
        <v>0</v>
      </c>
      <c r="O512" s="6" t="str" cm="1">
        <f t="array" ref="O512">IF(Table2[[#This Row],[modeled?]]," "&amp;_xlfn.TEXTJOIN(" ",FALSE,_xlfn._xlws.FILTER(Table3[subloc_assigned],Table3[name]=Table2[[#This Row],[Protein]],""))&amp;" ","")</f>
        <v/>
      </c>
      <c r="P512" s="6" t="b">
        <f>OR(ISNUMBER(FIND(" m ",Table2[[#This Row],[loc?]])),ISNUMBER(FIND(" mm ",Table2[[#This Row],[loc?]])))</f>
        <v>0</v>
      </c>
      <c r="Q512" s="6" t="b">
        <f>AND(OR(ISNUMBER(FIND(" m ",Table2[[#This Row],[loc?]])),ISNUMBER(FIND(" mm ",Table2[[#This Row],[loc?]]))),SUBSTITUTE(SUBSTITUTE(Table2[[#This Row],[loc?]]," m ","")," mm ","")="")</f>
        <v>0</v>
      </c>
      <c r="R512" s="36" cm="1">
        <f t="array" ref="R512">AVERAGE(IF(Table2[[#This Row],[Min_aerobic_1]:[Min_aerobic_2]]="NA",0,Table2[[#This Row],[Min_aerobic_1]:[Min_aerobic_2]]))</f>
        <v>2.6568940655937549E-5</v>
      </c>
    </row>
    <row r="513" spans="1:18" x14ac:dyDescent="0.35">
      <c r="A513" s="4" t="s">
        <v>1540</v>
      </c>
      <c r="B513" s="4" t="s">
        <v>1541</v>
      </c>
      <c r="C513" s="4" t="s">
        <v>1542</v>
      </c>
      <c r="D513" s="6">
        <v>5.0214068392964297E-5</v>
      </c>
      <c r="E513" s="6">
        <v>5.0707063994205403E-5</v>
      </c>
      <c r="F513" s="6">
        <v>5.3612909894756499E-5</v>
      </c>
      <c r="G513" s="6">
        <v>5.8589768363674001E-5</v>
      </c>
      <c r="H513" s="6">
        <v>4.7986125054305803E-5</v>
      </c>
      <c r="I513" s="6">
        <v>5.22801405321827E-5</v>
      </c>
      <c r="J513" s="6">
        <v>4.6113046447599602E-5</v>
      </c>
      <c r="K513" s="6">
        <v>5.6484503299090199E-5</v>
      </c>
      <c r="L513" s="6">
        <v>5.91981739142226E-5</v>
      </c>
      <c r="M513" s="6">
        <v>6.1004910979590503E-5</v>
      </c>
      <c r="N513" s="4" t="b">
        <f>_xlfn.XLOOKUP(Table2[[#This Row],[Protein]],Table3[name],Table3[subloc_assigned],"")&lt;&gt;""</f>
        <v>0</v>
      </c>
      <c r="O513" s="6" t="str" cm="1">
        <f t="array" ref="O513">IF(Table2[[#This Row],[modeled?]]," "&amp;_xlfn.TEXTJOIN(" ",FALSE,_xlfn._xlws.FILTER(Table3[subloc_assigned],Table3[name]=Table2[[#This Row],[Protein]],""))&amp;" ","")</f>
        <v/>
      </c>
      <c r="P513" s="6" t="b">
        <f>OR(ISNUMBER(FIND(" m ",Table2[[#This Row],[loc?]])),ISNUMBER(FIND(" mm ",Table2[[#This Row],[loc?]])))</f>
        <v>0</v>
      </c>
      <c r="Q513" s="6" t="b">
        <f>AND(OR(ISNUMBER(FIND(" m ",Table2[[#This Row],[loc?]])),ISNUMBER(FIND(" mm ",Table2[[#This Row],[loc?]]))),SUBSTITUTE(SUBSTITUTE(Table2[[#This Row],[loc?]]," m ","")," mm ","")="")</f>
        <v>0</v>
      </c>
      <c r="R513" s="36" cm="1">
        <f t="array" ref="R513">AVERAGE(IF(Table2[[#This Row],[Min_aerobic_1]:[Min_aerobic_2]]="NA",0,Table2[[#This Row],[Min_aerobic_1]:[Min_aerobic_2]]))</f>
        <v>5.046056619358485E-5</v>
      </c>
    </row>
    <row r="514" spans="1:18" x14ac:dyDescent="0.35">
      <c r="A514" s="4" t="s">
        <v>1543</v>
      </c>
      <c r="B514" s="4" t="s">
        <v>1544</v>
      </c>
      <c r="C514" s="4" t="s">
        <v>1545</v>
      </c>
      <c r="D514" s="6">
        <v>2.60687416785509E-5</v>
      </c>
      <c r="E514" s="6">
        <v>3.3537306006681502E-5</v>
      </c>
      <c r="F514" s="6">
        <v>3.0723449909518397E-5</v>
      </c>
      <c r="G514" s="6">
        <v>3.2339959818109598E-5</v>
      </c>
      <c r="H514" s="6">
        <v>5.72055847233991E-5</v>
      </c>
      <c r="I514" s="6">
        <v>5.9455621597551202E-5</v>
      </c>
      <c r="J514" s="6">
        <v>5.3546732389353501E-5</v>
      </c>
      <c r="K514" s="6">
        <v>6.4426537380745896E-5</v>
      </c>
      <c r="L514" s="6">
        <v>6.6866591160714097E-5</v>
      </c>
      <c r="M514" s="6">
        <v>6.8613831850773894E-5</v>
      </c>
      <c r="N514" s="4" t="b">
        <f>_xlfn.XLOOKUP(Table2[[#This Row],[Protein]],Table3[name],Table3[subloc_assigned],"")&lt;&gt;""</f>
        <v>0</v>
      </c>
      <c r="O514" s="6" t="str" cm="1">
        <f t="array" ref="O514">IF(Table2[[#This Row],[modeled?]]," "&amp;_xlfn.TEXTJOIN(" ",FALSE,_xlfn._xlws.FILTER(Table3[subloc_assigned],Table3[name]=Table2[[#This Row],[Protein]],""))&amp;" ","")</f>
        <v/>
      </c>
      <c r="P514" s="6" t="b">
        <f>OR(ISNUMBER(FIND(" m ",Table2[[#This Row],[loc?]])),ISNUMBER(FIND(" mm ",Table2[[#This Row],[loc?]])))</f>
        <v>0</v>
      </c>
      <c r="Q514" s="6" t="b">
        <f>AND(OR(ISNUMBER(FIND(" m ",Table2[[#This Row],[loc?]])),ISNUMBER(FIND(" mm ",Table2[[#This Row],[loc?]]))),SUBSTITUTE(SUBSTITUTE(Table2[[#This Row],[loc?]]," m ","")," mm ","")="")</f>
        <v>0</v>
      </c>
      <c r="R514" s="36" cm="1">
        <f t="array" ref="R514">AVERAGE(IF(Table2[[#This Row],[Min_aerobic_1]:[Min_aerobic_2]]="NA",0,Table2[[#This Row],[Min_aerobic_1]:[Min_aerobic_2]]))</f>
        <v>2.9803023842616201E-5</v>
      </c>
    </row>
    <row r="515" spans="1:18" x14ac:dyDescent="0.35">
      <c r="A515" s="4" t="s">
        <v>1546</v>
      </c>
      <c r="B515" s="4" t="s">
        <v>1547</v>
      </c>
      <c r="C515" s="4" t="s">
        <v>1548</v>
      </c>
      <c r="D515" s="4">
        <v>1.66179992132966E-3</v>
      </c>
      <c r="E515" s="4">
        <v>1.66439037993497E-3</v>
      </c>
      <c r="F515" s="4">
        <v>1.8091988668617501E-3</v>
      </c>
      <c r="G515" s="4">
        <v>1.88375016676005E-3</v>
      </c>
      <c r="H515" s="4">
        <v>1.94104243343394E-3</v>
      </c>
      <c r="I515" s="4">
        <v>2.0471619527463901E-3</v>
      </c>
      <c r="J515" s="4">
        <v>1.9935520720888501E-3</v>
      </c>
      <c r="K515" s="4">
        <v>2.25246284054127E-3</v>
      </c>
      <c r="L515" s="4">
        <v>2.4456501983878098E-3</v>
      </c>
      <c r="M515" s="4">
        <v>2.3882036314223499E-3</v>
      </c>
      <c r="N515" s="4" t="b">
        <f>_xlfn.XLOOKUP(Table2[[#This Row],[Protein]],Table3[name],Table3[subloc_assigned],"")&lt;&gt;""</f>
        <v>0</v>
      </c>
      <c r="O515" s="6" t="str" cm="1">
        <f t="array" ref="O515">IF(Table2[[#This Row],[modeled?]]," "&amp;_xlfn.TEXTJOIN(" ",FALSE,_xlfn._xlws.FILTER(Table3[subloc_assigned],Table3[name]=Table2[[#This Row],[Protein]],""))&amp;" ","")</f>
        <v/>
      </c>
      <c r="P515" s="6" t="b">
        <f>OR(ISNUMBER(FIND(" m ",Table2[[#This Row],[loc?]])),ISNUMBER(FIND(" mm ",Table2[[#This Row],[loc?]])))</f>
        <v>0</v>
      </c>
      <c r="Q515" s="6" t="b">
        <f>AND(OR(ISNUMBER(FIND(" m ",Table2[[#This Row],[loc?]])),ISNUMBER(FIND(" mm ",Table2[[#This Row],[loc?]]))),SUBSTITUTE(SUBSTITUTE(Table2[[#This Row],[loc?]]," m ","")," mm ","")="")</f>
        <v>0</v>
      </c>
      <c r="R515" s="36" cm="1">
        <f t="array" ref="R515">AVERAGE(IF(Table2[[#This Row],[Min_aerobic_1]:[Min_aerobic_2]]="NA",0,Table2[[#This Row],[Min_aerobic_1]:[Min_aerobic_2]]))</f>
        <v>1.6630951506323151E-3</v>
      </c>
    </row>
    <row r="516" spans="1:18" x14ac:dyDescent="0.35">
      <c r="A516" s="4" t="s">
        <v>1549</v>
      </c>
      <c r="B516" s="4" t="s">
        <v>1550</v>
      </c>
      <c r="C516" s="4" t="s">
        <v>1551</v>
      </c>
      <c r="D516" s="6">
        <v>5.7487030201744202E-5</v>
      </c>
      <c r="E516" s="6">
        <v>6.8499941361103905E-5</v>
      </c>
      <c r="F516" s="6">
        <v>7.7245989230903704E-5</v>
      </c>
      <c r="G516" s="6">
        <v>7.4600791552661305E-5</v>
      </c>
      <c r="H516" s="6">
        <v>2.65788317989513E-5</v>
      </c>
      <c r="I516" s="6">
        <v>2.8074087192389701E-5</v>
      </c>
      <c r="J516" s="6">
        <v>2.7355190742932199E-5</v>
      </c>
      <c r="K516" s="6">
        <v>3.8702893354400197E-5</v>
      </c>
      <c r="L516" s="6">
        <v>4.0583453337221001E-5</v>
      </c>
      <c r="M516" s="6">
        <v>3.91182176705701E-5</v>
      </c>
      <c r="N516" s="4" t="b">
        <f>_xlfn.XLOOKUP(Table2[[#This Row],[Protein]],Table3[name],Table3[subloc_assigned],"")&lt;&gt;""</f>
        <v>0</v>
      </c>
      <c r="O516" s="6" t="str" cm="1">
        <f t="array" ref="O516">IF(Table2[[#This Row],[modeled?]]," "&amp;_xlfn.TEXTJOIN(" ",FALSE,_xlfn._xlws.FILTER(Table3[subloc_assigned],Table3[name]=Table2[[#This Row],[Protein]],""))&amp;" ","")</f>
        <v/>
      </c>
      <c r="P516" s="6" t="b">
        <f>OR(ISNUMBER(FIND(" m ",Table2[[#This Row],[loc?]])),ISNUMBER(FIND(" mm ",Table2[[#This Row],[loc?]])))</f>
        <v>0</v>
      </c>
      <c r="Q516" s="6" t="b">
        <f>AND(OR(ISNUMBER(FIND(" m ",Table2[[#This Row],[loc?]])),ISNUMBER(FIND(" mm ",Table2[[#This Row],[loc?]]))),SUBSTITUTE(SUBSTITUTE(Table2[[#This Row],[loc?]]," m ","")," mm ","")="")</f>
        <v>0</v>
      </c>
      <c r="R516" s="36" cm="1">
        <f t="array" ref="R516">AVERAGE(IF(Table2[[#This Row],[Min_aerobic_1]:[Min_aerobic_2]]="NA",0,Table2[[#This Row],[Min_aerobic_1]:[Min_aerobic_2]]))</f>
        <v>6.299348578142405E-5</v>
      </c>
    </row>
    <row r="517" spans="1:18" x14ac:dyDescent="0.35">
      <c r="A517" s="4" t="s">
        <v>1552</v>
      </c>
      <c r="B517" s="4" t="s">
        <v>1553</v>
      </c>
      <c r="C517" s="4" t="s">
        <v>1554</v>
      </c>
      <c r="D517" s="6">
        <v>8.2389955986573107E-5</v>
      </c>
      <c r="E517" s="6">
        <v>7.3858642872694406E-5</v>
      </c>
      <c r="F517" s="6">
        <v>9.3079580165526197E-5</v>
      </c>
      <c r="G517" s="6">
        <v>9.17940069071155E-5</v>
      </c>
      <c r="H517" s="6">
        <v>8.0403473794273098E-5</v>
      </c>
      <c r="I517" s="6">
        <v>8.2317568158035394E-5</v>
      </c>
      <c r="J517" s="6">
        <v>8.4646030166733006E-5</v>
      </c>
      <c r="K517" s="6">
        <v>9.4036983090307801E-5</v>
      </c>
      <c r="L517" s="6">
        <v>9.6533287506353095E-5</v>
      </c>
      <c r="M517" s="6">
        <v>9.6330668121003896E-5</v>
      </c>
      <c r="N517" s="4" t="b">
        <f>_xlfn.XLOOKUP(Table2[[#This Row],[Protein]],Table3[name],Table3[subloc_assigned],"")&lt;&gt;""</f>
        <v>0</v>
      </c>
      <c r="O517" s="6" t="str" cm="1">
        <f t="array" ref="O517">IF(Table2[[#This Row],[modeled?]]," "&amp;_xlfn.TEXTJOIN(" ",FALSE,_xlfn._xlws.FILTER(Table3[subloc_assigned],Table3[name]=Table2[[#This Row],[Protein]],""))&amp;" ","")</f>
        <v/>
      </c>
      <c r="P517" s="6" t="b">
        <f>OR(ISNUMBER(FIND(" m ",Table2[[#This Row],[loc?]])),ISNUMBER(FIND(" mm ",Table2[[#This Row],[loc?]])))</f>
        <v>0</v>
      </c>
      <c r="Q517" s="6" t="b">
        <f>AND(OR(ISNUMBER(FIND(" m ",Table2[[#This Row],[loc?]])),ISNUMBER(FIND(" mm ",Table2[[#This Row],[loc?]]))),SUBSTITUTE(SUBSTITUTE(Table2[[#This Row],[loc?]]," m ","")," mm ","")="")</f>
        <v>0</v>
      </c>
      <c r="R517" s="36" cm="1">
        <f t="array" ref="R517">AVERAGE(IF(Table2[[#This Row],[Min_aerobic_1]:[Min_aerobic_2]]="NA",0,Table2[[#This Row],[Min_aerobic_1]:[Min_aerobic_2]]))</f>
        <v>7.8124299429633756E-5</v>
      </c>
    </row>
    <row r="518" spans="1:18" x14ac:dyDescent="0.35">
      <c r="A518" s="4" t="s">
        <v>1555</v>
      </c>
      <c r="B518" s="4" t="s">
        <v>1556</v>
      </c>
      <c r="C518" s="4" t="s">
        <v>1557</v>
      </c>
      <c r="D518" s="6">
        <v>1.68879265151287E-5</v>
      </c>
      <c r="E518" s="6">
        <v>1.44710221246436E-5</v>
      </c>
      <c r="F518" s="6">
        <v>1.8191520515047401E-5</v>
      </c>
      <c r="G518" s="6">
        <v>1.8339024355673601E-5</v>
      </c>
      <c r="H518" s="6">
        <v>1.2194710941517399E-6</v>
      </c>
      <c r="I518" s="6">
        <v>1.22673841974914E-6</v>
      </c>
      <c r="J518" s="6">
        <v>1.2137656148685901E-6</v>
      </c>
      <c r="K518" s="6">
        <v>1.0072255702882901E-6</v>
      </c>
      <c r="L518" s="6">
        <v>1.0806942590336301E-6</v>
      </c>
      <c r="M518" s="6">
        <v>1.15091637303412E-6</v>
      </c>
      <c r="N518" s="4" t="b">
        <f>_xlfn.XLOOKUP(Table2[[#This Row],[Protein]],Table3[name],Table3[subloc_assigned],"")&lt;&gt;""</f>
        <v>0</v>
      </c>
      <c r="O518" s="6" t="str" cm="1">
        <f t="array" ref="O518">IF(Table2[[#This Row],[modeled?]]," "&amp;_xlfn.TEXTJOIN(" ",FALSE,_xlfn._xlws.FILTER(Table3[subloc_assigned],Table3[name]=Table2[[#This Row],[Protein]],""))&amp;" ","")</f>
        <v/>
      </c>
      <c r="P518" s="6" t="b">
        <f>OR(ISNUMBER(FIND(" m ",Table2[[#This Row],[loc?]])),ISNUMBER(FIND(" mm ",Table2[[#This Row],[loc?]])))</f>
        <v>0</v>
      </c>
      <c r="Q518" s="6" t="b">
        <f>AND(OR(ISNUMBER(FIND(" m ",Table2[[#This Row],[loc?]])),ISNUMBER(FIND(" mm ",Table2[[#This Row],[loc?]]))),SUBSTITUTE(SUBSTITUTE(Table2[[#This Row],[loc?]]," m ","")," mm ","")="")</f>
        <v>0</v>
      </c>
      <c r="R518" s="36" cm="1">
        <f t="array" ref="R518">AVERAGE(IF(Table2[[#This Row],[Min_aerobic_1]:[Min_aerobic_2]]="NA",0,Table2[[#This Row],[Min_aerobic_1]:[Min_aerobic_2]]))</f>
        <v>1.567947431988615E-5</v>
      </c>
    </row>
    <row r="519" spans="1:18" x14ac:dyDescent="0.35">
      <c r="A519" s="4" t="s">
        <v>1558</v>
      </c>
      <c r="B519" s="4" t="s">
        <v>1559</v>
      </c>
      <c r="C519" s="4" t="s">
        <v>1560</v>
      </c>
      <c r="D519" s="4">
        <v>9.8312810185737908E-4</v>
      </c>
      <c r="E519" s="4">
        <v>8.0368903600900395E-4</v>
      </c>
      <c r="F519" s="4">
        <v>1.20844774646215E-3</v>
      </c>
      <c r="G519" s="4">
        <v>1.20083642529775E-3</v>
      </c>
      <c r="H519" s="4">
        <v>6.0999560886834604E-4</v>
      </c>
      <c r="I519" s="4">
        <v>6.2532915603296605E-4</v>
      </c>
      <c r="J519" s="4">
        <v>6.23213343916699E-4</v>
      </c>
      <c r="K519" s="4">
        <v>7.9921350089570795E-4</v>
      </c>
      <c r="L519" s="4">
        <v>8.34249263819518E-4</v>
      </c>
      <c r="M519" s="4">
        <v>8.2797970812753497E-4</v>
      </c>
      <c r="N519" s="4" t="b">
        <f>_xlfn.XLOOKUP(Table2[[#This Row],[Protein]],Table3[name],Table3[subloc_assigned],"")&lt;&gt;""</f>
        <v>0</v>
      </c>
      <c r="O519" s="6" t="str" cm="1">
        <f t="array" ref="O519">IF(Table2[[#This Row],[modeled?]]," "&amp;_xlfn.TEXTJOIN(" ",FALSE,_xlfn._xlws.FILTER(Table3[subloc_assigned],Table3[name]=Table2[[#This Row],[Protein]],""))&amp;" ","")</f>
        <v/>
      </c>
      <c r="P519" s="6" t="b">
        <f>OR(ISNUMBER(FIND(" m ",Table2[[#This Row],[loc?]])),ISNUMBER(FIND(" mm ",Table2[[#This Row],[loc?]])))</f>
        <v>0</v>
      </c>
      <c r="Q519" s="6" t="b">
        <f>AND(OR(ISNUMBER(FIND(" m ",Table2[[#This Row],[loc?]])),ISNUMBER(FIND(" mm ",Table2[[#This Row],[loc?]]))),SUBSTITUTE(SUBSTITUTE(Table2[[#This Row],[loc?]]," m ","")," mm ","")="")</f>
        <v>0</v>
      </c>
      <c r="R519" s="36" cm="1">
        <f t="array" ref="R519">AVERAGE(IF(Table2[[#This Row],[Min_aerobic_1]:[Min_aerobic_2]]="NA",0,Table2[[#This Row],[Min_aerobic_1]:[Min_aerobic_2]]))</f>
        <v>8.9340856893319151E-4</v>
      </c>
    </row>
    <row r="520" spans="1:18" x14ac:dyDescent="0.35">
      <c r="A520" s="4" t="s">
        <v>1561</v>
      </c>
      <c r="B520" s="4" t="s">
        <v>1562</v>
      </c>
      <c r="C520" s="4" t="s">
        <v>1563</v>
      </c>
      <c r="D520" s="6">
        <v>4.2332982827596001E-5</v>
      </c>
      <c r="E520" s="6">
        <v>4.0771413719902697E-5</v>
      </c>
      <c r="F520" s="6">
        <v>4.9092844744369998E-5</v>
      </c>
      <c r="G520" s="6">
        <v>5.1200852077739398E-5</v>
      </c>
      <c r="H520" s="6">
        <v>2.0273487358459101E-5</v>
      </c>
      <c r="I520" s="6">
        <v>2.0313053125436599E-5</v>
      </c>
      <c r="J520" s="6">
        <v>2.1317535162830601E-5</v>
      </c>
      <c r="K520" s="6">
        <v>2.8140146398238199E-5</v>
      </c>
      <c r="L520" s="6">
        <v>2.7587105164854701E-5</v>
      </c>
      <c r="M520" s="6">
        <v>2.7698948711184398E-5</v>
      </c>
      <c r="N520" s="4" t="b">
        <f>_xlfn.XLOOKUP(Table2[[#This Row],[Protein]],Table3[name],Table3[subloc_assigned],"")&lt;&gt;""</f>
        <v>0</v>
      </c>
      <c r="O520" s="6" t="str" cm="1">
        <f t="array" ref="O520">IF(Table2[[#This Row],[modeled?]]," "&amp;_xlfn.TEXTJOIN(" ",FALSE,_xlfn._xlws.FILTER(Table3[subloc_assigned],Table3[name]=Table2[[#This Row],[Protein]],""))&amp;" ","")</f>
        <v/>
      </c>
      <c r="P520" s="6" t="b">
        <f>OR(ISNUMBER(FIND(" m ",Table2[[#This Row],[loc?]])),ISNUMBER(FIND(" mm ",Table2[[#This Row],[loc?]])))</f>
        <v>0</v>
      </c>
      <c r="Q520" s="6" t="b">
        <f>AND(OR(ISNUMBER(FIND(" m ",Table2[[#This Row],[loc?]])),ISNUMBER(FIND(" mm ",Table2[[#This Row],[loc?]]))),SUBSTITUTE(SUBSTITUTE(Table2[[#This Row],[loc?]]," m ","")," mm ","")="")</f>
        <v>0</v>
      </c>
      <c r="R520" s="36" cm="1">
        <f t="array" ref="R520">AVERAGE(IF(Table2[[#This Row],[Min_aerobic_1]:[Min_aerobic_2]]="NA",0,Table2[[#This Row],[Min_aerobic_1]:[Min_aerobic_2]]))</f>
        <v>4.1552198273749345E-5</v>
      </c>
    </row>
    <row r="521" spans="1:18" x14ac:dyDescent="0.35">
      <c r="A521" s="4" t="s">
        <v>1564</v>
      </c>
      <c r="B521" s="4" t="s">
        <v>1565</v>
      </c>
      <c r="C521" s="4" t="s">
        <v>1566</v>
      </c>
      <c r="D521" s="4">
        <v>1.04997616057017E-4</v>
      </c>
      <c r="E521" s="6">
        <v>8.4356856863362494E-5</v>
      </c>
      <c r="F521" s="4">
        <v>1.18300402272783E-4</v>
      </c>
      <c r="G521" s="4">
        <v>1.10330197539002E-4</v>
      </c>
      <c r="H521" s="6">
        <v>9.58348213392961E-5</v>
      </c>
      <c r="I521" s="6">
        <v>9.2881963201171797E-5</v>
      </c>
      <c r="J521" s="6">
        <v>9.7147588393866694E-5</v>
      </c>
      <c r="K521" s="4">
        <v>1.00548452958706E-4</v>
      </c>
      <c r="L521" s="4">
        <v>1.12302056422509E-4</v>
      </c>
      <c r="M521" s="4">
        <v>1.15261955816496E-4</v>
      </c>
      <c r="N521" s="4" t="b">
        <f>_xlfn.XLOOKUP(Table2[[#This Row],[Protein]],Table3[name],Table3[subloc_assigned],"")&lt;&gt;""</f>
        <v>1</v>
      </c>
      <c r="O521" s="6" t="str" cm="1">
        <f t="array" ref="O521">IF(Table2[[#This Row],[modeled?]]," "&amp;_xlfn.TEXTJOIN(" ",FALSE,_xlfn._xlws.FILTER(Table3[subloc_assigned],Table3[name]=Table2[[#This Row],[Protein]],""))&amp;" ","")</f>
        <v xml:space="preserve"> c </v>
      </c>
      <c r="P521" s="6" t="b">
        <f>OR(ISNUMBER(FIND(" m ",Table2[[#This Row],[loc?]])),ISNUMBER(FIND(" mm ",Table2[[#This Row],[loc?]])))</f>
        <v>0</v>
      </c>
      <c r="Q521" s="6" t="b">
        <f>AND(OR(ISNUMBER(FIND(" m ",Table2[[#This Row],[loc?]])),ISNUMBER(FIND(" mm ",Table2[[#This Row],[loc?]]))),SUBSTITUTE(SUBSTITUTE(Table2[[#This Row],[loc?]]," m ","")," mm ","")="")</f>
        <v>0</v>
      </c>
      <c r="R521" s="36" cm="1">
        <f t="array" ref="R521">AVERAGE(IF(Table2[[#This Row],[Min_aerobic_1]:[Min_aerobic_2]]="NA",0,Table2[[#This Row],[Min_aerobic_1]:[Min_aerobic_2]]))</f>
        <v>9.4677236460189741E-5</v>
      </c>
    </row>
    <row r="522" spans="1:18" x14ac:dyDescent="0.35">
      <c r="A522" s="4" t="s">
        <v>1567</v>
      </c>
      <c r="B522" s="4" t="s">
        <v>1568</v>
      </c>
      <c r="C522" s="4" t="s">
        <v>1569</v>
      </c>
      <c r="D522" s="6">
        <v>7.3995707297714398E-6</v>
      </c>
      <c r="E522" s="6">
        <v>1.2363088147654899E-5</v>
      </c>
      <c r="F522" s="6">
        <v>8.7404834133481605E-6</v>
      </c>
      <c r="G522" s="6">
        <v>1.0619855374441501E-5</v>
      </c>
      <c r="H522" s="6">
        <v>1.39340520144609E-5</v>
      </c>
      <c r="I522" s="6">
        <v>1.17323428256594E-5</v>
      </c>
      <c r="J522" s="6">
        <v>1.23618017237454E-5</v>
      </c>
      <c r="K522" s="6">
        <v>1.39100908128176E-5</v>
      </c>
      <c r="L522" s="6">
        <v>1.4515837218936901E-5</v>
      </c>
      <c r="M522" s="6">
        <v>1.28894292804812E-5</v>
      </c>
      <c r="N522" s="4" t="b">
        <f>_xlfn.XLOOKUP(Table2[[#This Row],[Protein]],Table3[name],Table3[subloc_assigned],"")&lt;&gt;""</f>
        <v>0</v>
      </c>
      <c r="O522" s="6" t="str" cm="1">
        <f t="array" ref="O522">IF(Table2[[#This Row],[modeled?]]," "&amp;_xlfn.TEXTJOIN(" ",FALSE,_xlfn._xlws.FILTER(Table3[subloc_assigned],Table3[name]=Table2[[#This Row],[Protein]],""))&amp;" ","")</f>
        <v/>
      </c>
      <c r="P522" s="6" t="b">
        <f>OR(ISNUMBER(FIND(" m ",Table2[[#This Row],[loc?]])),ISNUMBER(FIND(" mm ",Table2[[#This Row],[loc?]])))</f>
        <v>0</v>
      </c>
      <c r="Q522" s="6" t="b">
        <f>AND(OR(ISNUMBER(FIND(" m ",Table2[[#This Row],[loc?]])),ISNUMBER(FIND(" mm ",Table2[[#This Row],[loc?]]))),SUBSTITUTE(SUBSTITUTE(Table2[[#This Row],[loc?]]," m ","")," mm ","")="")</f>
        <v>0</v>
      </c>
      <c r="R522" s="36" cm="1">
        <f t="array" ref="R522">AVERAGE(IF(Table2[[#This Row],[Min_aerobic_1]:[Min_aerobic_2]]="NA",0,Table2[[#This Row],[Min_aerobic_1]:[Min_aerobic_2]]))</f>
        <v>9.8813294387131687E-6</v>
      </c>
    </row>
    <row r="523" spans="1:18" x14ac:dyDescent="0.35">
      <c r="A523" s="4" t="s">
        <v>1570</v>
      </c>
      <c r="B523" s="4" t="s">
        <v>1571</v>
      </c>
      <c r="C523" s="4" t="s">
        <v>1572</v>
      </c>
      <c r="D523" s="6">
        <v>5.2405790004755704E-6</v>
      </c>
      <c r="E523" s="6">
        <v>4.7555862316463602E-6</v>
      </c>
      <c r="F523" s="6">
        <v>5.5373128231791398E-6</v>
      </c>
      <c r="G523" s="6">
        <v>5.37272965821501E-6</v>
      </c>
      <c r="H523" s="6">
        <v>1.29520994052664E-5</v>
      </c>
      <c r="I523" s="6">
        <v>1.28145991450382E-5</v>
      </c>
      <c r="J523" s="6">
        <v>1.3423414993357E-5</v>
      </c>
      <c r="K523" s="6">
        <v>1.3382003829298E-5</v>
      </c>
      <c r="L523" s="6">
        <v>1.3842426227616201E-5</v>
      </c>
      <c r="M523" s="6">
        <v>1.4017340972437999E-5</v>
      </c>
      <c r="N523" s="4" t="b">
        <f>_xlfn.XLOOKUP(Table2[[#This Row],[Protein]],Table3[name],Table3[subloc_assigned],"")&lt;&gt;""</f>
        <v>0</v>
      </c>
      <c r="O523" s="6" t="str" cm="1">
        <f t="array" ref="O523">IF(Table2[[#This Row],[modeled?]]," "&amp;_xlfn.TEXTJOIN(" ",FALSE,_xlfn._xlws.FILTER(Table3[subloc_assigned],Table3[name]=Table2[[#This Row],[Protein]],""))&amp;" ","")</f>
        <v/>
      </c>
      <c r="P523" s="6" t="b">
        <f>OR(ISNUMBER(FIND(" m ",Table2[[#This Row],[loc?]])),ISNUMBER(FIND(" mm ",Table2[[#This Row],[loc?]])))</f>
        <v>0</v>
      </c>
      <c r="Q523" s="6" t="b">
        <f>AND(OR(ISNUMBER(FIND(" m ",Table2[[#This Row],[loc?]])),ISNUMBER(FIND(" mm ",Table2[[#This Row],[loc?]]))),SUBSTITUTE(SUBSTITUTE(Table2[[#This Row],[loc?]]," m ","")," mm ","")="")</f>
        <v>0</v>
      </c>
      <c r="R523" s="36" cm="1">
        <f t="array" ref="R523">AVERAGE(IF(Table2[[#This Row],[Min_aerobic_1]:[Min_aerobic_2]]="NA",0,Table2[[#This Row],[Min_aerobic_1]:[Min_aerobic_2]]))</f>
        <v>4.9980826160609653E-6</v>
      </c>
    </row>
    <row r="524" spans="1:18" x14ac:dyDescent="0.35">
      <c r="A524" s="4" t="s">
        <v>1573</v>
      </c>
      <c r="B524" s="4" t="s">
        <v>1574</v>
      </c>
      <c r="C524" s="4" t="s">
        <v>1575</v>
      </c>
      <c r="D524" s="4">
        <v>1.4506835520584099E-4</v>
      </c>
      <c r="E524" s="4">
        <v>1.10069198245722E-4</v>
      </c>
      <c r="F524" s="4">
        <v>1.26982122333668E-4</v>
      </c>
      <c r="G524" s="4">
        <v>1.17211869819761E-4</v>
      </c>
      <c r="H524" s="4">
        <v>2.1247081801531299E-4</v>
      </c>
      <c r="I524" s="4">
        <v>2.2328637257235299E-4</v>
      </c>
      <c r="J524" s="4">
        <v>2.0759726368781999E-4</v>
      </c>
      <c r="K524" s="4">
        <v>1.9322114494933E-4</v>
      </c>
      <c r="L524" s="4">
        <v>2.1692418868993901E-4</v>
      </c>
      <c r="M524" s="4">
        <v>2.14841154426285E-4</v>
      </c>
      <c r="N524" s="4" t="b">
        <f>_xlfn.XLOOKUP(Table2[[#This Row],[Protein]],Table3[name],Table3[subloc_assigned],"")&lt;&gt;""</f>
        <v>0</v>
      </c>
      <c r="O524" s="6" t="str" cm="1">
        <f t="array" ref="O524">IF(Table2[[#This Row],[modeled?]]," "&amp;_xlfn.TEXTJOIN(" ",FALSE,_xlfn._xlws.FILTER(Table3[subloc_assigned],Table3[name]=Table2[[#This Row],[Protein]],""))&amp;" ","")</f>
        <v/>
      </c>
      <c r="P524" s="6" t="b">
        <f>OR(ISNUMBER(FIND(" m ",Table2[[#This Row],[loc?]])),ISNUMBER(FIND(" mm ",Table2[[#This Row],[loc?]])))</f>
        <v>0</v>
      </c>
      <c r="Q524" s="6" t="b">
        <f>AND(OR(ISNUMBER(FIND(" m ",Table2[[#This Row],[loc?]])),ISNUMBER(FIND(" mm ",Table2[[#This Row],[loc?]]))),SUBSTITUTE(SUBSTITUTE(Table2[[#This Row],[loc?]]," m ","")," mm ","")="")</f>
        <v>0</v>
      </c>
      <c r="R524" s="36" cm="1">
        <f t="array" ref="R524">AVERAGE(IF(Table2[[#This Row],[Min_aerobic_1]:[Min_aerobic_2]]="NA",0,Table2[[#This Row],[Min_aerobic_1]:[Min_aerobic_2]]))</f>
        <v>1.2756877672578151E-4</v>
      </c>
    </row>
    <row r="525" spans="1:18" x14ac:dyDescent="0.35">
      <c r="A525" s="4" t="s">
        <v>1576</v>
      </c>
      <c r="B525" s="4" t="s">
        <v>1577</v>
      </c>
      <c r="C525" s="4" t="s">
        <v>1578</v>
      </c>
      <c r="D525" s="6">
        <v>2.2394094308537298E-6</v>
      </c>
      <c r="E525" s="6">
        <v>2.3732722287444198E-6</v>
      </c>
      <c r="F525" s="6">
        <v>2.3321207485645699E-6</v>
      </c>
      <c r="G525" s="6">
        <v>2.3110063621351699E-6</v>
      </c>
      <c r="H525" s="6">
        <v>2.96571299885874E-6</v>
      </c>
      <c r="I525" s="6">
        <v>3.16853853768271E-6</v>
      </c>
      <c r="J525" s="6">
        <v>3.0698928568268701E-6</v>
      </c>
      <c r="K525" s="6">
        <v>3.6208349111398699E-6</v>
      </c>
      <c r="L525" s="6">
        <v>3.8542241968465404E-6</v>
      </c>
      <c r="M525" s="6">
        <v>3.5709067381668999E-6</v>
      </c>
      <c r="N525" s="4" t="b">
        <f>_xlfn.XLOOKUP(Table2[[#This Row],[Protein]],Table3[name],Table3[subloc_assigned],"")&lt;&gt;""</f>
        <v>0</v>
      </c>
      <c r="O525" s="6" t="str" cm="1">
        <f t="array" ref="O525">IF(Table2[[#This Row],[modeled?]]," "&amp;_xlfn.TEXTJOIN(" ",FALSE,_xlfn._xlws.FILTER(Table3[subloc_assigned],Table3[name]=Table2[[#This Row],[Protein]],""))&amp;" ","")</f>
        <v/>
      </c>
      <c r="P525" s="6" t="b">
        <f>OR(ISNUMBER(FIND(" m ",Table2[[#This Row],[loc?]])),ISNUMBER(FIND(" mm ",Table2[[#This Row],[loc?]])))</f>
        <v>0</v>
      </c>
      <c r="Q525" s="6" t="b">
        <f>AND(OR(ISNUMBER(FIND(" m ",Table2[[#This Row],[loc?]])),ISNUMBER(FIND(" mm ",Table2[[#This Row],[loc?]]))),SUBSTITUTE(SUBSTITUTE(Table2[[#This Row],[loc?]]," m ","")," mm ","")="")</f>
        <v>0</v>
      </c>
      <c r="R525" s="36" cm="1">
        <f t="array" ref="R525">AVERAGE(IF(Table2[[#This Row],[Min_aerobic_1]:[Min_aerobic_2]]="NA",0,Table2[[#This Row],[Min_aerobic_1]:[Min_aerobic_2]]))</f>
        <v>2.3063408297990748E-6</v>
      </c>
    </row>
    <row r="526" spans="1:18" x14ac:dyDescent="0.35">
      <c r="A526" s="4" t="s">
        <v>1579</v>
      </c>
      <c r="B526" s="4" t="s">
        <v>1580</v>
      </c>
      <c r="C526" s="4" t="s">
        <v>1581</v>
      </c>
      <c r="D526" s="6">
        <v>7.0264448613507802E-6</v>
      </c>
      <c r="E526" s="6">
        <v>5.5082762369777996E-6</v>
      </c>
      <c r="F526" s="6">
        <v>7.3955600409406198E-6</v>
      </c>
      <c r="G526" s="6">
        <v>6.6420642703226701E-6</v>
      </c>
      <c r="H526" s="6">
        <v>1.0172056182503799E-5</v>
      </c>
      <c r="I526" s="6">
        <v>1.0457462184166E-5</v>
      </c>
      <c r="J526" s="6">
        <v>1.03358227277164E-5</v>
      </c>
      <c r="K526" s="6">
        <v>1.01346983443586E-5</v>
      </c>
      <c r="L526" s="6">
        <v>1.1394600879540201E-5</v>
      </c>
      <c r="M526" s="6">
        <v>1.1285573852166801E-5</v>
      </c>
      <c r="N526" s="4" t="b">
        <f>_xlfn.XLOOKUP(Table2[[#This Row],[Protein]],Table3[name],Table3[subloc_assigned],"")&lt;&gt;""</f>
        <v>0</v>
      </c>
      <c r="O526" s="6" t="str" cm="1">
        <f t="array" ref="O526">IF(Table2[[#This Row],[modeled?]]," "&amp;_xlfn.TEXTJOIN(" ",FALSE,_xlfn._xlws.FILTER(Table3[subloc_assigned],Table3[name]=Table2[[#This Row],[Protein]],""))&amp;" ","")</f>
        <v/>
      </c>
      <c r="P526" s="6" t="b">
        <f>OR(ISNUMBER(FIND(" m ",Table2[[#This Row],[loc?]])),ISNUMBER(FIND(" mm ",Table2[[#This Row],[loc?]])))</f>
        <v>0</v>
      </c>
      <c r="Q526" s="6" t="b">
        <f>AND(OR(ISNUMBER(FIND(" m ",Table2[[#This Row],[loc?]])),ISNUMBER(FIND(" mm ",Table2[[#This Row],[loc?]]))),SUBSTITUTE(SUBSTITUTE(Table2[[#This Row],[loc?]]," m ","")," mm ","")="")</f>
        <v>0</v>
      </c>
      <c r="R526" s="36" cm="1">
        <f t="array" ref="R526">AVERAGE(IF(Table2[[#This Row],[Min_aerobic_1]:[Min_aerobic_2]]="NA",0,Table2[[#This Row],[Min_aerobic_1]:[Min_aerobic_2]]))</f>
        <v>6.2673605491642899E-6</v>
      </c>
    </row>
    <row r="527" spans="1:18" x14ac:dyDescent="0.35">
      <c r="A527" s="4" t="s">
        <v>1582</v>
      </c>
      <c r="B527" s="4" t="s">
        <v>1583</v>
      </c>
      <c r="C527" s="4" t="s">
        <v>1584</v>
      </c>
      <c r="D527" s="4">
        <v>4.1373915147418399E-4</v>
      </c>
      <c r="E527" s="4">
        <v>4.0874396338093502E-4</v>
      </c>
      <c r="F527" s="4">
        <v>4.89338529499271E-4</v>
      </c>
      <c r="G527" s="4">
        <v>5.1473748699092396E-4</v>
      </c>
      <c r="H527" s="4">
        <v>3.0965793666978299E-4</v>
      </c>
      <c r="I527" s="4">
        <v>3.3668635937079299E-4</v>
      </c>
      <c r="J527" s="4">
        <v>3.3717550244548902E-4</v>
      </c>
      <c r="K527" s="4">
        <v>3.39073589482956E-4</v>
      </c>
      <c r="L527" s="4">
        <v>3.5427650675154599E-4</v>
      </c>
      <c r="M527" s="4">
        <v>3.69433096983644E-4</v>
      </c>
      <c r="N527" s="4" t="b">
        <f>_xlfn.XLOOKUP(Table2[[#This Row],[Protein]],Table3[name],Table3[subloc_assigned],"")&lt;&gt;""</f>
        <v>1</v>
      </c>
      <c r="O527" s="6" t="str" cm="1">
        <f t="array" ref="O527">IF(Table2[[#This Row],[modeled?]]," "&amp;_xlfn.TEXTJOIN(" ",FALSE,_xlfn._xlws.FILTER(Table3[subloc_assigned],Table3[name]=Table2[[#This Row],[Protein]],""))&amp;" ","")</f>
        <v xml:space="preserve"> m </v>
      </c>
      <c r="P527" s="6" t="b">
        <f>OR(ISNUMBER(FIND(" m ",Table2[[#This Row],[loc?]])),ISNUMBER(FIND(" mm ",Table2[[#This Row],[loc?]])))</f>
        <v>1</v>
      </c>
      <c r="Q527" s="6" t="b">
        <f>AND(OR(ISNUMBER(FIND(" m ",Table2[[#This Row],[loc?]])),ISNUMBER(FIND(" mm ",Table2[[#This Row],[loc?]]))),SUBSTITUTE(SUBSTITUTE(Table2[[#This Row],[loc?]]," m ","")," mm ","")="")</f>
        <v>1</v>
      </c>
      <c r="R527" s="36" cm="1">
        <f t="array" ref="R527">AVERAGE(IF(Table2[[#This Row],[Min_aerobic_1]:[Min_aerobic_2]]="NA",0,Table2[[#This Row],[Min_aerobic_1]:[Min_aerobic_2]]))</f>
        <v>4.1124155742755953E-4</v>
      </c>
    </row>
    <row r="528" spans="1:18" x14ac:dyDescent="0.35">
      <c r="A528" s="4" t="s">
        <v>1585</v>
      </c>
      <c r="B528" s="4" t="s">
        <v>1586</v>
      </c>
      <c r="C528" s="4" t="s">
        <v>1587</v>
      </c>
      <c r="D528" s="6">
        <v>8.1798532916139906E-5</v>
      </c>
      <c r="E528" s="6">
        <v>8.3741463640505095E-5</v>
      </c>
      <c r="F528" s="4">
        <v>1.07047390145724E-4</v>
      </c>
      <c r="G528" s="4">
        <v>1.0406301178956999E-4</v>
      </c>
      <c r="H528" s="4">
        <v>1.08448328316188E-4</v>
      </c>
      <c r="I528" s="4">
        <v>1.0887481502698199E-4</v>
      </c>
      <c r="J528" s="4">
        <v>1.23053841258966E-4</v>
      </c>
      <c r="K528" s="6">
        <v>7.9449701863603401E-5</v>
      </c>
      <c r="L528" s="4">
        <v>1.10939510902834E-4</v>
      </c>
      <c r="M528" s="6">
        <v>9.6350034403326105E-5</v>
      </c>
      <c r="N528" s="4" t="b">
        <f>_xlfn.XLOOKUP(Table2[[#This Row],[Protein]],Table3[name],Table3[subloc_assigned],"")&lt;&gt;""</f>
        <v>1</v>
      </c>
      <c r="O528" s="6" t="str" cm="1">
        <f t="array" ref="O528">IF(Table2[[#This Row],[modeled?]]," "&amp;_xlfn.TEXTJOIN(" ",FALSE,_xlfn._xlws.FILTER(Table3[subloc_assigned],Table3[name]=Table2[[#This Row],[Protein]],""))&amp;" ","")</f>
        <v xml:space="preserve"> rm </v>
      </c>
      <c r="P528" s="6" t="b">
        <f>OR(ISNUMBER(FIND(" m ",Table2[[#This Row],[loc?]])),ISNUMBER(FIND(" mm ",Table2[[#This Row],[loc?]])))</f>
        <v>0</v>
      </c>
      <c r="Q528" s="6" t="b">
        <f>AND(OR(ISNUMBER(FIND(" m ",Table2[[#This Row],[loc?]])),ISNUMBER(FIND(" mm ",Table2[[#This Row],[loc?]]))),SUBSTITUTE(SUBSTITUTE(Table2[[#This Row],[loc?]]," m ","")," mm ","")="")</f>
        <v>0</v>
      </c>
      <c r="R528" s="36" cm="1">
        <f t="array" ref="R528">AVERAGE(IF(Table2[[#This Row],[Min_aerobic_1]:[Min_aerobic_2]]="NA",0,Table2[[#This Row],[Min_aerobic_1]:[Min_aerobic_2]]))</f>
        <v>8.2769998278322507E-5</v>
      </c>
    </row>
    <row r="529" spans="1:18" x14ac:dyDescent="0.35">
      <c r="A529" s="4" t="s">
        <v>1588</v>
      </c>
      <c r="B529" s="4" t="s">
        <v>1589</v>
      </c>
      <c r="C529" s="4" t="s">
        <v>1590</v>
      </c>
      <c r="D529" s="6">
        <v>2.4404665580464799E-5</v>
      </c>
      <c r="E529" s="6">
        <v>3.1905670108885299E-5</v>
      </c>
      <c r="F529" s="6">
        <v>2.8307406359018902E-5</v>
      </c>
      <c r="G529" s="6">
        <v>3.0872731882561498E-5</v>
      </c>
      <c r="H529" s="6">
        <v>1.5604310192609701E-5</v>
      </c>
      <c r="I529" s="6">
        <v>1.5771874150070799E-5</v>
      </c>
      <c r="J529" s="6">
        <v>1.5504512851697398E-5</v>
      </c>
      <c r="K529" s="6">
        <v>1.50821235839662E-5</v>
      </c>
      <c r="L529" s="6">
        <v>1.6831276712606799E-5</v>
      </c>
      <c r="M529" s="6">
        <v>1.66047137509079E-5</v>
      </c>
      <c r="N529" s="4" t="b">
        <f>_xlfn.XLOOKUP(Table2[[#This Row],[Protein]],Table3[name],Table3[subloc_assigned],"")&lt;&gt;""</f>
        <v>1</v>
      </c>
      <c r="O529" s="6" t="str" cm="1">
        <f t="array" ref="O529">IF(Table2[[#This Row],[modeled?]]," "&amp;_xlfn.TEXTJOIN(" ",FALSE,_xlfn._xlws.FILTER(Table3[subloc_assigned],Table3[name]=Table2[[#This Row],[Protein]],""))&amp;" ","")</f>
        <v xml:space="preserve"> c </v>
      </c>
      <c r="P529" s="6" t="b">
        <f>OR(ISNUMBER(FIND(" m ",Table2[[#This Row],[loc?]])),ISNUMBER(FIND(" mm ",Table2[[#This Row],[loc?]])))</f>
        <v>0</v>
      </c>
      <c r="Q529" s="6" t="b">
        <f>AND(OR(ISNUMBER(FIND(" m ",Table2[[#This Row],[loc?]])),ISNUMBER(FIND(" mm ",Table2[[#This Row],[loc?]]))),SUBSTITUTE(SUBSTITUTE(Table2[[#This Row],[loc?]]," m ","")," mm ","")="")</f>
        <v>0</v>
      </c>
      <c r="R529" s="36" cm="1">
        <f t="array" ref="R529">AVERAGE(IF(Table2[[#This Row],[Min_aerobic_1]:[Min_aerobic_2]]="NA",0,Table2[[#This Row],[Min_aerobic_1]:[Min_aerobic_2]]))</f>
        <v>2.8155167844675049E-5</v>
      </c>
    </row>
    <row r="530" spans="1:18" x14ac:dyDescent="0.35">
      <c r="A530" s="4" t="s">
        <v>1591</v>
      </c>
      <c r="B530" s="4" t="s">
        <v>1592</v>
      </c>
      <c r="C530" s="4" t="s">
        <v>1593</v>
      </c>
      <c r="D530" s="4">
        <v>1.3082333196997101E-4</v>
      </c>
      <c r="E530" s="4">
        <v>1.5511775878879899E-4</v>
      </c>
      <c r="F530" s="4">
        <v>1.2647272404154799E-4</v>
      </c>
      <c r="G530" s="4">
        <v>1.2469978062754501E-4</v>
      </c>
      <c r="H530" s="4">
        <v>1.9479840750149301E-4</v>
      </c>
      <c r="I530" s="4">
        <v>1.8559655714894401E-4</v>
      </c>
      <c r="J530" s="4">
        <v>2.0406692424383E-4</v>
      </c>
      <c r="K530" s="4">
        <v>1.86798794509789E-4</v>
      </c>
      <c r="L530" s="4">
        <v>1.9191275053111201E-4</v>
      </c>
      <c r="M530" s="4">
        <v>1.9806087408665699E-4</v>
      </c>
      <c r="N530" s="4" t="b">
        <f>_xlfn.XLOOKUP(Table2[[#This Row],[Protein]],Table3[name],Table3[subloc_assigned],"")&lt;&gt;""</f>
        <v>0</v>
      </c>
      <c r="O530" s="6" t="str" cm="1">
        <f t="array" ref="O530">IF(Table2[[#This Row],[modeled?]]," "&amp;_xlfn.TEXTJOIN(" ",FALSE,_xlfn._xlws.FILTER(Table3[subloc_assigned],Table3[name]=Table2[[#This Row],[Protein]],""))&amp;" ","")</f>
        <v/>
      </c>
      <c r="P530" s="6" t="b">
        <f>OR(ISNUMBER(FIND(" m ",Table2[[#This Row],[loc?]])),ISNUMBER(FIND(" mm ",Table2[[#This Row],[loc?]])))</f>
        <v>0</v>
      </c>
      <c r="Q530" s="6" t="b">
        <f>AND(OR(ISNUMBER(FIND(" m ",Table2[[#This Row],[loc?]])),ISNUMBER(FIND(" mm ",Table2[[#This Row],[loc?]]))),SUBSTITUTE(SUBSTITUTE(Table2[[#This Row],[loc?]]," m ","")," mm ","")="")</f>
        <v>0</v>
      </c>
      <c r="R530" s="36" cm="1">
        <f t="array" ref="R530">AVERAGE(IF(Table2[[#This Row],[Min_aerobic_1]:[Min_aerobic_2]]="NA",0,Table2[[#This Row],[Min_aerobic_1]:[Min_aerobic_2]]))</f>
        <v>1.4297054537938501E-4</v>
      </c>
    </row>
    <row r="531" spans="1:18" x14ac:dyDescent="0.35">
      <c r="A531" s="4" t="s">
        <v>1594</v>
      </c>
      <c r="B531" s="4" t="s">
        <v>1595</v>
      </c>
      <c r="C531" s="4" t="s">
        <v>1596</v>
      </c>
      <c r="D531" s="4">
        <v>1.0259461720295599E-4</v>
      </c>
      <c r="E531" s="4">
        <v>1.20685873970613E-4</v>
      </c>
      <c r="F531" s="4">
        <v>1.2291962130512999E-4</v>
      </c>
      <c r="G531" s="4">
        <v>1.2935326819241499E-4</v>
      </c>
      <c r="H531" s="4">
        <v>1.4585353953732201E-4</v>
      </c>
      <c r="I531" s="4">
        <v>1.4020481134879899E-4</v>
      </c>
      <c r="J531" s="4">
        <v>1.4455368417574799E-4</v>
      </c>
      <c r="K531" s="4">
        <v>1.3793162844203999E-4</v>
      </c>
      <c r="L531" s="4">
        <v>1.53366783723473E-4</v>
      </c>
      <c r="M531" s="4">
        <v>1.51127893370076E-4</v>
      </c>
      <c r="N531" s="4" t="b">
        <f>_xlfn.XLOOKUP(Table2[[#This Row],[Protein]],Table3[name],Table3[subloc_assigned],"")&lt;&gt;""</f>
        <v>0</v>
      </c>
      <c r="O531" s="6" t="str" cm="1">
        <f t="array" ref="O531">IF(Table2[[#This Row],[modeled?]]," "&amp;_xlfn.TEXTJOIN(" ",FALSE,_xlfn._xlws.FILTER(Table3[subloc_assigned],Table3[name]=Table2[[#This Row],[Protein]],""))&amp;" ","")</f>
        <v/>
      </c>
      <c r="P531" s="6" t="b">
        <f>OR(ISNUMBER(FIND(" m ",Table2[[#This Row],[loc?]])),ISNUMBER(FIND(" mm ",Table2[[#This Row],[loc?]])))</f>
        <v>0</v>
      </c>
      <c r="Q531" s="6" t="b">
        <f>AND(OR(ISNUMBER(FIND(" m ",Table2[[#This Row],[loc?]])),ISNUMBER(FIND(" mm ",Table2[[#This Row],[loc?]]))),SUBSTITUTE(SUBSTITUTE(Table2[[#This Row],[loc?]]," m ","")," mm ","")="")</f>
        <v>0</v>
      </c>
      <c r="R531" s="36" cm="1">
        <f t="array" ref="R531">AVERAGE(IF(Table2[[#This Row],[Min_aerobic_1]:[Min_aerobic_2]]="NA",0,Table2[[#This Row],[Min_aerobic_1]:[Min_aerobic_2]]))</f>
        <v>1.1164024558678451E-4</v>
      </c>
    </row>
    <row r="532" spans="1:18" x14ac:dyDescent="0.35">
      <c r="A532" s="4" t="s">
        <v>1597</v>
      </c>
      <c r="B532" s="4" t="s">
        <v>1598</v>
      </c>
      <c r="C532" s="4" t="s">
        <v>1599</v>
      </c>
      <c r="D532" s="4">
        <v>7.2399768695662395E-4</v>
      </c>
      <c r="E532" s="4">
        <v>6.9380635791273595E-4</v>
      </c>
      <c r="F532" s="4">
        <v>8.2696018100754398E-4</v>
      </c>
      <c r="G532" s="4">
        <v>8.1045490906318297E-4</v>
      </c>
      <c r="H532" s="4">
        <v>7.9288524163438395E-4</v>
      </c>
      <c r="I532" s="4">
        <v>8.4521068087182604E-4</v>
      </c>
      <c r="J532" s="4">
        <v>8.2589281815506101E-4</v>
      </c>
      <c r="K532" s="4">
        <v>9.7447635310252297E-4</v>
      </c>
      <c r="L532" s="4">
        <v>9.7926871242350402E-4</v>
      </c>
      <c r="M532" s="4">
        <v>9.7006382945924897E-4</v>
      </c>
      <c r="N532" s="4" t="b">
        <f>_xlfn.XLOOKUP(Table2[[#This Row],[Protein]],Table3[name],Table3[subloc_assigned],"")&lt;&gt;""</f>
        <v>1</v>
      </c>
      <c r="O532" s="6" t="str" cm="1">
        <f t="array" ref="O532">IF(Table2[[#This Row],[modeled?]]," "&amp;_xlfn.TEXTJOIN(" ",FALSE,_xlfn._xlws.FILTER(Table3[subloc_assigned],Table3[name]=Table2[[#This Row],[Protein]],""))&amp;" ","")</f>
        <v xml:space="preserve"> c </v>
      </c>
      <c r="P532" s="6" t="b">
        <f>OR(ISNUMBER(FIND(" m ",Table2[[#This Row],[loc?]])),ISNUMBER(FIND(" mm ",Table2[[#This Row],[loc?]])))</f>
        <v>0</v>
      </c>
      <c r="Q532" s="6" t="b">
        <f>AND(OR(ISNUMBER(FIND(" m ",Table2[[#This Row],[loc?]])),ISNUMBER(FIND(" mm ",Table2[[#This Row],[loc?]]))),SUBSTITUTE(SUBSTITUTE(Table2[[#This Row],[loc?]]," m ","")," mm ","")="")</f>
        <v>0</v>
      </c>
      <c r="R532" s="36" cm="1">
        <f t="array" ref="R532">AVERAGE(IF(Table2[[#This Row],[Min_aerobic_1]:[Min_aerobic_2]]="NA",0,Table2[[#This Row],[Min_aerobic_1]:[Min_aerobic_2]]))</f>
        <v>7.0890202243467995E-4</v>
      </c>
    </row>
    <row r="533" spans="1:18" x14ac:dyDescent="0.35">
      <c r="A533" s="4" t="s">
        <v>1600</v>
      </c>
      <c r="B533" s="4" t="s">
        <v>1601</v>
      </c>
      <c r="C533" s="4" t="s">
        <v>1602</v>
      </c>
      <c r="D533" s="6">
        <v>2.5800506558593402E-5</v>
      </c>
      <c r="E533" s="6">
        <v>2.7421825764718201E-5</v>
      </c>
      <c r="F533" s="6">
        <v>3.3273669598750502E-5</v>
      </c>
      <c r="G533" s="6">
        <v>3.3854891445386697E-5</v>
      </c>
      <c r="H533" s="6">
        <v>2.0706948608102901E-5</v>
      </c>
      <c r="I533" s="6">
        <v>2.1109416646687099E-5</v>
      </c>
      <c r="J533" s="6">
        <v>2.1585395239694499E-5</v>
      </c>
      <c r="K533" s="6">
        <v>2.6340666166588501E-5</v>
      </c>
      <c r="L533" s="6">
        <v>2.7225244984268001E-5</v>
      </c>
      <c r="M533" s="6">
        <v>2.6359620544723099E-5</v>
      </c>
      <c r="N533" s="4" t="b">
        <f>_xlfn.XLOOKUP(Table2[[#This Row],[Protein]],Table3[name],Table3[subloc_assigned],"")&lt;&gt;""</f>
        <v>0</v>
      </c>
      <c r="O533" s="6" t="str" cm="1">
        <f t="array" ref="O533">IF(Table2[[#This Row],[modeled?]]," "&amp;_xlfn.TEXTJOIN(" ",FALSE,_xlfn._xlws.FILTER(Table3[subloc_assigned],Table3[name]=Table2[[#This Row],[Protein]],""))&amp;" ","")</f>
        <v/>
      </c>
      <c r="P533" s="6" t="b">
        <f>OR(ISNUMBER(FIND(" m ",Table2[[#This Row],[loc?]])),ISNUMBER(FIND(" mm ",Table2[[#This Row],[loc?]])))</f>
        <v>0</v>
      </c>
      <c r="Q533" s="6" t="b">
        <f>AND(OR(ISNUMBER(FIND(" m ",Table2[[#This Row],[loc?]])),ISNUMBER(FIND(" mm ",Table2[[#This Row],[loc?]]))),SUBSTITUTE(SUBSTITUTE(Table2[[#This Row],[loc?]]," m ","")," mm ","")="")</f>
        <v>0</v>
      </c>
      <c r="R533" s="36" cm="1">
        <f t="array" ref="R533">AVERAGE(IF(Table2[[#This Row],[Min_aerobic_1]:[Min_aerobic_2]]="NA",0,Table2[[#This Row],[Min_aerobic_1]:[Min_aerobic_2]]))</f>
        <v>2.6611166161655802E-5</v>
      </c>
    </row>
    <row r="534" spans="1:18" x14ac:dyDescent="0.35">
      <c r="A534" s="4" t="s">
        <v>1603</v>
      </c>
      <c r="B534" s="4" t="s">
        <v>1604</v>
      </c>
      <c r="C534" s="4" t="s">
        <v>1605</v>
      </c>
      <c r="D534" s="4">
        <v>1.9661000253274501E-4</v>
      </c>
      <c r="E534" s="4">
        <v>1.8725939747278901E-4</v>
      </c>
      <c r="F534" s="4">
        <v>2.2719126933686801E-4</v>
      </c>
      <c r="G534" s="4">
        <v>2.2381079685898601E-4</v>
      </c>
      <c r="H534" s="4">
        <v>2.3048882912624999E-4</v>
      </c>
      <c r="I534" s="4">
        <v>2.3255315801574999E-4</v>
      </c>
      <c r="J534" s="4">
        <v>2.2904160787048E-4</v>
      </c>
      <c r="K534" s="4">
        <v>2.93229352486229E-4</v>
      </c>
      <c r="L534" s="4">
        <v>3.0406149446464198E-4</v>
      </c>
      <c r="M534" s="4">
        <v>3.0074102671928302E-4</v>
      </c>
      <c r="N534" s="4" t="b">
        <f>_xlfn.XLOOKUP(Table2[[#This Row],[Protein]],Table3[name],Table3[subloc_assigned],"")&lt;&gt;""</f>
        <v>0</v>
      </c>
      <c r="O534" s="6" t="str" cm="1">
        <f t="array" ref="O534">IF(Table2[[#This Row],[modeled?]]," "&amp;_xlfn.TEXTJOIN(" ",FALSE,_xlfn._xlws.FILTER(Table3[subloc_assigned],Table3[name]=Table2[[#This Row],[Protein]],""))&amp;" ","")</f>
        <v/>
      </c>
      <c r="P534" s="6" t="b">
        <f>OR(ISNUMBER(FIND(" m ",Table2[[#This Row],[loc?]])),ISNUMBER(FIND(" mm ",Table2[[#This Row],[loc?]])))</f>
        <v>0</v>
      </c>
      <c r="Q534" s="6" t="b">
        <f>AND(OR(ISNUMBER(FIND(" m ",Table2[[#This Row],[loc?]])),ISNUMBER(FIND(" mm ",Table2[[#This Row],[loc?]]))),SUBSTITUTE(SUBSTITUTE(Table2[[#This Row],[loc?]]," m ","")," mm ","")="")</f>
        <v>0</v>
      </c>
      <c r="R534" s="36" cm="1">
        <f t="array" ref="R534">AVERAGE(IF(Table2[[#This Row],[Min_aerobic_1]:[Min_aerobic_2]]="NA",0,Table2[[#This Row],[Min_aerobic_1]:[Min_aerobic_2]]))</f>
        <v>1.9193470000276701E-4</v>
      </c>
    </row>
    <row r="535" spans="1:18" x14ac:dyDescent="0.35">
      <c r="A535" s="4" t="s">
        <v>1606</v>
      </c>
      <c r="B535" s="4" t="s">
        <v>1607</v>
      </c>
      <c r="C535" s="4" t="s">
        <v>1608</v>
      </c>
      <c r="D535" s="6">
        <v>1.28817521098224E-5</v>
      </c>
      <c r="E535" s="6">
        <v>1.51371334903465E-5</v>
      </c>
      <c r="F535" s="6">
        <v>1.56924594314623E-5</v>
      </c>
      <c r="G535" s="6">
        <v>1.6647155954233199E-5</v>
      </c>
      <c r="H535" s="6">
        <v>9.6505619514217505E-6</v>
      </c>
      <c r="I535" s="6">
        <v>1.0113813664477899E-5</v>
      </c>
      <c r="J535" s="6">
        <v>1.068619968215E-5</v>
      </c>
      <c r="K535" s="6">
        <v>1.08809230000075E-5</v>
      </c>
      <c r="L535" s="6">
        <v>1.19542620680117E-5</v>
      </c>
      <c r="M535" s="6">
        <v>1.21324760154124E-5</v>
      </c>
      <c r="N535" s="4" t="b">
        <f>_xlfn.XLOOKUP(Table2[[#This Row],[Protein]],Table3[name],Table3[subloc_assigned],"")&lt;&gt;""</f>
        <v>1</v>
      </c>
      <c r="O535" s="6" t="str" cm="1">
        <f t="array" ref="O535">IF(Table2[[#This Row],[modeled?]]," "&amp;_xlfn.TEXTJOIN(" ",FALSE,_xlfn._xlws.FILTER(Table3[subloc_assigned],Table3[name]=Table2[[#This Row],[Protein]],""))&amp;" ","")</f>
        <v xml:space="preserve"> mm </v>
      </c>
      <c r="P535" s="6" t="b">
        <f>OR(ISNUMBER(FIND(" m ",Table2[[#This Row],[loc?]])),ISNUMBER(FIND(" mm ",Table2[[#This Row],[loc?]])))</f>
        <v>1</v>
      </c>
      <c r="Q535" s="6" t="b">
        <f>AND(OR(ISNUMBER(FIND(" m ",Table2[[#This Row],[loc?]])),ISNUMBER(FIND(" mm ",Table2[[#This Row],[loc?]]))),SUBSTITUTE(SUBSTITUTE(Table2[[#This Row],[loc?]]," m ","")," mm ","")="")</f>
        <v>1</v>
      </c>
      <c r="R535" s="36" cm="1">
        <f t="array" ref="R535">AVERAGE(IF(Table2[[#This Row],[Min_aerobic_1]:[Min_aerobic_2]]="NA",0,Table2[[#This Row],[Min_aerobic_1]:[Min_aerobic_2]]))</f>
        <v>1.400944280008445E-5</v>
      </c>
    </row>
    <row r="536" spans="1:18" x14ac:dyDescent="0.35">
      <c r="A536" s="4" t="s">
        <v>1609</v>
      </c>
      <c r="B536" s="4" t="s">
        <v>1610</v>
      </c>
      <c r="C536" s="4" t="s">
        <v>1611</v>
      </c>
      <c r="D536" s="6">
        <v>9.8819623038399701E-6</v>
      </c>
      <c r="E536" s="6">
        <v>9.2740020445461506E-6</v>
      </c>
      <c r="F536" s="6">
        <v>1.05866156168588E-5</v>
      </c>
      <c r="G536" s="6">
        <v>1.0814272305647999E-5</v>
      </c>
      <c r="H536" s="6">
        <v>1.91348250219499E-5</v>
      </c>
      <c r="I536" s="6">
        <v>1.5920623463731502E-5</v>
      </c>
      <c r="J536" s="6">
        <v>2.5737667238679599E-5</v>
      </c>
      <c r="K536" s="6">
        <v>2.1502238717198602E-5</v>
      </c>
      <c r="L536" s="6">
        <v>1.92887219857146E-5</v>
      </c>
      <c r="M536" s="6">
        <v>2.3127112493471899E-5</v>
      </c>
      <c r="N536" s="4" t="b">
        <f>_xlfn.XLOOKUP(Table2[[#This Row],[Protein]],Table3[name],Table3[subloc_assigned],"")&lt;&gt;""</f>
        <v>0</v>
      </c>
      <c r="O536" s="6" t="str" cm="1">
        <f t="array" ref="O536">IF(Table2[[#This Row],[modeled?]]," "&amp;_xlfn.TEXTJOIN(" ",FALSE,_xlfn._xlws.FILTER(Table3[subloc_assigned],Table3[name]=Table2[[#This Row],[Protein]],""))&amp;" ","")</f>
        <v/>
      </c>
      <c r="P536" s="6" t="b">
        <f>OR(ISNUMBER(FIND(" m ",Table2[[#This Row],[loc?]])),ISNUMBER(FIND(" mm ",Table2[[#This Row],[loc?]])))</f>
        <v>0</v>
      </c>
      <c r="Q536" s="6" t="b">
        <f>AND(OR(ISNUMBER(FIND(" m ",Table2[[#This Row],[loc?]])),ISNUMBER(FIND(" mm ",Table2[[#This Row],[loc?]]))),SUBSTITUTE(SUBSTITUTE(Table2[[#This Row],[loc?]]," m ","")," mm ","")="")</f>
        <v>0</v>
      </c>
      <c r="R536" s="36" cm="1">
        <f t="array" ref="R536">AVERAGE(IF(Table2[[#This Row],[Min_aerobic_1]:[Min_aerobic_2]]="NA",0,Table2[[#This Row],[Min_aerobic_1]:[Min_aerobic_2]]))</f>
        <v>9.5779821741930604E-6</v>
      </c>
    </row>
    <row r="537" spans="1:18" x14ac:dyDescent="0.35">
      <c r="A537" s="4" t="s">
        <v>1612</v>
      </c>
      <c r="B537" s="4" t="s">
        <v>1613</v>
      </c>
      <c r="C537" s="4" t="s">
        <v>1614</v>
      </c>
      <c r="D537" s="4" t="s">
        <v>19</v>
      </c>
      <c r="E537" s="4" t="s">
        <v>19</v>
      </c>
      <c r="F537" s="4" t="s">
        <v>19</v>
      </c>
      <c r="G537" s="4" t="s">
        <v>19</v>
      </c>
      <c r="H537" s="6">
        <v>7.3535364005685699E-6</v>
      </c>
      <c r="I537" s="6">
        <v>7.5273700975793498E-6</v>
      </c>
      <c r="J537" s="6">
        <v>7.4960845465703299E-6</v>
      </c>
      <c r="K537" s="6">
        <v>9.4157507963730201E-6</v>
      </c>
      <c r="L537" s="6">
        <v>9.3975550298986603E-6</v>
      </c>
      <c r="M537" s="6">
        <v>8.7549994234646697E-6</v>
      </c>
      <c r="N537" s="4" t="b">
        <f>_xlfn.XLOOKUP(Table2[[#This Row],[Protein]],Table3[name],Table3[subloc_assigned],"")&lt;&gt;""</f>
        <v>1</v>
      </c>
      <c r="O537" s="6" t="str" cm="1">
        <f t="array" ref="O537">IF(Table2[[#This Row],[modeled?]]," "&amp;_xlfn.TEXTJOIN(" ",FALSE,_xlfn._xlws.FILTER(Table3[subloc_assigned],Table3[name]=Table2[[#This Row],[Protein]],""))&amp;" ","")</f>
        <v xml:space="preserve"> c </v>
      </c>
      <c r="P537" s="6" t="b">
        <f>OR(ISNUMBER(FIND(" m ",Table2[[#This Row],[loc?]])),ISNUMBER(FIND(" mm ",Table2[[#This Row],[loc?]])))</f>
        <v>0</v>
      </c>
      <c r="Q537" s="6" t="b">
        <f>AND(OR(ISNUMBER(FIND(" m ",Table2[[#This Row],[loc?]])),ISNUMBER(FIND(" mm ",Table2[[#This Row],[loc?]]))),SUBSTITUTE(SUBSTITUTE(Table2[[#This Row],[loc?]]," m ","")," mm ","")="")</f>
        <v>0</v>
      </c>
      <c r="R537" s="36" cm="1">
        <f t="array" ref="R537">AVERAGE(IF(Table2[[#This Row],[Min_aerobic_1]:[Min_aerobic_2]]="NA",0,Table2[[#This Row],[Min_aerobic_1]:[Min_aerobic_2]]))</f>
        <v>0</v>
      </c>
    </row>
    <row r="538" spans="1:18" x14ac:dyDescent="0.35">
      <c r="A538" s="4" t="s">
        <v>1615</v>
      </c>
      <c r="B538" s="4" t="s">
        <v>1616</v>
      </c>
      <c r="C538" s="4" t="s">
        <v>1617</v>
      </c>
      <c r="D538" s="6">
        <v>1.6339357400381201E-6</v>
      </c>
      <c r="E538" s="6">
        <v>1.6260925240457101E-6</v>
      </c>
      <c r="F538" s="6">
        <v>1.94139816131225E-6</v>
      </c>
      <c r="G538" s="6">
        <v>1.9399156957265401E-6</v>
      </c>
      <c r="H538" s="6">
        <v>2.7664068650335498E-6</v>
      </c>
      <c r="I538" s="6">
        <v>2.9348654428504501E-6</v>
      </c>
      <c r="J538" s="6">
        <v>2.9795892287410502E-6</v>
      </c>
      <c r="K538" s="6">
        <v>3.0363139504947101E-6</v>
      </c>
      <c r="L538" s="6">
        <v>3.5696533493947499E-6</v>
      </c>
      <c r="M538" s="6">
        <v>3.5804319390638099E-6</v>
      </c>
      <c r="N538" s="4" t="b">
        <f>_xlfn.XLOOKUP(Table2[[#This Row],[Protein]],Table3[name],Table3[subloc_assigned],"")&lt;&gt;""</f>
        <v>0</v>
      </c>
      <c r="O538" s="6" t="str" cm="1">
        <f t="array" ref="O538">IF(Table2[[#This Row],[modeled?]]," "&amp;_xlfn.TEXTJOIN(" ",FALSE,_xlfn._xlws.FILTER(Table3[subloc_assigned],Table3[name]=Table2[[#This Row],[Protein]],""))&amp;" ","")</f>
        <v/>
      </c>
      <c r="P538" s="6" t="b">
        <f>OR(ISNUMBER(FIND(" m ",Table2[[#This Row],[loc?]])),ISNUMBER(FIND(" mm ",Table2[[#This Row],[loc?]])))</f>
        <v>0</v>
      </c>
      <c r="Q538" s="6" t="b">
        <f>AND(OR(ISNUMBER(FIND(" m ",Table2[[#This Row],[loc?]])),ISNUMBER(FIND(" mm ",Table2[[#This Row],[loc?]]))),SUBSTITUTE(SUBSTITUTE(Table2[[#This Row],[loc?]]," m ","")," mm ","")="")</f>
        <v>0</v>
      </c>
      <c r="R538" s="36" cm="1">
        <f t="array" ref="R538">AVERAGE(IF(Table2[[#This Row],[Min_aerobic_1]:[Min_aerobic_2]]="NA",0,Table2[[#This Row],[Min_aerobic_1]:[Min_aerobic_2]]))</f>
        <v>1.6300141320419151E-6</v>
      </c>
    </row>
    <row r="539" spans="1:18" x14ac:dyDescent="0.35">
      <c r="A539" s="4" t="s">
        <v>1618</v>
      </c>
      <c r="B539" s="4" t="s">
        <v>1619</v>
      </c>
      <c r="C539" s="4" t="s">
        <v>1620</v>
      </c>
      <c r="D539" s="6">
        <v>4.3630065737714196E-6</v>
      </c>
      <c r="E539" s="6">
        <v>3.6898032832497201E-6</v>
      </c>
      <c r="F539" s="6">
        <v>4.7421550142327602E-6</v>
      </c>
      <c r="G539" s="6">
        <v>4.8121583745530696E-6</v>
      </c>
      <c r="H539" s="6">
        <v>7.5245423264770601E-6</v>
      </c>
      <c r="I539" s="6">
        <v>7.7510493624310899E-6</v>
      </c>
      <c r="J539" s="6">
        <v>7.9074436730784202E-6</v>
      </c>
      <c r="K539" s="6">
        <v>7.9519941649606098E-6</v>
      </c>
      <c r="L539" s="6">
        <v>8.3587437442660306E-6</v>
      </c>
      <c r="M539" s="6">
        <v>8.6180294305203507E-6</v>
      </c>
      <c r="N539" s="4" t="b">
        <f>_xlfn.XLOOKUP(Table2[[#This Row],[Protein]],Table3[name],Table3[subloc_assigned],"")&lt;&gt;""</f>
        <v>1</v>
      </c>
      <c r="O539" s="6" t="str" cm="1">
        <f t="array" ref="O539">IF(Table2[[#This Row],[modeled?]]," "&amp;_xlfn.TEXTJOIN(" ",FALSE,_xlfn._xlws.FILTER(Table3[subloc_assigned],Table3[name]=Table2[[#This Row],[Protein]],""))&amp;" ","")</f>
        <v xml:space="preserve"> m </v>
      </c>
      <c r="P539" s="6" t="b">
        <f>OR(ISNUMBER(FIND(" m ",Table2[[#This Row],[loc?]])),ISNUMBER(FIND(" mm ",Table2[[#This Row],[loc?]])))</f>
        <v>1</v>
      </c>
      <c r="Q539" s="6" t="b">
        <f>AND(OR(ISNUMBER(FIND(" m ",Table2[[#This Row],[loc?]])),ISNUMBER(FIND(" mm ",Table2[[#This Row],[loc?]]))),SUBSTITUTE(SUBSTITUTE(Table2[[#This Row],[loc?]]," m ","")," mm ","")="")</f>
        <v>1</v>
      </c>
      <c r="R539" s="36" cm="1">
        <f t="array" ref="R539">AVERAGE(IF(Table2[[#This Row],[Min_aerobic_1]:[Min_aerobic_2]]="NA",0,Table2[[#This Row],[Min_aerobic_1]:[Min_aerobic_2]]))</f>
        <v>4.0264049285105696E-6</v>
      </c>
    </row>
    <row r="540" spans="1:18" x14ac:dyDescent="0.35">
      <c r="A540" s="4" t="s">
        <v>1621</v>
      </c>
      <c r="B540" s="4" t="s">
        <v>1622</v>
      </c>
      <c r="C540" s="4" t="s">
        <v>1623</v>
      </c>
      <c r="D540" s="4">
        <v>2.6902919672076598E-4</v>
      </c>
      <c r="E540" s="4">
        <v>2.8503084576195599E-4</v>
      </c>
      <c r="F540" s="4">
        <v>3.1331094730071603E-4</v>
      </c>
      <c r="G540" s="4">
        <v>3.1618016347138898E-4</v>
      </c>
      <c r="H540" s="4">
        <v>3.0661708140006699E-4</v>
      </c>
      <c r="I540" s="4">
        <v>2.9061196400799802E-4</v>
      </c>
      <c r="J540" s="4">
        <v>2.9494938828194698E-4</v>
      </c>
      <c r="K540" s="4">
        <v>3.2322296384753598E-4</v>
      </c>
      <c r="L540" s="4">
        <v>3.5886196520078901E-4</v>
      </c>
      <c r="M540" s="4">
        <v>3.5911522683024298E-4</v>
      </c>
      <c r="N540" s="4" t="b">
        <f>_xlfn.XLOOKUP(Table2[[#This Row],[Protein]],Table3[name],Table3[subloc_assigned],"")&lt;&gt;""</f>
        <v>1</v>
      </c>
      <c r="O540" s="6" t="str" cm="1">
        <f t="array" ref="O540">IF(Table2[[#This Row],[modeled?]]," "&amp;_xlfn.TEXTJOIN(" ",FALSE,_xlfn._xlws.FILTER(Table3[subloc_assigned],Table3[name]=Table2[[#This Row],[Protein]],""))&amp;" ","")</f>
        <v xml:space="preserve"> c </v>
      </c>
      <c r="P540" s="6" t="b">
        <f>OR(ISNUMBER(FIND(" m ",Table2[[#This Row],[loc?]])),ISNUMBER(FIND(" mm ",Table2[[#This Row],[loc?]])))</f>
        <v>0</v>
      </c>
      <c r="Q540" s="6" t="b">
        <f>AND(OR(ISNUMBER(FIND(" m ",Table2[[#This Row],[loc?]])),ISNUMBER(FIND(" mm ",Table2[[#This Row],[loc?]]))),SUBSTITUTE(SUBSTITUTE(Table2[[#This Row],[loc?]]," m ","")," mm ","")="")</f>
        <v>0</v>
      </c>
      <c r="R540" s="36" cm="1">
        <f t="array" ref="R540">AVERAGE(IF(Table2[[#This Row],[Min_aerobic_1]:[Min_aerobic_2]]="NA",0,Table2[[#This Row],[Min_aerobic_1]:[Min_aerobic_2]]))</f>
        <v>2.7703002124136099E-4</v>
      </c>
    </row>
    <row r="541" spans="1:18" x14ac:dyDescent="0.35">
      <c r="A541" s="4" t="s">
        <v>1624</v>
      </c>
      <c r="B541" s="4" t="s">
        <v>1625</v>
      </c>
      <c r="C541" s="4" t="s">
        <v>1626</v>
      </c>
      <c r="D541" s="6">
        <v>2.4263470356774699E-5</v>
      </c>
      <c r="E541" s="6">
        <v>2.4993663125063899E-5</v>
      </c>
      <c r="F541" s="6">
        <v>2.5977488245167399E-5</v>
      </c>
      <c r="G541" s="6">
        <v>2.4360860708711101E-5</v>
      </c>
      <c r="H541" s="6">
        <v>2.12180944143891E-5</v>
      </c>
      <c r="I541" s="6">
        <v>2.0862179168435999E-5</v>
      </c>
      <c r="J541" s="6">
        <v>2.1768238933622002E-5</v>
      </c>
      <c r="K541" s="6">
        <v>2.3890774993054699E-5</v>
      </c>
      <c r="L541" s="6">
        <v>2.5784226263300501E-5</v>
      </c>
      <c r="M541" s="6">
        <v>2.6156729474032701E-5</v>
      </c>
      <c r="N541" s="4" t="b">
        <f>_xlfn.XLOOKUP(Table2[[#This Row],[Protein]],Table3[name],Table3[subloc_assigned],"")&lt;&gt;""</f>
        <v>0</v>
      </c>
      <c r="O541" s="6" t="str" cm="1">
        <f t="array" ref="O541">IF(Table2[[#This Row],[modeled?]]," "&amp;_xlfn.TEXTJOIN(" ",FALSE,_xlfn._xlws.FILTER(Table3[subloc_assigned],Table3[name]=Table2[[#This Row],[Protein]],""))&amp;" ","")</f>
        <v/>
      </c>
      <c r="P541" s="6" t="b">
        <f>OR(ISNUMBER(FIND(" m ",Table2[[#This Row],[loc?]])),ISNUMBER(FIND(" mm ",Table2[[#This Row],[loc?]])))</f>
        <v>0</v>
      </c>
      <c r="Q541" s="6" t="b">
        <f>AND(OR(ISNUMBER(FIND(" m ",Table2[[#This Row],[loc?]])),ISNUMBER(FIND(" mm ",Table2[[#This Row],[loc?]]))),SUBSTITUTE(SUBSTITUTE(Table2[[#This Row],[loc?]]," m ","")," mm ","")="")</f>
        <v>0</v>
      </c>
      <c r="R541" s="36" cm="1">
        <f t="array" ref="R541">AVERAGE(IF(Table2[[#This Row],[Min_aerobic_1]:[Min_aerobic_2]]="NA",0,Table2[[#This Row],[Min_aerobic_1]:[Min_aerobic_2]]))</f>
        <v>2.4628566740919299E-5</v>
      </c>
    </row>
    <row r="542" spans="1:18" x14ac:dyDescent="0.35">
      <c r="A542" s="4" t="s">
        <v>1627</v>
      </c>
      <c r="B542" s="4" t="s">
        <v>1628</v>
      </c>
      <c r="C542" s="4" t="s">
        <v>1629</v>
      </c>
      <c r="D542" s="6">
        <v>2.5342489797455699E-5</v>
      </c>
      <c r="E542" s="6">
        <v>2.18546236289882E-5</v>
      </c>
      <c r="F542" s="6">
        <v>2.68275178567042E-5</v>
      </c>
      <c r="G542" s="6">
        <v>2.7093635673936401E-5</v>
      </c>
      <c r="H542" s="6">
        <v>1.02326566615367E-5</v>
      </c>
      <c r="I542" s="6">
        <v>1.01900100153597E-5</v>
      </c>
      <c r="J542" s="6">
        <v>1.0847166762457199E-5</v>
      </c>
      <c r="K542" s="6">
        <v>1.017444276776E-5</v>
      </c>
      <c r="L542" s="6">
        <v>1.0976815637858101E-5</v>
      </c>
      <c r="M542" s="6">
        <v>1.11119556110564E-5</v>
      </c>
      <c r="N542" s="4" t="b">
        <f>_xlfn.XLOOKUP(Table2[[#This Row],[Protein]],Table3[name],Table3[subloc_assigned],"")&lt;&gt;""</f>
        <v>0</v>
      </c>
      <c r="O542" s="6" t="str" cm="1">
        <f t="array" ref="O542">IF(Table2[[#This Row],[modeled?]]," "&amp;_xlfn.TEXTJOIN(" ",FALSE,_xlfn._xlws.FILTER(Table3[subloc_assigned],Table3[name]=Table2[[#This Row],[Protein]],""))&amp;" ","")</f>
        <v/>
      </c>
      <c r="P542" s="6" t="b">
        <f>OR(ISNUMBER(FIND(" m ",Table2[[#This Row],[loc?]])),ISNUMBER(FIND(" mm ",Table2[[#This Row],[loc?]])))</f>
        <v>0</v>
      </c>
      <c r="Q542" s="6" t="b">
        <f>AND(OR(ISNUMBER(FIND(" m ",Table2[[#This Row],[loc?]])),ISNUMBER(FIND(" mm ",Table2[[#This Row],[loc?]]))),SUBSTITUTE(SUBSTITUTE(Table2[[#This Row],[loc?]]," m ","")," mm ","")="")</f>
        <v>0</v>
      </c>
      <c r="R542" s="36" cm="1">
        <f t="array" ref="R542">AVERAGE(IF(Table2[[#This Row],[Min_aerobic_1]:[Min_aerobic_2]]="NA",0,Table2[[#This Row],[Min_aerobic_1]:[Min_aerobic_2]]))</f>
        <v>2.3598556713221949E-5</v>
      </c>
    </row>
    <row r="543" spans="1:18" x14ac:dyDescent="0.35">
      <c r="A543" s="4" t="s">
        <v>1630</v>
      </c>
      <c r="B543" s="4" t="s">
        <v>1631</v>
      </c>
      <c r="C543" s="4" t="s">
        <v>1632</v>
      </c>
      <c r="D543" s="4">
        <v>3.3364279302637698E-4</v>
      </c>
      <c r="E543" s="4">
        <v>2.7583259878392798E-4</v>
      </c>
      <c r="F543" s="4">
        <v>3.9762352349895301E-4</v>
      </c>
      <c r="G543" s="4">
        <v>3.82397519571733E-4</v>
      </c>
      <c r="H543" s="4">
        <v>4.0616087842574997E-4</v>
      </c>
      <c r="I543" s="4">
        <v>4.2351873968324798E-4</v>
      </c>
      <c r="J543" s="4">
        <v>4.2145150102204399E-4</v>
      </c>
      <c r="K543" s="4">
        <v>4.8039675673881399E-4</v>
      </c>
      <c r="L543" s="4">
        <v>5.2330978661572396E-4</v>
      </c>
      <c r="M543" s="4">
        <v>5.3171279280856798E-4</v>
      </c>
      <c r="N543" s="4" t="b">
        <f>_xlfn.XLOOKUP(Table2[[#This Row],[Protein]],Table3[name],Table3[subloc_assigned],"")&lt;&gt;""</f>
        <v>0</v>
      </c>
      <c r="O543" s="6" t="str" cm="1">
        <f t="array" ref="O543">IF(Table2[[#This Row],[modeled?]]," "&amp;_xlfn.TEXTJOIN(" ",FALSE,_xlfn._xlws.FILTER(Table3[subloc_assigned],Table3[name]=Table2[[#This Row],[Protein]],""))&amp;" ","")</f>
        <v/>
      </c>
      <c r="P543" s="6" t="b">
        <f>OR(ISNUMBER(FIND(" m ",Table2[[#This Row],[loc?]])),ISNUMBER(FIND(" mm ",Table2[[#This Row],[loc?]])))</f>
        <v>0</v>
      </c>
      <c r="Q543" s="6" t="b">
        <f>AND(OR(ISNUMBER(FIND(" m ",Table2[[#This Row],[loc?]])),ISNUMBER(FIND(" mm ",Table2[[#This Row],[loc?]]))),SUBSTITUTE(SUBSTITUTE(Table2[[#This Row],[loc?]]," m ","")," mm ","")="")</f>
        <v>0</v>
      </c>
      <c r="R543" s="36" cm="1">
        <f t="array" ref="R543">AVERAGE(IF(Table2[[#This Row],[Min_aerobic_1]:[Min_aerobic_2]]="NA",0,Table2[[#This Row],[Min_aerobic_1]:[Min_aerobic_2]]))</f>
        <v>3.0473769590515248E-4</v>
      </c>
    </row>
    <row r="544" spans="1:18" x14ac:dyDescent="0.35">
      <c r="A544" s="4" t="s">
        <v>1633</v>
      </c>
      <c r="B544" s="4" t="s">
        <v>1634</v>
      </c>
      <c r="C544" s="4" t="s">
        <v>1635</v>
      </c>
      <c r="D544" s="6">
        <v>5.0814685475000797E-6</v>
      </c>
      <c r="E544" s="6">
        <v>4.73420452414487E-6</v>
      </c>
      <c r="F544" s="6">
        <v>5.4506081489571704E-6</v>
      </c>
      <c r="G544" s="6">
        <v>5.0896013916266401E-6</v>
      </c>
      <c r="H544" s="6">
        <v>3.0866171388660399E-6</v>
      </c>
      <c r="I544" s="6">
        <v>3.1104974353674601E-6</v>
      </c>
      <c r="J544" s="6">
        <v>3.19533695119445E-6</v>
      </c>
      <c r="K544" s="6">
        <v>3.27599840981485E-6</v>
      </c>
      <c r="L544" s="6">
        <v>3.53276739138059E-6</v>
      </c>
      <c r="M544" s="6">
        <v>3.4432863314803001E-6</v>
      </c>
      <c r="N544" s="4" t="b">
        <f>_xlfn.XLOOKUP(Table2[[#This Row],[Protein]],Table3[name],Table3[subloc_assigned],"")&lt;&gt;""</f>
        <v>0</v>
      </c>
      <c r="O544" s="6" t="str" cm="1">
        <f t="array" ref="O544">IF(Table2[[#This Row],[modeled?]]," "&amp;_xlfn.TEXTJOIN(" ",FALSE,_xlfn._xlws.FILTER(Table3[subloc_assigned],Table3[name]=Table2[[#This Row],[Protein]],""))&amp;" ","")</f>
        <v/>
      </c>
      <c r="P544" s="6" t="b">
        <f>OR(ISNUMBER(FIND(" m ",Table2[[#This Row],[loc?]])),ISNUMBER(FIND(" mm ",Table2[[#This Row],[loc?]])))</f>
        <v>0</v>
      </c>
      <c r="Q544" s="6" t="b">
        <f>AND(OR(ISNUMBER(FIND(" m ",Table2[[#This Row],[loc?]])),ISNUMBER(FIND(" mm ",Table2[[#This Row],[loc?]]))),SUBSTITUTE(SUBSTITUTE(Table2[[#This Row],[loc?]]," m ","")," mm ","")="")</f>
        <v>0</v>
      </c>
      <c r="R544" s="36" cm="1">
        <f t="array" ref="R544">AVERAGE(IF(Table2[[#This Row],[Min_aerobic_1]:[Min_aerobic_2]]="NA",0,Table2[[#This Row],[Min_aerobic_1]:[Min_aerobic_2]]))</f>
        <v>4.9078365358224748E-6</v>
      </c>
    </row>
    <row r="545" spans="1:18" x14ac:dyDescent="0.35">
      <c r="A545" s="4" t="s">
        <v>1636</v>
      </c>
      <c r="B545" s="4" t="s">
        <v>1637</v>
      </c>
      <c r="C545" s="4" t="s">
        <v>1638</v>
      </c>
      <c r="D545" s="6">
        <v>8.5733342989359598E-5</v>
      </c>
      <c r="E545" s="6">
        <v>6.0386722723838797E-5</v>
      </c>
      <c r="F545" s="4">
        <v>1.10103976443644E-4</v>
      </c>
      <c r="G545" s="6">
        <v>8.7745289944176694E-5</v>
      </c>
      <c r="H545" s="4">
        <v>2.9925156253800901E-4</v>
      </c>
      <c r="I545" s="4">
        <v>2.9796148909028202E-4</v>
      </c>
      <c r="J545" s="4">
        <v>2.9462000044504802E-4</v>
      </c>
      <c r="K545" s="4">
        <v>2.8669324381109699E-4</v>
      </c>
      <c r="L545" s="4">
        <v>3.1642204437093798E-4</v>
      </c>
      <c r="M545" s="4">
        <v>3.0967673896990002E-4</v>
      </c>
      <c r="N545" s="4" t="b">
        <f>_xlfn.XLOOKUP(Table2[[#This Row],[Protein]],Table3[name],Table3[subloc_assigned],"")&lt;&gt;""</f>
        <v>0</v>
      </c>
      <c r="O545" s="6" t="str" cm="1">
        <f t="array" ref="O545">IF(Table2[[#This Row],[modeled?]]," "&amp;_xlfn.TEXTJOIN(" ",FALSE,_xlfn._xlws.FILTER(Table3[subloc_assigned],Table3[name]=Table2[[#This Row],[Protein]],""))&amp;" ","")</f>
        <v/>
      </c>
      <c r="P545" s="6" t="b">
        <f>OR(ISNUMBER(FIND(" m ",Table2[[#This Row],[loc?]])),ISNUMBER(FIND(" mm ",Table2[[#This Row],[loc?]])))</f>
        <v>0</v>
      </c>
      <c r="Q545" s="6" t="b">
        <f>AND(OR(ISNUMBER(FIND(" m ",Table2[[#This Row],[loc?]])),ISNUMBER(FIND(" mm ",Table2[[#This Row],[loc?]]))),SUBSTITUTE(SUBSTITUTE(Table2[[#This Row],[loc?]]," m ","")," mm ","")="")</f>
        <v>0</v>
      </c>
      <c r="R545" s="36" cm="1">
        <f t="array" ref="R545">AVERAGE(IF(Table2[[#This Row],[Min_aerobic_1]:[Min_aerobic_2]]="NA",0,Table2[[#This Row],[Min_aerobic_1]:[Min_aerobic_2]]))</f>
        <v>7.3060032856599205E-5</v>
      </c>
    </row>
    <row r="546" spans="1:18" x14ac:dyDescent="0.35">
      <c r="A546" s="4" t="s">
        <v>1639</v>
      </c>
      <c r="B546" s="4" t="s">
        <v>1640</v>
      </c>
      <c r="C546" s="4" t="s">
        <v>1641</v>
      </c>
      <c r="D546" s="6">
        <v>2.5440074121192599E-5</v>
      </c>
      <c r="E546" s="6">
        <v>2.2571303558296698E-5</v>
      </c>
      <c r="F546" s="6">
        <v>3.0771596380325699E-5</v>
      </c>
      <c r="G546" s="6">
        <v>3.0133959320282101E-5</v>
      </c>
      <c r="H546" s="6">
        <v>1.3636330333033E-5</v>
      </c>
      <c r="I546" s="6">
        <v>1.3677718057877299E-5</v>
      </c>
      <c r="J546" s="6">
        <v>1.3612925143259201E-5</v>
      </c>
      <c r="K546" s="6">
        <v>1.5929050899402798E-5</v>
      </c>
      <c r="L546" s="6">
        <v>1.6028752475098802E-5</v>
      </c>
      <c r="M546" s="6">
        <v>1.5418617008307701E-5</v>
      </c>
      <c r="N546" s="4" t="b">
        <f>_xlfn.XLOOKUP(Table2[[#This Row],[Protein]],Table3[name],Table3[subloc_assigned],"")&lt;&gt;""</f>
        <v>1</v>
      </c>
      <c r="O546" s="6" t="str" cm="1">
        <f t="array" ref="O546">IF(Table2[[#This Row],[modeled?]]," "&amp;_xlfn.TEXTJOIN(" ",FALSE,_xlfn._xlws.FILTER(Table3[subloc_assigned],Table3[name]=Table2[[#This Row],[Protein]],""))&amp;" ","")</f>
        <v xml:space="preserve"> m </v>
      </c>
      <c r="P546" s="6" t="b">
        <f>OR(ISNUMBER(FIND(" m ",Table2[[#This Row],[loc?]])),ISNUMBER(FIND(" mm ",Table2[[#This Row],[loc?]])))</f>
        <v>1</v>
      </c>
      <c r="Q546" s="6" t="b">
        <f>AND(OR(ISNUMBER(FIND(" m ",Table2[[#This Row],[loc?]])),ISNUMBER(FIND(" mm ",Table2[[#This Row],[loc?]]))),SUBSTITUTE(SUBSTITUTE(Table2[[#This Row],[loc?]]," m ","")," mm ","")="")</f>
        <v>1</v>
      </c>
      <c r="R546" s="36" cm="1">
        <f t="array" ref="R546">AVERAGE(IF(Table2[[#This Row],[Min_aerobic_1]:[Min_aerobic_2]]="NA",0,Table2[[#This Row],[Min_aerobic_1]:[Min_aerobic_2]]))</f>
        <v>2.4005688839744649E-5</v>
      </c>
    </row>
    <row r="547" spans="1:18" x14ac:dyDescent="0.35">
      <c r="A547" s="4" t="s">
        <v>1642</v>
      </c>
      <c r="B547" s="4" t="s">
        <v>1643</v>
      </c>
      <c r="C547" s="4" t="s">
        <v>1644</v>
      </c>
      <c r="D547" s="4">
        <v>3.9945339950039199E-4</v>
      </c>
      <c r="E547" s="4">
        <v>4.5553048469104001E-4</v>
      </c>
      <c r="F547" s="4">
        <v>4.5474934894626902E-4</v>
      </c>
      <c r="G547" s="4">
        <v>4.7680886045194202E-4</v>
      </c>
      <c r="H547" s="6">
        <v>5.0946614476024299E-5</v>
      </c>
      <c r="I547" s="6">
        <v>6.1801743274027504E-5</v>
      </c>
      <c r="J547" s="6">
        <v>6.0059214762005897E-5</v>
      </c>
      <c r="K547" s="6">
        <v>5.82865891020325E-5</v>
      </c>
      <c r="L547" s="6">
        <v>6.1329642851954701E-5</v>
      </c>
      <c r="M547" s="6">
        <v>6.5812009951068696E-5</v>
      </c>
      <c r="N547" s="4" t="b">
        <f>_xlfn.XLOOKUP(Table2[[#This Row],[Protein]],Table3[name],Table3[subloc_assigned],"")&lt;&gt;""</f>
        <v>1</v>
      </c>
      <c r="O547" s="6" t="str" cm="1">
        <f t="array" ref="O547">IF(Table2[[#This Row],[modeled?]]," "&amp;_xlfn.TEXTJOIN(" ",FALSE,_xlfn._xlws.FILTER(Table3[subloc_assigned],Table3[name]=Table2[[#This Row],[Protein]],""))&amp;" ","")</f>
        <v xml:space="preserve"> mm </v>
      </c>
      <c r="P547" s="6" t="b">
        <f>OR(ISNUMBER(FIND(" m ",Table2[[#This Row],[loc?]])),ISNUMBER(FIND(" mm ",Table2[[#This Row],[loc?]])))</f>
        <v>1</v>
      </c>
      <c r="Q547" s="6" t="b">
        <f>AND(OR(ISNUMBER(FIND(" m ",Table2[[#This Row],[loc?]])),ISNUMBER(FIND(" mm ",Table2[[#This Row],[loc?]]))),SUBSTITUTE(SUBSTITUTE(Table2[[#This Row],[loc?]]," m ","")," mm ","")="")</f>
        <v>1</v>
      </c>
      <c r="R547" s="36" cm="1">
        <f t="array" ref="R547">AVERAGE(IF(Table2[[#This Row],[Min_aerobic_1]:[Min_aerobic_2]]="NA",0,Table2[[#This Row],[Min_aerobic_1]:[Min_aerobic_2]]))</f>
        <v>4.27491942095716E-4</v>
      </c>
    </row>
    <row r="548" spans="1:18" x14ac:dyDescent="0.35">
      <c r="A548" s="4" t="s">
        <v>1645</v>
      </c>
      <c r="B548" s="4" t="s">
        <v>1646</v>
      </c>
      <c r="C548" s="4" t="s">
        <v>1647</v>
      </c>
      <c r="D548" s="6">
        <v>1.24893021032791E-5</v>
      </c>
      <c r="E548" s="6">
        <v>1.3570243137038E-5</v>
      </c>
      <c r="F548" s="6">
        <v>1.42523639529102E-5</v>
      </c>
      <c r="G548" s="6">
        <v>1.50757759324898E-5</v>
      </c>
      <c r="H548" s="6">
        <v>7.7420834073399995E-6</v>
      </c>
      <c r="I548" s="6">
        <v>8.3313822041959693E-6</v>
      </c>
      <c r="J548" s="6">
        <v>7.9692033029255802E-6</v>
      </c>
      <c r="K548" s="6">
        <v>9.3320196888304896E-6</v>
      </c>
      <c r="L548" s="6">
        <v>1.08776575150894E-5</v>
      </c>
      <c r="M548" s="6">
        <v>1.0832235072652799E-5</v>
      </c>
      <c r="N548" s="4" t="b">
        <f>_xlfn.XLOOKUP(Table2[[#This Row],[Protein]],Table3[name],Table3[subloc_assigned],"")&lt;&gt;""</f>
        <v>0</v>
      </c>
      <c r="O548" s="6" t="str" cm="1">
        <f t="array" ref="O548">IF(Table2[[#This Row],[modeled?]]," "&amp;_xlfn.TEXTJOIN(" ",FALSE,_xlfn._xlws.FILTER(Table3[subloc_assigned],Table3[name]=Table2[[#This Row],[Protein]],""))&amp;" ","")</f>
        <v/>
      </c>
      <c r="P548" s="6" t="b">
        <f>OR(ISNUMBER(FIND(" m ",Table2[[#This Row],[loc?]])),ISNUMBER(FIND(" mm ",Table2[[#This Row],[loc?]])))</f>
        <v>0</v>
      </c>
      <c r="Q548" s="6" t="b">
        <f>AND(OR(ISNUMBER(FIND(" m ",Table2[[#This Row],[loc?]])),ISNUMBER(FIND(" mm ",Table2[[#This Row],[loc?]]))),SUBSTITUTE(SUBSTITUTE(Table2[[#This Row],[loc?]]," m ","")," mm ","")="")</f>
        <v>0</v>
      </c>
      <c r="R548" s="36" cm="1">
        <f t="array" ref="R548">AVERAGE(IF(Table2[[#This Row],[Min_aerobic_1]:[Min_aerobic_2]]="NA",0,Table2[[#This Row],[Min_aerobic_1]:[Min_aerobic_2]]))</f>
        <v>1.3029772620158549E-5</v>
      </c>
    </row>
    <row r="549" spans="1:18" x14ac:dyDescent="0.35">
      <c r="A549" s="4" t="s">
        <v>1648</v>
      </c>
      <c r="B549" s="4" t="s">
        <v>1649</v>
      </c>
      <c r="C549" s="4" t="s">
        <v>1650</v>
      </c>
      <c r="D549" s="6">
        <v>1.7120602705746099E-5</v>
      </c>
      <c r="E549" s="6">
        <v>1.4940612459387701E-5</v>
      </c>
      <c r="F549" s="6">
        <v>7.5385096744451904E-6</v>
      </c>
      <c r="G549" s="6">
        <v>6.9606145570965297E-6</v>
      </c>
      <c r="H549" s="6">
        <v>3.69923416614207E-6</v>
      </c>
      <c r="I549" s="6">
        <v>4.18643933763204E-6</v>
      </c>
      <c r="J549" s="6">
        <v>4.4763901010672998E-6</v>
      </c>
      <c r="K549" s="4" t="s">
        <v>19</v>
      </c>
      <c r="L549" s="4" t="s">
        <v>19</v>
      </c>
      <c r="M549" s="4" t="s">
        <v>19</v>
      </c>
      <c r="N549" s="4" t="b">
        <f>_xlfn.XLOOKUP(Table2[[#This Row],[Protein]],Table3[name],Table3[subloc_assigned],"")&lt;&gt;""</f>
        <v>1</v>
      </c>
      <c r="O549" s="6" t="str" cm="1">
        <f t="array" ref="O549">IF(Table2[[#This Row],[modeled?]]," "&amp;_xlfn.TEXTJOIN(" ",FALSE,_xlfn._xlws.FILTER(Table3[subloc_assigned],Table3[name]=Table2[[#This Row],[Protein]],""))&amp;" ","")</f>
        <v xml:space="preserve"> c </v>
      </c>
      <c r="P549" s="6" t="b">
        <f>OR(ISNUMBER(FIND(" m ",Table2[[#This Row],[loc?]])),ISNUMBER(FIND(" mm ",Table2[[#This Row],[loc?]])))</f>
        <v>0</v>
      </c>
      <c r="Q549" s="6" t="b">
        <f>AND(OR(ISNUMBER(FIND(" m ",Table2[[#This Row],[loc?]])),ISNUMBER(FIND(" mm ",Table2[[#This Row],[loc?]]))),SUBSTITUTE(SUBSTITUTE(Table2[[#This Row],[loc?]]," m ","")," mm ","")="")</f>
        <v>0</v>
      </c>
      <c r="R549" s="36" cm="1">
        <f t="array" ref="R549">AVERAGE(IF(Table2[[#This Row],[Min_aerobic_1]:[Min_aerobic_2]]="NA",0,Table2[[#This Row],[Min_aerobic_1]:[Min_aerobic_2]]))</f>
        <v>1.6030607582566901E-5</v>
      </c>
    </row>
    <row r="550" spans="1:18" x14ac:dyDescent="0.35">
      <c r="A550" s="4" t="s">
        <v>1651</v>
      </c>
      <c r="B550" s="4" t="s">
        <v>1652</v>
      </c>
      <c r="C550" s="4" t="s">
        <v>1653</v>
      </c>
      <c r="D550" s="6">
        <v>4.3380443167385799E-5</v>
      </c>
      <c r="E550" s="6">
        <v>4.84864788199751E-5</v>
      </c>
      <c r="F550" s="6">
        <v>4.1835877222436802E-5</v>
      </c>
      <c r="G550" s="6">
        <v>4.3223463866331498E-5</v>
      </c>
      <c r="H550" s="6">
        <v>2.79925506266087E-5</v>
      </c>
      <c r="I550" s="6">
        <v>2.8391611876170499E-5</v>
      </c>
      <c r="J550" s="6">
        <v>2.8524954290145901E-5</v>
      </c>
      <c r="K550" s="6">
        <v>2.8229514909553001E-5</v>
      </c>
      <c r="L550" s="6">
        <v>3.0302586455478501E-5</v>
      </c>
      <c r="M550" s="6">
        <v>3.02977278735909E-5</v>
      </c>
      <c r="N550" s="4" t="b">
        <f>_xlfn.XLOOKUP(Table2[[#This Row],[Protein]],Table3[name],Table3[subloc_assigned],"")&lt;&gt;""</f>
        <v>0</v>
      </c>
      <c r="O550" s="6" t="str" cm="1">
        <f t="array" ref="O550">IF(Table2[[#This Row],[modeled?]]," "&amp;_xlfn.TEXTJOIN(" ",FALSE,_xlfn._xlws.FILTER(Table3[subloc_assigned],Table3[name]=Table2[[#This Row],[Protein]],""))&amp;" ","")</f>
        <v/>
      </c>
      <c r="P550" s="6" t="b">
        <f>OR(ISNUMBER(FIND(" m ",Table2[[#This Row],[loc?]])),ISNUMBER(FIND(" mm ",Table2[[#This Row],[loc?]])))</f>
        <v>0</v>
      </c>
      <c r="Q550" s="6" t="b">
        <f>AND(OR(ISNUMBER(FIND(" m ",Table2[[#This Row],[loc?]])),ISNUMBER(FIND(" mm ",Table2[[#This Row],[loc?]]))),SUBSTITUTE(SUBSTITUTE(Table2[[#This Row],[loc?]]," m ","")," mm ","")="")</f>
        <v>0</v>
      </c>
      <c r="R550" s="36" cm="1">
        <f t="array" ref="R550">AVERAGE(IF(Table2[[#This Row],[Min_aerobic_1]:[Min_aerobic_2]]="NA",0,Table2[[#This Row],[Min_aerobic_1]:[Min_aerobic_2]]))</f>
        <v>4.5933460993680453E-5</v>
      </c>
    </row>
    <row r="551" spans="1:18" x14ac:dyDescent="0.35">
      <c r="A551" s="4" t="s">
        <v>1654</v>
      </c>
      <c r="B551" s="4" t="s">
        <v>1655</v>
      </c>
      <c r="C551" s="4" t="s">
        <v>1656</v>
      </c>
      <c r="D551" s="6">
        <v>8.0544986635565392E-6</v>
      </c>
      <c r="E551" s="6">
        <v>6.63104538019927E-6</v>
      </c>
      <c r="F551" s="6">
        <v>9.7507871257443493E-6</v>
      </c>
      <c r="G551" s="6">
        <v>9.3046297711534997E-6</v>
      </c>
      <c r="H551" s="6">
        <v>5.0806370790310103E-6</v>
      </c>
      <c r="I551" s="6">
        <v>5.2097445091007798E-6</v>
      </c>
      <c r="J551" s="6">
        <v>5.3989467455110698E-6</v>
      </c>
      <c r="K551" s="6">
        <v>5.5899111811002898E-6</v>
      </c>
      <c r="L551" s="6">
        <v>5.9498965127524698E-6</v>
      </c>
      <c r="M551" s="6">
        <v>5.9546394679936203E-6</v>
      </c>
      <c r="N551" s="4" t="b">
        <f>_xlfn.XLOOKUP(Table2[[#This Row],[Protein]],Table3[name],Table3[subloc_assigned],"")&lt;&gt;""</f>
        <v>0</v>
      </c>
      <c r="O551" s="6" t="str" cm="1">
        <f t="array" ref="O551">IF(Table2[[#This Row],[modeled?]]," "&amp;_xlfn.TEXTJOIN(" ",FALSE,_xlfn._xlws.FILTER(Table3[subloc_assigned],Table3[name]=Table2[[#This Row],[Protein]],""))&amp;" ","")</f>
        <v/>
      </c>
      <c r="P551" s="6" t="b">
        <f>OR(ISNUMBER(FIND(" m ",Table2[[#This Row],[loc?]])),ISNUMBER(FIND(" mm ",Table2[[#This Row],[loc?]])))</f>
        <v>0</v>
      </c>
      <c r="Q551" s="6" t="b">
        <f>AND(OR(ISNUMBER(FIND(" m ",Table2[[#This Row],[loc?]])),ISNUMBER(FIND(" mm ",Table2[[#This Row],[loc?]]))),SUBSTITUTE(SUBSTITUTE(Table2[[#This Row],[loc?]]," m ","")," mm ","")="")</f>
        <v>0</v>
      </c>
      <c r="R551" s="36" cm="1">
        <f t="array" ref="R551">AVERAGE(IF(Table2[[#This Row],[Min_aerobic_1]:[Min_aerobic_2]]="NA",0,Table2[[#This Row],[Min_aerobic_1]:[Min_aerobic_2]]))</f>
        <v>7.3427720218779042E-6</v>
      </c>
    </row>
    <row r="552" spans="1:18" x14ac:dyDescent="0.35">
      <c r="A552" s="4" t="s">
        <v>1657</v>
      </c>
      <c r="B552" s="4" t="s">
        <v>1658</v>
      </c>
      <c r="C552" s="4" t="s">
        <v>1659</v>
      </c>
      <c r="D552" s="4">
        <v>6.0105110576115701E-4</v>
      </c>
      <c r="E552" s="4">
        <v>6.0687612669346595E-4</v>
      </c>
      <c r="F552" s="4">
        <v>5.18894265597045E-4</v>
      </c>
      <c r="G552" s="4">
        <v>5.4713066643137704E-4</v>
      </c>
      <c r="H552" s="4">
        <v>3.2607095806957899E-4</v>
      </c>
      <c r="I552" s="4">
        <v>3.3270676803455999E-4</v>
      </c>
      <c r="J552" s="4">
        <v>3.2846982263345199E-4</v>
      </c>
      <c r="K552" s="4">
        <v>2.26738934058597E-4</v>
      </c>
      <c r="L552" s="4">
        <v>2.42445275036091E-4</v>
      </c>
      <c r="M552" s="4">
        <v>2.4831691606761299E-4</v>
      </c>
      <c r="N552" s="4" t="b">
        <f>_xlfn.XLOOKUP(Table2[[#This Row],[Protein]],Table3[name],Table3[subloc_assigned],"")&lt;&gt;""</f>
        <v>1</v>
      </c>
      <c r="O552" s="6" t="str" cm="1">
        <f t="array" ref="O552">IF(Table2[[#This Row],[modeled?]]," "&amp;_xlfn.TEXTJOIN(" ",FALSE,_xlfn._xlws.FILTER(Table3[subloc_assigned],Table3[name]=Table2[[#This Row],[Protein]],""))&amp;" ","")</f>
        <v xml:space="preserve"> m </v>
      </c>
      <c r="P552" s="6" t="b">
        <f>OR(ISNUMBER(FIND(" m ",Table2[[#This Row],[loc?]])),ISNUMBER(FIND(" mm ",Table2[[#This Row],[loc?]])))</f>
        <v>1</v>
      </c>
      <c r="Q552" s="6" t="b">
        <f>AND(OR(ISNUMBER(FIND(" m ",Table2[[#This Row],[loc?]])),ISNUMBER(FIND(" mm ",Table2[[#This Row],[loc?]]))),SUBSTITUTE(SUBSTITUTE(Table2[[#This Row],[loc?]]," m ","")," mm ","")="")</f>
        <v>1</v>
      </c>
      <c r="R552" s="36" cm="1">
        <f t="array" ref="R552">AVERAGE(IF(Table2[[#This Row],[Min_aerobic_1]:[Min_aerobic_2]]="NA",0,Table2[[#This Row],[Min_aerobic_1]:[Min_aerobic_2]]))</f>
        <v>6.0396361622731148E-4</v>
      </c>
    </row>
    <row r="553" spans="1:18" x14ac:dyDescent="0.35">
      <c r="A553" s="4" t="s">
        <v>1660</v>
      </c>
      <c r="B553" s="4" t="s">
        <v>1661</v>
      </c>
      <c r="C553" s="4" t="s">
        <v>1662</v>
      </c>
      <c r="D553" s="6">
        <v>3.4002083353566803E-5</v>
      </c>
      <c r="E553" s="6">
        <v>2.8856191679351502E-5</v>
      </c>
      <c r="F553" s="6">
        <v>3.5260427219638597E-5</v>
      </c>
      <c r="G553" s="6">
        <v>3.4813771640985599E-5</v>
      </c>
      <c r="H553" s="6">
        <v>1.98234179586253E-5</v>
      </c>
      <c r="I553" s="6">
        <v>2.1528738684564201E-5</v>
      </c>
      <c r="J553" s="6">
        <v>2.1890690644497899E-5</v>
      </c>
      <c r="K553" s="6">
        <v>2.0485126340214499E-5</v>
      </c>
      <c r="L553" s="6">
        <v>2.1197514715451502E-5</v>
      </c>
      <c r="M553" s="6">
        <v>2.0895776855714302E-5</v>
      </c>
      <c r="N553" s="4" t="b">
        <f>_xlfn.XLOOKUP(Table2[[#This Row],[Protein]],Table3[name],Table3[subloc_assigned],"")&lt;&gt;""</f>
        <v>0</v>
      </c>
      <c r="O553" s="6" t="str" cm="1">
        <f t="array" ref="O553">IF(Table2[[#This Row],[modeled?]]," "&amp;_xlfn.TEXTJOIN(" ",FALSE,_xlfn._xlws.FILTER(Table3[subloc_assigned],Table3[name]=Table2[[#This Row],[Protein]],""))&amp;" ","")</f>
        <v/>
      </c>
      <c r="P553" s="6" t="b">
        <f>OR(ISNUMBER(FIND(" m ",Table2[[#This Row],[loc?]])),ISNUMBER(FIND(" mm ",Table2[[#This Row],[loc?]])))</f>
        <v>0</v>
      </c>
      <c r="Q553" s="6" t="b">
        <f>AND(OR(ISNUMBER(FIND(" m ",Table2[[#This Row],[loc?]])),ISNUMBER(FIND(" mm ",Table2[[#This Row],[loc?]]))),SUBSTITUTE(SUBSTITUTE(Table2[[#This Row],[loc?]]," m ","")," mm ","")="")</f>
        <v>0</v>
      </c>
      <c r="R553" s="36" cm="1">
        <f t="array" ref="R553">AVERAGE(IF(Table2[[#This Row],[Min_aerobic_1]:[Min_aerobic_2]]="NA",0,Table2[[#This Row],[Min_aerobic_1]:[Min_aerobic_2]]))</f>
        <v>3.1429137516459151E-5</v>
      </c>
    </row>
    <row r="554" spans="1:18" x14ac:dyDescent="0.35">
      <c r="A554" s="4" t="s">
        <v>1663</v>
      </c>
      <c r="B554" s="4" t="s">
        <v>1664</v>
      </c>
      <c r="C554" s="4" t="s">
        <v>1665</v>
      </c>
      <c r="D554" s="4">
        <v>1.29708541106429E-4</v>
      </c>
      <c r="E554" s="4">
        <v>1.22040508321188E-4</v>
      </c>
      <c r="F554" s="4">
        <v>1.394875348735E-4</v>
      </c>
      <c r="G554" s="4">
        <v>1.4690402060346501E-4</v>
      </c>
      <c r="H554" s="6">
        <v>6.09315592272928E-5</v>
      </c>
      <c r="I554" s="6">
        <v>6.2805016312618403E-5</v>
      </c>
      <c r="J554" s="6">
        <v>6.1962949814885204E-5</v>
      </c>
      <c r="K554" s="6">
        <v>6.5384710174621106E-5</v>
      </c>
      <c r="L554" s="6">
        <v>7.0059380275252302E-5</v>
      </c>
      <c r="M554" s="6">
        <v>7.1349441792695605E-5</v>
      </c>
      <c r="N554" s="4" t="b">
        <f>_xlfn.XLOOKUP(Table2[[#This Row],[Protein]],Table3[name],Table3[subloc_assigned],"")&lt;&gt;""</f>
        <v>0</v>
      </c>
      <c r="O554" s="6" t="str" cm="1">
        <f t="array" ref="O554">IF(Table2[[#This Row],[modeled?]]," "&amp;_xlfn.TEXTJOIN(" ",FALSE,_xlfn._xlws.FILTER(Table3[subloc_assigned],Table3[name]=Table2[[#This Row],[Protein]],""))&amp;" ","")</f>
        <v/>
      </c>
      <c r="P554" s="6" t="b">
        <f>OR(ISNUMBER(FIND(" m ",Table2[[#This Row],[loc?]])),ISNUMBER(FIND(" mm ",Table2[[#This Row],[loc?]])))</f>
        <v>0</v>
      </c>
      <c r="Q554" s="6" t="b">
        <f>AND(OR(ISNUMBER(FIND(" m ",Table2[[#This Row],[loc?]])),ISNUMBER(FIND(" mm ",Table2[[#This Row],[loc?]]))),SUBSTITUTE(SUBSTITUTE(Table2[[#This Row],[loc?]]," m ","")," mm ","")="")</f>
        <v>0</v>
      </c>
      <c r="R554" s="36" cm="1">
        <f t="array" ref="R554">AVERAGE(IF(Table2[[#This Row],[Min_aerobic_1]:[Min_aerobic_2]]="NA",0,Table2[[#This Row],[Min_aerobic_1]:[Min_aerobic_2]]))</f>
        <v>1.258745247138085E-4</v>
      </c>
    </row>
    <row r="555" spans="1:18" x14ac:dyDescent="0.35">
      <c r="A555" s="4" t="s">
        <v>1666</v>
      </c>
      <c r="B555" s="4" t="s">
        <v>1667</v>
      </c>
      <c r="C555" s="4" t="s">
        <v>1668</v>
      </c>
      <c r="D555" s="6">
        <v>4.7117660612630198E-6</v>
      </c>
      <c r="E555" s="6">
        <v>3.8926176537083501E-6</v>
      </c>
      <c r="F555" s="6">
        <v>5.2163069215778301E-6</v>
      </c>
      <c r="G555" s="6">
        <v>5.3119074384311203E-6</v>
      </c>
      <c r="H555" s="6">
        <v>6.2100994676894797E-6</v>
      </c>
      <c r="I555" s="6">
        <v>6.2890348823511997E-6</v>
      </c>
      <c r="J555" s="6">
        <v>6.2517641072266901E-6</v>
      </c>
      <c r="K555" s="6">
        <v>6.7414954915893804E-6</v>
      </c>
      <c r="L555" s="6">
        <v>6.7764274401753803E-6</v>
      </c>
      <c r="M555" s="6">
        <v>7.3016883326023102E-6</v>
      </c>
      <c r="N555" s="4" t="b">
        <f>_xlfn.XLOOKUP(Table2[[#This Row],[Protein]],Table3[name],Table3[subloc_assigned],"")&lt;&gt;""</f>
        <v>1</v>
      </c>
      <c r="O555" s="6" t="str" cm="1">
        <f t="array" ref="O555">IF(Table2[[#This Row],[modeled?]]," "&amp;_xlfn.TEXTJOIN(" ",FALSE,_xlfn._xlws.FILTER(Table3[subloc_assigned],Table3[name]=Table2[[#This Row],[Protein]],""))&amp;" ","")</f>
        <v xml:space="preserve"> c </v>
      </c>
      <c r="P555" s="6" t="b">
        <f>OR(ISNUMBER(FIND(" m ",Table2[[#This Row],[loc?]])),ISNUMBER(FIND(" mm ",Table2[[#This Row],[loc?]])))</f>
        <v>0</v>
      </c>
      <c r="Q555" s="6" t="b">
        <f>AND(OR(ISNUMBER(FIND(" m ",Table2[[#This Row],[loc?]])),ISNUMBER(FIND(" mm ",Table2[[#This Row],[loc?]]))),SUBSTITUTE(SUBSTITUTE(Table2[[#This Row],[loc?]]," m ","")," mm ","")="")</f>
        <v>0</v>
      </c>
      <c r="R555" s="36" cm="1">
        <f t="array" ref="R555">AVERAGE(IF(Table2[[#This Row],[Min_aerobic_1]:[Min_aerobic_2]]="NA",0,Table2[[#This Row],[Min_aerobic_1]:[Min_aerobic_2]]))</f>
        <v>4.302191857485685E-6</v>
      </c>
    </row>
    <row r="556" spans="1:18" x14ac:dyDescent="0.35">
      <c r="A556" s="4" t="s">
        <v>1669</v>
      </c>
      <c r="B556" s="4" t="s">
        <v>1670</v>
      </c>
      <c r="C556" s="4" t="s">
        <v>1671</v>
      </c>
      <c r="D556" s="6">
        <v>2.7330273314839302E-5</v>
      </c>
      <c r="E556" s="6">
        <v>2.1594137179274101E-5</v>
      </c>
      <c r="F556" s="6">
        <v>3.1572001968462403E-5</v>
      </c>
      <c r="G556" s="6">
        <v>3.3120803609137101E-5</v>
      </c>
      <c r="H556" s="6">
        <v>2.1743801614368199E-5</v>
      </c>
      <c r="I556" s="6">
        <v>2.1722183304470699E-5</v>
      </c>
      <c r="J556" s="6">
        <v>2.2080776613719099E-5</v>
      </c>
      <c r="K556" s="6">
        <v>2.5572275579026299E-5</v>
      </c>
      <c r="L556" s="6">
        <v>2.69670843454703E-5</v>
      </c>
      <c r="M556" s="6">
        <v>2.7224154525163799E-5</v>
      </c>
      <c r="N556" s="4" t="b">
        <f>_xlfn.XLOOKUP(Table2[[#This Row],[Protein]],Table3[name],Table3[subloc_assigned],"")&lt;&gt;""</f>
        <v>0</v>
      </c>
      <c r="O556" s="6" t="str" cm="1">
        <f t="array" ref="O556">IF(Table2[[#This Row],[modeled?]]," "&amp;_xlfn.TEXTJOIN(" ",FALSE,_xlfn._xlws.FILTER(Table3[subloc_assigned],Table3[name]=Table2[[#This Row],[Protein]],""))&amp;" ","")</f>
        <v/>
      </c>
      <c r="P556" s="6" t="b">
        <f>OR(ISNUMBER(FIND(" m ",Table2[[#This Row],[loc?]])),ISNUMBER(FIND(" mm ",Table2[[#This Row],[loc?]])))</f>
        <v>0</v>
      </c>
      <c r="Q556" s="6" t="b">
        <f>AND(OR(ISNUMBER(FIND(" m ",Table2[[#This Row],[loc?]])),ISNUMBER(FIND(" mm ",Table2[[#This Row],[loc?]]))),SUBSTITUTE(SUBSTITUTE(Table2[[#This Row],[loc?]]," m ","")," mm ","")="")</f>
        <v>0</v>
      </c>
      <c r="R556" s="36" cm="1">
        <f t="array" ref="R556">AVERAGE(IF(Table2[[#This Row],[Min_aerobic_1]:[Min_aerobic_2]]="NA",0,Table2[[#This Row],[Min_aerobic_1]:[Min_aerobic_2]]))</f>
        <v>2.44622052470567E-5</v>
      </c>
    </row>
    <row r="557" spans="1:18" x14ac:dyDescent="0.35">
      <c r="A557" s="4" t="s">
        <v>1672</v>
      </c>
      <c r="B557" s="4" t="s">
        <v>1673</v>
      </c>
      <c r="C557" s="4" t="s">
        <v>1674</v>
      </c>
      <c r="D557" s="6">
        <v>6.17795063602437E-6</v>
      </c>
      <c r="E557" s="6">
        <v>5.85296815644152E-6</v>
      </c>
      <c r="F557" s="6">
        <v>6.80870540482968E-6</v>
      </c>
      <c r="G557" s="6">
        <v>7.6800978029064996E-6</v>
      </c>
      <c r="H557" s="4" t="s">
        <v>19</v>
      </c>
      <c r="I557" s="4" t="s">
        <v>19</v>
      </c>
      <c r="J557" s="4" t="s">
        <v>19</v>
      </c>
      <c r="K557" s="4" t="s">
        <v>19</v>
      </c>
      <c r="L557" s="4" t="s">
        <v>19</v>
      </c>
      <c r="M557" s="4" t="s">
        <v>19</v>
      </c>
      <c r="N557" s="4" t="b">
        <f>_xlfn.XLOOKUP(Table2[[#This Row],[Protein]],Table3[name],Table3[subloc_assigned],"")&lt;&gt;""</f>
        <v>0</v>
      </c>
      <c r="O557" s="6" t="str" cm="1">
        <f t="array" ref="O557">IF(Table2[[#This Row],[modeled?]]," "&amp;_xlfn.TEXTJOIN(" ",FALSE,_xlfn._xlws.FILTER(Table3[subloc_assigned],Table3[name]=Table2[[#This Row],[Protein]],""))&amp;" ","")</f>
        <v/>
      </c>
      <c r="P557" s="6" t="b">
        <f>OR(ISNUMBER(FIND(" m ",Table2[[#This Row],[loc?]])),ISNUMBER(FIND(" mm ",Table2[[#This Row],[loc?]])))</f>
        <v>0</v>
      </c>
      <c r="Q557" s="6" t="b">
        <f>AND(OR(ISNUMBER(FIND(" m ",Table2[[#This Row],[loc?]])),ISNUMBER(FIND(" mm ",Table2[[#This Row],[loc?]]))),SUBSTITUTE(SUBSTITUTE(Table2[[#This Row],[loc?]]," m ","")," mm ","")="")</f>
        <v>0</v>
      </c>
      <c r="R557" s="36" cm="1">
        <f t="array" ref="R557">AVERAGE(IF(Table2[[#This Row],[Min_aerobic_1]:[Min_aerobic_2]]="NA",0,Table2[[#This Row],[Min_aerobic_1]:[Min_aerobic_2]]))</f>
        <v>6.015459396232945E-6</v>
      </c>
    </row>
    <row r="558" spans="1:18" x14ac:dyDescent="0.35">
      <c r="A558" s="4" t="s">
        <v>1675</v>
      </c>
      <c r="B558" s="4" t="s">
        <v>1676</v>
      </c>
      <c r="C558" s="4" t="s">
        <v>1677</v>
      </c>
      <c r="D558" s="6">
        <v>2.6255964649929999E-5</v>
      </c>
      <c r="E558" s="6">
        <v>2.3680704191487701E-5</v>
      </c>
      <c r="F558" s="6">
        <v>2.7211901922168099E-5</v>
      </c>
      <c r="G558" s="6">
        <v>2.6345756021946801E-5</v>
      </c>
      <c r="H558" s="6">
        <v>1.51739675504656E-5</v>
      </c>
      <c r="I558" s="6">
        <v>1.48199673257352E-5</v>
      </c>
      <c r="J558" s="6">
        <v>1.63456490904983E-5</v>
      </c>
      <c r="K558" s="6">
        <v>1.6570160809996601E-5</v>
      </c>
      <c r="L558" s="6">
        <v>1.77705932088624E-5</v>
      </c>
      <c r="M558" s="6">
        <v>1.81979046056655E-5</v>
      </c>
      <c r="N558" s="4" t="b">
        <f>_xlfn.XLOOKUP(Table2[[#This Row],[Protein]],Table3[name],Table3[subloc_assigned],"")&lt;&gt;""</f>
        <v>0</v>
      </c>
      <c r="O558" s="6" t="str" cm="1">
        <f t="array" ref="O558">IF(Table2[[#This Row],[modeled?]]," "&amp;_xlfn.TEXTJOIN(" ",FALSE,_xlfn._xlws.FILTER(Table3[subloc_assigned],Table3[name]=Table2[[#This Row],[Protein]],""))&amp;" ","")</f>
        <v/>
      </c>
      <c r="P558" s="6" t="b">
        <f>OR(ISNUMBER(FIND(" m ",Table2[[#This Row],[loc?]])),ISNUMBER(FIND(" mm ",Table2[[#This Row],[loc?]])))</f>
        <v>0</v>
      </c>
      <c r="Q558" s="6" t="b">
        <f>AND(OR(ISNUMBER(FIND(" m ",Table2[[#This Row],[loc?]])),ISNUMBER(FIND(" mm ",Table2[[#This Row],[loc?]]))),SUBSTITUTE(SUBSTITUTE(Table2[[#This Row],[loc?]]," m ","")," mm ","")="")</f>
        <v>0</v>
      </c>
      <c r="R558" s="36" cm="1">
        <f t="array" ref="R558">AVERAGE(IF(Table2[[#This Row],[Min_aerobic_1]:[Min_aerobic_2]]="NA",0,Table2[[#This Row],[Min_aerobic_1]:[Min_aerobic_2]]))</f>
        <v>2.496833442070885E-5</v>
      </c>
    </row>
    <row r="559" spans="1:18" x14ac:dyDescent="0.35">
      <c r="A559" s="4" t="s">
        <v>1678</v>
      </c>
      <c r="B559" s="4" t="s">
        <v>1679</v>
      </c>
      <c r="C559" s="4" t="s">
        <v>1680</v>
      </c>
      <c r="D559" s="4">
        <v>2.94533082071313E-4</v>
      </c>
      <c r="E559" s="4">
        <v>2.5124014100223199E-4</v>
      </c>
      <c r="F559" s="4">
        <v>3.50698744444525E-4</v>
      </c>
      <c r="G559" s="4">
        <v>3.2310438640700199E-4</v>
      </c>
      <c r="H559" s="6">
        <v>5.1514364527277499E-5</v>
      </c>
      <c r="I559" s="6">
        <v>5.3936517171164401E-5</v>
      </c>
      <c r="J559" s="6">
        <v>5.5708067768124102E-5</v>
      </c>
      <c r="K559" s="6">
        <v>9.2812647846023401E-5</v>
      </c>
      <c r="L559" s="6">
        <v>9.7929204732905505E-5</v>
      </c>
      <c r="M559" s="6">
        <v>9.1979351490846094E-5</v>
      </c>
      <c r="N559" s="4" t="b">
        <f>_xlfn.XLOOKUP(Table2[[#This Row],[Protein]],Table3[name],Table3[subloc_assigned],"")&lt;&gt;""</f>
        <v>1</v>
      </c>
      <c r="O559" s="6" t="str" cm="1">
        <f t="array" ref="O559">IF(Table2[[#This Row],[modeled?]]," "&amp;_xlfn.TEXTJOIN(" ",FALSE,_xlfn._xlws.FILTER(Table3[subloc_assigned],Table3[name]=Table2[[#This Row],[Protein]],""))&amp;" ","")</f>
        <v xml:space="preserve"> c </v>
      </c>
      <c r="P559" s="6" t="b">
        <f>OR(ISNUMBER(FIND(" m ",Table2[[#This Row],[loc?]])),ISNUMBER(FIND(" mm ",Table2[[#This Row],[loc?]])))</f>
        <v>0</v>
      </c>
      <c r="Q559" s="6" t="b">
        <f>AND(OR(ISNUMBER(FIND(" m ",Table2[[#This Row],[loc?]])),ISNUMBER(FIND(" mm ",Table2[[#This Row],[loc?]]))),SUBSTITUTE(SUBSTITUTE(Table2[[#This Row],[loc?]]," m ","")," mm ","")="")</f>
        <v>0</v>
      </c>
      <c r="R559" s="36" cm="1">
        <f t="array" ref="R559">AVERAGE(IF(Table2[[#This Row],[Min_aerobic_1]:[Min_aerobic_2]]="NA",0,Table2[[#This Row],[Min_aerobic_1]:[Min_aerobic_2]]))</f>
        <v>2.7288661153677246E-4</v>
      </c>
    </row>
    <row r="560" spans="1:18" x14ac:dyDescent="0.35">
      <c r="A560" s="4" t="s">
        <v>1681</v>
      </c>
      <c r="B560" s="4" t="s">
        <v>1682</v>
      </c>
      <c r="C560" s="4" t="s">
        <v>1683</v>
      </c>
      <c r="D560" s="6">
        <v>9.6913858040688399E-6</v>
      </c>
      <c r="E560" s="6">
        <v>9.2760674901363999E-6</v>
      </c>
      <c r="F560" s="6">
        <v>1.1688541491007101E-5</v>
      </c>
      <c r="G560" s="6">
        <v>1.10634457469004E-5</v>
      </c>
      <c r="H560" s="6">
        <v>9.9962547646219493E-6</v>
      </c>
      <c r="I560" s="6">
        <v>9.3057415614875598E-6</v>
      </c>
      <c r="J560" s="6">
        <v>1.0032039233756301E-5</v>
      </c>
      <c r="K560" s="6">
        <v>8.8786228573786502E-6</v>
      </c>
      <c r="L560" s="6">
        <v>9.7672543759341993E-6</v>
      </c>
      <c r="M560" s="6">
        <v>9.6896260214537596E-6</v>
      </c>
      <c r="N560" s="4" t="b">
        <f>_xlfn.XLOOKUP(Table2[[#This Row],[Protein]],Table3[name],Table3[subloc_assigned],"")&lt;&gt;""</f>
        <v>0</v>
      </c>
      <c r="O560" s="6" t="str" cm="1">
        <f t="array" ref="O560">IF(Table2[[#This Row],[modeled?]]," "&amp;_xlfn.TEXTJOIN(" ",FALSE,_xlfn._xlws.FILTER(Table3[subloc_assigned],Table3[name]=Table2[[#This Row],[Protein]],""))&amp;" ","")</f>
        <v/>
      </c>
      <c r="P560" s="6" t="b">
        <f>OR(ISNUMBER(FIND(" m ",Table2[[#This Row],[loc?]])),ISNUMBER(FIND(" mm ",Table2[[#This Row],[loc?]])))</f>
        <v>0</v>
      </c>
      <c r="Q560" s="6" t="b">
        <f>AND(OR(ISNUMBER(FIND(" m ",Table2[[#This Row],[loc?]])),ISNUMBER(FIND(" mm ",Table2[[#This Row],[loc?]]))),SUBSTITUTE(SUBSTITUTE(Table2[[#This Row],[loc?]]," m ","")," mm ","")="")</f>
        <v>0</v>
      </c>
      <c r="R560" s="36" cm="1">
        <f t="array" ref="R560">AVERAGE(IF(Table2[[#This Row],[Min_aerobic_1]:[Min_aerobic_2]]="NA",0,Table2[[#This Row],[Min_aerobic_1]:[Min_aerobic_2]]))</f>
        <v>9.4837266471026207E-6</v>
      </c>
    </row>
    <row r="561" spans="1:18" x14ac:dyDescent="0.35">
      <c r="A561" s="4" t="s">
        <v>1684</v>
      </c>
      <c r="B561" s="4" t="s">
        <v>1685</v>
      </c>
      <c r="C561" s="4" t="s">
        <v>1686</v>
      </c>
      <c r="D561" s="6">
        <v>4.04282077948052E-5</v>
      </c>
      <c r="E561" s="6">
        <v>3.3959769930779998E-5</v>
      </c>
      <c r="F561" s="6">
        <v>4.5985998555323397E-5</v>
      </c>
      <c r="G561" s="6">
        <v>4.7390845111434099E-5</v>
      </c>
      <c r="H561" s="6">
        <v>1.29627947457492E-5</v>
      </c>
      <c r="I561" s="6">
        <v>1.1982744353958601E-5</v>
      </c>
      <c r="J561" s="6">
        <v>1.2792829587228699E-5</v>
      </c>
      <c r="K561" s="6">
        <v>1.39241654700259E-5</v>
      </c>
      <c r="L561" s="6">
        <v>1.44012065642434E-5</v>
      </c>
      <c r="M561" s="6">
        <v>1.4094872003495799E-5</v>
      </c>
      <c r="N561" s="4" t="b">
        <f>_xlfn.XLOOKUP(Table2[[#This Row],[Protein]],Table3[name],Table3[subloc_assigned],"")&lt;&gt;""</f>
        <v>0</v>
      </c>
      <c r="O561" s="6" t="str" cm="1">
        <f t="array" ref="O561">IF(Table2[[#This Row],[modeled?]]," "&amp;_xlfn.TEXTJOIN(" ",FALSE,_xlfn._xlws.FILTER(Table3[subloc_assigned],Table3[name]=Table2[[#This Row],[Protein]],""))&amp;" ","")</f>
        <v/>
      </c>
      <c r="P561" s="6" t="b">
        <f>OR(ISNUMBER(FIND(" m ",Table2[[#This Row],[loc?]])),ISNUMBER(FIND(" mm ",Table2[[#This Row],[loc?]])))</f>
        <v>0</v>
      </c>
      <c r="Q561" s="6" t="b">
        <f>AND(OR(ISNUMBER(FIND(" m ",Table2[[#This Row],[loc?]])),ISNUMBER(FIND(" mm ",Table2[[#This Row],[loc?]]))),SUBSTITUTE(SUBSTITUTE(Table2[[#This Row],[loc?]]," m ","")," mm ","")="")</f>
        <v>0</v>
      </c>
      <c r="R561" s="36" cm="1">
        <f t="array" ref="R561">AVERAGE(IF(Table2[[#This Row],[Min_aerobic_1]:[Min_aerobic_2]]="NA",0,Table2[[#This Row],[Min_aerobic_1]:[Min_aerobic_2]]))</f>
        <v>3.7193988862792602E-5</v>
      </c>
    </row>
    <row r="562" spans="1:18" x14ac:dyDescent="0.35">
      <c r="A562" s="4" t="s">
        <v>1687</v>
      </c>
      <c r="B562" s="4" t="s">
        <v>1688</v>
      </c>
      <c r="C562" s="4" t="s">
        <v>1689</v>
      </c>
      <c r="D562" s="6">
        <v>3.8573973319265196E-6</v>
      </c>
      <c r="E562" s="6">
        <v>2.9314045375409401E-6</v>
      </c>
      <c r="F562" s="6">
        <v>4.2357858943071299E-6</v>
      </c>
      <c r="G562" s="6">
        <v>4.2811327644583196E-6</v>
      </c>
      <c r="H562" s="6">
        <v>5.3186142860736103E-6</v>
      </c>
      <c r="I562" s="6">
        <v>4.7958126716680496E-6</v>
      </c>
      <c r="J562" s="6">
        <v>5.1389234067268801E-6</v>
      </c>
      <c r="K562" s="6">
        <v>4.9090878119643801E-6</v>
      </c>
      <c r="L562" s="6">
        <v>5.3381029921294398E-6</v>
      </c>
      <c r="M562" s="6">
        <v>5.0067535179844504E-6</v>
      </c>
      <c r="N562" s="4" t="b">
        <f>_xlfn.XLOOKUP(Table2[[#This Row],[Protein]],Table3[name],Table3[subloc_assigned],"")&lt;&gt;""</f>
        <v>0</v>
      </c>
      <c r="O562" s="6" t="str" cm="1">
        <f t="array" ref="O562">IF(Table2[[#This Row],[modeled?]]," "&amp;_xlfn.TEXTJOIN(" ",FALSE,_xlfn._xlws.FILTER(Table3[subloc_assigned],Table3[name]=Table2[[#This Row],[Protein]],""))&amp;" ","")</f>
        <v/>
      </c>
      <c r="P562" s="6" t="b">
        <f>OR(ISNUMBER(FIND(" m ",Table2[[#This Row],[loc?]])),ISNUMBER(FIND(" mm ",Table2[[#This Row],[loc?]])))</f>
        <v>0</v>
      </c>
      <c r="Q562" s="6" t="b">
        <f>AND(OR(ISNUMBER(FIND(" m ",Table2[[#This Row],[loc?]])),ISNUMBER(FIND(" mm ",Table2[[#This Row],[loc?]]))),SUBSTITUTE(SUBSTITUTE(Table2[[#This Row],[loc?]]," m ","")," mm ","")="")</f>
        <v>0</v>
      </c>
      <c r="R562" s="36" cm="1">
        <f t="array" ref="R562">AVERAGE(IF(Table2[[#This Row],[Min_aerobic_1]:[Min_aerobic_2]]="NA",0,Table2[[#This Row],[Min_aerobic_1]:[Min_aerobic_2]]))</f>
        <v>3.3944009347337299E-6</v>
      </c>
    </row>
    <row r="563" spans="1:18" x14ac:dyDescent="0.35">
      <c r="A563" s="4" t="s">
        <v>1690</v>
      </c>
      <c r="B563" s="4" t="s">
        <v>1691</v>
      </c>
      <c r="C563" s="4" t="s">
        <v>1692</v>
      </c>
      <c r="D563" s="4">
        <v>4.8495110115753202E-4</v>
      </c>
      <c r="E563" s="4">
        <v>3.97330408184226E-4</v>
      </c>
      <c r="F563" s="4">
        <v>5.2956110271019604E-4</v>
      </c>
      <c r="G563" s="4">
        <v>5.3431304426005701E-4</v>
      </c>
      <c r="H563" s="4">
        <v>7.4710261050439002E-4</v>
      </c>
      <c r="I563" s="4">
        <v>7.4259526901656605E-4</v>
      </c>
      <c r="J563" s="4">
        <v>7.5223616033945199E-4</v>
      </c>
      <c r="K563" s="4">
        <v>8.0915369977513395E-4</v>
      </c>
      <c r="L563" s="4">
        <v>8.60695899803711E-4</v>
      </c>
      <c r="M563" s="4">
        <v>8.7587855948164501E-4</v>
      </c>
      <c r="N563" s="4" t="b">
        <f>_xlfn.XLOOKUP(Table2[[#This Row],[Protein]],Table3[name],Table3[subloc_assigned],"")&lt;&gt;""</f>
        <v>0</v>
      </c>
      <c r="O563" s="6" t="str" cm="1">
        <f t="array" ref="O563">IF(Table2[[#This Row],[modeled?]]," "&amp;_xlfn.TEXTJOIN(" ",FALSE,_xlfn._xlws.FILTER(Table3[subloc_assigned],Table3[name]=Table2[[#This Row],[Protein]],""))&amp;" ","")</f>
        <v/>
      </c>
      <c r="P563" s="6" t="b">
        <f>OR(ISNUMBER(FIND(" m ",Table2[[#This Row],[loc?]])),ISNUMBER(FIND(" mm ",Table2[[#This Row],[loc?]])))</f>
        <v>0</v>
      </c>
      <c r="Q563" s="6" t="b">
        <f>AND(OR(ISNUMBER(FIND(" m ",Table2[[#This Row],[loc?]])),ISNUMBER(FIND(" mm ",Table2[[#This Row],[loc?]]))),SUBSTITUTE(SUBSTITUTE(Table2[[#This Row],[loc?]]," m ","")," mm ","")="")</f>
        <v>0</v>
      </c>
      <c r="R563" s="36" cm="1">
        <f t="array" ref="R563">AVERAGE(IF(Table2[[#This Row],[Min_aerobic_1]:[Min_aerobic_2]]="NA",0,Table2[[#This Row],[Min_aerobic_1]:[Min_aerobic_2]]))</f>
        <v>4.4114075467087898E-4</v>
      </c>
    </row>
    <row r="564" spans="1:18" x14ac:dyDescent="0.35">
      <c r="A564" s="4" t="s">
        <v>1693</v>
      </c>
      <c r="B564" s="4" t="s">
        <v>1694</v>
      </c>
      <c r="C564" s="4" t="s">
        <v>1695</v>
      </c>
      <c r="D564" s="4">
        <v>1.63823376581702E-4</v>
      </c>
      <c r="E564" s="4">
        <v>1.5515198741355101E-4</v>
      </c>
      <c r="F564" s="4">
        <v>1.8888275452541499E-4</v>
      </c>
      <c r="G564" s="4">
        <v>1.83816060659913E-4</v>
      </c>
      <c r="H564" s="4">
        <v>1.3696230694429799E-4</v>
      </c>
      <c r="I564" s="4">
        <v>1.3848653003464901E-4</v>
      </c>
      <c r="J564" s="4">
        <v>1.3956725834570201E-4</v>
      </c>
      <c r="K564" s="4">
        <v>1.64835091856293E-4</v>
      </c>
      <c r="L564" s="4">
        <v>1.6792270713468599E-4</v>
      </c>
      <c r="M564" s="4">
        <v>1.6321530895426501E-4</v>
      </c>
      <c r="N564" s="4" t="b">
        <f>_xlfn.XLOOKUP(Table2[[#This Row],[Protein]],Table3[name],Table3[subloc_assigned],"")&lt;&gt;""</f>
        <v>0</v>
      </c>
      <c r="O564" s="6" t="str" cm="1">
        <f t="array" ref="O564">IF(Table2[[#This Row],[modeled?]]," "&amp;_xlfn.TEXTJOIN(" ",FALSE,_xlfn._xlws.FILTER(Table3[subloc_assigned],Table3[name]=Table2[[#This Row],[Protein]],""))&amp;" ","")</f>
        <v/>
      </c>
      <c r="P564" s="6" t="b">
        <f>OR(ISNUMBER(FIND(" m ",Table2[[#This Row],[loc?]])),ISNUMBER(FIND(" mm ",Table2[[#This Row],[loc?]])))</f>
        <v>0</v>
      </c>
      <c r="Q564" s="6" t="b">
        <f>AND(OR(ISNUMBER(FIND(" m ",Table2[[#This Row],[loc?]])),ISNUMBER(FIND(" mm ",Table2[[#This Row],[loc?]]))),SUBSTITUTE(SUBSTITUTE(Table2[[#This Row],[loc?]]," m ","")," mm ","")="")</f>
        <v>0</v>
      </c>
      <c r="R564" s="36" cm="1">
        <f t="array" ref="R564">AVERAGE(IF(Table2[[#This Row],[Min_aerobic_1]:[Min_aerobic_2]]="NA",0,Table2[[#This Row],[Min_aerobic_1]:[Min_aerobic_2]]))</f>
        <v>1.5948768199762649E-4</v>
      </c>
    </row>
    <row r="565" spans="1:18" x14ac:dyDescent="0.35">
      <c r="A565" s="4" t="s">
        <v>1696</v>
      </c>
      <c r="B565" s="4" t="s">
        <v>1697</v>
      </c>
      <c r="C565" s="4" t="s">
        <v>1698</v>
      </c>
      <c r="D565" s="6">
        <v>2.4169567654308699E-5</v>
      </c>
      <c r="E565" s="6">
        <v>2.2460501031387001E-5</v>
      </c>
      <c r="F565" s="6">
        <v>2.7664687744095399E-5</v>
      </c>
      <c r="G565" s="6">
        <v>2.6436367149427399E-5</v>
      </c>
      <c r="H565" s="6">
        <v>9.6275591817600096E-6</v>
      </c>
      <c r="I565" s="6">
        <v>1.02441687521414E-5</v>
      </c>
      <c r="J565" s="6">
        <v>9.5016728286310202E-6</v>
      </c>
      <c r="K565" s="6">
        <v>1.17695416530538E-5</v>
      </c>
      <c r="L565" s="6">
        <v>1.23040005458344E-5</v>
      </c>
      <c r="M565" s="6">
        <v>1.27054363359828E-5</v>
      </c>
      <c r="N565" s="4" t="b">
        <f>_xlfn.XLOOKUP(Table2[[#This Row],[Protein]],Table3[name],Table3[subloc_assigned],"")&lt;&gt;""</f>
        <v>0</v>
      </c>
      <c r="O565" s="6" t="str" cm="1">
        <f t="array" ref="O565">IF(Table2[[#This Row],[modeled?]]," "&amp;_xlfn.TEXTJOIN(" ",FALSE,_xlfn._xlws.FILTER(Table3[subloc_assigned],Table3[name]=Table2[[#This Row],[Protein]],""))&amp;" ","")</f>
        <v/>
      </c>
      <c r="P565" s="6" t="b">
        <f>OR(ISNUMBER(FIND(" m ",Table2[[#This Row],[loc?]])),ISNUMBER(FIND(" mm ",Table2[[#This Row],[loc?]])))</f>
        <v>0</v>
      </c>
      <c r="Q565" s="6" t="b">
        <f>AND(OR(ISNUMBER(FIND(" m ",Table2[[#This Row],[loc?]])),ISNUMBER(FIND(" mm ",Table2[[#This Row],[loc?]]))),SUBSTITUTE(SUBSTITUTE(Table2[[#This Row],[loc?]]," m ","")," mm ","")="")</f>
        <v>0</v>
      </c>
      <c r="R565" s="36" cm="1">
        <f t="array" ref="R565">AVERAGE(IF(Table2[[#This Row],[Min_aerobic_1]:[Min_aerobic_2]]="NA",0,Table2[[#This Row],[Min_aerobic_1]:[Min_aerobic_2]]))</f>
        <v>2.331503434284785E-5</v>
      </c>
    </row>
    <row r="566" spans="1:18" x14ac:dyDescent="0.35">
      <c r="A566" s="4" t="s">
        <v>1699</v>
      </c>
      <c r="B566" s="4" t="s">
        <v>1700</v>
      </c>
      <c r="C566" s="4" t="s">
        <v>1701</v>
      </c>
      <c r="D566" s="6">
        <v>4.7186487569199204E-6</v>
      </c>
      <c r="E566" s="6">
        <v>3.8574278325279699E-6</v>
      </c>
      <c r="F566" s="6">
        <v>4.4791440662802099E-6</v>
      </c>
      <c r="G566" s="6">
        <v>4.5570398073416201E-6</v>
      </c>
      <c r="H566" s="6">
        <v>4.6857159053240497E-6</v>
      </c>
      <c r="I566" s="6">
        <v>5.1707500284518998E-6</v>
      </c>
      <c r="J566" s="6">
        <v>5.0860216253480002E-6</v>
      </c>
      <c r="K566" s="6">
        <v>4.8638704333705802E-6</v>
      </c>
      <c r="L566" s="6">
        <v>5.22108734465515E-6</v>
      </c>
      <c r="M566" s="6">
        <v>5.4362017789169801E-6</v>
      </c>
      <c r="N566" s="4" t="b">
        <f>_xlfn.XLOOKUP(Table2[[#This Row],[Protein]],Table3[name],Table3[subloc_assigned],"")&lt;&gt;""</f>
        <v>1</v>
      </c>
      <c r="O566" s="6" t="str" cm="1">
        <f t="array" ref="O566">IF(Table2[[#This Row],[modeled?]]," "&amp;_xlfn.TEXTJOIN(" ",FALSE,_xlfn._xlws.FILTER(Table3[subloc_assigned],Table3[name]=Table2[[#This Row],[Protein]],""))&amp;" ","")</f>
        <v xml:space="preserve"> gm </v>
      </c>
      <c r="P566" s="6" t="b">
        <f>OR(ISNUMBER(FIND(" m ",Table2[[#This Row],[loc?]])),ISNUMBER(FIND(" mm ",Table2[[#This Row],[loc?]])))</f>
        <v>0</v>
      </c>
      <c r="Q566" s="6" t="b">
        <f>AND(OR(ISNUMBER(FIND(" m ",Table2[[#This Row],[loc?]])),ISNUMBER(FIND(" mm ",Table2[[#This Row],[loc?]]))),SUBSTITUTE(SUBSTITUTE(Table2[[#This Row],[loc?]]," m ","")," mm ","")="")</f>
        <v>0</v>
      </c>
      <c r="R566" s="36" cm="1">
        <f t="array" ref="R566">AVERAGE(IF(Table2[[#This Row],[Min_aerobic_1]:[Min_aerobic_2]]="NA",0,Table2[[#This Row],[Min_aerobic_1]:[Min_aerobic_2]]))</f>
        <v>4.2880382947239452E-6</v>
      </c>
    </row>
    <row r="567" spans="1:18" x14ac:dyDescent="0.35">
      <c r="A567" s="4" t="s">
        <v>1702</v>
      </c>
      <c r="B567" s="4" t="s">
        <v>1703</v>
      </c>
      <c r="C567" s="4" t="s">
        <v>1704</v>
      </c>
      <c r="D567" s="4">
        <v>2.7470813853272801E-4</v>
      </c>
      <c r="E567" s="4">
        <v>3.8315231049774697E-4</v>
      </c>
      <c r="F567" s="4">
        <v>3.3512204480785001E-4</v>
      </c>
      <c r="G567" s="4">
        <v>3.7612718602957301E-4</v>
      </c>
      <c r="H567" s="4">
        <v>4.6337539558976101E-4</v>
      </c>
      <c r="I567" s="4">
        <v>4.7616984874539501E-4</v>
      </c>
      <c r="J567" s="4">
        <v>4.5299127336756602E-4</v>
      </c>
      <c r="K567" s="4">
        <v>4.2940277777819402E-4</v>
      </c>
      <c r="L567" s="4">
        <v>4.5999158294031899E-4</v>
      </c>
      <c r="M567" s="4">
        <v>4.5406578003645499E-4</v>
      </c>
      <c r="N567" s="4" t="b">
        <f>_xlfn.XLOOKUP(Table2[[#This Row],[Protein]],Table3[name],Table3[subloc_assigned],"")&lt;&gt;""</f>
        <v>0</v>
      </c>
      <c r="O567" s="6" t="str" cm="1">
        <f t="array" ref="O567">IF(Table2[[#This Row],[modeled?]]," "&amp;_xlfn.TEXTJOIN(" ",FALSE,_xlfn._xlws.FILTER(Table3[subloc_assigned],Table3[name]=Table2[[#This Row],[Protein]],""))&amp;" ","")</f>
        <v/>
      </c>
      <c r="P567" s="6" t="b">
        <f>OR(ISNUMBER(FIND(" m ",Table2[[#This Row],[loc?]])),ISNUMBER(FIND(" mm ",Table2[[#This Row],[loc?]])))</f>
        <v>0</v>
      </c>
      <c r="Q567" s="6" t="b">
        <f>AND(OR(ISNUMBER(FIND(" m ",Table2[[#This Row],[loc?]])),ISNUMBER(FIND(" mm ",Table2[[#This Row],[loc?]]))),SUBSTITUTE(SUBSTITUTE(Table2[[#This Row],[loc?]]," m ","")," mm ","")="")</f>
        <v>0</v>
      </c>
      <c r="R567" s="36" cm="1">
        <f t="array" ref="R567">AVERAGE(IF(Table2[[#This Row],[Min_aerobic_1]:[Min_aerobic_2]]="NA",0,Table2[[#This Row],[Min_aerobic_1]:[Min_aerobic_2]]))</f>
        <v>3.2893022451523752E-4</v>
      </c>
    </row>
    <row r="568" spans="1:18" x14ac:dyDescent="0.35">
      <c r="A568" s="4" t="s">
        <v>1705</v>
      </c>
      <c r="B568" s="4" t="s">
        <v>1706</v>
      </c>
      <c r="C568" s="4" t="s">
        <v>1707</v>
      </c>
      <c r="D568" s="4">
        <v>6.7208757914472505E-4</v>
      </c>
      <c r="E568" s="4">
        <v>5.4883840750271403E-4</v>
      </c>
      <c r="F568" s="4">
        <v>6.8826288226315905E-4</v>
      </c>
      <c r="G568" s="4">
        <v>6.8222529809287803E-4</v>
      </c>
      <c r="H568" s="4">
        <v>2.67667657077438E-4</v>
      </c>
      <c r="I568" s="4">
        <v>2.8497574622453998E-4</v>
      </c>
      <c r="J568" s="4">
        <v>2.64800083384707E-4</v>
      </c>
      <c r="K568" s="4">
        <v>3.29250460300799E-4</v>
      </c>
      <c r="L568" s="4">
        <v>3.67502836278226E-4</v>
      </c>
      <c r="M568" s="4">
        <v>3.5249701080232698E-4</v>
      </c>
      <c r="N568" s="4" t="b">
        <f>_xlfn.XLOOKUP(Table2[[#This Row],[Protein]],Table3[name],Table3[subloc_assigned],"")&lt;&gt;""</f>
        <v>0</v>
      </c>
      <c r="O568" s="6" t="str" cm="1">
        <f t="array" ref="O568">IF(Table2[[#This Row],[modeled?]]," "&amp;_xlfn.TEXTJOIN(" ",FALSE,_xlfn._xlws.FILTER(Table3[subloc_assigned],Table3[name]=Table2[[#This Row],[Protein]],""))&amp;" ","")</f>
        <v/>
      </c>
      <c r="P568" s="6" t="b">
        <f>OR(ISNUMBER(FIND(" m ",Table2[[#This Row],[loc?]])),ISNUMBER(FIND(" mm ",Table2[[#This Row],[loc?]])))</f>
        <v>0</v>
      </c>
      <c r="Q568" s="6" t="b">
        <f>AND(OR(ISNUMBER(FIND(" m ",Table2[[#This Row],[loc?]])),ISNUMBER(FIND(" mm ",Table2[[#This Row],[loc?]]))),SUBSTITUTE(SUBSTITUTE(Table2[[#This Row],[loc?]]," m ","")," mm ","")="")</f>
        <v>0</v>
      </c>
      <c r="R568" s="36" cm="1">
        <f t="array" ref="R568">AVERAGE(IF(Table2[[#This Row],[Min_aerobic_1]:[Min_aerobic_2]]="NA",0,Table2[[#This Row],[Min_aerobic_1]:[Min_aerobic_2]]))</f>
        <v>6.1046299332371949E-4</v>
      </c>
    </row>
    <row r="569" spans="1:18" x14ac:dyDescent="0.35">
      <c r="A569" s="4" t="s">
        <v>1708</v>
      </c>
      <c r="B569" s="4" t="s">
        <v>1709</v>
      </c>
      <c r="C569" s="4" t="s">
        <v>1710</v>
      </c>
      <c r="D569" s="4">
        <v>2.9141787280752702E-4</v>
      </c>
      <c r="E569" s="4">
        <v>2.8182323267468697E-4</v>
      </c>
      <c r="F569" s="4">
        <v>3.9878815571987598E-4</v>
      </c>
      <c r="G569" s="4">
        <v>4.0693979538212501E-4</v>
      </c>
      <c r="H569" s="4">
        <v>2.2568238456186301E-4</v>
      </c>
      <c r="I569" s="4">
        <v>2.26788593098608E-4</v>
      </c>
      <c r="J569" s="4">
        <v>2.31183866047876E-4</v>
      </c>
      <c r="K569" s="4">
        <v>2.7091017127432699E-4</v>
      </c>
      <c r="L569" s="4">
        <v>2.8134063051043898E-4</v>
      </c>
      <c r="M569" s="4">
        <v>2.83667893474468E-4</v>
      </c>
      <c r="N569" s="4" t="b">
        <f>_xlfn.XLOOKUP(Table2[[#This Row],[Protein]],Table3[name],Table3[subloc_assigned],"")&lt;&gt;""</f>
        <v>0</v>
      </c>
      <c r="O569" s="6" t="str" cm="1">
        <f t="array" ref="O569">IF(Table2[[#This Row],[modeled?]]," "&amp;_xlfn.TEXTJOIN(" ",FALSE,_xlfn._xlws.FILTER(Table3[subloc_assigned],Table3[name]=Table2[[#This Row],[Protein]],""))&amp;" ","")</f>
        <v/>
      </c>
      <c r="P569" s="6" t="b">
        <f>OR(ISNUMBER(FIND(" m ",Table2[[#This Row],[loc?]])),ISNUMBER(FIND(" mm ",Table2[[#This Row],[loc?]])))</f>
        <v>0</v>
      </c>
      <c r="Q569" s="6" t="b">
        <f>AND(OR(ISNUMBER(FIND(" m ",Table2[[#This Row],[loc?]])),ISNUMBER(FIND(" mm ",Table2[[#This Row],[loc?]]))),SUBSTITUTE(SUBSTITUTE(Table2[[#This Row],[loc?]]," m ","")," mm ","")="")</f>
        <v>0</v>
      </c>
      <c r="R569" s="36" cm="1">
        <f t="array" ref="R569">AVERAGE(IF(Table2[[#This Row],[Min_aerobic_1]:[Min_aerobic_2]]="NA",0,Table2[[#This Row],[Min_aerobic_1]:[Min_aerobic_2]]))</f>
        <v>2.8662055274110703E-4</v>
      </c>
    </row>
    <row r="570" spans="1:18" x14ac:dyDescent="0.35">
      <c r="A570" s="4" t="s">
        <v>1711</v>
      </c>
      <c r="B570" s="4" t="s">
        <v>1712</v>
      </c>
      <c r="C570" s="4" t="s">
        <v>1713</v>
      </c>
      <c r="D570" s="6">
        <v>2.6509673594029001E-5</v>
      </c>
      <c r="E570" s="6">
        <v>2.5090415749764001E-5</v>
      </c>
      <c r="F570" s="6">
        <v>2.6150488367673699E-5</v>
      </c>
      <c r="G570" s="6">
        <v>2.3011144510756301E-5</v>
      </c>
      <c r="H570" s="6">
        <v>2.3968691480195201E-5</v>
      </c>
      <c r="I570" s="6">
        <v>2.45058320893594E-5</v>
      </c>
      <c r="J570" s="6">
        <v>2.4744099846925601E-5</v>
      </c>
      <c r="K570" s="6">
        <v>2.9989888645777298E-5</v>
      </c>
      <c r="L570" s="6">
        <v>3.2113387024058102E-5</v>
      </c>
      <c r="M570" s="6">
        <v>3.1917313992073701E-5</v>
      </c>
      <c r="N570" s="4" t="b">
        <f>_xlfn.XLOOKUP(Table2[[#This Row],[Protein]],Table3[name],Table3[subloc_assigned],"")&lt;&gt;""</f>
        <v>0</v>
      </c>
      <c r="O570" s="6" t="str" cm="1">
        <f t="array" ref="O570">IF(Table2[[#This Row],[modeled?]]," "&amp;_xlfn.TEXTJOIN(" ",FALSE,_xlfn._xlws.FILTER(Table3[subloc_assigned],Table3[name]=Table2[[#This Row],[Protein]],""))&amp;" ","")</f>
        <v/>
      </c>
      <c r="P570" s="6" t="b">
        <f>OR(ISNUMBER(FIND(" m ",Table2[[#This Row],[loc?]])),ISNUMBER(FIND(" mm ",Table2[[#This Row],[loc?]])))</f>
        <v>0</v>
      </c>
      <c r="Q570" s="6" t="b">
        <f>AND(OR(ISNUMBER(FIND(" m ",Table2[[#This Row],[loc?]])),ISNUMBER(FIND(" mm ",Table2[[#This Row],[loc?]]))),SUBSTITUTE(SUBSTITUTE(Table2[[#This Row],[loc?]]," m ","")," mm ","")="")</f>
        <v>0</v>
      </c>
      <c r="R570" s="36" cm="1">
        <f t="array" ref="R570">AVERAGE(IF(Table2[[#This Row],[Min_aerobic_1]:[Min_aerobic_2]]="NA",0,Table2[[#This Row],[Min_aerobic_1]:[Min_aerobic_2]]))</f>
        <v>2.5800044671896502E-5</v>
      </c>
    </row>
    <row r="571" spans="1:18" x14ac:dyDescent="0.35">
      <c r="A571" s="4" t="s">
        <v>1714</v>
      </c>
      <c r="B571" s="4" t="s">
        <v>1715</v>
      </c>
      <c r="C571" s="4" t="s">
        <v>1716</v>
      </c>
      <c r="D571" s="4">
        <v>5.1904158917002801E-4</v>
      </c>
      <c r="E571" s="4">
        <v>3.98632884549426E-4</v>
      </c>
      <c r="F571" s="4">
        <v>4.8738523975130899E-4</v>
      </c>
      <c r="G571" s="4">
        <v>4.9820035921297498E-4</v>
      </c>
      <c r="H571" s="4">
        <v>8.7090317396408697E-4</v>
      </c>
      <c r="I571" s="4">
        <v>8.7323951725305304E-4</v>
      </c>
      <c r="J571" s="4">
        <v>8.5566879407922704E-4</v>
      </c>
      <c r="K571" s="4">
        <v>8.4344110329240404E-4</v>
      </c>
      <c r="L571" s="4">
        <v>9.2411676301500296E-4</v>
      </c>
      <c r="M571" s="4">
        <v>9.2997627862440697E-4</v>
      </c>
      <c r="N571" s="4" t="b">
        <f>_xlfn.XLOOKUP(Table2[[#This Row],[Protein]],Table3[name],Table3[subloc_assigned],"")&lt;&gt;""</f>
        <v>1</v>
      </c>
      <c r="O571" s="6" t="str" cm="1">
        <f t="array" ref="O571">IF(Table2[[#This Row],[modeled?]]," "&amp;_xlfn.TEXTJOIN(" ",FALSE,_xlfn._xlws.FILTER(Table3[subloc_assigned],Table3[name]=Table2[[#This Row],[Protein]],""))&amp;" ","")</f>
        <v xml:space="preserve"> vm </v>
      </c>
      <c r="P571" s="6" t="b">
        <f>OR(ISNUMBER(FIND(" m ",Table2[[#This Row],[loc?]])),ISNUMBER(FIND(" mm ",Table2[[#This Row],[loc?]])))</f>
        <v>0</v>
      </c>
      <c r="Q571" s="6" t="b">
        <f>AND(OR(ISNUMBER(FIND(" m ",Table2[[#This Row],[loc?]])),ISNUMBER(FIND(" mm ",Table2[[#This Row],[loc?]]))),SUBSTITUTE(SUBSTITUTE(Table2[[#This Row],[loc?]]," m ","")," mm ","")="")</f>
        <v>0</v>
      </c>
      <c r="R571" s="36" cm="1">
        <f t="array" ref="R571">AVERAGE(IF(Table2[[#This Row],[Min_aerobic_1]:[Min_aerobic_2]]="NA",0,Table2[[#This Row],[Min_aerobic_1]:[Min_aerobic_2]]))</f>
        <v>4.5883723685972701E-4</v>
      </c>
    </row>
    <row r="572" spans="1:18" x14ac:dyDescent="0.35">
      <c r="A572" s="4" t="s">
        <v>1717</v>
      </c>
      <c r="B572" s="4" t="s">
        <v>1718</v>
      </c>
      <c r="C572" s="4" t="s">
        <v>1719</v>
      </c>
      <c r="D572" s="6">
        <v>1.2802599143077E-5</v>
      </c>
      <c r="E572" s="6">
        <v>1.22226756775341E-5</v>
      </c>
      <c r="F572" s="6">
        <v>1.1130314837593799E-5</v>
      </c>
      <c r="G572" s="6">
        <v>1.0631525476164901E-5</v>
      </c>
      <c r="H572" s="6">
        <v>6.2384200457621103E-6</v>
      </c>
      <c r="I572" s="6">
        <v>6.3994578088018604E-6</v>
      </c>
      <c r="J572" s="6">
        <v>6.4825400473161901E-6</v>
      </c>
      <c r="K572" s="6">
        <v>5.9243259358902798E-6</v>
      </c>
      <c r="L572" s="6">
        <v>6.8098236229824802E-6</v>
      </c>
      <c r="M572" s="6">
        <v>6.8462811218020898E-6</v>
      </c>
      <c r="N572" s="4" t="b">
        <f>_xlfn.XLOOKUP(Table2[[#This Row],[Protein]],Table3[name],Table3[subloc_assigned],"")&lt;&gt;""</f>
        <v>0</v>
      </c>
      <c r="O572" s="6" t="str" cm="1">
        <f t="array" ref="O572">IF(Table2[[#This Row],[modeled?]]," "&amp;_xlfn.TEXTJOIN(" ",FALSE,_xlfn._xlws.FILTER(Table3[subloc_assigned],Table3[name]=Table2[[#This Row],[Protein]],""))&amp;" ","")</f>
        <v/>
      </c>
      <c r="P572" s="6" t="b">
        <f>OR(ISNUMBER(FIND(" m ",Table2[[#This Row],[loc?]])),ISNUMBER(FIND(" mm ",Table2[[#This Row],[loc?]])))</f>
        <v>0</v>
      </c>
      <c r="Q572" s="6" t="b">
        <f>AND(OR(ISNUMBER(FIND(" m ",Table2[[#This Row],[loc?]])),ISNUMBER(FIND(" mm ",Table2[[#This Row],[loc?]]))),SUBSTITUTE(SUBSTITUTE(Table2[[#This Row],[loc?]]," m ","")," mm ","")="")</f>
        <v>0</v>
      </c>
      <c r="R572" s="36" cm="1">
        <f t="array" ref="R572">AVERAGE(IF(Table2[[#This Row],[Min_aerobic_1]:[Min_aerobic_2]]="NA",0,Table2[[#This Row],[Min_aerobic_1]:[Min_aerobic_2]]))</f>
        <v>1.2512637410305549E-5</v>
      </c>
    </row>
    <row r="573" spans="1:18" x14ac:dyDescent="0.35">
      <c r="A573" s="4" t="s">
        <v>1720</v>
      </c>
      <c r="B573" s="4" t="s">
        <v>1721</v>
      </c>
      <c r="C573" s="4" t="s">
        <v>1722</v>
      </c>
      <c r="D573" s="4" t="s">
        <v>19</v>
      </c>
      <c r="E573" s="4" t="s">
        <v>19</v>
      </c>
      <c r="F573" s="4" t="s">
        <v>19</v>
      </c>
      <c r="G573" s="4" t="s">
        <v>19</v>
      </c>
      <c r="H573" s="6">
        <v>3.34364596369491E-7</v>
      </c>
      <c r="I573" s="6">
        <v>2.9375788116664298E-7</v>
      </c>
      <c r="J573" s="6">
        <v>3.6230022826280901E-7</v>
      </c>
      <c r="K573" s="6">
        <v>3.6077942847352199E-7</v>
      </c>
      <c r="L573" s="6">
        <v>4.16498291420205E-7</v>
      </c>
      <c r="M573" s="6">
        <v>3.1432415812694898E-7</v>
      </c>
      <c r="N573" s="4" t="b">
        <f>_xlfn.XLOOKUP(Table2[[#This Row],[Protein]],Table3[name],Table3[subloc_assigned],"")&lt;&gt;""</f>
        <v>0</v>
      </c>
      <c r="O573" s="6" t="str" cm="1">
        <f t="array" ref="O573">IF(Table2[[#This Row],[modeled?]]," "&amp;_xlfn.TEXTJOIN(" ",FALSE,_xlfn._xlws.FILTER(Table3[subloc_assigned],Table3[name]=Table2[[#This Row],[Protein]],""))&amp;" ","")</f>
        <v/>
      </c>
      <c r="P573" s="6" t="b">
        <f>OR(ISNUMBER(FIND(" m ",Table2[[#This Row],[loc?]])),ISNUMBER(FIND(" mm ",Table2[[#This Row],[loc?]])))</f>
        <v>0</v>
      </c>
      <c r="Q573" s="6" t="b">
        <f>AND(OR(ISNUMBER(FIND(" m ",Table2[[#This Row],[loc?]])),ISNUMBER(FIND(" mm ",Table2[[#This Row],[loc?]]))),SUBSTITUTE(SUBSTITUTE(Table2[[#This Row],[loc?]]," m ","")," mm ","")="")</f>
        <v>0</v>
      </c>
      <c r="R573" s="36" cm="1">
        <f t="array" ref="R573">AVERAGE(IF(Table2[[#This Row],[Min_aerobic_1]:[Min_aerobic_2]]="NA",0,Table2[[#This Row],[Min_aerobic_1]:[Min_aerobic_2]]))</f>
        <v>0</v>
      </c>
    </row>
    <row r="574" spans="1:18" x14ac:dyDescent="0.35">
      <c r="A574" s="4" t="s">
        <v>1723</v>
      </c>
      <c r="B574" s="4" t="s">
        <v>1724</v>
      </c>
      <c r="C574" s="4" t="s">
        <v>1725</v>
      </c>
      <c r="D574" s="6">
        <v>1.1104462082579E-5</v>
      </c>
      <c r="E574" s="6">
        <v>1.4630043282598501E-5</v>
      </c>
      <c r="F574" s="6">
        <v>8.8385552386189092E-6</v>
      </c>
      <c r="G574" s="6">
        <v>8.7355179894520704E-6</v>
      </c>
      <c r="H574" s="6">
        <v>1.02808466543768E-5</v>
      </c>
      <c r="I574" s="6">
        <v>1.0278622577787E-5</v>
      </c>
      <c r="J574" s="6">
        <v>1.10766668588351E-5</v>
      </c>
      <c r="K574" s="6">
        <v>8.7245095967121808E-6</v>
      </c>
      <c r="L574" s="6">
        <v>9.1379810435234693E-6</v>
      </c>
      <c r="M574" s="6">
        <v>8.6932509543969705E-6</v>
      </c>
      <c r="N574" s="4" t="b">
        <f>_xlfn.XLOOKUP(Table2[[#This Row],[Protein]],Table3[name],Table3[subloc_assigned],"")&lt;&gt;""</f>
        <v>0</v>
      </c>
      <c r="O574" s="6" t="str" cm="1">
        <f t="array" ref="O574">IF(Table2[[#This Row],[modeled?]]," "&amp;_xlfn.TEXTJOIN(" ",FALSE,_xlfn._xlws.FILTER(Table3[subloc_assigned],Table3[name]=Table2[[#This Row],[Protein]],""))&amp;" ","")</f>
        <v/>
      </c>
      <c r="P574" s="6" t="b">
        <f>OR(ISNUMBER(FIND(" m ",Table2[[#This Row],[loc?]])),ISNUMBER(FIND(" mm ",Table2[[#This Row],[loc?]])))</f>
        <v>0</v>
      </c>
      <c r="Q574" s="6" t="b">
        <f>AND(OR(ISNUMBER(FIND(" m ",Table2[[#This Row],[loc?]])),ISNUMBER(FIND(" mm ",Table2[[#This Row],[loc?]]))),SUBSTITUTE(SUBSTITUTE(Table2[[#This Row],[loc?]]," m ","")," mm ","")="")</f>
        <v>0</v>
      </c>
      <c r="R574" s="36" cm="1">
        <f t="array" ref="R574">AVERAGE(IF(Table2[[#This Row],[Min_aerobic_1]:[Min_aerobic_2]]="NA",0,Table2[[#This Row],[Min_aerobic_1]:[Min_aerobic_2]]))</f>
        <v>1.2867252682588751E-5</v>
      </c>
    </row>
    <row r="575" spans="1:18" x14ac:dyDescent="0.35">
      <c r="A575" s="4" t="s">
        <v>1726</v>
      </c>
      <c r="B575" s="4" t="s">
        <v>1727</v>
      </c>
      <c r="C575" s="4" t="s">
        <v>1728</v>
      </c>
      <c r="D575" s="6">
        <v>7.5981916547202395E-5</v>
      </c>
      <c r="E575" s="6">
        <v>6.4688624770912199E-5</v>
      </c>
      <c r="F575" s="6">
        <v>8.4566651379303201E-5</v>
      </c>
      <c r="G575" s="6">
        <v>8.47380808996865E-5</v>
      </c>
      <c r="H575" s="6">
        <v>7.4770145483557998E-5</v>
      </c>
      <c r="I575" s="6">
        <v>7.6278433914316794E-5</v>
      </c>
      <c r="J575" s="6">
        <v>7.8584455385174304E-5</v>
      </c>
      <c r="K575" s="6">
        <v>8.1708747336687595E-5</v>
      </c>
      <c r="L575" s="6">
        <v>8.8463898790646695E-5</v>
      </c>
      <c r="M575" s="6">
        <v>8.8713136261816205E-5</v>
      </c>
      <c r="N575" s="4" t="b">
        <f>_xlfn.XLOOKUP(Table2[[#This Row],[Protein]],Table3[name],Table3[subloc_assigned],"")&lt;&gt;""</f>
        <v>0</v>
      </c>
      <c r="O575" s="6" t="str" cm="1">
        <f t="array" ref="O575">IF(Table2[[#This Row],[modeled?]]," "&amp;_xlfn.TEXTJOIN(" ",FALSE,_xlfn._xlws.FILTER(Table3[subloc_assigned],Table3[name]=Table2[[#This Row],[Protein]],""))&amp;" ","")</f>
        <v/>
      </c>
      <c r="P575" s="6" t="b">
        <f>OR(ISNUMBER(FIND(" m ",Table2[[#This Row],[loc?]])),ISNUMBER(FIND(" mm ",Table2[[#This Row],[loc?]])))</f>
        <v>0</v>
      </c>
      <c r="Q575" s="6" t="b">
        <f>AND(OR(ISNUMBER(FIND(" m ",Table2[[#This Row],[loc?]])),ISNUMBER(FIND(" mm ",Table2[[#This Row],[loc?]]))),SUBSTITUTE(SUBSTITUTE(Table2[[#This Row],[loc?]]," m ","")," mm ","")="")</f>
        <v>0</v>
      </c>
      <c r="R575" s="36" cm="1">
        <f t="array" ref="R575">AVERAGE(IF(Table2[[#This Row],[Min_aerobic_1]:[Min_aerobic_2]]="NA",0,Table2[[#This Row],[Min_aerobic_1]:[Min_aerobic_2]]))</f>
        <v>7.0335270659057297E-5</v>
      </c>
    </row>
    <row r="576" spans="1:18" x14ac:dyDescent="0.35">
      <c r="A576" s="4" t="s">
        <v>1729</v>
      </c>
      <c r="B576" s="4" t="s">
        <v>1730</v>
      </c>
      <c r="C576" s="4" t="s">
        <v>1731</v>
      </c>
      <c r="D576" s="6">
        <v>1.6067154269120401E-5</v>
      </c>
      <c r="E576" s="6">
        <v>1.63925192866771E-5</v>
      </c>
      <c r="F576" s="6">
        <v>1.90940965062284E-5</v>
      </c>
      <c r="G576" s="6">
        <v>1.92841413461573E-5</v>
      </c>
      <c r="H576" s="6">
        <v>1.72238436712818E-5</v>
      </c>
      <c r="I576" s="6">
        <v>1.7451138570052899E-5</v>
      </c>
      <c r="J576" s="6">
        <v>1.76461341362399E-5</v>
      </c>
      <c r="K576" s="6">
        <v>1.94660099994699E-5</v>
      </c>
      <c r="L576" s="6">
        <v>1.9690900785893399E-5</v>
      </c>
      <c r="M576" s="6">
        <v>1.9673984222403501E-5</v>
      </c>
      <c r="N576" s="4" t="b">
        <f>_xlfn.XLOOKUP(Table2[[#This Row],[Protein]],Table3[name],Table3[subloc_assigned],"")&lt;&gt;""</f>
        <v>0</v>
      </c>
      <c r="O576" s="6" t="str" cm="1">
        <f t="array" ref="O576">IF(Table2[[#This Row],[modeled?]]," "&amp;_xlfn.TEXTJOIN(" ",FALSE,_xlfn._xlws.FILTER(Table3[subloc_assigned],Table3[name]=Table2[[#This Row],[Protein]],""))&amp;" ","")</f>
        <v/>
      </c>
      <c r="P576" s="6" t="b">
        <f>OR(ISNUMBER(FIND(" m ",Table2[[#This Row],[loc?]])),ISNUMBER(FIND(" mm ",Table2[[#This Row],[loc?]])))</f>
        <v>0</v>
      </c>
      <c r="Q576" s="6" t="b">
        <f>AND(OR(ISNUMBER(FIND(" m ",Table2[[#This Row],[loc?]])),ISNUMBER(FIND(" mm ",Table2[[#This Row],[loc?]]))),SUBSTITUTE(SUBSTITUTE(Table2[[#This Row],[loc?]]," m ","")," mm ","")="")</f>
        <v>0</v>
      </c>
      <c r="R576" s="36" cm="1">
        <f t="array" ref="R576">AVERAGE(IF(Table2[[#This Row],[Min_aerobic_1]:[Min_aerobic_2]]="NA",0,Table2[[#This Row],[Min_aerobic_1]:[Min_aerobic_2]]))</f>
        <v>1.6229836777898752E-5</v>
      </c>
    </row>
    <row r="577" spans="1:18" x14ac:dyDescent="0.35">
      <c r="A577" s="4" t="s">
        <v>1732</v>
      </c>
      <c r="B577" s="4" t="s">
        <v>1733</v>
      </c>
      <c r="C577" s="4" t="s">
        <v>1734</v>
      </c>
      <c r="D577" s="6">
        <v>4.2484677410171497E-6</v>
      </c>
      <c r="E577" s="6">
        <v>4.1759769532908703E-6</v>
      </c>
      <c r="F577" s="6">
        <v>4.5873008109375302E-6</v>
      </c>
      <c r="G577" s="6">
        <v>4.6889342119933602E-6</v>
      </c>
      <c r="H577" s="6">
        <v>3.9152505826933601E-6</v>
      </c>
      <c r="I577" s="6">
        <v>4.2079178851866E-6</v>
      </c>
      <c r="J577" s="6">
        <v>4.1491635331872398E-6</v>
      </c>
      <c r="K577" s="6">
        <v>4.8797659903785398E-6</v>
      </c>
      <c r="L577" s="6">
        <v>4.8510290052551999E-6</v>
      </c>
      <c r="M577" s="6">
        <v>4.8381027510282297E-6</v>
      </c>
      <c r="N577" s="4" t="b">
        <f>_xlfn.XLOOKUP(Table2[[#This Row],[Protein]],Table3[name],Table3[subloc_assigned],"")&lt;&gt;""</f>
        <v>0</v>
      </c>
      <c r="O577" s="6" t="str" cm="1">
        <f t="array" ref="O577">IF(Table2[[#This Row],[modeled?]]," "&amp;_xlfn.TEXTJOIN(" ",FALSE,_xlfn._xlws.FILTER(Table3[subloc_assigned],Table3[name]=Table2[[#This Row],[Protein]],""))&amp;" ","")</f>
        <v/>
      </c>
      <c r="P577" s="6" t="b">
        <f>OR(ISNUMBER(FIND(" m ",Table2[[#This Row],[loc?]])),ISNUMBER(FIND(" mm ",Table2[[#This Row],[loc?]])))</f>
        <v>0</v>
      </c>
      <c r="Q577" s="6" t="b">
        <f>AND(OR(ISNUMBER(FIND(" m ",Table2[[#This Row],[loc?]])),ISNUMBER(FIND(" mm ",Table2[[#This Row],[loc?]]))),SUBSTITUTE(SUBSTITUTE(Table2[[#This Row],[loc?]]," m ","")," mm ","")="")</f>
        <v>0</v>
      </c>
      <c r="R577" s="36" cm="1">
        <f t="array" ref="R577">AVERAGE(IF(Table2[[#This Row],[Min_aerobic_1]:[Min_aerobic_2]]="NA",0,Table2[[#This Row],[Min_aerobic_1]:[Min_aerobic_2]]))</f>
        <v>4.21222234715401E-6</v>
      </c>
    </row>
    <row r="578" spans="1:18" x14ac:dyDescent="0.35">
      <c r="A578" s="4" t="s">
        <v>1735</v>
      </c>
      <c r="B578" s="4" t="s">
        <v>1736</v>
      </c>
      <c r="C578" s="4" t="s">
        <v>1737</v>
      </c>
      <c r="D578" s="4" t="s">
        <v>19</v>
      </c>
      <c r="E578" s="4" t="s">
        <v>19</v>
      </c>
      <c r="F578" s="4" t="s">
        <v>19</v>
      </c>
      <c r="G578" s="4" t="s">
        <v>19</v>
      </c>
      <c r="H578" s="6">
        <v>2.0511324507387301E-5</v>
      </c>
      <c r="I578" s="6">
        <v>1.9644489774275099E-5</v>
      </c>
      <c r="J578" s="6">
        <v>1.95695433164163E-5</v>
      </c>
      <c r="K578" s="6">
        <v>1.8706377899121999E-5</v>
      </c>
      <c r="L578" s="6">
        <v>2.2379720848739498E-5</v>
      </c>
      <c r="M578" s="6">
        <v>2.1121248341269098E-5</v>
      </c>
      <c r="N578" s="4" t="b">
        <f>_xlfn.XLOOKUP(Table2[[#This Row],[Protein]],Table3[name],Table3[subloc_assigned],"")&lt;&gt;""</f>
        <v>1</v>
      </c>
      <c r="O578" s="6" t="str" cm="1">
        <f t="array" ref="O578">IF(Table2[[#This Row],[modeled?]]," "&amp;_xlfn.TEXTJOIN(" ",FALSE,_xlfn._xlws.FILTER(Table3[subloc_assigned],Table3[name]=Table2[[#This Row],[Protein]],""))&amp;" ","")</f>
        <v xml:space="preserve"> c </v>
      </c>
      <c r="P578" s="6" t="b">
        <f>OR(ISNUMBER(FIND(" m ",Table2[[#This Row],[loc?]])),ISNUMBER(FIND(" mm ",Table2[[#This Row],[loc?]])))</f>
        <v>0</v>
      </c>
      <c r="Q578" s="6" t="b">
        <f>AND(OR(ISNUMBER(FIND(" m ",Table2[[#This Row],[loc?]])),ISNUMBER(FIND(" mm ",Table2[[#This Row],[loc?]]))),SUBSTITUTE(SUBSTITUTE(Table2[[#This Row],[loc?]]," m ","")," mm ","")="")</f>
        <v>0</v>
      </c>
      <c r="R578" s="36" cm="1">
        <f t="array" ref="R578">AVERAGE(IF(Table2[[#This Row],[Min_aerobic_1]:[Min_aerobic_2]]="NA",0,Table2[[#This Row],[Min_aerobic_1]:[Min_aerobic_2]]))</f>
        <v>0</v>
      </c>
    </row>
    <row r="579" spans="1:18" x14ac:dyDescent="0.35">
      <c r="A579" s="4" t="s">
        <v>1738</v>
      </c>
      <c r="B579" s="4" t="s">
        <v>1739</v>
      </c>
      <c r="C579" s="4" t="s">
        <v>1740</v>
      </c>
      <c r="D579" s="6">
        <v>3.9170965408295001E-6</v>
      </c>
      <c r="E579" s="6">
        <v>4.4795000787737804E-6</v>
      </c>
      <c r="F579" s="6">
        <v>4.1979032373462703E-6</v>
      </c>
      <c r="G579" s="6">
        <v>5.0648450543270601E-6</v>
      </c>
      <c r="H579" s="6">
        <v>2.31014321911434E-6</v>
      </c>
      <c r="I579" s="6">
        <v>2.39458378447261E-6</v>
      </c>
      <c r="J579" s="6">
        <v>2.56043149906298E-6</v>
      </c>
      <c r="K579" s="6">
        <v>2.6880712143986998E-6</v>
      </c>
      <c r="L579" s="6">
        <v>2.78215615202118E-6</v>
      </c>
      <c r="M579" s="6">
        <v>2.86201859344876E-6</v>
      </c>
      <c r="N579" s="4" t="b">
        <f>_xlfn.XLOOKUP(Table2[[#This Row],[Protein]],Table3[name],Table3[subloc_assigned],"")&lt;&gt;""</f>
        <v>1</v>
      </c>
      <c r="O579" s="6" t="str" cm="1">
        <f t="array" ref="O579">IF(Table2[[#This Row],[modeled?]]," "&amp;_xlfn.TEXTJOIN(" ",FALSE,_xlfn._xlws.FILTER(Table3[subloc_assigned],Table3[name]=Table2[[#This Row],[Protein]],""))&amp;" ","")</f>
        <v xml:space="preserve"> g </v>
      </c>
      <c r="P579" s="6" t="b">
        <f>OR(ISNUMBER(FIND(" m ",Table2[[#This Row],[loc?]])),ISNUMBER(FIND(" mm ",Table2[[#This Row],[loc?]])))</f>
        <v>0</v>
      </c>
      <c r="Q579" s="6" t="b">
        <f>AND(OR(ISNUMBER(FIND(" m ",Table2[[#This Row],[loc?]])),ISNUMBER(FIND(" mm ",Table2[[#This Row],[loc?]]))),SUBSTITUTE(SUBSTITUTE(Table2[[#This Row],[loc?]]," m ","")," mm ","")="")</f>
        <v>0</v>
      </c>
      <c r="R579" s="36" cm="1">
        <f t="array" ref="R579">AVERAGE(IF(Table2[[#This Row],[Min_aerobic_1]:[Min_aerobic_2]]="NA",0,Table2[[#This Row],[Min_aerobic_1]:[Min_aerobic_2]]))</f>
        <v>4.1982983098016402E-6</v>
      </c>
    </row>
    <row r="580" spans="1:18" x14ac:dyDescent="0.35">
      <c r="A580" s="4" t="s">
        <v>1741</v>
      </c>
      <c r="B580" s="4" t="s">
        <v>1742</v>
      </c>
      <c r="C580" s="4" t="s">
        <v>1743</v>
      </c>
      <c r="D580" s="6">
        <v>4.5233330749468502E-5</v>
      </c>
      <c r="E580" s="6">
        <v>3.4121634029290103E-5</v>
      </c>
      <c r="F580" s="6">
        <v>5.1009976199526101E-5</v>
      </c>
      <c r="G580" s="6">
        <v>4.9183166848591699E-5</v>
      </c>
      <c r="H580" s="6">
        <v>3.8260708703626102E-5</v>
      </c>
      <c r="I580" s="6">
        <v>3.7440759676476701E-5</v>
      </c>
      <c r="J580" s="6">
        <v>3.7975094792610198E-5</v>
      </c>
      <c r="K580" s="6">
        <v>4.2764884112884898E-5</v>
      </c>
      <c r="L580" s="6">
        <v>4.61634829797976E-5</v>
      </c>
      <c r="M580" s="6">
        <v>4.6469854691989199E-5</v>
      </c>
      <c r="N580" s="4" t="b">
        <f>_xlfn.XLOOKUP(Table2[[#This Row],[Protein]],Table3[name],Table3[subloc_assigned],"")&lt;&gt;""</f>
        <v>0</v>
      </c>
      <c r="O580" s="6" t="str" cm="1">
        <f t="array" ref="O580">IF(Table2[[#This Row],[modeled?]]," "&amp;_xlfn.TEXTJOIN(" ",FALSE,_xlfn._xlws.FILTER(Table3[subloc_assigned],Table3[name]=Table2[[#This Row],[Protein]],""))&amp;" ","")</f>
        <v/>
      </c>
      <c r="P580" s="6" t="b">
        <f>OR(ISNUMBER(FIND(" m ",Table2[[#This Row],[loc?]])),ISNUMBER(FIND(" mm ",Table2[[#This Row],[loc?]])))</f>
        <v>0</v>
      </c>
      <c r="Q580" s="6" t="b">
        <f>AND(OR(ISNUMBER(FIND(" m ",Table2[[#This Row],[loc?]])),ISNUMBER(FIND(" mm ",Table2[[#This Row],[loc?]]))),SUBSTITUTE(SUBSTITUTE(Table2[[#This Row],[loc?]]," m ","")," mm ","")="")</f>
        <v>0</v>
      </c>
      <c r="R580" s="36" cm="1">
        <f t="array" ref="R580">AVERAGE(IF(Table2[[#This Row],[Min_aerobic_1]:[Min_aerobic_2]]="NA",0,Table2[[#This Row],[Min_aerobic_1]:[Min_aerobic_2]]))</f>
        <v>3.9677482389379303E-5</v>
      </c>
    </row>
    <row r="581" spans="1:18" x14ac:dyDescent="0.35">
      <c r="A581" s="4" t="s">
        <v>1744</v>
      </c>
      <c r="B581" s="4" t="s">
        <v>1745</v>
      </c>
      <c r="C581" s="4" t="s">
        <v>1746</v>
      </c>
      <c r="D581" s="6">
        <v>4.0647415860365802E-5</v>
      </c>
      <c r="E581" s="6">
        <v>3.4594427065044001E-5</v>
      </c>
      <c r="F581" s="6">
        <v>4.7395652715828201E-5</v>
      </c>
      <c r="G581" s="6">
        <v>4.5362098310305098E-5</v>
      </c>
      <c r="H581" s="6">
        <v>2.5962233822588099E-5</v>
      </c>
      <c r="I581" s="6">
        <v>2.5781163961964299E-5</v>
      </c>
      <c r="J581" s="6">
        <v>2.63048446549097E-5</v>
      </c>
      <c r="K581" s="6">
        <v>3.2818304882287598E-5</v>
      </c>
      <c r="L581" s="6">
        <v>3.3802160314533803E-5</v>
      </c>
      <c r="M581" s="6">
        <v>3.0807057452582803E-5</v>
      </c>
      <c r="N581" s="4" t="b">
        <f>_xlfn.XLOOKUP(Table2[[#This Row],[Protein]],Table3[name],Table3[subloc_assigned],"")&lt;&gt;""</f>
        <v>0</v>
      </c>
      <c r="O581" s="6" t="str" cm="1">
        <f t="array" ref="O581">IF(Table2[[#This Row],[modeled?]]," "&amp;_xlfn.TEXTJOIN(" ",FALSE,_xlfn._xlws.FILTER(Table3[subloc_assigned],Table3[name]=Table2[[#This Row],[Protein]],""))&amp;" ","")</f>
        <v/>
      </c>
      <c r="P581" s="6" t="b">
        <f>OR(ISNUMBER(FIND(" m ",Table2[[#This Row],[loc?]])),ISNUMBER(FIND(" mm ",Table2[[#This Row],[loc?]])))</f>
        <v>0</v>
      </c>
      <c r="Q581" s="6" t="b">
        <f>AND(OR(ISNUMBER(FIND(" m ",Table2[[#This Row],[loc?]])),ISNUMBER(FIND(" mm ",Table2[[#This Row],[loc?]]))),SUBSTITUTE(SUBSTITUTE(Table2[[#This Row],[loc?]]," m ","")," mm ","")="")</f>
        <v>0</v>
      </c>
      <c r="R581" s="36" cm="1">
        <f t="array" ref="R581">AVERAGE(IF(Table2[[#This Row],[Min_aerobic_1]:[Min_aerobic_2]]="NA",0,Table2[[#This Row],[Min_aerobic_1]:[Min_aerobic_2]]))</f>
        <v>3.7620921462704902E-5</v>
      </c>
    </row>
    <row r="582" spans="1:18" x14ac:dyDescent="0.35">
      <c r="A582" s="4" t="s">
        <v>1747</v>
      </c>
      <c r="B582" s="4" t="s">
        <v>1748</v>
      </c>
      <c r="C582" s="4" t="s">
        <v>1749</v>
      </c>
      <c r="D582" s="4">
        <v>1.15787613732031E-4</v>
      </c>
      <c r="E582" s="4">
        <v>1.0512266574295701E-4</v>
      </c>
      <c r="F582" s="4">
        <v>1.3046183060682099E-4</v>
      </c>
      <c r="G582" s="4">
        <v>1.24540279081241E-4</v>
      </c>
      <c r="H582" s="6">
        <v>7.8379590452376204E-6</v>
      </c>
      <c r="I582" s="6">
        <v>8.1235979925317198E-6</v>
      </c>
      <c r="J582" s="6">
        <v>7.9870329244279104E-6</v>
      </c>
      <c r="K582" s="6">
        <v>6.7484296480539996E-6</v>
      </c>
      <c r="L582" s="6">
        <v>7.7937780271946192E-6</v>
      </c>
      <c r="M582" s="6">
        <v>7.2605083957452402E-6</v>
      </c>
      <c r="N582" s="4" t="b">
        <f>_xlfn.XLOOKUP(Table2[[#This Row],[Protein]],Table3[name],Table3[subloc_assigned],"")&lt;&gt;""</f>
        <v>1</v>
      </c>
      <c r="O582" s="6" t="str" cm="1">
        <f t="array" ref="O582">IF(Table2[[#This Row],[modeled?]]," "&amp;_xlfn.TEXTJOIN(" ",FALSE,_xlfn._xlws.FILTER(Table3[subloc_assigned],Table3[name]=Table2[[#This Row],[Protein]],""))&amp;" ","")</f>
        <v xml:space="preserve"> mm </v>
      </c>
      <c r="P582" s="6" t="b">
        <f>OR(ISNUMBER(FIND(" m ",Table2[[#This Row],[loc?]])),ISNUMBER(FIND(" mm ",Table2[[#This Row],[loc?]])))</f>
        <v>1</v>
      </c>
      <c r="Q582" s="6" t="b">
        <f>AND(OR(ISNUMBER(FIND(" m ",Table2[[#This Row],[loc?]])),ISNUMBER(FIND(" mm ",Table2[[#This Row],[loc?]]))),SUBSTITUTE(SUBSTITUTE(Table2[[#This Row],[loc?]]," m ","")," mm ","")="")</f>
        <v>1</v>
      </c>
      <c r="R582" s="36" cm="1">
        <f t="array" ref="R582">AVERAGE(IF(Table2[[#This Row],[Min_aerobic_1]:[Min_aerobic_2]]="NA",0,Table2[[#This Row],[Min_aerobic_1]:[Min_aerobic_2]]))</f>
        <v>1.1045513973749401E-4</v>
      </c>
    </row>
    <row r="583" spans="1:18" x14ac:dyDescent="0.35">
      <c r="A583" s="4" t="s">
        <v>1750</v>
      </c>
      <c r="B583" s="4" t="s">
        <v>1751</v>
      </c>
      <c r="C583" s="4" t="s">
        <v>1752</v>
      </c>
      <c r="D583" s="4">
        <v>2.0287911382857801E-4</v>
      </c>
      <c r="E583" s="4">
        <v>1.9565756208030199E-4</v>
      </c>
      <c r="F583" s="4">
        <v>1.7939890162230201E-4</v>
      </c>
      <c r="G583" s="4">
        <v>1.8288701461826801E-4</v>
      </c>
      <c r="H583" s="4">
        <v>1.4227103993064299E-4</v>
      </c>
      <c r="I583" s="4">
        <v>1.4154399269241801E-4</v>
      </c>
      <c r="J583" s="4">
        <v>1.45575214963288E-4</v>
      </c>
      <c r="K583" s="4">
        <v>1.5707758734596699E-4</v>
      </c>
      <c r="L583" s="4">
        <v>1.6675361754809001E-4</v>
      </c>
      <c r="M583" s="4">
        <v>1.6646985985589599E-4</v>
      </c>
      <c r="N583" s="4" t="b">
        <f>_xlfn.XLOOKUP(Table2[[#This Row],[Protein]],Table3[name],Table3[subloc_assigned],"")&lt;&gt;""</f>
        <v>0</v>
      </c>
      <c r="O583" s="6" t="str" cm="1">
        <f t="array" ref="O583">IF(Table2[[#This Row],[modeled?]]," "&amp;_xlfn.TEXTJOIN(" ",FALSE,_xlfn._xlws.FILTER(Table3[subloc_assigned],Table3[name]=Table2[[#This Row],[Protein]],""))&amp;" ","")</f>
        <v/>
      </c>
      <c r="P583" s="6" t="b">
        <f>OR(ISNUMBER(FIND(" m ",Table2[[#This Row],[loc?]])),ISNUMBER(FIND(" mm ",Table2[[#This Row],[loc?]])))</f>
        <v>0</v>
      </c>
      <c r="Q583" s="6" t="b">
        <f>AND(OR(ISNUMBER(FIND(" m ",Table2[[#This Row],[loc?]])),ISNUMBER(FIND(" mm ",Table2[[#This Row],[loc?]]))),SUBSTITUTE(SUBSTITUTE(Table2[[#This Row],[loc?]]," m ","")," mm ","")="")</f>
        <v>0</v>
      </c>
      <c r="R583" s="36" cm="1">
        <f t="array" ref="R583">AVERAGE(IF(Table2[[#This Row],[Min_aerobic_1]:[Min_aerobic_2]]="NA",0,Table2[[#This Row],[Min_aerobic_1]:[Min_aerobic_2]]))</f>
        <v>1.9926833795443999E-4</v>
      </c>
    </row>
    <row r="584" spans="1:18" x14ac:dyDescent="0.35">
      <c r="A584" s="4" t="s">
        <v>1753</v>
      </c>
      <c r="B584" s="4" t="s">
        <v>1754</v>
      </c>
      <c r="C584" s="4" t="s">
        <v>1755</v>
      </c>
      <c r="D584" s="6">
        <v>4.8705274474101598E-5</v>
      </c>
      <c r="E584" s="6">
        <v>4.9303230482345298E-5</v>
      </c>
      <c r="F584" s="6">
        <v>5.4602006654407097E-5</v>
      </c>
      <c r="G584" s="6">
        <v>5.6709362191423299E-5</v>
      </c>
      <c r="H584" s="6">
        <v>1.3015676991803899E-5</v>
      </c>
      <c r="I584" s="6">
        <v>1.25806958512781E-5</v>
      </c>
      <c r="J584" s="6">
        <v>1.3735229365809801E-5</v>
      </c>
      <c r="K584" s="6">
        <v>1.36305720777408E-5</v>
      </c>
      <c r="L584" s="6">
        <v>1.38263274916634E-5</v>
      </c>
      <c r="M584" s="6">
        <v>1.4354489660362399E-5</v>
      </c>
      <c r="N584" s="4" t="b">
        <f>_xlfn.XLOOKUP(Table2[[#This Row],[Protein]],Table3[name],Table3[subloc_assigned],"")&lt;&gt;""</f>
        <v>0</v>
      </c>
      <c r="O584" s="6" t="str" cm="1">
        <f t="array" ref="O584">IF(Table2[[#This Row],[modeled?]]," "&amp;_xlfn.TEXTJOIN(" ",FALSE,_xlfn._xlws.FILTER(Table3[subloc_assigned],Table3[name]=Table2[[#This Row],[Protein]],""))&amp;" ","")</f>
        <v/>
      </c>
      <c r="P584" s="6" t="b">
        <f>OR(ISNUMBER(FIND(" m ",Table2[[#This Row],[loc?]])),ISNUMBER(FIND(" mm ",Table2[[#This Row],[loc?]])))</f>
        <v>0</v>
      </c>
      <c r="Q584" s="6" t="b">
        <f>AND(OR(ISNUMBER(FIND(" m ",Table2[[#This Row],[loc?]])),ISNUMBER(FIND(" mm ",Table2[[#This Row],[loc?]]))),SUBSTITUTE(SUBSTITUTE(Table2[[#This Row],[loc?]]," m ","")," mm ","")="")</f>
        <v>0</v>
      </c>
      <c r="R584" s="36" cm="1">
        <f t="array" ref="R584">AVERAGE(IF(Table2[[#This Row],[Min_aerobic_1]:[Min_aerobic_2]]="NA",0,Table2[[#This Row],[Min_aerobic_1]:[Min_aerobic_2]]))</f>
        <v>4.9004252478223448E-5</v>
      </c>
    </row>
    <row r="585" spans="1:18" x14ac:dyDescent="0.35">
      <c r="A585" s="4" t="s">
        <v>1756</v>
      </c>
      <c r="B585" s="4" t="s">
        <v>1757</v>
      </c>
      <c r="C585" s="4" t="s">
        <v>1758</v>
      </c>
      <c r="D585" s="6">
        <v>2.90358685241736E-5</v>
      </c>
      <c r="E585" s="6">
        <v>3.3365545243797598E-5</v>
      </c>
      <c r="F585" s="6">
        <v>3.3385972383919498E-5</v>
      </c>
      <c r="G585" s="6">
        <v>3.2580049107352702E-5</v>
      </c>
      <c r="H585" s="6">
        <v>4.8446188295684E-5</v>
      </c>
      <c r="I585" s="6">
        <v>4.5216021206533602E-5</v>
      </c>
      <c r="J585" s="6">
        <v>4.7916548718794598E-5</v>
      </c>
      <c r="K585" s="6">
        <v>5.1987497495760098E-5</v>
      </c>
      <c r="L585" s="6">
        <v>5.46560958118378E-5</v>
      </c>
      <c r="M585" s="6">
        <v>4.9272228177295701E-5</v>
      </c>
      <c r="N585" s="4" t="b">
        <f>_xlfn.XLOOKUP(Table2[[#This Row],[Protein]],Table3[name],Table3[subloc_assigned],"")&lt;&gt;""</f>
        <v>1</v>
      </c>
      <c r="O585" s="6" t="str" cm="1">
        <f t="array" ref="O585">IF(Table2[[#This Row],[modeled?]]," "&amp;_xlfn.TEXTJOIN(" ",FALSE,_xlfn._xlws.FILTER(Table3[subloc_assigned],Table3[name]=Table2[[#This Row],[Protein]],""))&amp;" ","")</f>
        <v xml:space="preserve"> m </v>
      </c>
      <c r="P585" s="6" t="b">
        <f>OR(ISNUMBER(FIND(" m ",Table2[[#This Row],[loc?]])),ISNUMBER(FIND(" mm ",Table2[[#This Row],[loc?]])))</f>
        <v>1</v>
      </c>
      <c r="Q585" s="6" t="b">
        <f>AND(OR(ISNUMBER(FIND(" m ",Table2[[#This Row],[loc?]])),ISNUMBER(FIND(" mm ",Table2[[#This Row],[loc?]]))),SUBSTITUTE(SUBSTITUTE(Table2[[#This Row],[loc?]]," m ","")," mm ","")="")</f>
        <v>1</v>
      </c>
      <c r="R585" s="36" cm="1">
        <f t="array" ref="R585">AVERAGE(IF(Table2[[#This Row],[Min_aerobic_1]:[Min_aerobic_2]]="NA",0,Table2[[#This Row],[Min_aerobic_1]:[Min_aerobic_2]]))</f>
        <v>3.1200706883985597E-5</v>
      </c>
    </row>
    <row r="586" spans="1:18" x14ac:dyDescent="0.35">
      <c r="A586" s="4" t="s">
        <v>1759</v>
      </c>
      <c r="B586" s="4" t="s">
        <v>1760</v>
      </c>
      <c r="C586" s="4" t="s">
        <v>1761</v>
      </c>
      <c r="D586" s="6">
        <v>6.6290198139994203E-6</v>
      </c>
      <c r="E586" s="6">
        <v>5.9686959282312398E-6</v>
      </c>
      <c r="F586" s="6">
        <v>5.9684919913401904E-6</v>
      </c>
      <c r="G586" s="6">
        <v>5.7569776504901502E-6</v>
      </c>
      <c r="H586" s="6">
        <v>3.8244483018918901E-6</v>
      </c>
      <c r="I586" s="6">
        <v>3.8301409057511399E-6</v>
      </c>
      <c r="J586" s="6">
        <v>4.0530747994255603E-6</v>
      </c>
      <c r="K586" s="6">
        <v>3.6048583654597501E-6</v>
      </c>
      <c r="L586" s="6">
        <v>3.94028540542623E-6</v>
      </c>
      <c r="M586" s="6">
        <v>4.0492510146516096E-6</v>
      </c>
      <c r="N586" s="4" t="b">
        <f>_xlfn.XLOOKUP(Table2[[#This Row],[Protein]],Table3[name],Table3[subloc_assigned],"")&lt;&gt;""</f>
        <v>1</v>
      </c>
      <c r="O586" s="6" t="str" cm="1">
        <f t="array" ref="O586">IF(Table2[[#This Row],[modeled?]]," "&amp;_xlfn.TEXTJOIN(" ",FALSE,_xlfn._xlws.FILTER(Table3[subloc_assigned],Table3[name]=Table2[[#This Row],[Protein]],""))&amp;" ","")</f>
        <v xml:space="preserve"> c </v>
      </c>
      <c r="P586" s="6" t="b">
        <f>OR(ISNUMBER(FIND(" m ",Table2[[#This Row],[loc?]])),ISNUMBER(FIND(" mm ",Table2[[#This Row],[loc?]])))</f>
        <v>0</v>
      </c>
      <c r="Q586" s="6" t="b">
        <f>AND(OR(ISNUMBER(FIND(" m ",Table2[[#This Row],[loc?]])),ISNUMBER(FIND(" mm ",Table2[[#This Row],[loc?]]))),SUBSTITUTE(SUBSTITUTE(Table2[[#This Row],[loc?]]," m ","")," mm ","")="")</f>
        <v>0</v>
      </c>
      <c r="R586" s="36" cm="1">
        <f t="array" ref="R586">AVERAGE(IF(Table2[[#This Row],[Min_aerobic_1]:[Min_aerobic_2]]="NA",0,Table2[[#This Row],[Min_aerobic_1]:[Min_aerobic_2]]))</f>
        <v>6.2988578711153296E-6</v>
      </c>
    </row>
    <row r="587" spans="1:18" x14ac:dyDescent="0.35">
      <c r="A587" s="4" t="s">
        <v>1762</v>
      </c>
      <c r="B587" s="4" t="s">
        <v>1763</v>
      </c>
      <c r="C587" s="4" t="s">
        <v>1764</v>
      </c>
      <c r="D587" s="6">
        <v>5.20921092749105E-6</v>
      </c>
      <c r="E587" s="6">
        <v>4.6524131953842203E-6</v>
      </c>
      <c r="F587" s="6">
        <v>5.99167507921967E-6</v>
      </c>
      <c r="G587" s="6">
        <v>5.97070371892267E-6</v>
      </c>
      <c r="H587" s="6">
        <v>5.55902972591642E-6</v>
      </c>
      <c r="I587" s="6">
        <v>4.4860970226277104E-6</v>
      </c>
      <c r="J587" s="6">
        <v>4.9571253162062698E-6</v>
      </c>
      <c r="K587" s="6">
        <v>4.7674914552845401E-6</v>
      </c>
      <c r="L587" s="6">
        <v>4.8200123135416298E-6</v>
      </c>
      <c r="M587" s="6">
        <v>4.50632582235401E-6</v>
      </c>
      <c r="N587" s="4" t="b">
        <f>_xlfn.XLOOKUP(Table2[[#This Row],[Protein]],Table3[name],Table3[subloc_assigned],"")&lt;&gt;""</f>
        <v>1</v>
      </c>
      <c r="O587" s="6" t="str" cm="1">
        <f t="array" ref="O587">IF(Table2[[#This Row],[modeled?]]," "&amp;_xlfn.TEXTJOIN(" ",FALSE,_xlfn._xlws.FILTER(Table3[subloc_assigned],Table3[name]=Table2[[#This Row],[Protein]],""))&amp;" ","")</f>
        <v xml:space="preserve"> m </v>
      </c>
      <c r="P587" s="6" t="b">
        <f>OR(ISNUMBER(FIND(" m ",Table2[[#This Row],[loc?]])),ISNUMBER(FIND(" mm ",Table2[[#This Row],[loc?]])))</f>
        <v>1</v>
      </c>
      <c r="Q587" s="6" t="b">
        <f>AND(OR(ISNUMBER(FIND(" m ",Table2[[#This Row],[loc?]])),ISNUMBER(FIND(" mm ",Table2[[#This Row],[loc?]]))),SUBSTITUTE(SUBSTITUTE(Table2[[#This Row],[loc?]]," m ","")," mm ","")="")</f>
        <v>1</v>
      </c>
      <c r="R587" s="36" cm="1">
        <f t="array" ref="R587">AVERAGE(IF(Table2[[#This Row],[Min_aerobic_1]:[Min_aerobic_2]]="NA",0,Table2[[#This Row],[Min_aerobic_1]:[Min_aerobic_2]]))</f>
        <v>4.9308120614376356E-6</v>
      </c>
    </row>
    <row r="588" spans="1:18" x14ac:dyDescent="0.35">
      <c r="A588" s="4" t="s">
        <v>1765</v>
      </c>
      <c r="B588" s="4" t="s">
        <v>1766</v>
      </c>
      <c r="C588" s="4" t="s">
        <v>1767</v>
      </c>
      <c r="D588" s="6">
        <v>3.9474262399424001E-6</v>
      </c>
      <c r="E588" s="6">
        <v>3.0113715474691498E-6</v>
      </c>
      <c r="F588" s="6">
        <v>4.1483294199380397E-6</v>
      </c>
      <c r="G588" s="6">
        <v>4.2439205920396397E-6</v>
      </c>
      <c r="H588" s="6">
        <v>8.6067084496568408E-6</v>
      </c>
      <c r="I588" s="6">
        <v>8.1659111379320794E-6</v>
      </c>
      <c r="J588" s="6">
        <v>9.0597292531803807E-6</v>
      </c>
      <c r="K588" s="6">
        <v>1.02921663244108E-5</v>
      </c>
      <c r="L588" s="6">
        <v>1.00083338152878E-5</v>
      </c>
      <c r="M588" s="6">
        <v>9.9557239367403193E-6</v>
      </c>
      <c r="N588" s="4" t="b">
        <f>_xlfn.XLOOKUP(Table2[[#This Row],[Protein]],Table3[name],Table3[subloc_assigned],"")&lt;&gt;""</f>
        <v>0</v>
      </c>
      <c r="O588" s="6" t="str" cm="1">
        <f t="array" ref="O588">IF(Table2[[#This Row],[modeled?]]," "&amp;_xlfn.TEXTJOIN(" ",FALSE,_xlfn._xlws.FILTER(Table3[subloc_assigned],Table3[name]=Table2[[#This Row],[Protein]],""))&amp;" ","")</f>
        <v/>
      </c>
      <c r="P588" s="6" t="b">
        <f>OR(ISNUMBER(FIND(" m ",Table2[[#This Row],[loc?]])),ISNUMBER(FIND(" mm ",Table2[[#This Row],[loc?]])))</f>
        <v>0</v>
      </c>
      <c r="Q588" s="6" t="b">
        <f>AND(OR(ISNUMBER(FIND(" m ",Table2[[#This Row],[loc?]])),ISNUMBER(FIND(" mm ",Table2[[#This Row],[loc?]]))),SUBSTITUTE(SUBSTITUTE(Table2[[#This Row],[loc?]]," m ","")," mm ","")="")</f>
        <v>0</v>
      </c>
      <c r="R588" s="36" cm="1">
        <f t="array" ref="R588">AVERAGE(IF(Table2[[#This Row],[Min_aerobic_1]:[Min_aerobic_2]]="NA",0,Table2[[#This Row],[Min_aerobic_1]:[Min_aerobic_2]]))</f>
        <v>3.4793988937057752E-6</v>
      </c>
    </row>
    <row r="589" spans="1:18" x14ac:dyDescent="0.35">
      <c r="A589" s="4" t="s">
        <v>1768</v>
      </c>
      <c r="B589" s="4" t="s">
        <v>1769</v>
      </c>
      <c r="C589" s="4" t="s">
        <v>1770</v>
      </c>
      <c r="D589" s="4">
        <v>5.9066869830867795E-4</v>
      </c>
      <c r="E589" s="4">
        <v>5.7430574150747705E-4</v>
      </c>
      <c r="F589" s="4">
        <v>6.3317230963342501E-4</v>
      </c>
      <c r="G589" s="4">
        <v>6.2735479224000396E-4</v>
      </c>
      <c r="H589" s="4">
        <v>6.3042215957079999E-4</v>
      </c>
      <c r="I589" s="4">
        <v>6.2335556518545499E-4</v>
      </c>
      <c r="J589" s="4">
        <v>6.5053398199750102E-4</v>
      </c>
      <c r="K589" s="4">
        <v>5.5884153598218E-4</v>
      </c>
      <c r="L589" s="4">
        <v>5.9644676775900995E-4</v>
      </c>
      <c r="M589" s="4">
        <v>6.1663905985172404E-4</v>
      </c>
      <c r="N589" s="4" t="b">
        <f>_xlfn.XLOOKUP(Table2[[#This Row],[Protein]],Table3[name],Table3[subloc_assigned],"")&lt;&gt;""</f>
        <v>0</v>
      </c>
      <c r="O589" s="6" t="str" cm="1">
        <f t="array" ref="O589">IF(Table2[[#This Row],[modeled?]]," "&amp;_xlfn.TEXTJOIN(" ",FALSE,_xlfn._xlws.FILTER(Table3[subloc_assigned],Table3[name]=Table2[[#This Row],[Protein]],""))&amp;" ","")</f>
        <v/>
      </c>
      <c r="P589" s="6" t="b">
        <f>OR(ISNUMBER(FIND(" m ",Table2[[#This Row],[loc?]])),ISNUMBER(FIND(" mm ",Table2[[#This Row],[loc?]])))</f>
        <v>0</v>
      </c>
      <c r="Q589" s="6" t="b">
        <f>AND(OR(ISNUMBER(FIND(" m ",Table2[[#This Row],[loc?]])),ISNUMBER(FIND(" mm ",Table2[[#This Row],[loc?]]))),SUBSTITUTE(SUBSTITUTE(Table2[[#This Row],[loc?]]," m ","")," mm ","")="")</f>
        <v>0</v>
      </c>
      <c r="R589" s="36" cm="1">
        <f t="array" ref="R589">AVERAGE(IF(Table2[[#This Row],[Min_aerobic_1]:[Min_aerobic_2]]="NA",0,Table2[[#This Row],[Min_aerobic_1]:[Min_aerobic_2]]))</f>
        <v>5.8248721990807745E-4</v>
      </c>
    </row>
    <row r="590" spans="1:18" x14ac:dyDescent="0.35">
      <c r="A590" s="4" t="s">
        <v>1771</v>
      </c>
      <c r="B590" s="4" t="s">
        <v>1772</v>
      </c>
      <c r="C590" s="4" t="s">
        <v>1773</v>
      </c>
      <c r="D590" s="6">
        <v>3.3684884175523499E-7</v>
      </c>
      <c r="E590" s="6">
        <v>3.7035412990880301E-7</v>
      </c>
      <c r="F590" s="6">
        <v>4.0300513385165699E-7</v>
      </c>
      <c r="G590" s="6">
        <v>3.9980707936504798E-7</v>
      </c>
      <c r="H590" s="6">
        <v>9.0508740459037198E-7</v>
      </c>
      <c r="I590" s="6">
        <v>8.7416822383224604E-7</v>
      </c>
      <c r="J590" s="6">
        <v>1.01201975692193E-6</v>
      </c>
      <c r="K590" s="6">
        <v>9.7292850969424092E-7</v>
      </c>
      <c r="L590" s="6">
        <v>1.0214220981229801E-6</v>
      </c>
      <c r="M590" s="6">
        <v>1.0422145858583199E-6</v>
      </c>
      <c r="N590" s="4" t="b">
        <f>_xlfn.XLOOKUP(Table2[[#This Row],[Protein]],Table3[name],Table3[subloc_assigned],"")&lt;&gt;""</f>
        <v>0</v>
      </c>
      <c r="O590" s="6" t="str" cm="1">
        <f t="array" ref="O590">IF(Table2[[#This Row],[modeled?]]," "&amp;_xlfn.TEXTJOIN(" ",FALSE,_xlfn._xlws.FILTER(Table3[subloc_assigned],Table3[name]=Table2[[#This Row],[Protein]],""))&amp;" ","")</f>
        <v/>
      </c>
      <c r="P590" s="6" t="b">
        <f>OR(ISNUMBER(FIND(" m ",Table2[[#This Row],[loc?]])),ISNUMBER(FIND(" mm ",Table2[[#This Row],[loc?]])))</f>
        <v>0</v>
      </c>
      <c r="Q590" s="6" t="b">
        <f>AND(OR(ISNUMBER(FIND(" m ",Table2[[#This Row],[loc?]])),ISNUMBER(FIND(" mm ",Table2[[#This Row],[loc?]]))),SUBSTITUTE(SUBSTITUTE(Table2[[#This Row],[loc?]]," m ","")," mm ","")="")</f>
        <v>0</v>
      </c>
      <c r="R590" s="36" cm="1">
        <f t="array" ref="R590">AVERAGE(IF(Table2[[#This Row],[Min_aerobic_1]:[Min_aerobic_2]]="NA",0,Table2[[#This Row],[Min_aerobic_1]:[Min_aerobic_2]]))</f>
        <v>3.53601485832019E-7</v>
      </c>
    </row>
    <row r="591" spans="1:18" x14ac:dyDescent="0.35">
      <c r="A591" s="4" t="s">
        <v>1774</v>
      </c>
      <c r="B591" s="4" t="s">
        <v>1775</v>
      </c>
      <c r="C591" s="4" t="s">
        <v>1776</v>
      </c>
      <c r="D591" s="6">
        <v>2.94383602038538E-5</v>
      </c>
      <c r="E591" s="6">
        <v>2.69643177128885E-5</v>
      </c>
      <c r="F591" s="6">
        <v>3.1299550763213498E-5</v>
      </c>
      <c r="G591" s="6">
        <v>2.9326951966541701E-5</v>
      </c>
      <c r="H591" s="6">
        <v>6.5292175619553904E-5</v>
      </c>
      <c r="I591" s="6">
        <v>6.4410027774556406E-5</v>
      </c>
      <c r="J591" s="6">
        <v>6.62120599273415E-5</v>
      </c>
      <c r="K591" s="6">
        <v>5.8881205492331702E-5</v>
      </c>
      <c r="L591" s="6">
        <v>6.6883345713438904E-5</v>
      </c>
      <c r="M591" s="6">
        <v>6.5438486187840305E-5</v>
      </c>
      <c r="N591" s="4" t="b">
        <f>_xlfn.XLOOKUP(Table2[[#This Row],[Protein]],Table3[name],Table3[subloc_assigned],"")&lt;&gt;""</f>
        <v>0</v>
      </c>
      <c r="O591" s="6" t="str" cm="1">
        <f t="array" ref="O591">IF(Table2[[#This Row],[modeled?]]," "&amp;_xlfn.TEXTJOIN(" ",FALSE,_xlfn._xlws.FILTER(Table3[subloc_assigned],Table3[name]=Table2[[#This Row],[Protein]],""))&amp;" ","")</f>
        <v/>
      </c>
      <c r="P591" s="6" t="b">
        <f>OR(ISNUMBER(FIND(" m ",Table2[[#This Row],[loc?]])),ISNUMBER(FIND(" mm ",Table2[[#This Row],[loc?]])))</f>
        <v>0</v>
      </c>
      <c r="Q591" s="6" t="b">
        <f>AND(OR(ISNUMBER(FIND(" m ",Table2[[#This Row],[loc?]])),ISNUMBER(FIND(" mm ",Table2[[#This Row],[loc?]]))),SUBSTITUTE(SUBSTITUTE(Table2[[#This Row],[loc?]]," m ","")," mm ","")="")</f>
        <v>0</v>
      </c>
      <c r="R591" s="36" cm="1">
        <f t="array" ref="R591">AVERAGE(IF(Table2[[#This Row],[Min_aerobic_1]:[Min_aerobic_2]]="NA",0,Table2[[#This Row],[Min_aerobic_1]:[Min_aerobic_2]]))</f>
        <v>2.820133895837115E-5</v>
      </c>
    </row>
    <row r="592" spans="1:18" x14ac:dyDescent="0.35">
      <c r="A592" s="4" t="s">
        <v>1777</v>
      </c>
      <c r="B592" s="4" t="s">
        <v>1778</v>
      </c>
      <c r="C592" s="4" t="s">
        <v>1779</v>
      </c>
      <c r="D592" s="6">
        <v>6.5310468435893499E-6</v>
      </c>
      <c r="E592" s="6">
        <v>7.1442457168053898E-6</v>
      </c>
      <c r="F592" s="6">
        <v>8.9376209975089792E-6</v>
      </c>
      <c r="G592" s="6">
        <v>9.1543132364434505E-6</v>
      </c>
      <c r="H592" s="4" t="s">
        <v>19</v>
      </c>
      <c r="I592" s="4" t="s">
        <v>19</v>
      </c>
      <c r="J592" s="4" t="s">
        <v>19</v>
      </c>
      <c r="K592" s="4" t="s">
        <v>19</v>
      </c>
      <c r="L592" s="4" t="s">
        <v>19</v>
      </c>
      <c r="M592" s="4" t="s">
        <v>19</v>
      </c>
      <c r="N592" s="4" t="b">
        <f>_xlfn.XLOOKUP(Table2[[#This Row],[Protein]],Table3[name],Table3[subloc_assigned],"")&lt;&gt;""</f>
        <v>1</v>
      </c>
      <c r="O592" s="6" t="str" cm="1">
        <f t="array" ref="O592">IF(Table2[[#This Row],[modeled?]]," "&amp;_xlfn.TEXTJOIN(" ",FALSE,_xlfn._xlws.FILTER(Table3[subloc_assigned],Table3[name]=Table2[[#This Row],[Protein]],""))&amp;" ","")</f>
        <v xml:space="preserve"> c </v>
      </c>
      <c r="P592" s="6" t="b">
        <f>OR(ISNUMBER(FIND(" m ",Table2[[#This Row],[loc?]])),ISNUMBER(FIND(" mm ",Table2[[#This Row],[loc?]])))</f>
        <v>0</v>
      </c>
      <c r="Q592" s="6" t="b">
        <f>AND(OR(ISNUMBER(FIND(" m ",Table2[[#This Row],[loc?]])),ISNUMBER(FIND(" mm ",Table2[[#This Row],[loc?]]))),SUBSTITUTE(SUBSTITUTE(Table2[[#This Row],[loc?]]," m ","")," mm ","")="")</f>
        <v>0</v>
      </c>
      <c r="R592" s="36" cm="1">
        <f t="array" ref="R592">AVERAGE(IF(Table2[[#This Row],[Min_aerobic_1]:[Min_aerobic_2]]="NA",0,Table2[[#This Row],[Min_aerobic_1]:[Min_aerobic_2]]))</f>
        <v>6.8376462801973703E-6</v>
      </c>
    </row>
    <row r="593" spans="1:18" x14ac:dyDescent="0.35">
      <c r="A593" s="4" t="s">
        <v>1780</v>
      </c>
      <c r="B593" s="4" t="s">
        <v>1781</v>
      </c>
      <c r="C593" s="4" t="s">
        <v>1782</v>
      </c>
      <c r="D593" s="6">
        <v>8.0437698631494997E-5</v>
      </c>
      <c r="E593" s="6">
        <v>6.8808928382471006E-5</v>
      </c>
      <c r="F593" s="6">
        <v>8.4075577205073096E-5</v>
      </c>
      <c r="G593" s="6">
        <v>8.2076974555992199E-5</v>
      </c>
      <c r="H593" s="6">
        <v>7.5359051640689901E-5</v>
      </c>
      <c r="I593" s="6">
        <v>7.4271495336101096E-5</v>
      </c>
      <c r="J593" s="6">
        <v>7.6100518469955899E-5</v>
      </c>
      <c r="K593" s="6">
        <v>7.1733678739218203E-5</v>
      </c>
      <c r="L593" s="6">
        <v>7.5636572238265906E-5</v>
      </c>
      <c r="M593" s="6">
        <v>7.54996414792835E-5</v>
      </c>
      <c r="N593" s="4" t="b">
        <f>_xlfn.XLOOKUP(Table2[[#This Row],[Protein]],Table3[name],Table3[subloc_assigned],"")&lt;&gt;""</f>
        <v>0</v>
      </c>
      <c r="O593" s="6" t="str" cm="1">
        <f t="array" ref="O593">IF(Table2[[#This Row],[modeled?]]," "&amp;_xlfn.TEXTJOIN(" ",FALSE,_xlfn._xlws.FILTER(Table3[subloc_assigned],Table3[name]=Table2[[#This Row],[Protein]],""))&amp;" ","")</f>
        <v/>
      </c>
      <c r="P593" s="6" t="b">
        <f>OR(ISNUMBER(FIND(" m ",Table2[[#This Row],[loc?]])),ISNUMBER(FIND(" mm ",Table2[[#This Row],[loc?]])))</f>
        <v>0</v>
      </c>
      <c r="Q593" s="6" t="b">
        <f>AND(OR(ISNUMBER(FIND(" m ",Table2[[#This Row],[loc?]])),ISNUMBER(FIND(" mm ",Table2[[#This Row],[loc?]]))),SUBSTITUTE(SUBSTITUTE(Table2[[#This Row],[loc?]]," m ","")," mm ","")="")</f>
        <v>0</v>
      </c>
      <c r="R593" s="36" cm="1">
        <f t="array" ref="R593">AVERAGE(IF(Table2[[#This Row],[Min_aerobic_1]:[Min_aerobic_2]]="NA",0,Table2[[#This Row],[Min_aerobic_1]:[Min_aerobic_2]]))</f>
        <v>7.4623313506982995E-5</v>
      </c>
    </row>
    <row r="594" spans="1:18" x14ac:dyDescent="0.35">
      <c r="A594" s="4" t="s">
        <v>1783</v>
      </c>
      <c r="B594" s="4" t="s">
        <v>1784</v>
      </c>
      <c r="C594" s="4" t="s">
        <v>1785</v>
      </c>
      <c r="D594" s="6">
        <v>3.5516909211039202E-7</v>
      </c>
      <c r="E594" s="6">
        <v>3.98743150426054E-7</v>
      </c>
      <c r="F594" s="6">
        <v>3.8850142789122102E-7</v>
      </c>
      <c r="G594" s="6">
        <v>3.6532240821031499E-7</v>
      </c>
      <c r="H594" s="6">
        <v>3.97320782661011E-7</v>
      </c>
      <c r="I594" s="6">
        <v>4.1329613434884902E-7</v>
      </c>
      <c r="J594" s="6">
        <v>4.2136462174242998E-7</v>
      </c>
      <c r="K594" s="6">
        <v>4.1555872808450899E-7</v>
      </c>
      <c r="L594" s="6">
        <v>4.4134610623550399E-7</v>
      </c>
      <c r="M594" s="6">
        <v>4.4285813853087902E-7</v>
      </c>
      <c r="N594" s="4" t="b">
        <f>_xlfn.XLOOKUP(Table2[[#This Row],[Protein]],Table3[name],Table3[subloc_assigned],"")&lt;&gt;""</f>
        <v>0</v>
      </c>
      <c r="O594" s="6" t="str" cm="1">
        <f t="array" ref="O594">IF(Table2[[#This Row],[modeled?]]," "&amp;_xlfn.TEXTJOIN(" ",FALSE,_xlfn._xlws.FILTER(Table3[subloc_assigned],Table3[name]=Table2[[#This Row],[Protein]],""))&amp;" ","")</f>
        <v/>
      </c>
      <c r="P594" s="6" t="b">
        <f>OR(ISNUMBER(FIND(" m ",Table2[[#This Row],[loc?]])),ISNUMBER(FIND(" mm ",Table2[[#This Row],[loc?]])))</f>
        <v>0</v>
      </c>
      <c r="Q594" s="6" t="b">
        <f>AND(OR(ISNUMBER(FIND(" m ",Table2[[#This Row],[loc?]])),ISNUMBER(FIND(" mm ",Table2[[#This Row],[loc?]]))),SUBSTITUTE(SUBSTITUTE(Table2[[#This Row],[loc?]]," m ","")," mm ","")="")</f>
        <v>0</v>
      </c>
      <c r="R594" s="36" cm="1">
        <f t="array" ref="R594">AVERAGE(IF(Table2[[#This Row],[Min_aerobic_1]:[Min_aerobic_2]]="NA",0,Table2[[#This Row],[Min_aerobic_1]:[Min_aerobic_2]]))</f>
        <v>3.7695612126822301E-7</v>
      </c>
    </row>
    <row r="595" spans="1:18" x14ac:dyDescent="0.35">
      <c r="A595" s="4" t="s">
        <v>1786</v>
      </c>
      <c r="B595" s="4" t="s">
        <v>1787</v>
      </c>
      <c r="C595" s="4" t="s">
        <v>1788</v>
      </c>
      <c r="D595" s="4">
        <v>1.5127131993778299E-3</v>
      </c>
      <c r="E595" s="4">
        <v>1.9341296140658101E-3</v>
      </c>
      <c r="F595" s="4">
        <v>6.63503144594633E-4</v>
      </c>
      <c r="G595" s="4">
        <v>6.9337506548500195E-4</v>
      </c>
      <c r="H595" s="4">
        <v>1.6430871182823499E-3</v>
      </c>
      <c r="I595" s="4">
        <v>1.6481183484960899E-3</v>
      </c>
      <c r="J595" s="4">
        <v>1.66179953168325E-3</v>
      </c>
      <c r="K595" s="4">
        <v>2.5355398482142499E-4</v>
      </c>
      <c r="L595" s="4">
        <v>2.58480547370518E-4</v>
      </c>
      <c r="M595" s="4">
        <v>2.6737798623351902E-4</v>
      </c>
      <c r="N595" s="4" t="b">
        <f>_xlfn.XLOOKUP(Table2[[#This Row],[Protein]],Table3[name],Table3[subloc_assigned],"")&lt;&gt;""</f>
        <v>1</v>
      </c>
      <c r="O595" s="6" t="str" cm="1">
        <f t="array" ref="O595">IF(Table2[[#This Row],[modeled?]]," "&amp;_xlfn.TEXTJOIN(" ",FALSE,_xlfn._xlws.FILTER(Table3[subloc_assigned],Table3[name]=Table2[[#This Row],[Protein]],""))&amp;" ","")</f>
        <v xml:space="preserve"> c </v>
      </c>
      <c r="P595" s="6" t="b">
        <f>OR(ISNUMBER(FIND(" m ",Table2[[#This Row],[loc?]])),ISNUMBER(FIND(" mm ",Table2[[#This Row],[loc?]])))</f>
        <v>0</v>
      </c>
      <c r="Q595" s="6" t="b">
        <f>AND(OR(ISNUMBER(FIND(" m ",Table2[[#This Row],[loc?]])),ISNUMBER(FIND(" mm ",Table2[[#This Row],[loc?]]))),SUBSTITUTE(SUBSTITUTE(Table2[[#This Row],[loc?]]," m ","")," mm ","")="")</f>
        <v>0</v>
      </c>
      <c r="R595" s="36" cm="1">
        <f t="array" ref="R595">AVERAGE(IF(Table2[[#This Row],[Min_aerobic_1]:[Min_aerobic_2]]="NA",0,Table2[[#This Row],[Min_aerobic_1]:[Min_aerobic_2]]))</f>
        <v>1.72342140672182E-3</v>
      </c>
    </row>
    <row r="596" spans="1:18" x14ac:dyDescent="0.35">
      <c r="A596" s="4" t="s">
        <v>1789</v>
      </c>
      <c r="B596" s="4" t="s">
        <v>1790</v>
      </c>
      <c r="C596" s="4" t="s">
        <v>1791</v>
      </c>
      <c r="D596" s="6">
        <v>7.1652829996670296E-6</v>
      </c>
      <c r="E596" s="6">
        <v>1.00677452870115E-5</v>
      </c>
      <c r="F596" s="6">
        <v>8.0618833898372392E-6</v>
      </c>
      <c r="G596" s="6">
        <v>6.9101141029443001E-6</v>
      </c>
      <c r="H596" s="6">
        <v>4.3051600132250499E-5</v>
      </c>
      <c r="I596" s="6">
        <v>3.8749710807715203E-5</v>
      </c>
      <c r="J596" s="6">
        <v>4.09065162903495E-5</v>
      </c>
      <c r="K596" s="6">
        <v>3.7707963619041098E-5</v>
      </c>
      <c r="L596" s="6">
        <v>4.5703864131887898E-5</v>
      </c>
      <c r="M596" s="6">
        <v>4.2332646388433197E-5</v>
      </c>
      <c r="N596" s="4" t="b">
        <f>_xlfn.XLOOKUP(Table2[[#This Row],[Protein]],Table3[name],Table3[subloc_assigned],"")&lt;&gt;""</f>
        <v>1</v>
      </c>
      <c r="O596" s="6" t="str" cm="1">
        <f t="array" ref="O596">IF(Table2[[#This Row],[modeled?]]," "&amp;_xlfn.TEXTJOIN(" ",FALSE,_xlfn._xlws.FILTER(Table3[subloc_assigned],Table3[name]=Table2[[#This Row],[Protein]],""))&amp;" ","")</f>
        <v xml:space="preserve"> c </v>
      </c>
      <c r="P596" s="6" t="b">
        <f>OR(ISNUMBER(FIND(" m ",Table2[[#This Row],[loc?]])),ISNUMBER(FIND(" mm ",Table2[[#This Row],[loc?]])))</f>
        <v>0</v>
      </c>
      <c r="Q596" s="6" t="b">
        <f>AND(OR(ISNUMBER(FIND(" m ",Table2[[#This Row],[loc?]])),ISNUMBER(FIND(" mm ",Table2[[#This Row],[loc?]]))),SUBSTITUTE(SUBSTITUTE(Table2[[#This Row],[loc?]]," m ","")," mm ","")="")</f>
        <v>0</v>
      </c>
      <c r="R596" s="36" cm="1">
        <f t="array" ref="R596">AVERAGE(IF(Table2[[#This Row],[Min_aerobic_1]:[Min_aerobic_2]]="NA",0,Table2[[#This Row],[Min_aerobic_1]:[Min_aerobic_2]]))</f>
        <v>8.6165141433392652E-6</v>
      </c>
    </row>
    <row r="597" spans="1:18" x14ac:dyDescent="0.35">
      <c r="A597" s="4" t="s">
        <v>1792</v>
      </c>
      <c r="B597" s="4" t="s">
        <v>1793</v>
      </c>
      <c r="C597" s="4" t="s">
        <v>1794</v>
      </c>
      <c r="D597" s="6">
        <v>9.8569545388412493E-6</v>
      </c>
      <c r="E597" s="6">
        <v>7.8436792041246506E-6</v>
      </c>
      <c r="F597" s="6">
        <v>1.0391066618400899E-5</v>
      </c>
      <c r="G597" s="6">
        <v>1.0163059941416901E-5</v>
      </c>
      <c r="H597" s="4" t="s">
        <v>19</v>
      </c>
      <c r="I597" s="4" t="s">
        <v>19</v>
      </c>
      <c r="J597" s="4" t="s">
        <v>19</v>
      </c>
      <c r="K597" s="4" t="s">
        <v>19</v>
      </c>
      <c r="L597" s="4" t="s">
        <v>19</v>
      </c>
      <c r="M597" s="4" t="s">
        <v>19</v>
      </c>
      <c r="N597" s="4" t="b">
        <f>_xlfn.XLOOKUP(Table2[[#This Row],[Protein]],Table3[name],Table3[subloc_assigned],"")&lt;&gt;""</f>
        <v>0</v>
      </c>
      <c r="O597" s="6" t="str" cm="1">
        <f t="array" ref="O597">IF(Table2[[#This Row],[modeled?]]," "&amp;_xlfn.TEXTJOIN(" ",FALSE,_xlfn._xlws.FILTER(Table3[subloc_assigned],Table3[name]=Table2[[#This Row],[Protein]],""))&amp;" ","")</f>
        <v/>
      </c>
      <c r="P597" s="6" t="b">
        <f>OR(ISNUMBER(FIND(" m ",Table2[[#This Row],[loc?]])),ISNUMBER(FIND(" mm ",Table2[[#This Row],[loc?]])))</f>
        <v>0</v>
      </c>
      <c r="Q597" s="6" t="b">
        <f>AND(OR(ISNUMBER(FIND(" m ",Table2[[#This Row],[loc?]])),ISNUMBER(FIND(" mm ",Table2[[#This Row],[loc?]]))),SUBSTITUTE(SUBSTITUTE(Table2[[#This Row],[loc?]]," m ","")," mm ","")="")</f>
        <v>0</v>
      </c>
      <c r="R597" s="36" cm="1">
        <f t="array" ref="R597">AVERAGE(IF(Table2[[#This Row],[Min_aerobic_1]:[Min_aerobic_2]]="NA",0,Table2[[#This Row],[Min_aerobic_1]:[Min_aerobic_2]]))</f>
        <v>8.8503168714829491E-6</v>
      </c>
    </row>
    <row r="598" spans="1:18" x14ac:dyDescent="0.35">
      <c r="A598" s="4" t="s">
        <v>1795</v>
      </c>
      <c r="B598" s="4" t="s">
        <v>1796</v>
      </c>
      <c r="C598" s="4" t="s">
        <v>1797</v>
      </c>
      <c r="D598" s="6">
        <v>2.6193075574098101E-5</v>
      </c>
      <c r="E598" s="6">
        <v>2.8931154727223599E-5</v>
      </c>
      <c r="F598" s="6">
        <v>3.2200111269219401E-5</v>
      </c>
      <c r="G598" s="6">
        <v>3.1772880189254998E-5</v>
      </c>
      <c r="H598" s="6">
        <v>2.9782041718464001E-5</v>
      </c>
      <c r="I598" s="6">
        <v>3.1359502857466498E-5</v>
      </c>
      <c r="J598" s="6">
        <v>3.2617525842039301E-5</v>
      </c>
      <c r="K598" s="6">
        <v>3.28336598698483E-5</v>
      </c>
      <c r="L598" s="6">
        <v>3.71226117977936E-5</v>
      </c>
      <c r="M598" s="6">
        <v>3.52805834853968E-5</v>
      </c>
      <c r="N598" s="4" t="b">
        <f>_xlfn.XLOOKUP(Table2[[#This Row],[Protein]],Table3[name],Table3[subloc_assigned],"")&lt;&gt;""</f>
        <v>0</v>
      </c>
      <c r="O598" s="6" t="str" cm="1">
        <f t="array" ref="O598">IF(Table2[[#This Row],[modeled?]]," "&amp;_xlfn.TEXTJOIN(" ",FALSE,_xlfn._xlws.FILTER(Table3[subloc_assigned],Table3[name]=Table2[[#This Row],[Protein]],""))&amp;" ","")</f>
        <v/>
      </c>
      <c r="P598" s="6" t="b">
        <f>OR(ISNUMBER(FIND(" m ",Table2[[#This Row],[loc?]])),ISNUMBER(FIND(" mm ",Table2[[#This Row],[loc?]])))</f>
        <v>0</v>
      </c>
      <c r="Q598" s="6" t="b">
        <f>AND(OR(ISNUMBER(FIND(" m ",Table2[[#This Row],[loc?]])),ISNUMBER(FIND(" mm ",Table2[[#This Row],[loc?]]))),SUBSTITUTE(SUBSTITUTE(Table2[[#This Row],[loc?]]," m ","")," mm ","")="")</f>
        <v>0</v>
      </c>
      <c r="R598" s="36" cm="1">
        <f t="array" ref="R598">AVERAGE(IF(Table2[[#This Row],[Min_aerobic_1]:[Min_aerobic_2]]="NA",0,Table2[[#This Row],[Min_aerobic_1]:[Min_aerobic_2]]))</f>
        <v>2.7562115150660848E-5</v>
      </c>
    </row>
    <row r="599" spans="1:18" x14ac:dyDescent="0.35">
      <c r="A599" s="4" t="s">
        <v>1798</v>
      </c>
      <c r="B599" s="4" t="s">
        <v>1799</v>
      </c>
      <c r="C599" s="4" t="s">
        <v>1800</v>
      </c>
      <c r="D599" s="6">
        <v>4.1079438729017902E-5</v>
      </c>
      <c r="E599" s="6">
        <v>3.33732131214323E-5</v>
      </c>
      <c r="F599" s="6">
        <v>4.0682145930895E-5</v>
      </c>
      <c r="G599" s="6">
        <v>4.1047026097810201E-5</v>
      </c>
      <c r="H599" s="6">
        <v>2.7089821204123899E-5</v>
      </c>
      <c r="I599" s="6">
        <v>2.82710581870679E-5</v>
      </c>
      <c r="J599" s="6">
        <v>2.9039829617037199E-5</v>
      </c>
      <c r="K599" s="6">
        <v>2.9489431978600099E-5</v>
      </c>
      <c r="L599" s="6">
        <v>3.0761538520418599E-5</v>
      </c>
      <c r="M599" s="6">
        <v>3.12861167445517E-5</v>
      </c>
      <c r="N599" s="4" t="b">
        <f>_xlfn.XLOOKUP(Table2[[#This Row],[Protein]],Table3[name],Table3[subloc_assigned],"")&lt;&gt;""</f>
        <v>0</v>
      </c>
      <c r="O599" s="6" t="str" cm="1">
        <f t="array" ref="O599">IF(Table2[[#This Row],[modeled?]]," "&amp;_xlfn.TEXTJOIN(" ",FALSE,_xlfn._xlws.FILTER(Table3[subloc_assigned],Table3[name]=Table2[[#This Row],[Protein]],""))&amp;" ","")</f>
        <v/>
      </c>
      <c r="P599" s="6" t="b">
        <f>OR(ISNUMBER(FIND(" m ",Table2[[#This Row],[loc?]])),ISNUMBER(FIND(" mm ",Table2[[#This Row],[loc?]])))</f>
        <v>0</v>
      </c>
      <c r="Q599" s="6" t="b">
        <f>AND(OR(ISNUMBER(FIND(" m ",Table2[[#This Row],[loc?]])),ISNUMBER(FIND(" mm ",Table2[[#This Row],[loc?]]))),SUBSTITUTE(SUBSTITUTE(Table2[[#This Row],[loc?]]," m ","")," mm ","")="")</f>
        <v>0</v>
      </c>
      <c r="R599" s="36" cm="1">
        <f t="array" ref="R599">AVERAGE(IF(Table2[[#This Row],[Min_aerobic_1]:[Min_aerobic_2]]="NA",0,Table2[[#This Row],[Min_aerobic_1]:[Min_aerobic_2]]))</f>
        <v>3.7226325925225101E-5</v>
      </c>
    </row>
    <row r="600" spans="1:18" x14ac:dyDescent="0.35">
      <c r="A600" s="4" t="s">
        <v>1801</v>
      </c>
      <c r="B600" s="4" t="s">
        <v>1802</v>
      </c>
      <c r="C600" s="4" t="s">
        <v>1803</v>
      </c>
      <c r="D600" s="6">
        <v>1.7517631856979301E-5</v>
      </c>
      <c r="E600" s="6">
        <v>2.4581989832398799E-5</v>
      </c>
      <c r="F600" s="6">
        <v>2.0508296146876899E-5</v>
      </c>
      <c r="G600" s="6">
        <v>2.0728036582649499E-5</v>
      </c>
      <c r="H600" s="6">
        <v>2.04737751652081E-5</v>
      </c>
      <c r="I600" s="6">
        <v>2.58983799968355E-5</v>
      </c>
      <c r="J600" s="6">
        <v>2.6929567464928701E-5</v>
      </c>
      <c r="K600" s="6">
        <v>2.7811333949402401E-5</v>
      </c>
      <c r="L600" s="6">
        <v>3.4004140348590099E-5</v>
      </c>
      <c r="M600" s="6">
        <v>3.1690536847488498E-5</v>
      </c>
      <c r="N600" s="4" t="b">
        <f>_xlfn.XLOOKUP(Table2[[#This Row],[Protein]],Table3[name],Table3[subloc_assigned],"")&lt;&gt;""</f>
        <v>0</v>
      </c>
      <c r="O600" s="6" t="str" cm="1">
        <f t="array" ref="O600">IF(Table2[[#This Row],[modeled?]]," "&amp;_xlfn.TEXTJOIN(" ",FALSE,_xlfn._xlws.FILTER(Table3[subloc_assigned],Table3[name]=Table2[[#This Row],[Protein]],""))&amp;" ","")</f>
        <v/>
      </c>
      <c r="P600" s="6" t="b">
        <f>OR(ISNUMBER(FIND(" m ",Table2[[#This Row],[loc?]])),ISNUMBER(FIND(" mm ",Table2[[#This Row],[loc?]])))</f>
        <v>0</v>
      </c>
      <c r="Q600" s="6" t="b">
        <f>AND(OR(ISNUMBER(FIND(" m ",Table2[[#This Row],[loc?]])),ISNUMBER(FIND(" mm ",Table2[[#This Row],[loc?]]))),SUBSTITUTE(SUBSTITUTE(Table2[[#This Row],[loc?]]," m ","")," mm ","")="")</f>
        <v>0</v>
      </c>
      <c r="R600" s="36" cm="1">
        <f t="array" ref="R600">AVERAGE(IF(Table2[[#This Row],[Min_aerobic_1]:[Min_aerobic_2]]="NA",0,Table2[[#This Row],[Min_aerobic_1]:[Min_aerobic_2]]))</f>
        <v>2.1049810844689048E-5</v>
      </c>
    </row>
    <row r="601" spans="1:18" x14ac:dyDescent="0.35">
      <c r="A601" s="4" t="s">
        <v>1804</v>
      </c>
      <c r="B601" s="4" t="s">
        <v>1805</v>
      </c>
      <c r="C601" s="4" t="s">
        <v>1806</v>
      </c>
      <c r="D601" s="6">
        <v>1.5805794011983101E-5</v>
      </c>
      <c r="E601" s="6">
        <v>1.4592895736940199E-5</v>
      </c>
      <c r="F601" s="6">
        <v>1.40164881832306E-5</v>
      </c>
      <c r="G601" s="6">
        <v>1.46436302535489E-5</v>
      </c>
      <c r="H601" s="6">
        <v>2.2276056576174401E-5</v>
      </c>
      <c r="I601" s="6">
        <v>2.0737907965266E-5</v>
      </c>
      <c r="J601" s="6">
        <v>2.2351725632041101E-5</v>
      </c>
      <c r="K601" s="6">
        <v>1.70754177214666E-5</v>
      </c>
      <c r="L601" s="6">
        <v>1.80256248175293E-5</v>
      </c>
      <c r="M601" s="6">
        <v>1.8981231432901899E-5</v>
      </c>
      <c r="N601" s="4" t="b">
        <f>_xlfn.XLOOKUP(Table2[[#This Row],[Protein]],Table3[name],Table3[subloc_assigned],"")&lt;&gt;""</f>
        <v>0</v>
      </c>
      <c r="O601" s="6" t="str" cm="1">
        <f t="array" ref="O601">IF(Table2[[#This Row],[modeled?]]," "&amp;_xlfn.TEXTJOIN(" ",FALSE,_xlfn._xlws.FILTER(Table3[subloc_assigned],Table3[name]=Table2[[#This Row],[Protein]],""))&amp;" ","")</f>
        <v/>
      </c>
      <c r="P601" s="6" t="b">
        <f>OR(ISNUMBER(FIND(" m ",Table2[[#This Row],[loc?]])),ISNUMBER(FIND(" mm ",Table2[[#This Row],[loc?]])))</f>
        <v>0</v>
      </c>
      <c r="Q601" s="6" t="b">
        <f>AND(OR(ISNUMBER(FIND(" m ",Table2[[#This Row],[loc?]])),ISNUMBER(FIND(" mm ",Table2[[#This Row],[loc?]]))),SUBSTITUTE(SUBSTITUTE(Table2[[#This Row],[loc?]]," m ","")," mm ","")="")</f>
        <v>0</v>
      </c>
      <c r="R601" s="36" cm="1">
        <f t="array" ref="R601">AVERAGE(IF(Table2[[#This Row],[Min_aerobic_1]:[Min_aerobic_2]]="NA",0,Table2[[#This Row],[Min_aerobic_1]:[Min_aerobic_2]]))</f>
        <v>1.519934487446165E-5</v>
      </c>
    </row>
    <row r="602" spans="1:18" x14ac:dyDescent="0.35">
      <c r="A602" s="4" t="s">
        <v>1807</v>
      </c>
      <c r="B602" s="4" t="s">
        <v>1808</v>
      </c>
      <c r="C602" s="4" t="s">
        <v>1809</v>
      </c>
      <c r="D602" s="6">
        <v>3.0496313030528399E-5</v>
      </c>
      <c r="E602" s="6">
        <v>2.6170405296292901E-5</v>
      </c>
      <c r="F602" s="6">
        <v>3.28196623295989E-5</v>
      </c>
      <c r="G602" s="6">
        <v>3.3439822116611302E-5</v>
      </c>
      <c r="H602" s="6">
        <v>3.6719999394678598E-5</v>
      </c>
      <c r="I602" s="6">
        <v>3.7755156556227299E-5</v>
      </c>
      <c r="J602" s="6">
        <v>3.8472725021070802E-5</v>
      </c>
      <c r="K602" s="6">
        <v>4.3848964041113097E-5</v>
      </c>
      <c r="L602" s="6">
        <v>4.64706380746874E-5</v>
      </c>
      <c r="M602" s="6">
        <v>4.5185966042480699E-5</v>
      </c>
      <c r="N602" s="4" t="b">
        <f>_xlfn.XLOOKUP(Table2[[#This Row],[Protein]],Table3[name],Table3[subloc_assigned],"")&lt;&gt;""</f>
        <v>0</v>
      </c>
      <c r="O602" s="6" t="str" cm="1">
        <f t="array" ref="O602">IF(Table2[[#This Row],[modeled?]]," "&amp;_xlfn.TEXTJOIN(" ",FALSE,_xlfn._xlws.FILTER(Table3[subloc_assigned],Table3[name]=Table2[[#This Row],[Protein]],""))&amp;" ","")</f>
        <v/>
      </c>
      <c r="P602" s="6" t="b">
        <f>OR(ISNUMBER(FIND(" m ",Table2[[#This Row],[loc?]])),ISNUMBER(FIND(" mm ",Table2[[#This Row],[loc?]])))</f>
        <v>0</v>
      </c>
      <c r="Q602" s="6" t="b">
        <f>AND(OR(ISNUMBER(FIND(" m ",Table2[[#This Row],[loc?]])),ISNUMBER(FIND(" mm ",Table2[[#This Row],[loc?]]))),SUBSTITUTE(SUBSTITUTE(Table2[[#This Row],[loc?]]," m ","")," mm ","")="")</f>
        <v>0</v>
      </c>
      <c r="R602" s="36" cm="1">
        <f t="array" ref="R602">AVERAGE(IF(Table2[[#This Row],[Min_aerobic_1]:[Min_aerobic_2]]="NA",0,Table2[[#This Row],[Min_aerobic_1]:[Min_aerobic_2]]))</f>
        <v>2.833335916341065E-5</v>
      </c>
    </row>
    <row r="603" spans="1:18" x14ac:dyDescent="0.35">
      <c r="A603" s="4" t="s">
        <v>1810</v>
      </c>
      <c r="B603" s="4" t="s">
        <v>1811</v>
      </c>
      <c r="C603" s="4" t="s">
        <v>1812</v>
      </c>
      <c r="D603" s="6">
        <v>4.8624882058073697E-5</v>
      </c>
      <c r="E603" s="6">
        <v>4.2870115392727499E-5</v>
      </c>
      <c r="F603" s="6">
        <v>7.4112961824254707E-5</v>
      </c>
      <c r="G603" s="6">
        <v>4.7326048937726403E-5</v>
      </c>
      <c r="H603" s="6">
        <v>3.4205290986327802E-5</v>
      </c>
      <c r="I603" s="6">
        <v>3.48294901815363E-5</v>
      </c>
      <c r="J603" s="6">
        <v>3.6924093605850102E-5</v>
      </c>
      <c r="K603" s="6">
        <v>3.7496001665667402E-5</v>
      </c>
      <c r="L603" s="6">
        <v>3.5385389722467603E-5</v>
      </c>
      <c r="M603" s="6">
        <v>3.7565829458629098E-5</v>
      </c>
      <c r="N603" s="4" t="b">
        <f>_xlfn.XLOOKUP(Table2[[#This Row],[Protein]],Table3[name],Table3[subloc_assigned],"")&lt;&gt;""</f>
        <v>1</v>
      </c>
      <c r="O603" s="6" t="str" cm="1">
        <f t="array" ref="O603">IF(Table2[[#This Row],[modeled?]]," "&amp;_xlfn.TEXTJOIN(" ",FALSE,_xlfn._xlws.FILTER(Table3[subloc_assigned],Table3[name]=Table2[[#This Row],[Protein]],""))&amp;" ","")</f>
        <v xml:space="preserve"> c </v>
      </c>
      <c r="P603" s="6" t="b">
        <f>OR(ISNUMBER(FIND(" m ",Table2[[#This Row],[loc?]])),ISNUMBER(FIND(" mm ",Table2[[#This Row],[loc?]])))</f>
        <v>0</v>
      </c>
      <c r="Q603" s="6" t="b">
        <f>AND(OR(ISNUMBER(FIND(" m ",Table2[[#This Row],[loc?]])),ISNUMBER(FIND(" mm ",Table2[[#This Row],[loc?]]))),SUBSTITUTE(SUBSTITUTE(Table2[[#This Row],[loc?]]," m ","")," mm ","")="")</f>
        <v>0</v>
      </c>
      <c r="R603" s="36" cm="1">
        <f t="array" ref="R603">AVERAGE(IF(Table2[[#This Row],[Min_aerobic_1]:[Min_aerobic_2]]="NA",0,Table2[[#This Row],[Min_aerobic_1]:[Min_aerobic_2]]))</f>
        <v>4.5747498725400598E-5</v>
      </c>
    </row>
    <row r="604" spans="1:18" x14ac:dyDescent="0.35">
      <c r="A604" s="4" t="s">
        <v>1813</v>
      </c>
      <c r="B604" s="4" t="s">
        <v>1814</v>
      </c>
      <c r="C604" s="4" t="s">
        <v>1815</v>
      </c>
      <c r="D604" s="4">
        <v>3.6728860161955299E-3</v>
      </c>
      <c r="E604" s="4">
        <v>3.7128264250488501E-3</v>
      </c>
      <c r="F604" s="4">
        <v>4.1499744426927599E-3</v>
      </c>
      <c r="G604" s="4">
        <v>4.1689488958000899E-3</v>
      </c>
      <c r="H604" s="4">
        <v>1.6023199022362001E-3</v>
      </c>
      <c r="I604" s="4">
        <v>1.6564447971680999E-3</v>
      </c>
      <c r="J604" s="4">
        <v>1.6526632712750601E-3</v>
      </c>
      <c r="K604" s="4">
        <v>1.9532879246150999E-3</v>
      </c>
      <c r="L604" s="4">
        <v>1.9549956900201402E-3</v>
      </c>
      <c r="M604" s="4">
        <v>1.9879360460547399E-3</v>
      </c>
      <c r="N604" s="4" t="b">
        <f>_xlfn.XLOOKUP(Table2[[#This Row],[Protein]],Table3[name],Table3[subloc_assigned],"")&lt;&gt;""</f>
        <v>0</v>
      </c>
      <c r="O604" s="6" t="str" cm="1">
        <f t="array" ref="O604">IF(Table2[[#This Row],[modeled?]]," "&amp;_xlfn.TEXTJOIN(" ",FALSE,_xlfn._xlws.FILTER(Table3[subloc_assigned],Table3[name]=Table2[[#This Row],[Protein]],""))&amp;" ","")</f>
        <v/>
      </c>
      <c r="P604" s="6" t="b">
        <f>OR(ISNUMBER(FIND(" m ",Table2[[#This Row],[loc?]])),ISNUMBER(FIND(" mm ",Table2[[#This Row],[loc?]])))</f>
        <v>0</v>
      </c>
      <c r="Q604" s="6" t="b">
        <f>AND(OR(ISNUMBER(FIND(" m ",Table2[[#This Row],[loc?]])),ISNUMBER(FIND(" mm ",Table2[[#This Row],[loc?]]))),SUBSTITUTE(SUBSTITUTE(Table2[[#This Row],[loc?]]," m ","")," mm ","")="")</f>
        <v>0</v>
      </c>
      <c r="R604" s="36" cm="1">
        <f t="array" ref="R604">AVERAGE(IF(Table2[[#This Row],[Min_aerobic_1]:[Min_aerobic_2]]="NA",0,Table2[[#This Row],[Min_aerobic_1]:[Min_aerobic_2]]))</f>
        <v>3.6928562206221902E-3</v>
      </c>
    </row>
    <row r="605" spans="1:18" x14ac:dyDescent="0.35">
      <c r="A605" s="4" t="s">
        <v>1816</v>
      </c>
      <c r="B605" s="4" t="s">
        <v>1817</v>
      </c>
      <c r="C605" s="4" t="s">
        <v>1818</v>
      </c>
      <c r="D605" s="4">
        <v>4.1153093003079601E-3</v>
      </c>
      <c r="E605" s="4">
        <v>3.7428965696368901E-3</v>
      </c>
      <c r="F605" s="4">
        <v>3.4796143681136002E-3</v>
      </c>
      <c r="G605" s="4">
        <v>3.5912868538346002E-3</v>
      </c>
      <c r="H605" s="4">
        <v>2.87202333245523E-3</v>
      </c>
      <c r="I605" s="4">
        <v>3.0207416157146498E-3</v>
      </c>
      <c r="J605" s="4">
        <v>2.9204471884023801E-3</v>
      </c>
      <c r="K605" s="4">
        <v>2.7353023261601798E-3</v>
      </c>
      <c r="L605" s="4">
        <v>2.8243131729437702E-3</v>
      </c>
      <c r="M605" s="4">
        <v>2.8894869977763699E-3</v>
      </c>
      <c r="N605" s="4" t="b">
        <f>_xlfn.XLOOKUP(Table2[[#This Row],[Protein]],Table3[name],Table3[subloc_assigned],"")&lt;&gt;""</f>
        <v>1</v>
      </c>
      <c r="O605" s="6" t="str" cm="1">
        <f t="array" ref="O605">IF(Table2[[#This Row],[modeled?]]," "&amp;_xlfn.TEXTJOIN(" ",FALSE,_xlfn._xlws.FILTER(Table3[subloc_assigned],Table3[name]=Table2[[#This Row],[Protein]],""))&amp;" ","")</f>
        <v xml:space="preserve"> c </v>
      </c>
      <c r="P605" s="6" t="b">
        <f>OR(ISNUMBER(FIND(" m ",Table2[[#This Row],[loc?]])),ISNUMBER(FIND(" mm ",Table2[[#This Row],[loc?]])))</f>
        <v>0</v>
      </c>
      <c r="Q605" s="6" t="b">
        <f>AND(OR(ISNUMBER(FIND(" m ",Table2[[#This Row],[loc?]])),ISNUMBER(FIND(" mm ",Table2[[#This Row],[loc?]]))),SUBSTITUTE(SUBSTITUTE(Table2[[#This Row],[loc?]]," m ","")," mm ","")="")</f>
        <v>0</v>
      </c>
      <c r="R605" s="36" cm="1">
        <f t="array" ref="R605">AVERAGE(IF(Table2[[#This Row],[Min_aerobic_1]:[Min_aerobic_2]]="NA",0,Table2[[#This Row],[Min_aerobic_1]:[Min_aerobic_2]]))</f>
        <v>3.9291029349724253E-3</v>
      </c>
    </row>
    <row r="606" spans="1:18" x14ac:dyDescent="0.35">
      <c r="A606" s="4" t="s">
        <v>1819</v>
      </c>
      <c r="B606" s="4" t="s">
        <v>1820</v>
      </c>
      <c r="C606" s="4" t="s">
        <v>1821</v>
      </c>
      <c r="D606" s="6">
        <v>9.1707506719344406E-6</v>
      </c>
      <c r="E606" s="6">
        <v>7.3496121474661604E-6</v>
      </c>
      <c r="F606" s="6">
        <v>9.8516681534577807E-6</v>
      </c>
      <c r="G606" s="6">
        <v>9.7904956699022798E-6</v>
      </c>
      <c r="H606" s="6">
        <v>7.3116593074183603E-6</v>
      </c>
      <c r="I606" s="6">
        <v>7.8854934125182795E-6</v>
      </c>
      <c r="J606" s="6">
        <v>8.2564409868562204E-6</v>
      </c>
      <c r="K606" s="6">
        <v>8.8084375809163607E-6</v>
      </c>
      <c r="L606" s="6">
        <v>9.4673955894047998E-6</v>
      </c>
      <c r="M606" s="6">
        <v>9.4278620565105698E-6</v>
      </c>
      <c r="N606" s="4" t="b">
        <f>_xlfn.XLOOKUP(Table2[[#This Row],[Protein]],Table3[name],Table3[subloc_assigned],"")&lt;&gt;""</f>
        <v>0</v>
      </c>
      <c r="O606" s="6" t="str" cm="1">
        <f t="array" ref="O606">IF(Table2[[#This Row],[modeled?]]," "&amp;_xlfn.TEXTJOIN(" ",FALSE,_xlfn._xlws.FILTER(Table3[subloc_assigned],Table3[name]=Table2[[#This Row],[Protein]],""))&amp;" ","")</f>
        <v/>
      </c>
      <c r="P606" s="6" t="b">
        <f>OR(ISNUMBER(FIND(" m ",Table2[[#This Row],[loc?]])),ISNUMBER(FIND(" mm ",Table2[[#This Row],[loc?]])))</f>
        <v>0</v>
      </c>
      <c r="Q606" s="6" t="b">
        <f>AND(OR(ISNUMBER(FIND(" m ",Table2[[#This Row],[loc?]])),ISNUMBER(FIND(" mm ",Table2[[#This Row],[loc?]]))),SUBSTITUTE(SUBSTITUTE(Table2[[#This Row],[loc?]]," m ","")," mm ","")="")</f>
        <v>0</v>
      </c>
      <c r="R606" s="36" cm="1">
        <f t="array" ref="R606">AVERAGE(IF(Table2[[#This Row],[Min_aerobic_1]:[Min_aerobic_2]]="NA",0,Table2[[#This Row],[Min_aerobic_1]:[Min_aerobic_2]]))</f>
        <v>8.2601814097002997E-6</v>
      </c>
    </row>
    <row r="607" spans="1:18" x14ac:dyDescent="0.35">
      <c r="A607" s="4" t="s">
        <v>1822</v>
      </c>
      <c r="B607" s="4" t="s">
        <v>1823</v>
      </c>
      <c r="C607" s="4" t="s">
        <v>1824</v>
      </c>
      <c r="D607" s="6">
        <v>6.4140174378471401E-6</v>
      </c>
      <c r="E607" s="6">
        <v>5.9821603800083898E-6</v>
      </c>
      <c r="F607" s="6">
        <v>7.1083863710560899E-6</v>
      </c>
      <c r="G607" s="6">
        <v>7.1325186525968103E-6</v>
      </c>
      <c r="H607" s="6">
        <v>1.0645077347896201E-5</v>
      </c>
      <c r="I607" s="6">
        <v>1.0699654707598E-5</v>
      </c>
      <c r="J607" s="6">
        <v>1.13905914083593E-5</v>
      </c>
      <c r="K607" s="6">
        <v>1.23349358857711E-5</v>
      </c>
      <c r="L607" s="6">
        <v>1.26386002410384E-5</v>
      </c>
      <c r="M607" s="6">
        <v>1.3147567345485201E-5</v>
      </c>
      <c r="N607" s="4" t="b">
        <f>_xlfn.XLOOKUP(Table2[[#This Row],[Protein]],Table3[name],Table3[subloc_assigned],"")&lt;&gt;""</f>
        <v>0</v>
      </c>
      <c r="O607" s="6" t="str" cm="1">
        <f t="array" ref="O607">IF(Table2[[#This Row],[modeled?]]," "&amp;_xlfn.TEXTJOIN(" ",FALSE,_xlfn._xlws.FILTER(Table3[subloc_assigned],Table3[name]=Table2[[#This Row],[Protein]],""))&amp;" ","")</f>
        <v/>
      </c>
      <c r="P607" s="6" t="b">
        <f>OR(ISNUMBER(FIND(" m ",Table2[[#This Row],[loc?]])),ISNUMBER(FIND(" mm ",Table2[[#This Row],[loc?]])))</f>
        <v>0</v>
      </c>
      <c r="Q607" s="6" t="b">
        <f>AND(OR(ISNUMBER(FIND(" m ",Table2[[#This Row],[loc?]])),ISNUMBER(FIND(" mm ",Table2[[#This Row],[loc?]]))),SUBSTITUTE(SUBSTITUTE(Table2[[#This Row],[loc?]]," m ","")," mm ","")="")</f>
        <v>0</v>
      </c>
      <c r="R607" s="36" cm="1">
        <f t="array" ref="R607">AVERAGE(IF(Table2[[#This Row],[Min_aerobic_1]:[Min_aerobic_2]]="NA",0,Table2[[#This Row],[Min_aerobic_1]:[Min_aerobic_2]]))</f>
        <v>6.1980889089277653E-6</v>
      </c>
    </row>
    <row r="608" spans="1:18" x14ac:dyDescent="0.35">
      <c r="A608" s="4" t="s">
        <v>1825</v>
      </c>
      <c r="B608" s="4" t="s">
        <v>1826</v>
      </c>
      <c r="C608" s="4" t="s">
        <v>1827</v>
      </c>
      <c r="D608" s="6">
        <v>3.4703780205352898E-6</v>
      </c>
      <c r="E608" s="6">
        <v>2.6658946560630199E-6</v>
      </c>
      <c r="F608" s="6">
        <v>3.6883701652225098E-6</v>
      </c>
      <c r="G608" s="6">
        <v>3.5013875971300198E-6</v>
      </c>
      <c r="H608" s="6">
        <v>2.4604179066112399E-6</v>
      </c>
      <c r="I608" s="6">
        <v>2.53747752878275E-6</v>
      </c>
      <c r="J608" s="6">
        <v>2.5440845582807402E-6</v>
      </c>
      <c r="K608" s="6">
        <v>2.9163010980644299E-6</v>
      </c>
      <c r="L608" s="6">
        <v>3.1296461978250099E-6</v>
      </c>
      <c r="M608" s="6">
        <v>3.0947833106149199E-6</v>
      </c>
      <c r="N608" s="4" t="b">
        <f>_xlfn.XLOOKUP(Table2[[#This Row],[Protein]],Table3[name],Table3[subloc_assigned],"")&lt;&gt;""</f>
        <v>0</v>
      </c>
      <c r="O608" s="6" t="str" cm="1">
        <f t="array" ref="O608">IF(Table2[[#This Row],[modeled?]]," "&amp;_xlfn.TEXTJOIN(" ",FALSE,_xlfn._xlws.FILTER(Table3[subloc_assigned],Table3[name]=Table2[[#This Row],[Protein]],""))&amp;" ","")</f>
        <v/>
      </c>
      <c r="P608" s="6" t="b">
        <f>OR(ISNUMBER(FIND(" m ",Table2[[#This Row],[loc?]])),ISNUMBER(FIND(" mm ",Table2[[#This Row],[loc?]])))</f>
        <v>0</v>
      </c>
      <c r="Q608" s="6" t="b">
        <f>AND(OR(ISNUMBER(FIND(" m ",Table2[[#This Row],[loc?]])),ISNUMBER(FIND(" mm ",Table2[[#This Row],[loc?]]))),SUBSTITUTE(SUBSTITUTE(Table2[[#This Row],[loc?]]," m ","")," mm ","")="")</f>
        <v>0</v>
      </c>
      <c r="R608" s="36" cm="1">
        <f t="array" ref="R608">AVERAGE(IF(Table2[[#This Row],[Min_aerobic_1]:[Min_aerobic_2]]="NA",0,Table2[[#This Row],[Min_aerobic_1]:[Min_aerobic_2]]))</f>
        <v>3.0681363382991549E-6</v>
      </c>
    </row>
    <row r="609" spans="1:18" x14ac:dyDescent="0.35">
      <c r="A609" s="4" t="s">
        <v>1828</v>
      </c>
      <c r="B609" s="4" t="s">
        <v>1829</v>
      </c>
      <c r="C609" s="4" t="s">
        <v>1830</v>
      </c>
      <c r="D609" s="6">
        <v>4.0922368647303899E-5</v>
      </c>
      <c r="E609" s="6">
        <v>3.4762838827686297E-5</v>
      </c>
      <c r="F609" s="6">
        <v>4.2600309083607001E-5</v>
      </c>
      <c r="G609" s="6">
        <v>4.3631118571553302E-5</v>
      </c>
      <c r="H609" s="6">
        <v>3.0450977550810602E-5</v>
      </c>
      <c r="I609" s="6">
        <v>3.1177024186810002E-5</v>
      </c>
      <c r="J609" s="6">
        <v>3.2087462469771998E-5</v>
      </c>
      <c r="K609" s="6">
        <v>3.5477647325507703E-5</v>
      </c>
      <c r="L609" s="6">
        <v>3.6148529447881899E-5</v>
      </c>
      <c r="M609" s="6">
        <v>3.51416289401622E-5</v>
      </c>
      <c r="N609" s="4" t="b">
        <f>_xlfn.XLOOKUP(Table2[[#This Row],[Protein]],Table3[name],Table3[subloc_assigned],"")&lt;&gt;""</f>
        <v>0</v>
      </c>
      <c r="O609" s="6" t="str" cm="1">
        <f t="array" ref="O609">IF(Table2[[#This Row],[modeled?]]," "&amp;_xlfn.TEXTJOIN(" ",FALSE,_xlfn._xlws.FILTER(Table3[subloc_assigned],Table3[name]=Table2[[#This Row],[Protein]],""))&amp;" ","")</f>
        <v/>
      </c>
      <c r="P609" s="6" t="b">
        <f>OR(ISNUMBER(FIND(" m ",Table2[[#This Row],[loc?]])),ISNUMBER(FIND(" mm ",Table2[[#This Row],[loc?]])))</f>
        <v>0</v>
      </c>
      <c r="Q609" s="6" t="b">
        <f>AND(OR(ISNUMBER(FIND(" m ",Table2[[#This Row],[loc?]])),ISNUMBER(FIND(" mm ",Table2[[#This Row],[loc?]]))),SUBSTITUTE(SUBSTITUTE(Table2[[#This Row],[loc?]]," m ","")," mm ","")="")</f>
        <v>0</v>
      </c>
      <c r="R609" s="36" cm="1">
        <f t="array" ref="R609">AVERAGE(IF(Table2[[#This Row],[Min_aerobic_1]:[Min_aerobic_2]]="NA",0,Table2[[#This Row],[Min_aerobic_1]:[Min_aerobic_2]]))</f>
        <v>3.7842603737495098E-5</v>
      </c>
    </row>
    <row r="610" spans="1:18" x14ac:dyDescent="0.35">
      <c r="A610" s="4" t="s">
        <v>1831</v>
      </c>
      <c r="B610" s="4" t="s">
        <v>1832</v>
      </c>
      <c r="C610" s="4" t="s">
        <v>1833</v>
      </c>
      <c r="D610" s="6">
        <v>9.7231813252983295E-6</v>
      </c>
      <c r="E610" s="6">
        <v>8.3215239575918493E-6</v>
      </c>
      <c r="F610" s="6">
        <v>9.6912020958162604E-6</v>
      </c>
      <c r="G610" s="6">
        <v>9.8557648260575007E-6</v>
      </c>
      <c r="H610" s="6">
        <v>7.9535345495641502E-6</v>
      </c>
      <c r="I610" s="6">
        <v>7.8171276903018694E-6</v>
      </c>
      <c r="J610" s="6">
        <v>8.1376639384747199E-6</v>
      </c>
      <c r="K610" s="6">
        <v>9.2377776763930595E-6</v>
      </c>
      <c r="L610" s="6">
        <v>9.1243116215018498E-6</v>
      </c>
      <c r="M610" s="6">
        <v>9.0408929642878197E-6</v>
      </c>
      <c r="N610" s="4" t="b">
        <f>_xlfn.XLOOKUP(Table2[[#This Row],[Protein]],Table3[name],Table3[subloc_assigned],"")&lt;&gt;""</f>
        <v>0</v>
      </c>
      <c r="O610" s="6" t="str" cm="1">
        <f t="array" ref="O610">IF(Table2[[#This Row],[modeled?]]," "&amp;_xlfn.TEXTJOIN(" ",FALSE,_xlfn._xlws.FILTER(Table3[subloc_assigned],Table3[name]=Table2[[#This Row],[Protein]],""))&amp;" ","")</f>
        <v/>
      </c>
      <c r="P610" s="6" t="b">
        <f>OR(ISNUMBER(FIND(" m ",Table2[[#This Row],[loc?]])),ISNUMBER(FIND(" mm ",Table2[[#This Row],[loc?]])))</f>
        <v>0</v>
      </c>
      <c r="Q610" s="6" t="b">
        <f>AND(OR(ISNUMBER(FIND(" m ",Table2[[#This Row],[loc?]])),ISNUMBER(FIND(" mm ",Table2[[#This Row],[loc?]]))),SUBSTITUTE(SUBSTITUTE(Table2[[#This Row],[loc?]]," m ","")," mm ","")="")</f>
        <v>0</v>
      </c>
      <c r="R610" s="36" cm="1">
        <f t="array" ref="R610">AVERAGE(IF(Table2[[#This Row],[Min_aerobic_1]:[Min_aerobic_2]]="NA",0,Table2[[#This Row],[Min_aerobic_1]:[Min_aerobic_2]]))</f>
        <v>9.0223526414450902E-6</v>
      </c>
    </row>
    <row r="611" spans="1:18" x14ac:dyDescent="0.35">
      <c r="A611" s="4" t="s">
        <v>1834</v>
      </c>
      <c r="B611" s="4" t="s">
        <v>1835</v>
      </c>
      <c r="C611" s="4" t="s">
        <v>1836</v>
      </c>
      <c r="D611" s="4">
        <v>7.8081054974939396E-4</v>
      </c>
      <c r="E611" s="4">
        <v>9.1806495155562402E-4</v>
      </c>
      <c r="F611" s="4">
        <v>9.33154136482283E-4</v>
      </c>
      <c r="G611" s="4">
        <v>9.0151838986652104E-4</v>
      </c>
      <c r="H611" s="4">
        <v>1.3058951173520599E-4</v>
      </c>
      <c r="I611" s="4">
        <v>1.33092488567659E-4</v>
      </c>
      <c r="J611" s="4">
        <v>1.4879744807086101E-4</v>
      </c>
      <c r="K611" s="6">
        <v>9.1049463163455805E-5</v>
      </c>
      <c r="L611" s="4">
        <v>1.5395974003499301E-4</v>
      </c>
      <c r="M611" s="4">
        <v>1.3644897703322901E-4</v>
      </c>
      <c r="N611" s="4" t="b">
        <f>_xlfn.XLOOKUP(Table2[[#This Row],[Protein]],Table3[name],Table3[subloc_assigned],"")&lt;&gt;""</f>
        <v>0</v>
      </c>
      <c r="O611" s="6" t="str" cm="1">
        <f t="array" ref="O611">IF(Table2[[#This Row],[modeled?]]," "&amp;_xlfn.TEXTJOIN(" ",FALSE,_xlfn._xlws.FILTER(Table3[subloc_assigned],Table3[name]=Table2[[#This Row],[Protein]],""))&amp;" ","")</f>
        <v/>
      </c>
      <c r="P611" s="6" t="b">
        <f>OR(ISNUMBER(FIND(" m ",Table2[[#This Row],[loc?]])),ISNUMBER(FIND(" mm ",Table2[[#This Row],[loc?]])))</f>
        <v>0</v>
      </c>
      <c r="Q611" s="6" t="b">
        <f>AND(OR(ISNUMBER(FIND(" m ",Table2[[#This Row],[loc?]])),ISNUMBER(FIND(" mm ",Table2[[#This Row],[loc?]]))),SUBSTITUTE(SUBSTITUTE(Table2[[#This Row],[loc?]]," m ","")," mm ","")="")</f>
        <v>0</v>
      </c>
      <c r="R611" s="36" cm="1">
        <f t="array" ref="R611">AVERAGE(IF(Table2[[#This Row],[Min_aerobic_1]:[Min_aerobic_2]]="NA",0,Table2[[#This Row],[Min_aerobic_1]:[Min_aerobic_2]]))</f>
        <v>8.4943775065250899E-4</v>
      </c>
    </row>
    <row r="612" spans="1:18" x14ac:dyDescent="0.35">
      <c r="A612" s="4" t="s">
        <v>1837</v>
      </c>
      <c r="B612" s="4" t="s">
        <v>1838</v>
      </c>
      <c r="C612" s="4" t="s">
        <v>1839</v>
      </c>
      <c r="D612" s="6">
        <v>1.0749052768233001E-6</v>
      </c>
      <c r="E612" s="6">
        <v>1.08488824356571E-6</v>
      </c>
      <c r="F612" s="6">
        <v>1.24573386669363E-6</v>
      </c>
      <c r="G612" s="6">
        <v>1.3464860498043499E-6</v>
      </c>
      <c r="H612" s="6">
        <v>6.0495857376429504E-6</v>
      </c>
      <c r="I612" s="6">
        <v>4.60803538426276E-6</v>
      </c>
      <c r="J612" s="6">
        <v>5.1811808154314998E-6</v>
      </c>
      <c r="K612" s="6">
        <v>4.67692971834554E-6</v>
      </c>
      <c r="L612" s="6">
        <v>5.6560815007019398E-6</v>
      </c>
      <c r="M612" s="6">
        <v>5.8408890318217702E-6</v>
      </c>
      <c r="N612" s="4" t="b">
        <f>_xlfn.XLOOKUP(Table2[[#This Row],[Protein]],Table3[name],Table3[subloc_assigned],"")&lt;&gt;""</f>
        <v>1</v>
      </c>
      <c r="O612" s="6" t="str" cm="1">
        <f t="array" ref="O612">IF(Table2[[#This Row],[modeled?]]," "&amp;_xlfn.TEXTJOIN(" ",FALSE,_xlfn._xlws.FILTER(Table3[subloc_assigned],Table3[name]=Table2[[#This Row],[Protein]],""))&amp;" ","")</f>
        <v xml:space="preserve"> c </v>
      </c>
      <c r="P612" s="6" t="b">
        <f>OR(ISNUMBER(FIND(" m ",Table2[[#This Row],[loc?]])),ISNUMBER(FIND(" mm ",Table2[[#This Row],[loc?]])))</f>
        <v>0</v>
      </c>
      <c r="Q612" s="6" t="b">
        <f>AND(OR(ISNUMBER(FIND(" m ",Table2[[#This Row],[loc?]])),ISNUMBER(FIND(" mm ",Table2[[#This Row],[loc?]]))),SUBSTITUTE(SUBSTITUTE(Table2[[#This Row],[loc?]]," m ","")," mm ","")="")</f>
        <v>0</v>
      </c>
      <c r="R612" s="36" cm="1">
        <f t="array" ref="R612">AVERAGE(IF(Table2[[#This Row],[Min_aerobic_1]:[Min_aerobic_2]]="NA",0,Table2[[#This Row],[Min_aerobic_1]:[Min_aerobic_2]]))</f>
        <v>1.0798967601945052E-6</v>
      </c>
    </row>
    <row r="613" spans="1:18" x14ac:dyDescent="0.35">
      <c r="A613" s="4" t="s">
        <v>1840</v>
      </c>
      <c r="B613" s="4" t="s">
        <v>1841</v>
      </c>
      <c r="C613" s="4" t="s">
        <v>1842</v>
      </c>
      <c r="D613" s="6">
        <v>6.1637854657805403E-6</v>
      </c>
      <c r="E613" s="6">
        <v>6.7860717301783299E-6</v>
      </c>
      <c r="F613" s="6">
        <v>7.1193154244974199E-6</v>
      </c>
      <c r="G613" s="6">
        <v>6.5814321564330002E-6</v>
      </c>
      <c r="H613" s="4" t="s">
        <v>19</v>
      </c>
      <c r="I613" s="4" t="s">
        <v>19</v>
      </c>
      <c r="J613" s="4" t="s">
        <v>19</v>
      </c>
      <c r="K613" s="4" t="s">
        <v>19</v>
      </c>
      <c r="L613" s="4" t="s">
        <v>19</v>
      </c>
      <c r="M613" s="4" t="s">
        <v>19</v>
      </c>
      <c r="N613" s="4" t="b">
        <f>_xlfn.XLOOKUP(Table2[[#This Row],[Protein]],Table3[name],Table3[subloc_assigned],"")&lt;&gt;""</f>
        <v>1</v>
      </c>
      <c r="O613" s="6" t="str" cm="1">
        <f t="array" ref="O613">IF(Table2[[#This Row],[modeled?]]," "&amp;_xlfn.TEXTJOIN(" ",FALSE,_xlfn._xlws.FILTER(Table3[subloc_assigned],Table3[name]=Table2[[#This Row],[Protein]],""))&amp;" ","")</f>
        <v xml:space="preserve"> m </v>
      </c>
      <c r="P613" s="6" t="b">
        <f>OR(ISNUMBER(FIND(" m ",Table2[[#This Row],[loc?]])),ISNUMBER(FIND(" mm ",Table2[[#This Row],[loc?]])))</f>
        <v>1</v>
      </c>
      <c r="Q613" s="6" t="b">
        <f>AND(OR(ISNUMBER(FIND(" m ",Table2[[#This Row],[loc?]])),ISNUMBER(FIND(" mm ",Table2[[#This Row],[loc?]]))),SUBSTITUTE(SUBSTITUTE(Table2[[#This Row],[loc?]]," m ","")," mm ","")="")</f>
        <v>1</v>
      </c>
      <c r="R613" s="36" cm="1">
        <f t="array" ref="R613">AVERAGE(IF(Table2[[#This Row],[Min_aerobic_1]:[Min_aerobic_2]]="NA",0,Table2[[#This Row],[Min_aerobic_1]:[Min_aerobic_2]]))</f>
        <v>6.4749285979794351E-6</v>
      </c>
    </row>
    <row r="614" spans="1:18" x14ac:dyDescent="0.35">
      <c r="A614" s="4" t="s">
        <v>1843</v>
      </c>
      <c r="B614" s="4" t="s">
        <v>1844</v>
      </c>
      <c r="C614" s="4" t="s">
        <v>1845</v>
      </c>
      <c r="D614" s="6">
        <v>4.6465541160901604E-6</v>
      </c>
      <c r="E614" s="6">
        <v>4.4419926519041498E-6</v>
      </c>
      <c r="F614" s="6">
        <v>4.72144950273038E-6</v>
      </c>
      <c r="G614" s="6">
        <v>4.7777872094554402E-6</v>
      </c>
      <c r="H614" s="6">
        <v>4.6221257846765003E-6</v>
      </c>
      <c r="I614" s="6">
        <v>4.4046935244050496E-6</v>
      </c>
      <c r="J614" s="6">
        <v>5.34035716465803E-6</v>
      </c>
      <c r="K614" s="6">
        <v>5.4612677471664603E-6</v>
      </c>
      <c r="L614" s="6">
        <v>5.1400577052001898E-6</v>
      </c>
      <c r="M614" s="6">
        <v>5.5703857328739199E-6</v>
      </c>
      <c r="N614" s="4" t="b">
        <f>_xlfn.XLOOKUP(Table2[[#This Row],[Protein]],Table3[name],Table3[subloc_assigned],"")&lt;&gt;""</f>
        <v>0</v>
      </c>
      <c r="O614" s="6" t="str" cm="1">
        <f t="array" ref="O614">IF(Table2[[#This Row],[modeled?]]," "&amp;_xlfn.TEXTJOIN(" ",FALSE,_xlfn._xlws.FILTER(Table3[subloc_assigned],Table3[name]=Table2[[#This Row],[Protein]],""))&amp;" ","")</f>
        <v/>
      </c>
      <c r="P614" s="6" t="b">
        <f>OR(ISNUMBER(FIND(" m ",Table2[[#This Row],[loc?]])),ISNUMBER(FIND(" mm ",Table2[[#This Row],[loc?]])))</f>
        <v>0</v>
      </c>
      <c r="Q614" s="6" t="b">
        <f>AND(OR(ISNUMBER(FIND(" m ",Table2[[#This Row],[loc?]])),ISNUMBER(FIND(" mm ",Table2[[#This Row],[loc?]]))),SUBSTITUTE(SUBSTITUTE(Table2[[#This Row],[loc?]]," m ","")," mm ","")="")</f>
        <v>0</v>
      </c>
      <c r="R614" s="36" cm="1">
        <f t="array" ref="R614">AVERAGE(IF(Table2[[#This Row],[Min_aerobic_1]:[Min_aerobic_2]]="NA",0,Table2[[#This Row],[Min_aerobic_1]:[Min_aerobic_2]]))</f>
        <v>4.5442733839971547E-6</v>
      </c>
    </row>
    <row r="615" spans="1:18" x14ac:dyDescent="0.35">
      <c r="A615" s="4" t="s">
        <v>1846</v>
      </c>
      <c r="B615" s="4" t="s">
        <v>1847</v>
      </c>
      <c r="C615" s="4" t="s">
        <v>1848</v>
      </c>
      <c r="D615" s="4" t="s">
        <v>19</v>
      </c>
      <c r="E615" s="4" t="s">
        <v>19</v>
      </c>
      <c r="F615" s="4" t="s">
        <v>19</v>
      </c>
      <c r="G615" s="4" t="s">
        <v>19</v>
      </c>
      <c r="H615" s="6">
        <v>2.2890619677473101E-6</v>
      </c>
      <c r="I615" s="6">
        <v>2.3820093204791201E-6</v>
      </c>
      <c r="J615" s="6">
        <v>2.5190918617056299E-6</v>
      </c>
      <c r="K615" s="6">
        <v>2.6628000711998901E-6</v>
      </c>
      <c r="L615" s="6">
        <v>3.0607984762665701E-6</v>
      </c>
      <c r="M615" s="6">
        <v>3.2676407782188299E-6</v>
      </c>
      <c r="N615" s="4" t="b">
        <f>_xlfn.XLOOKUP(Table2[[#This Row],[Protein]],Table3[name],Table3[subloc_assigned],"")&lt;&gt;""</f>
        <v>1</v>
      </c>
      <c r="O615" s="6" t="str" cm="1">
        <f t="array" ref="O615">IF(Table2[[#This Row],[modeled?]]," "&amp;_xlfn.TEXTJOIN(" ",FALSE,_xlfn._xlws.FILTER(Table3[subloc_assigned],Table3[name]=Table2[[#This Row],[Protein]],""))&amp;" ","")</f>
        <v xml:space="preserve"> mm </v>
      </c>
      <c r="P615" s="6" t="b">
        <f>OR(ISNUMBER(FIND(" m ",Table2[[#This Row],[loc?]])),ISNUMBER(FIND(" mm ",Table2[[#This Row],[loc?]])))</f>
        <v>1</v>
      </c>
      <c r="Q615" s="6" t="b">
        <f>AND(OR(ISNUMBER(FIND(" m ",Table2[[#This Row],[loc?]])),ISNUMBER(FIND(" mm ",Table2[[#This Row],[loc?]]))),SUBSTITUTE(SUBSTITUTE(Table2[[#This Row],[loc?]]," m ","")," mm ","")="")</f>
        <v>1</v>
      </c>
      <c r="R615" s="36" cm="1">
        <f t="array" ref="R615">AVERAGE(IF(Table2[[#This Row],[Min_aerobic_1]:[Min_aerobic_2]]="NA",0,Table2[[#This Row],[Min_aerobic_1]:[Min_aerobic_2]]))</f>
        <v>0</v>
      </c>
    </row>
    <row r="616" spans="1:18" x14ac:dyDescent="0.35">
      <c r="A616" s="4" t="s">
        <v>1849</v>
      </c>
      <c r="B616" s="4" t="s">
        <v>1850</v>
      </c>
      <c r="C616" s="4" t="s">
        <v>1851</v>
      </c>
      <c r="D616" s="6">
        <v>1.0577940185104401E-5</v>
      </c>
      <c r="E616" s="6">
        <v>9.2082456752494995E-6</v>
      </c>
      <c r="F616" s="6">
        <v>9.7032740129303099E-6</v>
      </c>
      <c r="G616" s="6">
        <v>9.8222120783424399E-6</v>
      </c>
      <c r="H616" s="6">
        <v>1.4353385694586E-5</v>
      </c>
      <c r="I616" s="6">
        <v>1.44182224083939E-5</v>
      </c>
      <c r="J616" s="6">
        <v>1.57482595896323E-5</v>
      </c>
      <c r="K616" s="6">
        <v>1.2372405381910401E-5</v>
      </c>
      <c r="L616" s="6">
        <v>1.31675124326186E-5</v>
      </c>
      <c r="M616" s="6">
        <v>1.32643688045271E-5</v>
      </c>
      <c r="N616" s="4" t="b">
        <f>_xlfn.XLOOKUP(Table2[[#This Row],[Protein]],Table3[name],Table3[subloc_assigned],"")&lt;&gt;""</f>
        <v>0</v>
      </c>
      <c r="O616" s="6" t="str" cm="1">
        <f t="array" ref="O616">IF(Table2[[#This Row],[modeled?]]," "&amp;_xlfn.TEXTJOIN(" ",FALSE,_xlfn._xlws.FILTER(Table3[subloc_assigned],Table3[name]=Table2[[#This Row],[Protein]],""))&amp;" ","")</f>
        <v/>
      </c>
      <c r="P616" s="6" t="b">
        <f>OR(ISNUMBER(FIND(" m ",Table2[[#This Row],[loc?]])),ISNUMBER(FIND(" mm ",Table2[[#This Row],[loc?]])))</f>
        <v>0</v>
      </c>
      <c r="Q616" s="6" t="b">
        <f>AND(OR(ISNUMBER(FIND(" m ",Table2[[#This Row],[loc?]])),ISNUMBER(FIND(" mm ",Table2[[#This Row],[loc?]]))),SUBSTITUTE(SUBSTITUTE(Table2[[#This Row],[loc?]]," m ","")," mm ","")="")</f>
        <v>0</v>
      </c>
      <c r="R616" s="36" cm="1">
        <f t="array" ref="R616">AVERAGE(IF(Table2[[#This Row],[Min_aerobic_1]:[Min_aerobic_2]]="NA",0,Table2[[#This Row],[Min_aerobic_1]:[Min_aerobic_2]]))</f>
        <v>9.8930929301769492E-6</v>
      </c>
    </row>
    <row r="617" spans="1:18" x14ac:dyDescent="0.35">
      <c r="A617" s="4" t="s">
        <v>1852</v>
      </c>
      <c r="B617" s="4" t="s">
        <v>1853</v>
      </c>
      <c r="C617" s="4" t="s">
        <v>1854</v>
      </c>
      <c r="D617" s="4">
        <v>7.5422873609894505E-4</v>
      </c>
      <c r="E617" s="4">
        <v>7.43518583011489E-4</v>
      </c>
      <c r="F617" s="4">
        <v>6.3521747302718902E-4</v>
      </c>
      <c r="G617" s="4">
        <v>6.4530147658081499E-4</v>
      </c>
      <c r="H617" s="4">
        <v>5.2691907295781995E-4</v>
      </c>
      <c r="I617" s="4">
        <v>5.3270618587048099E-4</v>
      </c>
      <c r="J617" s="4">
        <v>5.1616031765115797E-4</v>
      </c>
      <c r="K617" s="4">
        <v>3.1573896945396701E-4</v>
      </c>
      <c r="L617" s="4">
        <v>3.2518130701692801E-4</v>
      </c>
      <c r="M617" s="4">
        <v>3.2035636898843702E-4</v>
      </c>
      <c r="N617" s="4" t="b">
        <f>_xlfn.XLOOKUP(Table2[[#This Row],[Protein]],Table3[name],Table3[subloc_assigned],"")&lt;&gt;""</f>
        <v>1</v>
      </c>
      <c r="O617" s="6" t="str" cm="1">
        <f t="array" ref="O617">IF(Table2[[#This Row],[modeled?]]," "&amp;_xlfn.TEXTJOIN(" ",FALSE,_xlfn._xlws.FILTER(Table3[subloc_assigned],Table3[name]=Table2[[#This Row],[Protein]],""))&amp;" ","")</f>
        <v xml:space="preserve"> x c </v>
      </c>
      <c r="P617" s="6" t="b">
        <f>OR(ISNUMBER(FIND(" m ",Table2[[#This Row],[loc?]])),ISNUMBER(FIND(" mm ",Table2[[#This Row],[loc?]])))</f>
        <v>0</v>
      </c>
      <c r="Q617" s="6" t="b">
        <f>AND(OR(ISNUMBER(FIND(" m ",Table2[[#This Row],[loc?]])),ISNUMBER(FIND(" mm ",Table2[[#This Row],[loc?]]))),SUBSTITUTE(SUBSTITUTE(Table2[[#This Row],[loc?]]," m ","")," mm ","")="")</f>
        <v>0</v>
      </c>
      <c r="R617" s="36" cm="1">
        <f t="array" ref="R617">AVERAGE(IF(Table2[[#This Row],[Min_aerobic_1]:[Min_aerobic_2]]="NA",0,Table2[[#This Row],[Min_aerobic_1]:[Min_aerobic_2]]))</f>
        <v>7.4887365955521703E-4</v>
      </c>
    </row>
    <row r="618" spans="1:18" x14ac:dyDescent="0.35">
      <c r="A618" s="4" t="s">
        <v>1855</v>
      </c>
      <c r="B618" s="4" t="s">
        <v>1856</v>
      </c>
      <c r="C618" s="4" t="s">
        <v>1857</v>
      </c>
      <c r="D618" s="4" t="s">
        <v>19</v>
      </c>
      <c r="E618" s="4" t="s">
        <v>19</v>
      </c>
      <c r="F618" s="4" t="s">
        <v>19</v>
      </c>
      <c r="G618" s="4" t="s">
        <v>19</v>
      </c>
      <c r="H618" s="6">
        <v>1.40635817843728E-6</v>
      </c>
      <c r="I618" s="6">
        <v>1.38223984649704E-6</v>
      </c>
      <c r="J618" s="6">
        <v>1.63269190030481E-6</v>
      </c>
      <c r="K618" s="6">
        <v>1.5930553426958501E-6</v>
      </c>
      <c r="L618" s="6">
        <v>1.70024808774439E-6</v>
      </c>
      <c r="M618" s="6">
        <v>1.6239750189207001E-6</v>
      </c>
      <c r="N618" s="4" t="b">
        <f>_xlfn.XLOOKUP(Table2[[#This Row],[Protein]],Table3[name],Table3[subloc_assigned],"")&lt;&gt;""</f>
        <v>0</v>
      </c>
      <c r="O618" s="6" t="str" cm="1">
        <f t="array" ref="O618">IF(Table2[[#This Row],[modeled?]]," "&amp;_xlfn.TEXTJOIN(" ",FALSE,_xlfn._xlws.FILTER(Table3[subloc_assigned],Table3[name]=Table2[[#This Row],[Protein]],""))&amp;" ","")</f>
        <v/>
      </c>
      <c r="P618" s="6" t="b">
        <f>OR(ISNUMBER(FIND(" m ",Table2[[#This Row],[loc?]])),ISNUMBER(FIND(" mm ",Table2[[#This Row],[loc?]])))</f>
        <v>0</v>
      </c>
      <c r="Q618" s="6" t="b">
        <f>AND(OR(ISNUMBER(FIND(" m ",Table2[[#This Row],[loc?]])),ISNUMBER(FIND(" mm ",Table2[[#This Row],[loc?]]))),SUBSTITUTE(SUBSTITUTE(Table2[[#This Row],[loc?]]," m ","")," mm ","")="")</f>
        <v>0</v>
      </c>
      <c r="R618" s="36" cm="1">
        <f t="array" ref="R618">AVERAGE(IF(Table2[[#This Row],[Min_aerobic_1]:[Min_aerobic_2]]="NA",0,Table2[[#This Row],[Min_aerobic_1]:[Min_aerobic_2]]))</f>
        <v>0</v>
      </c>
    </row>
    <row r="619" spans="1:18" x14ac:dyDescent="0.35">
      <c r="A619" s="4" t="s">
        <v>1858</v>
      </c>
      <c r="B619" s="4" t="s">
        <v>1859</v>
      </c>
      <c r="C619" s="4" t="s">
        <v>1860</v>
      </c>
      <c r="D619" s="6">
        <v>9.1764982596131899E-5</v>
      </c>
      <c r="E619" s="6">
        <v>8.2657924409383504E-5</v>
      </c>
      <c r="F619" s="4">
        <v>1.4562533593852001E-4</v>
      </c>
      <c r="G619" s="4">
        <v>1.4429535749464501E-4</v>
      </c>
      <c r="H619" s="4">
        <v>1.33398807268632E-4</v>
      </c>
      <c r="I619" s="4">
        <v>1.40353499895271E-4</v>
      </c>
      <c r="J619" s="4">
        <v>1.3482175340411999E-4</v>
      </c>
      <c r="K619" s="4">
        <v>1.6110698700521801E-4</v>
      </c>
      <c r="L619" s="4">
        <v>1.6782529020539799E-4</v>
      </c>
      <c r="M619" s="4">
        <v>1.8395220030835801E-4</v>
      </c>
      <c r="N619" s="4" t="b">
        <f>_xlfn.XLOOKUP(Table2[[#This Row],[Protein]],Table3[name],Table3[subloc_assigned],"")&lt;&gt;""</f>
        <v>1</v>
      </c>
      <c r="O619" s="6" t="str" cm="1">
        <f t="array" ref="O619">IF(Table2[[#This Row],[modeled?]]," "&amp;_xlfn.TEXTJOIN(" ",FALSE,_xlfn._xlws.FILTER(Table3[subloc_assigned],Table3[name]=Table2[[#This Row],[Protein]],""))&amp;" ","")</f>
        <v xml:space="preserve"> en </v>
      </c>
      <c r="P619" s="6" t="b">
        <f>OR(ISNUMBER(FIND(" m ",Table2[[#This Row],[loc?]])),ISNUMBER(FIND(" mm ",Table2[[#This Row],[loc?]])))</f>
        <v>0</v>
      </c>
      <c r="Q619" s="6" t="b">
        <f>AND(OR(ISNUMBER(FIND(" m ",Table2[[#This Row],[loc?]])),ISNUMBER(FIND(" mm ",Table2[[#This Row],[loc?]]))),SUBSTITUTE(SUBSTITUTE(Table2[[#This Row],[loc?]]," m ","")," mm ","")="")</f>
        <v>0</v>
      </c>
      <c r="R619" s="36" cm="1">
        <f t="array" ref="R619">AVERAGE(IF(Table2[[#This Row],[Min_aerobic_1]:[Min_aerobic_2]]="NA",0,Table2[[#This Row],[Min_aerobic_1]:[Min_aerobic_2]]))</f>
        <v>8.7211453502757702E-5</v>
      </c>
    </row>
    <row r="620" spans="1:18" x14ac:dyDescent="0.35">
      <c r="A620" s="4" t="s">
        <v>1861</v>
      </c>
      <c r="B620" s="4" t="s">
        <v>1862</v>
      </c>
      <c r="C620" s="4" t="s">
        <v>1863</v>
      </c>
      <c r="D620" s="6">
        <v>1.56125706433441E-5</v>
      </c>
      <c r="E620" s="6">
        <v>1.40189839418246E-5</v>
      </c>
      <c r="F620" s="6">
        <v>1.6488279945407301E-5</v>
      </c>
      <c r="G620" s="6">
        <v>1.5918040740850501E-5</v>
      </c>
      <c r="H620" s="6">
        <v>2.5457607868637201E-5</v>
      </c>
      <c r="I620" s="6">
        <v>2.7519480331888801E-5</v>
      </c>
      <c r="J620" s="6">
        <v>3.4722509794280199E-5</v>
      </c>
      <c r="K620" s="6">
        <v>3.3141596433623098E-5</v>
      </c>
      <c r="L620" s="6">
        <v>3.1507798291911302E-5</v>
      </c>
      <c r="M620" s="6">
        <v>2.85326292152284E-5</v>
      </c>
      <c r="N620" s="4" t="b">
        <f>_xlfn.XLOOKUP(Table2[[#This Row],[Protein]],Table3[name],Table3[subloc_assigned],"")&lt;&gt;""</f>
        <v>0</v>
      </c>
      <c r="O620" s="6" t="str" cm="1">
        <f t="array" ref="O620">IF(Table2[[#This Row],[modeled?]]," "&amp;_xlfn.TEXTJOIN(" ",FALSE,_xlfn._xlws.FILTER(Table3[subloc_assigned],Table3[name]=Table2[[#This Row],[Protein]],""))&amp;" ","")</f>
        <v/>
      </c>
      <c r="P620" s="6" t="b">
        <f>OR(ISNUMBER(FIND(" m ",Table2[[#This Row],[loc?]])),ISNUMBER(FIND(" mm ",Table2[[#This Row],[loc?]])))</f>
        <v>0</v>
      </c>
      <c r="Q620" s="6" t="b">
        <f>AND(OR(ISNUMBER(FIND(" m ",Table2[[#This Row],[loc?]])),ISNUMBER(FIND(" mm ",Table2[[#This Row],[loc?]]))),SUBSTITUTE(SUBSTITUTE(Table2[[#This Row],[loc?]]," m ","")," mm ","")="")</f>
        <v>0</v>
      </c>
      <c r="R620" s="36" cm="1">
        <f t="array" ref="R620">AVERAGE(IF(Table2[[#This Row],[Min_aerobic_1]:[Min_aerobic_2]]="NA",0,Table2[[#This Row],[Min_aerobic_1]:[Min_aerobic_2]]))</f>
        <v>1.481577729258435E-5</v>
      </c>
    </row>
    <row r="621" spans="1:18" x14ac:dyDescent="0.35">
      <c r="A621" s="4" t="s">
        <v>1864</v>
      </c>
      <c r="B621" s="4" t="s">
        <v>1865</v>
      </c>
      <c r="C621" s="4" t="s">
        <v>1866</v>
      </c>
      <c r="D621" s="4">
        <v>1.9896236818911099E-4</v>
      </c>
      <c r="E621" s="4">
        <v>2.0902945944427899E-4</v>
      </c>
      <c r="F621" s="4">
        <v>2.3458172439370399E-4</v>
      </c>
      <c r="G621" s="4">
        <v>2.4514503678031198E-4</v>
      </c>
      <c r="H621" s="4">
        <v>1.6139705698252799E-4</v>
      </c>
      <c r="I621" s="4">
        <v>1.6516462901884299E-4</v>
      </c>
      <c r="J621" s="4">
        <v>1.6730891178658001E-4</v>
      </c>
      <c r="K621" s="4">
        <v>1.90380601982243E-4</v>
      </c>
      <c r="L621" s="4">
        <v>2.0154551186606201E-4</v>
      </c>
      <c r="M621" s="4">
        <v>2.00115907280247E-4</v>
      </c>
      <c r="N621" s="4" t="b">
        <f>_xlfn.XLOOKUP(Table2[[#This Row],[Protein]],Table3[name],Table3[subloc_assigned],"")&lt;&gt;""</f>
        <v>0</v>
      </c>
      <c r="O621" s="6" t="str" cm="1">
        <f t="array" ref="O621">IF(Table2[[#This Row],[modeled?]]," "&amp;_xlfn.TEXTJOIN(" ",FALSE,_xlfn._xlws.FILTER(Table3[subloc_assigned],Table3[name]=Table2[[#This Row],[Protein]],""))&amp;" ","")</f>
        <v/>
      </c>
      <c r="P621" s="6" t="b">
        <f>OR(ISNUMBER(FIND(" m ",Table2[[#This Row],[loc?]])),ISNUMBER(FIND(" mm ",Table2[[#This Row],[loc?]])))</f>
        <v>0</v>
      </c>
      <c r="Q621" s="6" t="b">
        <f>AND(OR(ISNUMBER(FIND(" m ",Table2[[#This Row],[loc?]])),ISNUMBER(FIND(" mm ",Table2[[#This Row],[loc?]]))),SUBSTITUTE(SUBSTITUTE(Table2[[#This Row],[loc?]]," m ","")," mm ","")="")</f>
        <v>0</v>
      </c>
      <c r="R621" s="36" cm="1">
        <f t="array" ref="R621">AVERAGE(IF(Table2[[#This Row],[Min_aerobic_1]:[Min_aerobic_2]]="NA",0,Table2[[#This Row],[Min_aerobic_1]:[Min_aerobic_2]]))</f>
        <v>2.03995913816695E-4</v>
      </c>
    </row>
    <row r="622" spans="1:18" x14ac:dyDescent="0.35">
      <c r="A622" s="4" t="s">
        <v>1867</v>
      </c>
      <c r="B622" s="4" t="s">
        <v>1868</v>
      </c>
      <c r="C622" s="4" t="s">
        <v>1869</v>
      </c>
      <c r="D622" s="6">
        <v>7.1906011065863394E-5</v>
      </c>
      <c r="E622" s="6">
        <v>5.88901299436052E-5</v>
      </c>
      <c r="F622" s="6">
        <v>7.8904796407204902E-5</v>
      </c>
      <c r="G622" s="6">
        <v>6.2761518390875396E-5</v>
      </c>
      <c r="H622" s="4">
        <v>2.6954535997876999E-4</v>
      </c>
      <c r="I622" s="4">
        <v>2.64070589907892E-4</v>
      </c>
      <c r="J622" s="4">
        <v>2.71692404273525E-4</v>
      </c>
      <c r="K622" s="4">
        <v>2.7176074431501399E-4</v>
      </c>
      <c r="L622" s="4">
        <v>3.0583703703615501E-4</v>
      </c>
      <c r="M622" s="4">
        <v>2.9029082377297698E-4</v>
      </c>
      <c r="N622" s="4" t="b">
        <f>_xlfn.XLOOKUP(Table2[[#This Row],[Protein]],Table3[name],Table3[subloc_assigned],"")&lt;&gt;""</f>
        <v>0</v>
      </c>
      <c r="O622" s="6" t="str" cm="1">
        <f t="array" ref="O622">IF(Table2[[#This Row],[modeled?]]," "&amp;_xlfn.TEXTJOIN(" ",FALSE,_xlfn._xlws.FILTER(Table3[subloc_assigned],Table3[name]=Table2[[#This Row],[Protein]],""))&amp;" ","")</f>
        <v/>
      </c>
      <c r="P622" s="6" t="b">
        <f>OR(ISNUMBER(FIND(" m ",Table2[[#This Row],[loc?]])),ISNUMBER(FIND(" mm ",Table2[[#This Row],[loc?]])))</f>
        <v>0</v>
      </c>
      <c r="Q622" s="6" t="b">
        <f>AND(OR(ISNUMBER(FIND(" m ",Table2[[#This Row],[loc?]])),ISNUMBER(FIND(" mm ",Table2[[#This Row],[loc?]]))),SUBSTITUTE(SUBSTITUTE(Table2[[#This Row],[loc?]]," m ","")," mm ","")="")</f>
        <v>0</v>
      </c>
      <c r="R622" s="36" cm="1">
        <f t="array" ref="R622">AVERAGE(IF(Table2[[#This Row],[Min_aerobic_1]:[Min_aerobic_2]]="NA",0,Table2[[#This Row],[Min_aerobic_1]:[Min_aerobic_2]]))</f>
        <v>6.5398070504734293E-5</v>
      </c>
    </row>
    <row r="623" spans="1:18" x14ac:dyDescent="0.35">
      <c r="A623" s="4" t="s">
        <v>1870</v>
      </c>
      <c r="B623" s="4" t="s">
        <v>1871</v>
      </c>
      <c r="C623" s="4" t="s">
        <v>1872</v>
      </c>
      <c r="D623" s="4">
        <v>1.3281288388765599E-4</v>
      </c>
      <c r="E623" s="4">
        <v>1.9394388982656299E-4</v>
      </c>
      <c r="F623" s="4">
        <v>1.7174957510043099E-4</v>
      </c>
      <c r="G623" s="4">
        <v>1.79075621911885E-4</v>
      </c>
      <c r="H623" s="4">
        <v>1.36870130054566E-4</v>
      </c>
      <c r="I623" s="4">
        <v>1.4123788551437399E-4</v>
      </c>
      <c r="J623" s="4">
        <v>1.3741721043785399E-4</v>
      </c>
      <c r="K623" s="4">
        <v>1.4050879909322E-4</v>
      </c>
      <c r="L623" s="4">
        <v>1.46925995304213E-4</v>
      </c>
      <c r="M623" s="4">
        <v>1.49591427222981E-4</v>
      </c>
      <c r="N623" s="4" t="b">
        <f>_xlfn.XLOOKUP(Table2[[#This Row],[Protein]],Table3[name],Table3[subloc_assigned],"")&lt;&gt;""</f>
        <v>0</v>
      </c>
      <c r="O623" s="6" t="str" cm="1">
        <f t="array" ref="O623">IF(Table2[[#This Row],[modeled?]]," "&amp;_xlfn.TEXTJOIN(" ",FALSE,_xlfn._xlws.FILTER(Table3[subloc_assigned],Table3[name]=Table2[[#This Row],[Protein]],""))&amp;" ","")</f>
        <v/>
      </c>
      <c r="P623" s="6" t="b">
        <f>OR(ISNUMBER(FIND(" m ",Table2[[#This Row],[loc?]])),ISNUMBER(FIND(" mm ",Table2[[#This Row],[loc?]])))</f>
        <v>0</v>
      </c>
      <c r="Q623" s="6" t="b">
        <f>AND(OR(ISNUMBER(FIND(" m ",Table2[[#This Row],[loc?]])),ISNUMBER(FIND(" mm ",Table2[[#This Row],[loc?]]))),SUBSTITUTE(SUBSTITUTE(Table2[[#This Row],[loc?]]," m ","")," mm ","")="")</f>
        <v>0</v>
      </c>
      <c r="R623" s="36" cm="1">
        <f t="array" ref="R623">AVERAGE(IF(Table2[[#This Row],[Min_aerobic_1]:[Min_aerobic_2]]="NA",0,Table2[[#This Row],[Min_aerobic_1]:[Min_aerobic_2]]))</f>
        <v>1.6337838685710949E-4</v>
      </c>
    </row>
    <row r="624" spans="1:18" x14ac:dyDescent="0.35">
      <c r="A624" s="4" t="s">
        <v>1873</v>
      </c>
      <c r="B624" s="4" t="s">
        <v>1874</v>
      </c>
      <c r="C624" s="4" t="s">
        <v>1875</v>
      </c>
      <c r="D624" s="4">
        <v>1.2019249405939799E-3</v>
      </c>
      <c r="E624" s="4">
        <v>1.1752972987875E-3</v>
      </c>
      <c r="F624" s="4">
        <v>1.3637235823584599E-3</v>
      </c>
      <c r="G624" s="4">
        <v>1.3747985852301701E-3</v>
      </c>
      <c r="H624" s="4">
        <v>1.2776731927723899E-4</v>
      </c>
      <c r="I624" s="4">
        <v>1.3138493099328099E-4</v>
      </c>
      <c r="J624" s="4">
        <v>1.31644024456633E-4</v>
      </c>
      <c r="K624" s="4">
        <v>1.19566910929742E-4</v>
      </c>
      <c r="L624" s="4">
        <v>1.30735585063174E-4</v>
      </c>
      <c r="M624" s="4">
        <v>1.3617539690595999E-4</v>
      </c>
      <c r="N624" s="4" t="b">
        <f>_xlfn.XLOOKUP(Table2[[#This Row],[Protein]],Table3[name],Table3[subloc_assigned],"")&lt;&gt;""</f>
        <v>1</v>
      </c>
      <c r="O624" s="6" t="str" cm="1">
        <f t="array" ref="O624">IF(Table2[[#This Row],[modeled?]]," "&amp;_xlfn.TEXTJOIN(" ",FALSE,_xlfn._xlws.FILTER(Table3[subloc_assigned],Table3[name]=Table2[[#This Row],[Protein]],""))&amp;" ","")</f>
        <v xml:space="preserve"> mm </v>
      </c>
      <c r="P624" s="6" t="b">
        <f>OR(ISNUMBER(FIND(" m ",Table2[[#This Row],[loc?]])),ISNUMBER(FIND(" mm ",Table2[[#This Row],[loc?]])))</f>
        <v>1</v>
      </c>
      <c r="Q624" s="6" t="b">
        <f>AND(OR(ISNUMBER(FIND(" m ",Table2[[#This Row],[loc?]])),ISNUMBER(FIND(" mm ",Table2[[#This Row],[loc?]]))),SUBSTITUTE(SUBSTITUTE(Table2[[#This Row],[loc?]]," m ","")," mm ","")="")</f>
        <v>1</v>
      </c>
      <c r="R624" s="36" cm="1">
        <f t="array" ref="R624">AVERAGE(IF(Table2[[#This Row],[Min_aerobic_1]:[Min_aerobic_2]]="NA",0,Table2[[#This Row],[Min_aerobic_1]:[Min_aerobic_2]]))</f>
        <v>1.18861111969074E-3</v>
      </c>
    </row>
    <row r="625" spans="1:18" x14ac:dyDescent="0.35">
      <c r="A625" s="4" t="s">
        <v>1876</v>
      </c>
      <c r="B625" s="4" t="s">
        <v>1877</v>
      </c>
      <c r="C625" s="4" t="s">
        <v>1878</v>
      </c>
      <c r="D625" s="6">
        <v>1.3882498576595801E-5</v>
      </c>
      <c r="E625" s="6">
        <v>1.0913134935977301E-5</v>
      </c>
      <c r="F625" s="6">
        <v>1.43682368055348E-5</v>
      </c>
      <c r="G625" s="6">
        <v>1.3303995151688E-5</v>
      </c>
      <c r="H625" s="6">
        <v>1.2999964345872799E-5</v>
      </c>
      <c r="I625" s="6">
        <v>1.2285354376793E-5</v>
      </c>
      <c r="J625" s="6">
        <v>1.23138530062548E-5</v>
      </c>
      <c r="K625" s="6">
        <v>1.3501425357759599E-5</v>
      </c>
      <c r="L625" s="6">
        <v>1.3420476364774501E-5</v>
      </c>
      <c r="M625" s="6">
        <v>1.3059543661628099E-5</v>
      </c>
      <c r="N625" s="4" t="b">
        <f>_xlfn.XLOOKUP(Table2[[#This Row],[Protein]],Table3[name],Table3[subloc_assigned],"")&lt;&gt;""</f>
        <v>0</v>
      </c>
      <c r="O625" s="6" t="str" cm="1">
        <f t="array" ref="O625">IF(Table2[[#This Row],[modeled?]]," "&amp;_xlfn.TEXTJOIN(" ",FALSE,_xlfn._xlws.FILTER(Table3[subloc_assigned],Table3[name]=Table2[[#This Row],[Protein]],""))&amp;" ","")</f>
        <v/>
      </c>
      <c r="P625" s="6" t="b">
        <f>OR(ISNUMBER(FIND(" m ",Table2[[#This Row],[loc?]])),ISNUMBER(FIND(" mm ",Table2[[#This Row],[loc?]])))</f>
        <v>0</v>
      </c>
      <c r="Q625" s="6" t="b">
        <f>AND(OR(ISNUMBER(FIND(" m ",Table2[[#This Row],[loc?]])),ISNUMBER(FIND(" mm ",Table2[[#This Row],[loc?]]))),SUBSTITUTE(SUBSTITUTE(Table2[[#This Row],[loc?]]," m ","")," mm ","")="")</f>
        <v>0</v>
      </c>
      <c r="R625" s="36" cm="1">
        <f t="array" ref="R625">AVERAGE(IF(Table2[[#This Row],[Min_aerobic_1]:[Min_aerobic_2]]="NA",0,Table2[[#This Row],[Min_aerobic_1]:[Min_aerobic_2]]))</f>
        <v>1.2397816756286551E-5</v>
      </c>
    </row>
    <row r="626" spans="1:18" x14ac:dyDescent="0.35">
      <c r="A626" s="4" t="s">
        <v>1879</v>
      </c>
      <c r="B626" s="4" t="s">
        <v>1880</v>
      </c>
      <c r="C626" s="4" t="s">
        <v>1881</v>
      </c>
      <c r="D626" s="4" t="s">
        <v>19</v>
      </c>
      <c r="E626" s="4" t="s">
        <v>19</v>
      </c>
      <c r="F626" s="4" t="s">
        <v>19</v>
      </c>
      <c r="G626" s="4" t="s">
        <v>19</v>
      </c>
      <c r="H626" s="6">
        <v>3.1257292302734501E-6</v>
      </c>
      <c r="I626" s="6">
        <v>2.9772467468551399E-6</v>
      </c>
      <c r="J626" s="6">
        <v>3.05286853708485E-6</v>
      </c>
      <c r="K626" s="6">
        <v>1.89494745910622E-6</v>
      </c>
      <c r="L626" s="6">
        <v>2.2091241602107E-6</v>
      </c>
      <c r="M626" s="6">
        <v>2.02479304059393E-6</v>
      </c>
      <c r="N626" s="4" t="b">
        <f>_xlfn.XLOOKUP(Table2[[#This Row],[Protein]],Table3[name],Table3[subloc_assigned],"")&lt;&gt;""</f>
        <v>0</v>
      </c>
      <c r="O626" s="6" t="str" cm="1">
        <f t="array" ref="O626">IF(Table2[[#This Row],[modeled?]]," "&amp;_xlfn.TEXTJOIN(" ",FALSE,_xlfn._xlws.FILTER(Table3[subloc_assigned],Table3[name]=Table2[[#This Row],[Protein]],""))&amp;" ","")</f>
        <v/>
      </c>
      <c r="P626" s="6" t="b">
        <f>OR(ISNUMBER(FIND(" m ",Table2[[#This Row],[loc?]])),ISNUMBER(FIND(" mm ",Table2[[#This Row],[loc?]])))</f>
        <v>0</v>
      </c>
      <c r="Q626" s="6" t="b">
        <f>AND(OR(ISNUMBER(FIND(" m ",Table2[[#This Row],[loc?]])),ISNUMBER(FIND(" mm ",Table2[[#This Row],[loc?]]))),SUBSTITUTE(SUBSTITUTE(Table2[[#This Row],[loc?]]," m ","")," mm ","")="")</f>
        <v>0</v>
      </c>
      <c r="R626" s="36" cm="1">
        <f t="array" ref="R626">AVERAGE(IF(Table2[[#This Row],[Min_aerobic_1]:[Min_aerobic_2]]="NA",0,Table2[[#This Row],[Min_aerobic_1]:[Min_aerobic_2]]))</f>
        <v>0</v>
      </c>
    </row>
    <row r="627" spans="1:18" x14ac:dyDescent="0.35">
      <c r="A627" s="4" t="s">
        <v>1882</v>
      </c>
      <c r="B627" s="4" t="s">
        <v>1883</v>
      </c>
      <c r="C627" s="4" t="s">
        <v>1884</v>
      </c>
      <c r="D627" s="4">
        <v>4.0781218273763602E-4</v>
      </c>
      <c r="E627" s="4">
        <v>3.6149413206216499E-4</v>
      </c>
      <c r="F627" s="4">
        <v>4.4797002457761198E-4</v>
      </c>
      <c r="G627" s="4">
        <v>4.7031789179546201E-4</v>
      </c>
      <c r="H627" s="4">
        <v>3.05972682084576E-4</v>
      </c>
      <c r="I627" s="4">
        <v>3.1543266564560302E-4</v>
      </c>
      <c r="J627" s="4">
        <v>3.1694926292194899E-4</v>
      </c>
      <c r="K627" s="4">
        <v>3.4258016668040699E-4</v>
      </c>
      <c r="L627" s="4">
        <v>3.4396572476329398E-4</v>
      </c>
      <c r="M627" s="4">
        <v>3.55421494595493E-4</v>
      </c>
      <c r="N627" s="4" t="b">
        <f>_xlfn.XLOOKUP(Table2[[#This Row],[Protein]],Table3[name],Table3[subloc_assigned],"")&lt;&gt;""</f>
        <v>0</v>
      </c>
      <c r="O627" s="6" t="str" cm="1">
        <f t="array" ref="O627">IF(Table2[[#This Row],[modeled?]]," "&amp;_xlfn.TEXTJOIN(" ",FALSE,_xlfn._xlws.FILTER(Table3[subloc_assigned],Table3[name]=Table2[[#This Row],[Protein]],""))&amp;" ","")</f>
        <v/>
      </c>
      <c r="P627" s="6" t="b">
        <f>OR(ISNUMBER(FIND(" m ",Table2[[#This Row],[loc?]])),ISNUMBER(FIND(" mm ",Table2[[#This Row],[loc?]])))</f>
        <v>0</v>
      </c>
      <c r="Q627" s="6" t="b">
        <f>AND(OR(ISNUMBER(FIND(" m ",Table2[[#This Row],[loc?]])),ISNUMBER(FIND(" mm ",Table2[[#This Row],[loc?]]))),SUBSTITUTE(SUBSTITUTE(Table2[[#This Row],[loc?]]," m ","")," mm ","")="")</f>
        <v>0</v>
      </c>
      <c r="R627" s="36" cm="1">
        <f t="array" ref="R627">AVERAGE(IF(Table2[[#This Row],[Min_aerobic_1]:[Min_aerobic_2]]="NA",0,Table2[[#This Row],[Min_aerobic_1]:[Min_aerobic_2]]))</f>
        <v>3.846531573999005E-4</v>
      </c>
    </row>
    <row r="628" spans="1:18" x14ac:dyDescent="0.35">
      <c r="A628" s="4" t="s">
        <v>1885</v>
      </c>
      <c r="B628" s="4" t="s">
        <v>1886</v>
      </c>
      <c r="C628" s="4" t="s">
        <v>1887</v>
      </c>
      <c r="D628" s="4">
        <v>2.41097147255587E-4</v>
      </c>
      <c r="E628" s="4">
        <v>1.8169944126574501E-4</v>
      </c>
      <c r="F628" s="4">
        <v>2.7790591908367299E-4</v>
      </c>
      <c r="G628" s="4">
        <v>2.6410227620954601E-4</v>
      </c>
      <c r="H628" s="4">
        <v>1.6317874762606499E-4</v>
      </c>
      <c r="I628" s="4">
        <v>1.5974966583269301E-4</v>
      </c>
      <c r="J628" s="4">
        <v>1.5893862324552901E-4</v>
      </c>
      <c r="K628" s="4">
        <v>1.6715137564832799E-4</v>
      </c>
      <c r="L628" s="4">
        <v>1.6973041503637201E-4</v>
      </c>
      <c r="M628" s="4">
        <v>1.7281990185735301E-4</v>
      </c>
      <c r="N628" s="4" t="b">
        <f>_xlfn.XLOOKUP(Table2[[#This Row],[Protein]],Table3[name],Table3[subloc_assigned],"")&lt;&gt;""</f>
        <v>0</v>
      </c>
      <c r="O628" s="6" t="str" cm="1">
        <f t="array" ref="O628">IF(Table2[[#This Row],[modeled?]]," "&amp;_xlfn.TEXTJOIN(" ",FALSE,_xlfn._xlws.FILTER(Table3[subloc_assigned],Table3[name]=Table2[[#This Row],[Protein]],""))&amp;" ","")</f>
        <v/>
      </c>
      <c r="P628" s="6" t="b">
        <f>OR(ISNUMBER(FIND(" m ",Table2[[#This Row],[loc?]])),ISNUMBER(FIND(" mm ",Table2[[#This Row],[loc?]])))</f>
        <v>0</v>
      </c>
      <c r="Q628" s="6" t="b">
        <f>AND(OR(ISNUMBER(FIND(" m ",Table2[[#This Row],[loc?]])),ISNUMBER(FIND(" mm ",Table2[[#This Row],[loc?]]))),SUBSTITUTE(SUBSTITUTE(Table2[[#This Row],[loc?]]," m ","")," mm ","")="")</f>
        <v>0</v>
      </c>
      <c r="R628" s="36" cm="1">
        <f t="array" ref="R628">AVERAGE(IF(Table2[[#This Row],[Min_aerobic_1]:[Min_aerobic_2]]="NA",0,Table2[[#This Row],[Min_aerobic_1]:[Min_aerobic_2]]))</f>
        <v>2.11398294260666E-4</v>
      </c>
    </row>
    <row r="629" spans="1:18" x14ac:dyDescent="0.35">
      <c r="A629" s="4" t="s">
        <v>1888</v>
      </c>
      <c r="B629" s="4" t="s">
        <v>1889</v>
      </c>
      <c r="C629" s="4" t="s">
        <v>1890</v>
      </c>
      <c r="D629" s="4">
        <v>1.3724039365788901E-4</v>
      </c>
      <c r="E629" s="4">
        <v>1.4327279143281499E-4</v>
      </c>
      <c r="F629" s="4">
        <v>1.3961390346776801E-4</v>
      </c>
      <c r="G629" s="4">
        <v>1.4142977927933699E-4</v>
      </c>
      <c r="H629" s="4">
        <v>3.2330460435670401E-4</v>
      </c>
      <c r="I629" s="4">
        <v>2.7875119700552598E-4</v>
      </c>
      <c r="J629" s="4">
        <v>3.0414136312860402E-4</v>
      </c>
      <c r="K629" s="4">
        <v>3.0025266393777101E-4</v>
      </c>
      <c r="L629" s="4">
        <v>3.2887193161357101E-4</v>
      </c>
      <c r="M629" s="4">
        <v>3.0321436058519002E-4</v>
      </c>
      <c r="N629" s="4" t="b">
        <f>_xlfn.XLOOKUP(Table2[[#This Row],[Protein]],Table3[name],Table3[subloc_assigned],"")&lt;&gt;""</f>
        <v>1</v>
      </c>
      <c r="O629" s="6" t="str" cm="1">
        <f t="array" ref="O629">IF(Table2[[#This Row],[modeled?]]," "&amp;_xlfn.TEXTJOIN(" ",FALSE,_xlfn._xlws.FILTER(Table3[subloc_assigned],Table3[name]=Table2[[#This Row],[Protein]],""))&amp;" ","")</f>
        <v xml:space="preserve"> e </v>
      </c>
      <c r="P629" s="6" t="b">
        <f>OR(ISNUMBER(FIND(" m ",Table2[[#This Row],[loc?]])),ISNUMBER(FIND(" mm ",Table2[[#This Row],[loc?]])))</f>
        <v>0</v>
      </c>
      <c r="Q629" s="6" t="b">
        <f>AND(OR(ISNUMBER(FIND(" m ",Table2[[#This Row],[loc?]])),ISNUMBER(FIND(" mm ",Table2[[#This Row],[loc?]]))),SUBSTITUTE(SUBSTITUTE(Table2[[#This Row],[loc?]]," m ","")," mm ","")="")</f>
        <v>0</v>
      </c>
      <c r="R629" s="36" cm="1">
        <f t="array" ref="R629">AVERAGE(IF(Table2[[#This Row],[Min_aerobic_1]:[Min_aerobic_2]]="NA",0,Table2[[#This Row],[Min_aerobic_1]:[Min_aerobic_2]]))</f>
        <v>1.4025659254535198E-4</v>
      </c>
    </row>
    <row r="630" spans="1:18" x14ac:dyDescent="0.35">
      <c r="A630" s="4" t="s">
        <v>1891</v>
      </c>
      <c r="B630" s="4" t="s">
        <v>1892</v>
      </c>
      <c r="C630" s="4" t="s">
        <v>1893</v>
      </c>
      <c r="D630" s="6">
        <v>3.5547518062481101E-6</v>
      </c>
      <c r="E630" s="6">
        <v>3.2689208574002098E-6</v>
      </c>
      <c r="F630" s="6">
        <v>3.7833714820941301E-6</v>
      </c>
      <c r="G630" s="6">
        <v>3.8987012223467397E-6</v>
      </c>
      <c r="H630" s="6">
        <v>2.6468891980724899E-6</v>
      </c>
      <c r="I630" s="6">
        <v>2.6454846187569398E-6</v>
      </c>
      <c r="J630" s="6">
        <v>2.5290171987159899E-6</v>
      </c>
      <c r="K630" s="6">
        <v>2.8707464791296702E-6</v>
      </c>
      <c r="L630" s="6">
        <v>2.84395091273741E-6</v>
      </c>
      <c r="M630" s="6">
        <v>2.8800765436912199E-6</v>
      </c>
      <c r="N630" s="4" t="b">
        <f>_xlfn.XLOOKUP(Table2[[#This Row],[Protein]],Table3[name],Table3[subloc_assigned],"")&lt;&gt;""</f>
        <v>0</v>
      </c>
      <c r="O630" s="6" t="str" cm="1">
        <f t="array" ref="O630">IF(Table2[[#This Row],[modeled?]]," "&amp;_xlfn.TEXTJOIN(" ",FALSE,_xlfn._xlws.FILTER(Table3[subloc_assigned],Table3[name]=Table2[[#This Row],[Protein]],""))&amp;" ","")</f>
        <v/>
      </c>
      <c r="P630" s="6" t="b">
        <f>OR(ISNUMBER(FIND(" m ",Table2[[#This Row],[loc?]])),ISNUMBER(FIND(" mm ",Table2[[#This Row],[loc?]])))</f>
        <v>0</v>
      </c>
      <c r="Q630" s="6" t="b">
        <f>AND(OR(ISNUMBER(FIND(" m ",Table2[[#This Row],[loc?]])),ISNUMBER(FIND(" mm ",Table2[[#This Row],[loc?]]))),SUBSTITUTE(SUBSTITUTE(Table2[[#This Row],[loc?]]," m ","")," mm ","")="")</f>
        <v>0</v>
      </c>
      <c r="R630" s="36" cm="1">
        <f t="array" ref="R630">AVERAGE(IF(Table2[[#This Row],[Min_aerobic_1]:[Min_aerobic_2]]="NA",0,Table2[[#This Row],[Min_aerobic_1]:[Min_aerobic_2]]))</f>
        <v>3.4118363318241599E-6</v>
      </c>
    </row>
    <row r="631" spans="1:18" x14ac:dyDescent="0.35">
      <c r="A631" s="4" t="s">
        <v>1894</v>
      </c>
      <c r="B631" s="4" t="s">
        <v>1895</v>
      </c>
      <c r="C631" s="4" t="s">
        <v>1896</v>
      </c>
      <c r="D631" s="6">
        <v>4.4504228757570501E-7</v>
      </c>
      <c r="E631" s="6">
        <v>3.8214236096803599E-7</v>
      </c>
      <c r="F631" s="6">
        <v>4.4305867692439301E-7</v>
      </c>
      <c r="G631" s="6">
        <v>4.1042208819585402E-7</v>
      </c>
      <c r="H631" s="6">
        <v>1.0239457832125E-6</v>
      </c>
      <c r="I631" s="6">
        <v>9.4698862858309402E-7</v>
      </c>
      <c r="J631" s="6">
        <v>1.10323279858576E-6</v>
      </c>
      <c r="K631" s="6">
        <v>9.1820885568438895E-7</v>
      </c>
      <c r="L631" s="6">
        <v>9.7892476835317602E-7</v>
      </c>
      <c r="M631" s="6">
        <v>1.04322066493185E-6</v>
      </c>
      <c r="N631" s="4" t="b">
        <f>_xlfn.XLOOKUP(Table2[[#This Row],[Protein]],Table3[name],Table3[subloc_assigned],"")&lt;&gt;""</f>
        <v>1</v>
      </c>
      <c r="O631" s="6" t="str" cm="1">
        <f t="array" ref="O631">IF(Table2[[#This Row],[modeled?]]," "&amp;_xlfn.TEXTJOIN(" ",FALSE,_xlfn._xlws.FILTER(Table3[subloc_assigned],Table3[name]=Table2[[#This Row],[Protein]],""))&amp;" ","")</f>
        <v xml:space="preserve"> rm </v>
      </c>
      <c r="P631" s="6" t="b">
        <f>OR(ISNUMBER(FIND(" m ",Table2[[#This Row],[loc?]])),ISNUMBER(FIND(" mm ",Table2[[#This Row],[loc?]])))</f>
        <v>0</v>
      </c>
      <c r="Q631" s="6" t="b">
        <f>AND(OR(ISNUMBER(FIND(" m ",Table2[[#This Row],[loc?]])),ISNUMBER(FIND(" mm ",Table2[[#This Row],[loc?]]))),SUBSTITUTE(SUBSTITUTE(Table2[[#This Row],[loc?]]," m ","")," mm ","")="")</f>
        <v>0</v>
      </c>
      <c r="R631" s="36" cm="1">
        <f t="array" ref="R631">AVERAGE(IF(Table2[[#This Row],[Min_aerobic_1]:[Min_aerobic_2]]="NA",0,Table2[[#This Row],[Min_aerobic_1]:[Min_aerobic_2]]))</f>
        <v>4.1359232427187052E-7</v>
      </c>
    </row>
    <row r="632" spans="1:18" x14ac:dyDescent="0.35">
      <c r="A632" s="4" t="s">
        <v>1897</v>
      </c>
      <c r="B632" s="4" t="s">
        <v>1898</v>
      </c>
      <c r="C632" s="4" t="s">
        <v>1899</v>
      </c>
      <c r="D632" s="6">
        <v>1.2158296127892499E-5</v>
      </c>
      <c r="E632" s="6">
        <v>1.070413086753E-5</v>
      </c>
      <c r="F632" s="6">
        <v>1.5267747864774501E-5</v>
      </c>
      <c r="G632" s="6">
        <v>1.40951810039722E-5</v>
      </c>
      <c r="H632" s="6">
        <v>1.69997614106431E-5</v>
      </c>
      <c r="I632" s="6">
        <v>1.7797696949095399E-5</v>
      </c>
      <c r="J632" s="6">
        <v>1.69816342052808E-5</v>
      </c>
      <c r="K632" s="6">
        <v>1.81797614856559E-5</v>
      </c>
      <c r="L632" s="6">
        <v>1.8349201903083499E-5</v>
      </c>
      <c r="M632" s="6">
        <v>1.9261559966755999E-5</v>
      </c>
      <c r="N632" s="4" t="b">
        <f>_xlfn.XLOOKUP(Table2[[#This Row],[Protein]],Table3[name],Table3[subloc_assigned],"")&lt;&gt;""</f>
        <v>0</v>
      </c>
      <c r="O632" s="6" t="str" cm="1">
        <f t="array" ref="O632">IF(Table2[[#This Row],[modeled?]]," "&amp;_xlfn.TEXTJOIN(" ",FALSE,_xlfn._xlws.FILTER(Table3[subloc_assigned],Table3[name]=Table2[[#This Row],[Protein]],""))&amp;" ","")</f>
        <v/>
      </c>
      <c r="P632" s="6" t="b">
        <f>OR(ISNUMBER(FIND(" m ",Table2[[#This Row],[loc?]])),ISNUMBER(FIND(" mm ",Table2[[#This Row],[loc?]])))</f>
        <v>0</v>
      </c>
      <c r="Q632" s="6" t="b">
        <f>AND(OR(ISNUMBER(FIND(" m ",Table2[[#This Row],[loc?]])),ISNUMBER(FIND(" mm ",Table2[[#This Row],[loc?]]))),SUBSTITUTE(SUBSTITUTE(Table2[[#This Row],[loc?]]," m ","")," mm ","")="")</f>
        <v>0</v>
      </c>
      <c r="R632" s="36" cm="1">
        <f t="array" ref="R632">AVERAGE(IF(Table2[[#This Row],[Min_aerobic_1]:[Min_aerobic_2]]="NA",0,Table2[[#This Row],[Min_aerobic_1]:[Min_aerobic_2]]))</f>
        <v>1.1431213497711249E-5</v>
      </c>
    </row>
    <row r="633" spans="1:18" x14ac:dyDescent="0.35">
      <c r="A633" s="4" t="s">
        <v>1900</v>
      </c>
      <c r="B633" s="4" t="s">
        <v>1901</v>
      </c>
      <c r="C633" s="4" t="s">
        <v>1902</v>
      </c>
      <c r="D633" s="4" t="s">
        <v>19</v>
      </c>
      <c r="E633" s="4" t="s">
        <v>19</v>
      </c>
      <c r="F633" s="4" t="s">
        <v>19</v>
      </c>
      <c r="G633" s="4" t="s">
        <v>19</v>
      </c>
      <c r="H633" s="6">
        <v>1.9998647281418899E-6</v>
      </c>
      <c r="I633" s="6">
        <v>1.3518610792537E-6</v>
      </c>
      <c r="J633" s="6">
        <v>2.5946751516339098E-6</v>
      </c>
      <c r="K633" s="6">
        <v>2.7464663597721598E-6</v>
      </c>
      <c r="L633" s="6">
        <v>1.9047625958613801E-6</v>
      </c>
      <c r="M633" s="6">
        <v>2.2726912835990701E-6</v>
      </c>
      <c r="N633" s="4" t="b">
        <f>_xlfn.XLOOKUP(Table2[[#This Row],[Protein]],Table3[name],Table3[subloc_assigned],"")&lt;&gt;""</f>
        <v>1</v>
      </c>
      <c r="O633" s="6" t="str" cm="1">
        <f t="array" ref="O633">IF(Table2[[#This Row],[modeled?]]," "&amp;_xlfn.TEXTJOIN(" ",FALSE,_xlfn._xlws.FILTER(Table3[subloc_assigned],Table3[name]=Table2[[#This Row],[Protein]],""))&amp;" ","")</f>
        <v xml:space="preserve"> en </v>
      </c>
      <c r="P633" s="6" t="b">
        <f>OR(ISNUMBER(FIND(" m ",Table2[[#This Row],[loc?]])),ISNUMBER(FIND(" mm ",Table2[[#This Row],[loc?]])))</f>
        <v>0</v>
      </c>
      <c r="Q633" s="6" t="b">
        <f>AND(OR(ISNUMBER(FIND(" m ",Table2[[#This Row],[loc?]])),ISNUMBER(FIND(" mm ",Table2[[#This Row],[loc?]]))),SUBSTITUTE(SUBSTITUTE(Table2[[#This Row],[loc?]]," m ","")," mm ","")="")</f>
        <v>0</v>
      </c>
      <c r="R633" s="36" cm="1">
        <f t="array" ref="R633">AVERAGE(IF(Table2[[#This Row],[Min_aerobic_1]:[Min_aerobic_2]]="NA",0,Table2[[#This Row],[Min_aerobic_1]:[Min_aerobic_2]]))</f>
        <v>0</v>
      </c>
    </row>
    <row r="634" spans="1:18" x14ac:dyDescent="0.35">
      <c r="A634" s="4" t="s">
        <v>1903</v>
      </c>
      <c r="B634" s="4" t="s">
        <v>1904</v>
      </c>
      <c r="C634" s="4" t="s">
        <v>1905</v>
      </c>
      <c r="D634" s="6">
        <v>6.79475278010441E-5</v>
      </c>
      <c r="E634" s="6">
        <v>5.2879487915756903E-5</v>
      </c>
      <c r="F634" s="6">
        <v>6.3428915105041402E-5</v>
      </c>
      <c r="G634" s="6">
        <v>6.8187353786565706E-5</v>
      </c>
      <c r="H634" s="6">
        <v>6.3019797770210394E-5</v>
      </c>
      <c r="I634" s="6">
        <v>5.8190388980435498E-5</v>
      </c>
      <c r="J634" s="6">
        <v>6.0130698675012697E-5</v>
      </c>
      <c r="K634" s="6">
        <v>4.2888195832313798E-5</v>
      </c>
      <c r="L634" s="6">
        <v>5.2615187994466603E-5</v>
      </c>
      <c r="M634" s="6">
        <v>5.5704668012036699E-5</v>
      </c>
      <c r="N634" s="4" t="b">
        <f>_xlfn.XLOOKUP(Table2[[#This Row],[Protein]],Table3[name],Table3[subloc_assigned],"")&lt;&gt;""</f>
        <v>1</v>
      </c>
      <c r="O634" s="6" t="str" cm="1">
        <f t="array" ref="O634">IF(Table2[[#This Row],[modeled?]]," "&amp;_xlfn.TEXTJOIN(" ",FALSE,_xlfn._xlws.FILTER(Table3[subloc_assigned],Table3[name]=Table2[[#This Row],[Protein]],""))&amp;" ","")</f>
        <v xml:space="preserve"> vm gm </v>
      </c>
      <c r="P634" s="6" t="b">
        <f>OR(ISNUMBER(FIND(" m ",Table2[[#This Row],[loc?]])),ISNUMBER(FIND(" mm ",Table2[[#This Row],[loc?]])))</f>
        <v>0</v>
      </c>
      <c r="Q634" s="6" t="b">
        <f>AND(OR(ISNUMBER(FIND(" m ",Table2[[#This Row],[loc?]])),ISNUMBER(FIND(" mm ",Table2[[#This Row],[loc?]]))),SUBSTITUTE(SUBSTITUTE(Table2[[#This Row],[loc?]]," m ","")," mm ","")="")</f>
        <v>0</v>
      </c>
      <c r="R634" s="36" cm="1">
        <f t="array" ref="R634">AVERAGE(IF(Table2[[#This Row],[Min_aerobic_1]:[Min_aerobic_2]]="NA",0,Table2[[#This Row],[Min_aerobic_1]:[Min_aerobic_2]]))</f>
        <v>6.0413507858400501E-5</v>
      </c>
    </row>
    <row r="635" spans="1:18" x14ac:dyDescent="0.35">
      <c r="A635" s="4" t="s">
        <v>1906</v>
      </c>
      <c r="B635" s="4" t="s">
        <v>1907</v>
      </c>
      <c r="C635" s="4" t="s">
        <v>1908</v>
      </c>
      <c r="D635" s="6">
        <v>3.3479618531692202E-6</v>
      </c>
      <c r="E635" s="6">
        <v>3.80734716858614E-6</v>
      </c>
      <c r="F635" s="6">
        <v>3.5390829199826498E-6</v>
      </c>
      <c r="G635" s="6">
        <v>3.9052315890450304E-6</v>
      </c>
      <c r="H635" s="6">
        <v>5.1119651148841997E-6</v>
      </c>
      <c r="I635" s="6">
        <v>5.8857252935733096E-6</v>
      </c>
      <c r="J635" s="6">
        <v>5.3592546567434302E-6</v>
      </c>
      <c r="K635" s="6">
        <v>6.8599237642101001E-6</v>
      </c>
      <c r="L635" s="6">
        <v>6.8367947396527498E-6</v>
      </c>
      <c r="M635" s="6">
        <v>7.1404883562938097E-6</v>
      </c>
      <c r="N635" s="4" t="b">
        <f>_xlfn.XLOOKUP(Table2[[#This Row],[Protein]],Table3[name],Table3[subloc_assigned],"")&lt;&gt;""</f>
        <v>0</v>
      </c>
      <c r="O635" s="6" t="str" cm="1">
        <f t="array" ref="O635">IF(Table2[[#This Row],[modeled?]]," "&amp;_xlfn.TEXTJOIN(" ",FALSE,_xlfn._xlws.FILTER(Table3[subloc_assigned],Table3[name]=Table2[[#This Row],[Protein]],""))&amp;" ","")</f>
        <v/>
      </c>
      <c r="P635" s="6" t="b">
        <f>OR(ISNUMBER(FIND(" m ",Table2[[#This Row],[loc?]])),ISNUMBER(FIND(" mm ",Table2[[#This Row],[loc?]])))</f>
        <v>0</v>
      </c>
      <c r="Q635" s="6" t="b">
        <f>AND(OR(ISNUMBER(FIND(" m ",Table2[[#This Row],[loc?]])),ISNUMBER(FIND(" mm ",Table2[[#This Row],[loc?]]))),SUBSTITUTE(SUBSTITUTE(Table2[[#This Row],[loc?]]," m ","")," mm ","")="")</f>
        <v>0</v>
      </c>
      <c r="R635" s="36" cm="1">
        <f t="array" ref="R635">AVERAGE(IF(Table2[[#This Row],[Min_aerobic_1]:[Min_aerobic_2]]="NA",0,Table2[[#This Row],[Min_aerobic_1]:[Min_aerobic_2]]))</f>
        <v>3.5776545108776803E-6</v>
      </c>
    </row>
    <row r="636" spans="1:18" x14ac:dyDescent="0.35">
      <c r="A636" s="4" t="s">
        <v>1909</v>
      </c>
      <c r="B636" s="4" t="s">
        <v>1910</v>
      </c>
      <c r="C636" s="4" t="s">
        <v>1911</v>
      </c>
      <c r="D636" s="6">
        <v>4.4810032471594701E-5</v>
      </c>
      <c r="E636" s="6">
        <v>5.0652818995568502E-5</v>
      </c>
      <c r="F636" s="6">
        <v>4.2360139849485197E-5</v>
      </c>
      <c r="G636" s="6">
        <v>4.23861115087151E-5</v>
      </c>
      <c r="H636" s="6">
        <v>1.2570190475715101E-5</v>
      </c>
      <c r="I636" s="6">
        <v>1.22673039627194E-5</v>
      </c>
      <c r="J636" s="6">
        <v>1.2674197543173499E-5</v>
      </c>
      <c r="K636" s="6">
        <v>1.3327144130437701E-5</v>
      </c>
      <c r="L636" s="6">
        <v>1.3878662163712699E-5</v>
      </c>
      <c r="M636" s="6">
        <v>1.34597630553964E-5</v>
      </c>
      <c r="N636" s="4" t="b">
        <f>_xlfn.XLOOKUP(Table2[[#This Row],[Protein]],Table3[name],Table3[subloc_assigned],"")&lt;&gt;""</f>
        <v>0</v>
      </c>
      <c r="O636" s="6" t="str" cm="1">
        <f t="array" ref="O636">IF(Table2[[#This Row],[modeled?]]," "&amp;_xlfn.TEXTJOIN(" ",FALSE,_xlfn._xlws.FILTER(Table3[subloc_assigned],Table3[name]=Table2[[#This Row],[Protein]],""))&amp;" ","")</f>
        <v/>
      </c>
      <c r="P636" s="6" t="b">
        <f>OR(ISNUMBER(FIND(" m ",Table2[[#This Row],[loc?]])),ISNUMBER(FIND(" mm ",Table2[[#This Row],[loc?]])))</f>
        <v>0</v>
      </c>
      <c r="Q636" s="6" t="b">
        <f>AND(OR(ISNUMBER(FIND(" m ",Table2[[#This Row],[loc?]])),ISNUMBER(FIND(" mm ",Table2[[#This Row],[loc?]]))),SUBSTITUTE(SUBSTITUTE(Table2[[#This Row],[loc?]]," m ","")," mm ","")="")</f>
        <v>0</v>
      </c>
      <c r="R636" s="36" cm="1">
        <f t="array" ref="R636">AVERAGE(IF(Table2[[#This Row],[Min_aerobic_1]:[Min_aerobic_2]]="NA",0,Table2[[#This Row],[Min_aerobic_1]:[Min_aerobic_2]]))</f>
        <v>4.7731425733581602E-5</v>
      </c>
    </row>
    <row r="637" spans="1:18" x14ac:dyDescent="0.35">
      <c r="A637" s="4" t="s">
        <v>1912</v>
      </c>
      <c r="B637" s="4" t="s">
        <v>1913</v>
      </c>
      <c r="C637" s="4" t="s">
        <v>1914</v>
      </c>
      <c r="D637" s="6">
        <v>3.7504051930229897E-5</v>
      </c>
      <c r="E637" s="6">
        <v>3.23742933540759E-5</v>
      </c>
      <c r="F637" s="6">
        <v>4.3356296378467202E-5</v>
      </c>
      <c r="G637" s="6">
        <v>4.2493823905584797E-5</v>
      </c>
      <c r="H637" s="6">
        <v>4.6777605894221801E-5</v>
      </c>
      <c r="I637" s="6">
        <v>4.6304673480641802E-5</v>
      </c>
      <c r="J637" s="6">
        <v>4.7007360925194197E-5</v>
      </c>
      <c r="K637" s="6">
        <v>5.0753004222909599E-5</v>
      </c>
      <c r="L637" s="6">
        <v>5.11495033709064E-5</v>
      </c>
      <c r="M637" s="6">
        <v>5.0778381771567099E-5</v>
      </c>
      <c r="N637" s="4" t="b">
        <f>_xlfn.XLOOKUP(Table2[[#This Row],[Protein]],Table3[name],Table3[subloc_assigned],"")&lt;&gt;""</f>
        <v>0</v>
      </c>
      <c r="O637" s="6" t="str" cm="1">
        <f t="array" ref="O637">IF(Table2[[#This Row],[modeled?]]," "&amp;_xlfn.TEXTJOIN(" ",FALSE,_xlfn._xlws.FILTER(Table3[subloc_assigned],Table3[name]=Table2[[#This Row],[Protein]],""))&amp;" ","")</f>
        <v/>
      </c>
      <c r="P637" s="6" t="b">
        <f>OR(ISNUMBER(FIND(" m ",Table2[[#This Row],[loc?]])),ISNUMBER(FIND(" mm ",Table2[[#This Row],[loc?]])))</f>
        <v>0</v>
      </c>
      <c r="Q637" s="6" t="b">
        <f>AND(OR(ISNUMBER(FIND(" m ",Table2[[#This Row],[loc?]])),ISNUMBER(FIND(" mm ",Table2[[#This Row],[loc?]]))),SUBSTITUTE(SUBSTITUTE(Table2[[#This Row],[loc?]]," m ","")," mm ","")="")</f>
        <v>0</v>
      </c>
      <c r="R637" s="36" cm="1">
        <f t="array" ref="R637">AVERAGE(IF(Table2[[#This Row],[Min_aerobic_1]:[Min_aerobic_2]]="NA",0,Table2[[#This Row],[Min_aerobic_1]:[Min_aerobic_2]]))</f>
        <v>3.4939172642152898E-5</v>
      </c>
    </row>
    <row r="638" spans="1:18" x14ac:dyDescent="0.35">
      <c r="A638" s="4" t="s">
        <v>1915</v>
      </c>
      <c r="B638" s="4" t="s">
        <v>1916</v>
      </c>
      <c r="C638" s="4" t="s">
        <v>1917</v>
      </c>
      <c r="D638" s="6">
        <v>4.7424147013718499E-5</v>
      </c>
      <c r="E638" s="6">
        <v>4.3861055553722801E-5</v>
      </c>
      <c r="F638" s="6">
        <v>4.7106303341655003E-5</v>
      </c>
      <c r="G638" s="6">
        <v>4.7119776256657702E-5</v>
      </c>
      <c r="H638" s="6">
        <v>3.2248651270572899E-5</v>
      </c>
      <c r="I638" s="6">
        <v>3.1983920978896697E-5</v>
      </c>
      <c r="J638" s="6">
        <v>3.3880263011855297E-5</v>
      </c>
      <c r="K638" s="6">
        <v>3.3922407348388403E-5</v>
      </c>
      <c r="L638" s="6">
        <v>3.4712643933869201E-5</v>
      </c>
      <c r="M638" s="6">
        <v>3.6099778496548402E-5</v>
      </c>
      <c r="N638" s="4" t="b">
        <f>_xlfn.XLOOKUP(Table2[[#This Row],[Protein]],Table3[name],Table3[subloc_assigned],"")&lt;&gt;""</f>
        <v>0</v>
      </c>
      <c r="O638" s="6" t="str" cm="1">
        <f t="array" ref="O638">IF(Table2[[#This Row],[modeled?]]," "&amp;_xlfn.TEXTJOIN(" ",FALSE,_xlfn._xlws.FILTER(Table3[subloc_assigned],Table3[name]=Table2[[#This Row],[Protein]],""))&amp;" ","")</f>
        <v/>
      </c>
      <c r="P638" s="6" t="b">
        <f>OR(ISNUMBER(FIND(" m ",Table2[[#This Row],[loc?]])),ISNUMBER(FIND(" mm ",Table2[[#This Row],[loc?]])))</f>
        <v>0</v>
      </c>
      <c r="Q638" s="6" t="b">
        <f>AND(OR(ISNUMBER(FIND(" m ",Table2[[#This Row],[loc?]])),ISNUMBER(FIND(" mm ",Table2[[#This Row],[loc?]]))),SUBSTITUTE(SUBSTITUTE(Table2[[#This Row],[loc?]]," m ","")," mm ","")="")</f>
        <v>0</v>
      </c>
      <c r="R638" s="36" cm="1">
        <f t="array" ref="R638">AVERAGE(IF(Table2[[#This Row],[Min_aerobic_1]:[Min_aerobic_2]]="NA",0,Table2[[#This Row],[Min_aerobic_1]:[Min_aerobic_2]]))</f>
        <v>4.564260128372065E-5</v>
      </c>
    </row>
    <row r="639" spans="1:18" x14ac:dyDescent="0.35">
      <c r="A639" s="4" t="s">
        <v>1918</v>
      </c>
      <c r="B639" s="4" t="s">
        <v>1919</v>
      </c>
      <c r="C639" s="4" t="s">
        <v>1920</v>
      </c>
      <c r="D639" s="4">
        <v>3.7675350345957803E-4</v>
      </c>
      <c r="E639" s="4">
        <v>3.3382779930960101E-4</v>
      </c>
      <c r="F639" s="4">
        <v>4.1310623521415398E-4</v>
      </c>
      <c r="G639" s="4">
        <v>3.9267134260875802E-4</v>
      </c>
      <c r="H639" s="4">
        <v>3.90639613437757E-4</v>
      </c>
      <c r="I639" s="4">
        <v>3.9860620207610501E-4</v>
      </c>
      <c r="J639" s="4">
        <v>3.85767009678034E-4</v>
      </c>
      <c r="K639" s="4">
        <v>4.1258688609402102E-4</v>
      </c>
      <c r="L639" s="4">
        <v>4.52748525664354E-4</v>
      </c>
      <c r="M639" s="4">
        <v>4.42222574058925E-4</v>
      </c>
      <c r="N639" s="4" t="b">
        <f>_xlfn.XLOOKUP(Table2[[#This Row],[Protein]],Table3[name],Table3[subloc_assigned],"")&lt;&gt;""</f>
        <v>0</v>
      </c>
      <c r="O639" s="6" t="str" cm="1">
        <f t="array" ref="O639">IF(Table2[[#This Row],[modeled?]]," "&amp;_xlfn.TEXTJOIN(" ",FALSE,_xlfn._xlws.FILTER(Table3[subloc_assigned],Table3[name]=Table2[[#This Row],[Protein]],""))&amp;" ","")</f>
        <v/>
      </c>
      <c r="P639" s="6" t="b">
        <f>OR(ISNUMBER(FIND(" m ",Table2[[#This Row],[loc?]])),ISNUMBER(FIND(" mm ",Table2[[#This Row],[loc?]])))</f>
        <v>0</v>
      </c>
      <c r="Q639" s="6" t="b">
        <f>AND(OR(ISNUMBER(FIND(" m ",Table2[[#This Row],[loc?]])),ISNUMBER(FIND(" mm ",Table2[[#This Row],[loc?]]))),SUBSTITUTE(SUBSTITUTE(Table2[[#This Row],[loc?]]," m ","")," mm ","")="")</f>
        <v>0</v>
      </c>
      <c r="R639" s="36" cm="1">
        <f t="array" ref="R639">AVERAGE(IF(Table2[[#This Row],[Min_aerobic_1]:[Min_aerobic_2]]="NA",0,Table2[[#This Row],[Min_aerobic_1]:[Min_aerobic_2]]))</f>
        <v>3.5529065138458952E-4</v>
      </c>
    </row>
    <row r="640" spans="1:18" x14ac:dyDescent="0.35">
      <c r="A640" s="4" t="s">
        <v>1921</v>
      </c>
      <c r="B640" s="4" t="s">
        <v>1922</v>
      </c>
      <c r="C640" s="4" t="s">
        <v>1923</v>
      </c>
      <c r="D640" s="6">
        <v>8.8468409238832801E-6</v>
      </c>
      <c r="E640" s="6">
        <v>1.0421068479368999E-5</v>
      </c>
      <c r="F640" s="6">
        <v>9.6079456555322298E-6</v>
      </c>
      <c r="G640" s="6">
        <v>9.8005171350856007E-6</v>
      </c>
      <c r="H640" s="6">
        <v>9.6734748555710397E-6</v>
      </c>
      <c r="I640" s="6">
        <v>9.7705887739881392E-6</v>
      </c>
      <c r="J640" s="6">
        <v>1.0788378093371199E-5</v>
      </c>
      <c r="K640" s="6">
        <v>1.23298171761897E-5</v>
      </c>
      <c r="L640" s="6">
        <v>1.22506479748504E-5</v>
      </c>
      <c r="M640" s="6">
        <v>1.20045366930415E-5</v>
      </c>
      <c r="N640" s="4" t="b">
        <f>_xlfn.XLOOKUP(Table2[[#This Row],[Protein]],Table3[name],Table3[subloc_assigned],"")&lt;&gt;""</f>
        <v>0</v>
      </c>
      <c r="O640" s="6" t="str" cm="1">
        <f t="array" ref="O640">IF(Table2[[#This Row],[modeled?]]," "&amp;_xlfn.TEXTJOIN(" ",FALSE,_xlfn._xlws.FILTER(Table3[subloc_assigned],Table3[name]=Table2[[#This Row],[Protein]],""))&amp;" ","")</f>
        <v/>
      </c>
      <c r="P640" s="6" t="b">
        <f>OR(ISNUMBER(FIND(" m ",Table2[[#This Row],[loc?]])),ISNUMBER(FIND(" mm ",Table2[[#This Row],[loc?]])))</f>
        <v>0</v>
      </c>
      <c r="Q640" s="6" t="b">
        <f>AND(OR(ISNUMBER(FIND(" m ",Table2[[#This Row],[loc?]])),ISNUMBER(FIND(" mm ",Table2[[#This Row],[loc?]]))),SUBSTITUTE(SUBSTITUTE(Table2[[#This Row],[loc?]]," m ","")," mm ","")="")</f>
        <v>0</v>
      </c>
      <c r="R640" s="36" cm="1">
        <f t="array" ref="R640">AVERAGE(IF(Table2[[#This Row],[Min_aerobic_1]:[Min_aerobic_2]]="NA",0,Table2[[#This Row],[Min_aerobic_1]:[Min_aerobic_2]]))</f>
        <v>9.6339547016261389E-6</v>
      </c>
    </row>
    <row r="641" spans="1:18" x14ac:dyDescent="0.35">
      <c r="A641" s="4" t="s">
        <v>1924</v>
      </c>
      <c r="B641" s="4" t="s">
        <v>1925</v>
      </c>
      <c r="C641" s="4" t="s">
        <v>1926</v>
      </c>
      <c r="D641" s="6">
        <v>1.29244156548166E-5</v>
      </c>
      <c r="E641" s="6">
        <v>1.3327574512931501E-5</v>
      </c>
      <c r="F641" s="6">
        <v>1.7989613767849401E-5</v>
      </c>
      <c r="G641" s="6">
        <v>1.64605699492019E-5</v>
      </c>
      <c r="H641" s="6">
        <v>8.6630745916578998E-6</v>
      </c>
      <c r="I641" s="6">
        <v>8.0482830449813499E-6</v>
      </c>
      <c r="J641" s="6">
        <v>8.36048540949346E-6</v>
      </c>
      <c r="K641" s="6">
        <v>9.3466737093990593E-6</v>
      </c>
      <c r="L641" s="6">
        <v>9.5475883870885194E-6</v>
      </c>
      <c r="M641" s="6">
        <v>9.7360127002388298E-6</v>
      </c>
      <c r="N641" s="4" t="b">
        <f>_xlfn.XLOOKUP(Table2[[#This Row],[Protein]],Table3[name],Table3[subloc_assigned],"")&lt;&gt;""</f>
        <v>0</v>
      </c>
      <c r="O641" s="6" t="str" cm="1">
        <f t="array" ref="O641">IF(Table2[[#This Row],[modeled?]]," "&amp;_xlfn.TEXTJOIN(" ",FALSE,_xlfn._xlws.FILTER(Table3[subloc_assigned],Table3[name]=Table2[[#This Row],[Protein]],""))&amp;" ","")</f>
        <v/>
      </c>
      <c r="P641" s="6" t="b">
        <f>OR(ISNUMBER(FIND(" m ",Table2[[#This Row],[loc?]])),ISNUMBER(FIND(" mm ",Table2[[#This Row],[loc?]])))</f>
        <v>0</v>
      </c>
      <c r="Q641" s="6" t="b">
        <f>AND(OR(ISNUMBER(FIND(" m ",Table2[[#This Row],[loc?]])),ISNUMBER(FIND(" mm ",Table2[[#This Row],[loc?]]))),SUBSTITUTE(SUBSTITUTE(Table2[[#This Row],[loc?]]," m ","")," mm ","")="")</f>
        <v>0</v>
      </c>
      <c r="R641" s="36" cm="1">
        <f t="array" ref="R641">AVERAGE(IF(Table2[[#This Row],[Min_aerobic_1]:[Min_aerobic_2]]="NA",0,Table2[[#This Row],[Min_aerobic_1]:[Min_aerobic_2]]))</f>
        <v>1.312599508387405E-5</v>
      </c>
    </row>
    <row r="642" spans="1:18" x14ac:dyDescent="0.35">
      <c r="A642" s="4" t="s">
        <v>1927</v>
      </c>
      <c r="B642" s="4" t="s">
        <v>1928</v>
      </c>
      <c r="C642" s="4" t="s">
        <v>1929</v>
      </c>
      <c r="D642" s="6">
        <v>1.51292045910714E-5</v>
      </c>
      <c r="E642" s="6">
        <v>1.41598851984255E-5</v>
      </c>
      <c r="F642" s="6">
        <v>1.8582071553954201E-5</v>
      </c>
      <c r="G642" s="6">
        <v>1.7887787189627098E-5</v>
      </c>
      <c r="H642" s="6">
        <v>1.1361876721668999E-5</v>
      </c>
      <c r="I642" s="6">
        <v>1.31566754451613E-5</v>
      </c>
      <c r="J642" s="6">
        <v>1.18231280700793E-5</v>
      </c>
      <c r="K642" s="6">
        <v>1.4847258915223E-5</v>
      </c>
      <c r="L642" s="6">
        <v>1.3855620012485099E-5</v>
      </c>
      <c r="M642" s="6">
        <v>1.4627702916624299E-5</v>
      </c>
      <c r="N642" s="4" t="b">
        <f>_xlfn.XLOOKUP(Table2[[#This Row],[Protein]],Table3[name],Table3[subloc_assigned],"")&lt;&gt;""</f>
        <v>1</v>
      </c>
      <c r="O642" s="6" t="str" cm="1">
        <f t="array" ref="O642">IF(Table2[[#This Row],[modeled?]]," "&amp;_xlfn.TEXTJOIN(" ",FALSE,_xlfn._xlws.FILTER(Table3[subloc_assigned],Table3[name]=Table2[[#This Row],[Protein]],""))&amp;" ","")</f>
        <v xml:space="preserve"> c </v>
      </c>
      <c r="P642" s="6" t="b">
        <f>OR(ISNUMBER(FIND(" m ",Table2[[#This Row],[loc?]])),ISNUMBER(FIND(" mm ",Table2[[#This Row],[loc?]])))</f>
        <v>0</v>
      </c>
      <c r="Q642" s="6" t="b">
        <f>AND(OR(ISNUMBER(FIND(" m ",Table2[[#This Row],[loc?]])),ISNUMBER(FIND(" mm ",Table2[[#This Row],[loc?]]))),SUBSTITUTE(SUBSTITUTE(Table2[[#This Row],[loc?]]," m ","")," mm ","")="")</f>
        <v>0</v>
      </c>
      <c r="R642" s="36" cm="1">
        <f t="array" ref="R642">AVERAGE(IF(Table2[[#This Row],[Min_aerobic_1]:[Min_aerobic_2]]="NA",0,Table2[[#This Row],[Min_aerobic_1]:[Min_aerobic_2]]))</f>
        <v>1.464454489474845E-5</v>
      </c>
    </row>
    <row r="643" spans="1:18" x14ac:dyDescent="0.35">
      <c r="A643" s="4" t="s">
        <v>1930</v>
      </c>
      <c r="B643" s="4" t="s">
        <v>1931</v>
      </c>
      <c r="C643" s="4" t="s">
        <v>1932</v>
      </c>
      <c r="D643" s="6">
        <v>8.7915366532695093E-6</v>
      </c>
      <c r="E643" s="6">
        <v>7.81539239524849E-6</v>
      </c>
      <c r="F643" s="6">
        <v>7.5496429518742898E-6</v>
      </c>
      <c r="G643" s="6">
        <v>7.3637593475960797E-6</v>
      </c>
      <c r="H643" s="6">
        <v>6.5417982005699499E-6</v>
      </c>
      <c r="I643" s="6">
        <v>6.6290385013796598E-6</v>
      </c>
      <c r="J643" s="6">
        <v>7.2344676609702601E-6</v>
      </c>
      <c r="K643" s="6">
        <v>7.6908636125409492E-6</v>
      </c>
      <c r="L643" s="6">
        <v>7.8829954704125004E-6</v>
      </c>
      <c r="M643" s="6">
        <v>7.8816805741078098E-6</v>
      </c>
      <c r="N643" s="4" t="b">
        <f>_xlfn.XLOOKUP(Table2[[#This Row],[Protein]],Table3[name],Table3[subloc_assigned],"")&lt;&gt;""</f>
        <v>0</v>
      </c>
      <c r="O643" s="6" t="str" cm="1">
        <f t="array" ref="O643">IF(Table2[[#This Row],[modeled?]]," "&amp;_xlfn.TEXTJOIN(" ",FALSE,_xlfn._xlws.FILTER(Table3[subloc_assigned],Table3[name]=Table2[[#This Row],[Protein]],""))&amp;" ","")</f>
        <v/>
      </c>
      <c r="P643" s="6" t="b">
        <f>OR(ISNUMBER(FIND(" m ",Table2[[#This Row],[loc?]])),ISNUMBER(FIND(" mm ",Table2[[#This Row],[loc?]])))</f>
        <v>0</v>
      </c>
      <c r="Q643" s="6" t="b">
        <f>AND(OR(ISNUMBER(FIND(" m ",Table2[[#This Row],[loc?]])),ISNUMBER(FIND(" mm ",Table2[[#This Row],[loc?]]))),SUBSTITUTE(SUBSTITUTE(Table2[[#This Row],[loc?]]," m ","")," mm ","")="")</f>
        <v>0</v>
      </c>
      <c r="R643" s="36" cm="1">
        <f t="array" ref="R643">AVERAGE(IF(Table2[[#This Row],[Min_aerobic_1]:[Min_aerobic_2]]="NA",0,Table2[[#This Row],[Min_aerobic_1]:[Min_aerobic_2]]))</f>
        <v>8.3034645242589988E-6</v>
      </c>
    </row>
    <row r="644" spans="1:18" x14ac:dyDescent="0.35">
      <c r="A644" s="4" t="s">
        <v>1933</v>
      </c>
      <c r="B644" s="4" t="s">
        <v>1934</v>
      </c>
      <c r="C644" s="4" t="s">
        <v>1935</v>
      </c>
      <c r="D644" s="6">
        <v>2.89075748012923E-6</v>
      </c>
      <c r="E644" s="6">
        <v>3.09419305113549E-6</v>
      </c>
      <c r="F644" s="6">
        <v>2.3137561157665402E-6</v>
      </c>
      <c r="G644" s="6">
        <v>2.4047576063632399E-6</v>
      </c>
      <c r="H644" s="4" t="s">
        <v>19</v>
      </c>
      <c r="I644" s="4" t="s">
        <v>19</v>
      </c>
      <c r="J644" s="4" t="s">
        <v>19</v>
      </c>
      <c r="K644" s="4" t="s">
        <v>19</v>
      </c>
      <c r="L644" s="4" t="s">
        <v>19</v>
      </c>
      <c r="M644" s="4" t="s">
        <v>19</v>
      </c>
      <c r="N644" s="4" t="b">
        <f>_xlfn.XLOOKUP(Table2[[#This Row],[Protein]],Table3[name],Table3[subloc_assigned],"")&lt;&gt;""</f>
        <v>0</v>
      </c>
      <c r="O644" s="6" t="str" cm="1">
        <f t="array" ref="O644">IF(Table2[[#This Row],[modeled?]]," "&amp;_xlfn.TEXTJOIN(" ",FALSE,_xlfn._xlws.FILTER(Table3[subloc_assigned],Table3[name]=Table2[[#This Row],[Protein]],""))&amp;" ","")</f>
        <v/>
      </c>
      <c r="P644" s="6" t="b">
        <f>OR(ISNUMBER(FIND(" m ",Table2[[#This Row],[loc?]])),ISNUMBER(FIND(" mm ",Table2[[#This Row],[loc?]])))</f>
        <v>0</v>
      </c>
      <c r="Q644" s="6" t="b">
        <f>AND(OR(ISNUMBER(FIND(" m ",Table2[[#This Row],[loc?]])),ISNUMBER(FIND(" mm ",Table2[[#This Row],[loc?]]))),SUBSTITUTE(SUBSTITUTE(Table2[[#This Row],[loc?]]," m ","")," mm ","")="")</f>
        <v>0</v>
      </c>
      <c r="R644" s="36" cm="1">
        <f t="array" ref="R644">AVERAGE(IF(Table2[[#This Row],[Min_aerobic_1]:[Min_aerobic_2]]="NA",0,Table2[[#This Row],[Min_aerobic_1]:[Min_aerobic_2]]))</f>
        <v>2.9924752656323602E-6</v>
      </c>
    </row>
    <row r="645" spans="1:18" x14ac:dyDescent="0.35">
      <c r="A645" s="4" t="s">
        <v>1936</v>
      </c>
      <c r="B645" s="4" t="s">
        <v>1937</v>
      </c>
      <c r="C645" s="4" t="s">
        <v>1938</v>
      </c>
      <c r="D645" s="4">
        <v>3.6324239333061699E-4</v>
      </c>
      <c r="E645" s="4">
        <v>4.3388528774390402E-4</v>
      </c>
      <c r="F645" s="4">
        <v>4.2981590932092802E-4</v>
      </c>
      <c r="G645" s="4">
        <v>4.4160732764448002E-4</v>
      </c>
      <c r="H645" s="4">
        <v>3.1650190886149102E-4</v>
      </c>
      <c r="I645" s="4">
        <v>3.4070163029515998E-4</v>
      </c>
      <c r="J645" s="4">
        <v>3.36375212956431E-4</v>
      </c>
      <c r="K645" s="4">
        <v>4.6444685769697999E-4</v>
      </c>
      <c r="L645" s="4">
        <v>4.5191393217105901E-4</v>
      </c>
      <c r="M645" s="4">
        <v>4.3770767915543303E-4</v>
      </c>
      <c r="N645" s="4" t="b">
        <f>_xlfn.XLOOKUP(Table2[[#This Row],[Protein]],Table3[name],Table3[subloc_assigned],"")&lt;&gt;""</f>
        <v>0</v>
      </c>
      <c r="O645" s="6" t="str" cm="1">
        <f t="array" ref="O645">IF(Table2[[#This Row],[modeled?]]," "&amp;_xlfn.TEXTJOIN(" ",FALSE,_xlfn._xlws.FILTER(Table3[subloc_assigned],Table3[name]=Table2[[#This Row],[Protein]],""))&amp;" ","")</f>
        <v/>
      </c>
      <c r="P645" s="6" t="b">
        <f>OR(ISNUMBER(FIND(" m ",Table2[[#This Row],[loc?]])),ISNUMBER(FIND(" mm ",Table2[[#This Row],[loc?]])))</f>
        <v>0</v>
      </c>
      <c r="Q645" s="6" t="b">
        <f>AND(OR(ISNUMBER(FIND(" m ",Table2[[#This Row],[loc?]])),ISNUMBER(FIND(" mm ",Table2[[#This Row],[loc?]]))),SUBSTITUTE(SUBSTITUTE(Table2[[#This Row],[loc?]]," m ","")," mm ","")="")</f>
        <v>0</v>
      </c>
      <c r="R645" s="36" cm="1">
        <f t="array" ref="R645">AVERAGE(IF(Table2[[#This Row],[Min_aerobic_1]:[Min_aerobic_2]]="NA",0,Table2[[#This Row],[Min_aerobic_1]:[Min_aerobic_2]]))</f>
        <v>3.9856384053726051E-4</v>
      </c>
    </row>
    <row r="646" spans="1:18" x14ac:dyDescent="0.35">
      <c r="A646" s="4" t="s">
        <v>1939</v>
      </c>
      <c r="B646" s="4" t="s">
        <v>1940</v>
      </c>
      <c r="C646" s="4" t="s">
        <v>1941</v>
      </c>
      <c r="D646" s="6">
        <v>4.0064953394065604E-6</v>
      </c>
      <c r="E646" s="6">
        <v>4.8522310311223102E-6</v>
      </c>
      <c r="F646" s="6">
        <v>4.5066842426162798E-6</v>
      </c>
      <c r="G646" s="6">
        <v>4.1475505247698001E-6</v>
      </c>
      <c r="H646" s="6">
        <v>2.2042249978324902E-6</v>
      </c>
      <c r="I646" s="6">
        <v>1.8032234341423001E-6</v>
      </c>
      <c r="J646" s="6">
        <v>2.1849690697967901E-6</v>
      </c>
      <c r="K646" s="6">
        <v>2.1888521776247901E-6</v>
      </c>
      <c r="L646" s="6">
        <v>2.5238578150988598E-6</v>
      </c>
      <c r="M646" s="6">
        <v>2.1878530569527501E-6</v>
      </c>
      <c r="N646" s="4" t="b">
        <f>_xlfn.XLOOKUP(Table2[[#This Row],[Protein]],Table3[name],Table3[subloc_assigned],"")&lt;&gt;""</f>
        <v>0</v>
      </c>
      <c r="O646" s="6" t="str" cm="1">
        <f t="array" ref="O646">IF(Table2[[#This Row],[modeled?]]," "&amp;_xlfn.TEXTJOIN(" ",FALSE,_xlfn._xlws.FILTER(Table3[subloc_assigned],Table3[name]=Table2[[#This Row],[Protein]],""))&amp;" ","")</f>
        <v/>
      </c>
      <c r="P646" s="6" t="b">
        <f>OR(ISNUMBER(FIND(" m ",Table2[[#This Row],[loc?]])),ISNUMBER(FIND(" mm ",Table2[[#This Row],[loc?]])))</f>
        <v>0</v>
      </c>
      <c r="Q646" s="6" t="b">
        <f>AND(OR(ISNUMBER(FIND(" m ",Table2[[#This Row],[loc?]])),ISNUMBER(FIND(" mm ",Table2[[#This Row],[loc?]]))),SUBSTITUTE(SUBSTITUTE(Table2[[#This Row],[loc?]]," m ","")," mm ","")="")</f>
        <v>0</v>
      </c>
      <c r="R646" s="36" cm="1">
        <f t="array" ref="R646">AVERAGE(IF(Table2[[#This Row],[Min_aerobic_1]:[Min_aerobic_2]]="NA",0,Table2[[#This Row],[Min_aerobic_1]:[Min_aerobic_2]]))</f>
        <v>4.4293631852644353E-6</v>
      </c>
    </row>
    <row r="647" spans="1:18" x14ac:dyDescent="0.35">
      <c r="A647" s="4" t="s">
        <v>1942</v>
      </c>
      <c r="B647" s="4" t="s">
        <v>1943</v>
      </c>
      <c r="C647" s="4" t="s">
        <v>1944</v>
      </c>
      <c r="D647" s="6">
        <v>1.7348782679688602E-5</v>
      </c>
      <c r="E647" s="6">
        <v>1.5239178985291401E-5</v>
      </c>
      <c r="F647" s="6">
        <v>1.9895488039336E-5</v>
      </c>
      <c r="G647" s="6">
        <v>1.8767319480013501E-5</v>
      </c>
      <c r="H647" s="6">
        <v>1.46024625860631E-5</v>
      </c>
      <c r="I647" s="6">
        <v>1.4344587431905801E-5</v>
      </c>
      <c r="J647" s="6">
        <v>1.52454493396177E-5</v>
      </c>
      <c r="K647" s="6">
        <v>1.6130295608186099E-5</v>
      </c>
      <c r="L647" s="6">
        <v>1.7205532110804199E-5</v>
      </c>
      <c r="M647" s="6">
        <v>1.60823380657433E-5</v>
      </c>
      <c r="N647" s="4" t="b">
        <f>_xlfn.XLOOKUP(Table2[[#This Row],[Protein]],Table3[name],Table3[subloc_assigned],"")&lt;&gt;""</f>
        <v>0</v>
      </c>
      <c r="O647" s="6" t="str" cm="1">
        <f t="array" ref="O647">IF(Table2[[#This Row],[modeled?]]," "&amp;_xlfn.TEXTJOIN(" ",FALSE,_xlfn._xlws.FILTER(Table3[subloc_assigned],Table3[name]=Table2[[#This Row],[Protein]],""))&amp;" ","")</f>
        <v/>
      </c>
      <c r="P647" s="6" t="b">
        <f>OR(ISNUMBER(FIND(" m ",Table2[[#This Row],[loc?]])),ISNUMBER(FIND(" mm ",Table2[[#This Row],[loc?]])))</f>
        <v>0</v>
      </c>
      <c r="Q647" s="6" t="b">
        <f>AND(OR(ISNUMBER(FIND(" m ",Table2[[#This Row],[loc?]])),ISNUMBER(FIND(" mm ",Table2[[#This Row],[loc?]]))),SUBSTITUTE(SUBSTITUTE(Table2[[#This Row],[loc?]]," m ","")," mm ","")="")</f>
        <v>0</v>
      </c>
      <c r="R647" s="36" cm="1">
        <f t="array" ref="R647">AVERAGE(IF(Table2[[#This Row],[Min_aerobic_1]:[Min_aerobic_2]]="NA",0,Table2[[#This Row],[Min_aerobic_1]:[Min_aerobic_2]]))</f>
        <v>1.629398083249E-5</v>
      </c>
    </row>
    <row r="648" spans="1:18" x14ac:dyDescent="0.35">
      <c r="A648" s="4" t="s">
        <v>1945</v>
      </c>
      <c r="B648" s="4" t="s">
        <v>1946</v>
      </c>
      <c r="C648" s="4" t="s">
        <v>1947</v>
      </c>
      <c r="D648" s="4" t="s">
        <v>19</v>
      </c>
      <c r="E648" s="4" t="s">
        <v>19</v>
      </c>
      <c r="F648" s="4" t="s">
        <v>19</v>
      </c>
      <c r="G648" s="4" t="s">
        <v>19</v>
      </c>
      <c r="H648" s="6">
        <v>1.31271740192819E-7</v>
      </c>
      <c r="I648" s="6">
        <v>1.1292180287001001E-7</v>
      </c>
      <c r="J648" s="6">
        <v>1.2723803123711501E-7</v>
      </c>
      <c r="K648" s="6">
        <v>1.96558917393752E-7</v>
      </c>
      <c r="L648" s="6">
        <v>2.0985214519294599E-7</v>
      </c>
      <c r="M648" s="6">
        <v>2.0396391993170801E-7</v>
      </c>
      <c r="N648" s="4" t="b">
        <f>_xlfn.XLOOKUP(Table2[[#This Row],[Protein]],Table3[name],Table3[subloc_assigned],"")&lt;&gt;""</f>
        <v>0</v>
      </c>
      <c r="O648" s="6" t="str" cm="1">
        <f t="array" ref="O648">IF(Table2[[#This Row],[modeled?]]," "&amp;_xlfn.TEXTJOIN(" ",FALSE,_xlfn._xlws.FILTER(Table3[subloc_assigned],Table3[name]=Table2[[#This Row],[Protein]],""))&amp;" ","")</f>
        <v/>
      </c>
      <c r="P648" s="6" t="b">
        <f>OR(ISNUMBER(FIND(" m ",Table2[[#This Row],[loc?]])),ISNUMBER(FIND(" mm ",Table2[[#This Row],[loc?]])))</f>
        <v>0</v>
      </c>
      <c r="Q648" s="6" t="b">
        <f>AND(OR(ISNUMBER(FIND(" m ",Table2[[#This Row],[loc?]])),ISNUMBER(FIND(" mm ",Table2[[#This Row],[loc?]]))),SUBSTITUTE(SUBSTITUTE(Table2[[#This Row],[loc?]]," m ","")," mm ","")="")</f>
        <v>0</v>
      </c>
      <c r="R648" s="36" cm="1">
        <f t="array" ref="R648">AVERAGE(IF(Table2[[#This Row],[Min_aerobic_1]:[Min_aerobic_2]]="NA",0,Table2[[#This Row],[Min_aerobic_1]:[Min_aerobic_2]]))</f>
        <v>0</v>
      </c>
    </row>
    <row r="649" spans="1:18" x14ac:dyDescent="0.35">
      <c r="A649" s="4" t="s">
        <v>1948</v>
      </c>
      <c r="B649" s="4" t="s">
        <v>1949</v>
      </c>
      <c r="C649" s="4" t="s">
        <v>1950</v>
      </c>
      <c r="D649" s="4">
        <v>1.07215133652541E-4</v>
      </c>
      <c r="E649" s="6">
        <v>8.383783531634E-5</v>
      </c>
      <c r="F649" s="4">
        <v>1.17130531022231E-4</v>
      </c>
      <c r="G649" s="4">
        <v>1.01973655486665E-4</v>
      </c>
      <c r="H649" s="6">
        <v>7.0655944283763806E-5</v>
      </c>
      <c r="I649" s="6">
        <v>7.25599897649768E-5</v>
      </c>
      <c r="J649" s="6">
        <v>7.5648058530751499E-5</v>
      </c>
      <c r="K649" s="6">
        <v>8.23827350621866E-5</v>
      </c>
      <c r="L649" s="6">
        <v>9.3850278342582901E-5</v>
      </c>
      <c r="M649" s="6">
        <v>8.5799678936806701E-5</v>
      </c>
      <c r="N649" s="4" t="b">
        <f>_xlfn.XLOOKUP(Table2[[#This Row],[Protein]],Table3[name],Table3[subloc_assigned],"")&lt;&gt;""</f>
        <v>0</v>
      </c>
      <c r="O649" s="6" t="str" cm="1">
        <f t="array" ref="O649">IF(Table2[[#This Row],[modeled?]]," "&amp;_xlfn.TEXTJOIN(" ",FALSE,_xlfn._xlws.FILTER(Table3[subloc_assigned],Table3[name]=Table2[[#This Row],[Protein]],""))&amp;" ","")</f>
        <v/>
      </c>
      <c r="P649" s="6" t="b">
        <f>OR(ISNUMBER(FIND(" m ",Table2[[#This Row],[loc?]])),ISNUMBER(FIND(" mm ",Table2[[#This Row],[loc?]])))</f>
        <v>0</v>
      </c>
      <c r="Q649" s="6" t="b">
        <f>AND(OR(ISNUMBER(FIND(" m ",Table2[[#This Row],[loc?]])),ISNUMBER(FIND(" mm ",Table2[[#This Row],[loc?]]))),SUBSTITUTE(SUBSTITUTE(Table2[[#This Row],[loc?]]," m ","")," mm ","")="")</f>
        <v>0</v>
      </c>
      <c r="R649" s="36" cm="1">
        <f t="array" ref="R649">AVERAGE(IF(Table2[[#This Row],[Min_aerobic_1]:[Min_aerobic_2]]="NA",0,Table2[[#This Row],[Min_aerobic_1]:[Min_aerobic_2]]))</f>
        <v>9.5526484484440501E-5</v>
      </c>
    </row>
    <row r="650" spans="1:18" x14ac:dyDescent="0.35">
      <c r="A650" s="4" t="s">
        <v>1951</v>
      </c>
      <c r="B650" s="4" t="s">
        <v>1952</v>
      </c>
      <c r="C650" s="4" t="s">
        <v>1953</v>
      </c>
      <c r="D650" s="6">
        <v>1.0501364495678499E-5</v>
      </c>
      <c r="E650" s="6">
        <v>1.01563752212839E-5</v>
      </c>
      <c r="F650" s="6">
        <v>1.15411472255383E-5</v>
      </c>
      <c r="G650" s="6">
        <v>1.2632905219360601E-5</v>
      </c>
      <c r="H650" s="6">
        <v>4.6421652463619098E-6</v>
      </c>
      <c r="I650" s="6">
        <v>4.8444028790412197E-6</v>
      </c>
      <c r="J650" s="6">
        <v>4.90729630649729E-6</v>
      </c>
      <c r="K650" s="6">
        <v>5.4535101919693697E-6</v>
      </c>
      <c r="L650" s="6">
        <v>5.6772812769453804E-6</v>
      </c>
      <c r="M650" s="6">
        <v>5.61355914879963E-6</v>
      </c>
      <c r="N650" s="4" t="b">
        <f>_xlfn.XLOOKUP(Table2[[#This Row],[Protein]],Table3[name],Table3[subloc_assigned],"")&lt;&gt;""</f>
        <v>0</v>
      </c>
      <c r="O650" s="6" t="str" cm="1">
        <f t="array" ref="O650">IF(Table2[[#This Row],[modeled?]]," "&amp;_xlfn.TEXTJOIN(" ",FALSE,_xlfn._xlws.FILTER(Table3[subloc_assigned],Table3[name]=Table2[[#This Row],[Protein]],""))&amp;" ","")</f>
        <v/>
      </c>
      <c r="P650" s="6" t="b">
        <f>OR(ISNUMBER(FIND(" m ",Table2[[#This Row],[loc?]])),ISNUMBER(FIND(" mm ",Table2[[#This Row],[loc?]])))</f>
        <v>0</v>
      </c>
      <c r="Q650" s="6" t="b">
        <f>AND(OR(ISNUMBER(FIND(" m ",Table2[[#This Row],[loc?]])),ISNUMBER(FIND(" mm ",Table2[[#This Row],[loc?]]))),SUBSTITUTE(SUBSTITUTE(Table2[[#This Row],[loc?]]," m ","")," mm ","")="")</f>
        <v>0</v>
      </c>
      <c r="R650" s="36" cm="1">
        <f t="array" ref="R650">AVERAGE(IF(Table2[[#This Row],[Min_aerobic_1]:[Min_aerobic_2]]="NA",0,Table2[[#This Row],[Min_aerobic_1]:[Min_aerobic_2]]))</f>
        <v>1.0328869858481199E-5</v>
      </c>
    </row>
    <row r="651" spans="1:18" x14ac:dyDescent="0.35">
      <c r="A651" s="4" t="s">
        <v>1954</v>
      </c>
      <c r="B651" s="4" t="s">
        <v>1955</v>
      </c>
      <c r="C651" s="4" t="s">
        <v>1956</v>
      </c>
      <c r="D651" s="6">
        <v>4.0319713473417497E-5</v>
      </c>
      <c r="E651" s="6">
        <v>4.5629044160526899E-5</v>
      </c>
      <c r="F651" s="6">
        <v>5.1338848314092599E-5</v>
      </c>
      <c r="G651" s="6">
        <v>5.36690400103815E-5</v>
      </c>
      <c r="H651" s="6">
        <v>2.8750104673322999E-5</v>
      </c>
      <c r="I651" s="6">
        <v>2.7598733971533002E-5</v>
      </c>
      <c r="J651" s="6">
        <v>2.97349531905074E-5</v>
      </c>
      <c r="K651" s="6">
        <v>2.7814028231460299E-5</v>
      </c>
      <c r="L651" s="6">
        <v>2.9201220579080301E-5</v>
      </c>
      <c r="M651" s="6">
        <v>2.9612359183129302E-5</v>
      </c>
      <c r="N651" s="4" t="b">
        <f>_xlfn.XLOOKUP(Table2[[#This Row],[Protein]],Table3[name],Table3[subloc_assigned],"")&lt;&gt;""</f>
        <v>0</v>
      </c>
      <c r="O651" s="6" t="str" cm="1">
        <f t="array" ref="O651">IF(Table2[[#This Row],[modeled?]]," "&amp;_xlfn.TEXTJOIN(" ",FALSE,_xlfn._xlws.FILTER(Table3[subloc_assigned],Table3[name]=Table2[[#This Row],[Protein]],""))&amp;" ","")</f>
        <v/>
      </c>
      <c r="P651" s="6" t="b">
        <f>OR(ISNUMBER(FIND(" m ",Table2[[#This Row],[loc?]])),ISNUMBER(FIND(" mm ",Table2[[#This Row],[loc?]])))</f>
        <v>0</v>
      </c>
      <c r="Q651" s="6" t="b">
        <f>AND(OR(ISNUMBER(FIND(" m ",Table2[[#This Row],[loc?]])),ISNUMBER(FIND(" mm ",Table2[[#This Row],[loc?]]))),SUBSTITUTE(SUBSTITUTE(Table2[[#This Row],[loc?]]," m ","")," mm ","")="")</f>
        <v>0</v>
      </c>
      <c r="R651" s="36" cm="1">
        <f t="array" ref="R651">AVERAGE(IF(Table2[[#This Row],[Min_aerobic_1]:[Min_aerobic_2]]="NA",0,Table2[[#This Row],[Min_aerobic_1]:[Min_aerobic_2]]))</f>
        <v>4.2974378816972202E-5</v>
      </c>
    </row>
    <row r="652" spans="1:18" x14ac:dyDescent="0.35">
      <c r="A652" s="4" t="s">
        <v>1957</v>
      </c>
      <c r="B652" s="4" t="s">
        <v>1958</v>
      </c>
      <c r="C652" s="4" t="s">
        <v>1959</v>
      </c>
      <c r="D652" s="6">
        <v>2.5814055757590999E-5</v>
      </c>
      <c r="E652" s="6">
        <v>2.55927760775726E-5</v>
      </c>
      <c r="F652" s="6">
        <v>2.8275253293471398E-5</v>
      </c>
      <c r="G652" s="6">
        <v>2.95231579813977E-5</v>
      </c>
      <c r="H652" s="6">
        <v>2.4239425964637199E-5</v>
      </c>
      <c r="I652" s="6">
        <v>2.5328412113086799E-5</v>
      </c>
      <c r="J652" s="6">
        <v>2.5090719262148199E-5</v>
      </c>
      <c r="K652" s="6">
        <v>3.0225687049767199E-5</v>
      </c>
      <c r="L652" s="6">
        <v>3.2628053547139697E-5</v>
      </c>
      <c r="M652" s="6">
        <v>3.1059302253896101E-5</v>
      </c>
      <c r="N652" s="4" t="b">
        <f>_xlfn.XLOOKUP(Table2[[#This Row],[Protein]],Table3[name],Table3[subloc_assigned],"")&lt;&gt;""</f>
        <v>0</v>
      </c>
      <c r="O652" s="6" t="str" cm="1">
        <f t="array" ref="O652">IF(Table2[[#This Row],[modeled?]]," "&amp;_xlfn.TEXTJOIN(" ",FALSE,_xlfn._xlws.FILTER(Table3[subloc_assigned],Table3[name]=Table2[[#This Row],[Protein]],""))&amp;" ","")</f>
        <v/>
      </c>
      <c r="P652" s="6" t="b">
        <f>OR(ISNUMBER(FIND(" m ",Table2[[#This Row],[loc?]])),ISNUMBER(FIND(" mm ",Table2[[#This Row],[loc?]])))</f>
        <v>0</v>
      </c>
      <c r="Q652" s="6" t="b">
        <f>AND(OR(ISNUMBER(FIND(" m ",Table2[[#This Row],[loc?]])),ISNUMBER(FIND(" mm ",Table2[[#This Row],[loc?]]))),SUBSTITUTE(SUBSTITUTE(Table2[[#This Row],[loc?]]," m ","")," mm ","")="")</f>
        <v>0</v>
      </c>
      <c r="R652" s="36" cm="1">
        <f t="array" ref="R652">AVERAGE(IF(Table2[[#This Row],[Min_aerobic_1]:[Min_aerobic_2]]="NA",0,Table2[[#This Row],[Min_aerobic_1]:[Min_aerobic_2]]))</f>
        <v>2.5703415917581799E-5</v>
      </c>
    </row>
    <row r="653" spans="1:18" x14ac:dyDescent="0.35">
      <c r="A653" s="4" t="s">
        <v>1960</v>
      </c>
      <c r="B653" s="4" t="s">
        <v>1961</v>
      </c>
      <c r="C653" s="4" t="s">
        <v>1962</v>
      </c>
      <c r="D653" s="4">
        <v>2.4852761710017799E-4</v>
      </c>
      <c r="E653" s="4">
        <v>2.1285482823751899E-4</v>
      </c>
      <c r="F653" s="4">
        <v>2.5652612894311902E-4</v>
      </c>
      <c r="G653" s="4">
        <v>2.7590270299920498E-4</v>
      </c>
      <c r="H653" s="6">
        <v>8.31753174431981E-5</v>
      </c>
      <c r="I653" s="6">
        <v>8.15358481229157E-5</v>
      </c>
      <c r="J653" s="6">
        <v>8.2053687321843803E-5</v>
      </c>
      <c r="K653" s="6">
        <v>7.9017024356184407E-5</v>
      </c>
      <c r="L653" s="6">
        <v>8.4251077795358605E-5</v>
      </c>
      <c r="M653" s="6">
        <v>9.0191710800603195E-5</v>
      </c>
      <c r="N653" s="4" t="b">
        <f>_xlfn.XLOOKUP(Table2[[#This Row],[Protein]],Table3[name],Table3[subloc_assigned],"")&lt;&gt;""</f>
        <v>0</v>
      </c>
      <c r="O653" s="6" t="str" cm="1">
        <f t="array" ref="O653">IF(Table2[[#This Row],[modeled?]]," "&amp;_xlfn.TEXTJOIN(" ",FALSE,_xlfn._xlws.FILTER(Table3[subloc_assigned],Table3[name]=Table2[[#This Row],[Protein]],""))&amp;" ","")</f>
        <v/>
      </c>
      <c r="P653" s="6" t="b">
        <f>OR(ISNUMBER(FIND(" m ",Table2[[#This Row],[loc?]])),ISNUMBER(FIND(" mm ",Table2[[#This Row],[loc?]])))</f>
        <v>0</v>
      </c>
      <c r="Q653" s="6" t="b">
        <f>AND(OR(ISNUMBER(FIND(" m ",Table2[[#This Row],[loc?]])),ISNUMBER(FIND(" mm ",Table2[[#This Row],[loc?]]))),SUBSTITUTE(SUBSTITUTE(Table2[[#This Row],[loc?]]," m ","")," mm ","")="")</f>
        <v>0</v>
      </c>
      <c r="R653" s="36" cm="1">
        <f t="array" ref="R653">AVERAGE(IF(Table2[[#This Row],[Min_aerobic_1]:[Min_aerobic_2]]="NA",0,Table2[[#This Row],[Min_aerobic_1]:[Min_aerobic_2]]))</f>
        <v>2.3069122266884849E-4</v>
      </c>
    </row>
    <row r="654" spans="1:18" x14ac:dyDescent="0.35">
      <c r="A654" s="4" t="s">
        <v>1963</v>
      </c>
      <c r="B654" s="4" t="s">
        <v>1964</v>
      </c>
      <c r="C654" s="4" t="s">
        <v>1965</v>
      </c>
      <c r="D654" s="6">
        <v>7.8526350785604802E-7</v>
      </c>
      <c r="E654" s="6">
        <v>8.2577128560372699E-7</v>
      </c>
      <c r="F654" s="6">
        <v>8.7405446489387198E-7</v>
      </c>
      <c r="G654" s="6">
        <v>8.6144703553472498E-7</v>
      </c>
      <c r="H654" s="6">
        <v>1.44520144775126E-6</v>
      </c>
      <c r="I654" s="6">
        <v>1.2721863852209701E-6</v>
      </c>
      <c r="J654" s="6">
        <v>1.5932030238657499E-6</v>
      </c>
      <c r="K654" s="6">
        <v>1.53931192589012E-6</v>
      </c>
      <c r="L654" s="6">
        <v>1.4755212634903999E-6</v>
      </c>
      <c r="M654" s="6">
        <v>1.52753585892099E-6</v>
      </c>
      <c r="N654" s="4" t="b">
        <f>_xlfn.XLOOKUP(Table2[[#This Row],[Protein]],Table3[name],Table3[subloc_assigned],"")&lt;&gt;""</f>
        <v>0</v>
      </c>
      <c r="O654" s="6" t="str" cm="1">
        <f t="array" ref="O654">IF(Table2[[#This Row],[modeled?]]," "&amp;_xlfn.TEXTJOIN(" ",FALSE,_xlfn._xlws.FILTER(Table3[subloc_assigned],Table3[name]=Table2[[#This Row],[Protein]],""))&amp;" ","")</f>
        <v/>
      </c>
      <c r="P654" s="6" t="b">
        <f>OR(ISNUMBER(FIND(" m ",Table2[[#This Row],[loc?]])),ISNUMBER(FIND(" mm ",Table2[[#This Row],[loc?]])))</f>
        <v>0</v>
      </c>
      <c r="Q654" s="6" t="b">
        <f>AND(OR(ISNUMBER(FIND(" m ",Table2[[#This Row],[loc?]])),ISNUMBER(FIND(" mm ",Table2[[#This Row],[loc?]]))),SUBSTITUTE(SUBSTITUTE(Table2[[#This Row],[loc?]]," m ","")," mm ","")="")</f>
        <v>0</v>
      </c>
      <c r="R654" s="36" cm="1">
        <f t="array" ref="R654">AVERAGE(IF(Table2[[#This Row],[Min_aerobic_1]:[Min_aerobic_2]]="NA",0,Table2[[#This Row],[Min_aerobic_1]:[Min_aerobic_2]]))</f>
        <v>8.055173967298875E-7</v>
      </c>
    </row>
    <row r="655" spans="1:18" x14ac:dyDescent="0.35">
      <c r="A655" s="4" t="s">
        <v>1966</v>
      </c>
      <c r="B655" s="4" t="s">
        <v>1967</v>
      </c>
      <c r="C655" s="4" t="s">
        <v>1968</v>
      </c>
      <c r="D655" s="6">
        <v>2.2970906325337702E-5</v>
      </c>
      <c r="E655" s="6">
        <v>2.5121983210369101E-5</v>
      </c>
      <c r="F655" s="6">
        <v>2.5137760011835099E-5</v>
      </c>
      <c r="G655" s="6">
        <v>9.8125207484869699E-5</v>
      </c>
      <c r="H655" s="6">
        <v>1.88919265172348E-5</v>
      </c>
      <c r="I655" s="6">
        <v>1.9777814381138101E-5</v>
      </c>
      <c r="J655" s="6">
        <v>2.02600915606425E-5</v>
      </c>
      <c r="K655" s="6">
        <v>2.3212532491279099E-5</v>
      </c>
      <c r="L655" s="6">
        <v>2.3227559700653401E-5</v>
      </c>
      <c r="M655" s="6">
        <v>2.33638371316102E-5</v>
      </c>
      <c r="N655" s="4" t="b">
        <f>_xlfn.XLOOKUP(Table2[[#This Row],[Protein]],Table3[name],Table3[subloc_assigned],"")&lt;&gt;""</f>
        <v>1</v>
      </c>
      <c r="O655" s="6" t="str" cm="1">
        <f t="array" ref="O655">IF(Table2[[#This Row],[modeled?]]," "&amp;_xlfn.TEXTJOIN(" ",FALSE,_xlfn._xlws.FILTER(Table3[subloc_assigned],Table3[name]=Table2[[#This Row],[Protein]],""))&amp;" ","")</f>
        <v xml:space="preserve"> rm </v>
      </c>
      <c r="P655" s="6" t="b">
        <f>OR(ISNUMBER(FIND(" m ",Table2[[#This Row],[loc?]])),ISNUMBER(FIND(" mm ",Table2[[#This Row],[loc?]])))</f>
        <v>0</v>
      </c>
      <c r="Q655" s="6" t="b">
        <f>AND(OR(ISNUMBER(FIND(" m ",Table2[[#This Row],[loc?]])),ISNUMBER(FIND(" mm ",Table2[[#This Row],[loc?]]))),SUBSTITUTE(SUBSTITUTE(Table2[[#This Row],[loc?]]," m ","")," mm ","")="")</f>
        <v>0</v>
      </c>
      <c r="R655" s="36" cm="1">
        <f t="array" ref="R655">AVERAGE(IF(Table2[[#This Row],[Min_aerobic_1]:[Min_aerobic_2]]="NA",0,Table2[[#This Row],[Min_aerobic_1]:[Min_aerobic_2]]))</f>
        <v>2.4046444767853399E-5</v>
      </c>
    </row>
    <row r="656" spans="1:18" x14ac:dyDescent="0.35">
      <c r="A656" s="4" t="s">
        <v>1969</v>
      </c>
      <c r="B656" s="4" t="s">
        <v>1970</v>
      </c>
      <c r="C656" s="4" t="s">
        <v>1971</v>
      </c>
      <c r="D656" s="4">
        <v>4.8689735892987798E-4</v>
      </c>
      <c r="E656" s="4">
        <v>4.6565703000510801E-4</v>
      </c>
      <c r="F656" s="4">
        <v>6.8928601190830399E-4</v>
      </c>
      <c r="G656" s="4">
        <v>6.5984920870449195E-4</v>
      </c>
      <c r="H656" s="4">
        <v>7.0555641455156005E-4</v>
      </c>
      <c r="I656" s="4">
        <v>7.6362691173186199E-4</v>
      </c>
      <c r="J656" s="4">
        <v>7.6070199826344003E-4</v>
      </c>
      <c r="K656" s="4">
        <v>7.0077559966721405E-4</v>
      </c>
      <c r="L656" s="4">
        <v>8.2352723862147295E-4</v>
      </c>
      <c r="M656" s="4">
        <v>7.5866476555926598E-4</v>
      </c>
      <c r="N656" s="4" t="b">
        <f>_xlfn.XLOOKUP(Table2[[#This Row],[Protein]],Table3[name],Table3[subloc_assigned],"")&lt;&gt;""</f>
        <v>1</v>
      </c>
      <c r="O656" s="6" t="str" cm="1">
        <f t="array" ref="O656">IF(Table2[[#This Row],[modeled?]]," "&amp;_xlfn.TEXTJOIN(" ",FALSE,_xlfn._xlws.FILTER(Table3[subloc_assigned],Table3[name]=Table2[[#This Row],[Protein]],""))&amp;" ","")</f>
        <v xml:space="preserve"> c </v>
      </c>
      <c r="P656" s="6" t="b">
        <f>OR(ISNUMBER(FIND(" m ",Table2[[#This Row],[loc?]])),ISNUMBER(FIND(" mm ",Table2[[#This Row],[loc?]])))</f>
        <v>0</v>
      </c>
      <c r="Q656" s="6" t="b">
        <f>AND(OR(ISNUMBER(FIND(" m ",Table2[[#This Row],[loc?]])),ISNUMBER(FIND(" mm ",Table2[[#This Row],[loc?]]))),SUBSTITUTE(SUBSTITUTE(Table2[[#This Row],[loc?]]," m ","")," mm ","")="")</f>
        <v>0</v>
      </c>
      <c r="R656" s="36" cm="1">
        <f t="array" ref="R656">AVERAGE(IF(Table2[[#This Row],[Min_aerobic_1]:[Min_aerobic_2]]="NA",0,Table2[[#This Row],[Min_aerobic_1]:[Min_aerobic_2]]))</f>
        <v>4.7627719446749299E-4</v>
      </c>
    </row>
    <row r="657" spans="1:18" x14ac:dyDescent="0.35">
      <c r="A657" s="4" t="s">
        <v>1972</v>
      </c>
      <c r="B657" s="4" t="s">
        <v>1973</v>
      </c>
      <c r="C657" s="4" t="s">
        <v>1974</v>
      </c>
      <c r="D657" s="6">
        <v>1.2351229588696E-5</v>
      </c>
      <c r="E657" s="6">
        <v>1.1966260224094901E-5</v>
      </c>
      <c r="F657" s="6">
        <v>1.06479763293155E-5</v>
      </c>
      <c r="G657" s="6">
        <v>1.1391740306439601E-5</v>
      </c>
      <c r="H657" s="6">
        <v>7.1469020639916499E-6</v>
      </c>
      <c r="I657" s="6">
        <v>7.0256302714627997E-6</v>
      </c>
      <c r="J657" s="6">
        <v>7.7704294421464402E-6</v>
      </c>
      <c r="K657" s="6">
        <v>7.0869680992907801E-6</v>
      </c>
      <c r="L657" s="6">
        <v>8.0716035971573204E-6</v>
      </c>
      <c r="M657" s="6">
        <v>7.3510821193105297E-6</v>
      </c>
      <c r="N657" s="4" t="b">
        <f>_xlfn.XLOOKUP(Table2[[#This Row],[Protein]],Table3[name],Table3[subloc_assigned],"")&lt;&gt;""</f>
        <v>0</v>
      </c>
      <c r="O657" s="6" t="str" cm="1">
        <f t="array" ref="O657">IF(Table2[[#This Row],[modeled?]]," "&amp;_xlfn.TEXTJOIN(" ",FALSE,_xlfn._xlws.FILTER(Table3[subloc_assigned],Table3[name]=Table2[[#This Row],[Protein]],""))&amp;" ","")</f>
        <v/>
      </c>
      <c r="P657" s="6" t="b">
        <f>OR(ISNUMBER(FIND(" m ",Table2[[#This Row],[loc?]])),ISNUMBER(FIND(" mm ",Table2[[#This Row],[loc?]])))</f>
        <v>0</v>
      </c>
      <c r="Q657" s="6" t="b">
        <f>AND(OR(ISNUMBER(FIND(" m ",Table2[[#This Row],[loc?]])),ISNUMBER(FIND(" mm ",Table2[[#This Row],[loc?]]))),SUBSTITUTE(SUBSTITUTE(Table2[[#This Row],[loc?]]," m ","")," mm ","")="")</f>
        <v>0</v>
      </c>
      <c r="R657" s="36" cm="1">
        <f t="array" ref="R657">AVERAGE(IF(Table2[[#This Row],[Min_aerobic_1]:[Min_aerobic_2]]="NA",0,Table2[[#This Row],[Min_aerobic_1]:[Min_aerobic_2]]))</f>
        <v>1.215874490639545E-5</v>
      </c>
    </row>
    <row r="658" spans="1:18" x14ac:dyDescent="0.35">
      <c r="A658" s="4" t="s">
        <v>1975</v>
      </c>
      <c r="B658" s="4" t="s">
        <v>1976</v>
      </c>
      <c r="C658" s="4" t="s">
        <v>1977</v>
      </c>
      <c r="D658" s="4">
        <v>3.10901104064903E-4</v>
      </c>
      <c r="E658" s="4">
        <v>2.3934534428730599E-4</v>
      </c>
      <c r="F658" s="4">
        <v>3.14006974965794E-4</v>
      </c>
      <c r="G658" s="4">
        <v>3.0228003641936903E-4</v>
      </c>
      <c r="H658" s="4">
        <v>3.3927394066358599E-4</v>
      </c>
      <c r="I658" s="4">
        <v>3.3441792997297801E-4</v>
      </c>
      <c r="J658" s="4">
        <v>3.3241170608309701E-4</v>
      </c>
      <c r="K658" s="4">
        <v>3.3086219081287702E-4</v>
      </c>
      <c r="L658" s="4">
        <v>3.8469827962734298E-4</v>
      </c>
      <c r="M658" s="4">
        <v>3.44174095399358E-4</v>
      </c>
      <c r="N658" s="4" t="b">
        <f>_xlfn.XLOOKUP(Table2[[#This Row],[Protein]],Table3[name],Table3[subloc_assigned],"")&lt;&gt;""</f>
        <v>0</v>
      </c>
      <c r="O658" s="6" t="str" cm="1">
        <f t="array" ref="O658">IF(Table2[[#This Row],[modeled?]]," "&amp;_xlfn.TEXTJOIN(" ",FALSE,_xlfn._xlws.FILTER(Table3[subloc_assigned],Table3[name]=Table2[[#This Row],[Protein]],""))&amp;" ","")</f>
        <v/>
      </c>
      <c r="P658" s="6" t="b">
        <f>OR(ISNUMBER(FIND(" m ",Table2[[#This Row],[loc?]])),ISNUMBER(FIND(" mm ",Table2[[#This Row],[loc?]])))</f>
        <v>0</v>
      </c>
      <c r="Q658" s="6" t="b">
        <f>AND(OR(ISNUMBER(FIND(" m ",Table2[[#This Row],[loc?]])),ISNUMBER(FIND(" mm ",Table2[[#This Row],[loc?]]))),SUBSTITUTE(SUBSTITUTE(Table2[[#This Row],[loc?]]," m ","")," mm ","")="")</f>
        <v>0</v>
      </c>
      <c r="R658" s="36" cm="1">
        <f t="array" ref="R658">AVERAGE(IF(Table2[[#This Row],[Min_aerobic_1]:[Min_aerobic_2]]="NA",0,Table2[[#This Row],[Min_aerobic_1]:[Min_aerobic_2]]))</f>
        <v>2.7512322417610449E-4</v>
      </c>
    </row>
    <row r="659" spans="1:18" x14ac:dyDescent="0.35">
      <c r="A659" s="4" t="s">
        <v>1978</v>
      </c>
      <c r="B659" s="4" t="s">
        <v>1979</v>
      </c>
      <c r="C659" s="4" t="s">
        <v>1980</v>
      </c>
      <c r="D659" s="4">
        <v>4.4196208343374999E-4</v>
      </c>
      <c r="E659" s="4">
        <v>6.3381215615320005E-4</v>
      </c>
      <c r="F659" s="4">
        <v>5.8641918740350799E-4</v>
      </c>
      <c r="G659" s="4">
        <v>5.90644329003638E-4</v>
      </c>
      <c r="H659" s="4">
        <v>6.0115248712253998E-4</v>
      </c>
      <c r="I659" s="4">
        <v>6.0427017675358699E-4</v>
      </c>
      <c r="J659" s="4">
        <v>6.1258609282563502E-4</v>
      </c>
      <c r="K659" s="4">
        <v>7.6052561324860496E-4</v>
      </c>
      <c r="L659" s="4">
        <v>7.8697454385223404E-4</v>
      </c>
      <c r="M659" s="4">
        <v>7.8368833026556104E-4</v>
      </c>
      <c r="N659" s="4" t="b">
        <f>_xlfn.XLOOKUP(Table2[[#This Row],[Protein]],Table3[name],Table3[subloc_assigned],"")&lt;&gt;""</f>
        <v>0</v>
      </c>
      <c r="O659" s="6" t="str" cm="1">
        <f t="array" ref="O659">IF(Table2[[#This Row],[modeled?]]," "&amp;_xlfn.TEXTJOIN(" ",FALSE,_xlfn._xlws.FILTER(Table3[subloc_assigned],Table3[name]=Table2[[#This Row],[Protein]],""))&amp;" ","")</f>
        <v/>
      </c>
      <c r="P659" s="6" t="b">
        <f>OR(ISNUMBER(FIND(" m ",Table2[[#This Row],[loc?]])),ISNUMBER(FIND(" mm ",Table2[[#This Row],[loc?]])))</f>
        <v>0</v>
      </c>
      <c r="Q659" s="6" t="b">
        <f>AND(OR(ISNUMBER(FIND(" m ",Table2[[#This Row],[loc?]])),ISNUMBER(FIND(" mm ",Table2[[#This Row],[loc?]]))),SUBSTITUTE(SUBSTITUTE(Table2[[#This Row],[loc?]]," m ","")," mm ","")="")</f>
        <v>0</v>
      </c>
      <c r="R659" s="36" cm="1">
        <f t="array" ref="R659">AVERAGE(IF(Table2[[#This Row],[Min_aerobic_1]:[Min_aerobic_2]]="NA",0,Table2[[#This Row],[Min_aerobic_1]:[Min_aerobic_2]]))</f>
        <v>5.3788711979347497E-4</v>
      </c>
    </row>
    <row r="660" spans="1:18" x14ac:dyDescent="0.35">
      <c r="A660" s="4" t="s">
        <v>1981</v>
      </c>
      <c r="B660" s="4" t="s">
        <v>1982</v>
      </c>
      <c r="C660" s="4" t="s">
        <v>1983</v>
      </c>
      <c r="D660" s="6">
        <v>1.1055878810190601E-5</v>
      </c>
      <c r="E660" s="6">
        <v>8.9417266999712908E-6</v>
      </c>
      <c r="F660" s="6">
        <v>1.2415063870010299E-5</v>
      </c>
      <c r="G660" s="6">
        <v>1.21528179655542E-5</v>
      </c>
      <c r="H660" s="6">
        <v>9.94693691687276E-6</v>
      </c>
      <c r="I660" s="6">
        <v>9.7456979364380497E-6</v>
      </c>
      <c r="J660" s="6">
        <v>1.00881408067464E-5</v>
      </c>
      <c r="K660" s="6">
        <v>9.8546736508300506E-6</v>
      </c>
      <c r="L660" s="6">
        <v>1.11644659402953E-5</v>
      </c>
      <c r="M660" s="6">
        <v>1.06587383819281E-5</v>
      </c>
      <c r="N660" s="4" t="b">
        <f>_xlfn.XLOOKUP(Table2[[#This Row],[Protein]],Table3[name],Table3[subloc_assigned],"")&lt;&gt;""</f>
        <v>0</v>
      </c>
      <c r="O660" s="6" t="str" cm="1">
        <f t="array" ref="O660">IF(Table2[[#This Row],[modeled?]]," "&amp;_xlfn.TEXTJOIN(" ",FALSE,_xlfn._xlws.FILTER(Table3[subloc_assigned],Table3[name]=Table2[[#This Row],[Protein]],""))&amp;" ","")</f>
        <v/>
      </c>
      <c r="P660" s="6" t="b">
        <f>OR(ISNUMBER(FIND(" m ",Table2[[#This Row],[loc?]])),ISNUMBER(FIND(" mm ",Table2[[#This Row],[loc?]])))</f>
        <v>0</v>
      </c>
      <c r="Q660" s="6" t="b">
        <f>AND(OR(ISNUMBER(FIND(" m ",Table2[[#This Row],[loc?]])),ISNUMBER(FIND(" mm ",Table2[[#This Row],[loc?]]))),SUBSTITUTE(SUBSTITUTE(Table2[[#This Row],[loc?]]," m ","")," mm ","")="")</f>
        <v>0</v>
      </c>
      <c r="R660" s="36" cm="1">
        <f t="array" ref="R660">AVERAGE(IF(Table2[[#This Row],[Min_aerobic_1]:[Min_aerobic_2]]="NA",0,Table2[[#This Row],[Min_aerobic_1]:[Min_aerobic_2]]))</f>
        <v>9.9988027550809465E-6</v>
      </c>
    </row>
    <row r="661" spans="1:18" x14ac:dyDescent="0.35">
      <c r="A661" s="4" t="s">
        <v>1984</v>
      </c>
      <c r="B661" s="4" t="s">
        <v>1985</v>
      </c>
      <c r="C661" s="4" t="s">
        <v>1986</v>
      </c>
      <c r="D661" s="6">
        <v>6.7695037811857305E-5</v>
      </c>
      <c r="E661" s="6">
        <v>5.9060858430667398E-5</v>
      </c>
      <c r="F661" s="6">
        <v>8.3794072456211906E-5</v>
      </c>
      <c r="G661" s="6">
        <v>8.1316007472966004E-5</v>
      </c>
      <c r="H661" s="6">
        <v>4.3809194466719298E-5</v>
      </c>
      <c r="I661" s="6">
        <v>4.9086399766965202E-5</v>
      </c>
      <c r="J661" s="6">
        <v>4.66023336468891E-5</v>
      </c>
      <c r="K661" s="6">
        <v>4.6045291605939303E-5</v>
      </c>
      <c r="L661" s="6">
        <v>4.9916649865243603E-5</v>
      </c>
      <c r="M661" s="6">
        <v>5.0534177358218899E-5</v>
      </c>
      <c r="N661" s="4" t="b">
        <f>_xlfn.XLOOKUP(Table2[[#This Row],[Protein]],Table3[name],Table3[subloc_assigned],"")&lt;&gt;""</f>
        <v>0</v>
      </c>
      <c r="O661" s="6" t="str" cm="1">
        <f t="array" ref="O661">IF(Table2[[#This Row],[modeled?]]," "&amp;_xlfn.TEXTJOIN(" ",FALSE,_xlfn._xlws.FILTER(Table3[subloc_assigned],Table3[name]=Table2[[#This Row],[Protein]],""))&amp;" ","")</f>
        <v/>
      </c>
      <c r="P661" s="6" t="b">
        <f>OR(ISNUMBER(FIND(" m ",Table2[[#This Row],[loc?]])),ISNUMBER(FIND(" mm ",Table2[[#This Row],[loc?]])))</f>
        <v>0</v>
      </c>
      <c r="Q661" s="6" t="b">
        <f>AND(OR(ISNUMBER(FIND(" m ",Table2[[#This Row],[loc?]])),ISNUMBER(FIND(" mm ",Table2[[#This Row],[loc?]]))),SUBSTITUTE(SUBSTITUTE(Table2[[#This Row],[loc?]]," m ","")," mm ","")="")</f>
        <v>0</v>
      </c>
      <c r="R661" s="36" cm="1">
        <f t="array" ref="R661">AVERAGE(IF(Table2[[#This Row],[Min_aerobic_1]:[Min_aerobic_2]]="NA",0,Table2[[#This Row],[Min_aerobic_1]:[Min_aerobic_2]]))</f>
        <v>6.3377948121262355E-5</v>
      </c>
    </row>
    <row r="662" spans="1:18" x14ac:dyDescent="0.35">
      <c r="A662" s="4" t="s">
        <v>1987</v>
      </c>
      <c r="B662" s="4" t="s">
        <v>1988</v>
      </c>
      <c r="C662" s="4" t="s">
        <v>1989</v>
      </c>
      <c r="D662" s="4" t="s">
        <v>19</v>
      </c>
      <c r="E662" s="4" t="s">
        <v>19</v>
      </c>
      <c r="F662" s="4" t="s">
        <v>19</v>
      </c>
      <c r="G662" s="4" t="s">
        <v>19</v>
      </c>
      <c r="H662" s="6">
        <v>2.8888804015358199E-6</v>
      </c>
      <c r="I662" s="6">
        <v>3.0976345910529599E-6</v>
      </c>
      <c r="J662" s="6">
        <v>3.4021254848238798E-6</v>
      </c>
      <c r="K662" s="6">
        <v>3.6643354069966898E-6</v>
      </c>
      <c r="L662" s="6">
        <v>3.7529081433255699E-6</v>
      </c>
      <c r="M662" s="6">
        <v>3.8272074333669996E-6</v>
      </c>
      <c r="N662" s="4" t="b">
        <f>_xlfn.XLOOKUP(Table2[[#This Row],[Protein]],Table3[name],Table3[subloc_assigned],"")&lt;&gt;""</f>
        <v>0</v>
      </c>
      <c r="O662" s="6" t="str" cm="1">
        <f t="array" ref="O662">IF(Table2[[#This Row],[modeled?]]," "&amp;_xlfn.TEXTJOIN(" ",FALSE,_xlfn._xlws.FILTER(Table3[subloc_assigned],Table3[name]=Table2[[#This Row],[Protein]],""))&amp;" ","")</f>
        <v/>
      </c>
      <c r="P662" s="6" t="b">
        <f>OR(ISNUMBER(FIND(" m ",Table2[[#This Row],[loc?]])),ISNUMBER(FIND(" mm ",Table2[[#This Row],[loc?]])))</f>
        <v>0</v>
      </c>
      <c r="Q662" s="6" t="b">
        <f>AND(OR(ISNUMBER(FIND(" m ",Table2[[#This Row],[loc?]])),ISNUMBER(FIND(" mm ",Table2[[#This Row],[loc?]]))),SUBSTITUTE(SUBSTITUTE(Table2[[#This Row],[loc?]]," m ","")," mm ","")="")</f>
        <v>0</v>
      </c>
      <c r="R662" s="36" cm="1">
        <f t="array" ref="R662">AVERAGE(IF(Table2[[#This Row],[Min_aerobic_1]:[Min_aerobic_2]]="NA",0,Table2[[#This Row],[Min_aerobic_1]:[Min_aerobic_2]]))</f>
        <v>0</v>
      </c>
    </row>
    <row r="663" spans="1:18" x14ac:dyDescent="0.35">
      <c r="A663" s="4" t="s">
        <v>1990</v>
      </c>
      <c r="B663" s="4" t="s">
        <v>1991</v>
      </c>
      <c r="C663" s="4" t="s">
        <v>1992</v>
      </c>
      <c r="D663" s="4" t="s">
        <v>19</v>
      </c>
      <c r="E663" s="4" t="s">
        <v>19</v>
      </c>
      <c r="F663" s="4" t="s">
        <v>19</v>
      </c>
      <c r="G663" s="4" t="s">
        <v>19</v>
      </c>
      <c r="H663" s="6">
        <v>1.19504222072099E-6</v>
      </c>
      <c r="I663" s="6">
        <v>1.24712023484658E-6</v>
      </c>
      <c r="J663" s="6">
        <v>1.2194579622041101E-6</v>
      </c>
      <c r="K663" s="6">
        <v>1.3075560420876601E-6</v>
      </c>
      <c r="L663" s="6">
        <v>1.3140279522378299E-6</v>
      </c>
      <c r="M663" s="6">
        <v>1.35564836439878E-6</v>
      </c>
      <c r="N663" s="4" t="b">
        <f>_xlfn.XLOOKUP(Table2[[#This Row],[Protein]],Table3[name],Table3[subloc_assigned],"")&lt;&gt;""</f>
        <v>0</v>
      </c>
      <c r="O663" s="6" t="str" cm="1">
        <f t="array" ref="O663">IF(Table2[[#This Row],[modeled?]]," "&amp;_xlfn.TEXTJOIN(" ",FALSE,_xlfn._xlws.FILTER(Table3[subloc_assigned],Table3[name]=Table2[[#This Row],[Protein]],""))&amp;" ","")</f>
        <v/>
      </c>
      <c r="P663" s="6" t="b">
        <f>OR(ISNUMBER(FIND(" m ",Table2[[#This Row],[loc?]])),ISNUMBER(FIND(" mm ",Table2[[#This Row],[loc?]])))</f>
        <v>0</v>
      </c>
      <c r="Q663" s="6" t="b">
        <f>AND(OR(ISNUMBER(FIND(" m ",Table2[[#This Row],[loc?]])),ISNUMBER(FIND(" mm ",Table2[[#This Row],[loc?]]))),SUBSTITUTE(SUBSTITUTE(Table2[[#This Row],[loc?]]," m ","")," mm ","")="")</f>
        <v>0</v>
      </c>
      <c r="R663" s="36" cm="1">
        <f t="array" ref="R663">AVERAGE(IF(Table2[[#This Row],[Min_aerobic_1]:[Min_aerobic_2]]="NA",0,Table2[[#This Row],[Min_aerobic_1]:[Min_aerobic_2]]))</f>
        <v>0</v>
      </c>
    </row>
    <row r="664" spans="1:18" x14ac:dyDescent="0.35">
      <c r="A664" s="4" t="s">
        <v>1993</v>
      </c>
      <c r="B664" s="4" t="s">
        <v>1994</v>
      </c>
      <c r="C664" s="4" t="s">
        <v>1995</v>
      </c>
      <c r="D664" s="6">
        <v>2.8156482535939401E-6</v>
      </c>
      <c r="E664" s="6">
        <v>2.9400733116263401E-6</v>
      </c>
      <c r="F664" s="6">
        <v>3.11502670722821E-6</v>
      </c>
      <c r="G664" s="6">
        <v>2.8067227345882299E-6</v>
      </c>
      <c r="H664" s="6">
        <v>3.41637573837049E-6</v>
      </c>
      <c r="I664" s="6">
        <v>3.4828659900906802E-6</v>
      </c>
      <c r="J664" s="6">
        <v>3.6799541153038201E-6</v>
      </c>
      <c r="K664" s="6">
        <v>3.7982906459852899E-6</v>
      </c>
      <c r="L664" s="6">
        <v>4.0025908435702797E-6</v>
      </c>
      <c r="M664" s="6">
        <v>3.8469050391337598E-6</v>
      </c>
      <c r="N664" s="4" t="b">
        <f>_xlfn.XLOOKUP(Table2[[#This Row],[Protein]],Table3[name],Table3[subloc_assigned],"")&lt;&gt;""</f>
        <v>0</v>
      </c>
      <c r="O664" s="6" t="str" cm="1">
        <f t="array" ref="O664">IF(Table2[[#This Row],[modeled?]]," "&amp;_xlfn.TEXTJOIN(" ",FALSE,_xlfn._xlws.FILTER(Table3[subloc_assigned],Table3[name]=Table2[[#This Row],[Protein]],""))&amp;" ","")</f>
        <v/>
      </c>
      <c r="P664" s="6" t="b">
        <f>OR(ISNUMBER(FIND(" m ",Table2[[#This Row],[loc?]])),ISNUMBER(FIND(" mm ",Table2[[#This Row],[loc?]])))</f>
        <v>0</v>
      </c>
      <c r="Q664" s="6" t="b">
        <f>AND(OR(ISNUMBER(FIND(" m ",Table2[[#This Row],[loc?]])),ISNUMBER(FIND(" mm ",Table2[[#This Row],[loc?]]))),SUBSTITUTE(SUBSTITUTE(Table2[[#This Row],[loc?]]," m ","")," mm ","")="")</f>
        <v>0</v>
      </c>
      <c r="R664" s="36" cm="1">
        <f t="array" ref="R664">AVERAGE(IF(Table2[[#This Row],[Min_aerobic_1]:[Min_aerobic_2]]="NA",0,Table2[[#This Row],[Min_aerobic_1]:[Min_aerobic_2]]))</f>
        <v>2.8778607826101401E-6</v>
      </c>
    </row>
    <row r="665" spans="1:18" x14ac:dyDescent="0.35">
      <c r="A665" s="4" t="s">
        <v>1996</v>
      </c>
      <c r="B665" s="4" t="s">
        <v>1997</v>
      </c>
      <c r="C665" s="4" t="s">
        <v>1998</v>
      </c>
      <c r="D665" s="4" t="s">
        <v>19</v>
      </c>
      <c r="E665" s="4" t="s">
        <v>19</v>
      </c>
      <c r="F665" s="4" t="s">
        <v>19</v>
      </c>
      <c r="G665" s="4" t="s">
        <v>19</v>
      </c>
      <c r="H665" s="6">
        <v>1.06149768916458E-5</v>
      </c>
      <c r="I665" s="6">
        <v>1.19617892020367E-5</v>
      </c>
      <c r="J665" s="6">
        <v>1.13925668301946E-5</v>
      </c>
      <c r="K665" s="6">
        <v>1.41838563198396E-5</v>
      </c>
      <c r="L665" s="6">
        <v>1.38275052539498E-5</v>
      </c>
      <c r="M665" s="6">
        <v>1.4332870978174301E-5</v>
      </c>
      <c r="N665" s="4" t="b">
        <f>_xlfn.XLOOKUP(Table2[[#This Row],[Protein]],Table3[name],Table3[subloc_assigned],"")&lt;&gt;""</f>
        <v>1</v>
      </c>
      <c r="O665" s="6" t="str" cm="1">
        <f t="array" ref="O665">IF(Table2[[#This Row],[modeled?]]," "&amp;_xlfn.TEXTJOIN(" ",FALSE,_xlfn._xlws.FILTER(Table3[subloc_assigned],Table3[name]=Table2[[#This Row],[Protein]],""))&amp;" ","")</f>
        <v xml:space="preserve"> c </v>
      </c>
      <c r="P665" s="6" t="b">
        <f>OR(ISNUMBER(FIND(" m ",Table2[[#This Row],[loc?]])),ISNUMBER(FIND(" mm ",Table2[[#This Row],[loc?]])))</f>
        <v>0</v>
      </c>
      <c r="Q665" s="6" t="b">
        <f>AND(OR(ISNUMBER(FIND(" m ",Table2[[#This Row],[loc?]])),ISNUMBER(FIND(" mm ",Table2[[#This Row],[loc?]]))),SUBSTITUTE(SUBSTITUTE(Table2[[#This Row],[loc?]]," m ","")," mm ","")="")</f>
        <v>0</v>
      </c>
      <c r="R665" s="36" cm="1">
        <f t="array" ref="R665">AVERAGE(IF(Table2[[#This Row],[Min_aerobic_1]:[Min_aerobic_2]]="NA",0,Table2[[#This Row],[Min_aerobic_1]:[Min_aerobic_2]]))</f>
        <v>0</v>
      </c>
    </row>
    <row r="666" spans="1:18" x14ac:dyDescent="0.35">
      <c r="A666" s="4" t="s">
        <v>1999</v>
      </c>
      <c r="B666" s="4" t="s">
        <v>2000</v>
      </c>
      <c r="C666" s="4" t="s">
        <v>2001</v>
      </c>
      <c r="D666" s="4" t="s">
        <v>19</v>
      </c>
      <c r="E666" s="4" t="s">
        <v>19</v>
      </c>
      <c r="F666" s="4" t="s">
        <v>19</v>
      </c>
      <c r="G666" s="4" t="s">
        <v>19</v>
      </c>
      <c r="H666" s="6">
        <v>4.42570020081514E-7</v>
      </c>
      <c r="I666" s="6">
        <v>4.1997251417166201E-7</v>
      </c>
      <c r="J666" s="6">
        <v>4.1535879785973099E-7</v>
      </c>
      <c r="K666" s="6">
        <v>4.5291928103443601E-7</v>
      </c>
      <c r="L666" s="6">
        <v>5.2487598910490004E-7</v>
      </c>
      <c r="M666" s="6">
        <v>5.1994408183797299E-7</v>
      </c>
      <c r="N666" s="4" t="b">
        <f>_xlfn.XLOOKUP(Table2[[#This Row],[Protein]],Table3[name],Table3[subloc_assigned],"")&lt;&gt;""</f>
        <v>0</v>
      </c>
      <c r="O666" s="6" t="str" cm="1">
        <f t="array" ref="O666">IF(Table2[[#This Row],[modeled?]]," "&amp;_xlfn.TEXTJOIN(" ",FALSE,_xlfn._xlws.FILTER(Table3[subloc_assigned],Table3[name]=Table2[[#This Row],[Protein]],""))&amp;" ","")</f>
        <v/>
      </c>
      <c r="P666" s="6" t="b">
        <f>OR(ISNUMBER(FIND(" m ",Table2[[#This Row],[loc?]])),ISNUMBER(FIND(" mm ",Table2[[#This Row],[loc?]])))</f>
        <v>0</v>
      </c>
      <c r="Q666" s="6" t="b">
        <f>AND(OR(ISNUMBER(FIND(" m ",Table2[[#This Row],[loc?]])),ISNUMBER(FIND(" mm ",Table2[[#This Row],[loc?]]))),SUBSTITUTE(SUBSTITUTE(Table2[[#This Row],[loc?]]," m ","")," mm ","")="")</f>
        <v>0</v>
      </c>
      <c r="R666" s="36" cm="1">
        <f t="array" ref="R666">AVERAGE(IF(Table2[[#This Row],[Min_aerobic_1]:[Min_aerobic_2]]="NA",0,Table2[[#This Row],[Min_aerobic_1]:[Min_aerobic_2]]))</f>
        <v>0</v>
      </c>
    </row>
    <row r="667" spans="1:18" x14ac:dyDescent="0.35">
      <c r="A667" s="4" t="s">
        <v>2002</v>
      </c>
      <c r="B667" s="4" t="s">
        <v>2003</v>
      </c>
      <c r="C667" s="4" t="s">
        <v>2004</v>
      </c>
      <c r="D667" s="6">
        <v>1.0942302835467601E-5</v>
      </c>
      <c r="E667" s="6">
        <v>1.1197193125909201E-5</v>
      </c>
      <c r="F667" s="6">
        <v>6.9524896011880902E-6</v>
      </c>
      <c r="G667" s="6">
        <v>6.6094085653263798E-6</v>
      </c>
      <c r="H667" s="4" t="s">
        <v>19</v>
      </c>
      <c r="I667" s="4" t="s">
        <v>19</v>
      </c>
      <c r="J667" s="4" t="s">
        <v>19</v>
      </c>
      <c r="K667" s="4" t="s">
        <v>19</v>
      </c>
      <c r="L667" s="4" t="s">
        <v>19</v>
      </c>
      <c r="M667" s="4" t="s">
        <v>19</v>
      </c>
      <c r="N667" s="4" t="b">
        <f>_xlfn.XLOOKUP(Table2[[#This Row],[Protein]],Table3[name],Table3[subloc_assigned],"")&lt;&gt;""</f>
        <v>1</v>
      </c>
      <c r="O667" s="6" t="str" cm="1">
        <f t="array" ref="O667">IF(Table2[[#This Row],[modeled?]]," "&amp;_xlfn.TEXTJOIN(" ",FALSE,_xlfn._xlws.FILTER(Table3[subloc_assigned],Table3[name]=Table2[[#This Row],[Protein]],""))&amp;" ","")</f>
        <v xml:space="preserve"> c </v>
      </c>
      <c r="P667" s="6" t="b">
        <f>OR(ISNUMBER(FIND(" m ",Table2[[#This Row],[loc?]])),ISNUMBER(FIND(" mm ",Table2[[#This Row],[loc?]])))</f>
        <v>0</v>
      </c>
      <c r="Q667" s="6" t="b">
        <f>AND(OR(ISNUMBER(FIND(" m ",Table2[[#This Row],[loc?]])),ISNUMBER(FIND(" mm ",Table2[[#This Row],[loc?]]))),SUBSTITUTE(SUBSTITUTE(Table2[[#This Row],[loc?]]," m ","")," mm ","")="")</f>
        <v>0</v>
      </c>
      <c r="R667" s="36" cm="1">
        <f t="array" ref="R667">AVERAGE(IF(Table2[[#This Row],[Min_aerobic_1]:[Min_aerobic_2]]="NA",0,Table2[[#This Row],[Min_aerobic_1]:[Min_aerobic_2]]))</f>
        <v>1.1069747980688401E-5</v>
      </c>
    </row>
    <row r="668" spans="1:18" x14ac:dyDescent="0.35">
      <c r="A668" s="4" t="s">
        <v>2005</v>
      </c>
      <c r="B668" s="4" t="s">
        <v>2006</v>
      </c>
      <c r="C668" s="4" t="s">
        <v>2007</v>
      </c>
      <c r="D668" s="4" t="s">
        <v>19</v>
      </c>
      <c r="E668" s="4" t="s">
        <v>19</v>
      </c>
      <c r="F668" s="4" t="s">
        <v>19</v>
      </c>
      <c r="G668" s="4" t="s">
        <v>19</v>
      </c>
      <c r="H668" s="6">
        <v>3.8243821873223003E-6</v>
      </c>
      <c r="I668" s="6">
        <v>3.8883439410595097E-6</v>
      </c>
      <c r="J668" s="6">
        <v>3.9388251424970002E-6</v>
      </c>
      <c r="K668" s="6">
        <v>4.8867136873008402E-6</v>
      </c>
      <c r="L668" s="6">
        <v>5.3478182455810103E-6</v>
      </c>
      <c r="M668" s="6">
        <v>4.9036663046544201E-6</v>
      </c>
      <c r="N668" s="4" t="b">
        <f>_xlfn.XLOOKUP(Table2[[#This Row],[Protein]],Table3[name],Table3[subloc_assigned],"")&lt;&gt;""</f>
        <v>0</v>
      </c>
      <c r="O668" s="6" t="str" cm="1">
        <f t="array" ref="O668">IF(Table2[[#This Row],[modeled?]]," "&amp;_xlfn.TEXTJOIN(" ",FALSE,_xlfn._xlws.FILTER(Table3[subloc_assigned],Table3[name]=Table2[[#This Row],[Protein]],""))&amp;" ","")</f>
        <v/>
      </c>
      <c r="P668" s="6" t="b">
        <f>OR(ISNUMBER(FIND(" m ",Table2[[#This Row],[loc?]])),ISNUMBER(FIND(" mm ",Table2[[#This Row],[loc?]])))</f>
        <v>0</v>
      </c>
      <c r="Q668" s="6" t="b">
        <f>AND(OR(ISNUMBER(FIND(" m ",Table2[[#This Row],[loc?]])),ISNUMBER(FIND(" mm ",Table2[[#This Row],[loc?]]))),SUBSTITUTE(SUBSTITUTE(Table2[[#This Row],[loc?]]," m ","")," mm ","")="")</f>
        <v>0</v>
      </c>
      <c r="R668" s="36" cm="1">
        <f t="array" ref="R668">AVERAGE(IF(Table2[[#This Row],[Min_aerobic_1]:[Min_aerobic_2]]="NA",0,Table2[[#This Row],[Min_aerobic_1]:[Min_aerobic_2]]))</f>
        <v>0</v>
      </c>
    </row>
    <row r="669" spans="1:18" x14ac:dyDescent="0.35">
      <c r="A669" s="4" t="s">
        <v>2008</v>
      </c>
      <c r="B669" s="4" t="s">
        <v>2009</v>
      </c>
      <c r="C669" s="4" t="s">
        <v>2009</v>
      </c>
      <c r="D669" s="4" t="s">
        <v>19</v>
      </c>
      <c r="E669" s="4" t="s">
        <v>19</v>
      </c>
      <c r="F669" s="4" t="s">
        <v>19</v>
      </c>
      <c r="G669" s="4" t="s">
        <v>19</v>
      </c>
      <c r="H669" s="4">
        <v>4.3316892355072298E-4</v>
      </c>
      <c r="I669" s="4">
        <v>4.2807193349736499E-4</v>
      </c>
      <c r="J669" s="4">
        <v>4.2390682913345698E-4</v>
      </c>
      <c r="K669" s="4">
        <v>5.1184564288784401E-4</v>
      </c>
      <c r="L669" s="4">
        <v>5.2315271981808603E-4</v>
      </c>
      <c r="M669" s="4">
        <v>5.4309422269146904E-4</v>
      </c>
      <c r="N669" s="4" t="b">
        <f>_xlfn.XLOOKUP(Table2[[#This Row],[Protein]],Table3[name],Table3[subloc_assigned],"")&lt;&gt;""</f>
        <v>0</v>
      </c>
      <c r="O669" s="6" t="str" cm="1">
        <f t="array" ref="O669">IF(Table2[[#This Row],[modeled?]]," "&amp;_xlfn.TEXTJOIN(" ",FALSE,_xlfn._xlws.FILTER(Table3[subloc_assigned],Table3[name]=Table2[[#This Row],[Protein]],""))&amp;" ","")</f>
        <v/>
      </c>
      <c r="P669" s="6" t="b">
        <f>OR(ISNUMBER(FIND(" m ",Table2[[#This Row],[loc?]])),ISNUMBER(FIND(" mm ",Table2[[#This Row],[loc?]])))</f>
        <v>0</v>
      </c>
      <c r="Q669" s="6" t="b">
        <f>AND(OR(ISNUMBER(FIND(" m ",Table2[[#This Row],[loc?]])),ISNUMBER(FIND(" mm ",Table2[[#This Row],[loc?]]))),SUBSTITUTE(SUBSTITUTE(Table2[[#This Row],[loc?]]," m ","")," mm ","")="")</f>
        <v>0</v>
      </c>
      <c r="R669" s="36" cm="1">
        <f t="array" ref="R669">AVERAGE(IF(Table2[[#This Row],[Min_aerobic_1]:[Min_aerobic_2]]="NA",0,Table2[[#This Row],[Min_aerobic_1]:[Min_aerobic_2]]))</f>
        <v>0</v>
      </c>
    </row>
    <row r="670" spans="1:18" x14ac:dyDescent="0.35">
      <c r="A670" s="4" t="s">
        <v>2010</v>
      </c>
      <c r="B670" s="4" t="s">
        <v>2011</v>
      </c>
      <c r="C670" s="4" t="s">
        <v>2012</v>
      </c>
      <c r="D670" s="6">
        <v>2.5344938933425299E-5</v>
      </c>
      <c r="E670" s="6">
        <v>2.6597235867851902E-5</v>
      </c>
      <c r="F670" s="6">
        <v>3.0233907314245E-5</v>
      </c>
      <c r="G670" s="6">
        <v>3.0534049042103999E-5</v>
      </c>
      <c r="H670" s="6">
        <v>4.0955760059467299E-5</v>
      </c>
      <c r="I670" s="6">
        <v>4.2806917787734303E-5</v>
      </c>
      <c r="J670" s="6">
        <v>4.4369036210185703E-5</v>
      </c>
      <c r="K670" s="6">
        <v>5.2199949391604401E-5</v>
      </c>
      <c r="L670" s="6">
        <v>5.2483971044712899E-5</v>
      </c>
      <c r="M670" s="6">
        <v>5.4193740541589402E-5</v>
      </c>
      <c r="N670" s="4" t="b">
        <f>_xlfn.XLOOKUP(Table2[[#This Row],[Protein]],Table3[name],Table3[subloc_assigned],"")&lt;&gt;""</f>
        <v>0</v>
      </c>
      <c r="O670" s="6" t="str" cm="1">
        <f t="array" ref="O670">IF(Table2[[#This Row],[modeled?]]," "&amp;_xlfn.TEXTJOIN(" ",FALSE,_xlfn._xlws.FILTER(Table3[subloc_assigned],Table3[name]=Table2[[#This Row],[Protein]],""))&amp;" ","")</f>
        <v/>
      </c>
      <c r="P670" s="6" t="b">
        <f>OR(ISNUMBER(FIND(" m ",Table2[[#This Row],[loc?]])),ISNUMBER(FIND(" mm ",Table2[[#This Row],[loc?]])))</f>
        <v>0</v>
      </c>
      <c r="Q670" s="6" t="b">
        <f>AND(OR(ISNUMBER(FIND(" m ",Table2[[#This Row],[loc?]])),ISNUMBER(FIND(" mm ",Table2[[#This Row],[loc?]]))),SUBSTITUTE(SUBSTITUTE(Table2[[#This Row],[loc?]]," m ","")," mm ","")="")</f>
        <v>0</v>
      </c>
      <c r="R670" s="36" cm="1">
        <f t="array" ref="R670">AVERAGE(IF(Table2[[#This Row],[Min_aerobic_1]:[Min_aerobic_2]]="NA",0,Table2[[#This Row],[Min_aerobic_1]:[Min_aerobic_2]]))</f>
        <v>2.5971087400638599E-5</v>
      </c>
    </row>
    <row r="671" spans="1:18" x14ac:dyDescent="0.35">
      <c r="A671" s="4" t="s">
        <v>2013</v>
      </c>
      <c r="B671" s="4" t="s">
        <v>2014</v>
      </c>
      <c r="C671" s="4" t="s">
        <v>2015</v>
      </c>
      <c r="D671" s="6">
        <v>5.3876269457400502E-5</v>
      </c>
      <c r="E671" s="6">
        <v>4.4117646883282602E-5</v>
      </c>
      <c r="F671" s="6">
        <v>4.8450499361825001E-5</v>
      </c>
      <c r="G671" s="6">
        <v>5.1026671664441197E-5</v>
      </c>
      <c r="H671" s="6">
        <v>2.2410481353532399E-5</v>
      </c>
      <c r="I671" s="6">
        <v>2.3600786171391301E-5</v>
      </c>
      <c r="J671" s="6">
        <v>2.3490893769279398E-5</v>
      </c>
      <c r="K671" s="6">
        <v>1.8950714209313401E-5</v>
      </c>
      <c r="L671" s="6">
        <v>1.9459326411419701E-5</v>
      </c>
      <c r="M671" s="6">
        <v>2.14696701145268E-5</v>
      </c>
      <c r="N671" s="4" t="b">
        <f>_xlfn.XLOOKUP(Table2[[#This Row],[Protein]],Table3[name],Table3[subloc_assigned],"")&lt;&gt;""</f>
        <v>1</v>
      </c>
      <c r="O671" s="6" t="str" cm="1">
        <f t="array" ref="O671">IF(Table2[[#This Row],[modeled?]]," "&amp;_xlfn.TEXTJOIN(" ",FALSE,_xlfn._xlws.FILTER(Table3[subloc_assigned],Table3[name]=Table2[[#This Row],[Protein]],""))&amp;" ","")</f>
        <v xml:space="preserve"> rm </v>
      </c>
      <c r="P671" s="6" t="b">
        <f>OR(ISNUMBER(FIND(" m ",Table2[[#This Row],[loc?]])),ISNUMBER(FIND(" mm ",Table2[[#This Row],[loc?]])))</f>
        <v>0</v>
      </c>
      <c r="Q671" s="6" t="b">
        <f>AND(OR(ISNUMBER(FIND(" m ",Table2[[#This Row],[loc?]])),ISNUMBER(FIND(" mm ",Table2[[#This Row],[loc?]]))),SUBSTITUTE(SUBSTITUTE(Table2[[#This Row],[loc?]]," m ","")," mm ","")="")</f>
        <v>0</v>
      </c>
      <c r="R671" s="36" cm="1">
        <f t="array" ref="R671">AVERAGE(IF(Table2[[#This Row],[Min_aerobic_1]:[Min_aerobic_2]]="NA",0,Table2[[#This Row],[Min_aerobic_1]:[Min_aerobic_2]]))</f>
        <v>4.8996958170341548E-5</v>
      </c>
    </row>
    <row r="672" spans="1:18" x14ac:dyDescent="0.35">
      <c r="A672" s="4" t="s">
        <v>2016</v>
      </c>
      <c r="B672" s="4" t="s">
        <v>2017</v>
      </c>
      <c r="C672" s="4" t="s">
        <v>2018</v>
      </c>
      <c r="D672" s="6">
        <v>9.2709354662439401E-5</v>
      </c>
      <c r="E672" s="6">
        <v>7.79142743762031E-5</v>
      </c>
      <c r="F672" s="6">
        <v>9.48489192255728E-5</v>
      </c>
      <c r="G672" s="6">
        <v>9.5005130105092596E-5</v>
      </c>
      <c r="H672" s="4">
        <v>1.54764937313762E-4</v>
      </c>
      <c r="I672" s="4">
        <v>1.5465209014183599E-4</v>
      </c>
      <c r="J672" s="4">
        <v>1.54667563834091E-4</v>
      </c>
      <c r="K672" s="4">
        <v>1.6320721776257499E-4</v>
      </c>
      <c r="L672" s="4">
        <v>1.8070426987667801E-4</v>
      </c>
      <c r="M672" s="4">
        <v>1.80058161729541E-4</v>
      </c>
      <c r="N672" s="4" t="b">
        <f>_xlfn.XLOOKUP(Table2[[#This Row],[Protein]],Table3[name],Table3[subloc_assigned],"")&lt;&gt;""</f>
        <v>0</v>
      </c>
      <c r="O672" s="6" t="str" cm="1">
        <f t="array" ref="O672">IF(Table2[[#This Row],[modeled?]]," "&amp;_xlfn.TEXTJOIN(" ",FALSE,_xlfn._xlws.FILTER(Table3[subloc_assigned],Table3[name]=Table2[[#This Row],[Protein]],""))&amp;" ","")</f>
        <v/>
      </c>
      <c r="P672" s="6" t="b">
        <f>OR(ISNUMBER(FIND(" m ",Table2[[#This Row],[loc?]])),ISNUMBER(FIND(" mm ",Table2[[#This Row],[loc?]])))</f>
        <v>0</v>
      </c>
      <c r="Q672" s="6" t="b">
        <f>AND(OR(ISNUMBER(FIND(" m ",Table2[[#This Row],[loc?]])),ISNUMBER(FIND(" mm ",Table2[[#This Row],[loc?]]))),SUBSTITUTE(SUBSTITUTE(Table2[[#This Row],[loc?]]," m ","")," mm ","")="")</f>
        <v>0</v>
      </c>
      <c r="R672" s="36" cm="1">
        <f t="array" ref="R672">AVERAGE(IF(Table2[[#This Row],[Min_aerobic_1]:[Min_aerobic_2]]="NA",0,Table2[[#This Row],[Min_aerobic_1]:[Min_aerobic_2]]))</f>
        <v>8.531181451932125E-5</v>
      </c>
    </row>
    <row r="673" spans="1:18" x14ac:dyDescent="0.35">
      <c r="A673" s="4" t="s">
        <v>2019</v>
      </c>
      <c r="B673" s="4" t="s">
        <v>2020</v>
      </c>
      <c r="C673" s="4" t="s">
        <v>2021</v>
      </c>
      <c r="D673" s="4">
        <v>1.87191142245956E-4</v>
      </c>
      <c r="E673" s="4">
        <v>1.8653088168337601E-4</v>
      </c>
      <c r="F673" s="4">
        <v>2.1456031658109999E-4</v>
      </c>
      <c r="G673" s="4">
        <v>2.2647196014939099E-4</v>
      </c>
      <c r="H673" s="4">
        <v>2.79204957915394E-4</v>
      </c>
      <c r="I673" s="4">
        <v>2.8509244592159303E-4</v>
      </c>
      <c r="J673" s="4">
        <v>2.8986332186698501E-4</v>
      </c>
      <c r="K673" s="4">
        <v>3.1953496484023397E-4</v>
      </c>
      <c r="L673" s="4">
        <v>3.3554109771474598E-4</v>
      </c>
      <c r="M673" s="4">
        <v>3.3967207854270902E-4</v>
      </c>
      <c r="N673" s="4" t="b">
        <f>_xlfn.XLOOKUP(Table2[[#This Row],[Protein]],Table3[name],Table3[subloc_assigned],"")&lt;&gt;""</f>
        <v>0</v>
      </c>
      <c r="O673" s="6" t="str" cm="1">
        <f t="array" ref="O673">IF(Table2[[#This Row],[modeled?]]," "&amp;_xlfn.TEXTJOIN(" ",FALSE,_xlfn._xlws.FILTER(Table3[subloc_assigned],Table3[name]=Table2[[#This Row],[Protein]],""))&amp;" ","")</f>
        <v/>
      </c>
      <c r="P673" s="6" t="b">
        <f>OR(ISNUMBER(FIND(" m ",Table2[[#This Row],[loc?]])),ISNUMBER(FIND(" mm ",Table2[[#This Row],[loc?]])))</f>
        <v>0</v>
      </c>
      <c r="Q673" s="6" t="b">
        <f>AND(OR(ISNUMBER(FIND(" m ",Table2[[#This Row],[loc?]])),ISNUMBER(FIND(" mm ",Table2[[#This Row],[loc?]]))),SUBSTITUTE(SUBSTITUTE(Table2[[#This Row],[loc?]]," m ","")," mm ","")="")</f>
        <v>0</v>
      </c>
      <c r="R673" s="36" cm="1">
        <f t="array" ref="R673">AVERAGE(IF(Table2[[#This Row],[Min_aerobic_1]:[Min_aerobic_2]]="NA",0,Table2[[#This Row],[Min_aerobic_1]:[Min_aerobic_2]]))</f>
        <v>1.8686101196466599E-4</v>
      </c>
    </row>
    <row r="674" spans="1:18" x14ac:dyDescent="0.35">
      <c r="A674" s="4" t="s">
        <v>2022</v>
      </c>
      <c r="B674" s="4" t="s">
        <v>2023</v>
      </c>
      <c r="C674" s="4" t="s">
        <v>2024</v>
      </c>
      <c r="D674" s="6">
        <v>1.10989957922036E-5</v>
      </c>
      <c r="E674" s="6">
        <v>9.2822478383445094E-6</v>
      </c>
      <c r="F674" s="6">
        <v>1.2310771224118001E-5</v>
      </c>
      <c r="G674" s="6">
        <v>1.17837445003896E-5</v>
      </c>
      <c r="H674" s="6">
        <v>1.29330958433091E-5</v>
      </c>
      <c r="I674" s="6">
        <v>1.2875813125183199E-5</v>
      </c>
      <c r="J674" s="6">
        <v>1.34739612313673E-5</v>
      </c>
      <c r="K674" s="6">
        <v>1.4479048956465101E-5</v>
      </c>
      <c r="L674" s="6">
        <v>1.5716270183195099E-5</v>
      </c>
      <c r="M674" s="6">
        <v>1.5533321714425599E-5</v>
      </c>
      <c r="N674" s="4" t="b">
        <f>_xlfn.XLOOKUP(Table2[[#This Row],[Protein]],Table3[name],Table3[subloc_assigned],"")&lt;&gt;""</f>
        <v>0</v>
      </c>
      <c r="O674" s="6" t="str" cm="1">
        <f t="array" ref="O674">IF(Table2[[#This Row],[modeled?]]," "&amp;_xlfn.TEXTJOIN(" ",FALSE,_xlfn._xlws.FILTER(Table3[subloc_assigned],Table3[name]=Table2[[#This Row],[Protein]],""))&amp;" ","")</f>
        <v/>
      </c>
      <c r="P674" s="6" t="b">
        <f>OR(ISNUMBER(FIND(" m ",Table2[[#This Row],[loc?]])),ISNUMBER(FIND(" mm ",Table2[[#This Row],[loc?]])))</f>
        <v>0</v>
      </c>
      <c r="Q674" s="6" t="b">
        <f>AND(OR(ISNUMBER(FIND(" m ",Table2[[#This Row],[loc?]])),ISNUMBER(FIND(" mm ",Table2[[#This Row],[loc?]]))),SUBSTITUTE(SUBSTITUTE(Table2[[#This Row],[loc?]]," m ","")," mm ","")="")</f>
        <v>0</v>
      </c>
      <c r="R674" s="36" cm="1">
        <f t="array" ref="R674">AVERAGE(IF(Table2[[#This Row],[Min_aerobic_1]:[Min_aerobic_2]]="NA",0,Table2[[#This Row],[Min_aerobic_1]:[Min_aerobic_2]]))</f>
        <v>1.0190621815274054E-5</v>
      </c>
    </row>
    <row r="675" spans="1:18" x14ac:dyDescent="0.35">
      <c r="A675" s="4" t="s">
        <v>2025</v>
      </c>
      <c r="B675" s="4" t="s">
        <v>2026</v>
      </c>
      <c r="C675" s="4" t="s">
        <v>2027</v>
      </c>
      <c r="D675" s="6">
        <v>1.45641496072961E-5</v>
      </c>
      <c r="E675" s="6">
        <v>1.2326671383848E-5</v>
      </c>
      <c r="F675" s="6">
        <v>1.8151690951141801E-5</v>
      </c>
      <c r="G675" s="6">
        <v>1.8001410755106698E-5</v>
      </c>
      <c r="H675" s="4" t="s">
        <v>19</v>
      </c>
      <c r="I675" s="4" t="s">
        <v>19</v>
      </c>
      <c r="J675" s="4" t="s">
        <v>19</v>
      </c>
      <c r="K675" s="4" t="s">
        <v>19</v>
      </c>
      <c r="L675" s="4" t="s">
        <v>19</v>
      </c>
      <c r="M675" s="4" t="s">
        <v>19</v>
      </c>
      <c r="N675" s="4" t="b">
        <f>_xlfn.XLOOKUP(Table2[[#This Row],[Protein]],Table3[name],Table3[subloc_assigned],"")&lt;&gt;""</f>
        <v>1</v>
      </c>
      <c r="O675" s="6" t="str" cm="1">
        <f t="array" ref="O675">IF(Table2[[#This Row],[modeled?]]," "&amp;_xlfn.TEXTJOIN(" ",FALSE,_xlfn._xlws.FILTER(Table3[subloc_assigned],Table3[name]=Table2[[#This Row],[Protein]],""))&amp;" ","")</f>
        <v xml:space="preserve"> m </v>
      </c>
      <c r="P675" s="6" t="b">
        <f>OR(ISNUMBER(FIND(" m ",Table2[[#This Row],[loc?]])),ISNUMBER(FIND(" mm ",Table2[[#This Row],[loc?]])))</f>
        <v>1</v>
      </c>
      <c r="Q675" s="6" t="b">
        <f>AND(OR(ISNUMBER(FIND(" m ",Table2[[#This Row],[loc?]])),ISNUMBER(FIND(" mm ",Table2[[#This Row],[loc?]]))),SUBSTITUTE(SUBSTITUTE(Table2[[#This Row],[loc?]]," m ","")," mm ","")="")</f>
        <v>1</v>
      </c>
      <c r="R675" s="36" cm="1">
        <f t="array" ref="R675">AVERAGE(IF(Table2[[#This Row],[Min_aerobic_1]:[Min_aerobic_2]]="NA",0,Table2[[#This Row],[Min_aerobic_1]:[Min_aerobic_2]]))</f>
        <v>1.3445410495572051E-5</v>
      </c>
    </row>
    <row r="676" spans="1:18" x14ac:dyDescent="0.35">
      <c r="A676" s="4" t="s">
        <v>2028</v>
      </c>
      <c r="B676" s="4" t="s">
        <v>2029</v>
      </c>
      <c r="C676" s="4" t="s">
        <v>2030</v>
      </c>
      <c r="D676" s="6">
        <v>5.9116275668631203E-6</v>
      </c>
      <c r="E676" s="6">
        <v>6.5190008486650804E-6</v>
      </c>
      <c r="F676" s="6">
        <v>6.8456938544261002E-6</v>
      </c>
      <c r="G676" s="6">
        <v>6.9414552465886498E-6</v>
      </c>
      <c r="H676" s="4" t="s">
        <v>19</v>
      </c>
      <c r="I676" s="4" t="s">
        <v>19</v>
      </c>
      <c r="J676" s="4" t="s">
        <v>19</v>
      </c>
      <c r="K676" s="4" t="s">
        <v>19</v>
      </c>
      <c r="L676" s="4" t="s">
        <v>19</v>
      </c>
      <c r="M676" s="4" t="s">
        <v>19</v>
      </c>
      <c r="N676" s="4" t="b">
        <f>_xlfn.XLOOKUP(Table2[[#This Row],[Protein]],Table3[name],Table3[subloc_assigned],"")&lt;&gt;""</f>
        <v>1</v>
      </c>
      <c r="O676" s="6" t="str" cm="1">
        <f t="array" ref="O676">IF(Table2[[#This Row],[modeled?]]," "&amp;_xlfn.TEXTJOIN(" ",FALSE,_xlfn._xlws.FILTER(Table3[subloc_assigned],Table3[name]=Table2[[#This Row],[Protein]],""))&amp;" ","")</f>
        <v xml:space="preserve"> m </v>
      </c>
      <c r="P676" s="6" t="b">
        <f>OR(ISNUMBER(FIND(" m ",Table2[[#This Row],[loc?]])),ISNUMBER(FIND(" mm ",Table2[[#This Row],[loc?]])))</f>
        <v>1</v>
      </c>
      <c r="Q676" s="6" t="b">
        <f>AND(OR(ISNUMBER(FIND(" m ",Table2[[#This Row],[loc?]])),ISNUMBER(FIND(" mm ",Table2[[#This Row],[loc?]]))),SUBSTITUTE(SUBSTITUTE(Table2[[#This Row],[loc?]]," m ","")," mm ","")="")</f>
        <v>1</v>
      </c>
      <c r="R676" s="36" cm="1">
        <f t="array" ref="R676">AVERAGE(IF(Table2[[#This Row],[Min_aerobic_1]:[Min_aerobic_2]]="NA",0,Table2[[#This Row],[Min_aerobic_1]:[Min_aerobic_2]]))</f>
        <v>6.2153142077640999E-6</v>
      </c>
    </row>
    <row r="677" spans="1:18" x14ac:dyDescent="0.35">
      <c r="A677" s="4" t="s">
        <v>2031</v>
      </c>
      <c r="B677" s="4" t="s">
        <v>2032</v>
      </c>
      <c r="C677" s="4" t="s">
        <v>2033</v>
      </c>
      <c r="D677" s="6">
        <v>3.3716553153670201E-5</v>
      </c>
      <c r="E677" s="6">
        <v>3.9662504431246103E-5</v>
      </c>
      <c r="F677" s="6">
        <v>4.2527181226659101E-5</v>
      </c>
      <c r="G677" s="6">
        <v>4.1744891510323598E-5</v>
      </c>
      <c r="H677" s="6">
        <v>5.5530710151349298E-5</v>
      </c>
      <c r="I677" s="6">
        <v>5.64987352134156E-5</v>
      </c>
      <c r="J677" s="6">
        <v>6.2131156904213206E-5</v>
      </c>
      <c r="K677" s="6">
        <v>6.4557828960598893E-5</v>
      </c>
      <c r="L677" s="6">
        <v>7.5417736149513295E-5</v>
      </c>
      <c r="M677" s="6">
        <v>7.7469686532898998E-5</v>
      </c>
      <c r="N677" s="4" t="b">
        <f>_xlfn.XLOOKUP(Table2[[#This Row],[Protein]],Table3[name],Table3[subloc_assigned],"")&lt;&gt;""</f>
        <v>0</v>
      </c>
      <c r="O677" s="6" t="str" cm="1">
        <f t="array" ref="O677">IF(Table2[[#This Row],[modeled?]]," "&amp;_xlfn.TEXTJOIN(" ",FALSE,_xlfn._xlws.FILTER(Table3[subloc_assigned],Table3[name]=Table2[[#This Row],[Protein]],""))&amp;" ","")</f>
        <v/>
      </c>
      <c r="P677" s="6" t="b">
        <f>OR(ISNUMBER(FIND(" m ",Table2[[#This Row],[loc?]])),ISNUMBER(FIND(" mm ",Table2[[#This Row],[loc?]])))</f>
        <v>0</v>
      </c>
      <c r="Q677" s="6" t="b">
        <f>AND(OR(ISNUMBER(FIND(" m ",Table2[[#This Row],[loc?]])),ISNUMBER(FIND(" mm ",Table2[[#This Row],[loc?]]))),SUBSTITUTE(SUBSTITUTE(Table2[[#This Row],[loc?]]," m ","")," mm ","")="")</f>
        <v>0</v>
      </c>
      <c r="R677" s="36" cm="1">
        <f t="array" ref="R677">AVERAGE(IF(Table2[[#This Row],[Min_aerobic_1]:[Min_aerobic_2]]="NA",0,Table2[[#This Row],[Min_aerobic_1]:[Min_aerobic_2]]))</f>
        <v>3.6689528792458152E-5</v>
      </c>
    </row>
    <row r="678" spans="1:18" x14ac:dyDescent="0.35">
      <c r="A678" s="4" t="s">
        <v>2034</v>
      </c>
      <c r="B678" s="4" t="s">
        <v>2035</v>
      </c>
      <c r="C678" s="4" t="s">
        <v>2035</v>
      </c>
      <c r="D678" s="6">
        <v>1.58975147259924E-5</v>
      </c>
      <c r="E678" s="6">
        <v>1.3817313350157701E-5</v>
      </c>
      <c r="F678" s="6">
        <v>1.6996384568009901E-5</v>
      </c>
      <c r="G678" s="6">
        <v>1.98176552272578E-5</v>
      </c>
      <c r="H678" s="4" t="s">
        <v>19</v>
      </c>
      <c r="I678" s="4" t="s">
        <v>19</v>
      </c>
      <c r="J678" s="4" t="s">
        <v>19</v>
      </c>
      <c r="K678" s="4" t="s">
        <v>19</v>
      </c>
      <c r="L678" s="4" t="s">
        <v>19</v>
      </c>
      <c r="M678" s="4" t="s">
        <v>19</v>
      </c>
      <c r="N678" s="4" t="b">
        <f>_xlfn.XLOOKUP(Table2[[#This Row],[Protein]],Table3[name],Table3[subloc_assigned],"")&lt;&gt;""</f>
        <v>0</v>
      </c>
      <c r="O678" s="6" t="str" cm="1">
        <f t="array" ref="O678">IF(Table2[[#This Row],[modeled?]]," "&amp;_xlfn.TEXTJOIN(" ",FALSE,_xlfn._xlws.FILTER(Table3[subloc_assigned],Table3[name]=Table2[[#This Row],[Protein]],""))&amp;" ","")</f>
        <v/>
      </c>
      <c r="P678" s="6" t="b">
        <f>OR(ISNUMBER(FIND(" m ",Table2[[#This Row],[loc?]])),ISNUMBER(FIND(" mm ",Table2[[#This Row],[loc?]])))</f>
        <v>0</v>
      </c>
      <c r="Q678" s="6" t="b">
        <f>AND(OR(ISNUMBER(FIND(" m ",Table2[[#This Row],[loc?]])),ISNUMBER(FIND(" mm ",Table2[[#This Row],[loc?]]))),SUBSTITUTE(SUBSTITUTE(Table2[[#This Row],[loc?]]," m ","")," mm ","")="")</f>
        <v>0</v>
      </c>
      <c r="R678" s="36" cm="1">
        <f t="array" ref="R678">AVERAGE(IF(Table2[[#This Row],[Min_aerobic_1]:[Min_aerobic_2]]="NA",0,Table2[[#This Row],[Min_aerobic_1]:[Min_aerobic_2]]))</f>
        <v>1.485741403807505E-5</v>
      </c>
    </row>
    <row r="679" spans="1:18" x14ac:dyDescent="0.35">
      <c r="A679" s="4" t="s">
        <v>2036</v>
      </c>
      <c r="B679" s="4" t="s">
        <v>2037</v>
      </c>
      <c r="C679" s="4" t="s">
        <v>2038</v>
      </c>
      <c r="D679" s="4" t="s">
        <v>19</v>
      </c>
      <c r="E679" s="4" t="s">
        <v>19</v>
      </c>
      <c r="F679" s="4" t="s">
        <v>19</v>
      </c>
      <c r="G679" s="4" t="s">
        <v>19</v>
      </c>
      <c r="H679" s="6">
        <v>1.2133306517162801E-5</v>
      </c>
      <c r="I679" s="6">
        <v>1.2550688192993999E-5</v>
      </c>
      <c r="J679" s="6">
        <v>1.2606508513405899E-5</v>
      </c>
      <c r="K679" s="6">
        <v>1.1133171393536099E-5</v>
      </c>
      <c r="L679" s="6">
        <v>1.3165402255073701E-5</v>
      </c>
      <c r="M679" s="6">
        <v>1.31745791931213E-5</v>
      </c>
      <c r="N679" s="4" t="b">
        <f>_xlfn.XLOOKUP(Table2[[#This Row],[Protein]],Table3[name],Table3[subloc_assigned],"")&lt;&gt;""</f>
        <v>0</v>
      </c>
      <c r="O679" s="6" t="str" cm="1">
        <f t="array" ref="O679">IF(Table2[[#This Row],[modeled?]]," "&amp;_xlfn.TEXTJOIN(" ",FALSE,_xlfn._xlws.FILTER(Table3[subloc_assigned],Table3[name]=Table2[[#This Row],[Protein]],""))&amp;" ","")</f>
        <v/>
      </c>
      <c r="P679" s="6" t="b">
        <f>OR(ISNUMBER(FIND(" m ",Table2[[#This Row],[loc?]])),ISNUMBER(FIND(" mm ",Table2[[#This Row],[loc?]])))</f>
        <v>0</v>
      </c>
      <c r="Q679" s="6" t="b">
        <f>AND(OR(ISNUMBER(FIND(" m ",Table2[[#This Row],[loc?]])),ISNUMBER(FIND(" mm ",Table2[[#This Row],[loc?]]))),SUBSTITUTE(SUBSTITUTE(Table2[[#This Row],[loc?]]," m ","")," mm ","")="")</f>
        <v>0</v>
      </c>
      <c r="R679" s="36" cm="1">
        <f t="array" ref="R679">AVERAGE(IF(Table2[[#This Row],[Min_aerobic_1]:[Min_aerobic_2]]="NA",0,Table2[[#This Row],[Min_aerobic_1]:[Min_aerobic_2]]))</f>
        <v>0</v>
      </c>
    </row>
    <row r="680" spans="1:18" x14ac:dyDescent="0.35">
      <c r="A680" s="4" t="s">
        <v>2039</v>
      </c>
      <c r="B680" s="4" t="s">
        <v>2040</v>
      </c>
      <c r="C680" s="4" t="s">
        <v>2041</v>
      </c>
      <c r="D680" s="6">
        <v>1.7623953677703401E-5</v>
      </c>
      <c r="E680" s="6">
        <v>1.3751329689181099E-5</v>
      </c>
      <c r="F680" s="6">
        <v>2.01223094022922E-5</v>
      </c>
      <c r="G680" s="6">
        <v>1.87991139814089E-5</v>
      </c>
      <c r="H680" s="6">
        <v>1.24260042788379E-5</v>
      </c>
      <c r="I680" s="6">
        <v>1.17673705688346E-5</v>
      </c>
      <c r="J680" s="6">
        <v>1.29097395676235E-5</v>
      </c>
      <c r="K680" s="6">
        <v>1.2877945774675201E-5</v>
      </c>
      <c r="L680" s="6">
        <v>1.42044352691616E-5</v>
      </c>
      <c r="M680" s="6">
        <v>1.4191651018262601E-5</v>
      </c>
      <c r="N680" s="4" t="b">
        <f>_xlfn.XLOOKUP(Table2[[#This Row],[Protein]],Table3[name],Table3[subloc_assigned],"")&lt;&gt;""</f>
        <v>0</v>
      </c>
      <c r="O680" s="6" t="str" cm="1">
        <f t="array" ref="O680">IF(Table2[[#This Row],[modeled?]]," "&amp;_xlfn.TEXTJOIN(" ",FALSE,_xlfn._xlws.FILTER(Table3[subloc_assigned],Table3[name]=Table2[[#This Row],[Protein]],""))&amp;" ","")</f>
        <v/>
      </c>
      <c r="P680" s="6" t="b">
        <f>OR(ISNUMBER(FIND(" m ",Table2[[#This Row],[loc?]])),ISNUMBER(FIND(" mm ",Table2[[#This Row],[loc?]])))</f>
        <v>0</v>
      </c>
      <c r="Q680" s="6" t="b">
        <f>AND(OR(ISNUMBER(FIND(" m ",Table2[[#This Row],[loc?]])),ISNUMBER(FIND(" mm ",Table2[[#This Row],[loc?]]))),SUBSTITUTE(SUBSTITUTE(Table2[[#This Row],[loc?]]," m ","")," mm ","")="")</f>
        <v>0</v>
      </c>
      <c r="R680" s="36" cm="1">
        <f t="array" ref="R680">AVERAGE(IF(Table2[[#This Row],[Min_aerobic_1]:[Min_aerobic_2]]="NA",0,Table2[[#This Row],[Min_aerobic_1]:[Min_aerobic_2]]))</f>
        <v>1.568764168344225E-5</v>
      </c>
    </row>
    <row r="681" spans="1:18" x14ac:dyDescent="0.35">
      <c r="A681" s="4" t="s">
        <v>2042</v>
      </c>
      <c r="B681" s="4" t="s">
        <v>2043</v>
      </c>
      <c r="C681" s="4" t="s">
        <v>2044</v>
      </c>
      <c r="D681" s="6">
        <v>1.1816708518817801E-5</v>
      </c>
      <c r="E681" s="6">
        <v>1.20638987969307E-5</v>
      </c>
      <c r="F681" s="6">
        <v>1.6161792410200699E-5</v>
      </c>
      <c r="G681" s="6">
        <v>1.3358739776316201E-5</v>
      </c>
      <c r="H681" s="6">
        <v>6.0929262282332403E-6</v>
      </c>
      <c r="I681" s="6">
        <v>5.9505415200165602E-6</v>
      </c>
      <c r="J681" s="6">
        <v>7.4849654235925402E-6</v>
      </c>
      <c r="K681" s="6">
        <v>7.8861584826780701E-6</v>
      </c>
      <c r="L681" s="6">
        <v>8.6400171444052297E-6</v>
      </c>
      <c r="M681" s="6">
        <v>7.1340600314989096E-6</v>
      </c>
      <c r="N681" s="4" t="b">
        <f>_xlfn.XLOOKUP(Table2[[#This Row],[Protein]],Table3[name],Table3[subloc_assigned],"")&lt;&gt;""</f>
        <v>0</v>
      </c>
      <c r="O681" s="6" t="str" cm="1">
        <f t="array" ref="O681">IF(Table2[[#This Row],[modeled?]]," "&amp;_xlfn.TEXTJOIN(" ",FALSE,_xlfn._xlws.FILTER(Table3[subloc_assigned],Table3[name]=Table2[[#This Row],[Protein]],""))&amp;" ","")</f>
        <v/>
      </c>
      <c r="P681" s="6" t="b">
        <f>OR(ISNUMBER(FIND(" m ",Table2[[#This Row],[loc?]])),ISNUMBER(FIND(" mm ",Table2[[#This Row],[loc?]])))</f>
        <v>0</v>
      </c>
      <c r="Q681" s="6" t="b">
        <f>AND(OR(ISNUMBER(FIND(" m ",Table2[[#This Row],[loc?]])),ISNUMBER(FIND(" mm ",Table2[[#This Row],[loc?]]))),SUBSTITUTE(SUBSTITUTE(Table2[[#This Row],[loc?]]," m ","")," mm ","")="")</f>
        <v>0</v>
      </c>
      <c r="R681" s="36" cm="1">
        <f t="array" ref="R681">AVERAGE(IF(Table2[[#This Row],[Min_aerobic_1]:[Min_aerobic_2]]="NA",0,Table2[[#This Row],[Min_aerobic_1]:[Min_aerobic_2]]))</f>
        <v>1.1940303657874251E-5</v>
      </c>
    </row>
    <row r="682" spans="1:18" x14ac:dyDescent="0.35">
      <c r="A682" s="4" t="s">
        <v>2045</v>
      </c>
      <c r="B682" s="4" t="s">
        <v>2046</v>
      </c>
      <c r="C682" s="4" t="s">
        <v>2047</v>
      </c>
      <c r="D682" s="6">
        <v>3.8228315316522096E-6</v>
      </c>
      <c r="E682" s="6">
        <v>4.3191550260114402E-6</v>
      </c>
      <c r="F682" s="6">
        <v>3.9880705157191503E-6</v>
      </c>
      <c r="G682" s="6">
        <v>4.2496659723245703E-6</v>
      </c>
      <c r="H682" s="6">
        <v>2.1292560535723201E-6</v>
      </c>
      <c r="I682" s="6">
        <v>1.9863610825778101E-6</v>
      </c>
      <c r="J682" s="6">
        <v>2.3532648701006201E-6</v>
      </c>
      <c r="K682" s="6">
        <v>2.4057337381979701E-6</v>
      </c>
      <c r="L682" s="6">
        <v>2.4982983921874001E-6</v>
      </c>
      <c r="M682" s="6">
        <v>2.2623055362343398E-6</v>
      </c>
      <c r="N682" s="4" t="b">
        <f>_xlfn.XLOOKUP(Table2[[#This Row],[Protein]],Table3[name],Table3[subloc_assigned],"")&lt;&gt;""</f>
        <v>0</v>
      </c>
      <c r="O682" s="6" t="str" cm="1">
        <f t="array" ref="O682">IF(Table2[[#This Row],[modeled?]]," "&amp;_xlfn.TEXTJOIN(" ",FALSE,_xlfn._xlws.FILTER(Table3[subloc_assigned],Table3[name]=Table2[[#This Row],[Protein]],""))&amp;" ","")</f>
        <v/>
      </c>
      <c r="P682" s="6" t="b">
        <f>OR(ISNUMBER(FIND(" m ",Table2[[#This Row],[loc?]])),ISNUMBER(FIND(" mm ",Table2[[#This Row],[loc?]])))</f>
        <v>0</v>
      </c>
      <c r="Q682" s="6" t="b">
        <f>AND(OR(ISNUMBER(FIND(" m ",Table2[[#This Row],[loc?]])),ISNUMBER(FIND(" mm ",Table2[[#This Row],[loc?]]))),SUBSTITUTE(SUBSTITUTE(Table2[[#This Row],[loc?]]," m ","")," mm ","")="")</f>
        <v>0</v>
      </c>
      <c r="R682" s="36" cm="1">
        <f t="array" ref="R682">AVERAGE(IF(Table2[[#This Row],[Min_aerobic_1]:[Min_aerobic_2]]="NA",0,Table2[[#This Row],[Min_aerobic_1]:[Min_aerobic_2]]))</f>
        <v>4.0709932788318245E-6</v>
      </c>
    </row>
    <row r="683" spans="1:18" x14ac:dyDescent="0.35">
      <c r="A683" s="4" t="s">
        <v>2048</v>
      </c>
      <c r="B683" s="4" t="s">
        <v>2049</v>
      </c>
      <c r="C683" s="4" t="s">
        <v>2050</v>
      </c>
      <c r="D683" s="6">
        <v>5.3721119532913003E-5</v>
      </c>
      <c r="E683" s="6">
        <v>4.8410228211271799E-5</v>
      </c>
      <c r="F683" s="6">
        <v>9.3509247553174603E-5</v>
      </c>
      <c r="G683" s="6">
        <v>8.0664800123720994E-5</v>
      </c>
      <c r="H683" s="6">
        <v>4.9773642809735798E-5</v>
      </c>
      <c r="I683" s="6">
        <v>5.5711984161988398E-5</v>
      </c>
      <c r="J683" s="6">
        <v>5.3512851002614499E-5</v>
      </c>
      <c r="K683" s="6">
        <v>6.1501336454728505E-5</v>
      </c>
      <c r="L683" s="6">
        <v>6.0848828209866598E-5</v>
      </c>
      <c r="M683" s="6">
        <v>6.5162856104617506E-5</v>
      </c>
      <c r="N683" s="4" t="b">
        <f>_xlfn.XLOOKUP(Table2[[#This Row],[Protein]],Table3[name],Table3[subloc_assigned],"")&lt;&gt;""</f>
        <v>1</v>
      </c>
      <c r="O683" s="6" t="str" cm="1">
        <f t="array" ref="O683">IF(Table2[[#This Row],[modeled?]]," "&amp;_xlfn.TEXTJOIN(" ",FALSE,_xlfn._xlws.FILTER(Table3[subloc_assigned],Table3[name]=Table2[[#This Row],[Protein]],""))&amp;" ","")</f>
        <v xml:space="preserve"> rm </v>
      </c>
      <c r="P683" s="6" t="b">
        <f>OR(ISNUMBER(FIND(" m ",Table2[[#This Row],[loc?]])),ISNUMBER(FIND(" mm ",Table2[[#This Row],[loc?]])))</f>
        <v>0</v>
      </c>
      <c r="Q683" s="6" t="b">
        <f>AND(OR(ISNUMBER(FIND(" m ",Table2[[#This Row],[loc?]])),ISNUMBER(FIND(" mm ",Table2[[#This Row],[loc?]]))),SUBSTITUTE(SUBSTITUTE(Table2[[#This Row],[loc?]]," m ","")," mm ","")="")</f>
        <v>0</v>
      </c>
      <c r="R683" s="36" cm="1">
        <f t="array" ref="R683">AVERAGE(IF(Table2[[#This Row],[Min_aerobic_1]:[Min_aerobic_2]]="NA",0,Table2[[#This Row],[Min_aerobic_1]:[Min_aerobic_2]]))</f>
        <v>5.1065673872092404E-5</v>
      </c>
    </row>
    <row r="684" spans="1:18" x14ac:dyDescent="0.35">
      <c r="A684" s="4" t="s">
        <v>2051</v>
      </c>
      <c r="B684" s="4" t="s">
        <v>2052</v>
      </c>
      <c r="C684" s="4" t="s">
        <v>2053</v>
      </c>
      <c r="D684" s="6">
        <v>2.8493487216120299E-5</v>
      </c>
      <c r="E684" s="6">
        <v>2.95248590353272E-5</v>
      </c>
      <c r="F684" s="6">
        <v>3.02919418868976E-5</v>
      </c>
      <c r="G684" s="6">
        <v>3.0564745487498102E-5</v>
      </c>
      <c r="H684" s="6">
        <v>1.81538413822159E-5</v>
      </c>
      <c r="I684" s="6">
        <v>1.8413328500559601E-5</v>
      </c>
      <c r="J684" s="6">
        <v>2.0031770632885801E-5</v>
      </c>
      <c r="K684" s="6">
        <v>2.0283453032495699E-5</v>
      </c>
      <c r="L684" s="6">
        <v>2.2002224829826299E-5</v>
      </c>
      <c r="M684" s="6">
        <v>2.1957911172370001E-5</v>
      </c>
      <c r="N684" s="4" t="b">
        <f>_xlfn.XLOOKUP(Table2[[#This Row],[Protein]],Table3[name],Table3[subloc_assigned],"")&lt;&gt;""</f>
        <v>0</v>
      </c>
      <c r="O684" s="6" t="str" cm="1">
        <f t="array" ref="O684">IF(Table2[[#This Row],[modeled?]]," "&amp;_xlfn.TEXTJOIN(" ",FALSE,_xlfn._xlws.FILTER(Table3[subloc_assigned],Table3[name]=Table2[[#This Row],[Protein]],""))&amp;" ","")</f>
        <v/>
      </c>
      <c r="P684" s="6" t="b">
        <f>OR(ISNUMBER(FIND(" m ",Table2[[#This Row],[loc?]])),ISNUMBER(FIND(" mm ",Table2[[#This Row],[loc?]])))</f>
        <v>0</v>
      </c>
      <c r="Q684" s="6" t="b">
        <f>AND(OR(ISNUMBER(FIND(" m ",Table2[[#This Row],[loc?]])),ISNUMBER(FIND(" mm ",Table2[[#This Row],[loc?]]))),SUBSTITUTE(SUBSTITUTE(Table2[[#This Row],[loc?]]," m ","")," mm ","")="")</f>
        <v>0</v>
      </c>
      <c r="R684" s="36" cm="1">
        <f t="array" ref="R684">AVERAGE(IF(Table2[[#This Row],[Min_aerobic_1]:[Min_aerobic_2]]="NA",0,Table2[[#This Row],[Min_aerobic_1]:[Min_aerobic_2]]))</f>
        <v>2.9009173125723751E-5</v>
      </c>
    </row>
    <row r="685" spans="1:18" x14ac:dyDescent="0.35">
      <c r="A685" s="4" t="s">
        <v>2054</v>
      </c>
      <c r="B685" s="4" t="s">
        <v>2055</v>
      </c>
      <c r="C685" s="4" t="s">
        <v>2056</v>
      </c>
      <c r="D685" s="6">
        <v>4.7941811307403802E-6</v>
      </c>
      <c r="E685" s="6">
        <v>4.9253069085704396E-6</v>
      </c>
      <c r="F685" s="6">
        <v>5.3631757815341202E-6</v>
      </c>
      <c r="G685" s="6">
        <v>5.5706047502313003E-6</v>
      </c>
      <c r="H685" s="6">
        <v>8.1110080709545602E-6</v>
      </c>
      <c r="I685" s="6">
        <v>7.8841561786946694E-6</v>
      </c>
      <c r="J685" s="6">
        <v>8.42323998712214E-6</v>
      </c>
      <c r="K685" s="6">
        <v>8.1611828764481601E-6</v>
      </c>
      <c r="L685" s="6">
        <v>8.6435422675811904E-6</v>
      </c>
      <c r="M685" s="6">
        <v>8.9342532601028099E-6</v>
      </c>
      <c r="N685" s="4" t="b">
        <f>_xlfn.XLOOKUP(Table2[[#This Row],[Protein]],Table3[name],Table3[subloc_assigned],"")&lt;&gt;""</f>
        <v>1</v>
      </c>
      <c r="O685" s="6" t="str" cm="1">
        <f t="array" ref="O685">IF(Table2[[#This Row],[modeled?]]," "&amp;_xlfn.TEXTJOIN(" ",FALSE,_xlfn._xlws.FILTER(Table3[subloc_assigned],Table3[name]=Table2[[#This Row],[Protein]],""))&amp;" ","")</f>
        <v xml:space="preserve"> en </v>
      </c>
      <c r="P685" s="6" t="b">
        <f>OR(ISNUMBER(FIND(" m ",Table2[[#This Row],[loc?]])),ISNUMBER(FIND(" mm ",Table2[[#This Row],[loc?]])))</f>
        <v>0</v>
      </c>
      <c r="Q685" s="6" t="b">
        <f>AND(OR(ISNUMBER(FIND(" m ",Table2[[#This Row],[loc?]])),ISNUMBER(FIND(" mm ",Table2[[#This Row],[loc?]]))),SUBSTITUTE(SUBSTITUTE(Table2[[#This Row],[loc?]]," m ","")," mm ","")="")</f>
        <v>0</v>
      </c>
      <c r="R685" s="36" cm="1">
        <f t="array" ref="R685">AVERAGE(IF(Table2[[#This Row],[Min_aerobic_1]:[Min_aerobic_2]]="NA",0,Table2[[#This Row],[Min_aerobic_1]:[Min_aerobic_2]]))</f>
        <v>4.8597440196554103E-6</v>
      </c>
    </row>
    <row r="686" spans="1:18" x14ac:dyDescent="0.35">
      <c r="A686" s="4" t="s">
        <v>2057</v>
      </c>
      <c r="B686" s="4" t="s">
        <v>2058</v>
      </c>
      <c r="C686" s="4" t="s">
        <v>2059</v>
      </c>
      <c r="D686" s="6">
        <v>1.8248674214003802E-5</v>
      </c>
      <c r="E686" s="6">
        <v>1.7392178792419999E-5</v>
      </c>
      <c r="F686" s="6">
        <v>2.0315833268968299E-5</v>
      </c>
      <c r="G686" s="6">
        <v>2.1799581550436099E-5</v>
      </c>
      <c r="H686" s="6">
        <v>9.1056480335364206E-6</v>
      </c>
      <c r="I686" s="6">
        <v>9.1260494117369197E-6</v>
      </c>
      <c r="J686" s="6">
        <v>9.5017990987059708E-6</v>
      </c>
      <c r="K686" s="6">
        <v>9.7351824058487897E-6</v>
      </c>
      <c r="L686" s="6">
        <v>1.01373198458481E-5</v>
      </c>
      <c r="M686" s="6">
        <v>9.8377352020463804E-6</v>
      </c>
      <c r="N686" s="4" t="b">
        <f>_xlfn.XLOOKUP(Table2[[#This Row],[Protein]],Table3[name],Table3[subloc_assigned],"")&lt;&gt;""</f>
        <v>0</v>
      </c>
      <c r="O686" s="6" t="str" cm="1">
        <f t="array" ref="O686">IF(Table2[[#This Row],[modeled?]]," "&amp;_xlfn.TEXTJOIN(" ",FALSE,_xlfn._xlws.FILTER(Table3[subloc_assigned],Table3[name]=Table2[[#This Row],[Protein]],""))&amp;" ","")</f>
        <v/>
      </c>
      <c r="P686" s="6" t="b">
        <f>OR(ISNUMBER(FIND(" m ",Table2[[#This Row],[loc?]])),ISNUMBER(FIND(" mm ",Table2[[#This Row],[loc?]])))</f>
        <v>0</v>
      </c>
      <c r="Q686" s="6" t="b">
        <f>AND(OR(ISNUMBER(FIND(" m ",Table2[[#This Row],[loc?]])),ISNUMBER(FIND(" mm ",Table2[[#This Row],[loc?]]))),SUBSTITUTE(SUBSTITUTE(Table2[[#This Row],[loc?]]," m ","")," mm ","")="")</f>
        <v>0</v>
      </c>
      <c r="R686" s="36" cm="1">
        <f t="array" ref="R686">AVERAGE(IF(Table2[[#This Row],[Min_aerobic_1]:[Min_aerobic_2]]="NA",0,Table2[[#This Row],[Min_aerobic_1]:[Min_aerobic_2]]))</f>
        <v>1.78204265032119E-5</v>
      </c>
    </row>
    <row r="687" spans="1:18" x14ac:dyDescent="0.35">
      <c r="A687" s="4" t="s">
        <v>2060</v>
      </c>
      <c r="B687" s="4" t="s">
        <v>2061</v>
      </c>
      <c r="C687" s="4" t="s">
        <v>2062</v>
      </c>
      <c r="D687" s="4" t="s">
        <v>19</v>
      </c>
      <c r="E687" s="4" t="s">
        <v>19</v>
      </c>
      <c r="F687" s="4" t="s">
        <v>19</v>
      </c>
      <c r="G687" s="4" t="s">
        <v>19</v>
      </c>
      <c r="H687" s="6">
        <v>2.0007493508068799E-5</v>
      </c>
      <c r="I687" s="6">
        <v>1.7835434259555301E-5</v>
      </c>
      <c r="J687" s="6">
        <v>1.9214706106030301E-5</v>
      </c>
      <c r="K687" s="6">
        <v>1.884938667296E-5</v>
      </c>
      <c r="L687" s="6">
        <v>1.9367778963096001E-5</v>
      </c>
      <c r="M687" s="6">
        <v>1.9865069613483499E-5</v>
      </c>
      <c r="N687" s="4" t="b">
        <f>_xlfn.XLOOKUP(Table2[[#This Row],[Protein]],Table3[name],Table3[subloc_assigned],"")&lt;&gt;""</f>
        <v>0</v>
      </c>
      <c r="O687" s="6" t="str" cm="1">
        <f t="array" ref="O687">IF(Table2[[#This Row],[modeled?]]," "&amp;_xlfn.TEXTJOIN(" ",FALSE,_xlfn._xlws.FILTER(Table3[subloc_assigned],Table3[name]=Table2[[#This Row],[Protein]],""))&amp;" ","")</f>
        <v/>
      </c>
      <c r="P687" s="6" t="b">
        <f>OR(ISNUMBER(FIND(" m ",Table2[[#This Row],[loc?]])),ISNUMBER(FIND(" mm ",Table2[[#This Row],[loc?]])))</f>
        <v>0</v>
      </c>
      <c r="Q687" s="6" t="b">
        <f>AND(OR(ISNUMBER(FIND(" m ",Table2[[#This Row],[loc?]])),ISNUMBER(FIND(" mm ",Table2[[#This Row],[loc?]]))),SUBSTITUTE(SUBSTITUTE(Table2[[#This Row],[loc?]]," m ","")," mm ","")="")</f>
        <v>0</v>
      </c>
      <c r="R687" s="36" cm="1">
        <f t="array" ref="R687">AVERAGE(IF(Table2[[#This Row],[Min_aerobic_1]:[Min_aerobic_2]]="NA",0,Table2[[#This Row],[Min_aerobic_1]:[Min_aerobic_2]]))</f>
        <v>0</v>
      </c>
    </row>
    <row r="688" spans="1:18" x14ac:dyDescent="0.35">
      <c r="A688" s="4" t="s">
        <v>2063</v>
      </c>
      <c r="B688" s="4" t="s">
        <v>2064</v>
      </c>
      <c r="C688" s="4" t="s">
        <v>2065</v>
      </c>
      <c r="D688" s="4">
        <v>4.6167464617529402E-4</v>
      </c>
      <c r="E688" s="4">
        <v>3.8552926146334399E-4</v>
      </c>
      <c r="F688" s="4">
        <v>4.6810801019370998E-4</v>
      </c>
      <c r="G688" s="4">
        <v>4.5109879539325097E-4</v>
      </c>
      <c r="H688" s="4">
        <v>4.6357579508298299E-4</v>
      </c>
      <c r="I688" s="4">
        <v>4.9167705233143903E-4</v>
      </c>
      <c r="J688" s="4">
        <v>4.9423751619887696E-4</v>
      </c>
      <c r="K688" s="4">
        <v>5.7210537443734804E-4</v>
      </c>
      <c r="L688" s="4">
        <v>6.1351962161289601E-4</v>
      </c>
      <c r="M688" s="4">
        <v>6.0615591911277605E-4</v>
      </c>
      <c r="N688" s="4" t="b">
        <f>_xlfn.XLOOKUP(Table2[[#This Row],[Protein]],Table3[name],Table3[subloc_assigned],"")&lt;&gt;""</f>
        <v>0</v>
      </c>
      <c r="O688" s="6" t="str" cm="1">
        <f t="array" ref="O688">IF(Table2[[#This Row],[modeled?]]," "&amp;_xlfn.TEXTJOIN(" ",FALSE,_xlfn._xlws.FILTER(Table3[subloc_assigned],Table3[name]=Table2[[#This Row],[Protein]],""))&amp;" ","")</f>
        <v/>
      </c>
      <c r="P688" s="6" t="b">
        <f>OR(ISNUMBER(FIND(" m ",Table2[[#This Row],[loc?]])),ISNUMBER(FIND(" mm ",Table2[[#This Row],[loc?]])))</f>
        <v>0</v>
      </c>
      <c r="Q688" s="6" t="b">
        <f>AND(OR(ISNUMBER(FIND(" m ",Table2[[#This Row],[loc?]])),ISNUMBER(FIND(" mm ",Table2[[#This Row],[loc?]]))),SUBSTITUTE(SUBSTITUTE(Table2[[#This Row],[loc?]]," m ","")," mm ","")="")</f>
        <v>0</v>
      </c>
      <c r="R688" s="36" cm="1">
        <f t="array" ref="R688">AVERAGE(IF(Table2[[#This Row],[Min_aerobic_1]:[Min_aerobic_2]]="NA",0,Table2[[#This Row],[Min_aerobic_1]:[Min_aerobic_2]]))</f>
        <v>4.23601953819319E-4</v>
      </c>
    </row>
    <row r="689" spans="1:18" x14ac:dyDescent="0.35">
      <c r="A689" s="4" t="s">
        <v>2066</v>
      </c>
      <c r="B689" s="4" t="s">
        <v>2067</v>
      </c>
      <c r="C689" s="4" t="s">
        <v>2068</v>
      </c>
      <c r="D689" s="6">
        <v>1.43884027340559E-6</v>
      </c>
      <c r="E689" s="6">
        <v>1.6854065199205099E-6</v>
      </c>
      <c r="F689" s="6">
        <v>1.36267077964662E-6</v>
      </c>
      <c r="G689" s="6">
        <v>1.45535107423474E-6</v>
      </c>
      <c r="H689" s="6">
        <v>1.78836634987513E-6</v>
      </c>
      <c r="I689" s="6">
        <v>1.6623892236110499E-6</v>
      </c>
      <c r="J689" s="6">
        <v>1.71424840883578E-6</v>
      </c>
      <c r="K689" s="6">
        <v>2.0559288315960301E-6</v>
      </c>
      <c r="L689" s="6">
        <v>2.0996877668883799E-6</v>
      </c>
      <c r="M689" s="6">
        <v>1.9895058899862702E-6</v>
      </c>
      <c r="N689" s="4" t="b">
        <f>_xlfn.XLOOKUP(Table2[[#This Row],[Protein]],Table3[name],Table3[subloc_assigned],"")&lt;&gt;""</f>
        <v>0</v>
      </c>
      <c r="O689" s="6" t="str" cm="1">
        <f t="array" ref="O689">IF(Table2[[#This Row],[modeled?]]," "&amp;_xlfn.TEXTJOIN(" ",FALSE,_xlfn._xlws.FILTER(Table3[subloc_assigned],Table3[name]=Table2[[#This Row],[Protein]],""))&amp;" ","")</f>
        <v/>
      </c>
      <c r="P689" s="6" t="b">
        <f>OR(ISNUMBER(FIND(" m ",Table2[[#This Row],[loc?]])),ISNUMBER(FIND(" mm ",Table2[[#This Row],[loc?]])))</f>
        <v>0</v>
      </c>
      <c r="Q689" s="6" t="b">
        <f>AND(OR(ISNUMBER(FIND(" m ",Table2[[#This Row],[loc?]])),ISNUMBER(FIND(" mm ",Table2[[#This Row],[loc?]]))),SUBSTITUTE(SUBSTITUTE(Table2[[#This Row],[loc?]]," m ","")," mm ","")="")</f>
        <v>0</v>
      </c>
      <c r="R689" s="36" cm="1">
        <f t="array" ref="R689">AVERAGE(IF(Table2[[#This Row],[Min_aerobic_1]:[Min_aerobic_2]]="NA",0,Table2[[#This Row],[Min_aerobic_1]:[Min_aerobic_2]]))</f>
        <v>1.56212339666305E-6</v>
      </c>
    </row>
    <row r="690" spans="1:18" x14ac:dyDescent="0.35">
      <c r="A690" s="4" t="s">
        <v>2069</v>
      </c>
      <c r="B690" s="4" t="s">
        <v>2070</v>
      </c>
      <c r="C690" s="4" t="s">
        <v>2071</v>
      </c>
      <c r="D690" s="6">
        <v>8.4328769998627599E-5</v>
      </c>
      <c r="E690" s="6">
        <v>7.38083700661384E-5</v>
      </c>
      <c r="F690" s="6">
        <v>8.3301485128880096E-5</v>
      </c>
      <c r="G690" s="6">
        <v>8.628091471615E-5</v>
      </c>
      <c r="H690" s="6">
        <v>6.43408524681734E-5</v>
      </c>
      <c r="I690" s="6">
        <v>6.3539193290919202E-5</v>
      </c>
      <c r="J690" s="6">
        <v>6.6488026624762105E-5</v>
      </c>
      <c r="K690" s="6">
        <v>5.4254543918699E-5</v>
      </c>
      <c r="L690" s="6">
        <v>6.3501464331791198E-5</v>
      </c>
      <c r="M690" s="6">
        <v>6.2281066634737098E-5</v>
      </c>
      <c r="N690" s="4" t="b">
        <f>_xlfn.XLOOKUP(Table2[[#This Row],[Protein]],Table3[name],Table3[subloc_assigned],"")&lt;&gt;""</f>
        <v>0</v>
      </c>
      <c r="O690" s="6" t="str" cm="1">
        <f t="array" ref="O690">IF(Table2[[#This Row],[modeled?]]," "&amp;_xlfn.TEXTJOIN(" ",FALSE,_xlfn._xlws.FILTER(Table3[subloc_assigned],Table3[name]=Table2[[#This Row],[Protein]],""))&amp;" ","")</f>
        <v/>
      </c>
      <c r="P690" s="6" t="b">
        <f>OR(ISNUMBER(FIND(" m ",Table2[[#This Row],[loc?]])),ISNUMBER(FIND(" mm ",Table2[[#This Row],[loc?]])))</f>
        <v>0</v>
      </c>
      <c r="Q690" s="6" t="b">
        <f>AND(OR(ISNUMBER(FIND(" m ",Table2[[#This Row],[loc?]])),ISNUMBER(FIND(" mm ",Table2[[#This Row],[loc?]]))),SUBSTITUTE(SUBSTITUTE(Table2[[#This Row],[loc?]]," m ","")," mm ","")="")</f>
        <v>0</v>
      </c>
      <c r="R690" s="36" cm="1">
        <f t="array" ref="R690">AVERAGE(IF(Table2[[#This Row],[Min_aerobic_1]:[Min_aerobic_2]]="NA",0,Table2[[#This Row],[Min_aerobic_1]:[Min_aerobic_2]]))</f>
        <v>7.9068570032383E-5</v>
      </c>
    </row>
    <row r="691" spans="1:18" x14ac:dyDescent="0.35">
      <c r="A691" s="4" t="s">
        <v>2072</v>
      </c>
      <c r="B691" s="4" t="s">
        <v>2073</v>
      </c>
      <c r="C691" s="4" t="s">
        <v>2074</v>
      </c>
      <c r="D691" s="6">
        <v>4.9138469076382598E-5</v>
      </c>
      <c r="E691" s="6">
        <v>4.4159192080076401E-5</v>
      </c>
      <c r="F691" s="6">
        <v>4.3471323913601498E-5</v>
      </c>
      <c r="G691" s="6">
        <v>4.5022097651409003E-5</v>
      </c>
      <c r="H691" s="6">
        <v>3.7035217930592003E-5</v>
      </c>
      <c r="I691" s="6">
        <v>3.7831624532825897E-5</v>
      </c>
      <c r="J691" s="6">
        <v>4.0988713752357803E-5</v>
      </c>
      <c r="K691" s="6">
        <v>3.5009410410371903E-5</v>
      </c>
      <c r="L691" s="6">
        <v>3.6346557332253299E-5</v>
      </c>
      <c r="M691" s="6">
        <v>3.8263056294619102E-5</v>
      </c>
      <c r="N691" s="4" t="b">
        <f>_xlfn.XLOOKUP(Table2[[#This Row],[Protein]],Table3[name],Table3[subloc_assigned],"")&lt;&gt;""</f>
        <v>0</v>
      </c>
      <c r="O691" s="6" t="str" cm="1">
        <f t="array" ref="O691">IF(Table2[[#This Row],[modeled?]]," "&amp;_xlfn.TEXTJOIN(" ",FALSE,_xlfn._xlws.FILTER(Table3[subloc_assigned],Table3[name]=Table2[[#This Row],[Protein]],""))&amp;" ","")</f>
        <v/>
      </c>
      <c r="P691" s="6" t="b">
        <f>OR(ISNUMBER(FIND(" m ",Table2[[#This Row],[loc?]])),ISNUMBER(FIND(" mm ",Table2[[#This Row],[loc?]])))</f>
        <v>0</v>
      </c>
      <c r="Q691" s="6" t="b">
        <f>AND(OR(ISNUMBER(FIND(" m ",Table2[[#This Row],[loc?]])),ISNUMBER(FIND(" mm ",Table2[[#This Row],[loc?]]))),SUBSTITUTE(SUBSTITUTE(Table2[[#This Row],[loc?]]," m ","")," mm ","")="")</f>
        <v>0</v>
      </c>
      <c r="R691" s="36" cm="1">
        <f t="array" ref="R691">AVERAGE(IF(Table2[[#This Row],[Min_aerobic_1]:[Min_aerobic_2]]="NA",0,Table2[[#This Row],[Min_aerobic_1]:[Min_aerobic_2]]))</f>
        <v>4.6648830578229503E-5</v>
      </c>
    </row>
    <row r="692" spans="1:18" x14ac:dyDescent="0.35">
      <c r="A692" s="4" t="s">
        <v>2075</v>
      </c>
      <c r="B692" s="4" t="s">
        <v>2076</v>
      </c>
      <c r="C692" s="4" t="s">
        <v>2077</v>
      </c>
      <c r="D692" s="6">
        <v>4.95229250282063E-5</v>
      </c>
      <c r="E692" s="6">
        <v>5.84142567529329E-5</v>
      </c>
      <c r="F692" s="6">
        <v>6.0968457457175103E-5</v>
      </c>
      <c r="G692" s="6">
        <v>6.2760952336804294E-5</v>
      </c>
      <c r="H692" s="6">
        <v>4.8818783589762601E-5</v>
      </c>
      <c r="I692" s="6">
        <v>4.7686244642042197E-5</v>
      </c>
      <c r="J692" s="6">
        <v>4.9953284229896598E-5</v>
      </c>
      <c r="K692" s="6">
        <v>5.2307702222707397E-5</v>
      </c>
      <c r="L692" s="6">
        <v>5.1140504566404203E-5</v>
      </c>
      <c r="M692" s="6">
        <v>4.9222286376781302E-5</v>
      </c>
      <c r="N692" s="4" t="b">
        <f>_xlfn.XLOOKUP(Table2[[#This Row],[Protein]],Table3[name],Table3[subloc_assigned],"")&lt;&gt;""</f>
        <v>1</v>
      </c>
      <c r="O692" s="6" t="str" cm="1">
        <f t="array" ref="O692">IF(Table2[[#This Row],[modeled?]]," "&amp;_xlfn.TEXTJOIN(" ",FALSE,_xlfn._xlws.FILTER(Table3[subloc_assigned],Table3[name]=Table2[[#This Row],[Protein]],""))&amp;" ","")</f>
        <v xml:space="preserve"> m </v>
      </c>
      <c r="P692" s="6" t="b">
        <f>OR(ISNUMBER(FIND(" m ",Table2[[#This Row],[loc?]])),ISNUMBER(FIND(" mm ",Table2[[#This Row],[loc?]])))</f>
        <v>1</v>
      </c>
      <c r="Q692" s="6" t="b">
        <f>AND(OR(ISNUMBER(FIND(" m ",Table2[[#This Row],[loc?]])),ISNUMBER(FIND(" mm ",Table2[[#This Row],[loc?]]))),SUBSTITUTE(SUBSTITUTE(Table2[[#This Row],[loc?]]," m ","")," mm ","")="")</f>
        <v>1</v>
      </c>
      <c r="R692" s="36" cm="1">
        <f t="array" ref="R692">AVERAGE(IF(Table2[[#This Row],[Min_aerobic_1]:[Min_aerobic_2]]="NA",0,Table2[[#This Row],[Min_aerobic_1]:[Min_aerobic_2]]))</f>
        <v>5.3968590890569597E-5</v>
      </c>
    </row>
    <row r="693" spans="1:18" x14ac:dyDescent="0.35">
      <c r="A693" s="4" t="s">
        <v>2078</v>
      </c>
      <c r="B693" s="4" t="s">
        <v>2079</v>
      </c>
      <c r="C693" s="4" t="s">
        <v>2080</v>
      </c>
      <c r="D693" s="6">
        <v>7.8838715993946498E-5</v>
      </c>
      <c r="E693" s="6">
        <v>6.6372037318145896E-5</v>
      </c>
      <c r="F693" s="4">
        <v>1.04860909060097E-4</v>
      </c>
      <c r="G693" s="4">
        <v>1.00631371469294E-4</v>
      </c>
      <c r="H693" s="4">
        <v>1.5630390924763199E-4</v>
      </c>
      <c r="I693" s="4">
        <v>1.45493437766346E-4</v>
      </c>
      <c r="J693" s="4">
        <v>1.5365392410573501E-4</v>
      </c>
      <c r="K693" s="4">
        <v>1.75190394103047E-4</v>
      </c>
      <c r="L693" s="4">
        <v>1.9824812646889299E-4</v>
      </c>
      <c r="M693" s="4">
        <v>1.9149208932372401E-4</v>
      </c>
      <c r="N693" s="4" t="b">
        <f>_xlfn.XLOOKUP(Table2[[#This Row],[Protein]],Table3[name],Table3[subloc_assigned],"")&lt;&gt;""</f>
        <v>1</v>
      </c>
      <c r="O693" s="6" t="str" cm="1">
        <f t="array" ref="O693">IF(Table2[[#This Row],[modeled?]]," "&amp;_xlfn.TEXTJOIN(" ",FALSE,_xlfn._xlws.FILTER(Table3[subloc_assigned],Table3[name]=Table2[[#This Row],[Protein]],""))&amp;" ","")</f>
        <v xml:space="preserve"> c </v>
      </c>
      <c r="P693" s="6" t="b">
        <f>OR(ISNUMBER(FIND(" m ",Table2[[#This Row],[loc?]])),ISNUMBER(FIND(" mm ",Table2[[#This Row],[loc?]])))</f>
        <v>0</v>
      </c>
      <c r="Q693" s="6" t="b">
        <f>AND(OR(ISNUMBER(FIND(" m ",Table2[[#This Row],[loc?]])),ISNUMBER(FIND(" mm ",Table2[[#This Row],[loc?]]))),SUBSTITUTE(SUBSTITUTE(Table2[[#This Row],[loc?]]," m ","")," mm ","")="")</f>
        <v>0</v>
      </c>
      <c r="R693" s="36" cm="1">
        <f t="array" ref="R693">AVERAGE(IF(Table2[[#This Row],[Min_aerobic_1]:[Min_aerobic_2]]="NA",0,Table2[[#This Row],[Min_aerobic_1]:[Min_aerobic_2]]))</f>
        <v>7.2605376656046197E-5</v>
      </c>
    </row>
    <row r="694" spans="1:18" x14ac:dyDescent="0.35">
      <c r="A694" s="4" t="s">
        <v>2081</v>
      </c>
      <c r="B694" s="4" t="s">
        <v>2082</v>
      </c>
      <c r="C694" s="4" t="s">
        <v>2083</v>
      </c>
      <c r="D694" s="6">
        <v>6.5156509508581495E-5</v>
      </c>
      <c r="E694" s="6">
        <v>6.8631275900717001E-5</v>
      </c>
      <c r="F694" s="6">
        <v>6.2861793872168802E-5</v>
      </c>
      <c r="G694" s="6">
        <v>6.9225438196835997E-5</v>
      </c>
      <c r="H694" s="4">
        <v>1.04023764235537E-4</v>
      </c>
      <c r="I694" s="4">
        <v>1.0399602221148401E-4</v>
      </c>
      <c r="J694" s="4">
        <v>1.09095145399068E-4</v>
      </c>
      <c r="K694" s="4">
        <v>1.0397065849115101E-4</v>
      </c>
      <c r="L694" s="4">
        <v>1.09331927658279E-4</v>
      </c>
      <c r="M694" s="4">
        <v>1.07421127081824E-4</v>
      </c>
      <c r="N694" s="4" t="b">
        <f>_xlfn.XLOOKUP(Table2[[#This Row],[Protein]],Table3[name],Table3[subloc_assigned],"")&lt;&gt;""</f>
        <v>0</v>
      </c>
      <c r="O694" s="6" t="str" cm="1">
        <f t="array" ref="O694">IF(Table2[[#This Row],[modeled?]]," "&amp;_xlfn.TEXTJOIN(" ",FALSE,_xlfn._xlws.FILTER(Table3[subloc_assigned],Table3[name]=Table2[[#This Row],[Protein]],""))&amp;" ","")</f>
        <v/>
      </c>
      <c r="P694" s="6" t="b">
        <f>OR(ISNUMBER(FIND(" m ",Table2[[#This Row],[loc?]])),ISNUMBER(FIND(" mm ",Table2[[#This Row],[loc?]])))</f>
        <v>0</v>
      </c>
      <c r="Q694" s="6" t="b">
        <f>AND(OR(ISNUMBER(FIND(" m ",Table2[[#This Row],[loc?]])),ISNUMBER(FIND(" mm ",Table2[[#This Row],[loc?]]))),SUBSTITUTE(SUBSTITUTE(Table2[[#This Row],[loc?]]," m ","")," mm ","")="")</f>
        <v>0</v>
      </c>
      <c r="R694" s="36" cm="1">
        <f t="array" ref="R694">AVERAGE(IF(Table2[[#This Row],[Min_aerobic_1]:[Min_aerobic_2]]="NA",0,Table2[[#This Row],[Min_aerobic_1]:[Min_aerobic_2]]))</f>
        <v>6.6893892704649241E-5</v>
      </c>
    </row>
    <row r="695" spans="1:18" x14ac:dyDescent="0.35">
      <c r="A695" s="4" t="s">
        <v>2084</v>
      </c>
      <c r="B695" s="4" t="s">
        <v>2085</v>
      </c>
      <c r="C695" s="4" t="s">
        <v>2086</v>
      </c>
      <c r="D695" s="6">
        <v>7.1729173647291306E-5</v>
      </c>
      <c r="E695" s="6">
        <v>6.8974577713598294E-5</v>
      </c>
      <c r="F695" s="6">
        <v>7.6094658523997898E-5</v>
      </c>
      <c r="G695" s="6">
        <v>7.9073220187221097E-5</v>
      </c>
      <c r="H695" s="4">
        <v>1.3549929957283E-4</v>
      </c>
      <c r="I695" s="4">
        <v>1.3596806058040499E-4</v>
      </c>
      <c r="J695" s="4">
        <v>1.3855681051728899E-4</v>
      </c>
      <c r="K695" s="4">
        <v>1.3572003451896501E-4</v>
      </c>
      <c r="L695" s="4">
        <v>1.42929126503948E-4</v>
      </c>
      <c r="M695" s="4">
        <v>1.44816892917064E-4</v>
      </c>
      <c r="N695" s="4" t="b">
        <f>_xlfn.XLOOKUP(Table2[[#This Row],[Protein]],Table3[name],Table3[subloc_assigned],"")&lt;&gt;""</f>
        <v>0</v>
      </c>
      <c r="O695" s="6" t="str" cm="1">
        <f t="array" ref="O695">IF(Table2[[#This Row],[modeled?]]," "&amp;_xlfn.TEXTJOIN(" ",FALSE,_xlfn._xlws.FILTER(Table3[subloc_assigned],Table3[name]=Table2[[#This Row],[Protein]],""))&amp;" ","")</f>
        <v/>
      </c>
      <c r="P695" s="6" t="b">
        <f>OR(ISNUMBER(FIND(" m ",Table2[[#This Row],[loc?]])),ISNUMBER(FIND(" mm ",Table2[[#This Row],[loc?]])))</f>
        <v>0</v>
      </c>
      <c r="Q695" s="6" t="b">
        <f>AND(OR(ISNUMBER(FIND(" m ",Table2[[#This Row],[loc?]])),ISNUMBER(FIND(" mm ",Table2[[#This Row],[loc?]]))),SUBSTITUTE(SUBSTITUTE(Table2[[#This Row],[loc?]]," m ","")," mm ","")="")</f>
        <v>0</v>
      </c>
      <c r="R695" s="36" cm="1">
        <f t="array" ref="R695">AVERAGE(IF(Table2[[#This Row],[Min_aerobic_1]:[Min_aerobic_2]]="NA",0,Table2[[#This Row],[Min_aerobic_1]:[Min_aerobic_2]]))</f>
        <v>7.03518756804448E-5</v>
      </c>
    </row>
    <row r="696" spans="1:18" x14ac:dyDescent="0.35">
      <c r="A696" s="4" t="s">
        <v>2087</v>
      </c>
      <c r="B696" s="4" t="s">
        <v>2088</v>
      </c>
      <c r="C696" s="4" t="s">
        <v>2089</v>
      </c>
      <c r="D696" s="6">
        <v>2.6868359584210101E-6</v>
      </c>
      <c r="E696" s="6">
        <v>2.68899811774018E-6</v>
      </c>
      <c r="F696" s="6">
        <v>4.71292957278129E-6</v>
      </c>
      <c r="G696" s="6">
        <v>5.0550073967178698E-6</v>
      </c>
      <c r="H696" s="6">
        <v>2.37162912051583E-6</v>
      </c>
      <c r="I696" s="6">
        <v>2.1329125696311201E-6</v>
      </c>
      <c r="J696" s="6">
        <v>2.30519459145973E-6</v>
      </c>
      <c r="K696" s="6">
        <v>1.53034550233812E-6</v>
      </c>
      <c r="L696" s="6">
        <v>1.7293911934296501E-6</v>
      </c>
      <c r="M696" s="6">
        <v>1.48713411397715E-6</v>
      </c>
      <c r="N696" s="4" t="b">
        <f>_xlfn.XLOOKUP(Table2[[#This Row],[Protein]],Table3[name],Table3[subloc_assigned],"")&lt;&gt;""</f>
        <v>1</v>
      </c>
      <c r="O696" s="6" t="str" cm="1">
        <f t="array" ref="O696">IF(Table2[[#This Row],[modeled?]]," "&amp;_xlfn.TEXTJOIN(" ",FALSE,_xlfn._xlws.FILTER(Table3[subloc_assigned],Table3[name]=Table2[[#This Row],[Protein]],""))&amp;" ","")</f>
        <v xml:space="preserve"> en </v>
      </c>
      <c r="P696" s="6" t="b">
        <f>OR(ISNUMBER(FIND(" m ",Table2[[#This Row],[loc?]])),ISNUMBER(FIND(" mm ",Table2[[#This Row],[loc?]])))</f>
        <v>0</v>
      </c>
      <c r="Q696" s="6" t="b">
        <f>AND(OR(ISNUMBER(FIND(" m ",Table2[[#This Row],[loc?]])),ISNUMBER(FIND(" mm ",Table2[[#This Row],[loc?]]))),SUBSTITUTE(SUBSTITUTE(Table2[[#This Row],[loc?]]," m ","")," mm ","")="")</f>
        <v>0</v>
      </c>
      <c r="R696" s="36" cm="1">
        <f t="array" ref="R696">AVERAGE(IF(Table2[[#This Row],[Min_aerobic_1]:[Min_aerobic_2]]="NA",0,Table2[[#This Row],[Min_aerobic_1]:[Min_aerobic_2]]))</f>
        <v>2.6879170380805951E-6</v>
      </c>
    </row>
    <row r="697" spans="1:18" x14ac:dyDescent="0.35">
      <c r="A697" s="4" t="s">
        <v>2090</v>
      </c>
      <c r="B697" s="4" t="s">
        <v>2091</v>
      </c>
      <c r="C697" s="4" t="s">
        <v>2092</v>
      </c>
      <c r="D697" s="6">
        <v>2.7007382820075299E-5</v>
      </c>
      <c r="E697" s="6">
        <v>3.1848120274784101E-5</v>
      </c>
      <c r="F697" s="6">
        <v>3.1868391608077001E-5</v>
      </c>
      <c r="G697" s="6">
        <v>3.3125258572513999E-5</v>
      </c>
      <c r="H697" s="6">
        <v>1.6500805479759499E-5</v>
      </c>
      <c r="I697" s="6">
        <v>1.67910380874202E-5</v>
      </c>
      <c r="J697" s="6">
        <v>1.77032772583471E-5</v>
      </c>
      <c r="K697" s="6">
        <v>2.1984357068330902E-5</v>
      </c>
      <c r="L697" s="6">
        <v>2.24279037480338E-5</v>
      </c>
      <c r="M697" s="6">
        <v>2.1917727300970399E-5</v>
      </c>
      <c r="N697" s="4" t="b">
        <f>_xlfn.XLOOKUP(Table2[[#This Row],[Protein]],Table3[name],Table3[subloc_assigned],"")&lt;&gt;""</f>
        <v>0</v>
      </c>
      <c r="O697" s="6" t="str" cm="1">
        <f t="array" ref="O697">IF(Table2[[#This Row],[modeled?]]," "&amp;_xlfn.TEXTJOIN(" ",FALSE,_xlfn._xlws.FILTER(Table3[subloc_assigned],Table3[name]=Table2[[#This Row],[Protein]],""))&amp;" ","")</f>
        <v/>
      </c>
      <c r="P697" s="6" t="b">
        <f>OR(ISNUMBER(FIND(" m ",Table2[[#This Row],[loc?]])),ISNUMBER(FIND(" mm ",Table2[[#This Row],[loc?]])))</f>
        <v>0</v>
      </c>
      <c r="Q697" s="6" t="b">
        <f>AND(OR(ISNUMBER(FIND(" m ",Table2[[#This Row],[loc?]])),ISNUMBER(FIND(" mm ",Table2[[#This Row],[loc?]]))),SUBSTITUTE(SUBSTITUTE(Table2[[#This Row],[loc?]]," m ","")," mm ","")="")</f>
        <v>0</v>
      </c>
      <c r="R697" s="36" cm="1">
        <f t="array" ref="R697">AVERAGE(IF(Table2[[#This Row],[Min_aerobic_1]:[Min_aerobic_2]]="NA",0,Table2[[#This Row],[Min_aerobic_1]:[Min_aerobic_2]]))</f>
        <v>2.9427751547429698E-5</v>
      </c>
    </row>
    <row r="698" spans="1:18" x14ac:dyDescent="0.35">
      <c r="A698" s="4" t="s">
        <v>2093</v>
      </c>
      <c r="B698" s="4" t="s">
        <v>2094</v>
      </c>
      <c r="C698" s="4" t="s">
        <v>2095</v>
      </c>
      <c r="D698" s="6">
        <v>1.1186752855629899E-5</v>
      </c>
      <c r="E698" s="6">
        <v>9.59487811569044E-6</v>
      </c>
      <c r="F698" s="6">
        <v>1.13929005422913E-5</v>
      </c>
      <c r="G698" s="6">
        <v>1.16287337099346E-5</v>
      </c>
      <c r="H698" s="6">
        <v>1.5058883932684899E-5</v>
      </c>
      <c r="I698" s="6">
        <v>1.55009195906947E-5</v>
      </c>
      <c r="J698" s="6">
        <v>1.5166862349596599E-5</v>
      </c>
      <c r="K698" s="6">
        <v>1.7434002464429E-5</v>
      </c>
      <c r="L698" s="6">
        <v>1.77063370496088E-5</v>
      </c>
      <c r="M698" s="6">
        <v>1.7730116209232702E-5</v>
      </c>
      <c r="N698" s="4" t="b">
        <f>_xlfn.XLOOKUP(Table2[[#This Row],[Protein]],Table3[name],Table3[subloc_assigned],"")&lt;&gt;""</f>
        <v>0</v>
      </c>
      <c r="O698" s="6" t="str" cm="1">
        <f t="array" ref="O698">IF(Table2[[#This Row],[modeled?]]," "&amp;_xlfn.TEXTJOIN(" ",FALSE,_xlfn._xlws.FILTER(Table3[subloc_assigned],Table3[name]=Table2[[#This Row],[Protein]],""))&amp;" ","")</f>
        <v/>
      </c>
      <c r="P698" s="6" t="b">
        <f>OR(ISNUMBER(FIND(" m ",Table2[[#This Row],[loc?]])),ISNUMBER(FIND(" mm ",Table2[[#This Row],[loc?]])))</f>
        <v>0</v>
      </c>
      <c r="Q698" s="6" t="b">
        <f>AND(OR(ISNUMBER(FIND(" m ",Table2[[#This Row],[loc?]])),ISNUMBER(FIND(" mm ",Table2[[#This Row],[loc?]]))),SUBSTITUTE(SUBSTITUTE(Table2[[#This Row],[loc?]]," m ","")," mm ","")="")</f>
        <v>0</v>
      </c>
      <c r="R698" s="36" cm="1">
        <f t="array" ref="R698">AVERAGE(IF(Table2[[#This Row],[Min_aerobic_1]:[Min_aerobic_2]]="NA",0,Table2[[#This Row],[Min_aerobic_1]:[Min_aerobic_2]]))</f>
        <v>1.0390815485660171E-5</v>
      </c>
    </row>
    <row r="699" spans="1:18" x14ac:dyDescent="0.35">
      <c r="A699" s="4" t="s">
        <v>2096</v>
      </c>
      <c r="B699" s="4" t="s">
        <v>2097</v>
      </c>
      <c r="C699" s="4" t="s">
        <v>2098</v>
      </c>
      <c r="D699" s="6">
        <v>2.3986779617918299E-5</v>
      </c>
      <c r="E699" s="6">
        <v>1.6910488013349599E-5</v>
      </c>
      <c r="F699" s="6">
        <v>2.7902155311506699E-5</v>
      </c>
      <c r="G699" s="6">
        <v>2.4341804538184601E-5</v>
      </c>
      <c r="H699" s="6">
        <v>2.2356989331154002E-5</v>
      </c>
      <c r="I699" s="6">
        <v>2.2366481114515702E-5</v>
      </c>
      <c r="J699" s="6">
        <v>2.3283604158337799E-5</v>
      </c>
      <c r="K699" s="6">
        <v>2.4652538369064099E-5</v>
      </c>
      <c r="L699" s="6">
        <v>2.652978962869E-5</v>
      </c>
      <c r="M699" s="6">
        <v>2.6240719921343401E-5</v>
      </c>
      <c r="N699" s="4" t="b">
        <f>_xlfn.XLOOKUP(Table2[[#This Row],[Protein]],Table3[name],Table3[subloc_assigned],"")&lt;&gt;""</f>
        <v>0</v>
      </c>
      <c r="O699" s="6" t="str" cm="1">
        <f t="array" ref="O699">IF(Table2[[#This Row],[modeled?]]," "&amp;_xlfn.TEXTJOIN(" ",FALSE,_xlfn._xlws.FILTER(Table3[subloc_assigned],Table3[name]=Table2[[#This Row],[Protein]],""))&amp;" ","")</f>
        <v/>
      </c>
      <c r="P699" s="6" t="b">
        <f>OR(ISNUMBER(FIND(" m ",Table2[[#This Row],[loc?]])),ISNUMBER(FIND(" mm ",Table2[[#This Row],[loc?]])))</f>
        <v>0</v>
      </c>
      <c r="Q699" s="6" t="b">
        <f>AND(OR(ISNUMBER(FIND(" m ",Table2[[#This Row],[loc?]])),ISNUMBER(FIND(" mm ",Table2[[#This Row],[loc?]]))),SUBSTITUTE(SUBSTITUTE(Table2[[#This Row],[loc?]]," m ","")," mm ","")="")</f>
        <v>0</v>
      </c>
      <c r="R699" s="36" cm="1">
        <f t="array" ref="R699">AVERAGE(IF(Table2[[#This Row],[Min_aerobic_1]:[Min_aerobic_2]]="NA",0,Table2[[#This Row],[Min_aerobic_1]:[Min_aerobic_2]]))</f>
        <v>2.0448633815633947E-5</v>
      </c>
    </row>
    <row r="700" spans="1:18" x14ac:dyDescent="0.35">
      <c r="A700" s="4" t="s">
        <v>2099</v>
      </c>
      <c r="B700" s="4" t="s">
        <v>2100</v>
      </c>
      <c r="C700" s="4" t="s">
        <v>2101</v>
      </c>
      <c r="D700" s="6">
        <v>4.1435610389196499E-6</v>
      </c>
      <c r="E700" s="6">
        <v>3.48681435420401E-6</v>
      </c>
      <c r="F700" s="6">
        <v>5.2704546577843499E-6</v>
      </c>
      <c r="G700" s="6">
        <v>5.2418795426459501E-6</v>
      </c>
      <c r="H700" s="6">
        <v>3.4712693969340301E-6</v>
      </c>
      <c r="I700" s="6">
        <v>3.5040181315370901E-6</v>
      </c>
      <c r="J700" s="6">
        <v>3.7938821902464199E-6</v>
      </c>
      <c r="K700" s="6">
        <v>4.3376542218648002E-6</v>
      </c>
      <c r="L700" s="6">
        <v>4.7151537468114202E-6</v>
      </c>
      <c r="M700" s="6">
        <v>4.79657805057626E-6</v>
      </c>
      <c r="N700" s="4" t="b">
        <f>_xlfn.XLOOKUP(Table2[[#This Row],[Protein]],Table3[name],Table3[subloc_assigned],"")&lt;&gt;""</f>
        <v>0</v>
      </c>
      <c r="O700" s="6" t="str" cm="1">
        <f t="array" ref="O700">IF(Table2[[#This Row],[modeled?]]," "&amp;_xlfn.TEXTJOIN(" ",FALSE,_xlfn._xlws.FILTER(Table3[subloc_assigned],Table3[name]=Table2[[#This Row],[Protein]],""))&amp;" ","")</f>
        <v/>
      </c>
      <c r="P700" s="6" t="b">
        <f>OR(ISNUMBER(FIND(" m ",Table2[[#This Row],[loc?]])),ISNUMBER(FIND(" mm ",Table2[[#This Row],[loc?]])))</f>
        <v>0</v>
      </c>
      <c r="Q700" s="6" t="b">
        <f>AND(OR(ISNUMBER(FIND(" m ",Table2[[#This Row],[loc?]])),ISNUMBER(FIND(" mm ",Table2[[#This Row],[loc?]]))),SUBSTITUTE(SUBSTITUTE(Table2[[#This Row],[loc?]]," m ","")," mm ","")="")</f>
        <v>0</v>
      </c>
      <c r="R700" s="36" cm="1">
        <f t="array" ref="R700">AVERAGE(IF(Table2[[#This Row],[Min_aerobic_1]:[Min_aerobic_2]]="NA",0,Table2[[#This Row],[Min_aerobic_1]:[Min_aerobic_2]]))</f>
        <v>3.8151876965618299E-6</v>
      </c>
    </row>
    <row r="701" spans="1:18" x14ac:dyDescent="0.35">
      <c r="A701" s="4" t="s">
        <v>2102</v>
      </c>
      <c r="B701" s="4" t="s">
        <v>2103</v>
      </c>
      <c r="C701" s="4" t="s">
        <v>2104</v>
      </c>
      <c r="D701" s="6">
        <v>7.3733552095637496E-6</v>
      </c>
      <c r="E701" s="6">
        <v>1.0106361924742799E-5</v>
      </c>
      <c r="F701" s="6">
        <v>1.05711372807731E-5</v>
      </c>
      <c r="G701" s="6">
        <v>1.03747206399619E-5</v>
      </c>
      <c r="H701" s="6">
        <v>4.8950369111232199E-6</v>
      </c>
      <c r="I701" s="6">
        <v>5.0410853346685397E-6</v>
      </c>
      <c r="J701" s="6">
        <v>5.3775928196103697E-6</v>
      </c>
      <c r="K701" s="6">
        <v>6.1027368328934298E-6</v>
      </c>
      <c r="L701" s="6">
        <v>6.0714826993586603E-6</v>
      </c>
      <c r="M701" s="6">
        <v>6.0654669714320498E-6</v>
      </c>
      <c r="N701" s="4" t="b">
        <f>_xlfn.XLOOKUP(Table2[[#This Row],[Protein]],Table3[name],Table3[subloc_assigned],"")&lt;&gt;""</f>
        <v>0</v>
      </c>
      <c r="O701" s="6" t="str" cm="1">
        <f t="array" ref="O701">IF(Table2[[#This Row],[modeled?]]," "&amp;_xlfn.TEXTJOIN(" ",FALSE,_xlfn._xlws.FILTER(Table3[subloc_assigned],Table3[name]=Table2[[#This Row],[Protein]],""))&amp;" ","")</f>
        <v/>
      </c>
      <c r="P701" s="6" t="b">
        <f>OR(ISNUMBER(FIND(" m ",Table2[[#This Row],[loc?]])),ISNUMBER(FIND(" mm ",Table2[[#This Row],[loc?]])))</f>
        <v>0</v>
      </c>
      <c r="Q701" s="6" t="b">
        <f>AND(OR(ISNUMBER(FIND(" m ",Table2[[#This Row],[loc?]])),ISNUMBER(FIND(" mm ",Table2[[#This Row],[loc?]]))),SUBSTITUTE(SUBSTITUTE(Table2[[#This Row],[loc?]]," m ","")," mm ","")="")</f>
        <v>0</v>
      </c>
      <c r="R701" s="36" cm="1">
        <f t="array" ref="R701">AVERAGE(IF(Table2[[#This Row],[Min_aerobic_1]:[Min_aerobic_2]]="NA",0,Table2[[#This Row],[Min_aerobic_1]:[Min_aerobic_2]]))</f>
        <v>8.7398585671532741E-6</v>
      </c>
    </row>
    <row r="702" spans="1:18" x14ac:dyDescent="0.35">
      <c r="A702" s="4" t="s">
        <v>2105</v>
      </c>
      <c r="B702" s="4" t="s">
        <v>2106</v>
      </c>
      <c r="C702" s="4" t="s">
        <v>2107</v>
      </c>
      <c r="D702" s="4">
        <v>3.0911718718522E-3</v>
      </c>
      <c r="E702" s="4">
        <v>3.0362135372826102E-3</v>
      </c>
      <c r="F702" s="4">
        <v>3.41570450821977E-3</v>
      </c>
      <c r="G702" s="4">
        <v>3.4400123419599301E-3</v>
      </c>
      <c r="H702" s="4">
        <v>1.91361938491761E-3</v>
      </c>
      <c r="I702" s="4">
        <v>1.88344624351166E-3</v>
      </c>
      <c r="J702" s="4">
        <v>1.83840547007894E-3</v>
      </c>
      <c r="K702" s="4">
        <v>2.38010479883584E-3</v>
      </c>
      <c r="L702" s="4">
        <v>2.22903068885459E-3</v>
      </c>
      <c r="M702" s="4">
        <v>2.2720028275392099E-3</v>
      </c>
      <c r="N702" s="4" t="b">
        <f>_xlfn.XLOOKUP(Table2[[#This Row],[Protein]],Table3[name],Table3[subloc_assigned],"")&lt;&gt;""</f>
        <v>1</v>
      </c>
      <c r="O702" s="6" t="str" cm="1">
        <f t="array" ref="O702">IF(Table2[[#This Row],[modeled?]]," "&amp;_xlfn.TEXTJOIN(" ",FALSE,_xlfn._xlws.FILTER(Table3[subloc_assigned],Table3[name]=Table2[[#This Row],[Protein]],""))&amp;" ","")</f>
        <v xml:space="preserve"> c </v>
      </c>
      <c r="P702" s="6" t="b">
        <f>OR(ISNUMBER(FIND(" m ",Table2[[#This Row],[loc?]])),ISNUMBER(FIND(" mm ",Table2[[#This Row],[loc?]])))</f>
        <v>0</v>
      </c>
      <c r="Q702" s="6" t="b">
        <f>AND(OR(ISNUMBER(FIND(" m ",Table2[[#This Row],[loc?]])),ISNUMBER(FIND(" mm ",Table2[[#This Row],[loc?]]))),SUBSTITUTE(SUBSTITUTE(Table2[[#This Row],[loc?]]," m ","")," mm ","")="")</f>
        <v>0</v>
      </c>
      <c r="R702" s="36" cm="1">
        <f t="array" ref="R702">AVERAGE(IF(Table2[[#This Row],[Min_aerobic_1]:[Min_aerobic_2]]="NA",0,Table2[[#This Row],[Min_aerobic_1]:[Min_aerobic_2]]))</f>
        <v>3.0636927045674051E-3</v>
      </c>
    </row>
    <row r="703" spans="1:18" x14ac:dyDescent="0.35">
      <c r="A703" s="4" t="s">
        <v>2108</v>
      </c>
      <c r="B703" s="4" t="s">
        <v>2109</v>
      </c>
      <c r="C703" s="4" t="s">
        <v>2110</v>
      </c>
      <c r="D703" s="4" t="s">
        <v>19</v>
      </c>
      <c r="E703" s="4" t="s">
        <v>19</v>
      </c>
      <c r="F703" s="4" t="s">
        <v>19</v>
      </c>
      <c r="G703" s="4" t="s">
        <v>19</v>
      </c>
      <c r="H703" s="6">
        <v>7.7489548441285601E-6</v>
      </c>
      <c r="I703" s="6">
        <v>7.8208066234602097E-6</v>
      </c>
      <c r="J703" s="6">
        <v>7.5854472356918503E-6</v>
      </c>
      <c r="K703" s="6">
        <v>6.3458768949923304E-6</v>
      </c>
      <c r="L703" s="6">
        <v>7.5221319760491096E-6</v>
      </c>
      <c r="M703" s="6">
        <v>7.8624450754500299E-6</v>
      </c>
      <c r="N703" s="4" t="b">
        <f>_xlfn.XLOOKUP(Table2[[#This Row],[Protein]],Table3[name],Table3[subloc_assigned],"")&lt;&gt;""</f>
        <v>0</v>
      </c>
      <c r="O703" s="6" t="str" cm="1">
        <f t="array" ref="O703">IF(Table2[[#This Row],[modeled?]]," "&amp;_xlfn.TEXTJOIN(" ",FALSE,_xlfn._xlws.FILTER(Table3[subloc_assigned],Table3[name]=Table2[[#This Row],[Protein]],""))&amp;" ","")</f>
        <v/>
      </c>
      <c r="P703" s="6" t="b">
        <f>OR(ISNUMBER(FIND(" m ",Table2[[#This Row],[loc?]])),ISNUMBER(FIND(" mm ",Table2[[#This Row],[loc?]])))</f>
        <v>0</v>
      </c>
      <c r="Q703" s="6" t="b">
        <f>AND(OR(ISNUMBER(FIND(" m ",Table2[[#This Row],[loc?]])),ISNUMBER(FIND(" mm ",Table2[[#This Row],[loc?]]))),SUBSTITUTE(SUBSTITUTE(Table2[[#This Row],[loc?]]," m ","")," mm ","")="")</f>
        <v>0</v>
      </c>
      <c r="R703" s="36" cm="1">
        <f t="array" ref="R703">AVERAGE(IF(Table2[[#This Row],[Min_aerobic_1]:[Min_aerobic_2]]="NA",0,Table2[[#This Row],[Min_aerobic_1]:[Min_aerobic_2]]))</f>
        <v>0</v>
      </c>
    </row>
    <row r="704" spans="1:18" x14ac:dyDescent="0.35">
      <c r="A704" s="4" t="s">
        <v>2111</v>
      </c>
      <c r="B704" s="4" t="s">
        <v>2112</v>
      </c>
      <c r="C704" s="4" t="s">
        <v>2113</v>
      </c>
      <c r="D704" s="6">
        <v>3.7244154536586501E-5</v>
      </c>
      <c r="E704" s="6">
        <v>3.01084100141321E-5</v>
      </c>
      <c r="F704" s="6">
        <v>4.0439523296253698E-5</v>
      </c>
      <c r="G704" s="6">
        <v>3.8071613590274803E-5</v>
      </c>
      <c r="H704" s="6">
        <v>3.2798548610236897E-5</v>
      </c>
      <c r="I704" s="6">
        <v>3.1467471865291397E-5</v>
      </c>
      <c r="J704" s="6">
        <v>3.2789759969498899E-5</v>
      </c>
      <c r="K704" s="6">
        <v>3.3842015998894001E-5</v>
      </c>
      <c r="L704" s="6">
        <v>3.5885988658518699E-5</v>
      </c>
      <c r="M704" s="6">
        <v>3.5518012580695398E-5</v>
      </c>
      <c r="N704" s="4" t="b">
        <f>_xlfn.XLOOKUP(Table2[[#This Row],[Protein]],Table3[name],Table3[subloc_assigned],"")&lt;&gt;""</f>
        <v>0</v>
      </c>
      <c r="O704" s="6" t="str" cm="1">
        <f t="array" ref="O704">IF(Table2[[#This Row],[modeled?]]," "&amp;_xlfn.TEXTJOIN(" ",FALSE,_xlfn._xlws.FILTER(Table3[subloc_assigned],Table3[name]=Table2[[#This Row],[Protein]],""))&amp;" ","")</f>
        <v/>
      </c>
      <c r="P704" s="6" t="b">
        <f>OR(ISNUMBER(FIND(" m ",Table2[[#This Row],[loc?]])),ISNUMBER(FIND(" mm ",Table2[[#This Row],[loc?]])))</f>
        <v>0</v>
      </c>
      <c r="Q704" s="6" t="b">
        <f>AND(OR(ISNUMBER(FIND(" m ",Table2[[#This Row],[loc?]])),ISNUMBER(FIND(" mm ",Table2[[#This Row],[loc?]]))),SUBSTITUTE(SUBSTITUTE(Table2[[#This Row],[loc?]]," m ","")," mm ","")="")</f>
        <v>0</v>
      </c>
      <c r="R704" s="36" cm="1">
        <f t="array" ref="R704">AVERAGE(IF(Table2[[#This Row],[Min_aerobic_1]:[Min_aerobic_2]]="NA",0,Table2[[#This Row],[Min_aerobic_1]:[Min_aerobic_2]]))</f>
        <v>3.3676282275359304E-5</v>
      </c>
    </row>
    <row r="705" spans="1:18" x14ac:dyDescent="0.35">
      <c r="A705" s="4" t="s">
        <v>2114</v>
      </c>
      <c r="B705" s="4" t="s">
        <v>2115</v>
      </c>
      <c r="C705" s="4" t="s">
        <v>2116</v>
      </c>
      <c r="D705" s="4">
        <v>3.4897023241337402E-4</v>
      </c>
      <c r="E705" s="4">
        <v>4.55968958671829E-4</v>
      </c>
      <c r="F705" s="4">
        <v>5.0186645471041299E-4</v>
      </c>
      <c r="G705" s="4">
        <v>5.2632386832590595E-4</v>
      </c>
      <c r="H705" s="4">
        <v>3.10499957924069E-4</v>
      </c>
      <c r="I705" s="4">
        <v>3.1846737419999397E-4</v>
      </c>
      <c r="J705" s="4">
        <v>3.1718005910830199E-4</v>
      </c>
      <c r="K705" s="4">
        <v>3.5788468069945399E-4</v>
      </c>
      <c r="L705" s="4">
        <v>3.6769097788290502E-4</v>
      </c>
      <c r="M705" s="4">
        <v>3.62550119316524E-4</v>
      </c>
      <c r="N705" s="4" t="b">
        <f>_xlfn.XLOOKUP(Table2[[#This Row],[Protein]],Table3[name],Table3[subloc_assigned],"")&lt;&gt;""</f>
        <v>0</v>
      </c>
      <c r="O705" s="6" t="str" cm="1">
        <f t="array" ref="O705">IF(Table2[[#This Row],[modeled?]]," "&amp;_xlfn.TEXTJOIN(" ",FALSE,_xlfn._xlws.FILTER(Table3[subloc_assigned],Table3[name]=Table2[[#This Row],[Protein]],""))&amp;" ","")</f>
        <v/>
      </c>
      <c r="P705" s="6" t="b">
        <f>OR(ISNUMBER(FIND(" m ",Table2[[#This Row],[loc?]])),ISNUMBER(FIND(" mm ",Table2[[#This Row],[loc?]])))</f>
        <v>0</v>
      </c>
      <c r="Q705" s="6" t="b">
        <f>AND(OR(ISNUMBER(FIND(" m ",Table2[[#This Row],[loc?]])),ISNUMBER(FIND(" mm ",Table2[[#This Row],[loc?]]))),SUBSTITUTE(SUBSTITUTE(Table2[[#This Row],[loc?]]," m ","")," mm ","")="")</f>
        <v>0</v>
      </c>
      <c r="R705" s="36" cm="1">
        <f t="array" ref="R705">AVERAGE(IF(Table2[[#This Row],[Min_aerobic_1]:[Min_aerobic_2]]="NA",0,Table2[[#This Row],[Min_aerobic_1]:[Min_aerobic_2]]))</f>
        <v>4.0246959554260148E-4</v>
      </c>
    </row>
    <row r="706" spans="1:18" x14ac:dyDescent="0.35">
      <c r="A706" s="4" t="s">
        <v>2117</v>
      </c>
      <c r="B706" s="4" t="s">
        <v>2118</v>
      </c>
      <c r="C706" s="4" t="s">
        <v>2119</v>
      </c>
      <c r="D706" s="6">
        <v>2.2870489437739201E-6</v>
      </c>
      <c r="E706" s="6">
        <v>2.5478755003132898E-6</v>
      </c>
      <c r="F706" s="6">
        <v>2.5654322631181E-6</v>
      </c>
      <c r="G706" s="6">
        <v>2.3797432704283601E-6</v>
      </c>
      <c r="H706" s="6">
        <v>2.0032313698729699E-6</v>
      </c>
      <c r="I706" s="6">
        <v>1.9541499288205601E-6</v>
      </c>
      <c r="J706" s="6">
        <v>1.9408877505000901E-6</v>
      </c>
      <c r="K706" s="6">
        <v>2.1466347024681901E-6</v>
      </c>
      <c r="L706" s="6">
        <v>2.3146793863455598E-6</v>
      </c>
      <c r="M706" s="6">
        <v>2.2107032974454202E-6</v>
      </c>
      <c r="N706" s="4" t="b">
        <f>_xlfn.XLOOKUP(Table2[[#This Row],[Protein]],Table3[name],Table3[subloc_assigned],"")&lt;&gt;""</f>
        <v>0</v>
      </c>
      <c r="O706" s="6" t="str" cm="1">
        <f t="array" ref="O706">IF(Table2[[#This Row],[modeled?]]," "&amp;_xlfn.TEXTJOIN(" ",FALSE,_xlfn._xlws.FILTER(Table3[subloc_assigned],Table3[name]=Table2[[#This Row],[Protein]],""))&amp;" ","")</f>
        <v/>
      </c>
      <c r="P706" s="6" t="b">
        <f>OR(ISNUMBER(FIND(" m ",Table2[[#This Row],[loc?]])),ISNUMBER(FIND(" mm ",Table2[[#This Row],[loc?]])))</f>
        <v>0</v>
      </c>
      <c r="Q706" s="6" t="b">
        <f>AND(OR(ISNUMBER(FIND(" m ",Table2[[#This Row],[loc?]])),ISNUMBER(FIND(" mm ",Table2[[#This Row],[loc?]]))),SUBSTITUTE(SUBSTITUTE(Table2[[#This Row],[loc?]]," m ","")," mm ","")="")</f>
        <v>0</v>
      </c>
      <c r="R706" s="36" cm="1">
        <f t="array" ref="R706">AVERAGE(IF(Table2[[#This Row],[Min_aerobic_1]:[Min_aerobic_2]]="NA",0,Table2[[#This Row],[Min_aerobic_1]:[Min_aerobic_2]]))</f>
        <v>2.4174622220436049E-6</v>
      </c>
    </row>
    <row r="707" spans="1:18" x14ac:dyDescent="0.35">
      <c r="A707" s="4" t="s">
        <v>2120</v>
      </c>
      <c r="B707" s="4" t="s">
        <v>2121</v>
      </c>
      <c r="C707" s="4" t="s">
        <v>2122</v>
      </c>
      <c r="D707" s="6">
        <v>2.79394943695928E-5</v>
      </c>
      <c r="E707" s="6">
        <v>2.5994817607053301E-5</v>
      </c>
      <c r="F707" s="6">
        <v>2.6565590008854501E-5</v>
      </c>
      <c r="G707" s="6">
        <v>2.5793859937511799E-5</v>
      </c>
      <c r="H707" s="6">
        <v>3.7487949142588901E-5</v>
      </c>
      <c r="I707" s="6">
        <v>3.5882186723444201E-5</v>
      </c>
      <c r="J707" s="6">
        <v>3.8679620268081099E-5</v>
      </c>
      <c r="K707" s="6">
        <v>4.1530983363059002E-5</v>
      </c>
      <c r="L707" s="6">
        <v>4.1975221656726303E-5</v>
      </c>
      <c r="M707" s="6">
        <v>4.2438842015458303E-5</v>
      </c>
      <c r="N707" s="4" t="b">
        <f>_xlfn.XLOOKUP(Table2[[#This Row],[Protein]],Table3[name],Table3[subloc_assigned],"")&lt;&gt;""</f>
        <v>0</v>
      </c>
      <c r="O707" s="6" t="str" cm="1">
        <f t="array" ref="O707">IF(Table2[[#This Row],[modeled?]]," "&amp;_xlfn.TEXTJOIN(" ",FALSE,_xlfn._xlws.FILTER(Table3[subloc_assigned],Table3[name]=Table2[[#This Row],[Protein]],""))&amp;" ","")</f>
        <v/>
      </c>
      <c r="P707" s="6" t="b">
        <f>OR(ISNUMBER(FIND(" m ",Table2[[#This Row],[loc?]])),ISNUMBER(FIND(" mm ",Table2[[#This Row],[loc?]])))</f>
        <v>0</v>
      </c>
      <c r="Q707" s="6" t="b">
        <f>AND(OR(ISNUMBER(FIND(" m ",Table2[[#This Row],[loc?]])),ISNUMBER(FIND(" mm ",Table2[[#This Row],[loc?]]))),SUBSTITUTE(SUBSTITUTE(Table2[[#This Row],[loc?]]," m ","")," mm ","")="")</f>
        <v>0</v>
      </c>
      <c r="R707" s="36" cm="1">
        <f t="array" ref="R707">AVERAGE(IF(Table2[[#This Row],[Min_aerobic_1]:[Min_aerobic_2]]="NA",0,Table2[[#This Row],[Min_aerobic_1]:[Min_aerobic_2]]))</f>
        <v>2.6967155988323049E-5</v>
      </c>
    </row>
    <row r="708" spans="1:18" x14ac:dyDescent="0.35">
      <c r="A708" s="4" t="s">
        <v>2123</v>
      </c>
      <c r="B708" s="4" t="s">
        <v>2124</v>
      </c>
      <c r="C708" s="4" t="s">
        <v>2125</v>
      </c>
      <c r="D708" s="6">
        <v>1.40449381787134E-5</v>
      </c>
      <c r="E708" s="6">
        <v>1.40128630670956E-5</v>
      </c>
      <c r="F708" s="6">
        <v>1.6156879768278799E-5</v>
      </c>
      <c r="G708" s="6">
        <v>1.6868787499183598E-5</v>
      </c>
      <c r="H708" s="6">
        <v>7.8184930968255904E-6</v>
      </c>
      <c r="I708" s="6">
        <v>7.8556334566828704E-6</v>
      </c>
      <c r="J708" s="6">
        <v>8.1682918539858E-6</v>
      </c>
      <c r="K708" s="6">
        <v>8.4868276143000303E-6</v>
      </c>
      <c r="L708" s="6">
        <v>8.7733530180213607E-6</v>
      </c>
      <c r="M708" s="6">
        <v>8.74662321303511E-6</v>
      </c>
      <c r="N708" s="4" t="b">
        <f>_xlfn.XLOOKUP(Table2[[#This Row],[Protein]],Table3[name],Table3[subloc_assigned],"")&lt;&gt;""</f>
        <v>0</v>
      </c>
      <c r="O708" s="6" t="str" cm="1">
        <f t="array" ref="O708">IF(Table2[[#This Row],[modeled?]]," "&amp;_xlfn.TEXTJOIN(" ",FALSE,_xlfn._xlws.FILTER(Table3[subloc_assigned],Table3[name]=Table2[[#This Row],[Protein]],""))&amp;" ","")</f>
        <v/>
      </c>
      <c r="P708" s="6" t="b">
        <f>OR(ISNUMBER(FIND(" m ",Table2[[#This Row],[loc?]])),ISNUMBER(FIND(" mm ",Table2[[#This Row],[loc?]])))</f>
        <v>0</v>
      </c>
      <c r="Q708" s="6" t="b">
        <f>AND(OR(ISNUMBER(FIND(" m ",Table2[[#This Row],[loc?]])),ISNUMBER(FIND(" mm ",Table2[[#This Row],[loc?]]))),SUBSTITUTE(SUBSTITUTE(Table2[[#This Row],[loc?]]," m ","")," mm ","")="")</f>
        <v>0</v>
      </c>
      <c r="R708" s="36" cm="1">
        <f t="array" ref="R708">AVERAGE(IF(Table2[[#This Row],[Min_aerobic_1]:[Min_aerobic_2]]="NA",0,Table2[[#This Row],[Min_aerobic_1]:[Min_aerobic_2]]))</f>
        <v>1.4028900622904499E-5</v>
      </c>
    </row>
    <row r="709" spans="1:18" x14ac:dyDescent="0.35">
      <c r="A709" s="4" t="s">
        <v>2126</v>
      </c>
      <c r="B709" s="4" t="s">
        <v>2127</v>
      </c>
      <c r="C709" s="4" t="s">
        <v>2128</v>
      </c>
      <c r="D709" s="6">
        <v>2.3730564674254199E-7</v>
      </c>
      <c r="E709" s="6">
        <v>2.6226736573256502E-7</v>
      </c>
      <c r="F709" s="6">
        <v>2.2538918595711101E-7</v>
      </c>
      <c r="G709" s="6">
        <v>3.3209680465990697E-7</v>
      </c>
      <c r="H709" s="6">
        <v>1.6232465343501399E-6</v>
      </c>
      <c r="I709" s="6">
        <v>1.5032048508791701E-6</v>
      </c>
      <c r="J709" s="6">
        <v>1.68493472012342E-6</v>
      </c>
      <c r="K709" s="6">
        <v>1.8631331655487199E-6</v>
      </c>
      <c r="L709" s="6">
        <v>1.9054557422352799E-6</v>
      </c>
      <c r="M709" s="6">
        <v>1.8331464423935601E-6</v>
      </c>
      <c r="N709" s="4" t="b">
        <f>_xlfn.XLOOKUP(Table2[[#This Row],[Protein]],Table3[name],Table3[subloc_assigned],"")&lt;&gt;""</f>
        <v>0</v>
      </c>
      <c r="O709" s="6" t="str" cm="1">
        <f t="array" ref="O709">IF(Table2[[#This Row],[modeled?]]," "&amp;_xlfn.TEXTJOIN(" ",FALSE,_xlfn._xlws.FILTER(Table3[subloc_assigned],Table3[name]=Table2[[#This Row],[Protein]],""))&amp;" ","")</f>
        <v/>
      </c>
      <c r="P709" s="6" t="b">
        <f>OR(ISNUMBER(FIND(" m ",Table2[[#This Row],[loc?]])),ISNUMBER(FIND(" mm ",Table2[[#This Row],[loc?]])))</f>
        <v>0</v>
      </c>
      <c r="Q709" s="6" t="b">
        <f>AND(OR(ISNUMBER(FIND(" m ",Table2[[#This Row],[loc?]])),ISNUMBER(FIND(" mm ",Table2[[#This Row],[loc?]]))),SUBSTITUTE(SUBSTITUTE(Table2[[#This Row],[loc?]]," m ","")," mm ","")="")</f>
        <v>0</v>
      </c>
      <c r="R709" s="36" cm="1">
        <f t="array" ref="R709">AVERAGE(IF(Table2[[#This Row],[Min_aerobic_1]:[Min_aerobic_2]]="NA",0,Table2[[#This Row],[Min_aerobic_1]:[Min_aerobic_2]]))</f>
        <v>2.4978650623755351E-7</v>
      </c>
    </row>
    <row r="710" spans="1:18" x14ac:dyDescent="0.35">
      <c r="A710" s="4" t="s">
        <v>2129</v>
      </c>
      <c r="B710" s="4" t="s">
        <v>2130</v>
      </c>
      <c r="C710" s="4" t="s">
        <v>2131</v>
      </c>
      <c r="D710" s="6">
        <v>9.8121323783560206E-6</v>
      </c>
      <c r="E710" s="6">
        <v>7.8084165203834394E-6</v>
      </c>
      <c r="F710" s="6">
        <v>9.1589137862943494E-6</v>
      </c>
      <c r="G710" s="6">
        <v>9.0927530549392399E-6</v>
      </c>
      <c r="H710" s="6">
        <v>4.3206158650098798E-6</v>
      </c>
      <c r="I710" s="6">
        <v>4.42358384518368E-6</v>
      </c>
      <c r="J710" s="6">
        <v>4.4363155124528201E-6</v>
      </c>
      <c r="K710" s="6">
        <v>4.3175443085474501E-6</v>
      </c>
      <c r="L710" s="6">
        <v>4.6314781404994898E-6</v>
      </c>
      <c r="M710" s="6">
        <v>4.6583751929957702E-6</v>
      </c>
      <c r="N710" s="4" t="b">
        <f>_xlfn.XLOOKUP(Table2[[#This Row],[Protein]],Table3[name],Table3[subloc_assigned],"")&lt;&gt;""</f>
        <v>0</v>
      </c>
      <c r="O710" s="6" t="str" cm="1">
        <f t="array" ref="O710">IF(Table2[[#This Row],[modeled?]]," "&amp;_xlfn.TEXTJOIN(" ",FALSE,_xlfn._xlws.FILTER(Table3[subloc_assigned],Table3[name]=Table2[[#This Row],[Protein]],""))&amp;" ","")</f>
        <v/>
      </c>
      <c r="P710" s="6" t="b">
        <f>OR(ISNUMBER(FIND(" m ",Table2[[#This Row],[loc?]])),ISNUMBER(FIND(" mm ",Table2[[#This Row],[loc?]])))</f>
        <v>0</v>
      </c>
      <c r="Q710" s="6" t="b">
        <f>AND(OR(ISNUMBER(FIND(" m ",Table2[[#This Row],[loc?]])),ISNUMBER(FIND(" mm ",Table2[[#This Row],[loc?]]))),SUBSTITUTE(SUBSTITUTE(Table2[[#This Row],[loc?]]," m ","")," mm ","")="")</f>
        <v>0</v>
      </c>
      <c r="R710" s="36" cm="1">
        <f t="array" ref="R710">AVERAGE(IF(Table2[[#This Row],[Min_aerobic_1]:[Min_aerobic_2]]="NA",0,Table2[[#This Row],[Min_aerobic_1]:[Min_aerobic_2]]))</f>
        <v>8.81027444936973E-6</v>
      </c>
    </row>
    <row r="711" spans="1:18" x14ac:dyDescent="0.35">
      <c r="A711" s="4" t="s">
        <v>2132</v>
      </c>
      <c r="B711" s="4" t="s">
        <v>2133</v>
      </c>
      <c r="C711" s="4" t="s">
        <v>2134</v>
      </c>
      <c r="D711" s="4">
        <v>1.41085253072804E-4</v>
      </c>
      <c r="E711" s="4">
        <v>1.1508927537109499E-4</v>
      </c>
      <c r="F711" s="4">
        <v>1.8628054807308199E-4</v>
      </c>
      <c r="G711" s="4">
        <v>1.7779661915279501E-4</v>
      </c>
      <c r="H711" s="4">
        <v>1.42031515033213E-4</v>
      </c>
      <c r="I711" s="4">
        <v>1.48533523833032E-4</v>
      </c>
      <c r="J711" s="4">
        <v>1.49155273678802E-4</v>
      </c>
      <c r="K711" s="4">
        <v>1.8826373327241101E-4</v>
      </c>
      <c r="L711" s="4">
        <v>1.98368686318574E-4</v>
      </c>
      <c r="M711" s="4">
        <v>1.9712447269334699E-4</v>
      </c>
      <c r="N711" s="4" t="b">
        <f>_xlfn.XLOOKUP(Table2[[#This Row],[Protein]],Table3[name],Table3[subloc_assigned],"")&lt;&gt;""</f>
        <v>0</v>
      </c>
      <c r="O711" s="6" t="str" cm="1">
        <f t="array" ref="O711">IF(Table2[[#This Row],[modeled?]]," "&amp;_xlfn.TEXTJOIN(" ",FALSE,_xlfn._xlws.FILTER(Table3[subloc_assigned],Table3[name]=Table2[[#This Row],[Protein]],""))&amp;" ","")</f>
        <v/>
      </c>
      <c r="P711" s="6" t="b">
        <f>OR(ISNUMBER(FIND(" m ",Table2[[#This Row],[loc?]])),ISNUMBER(FIND(" mm ",Table2[[#This Row],[loc?]])))</f>
        <v>0</v>
      </c>
      <c r="Q711" s="6" t="b">
        <f>AND(OR(ISNUMBER(FIND(" m ",Table2[[#This Row],[loc?]])),ISNUMBER(FIND(" mm ",Table2[[#This Row],[loc?]]))),SUBSTITUTE(SUBSTITUTE(Table2[[#This Row],[loc?]]," m ","")," mm ","")="")</f>
        <v>0</v>
      </c>
      <c r="R711" s="36" cm="1">
        <f t="array" ref="R711">AVERAGE(IF(Table2[[#This Row],[Min_aerobic_1]:[Min_aerobic_2]]="NA",0,Table2[[#This Row],[Min_aerobic_1]:[Min_aerobic_2]]))</f>
        <v>1.280872642219495E-4</v>
      </c>
    </row>
    <row r="712" spans="1:18" x14ac:dyDescent="0.35">
      <c r="A712" s="4" t="s">
        <v>2135</v>
      </c>
      <c r="B712" s="4" t="s">
        <v>2136</v>
      </c>
      <c r="C712" s="4" t="s">
        <v>2137</v>
      </c>
      <c r="D712" s="6">
        <v>2.4316345659169001E-6</v>
      </c>
      <c r="E712" s="6">
        <v>2.0809846042548499E-6</v>
      </c>
      <c r="F712" s="6">
        <v>2.60809708513015E-6</v>
      </c>
      <c r="G712" s="6">
        <v>2.45627910941804E-6</v>
      </c>
      <c r="H712" s="6">
        <v>5.7080627113307498E-6</v>
      </c>
      <c r="I712" s="6">
        <v>5.4117466931032E-6</v>
      </c>
      <c r="J712" s="6">
        <v>5.7381356603712202E-6</v>
      </c>
      <c r="K712" s="6">
        <v>5.4466530222687499E-6</v>
      </c>
      <c r="L712" s="6">
        <v>5.8318027521060397E-6</v>
      </c>
      <c r="M712" s="6">
        <v>5.8843704424804499E-6</v>
      </c>
      <c r="N712" s="4" t="b">
        <f>_xlfn.XLOOKUP(Table2[[#This Row],[Protein]],Table3[name],Table3[subloc_assigned],"")&lt;&gt;""</f>
        <v>1</v>
      </c>
      <c r="O712" s="6" t="str" cm="1">
        <f t="array" ref="O712">IF(Table2[[#This Row],[modeled?]]," "&amp;_xlfn.TEXTJOIN(" ",FALSE,_xlfn._xlws.FILTER(Table3[subloc_assigned],Table3[name]=Table2[[#This Row],[Protein]],""))&amp;" ","")</f>
        <v xml:space="preserve"> vm </v>
      </c>
      <c r="P712" s="6" t="b">
        <f>OR(ISNUMBER(FIND(" m ",Table2[[#This Row],[loc?]])),ISNUMBER(FIND(" mm ",Table2[[#This Row],[loc?]])))</f>
        <v>0</v>
      </c>
      <c r="Q712" s="6" t="b">
        <f>AND(OR(ISNUMBER(FIND(" m ",Table2[[#This Row],[loc?]])),ISNUMBER(FIND(" mm ",Table2[[#This Row],[loc?]]))),SUBSTITUTE(SUBSTITUTE(Table2[[#This Row],[loc?]]," m ","")," mm ","")="")</f>
        <v>0</v>
      </c>
      <c r="R712" s="36" cm="1">
        <f t="array" ref="R712">AVERAGE(IF(Table2[[#This Row],[Min_aerobic_1]:[Min_aerobic_2]]="NA",0,Table2[[#This Row],[Min_aerobic_1]:[Min_aerobic_2]]))</f>
        <v>2.256309585085875E-6</v>
      </c>
    </row>
    <row r="713" spans="1:18" x14ac:dyDescent="0.35">
      <c r="A713" s="4" t="s">
        <v>2138</v>
      </c>
      <c r="B713" s="4" t="s">
        <v>2139</v>
      </c>
      <c r="C713" s="4" t="s">
        <v>2140</v>
      </c>
      <c r="D713" s="4" t="s">
        <v>19</v>
      </c>
      <c r="E713" s="4" t="s">
        <v>19</v>
      </c>
      <c r="F713" s="4" t="s">
        <v>19</v>
      </c>
      <c r="G713" s="4" t="s">
        <v>19</v>
      </c>
      <c r="H713" s="6">
        <v>4.7129839243443504E-6</v>
      </c>
      <c r="I713" s="6">
        <v>4.3100641069874097E-6</v>
      </c>
      <c r="J713" s="6">
        <v>4.67905579775553E-6</v>
      </c>
      <c r="K713" s="6">
        <v>4.5937893235206299E-6</v>
      </c>
      <c r="L713" s="6">
        <v>4.8347401829398202E-6</v>
      </c>
      <c r="M713" s="6">
        <v>4.6270822266595996E-6</v>
      </c>
      <c r="N713" s="4" t="b">
        <f>_xlfn.XLOOKUP(Table2[[#This Row],[Protein]],Table3[name],Table3[subloc_assigned],"")&lt;&gt;""</f>
        <v>0</v>
      </c>
      <c r="O713" s="6" t="str" cm="1">
        <f t="array" ref="O713">IF(Table2[[#This Row],[modeled?]]," "&amp;_xlfn.TEXTJOIN(" ",FALSE,_xlfn._xlws.FILTER(Table3[subloc_assigned],Table3[name]=Table2[[#This Row],[Protein]],""))&amp;" ","")</f>
        <v/>
      </c>
      <c r="P713" s="6" t="b">
        <f>OR(ISNUMBER(FIND(" m ",Table2[[#This Row],[loc?]])),ISNUMBER(FIND(" mm ",Table2[[#This Row],[loc?]])))</f>
        <v>0</v>
      </c>
      <c r="Q713" s="6" t="b">
        <f>AND(OR(ISNUMBER(FIND(" m ",Table2[[#This Row],[loc?]])),ISNUMBER(FIND(" mm ",Table2[[#This Row],[loc?]]))),SUBSTITUTE(SUBSTITUTE(Table2[[#This Row],[loc?]]," m ","")," mm ","")="")</f>
        <v>0</v>
      </c>
      <c r="R713" s="36" cm="1">
        <f t="array" ref="R713">AVERAGE(IF(Table2[[#This Row],[Min_aerobic_1]:[Min_aerobic_2]]="NA",0,Table2[[#This Row],[Min_aerobic_1]:[Min_aerobic_2]]))</f>
        <v>0</v>
      </c>
    </row>
    <row r="714" spans="1:18" x14ac:dyDescent="0.35">
      <c r="A714" s="4" t="s">
        <v>2141</v>
      </c>
      <c r="B714" s="4" t="s">
        <v>2142</v>
      </c>
      <c r="C714" s="4" t="s">
        <v>2143</v>
      </c>
      <c r="D714" s="6">
        <v>2.0842069403738498E-5</v>
      </c>
      <c r="E714" s="6">
        <v>2.0221763391154E-5</v>
      </c>
      <c r="F714" s="6">
        <v>2.4818278905089001E-5</v>
      </c>
      <c r="G714" s="6">
        <v>2.4446074266102101E-5</v>
      </c>
      <c r="H714" s="6">
        <v>1.29717626761713E-5</v>
      </c>
      <c r="I714" s="6">
        <v>1.3231571129719201E-5</v>
      </c>
      <c r="J714" s="6">
        <v>1.38655372172111E-5</v>
      </c>
      <c r="K714" s="6">
        <v>1.5280117309898801E-5</v>
      </c>
      <c r="L714" s="6">
        <v>1.60512895250955E-5</v>
      </c>
      <c r="M714" s="6">
        <v>1.5808962265458001E-5</v>
      </c>
      <c r="N714" s="4" t="b">
        <f>_xlfn.XLOOKUP(Table2[[#This Row],[Protein]],Table3[name],Table3[subloc_assigned],"")&lt;&gt;""</f>
        <v>0</v>
      </c>
      <c r="O714" s="6" t="str" cm="1">
        <f t="array" ref="O714">IF(Table2[[#This Row],[modeled?]]," "&amp;_xlfn.TEXTJOIN(" ",FALSE,_xlfn._xlws.FILTER(Table3[subloc_assigned],Table3[name]=Table2[[#This Row],[Protein]],""))&amp;" ","")</f>
        <v/>
      </c>
      <c r="P714" s="6" t="b">
        <f>OR(ISNUMBER(FIND(" m ",Table2[[#This Row],[loc?]])),ISNUMBER(FIND(" mm ",Table2[[#This Row],[loc?]])))</f>
        <v>0</v>
      </c>
      <c r="Q714" s="6" t="b">
        <f>AND(OR(ISNUMBER(FIND(" m ",Table2[[#This Row],[loc?]])),ISNUMBER(FIND(" mm ",Table2[[#This Row],[loc?]]))),SUBSTITUTE(SUBSTITUTE(Table2[[#This Row],[loc?]]," m ","")," mm ","")="")</f>
        <v>0</v>
      </c>
      <c r="R714" s="36" cm="1">
        <f t="array" ref="R714">AVERAGE(IF(Table2[[#This Row],[Min_aerobic_1]:[Min_aerobic_2]]="NA",0,Table2[[#This Row],[Min_aerobic_1]:[Min_aerobic_2]]))</f>
        <v>2.0531916397446249E-5</v>
      </c>
    </row>
    <row r="715" spans="1:18" x14ac:dyDescent="0.35">
      <c r="A715" s="4" t="s">
        <v>2144</v>
      </c>
      <c r="B715" s="4" t="s">
        <v>2145</v>
      </c>
      <c r="C715" s="4" t="s">
        <v>2146</v>
      </c>
      <c r="D715" s="6">
        <v>5.9784475307223202E-5</v>
      </c>
      <c r="E715" s="6">
        <v>4.8310047000978301E-5</v>
      </c>
      <c r="F715" s="6">
        <v>6.3749967336849202E-5</v>
      </c>
      <c r="G715" s="6">
        <v>6.4163294699928999E-5</v>
      </c>
      <c r="H715" s="6">
        <v>8.8125955478326803E-5</v>
      </c>
      <c r="I715" s="6">
        <v>8.9981851510524503E-5</v>
      </c>
      <c r="J715" s="6">
        <v>9.16635803190354E-5</v>
      </c>
      <c r="K715" s="4">
        <v>1.0463824500786799E-4</v>
      </c>
      <c r="L715" s="4">
        <v>1.05618158292081E-4</v>
      </c>
      <c r="M715" s="4">
        <v>1.03517130179519E-4</v>
      </c>
      <c r="N715" s="4" t="b">
        <f>_xlfn.XLOOKUP(Table2[[#This Row],[Protein]],Table3[name],Table3[subloc_assigned],"")&lt;&gt;""</f>
        <v>0</v>
      </c>
      <c r="O715" s="6" t="str" cm="1">
        <f t="array" ref="O715">IF(Table2[[#This Row],[modeled?]]," "&amp;_xlfn.TEXTJOIN(" ",FALSE,_xlfn._xlws.FILTER(Table3[subloc_assigned],Table3[name]=Table2[[#This Row],[Protein]],""))&amp;" ","")</f>
        <v/>
      </c>
      <c r="P715" s="6" t="b">
        <f>OR(ISNUMBER(FIND(" m ",Table2[[#This Row],[loc?]])),ISNUMBER(FIND(" mm ",Table2[[#This Row],[loc?]])))</f>
        <v>0</v>
      </c>
      <c r="Q715" s="6" t="b">
        <f>AND(OR(ISNUMBER(FIND(" m ",Table2[[#This Row],[loc?]])),ISNUMBER(FIND(" mm ",Table2[[#This Row],[loc?]]))),SUBSTITUTE(SUBSTITUTE(Table2[[#This Row],[loc?]]," m ","")," mm ","")="")</f>
        <v>0</v>
      </c>
      <c r="R715" s="36" cm="1">
        <f t="array" ref="R715">AVERAGE(IF(Table2[[#This Row],[Min_aerobic_1]:[Min_aerobic_2]]="NA",0,Table2[[#This Row],[Min_aerobic_1]:[Min_aerobic_2]]))</f>
        <v>5.4047261154100752E-5</v>
      </c>
    </row>
    <row r="716" spans="1:18" x14ac:dyDescent="0.35">
      <c r="A716" s="4" t="s">
        <v>2147</v>
      </c>
      <c r="B716" s="4" t="s">
        <v>2148</v>
      </c>
      <c r="C716" s="4" t="s">
        <v>2149</v>
      </c>
      <c r="D716" s="6">
        <v>3.0787425693165201E-6</v>
      </c>
      <c r="E716" s="6">
        <v>2.78836194150709E-6</v>
      </c>
      <c r="F716" s="6">
        <v>3.6649276935777801E-6</v>
      </c>
      <c r="G716" s="6">
        <v>3.4462684428264001E-6</v>
      </c>
      <c r="H716" s="6">
        <v>5.0867411594366199E-6</v>
      </c>
      <c r="I716" s="6">
        <v>4.9484163182067599E-6</v>
      </c>
      <c r="J716" s="6">
        <v>5.37726357832136E-6</v>
      </c>
      <c r="K716" s="6">
        <v>6.1138444672774002E-6</v>
      </c>
      <c r="L716" s="6">
        <v>6.50206108940788E-6</v>
      </c>
      <c r="M716" s="6">
        <v>6.2269909059595598E-6</v>
      </c>
      <c r="N716" s="4" t="b">
        <f>_xlfn.XLOOKUP(Table2[[#This Row],[Protein]],Table3[name],Table3[subloc_assigned],"")&lt;&gt;""</f>
        <v>1</v>
      </c>
      <c r="O716" s="6" t="str" cm="1">
        <f t="array" ref="O716">IF(Table2[[#This Row],[modeled?]]," "&amp;_xlfn.TEXTJOIN(" ",FALSE,_xlfn._xlws.FILTER(Table3[subloc_assigned],Table3[name]=Table2[[#This Row],[Protein]],""))&amp;" ","")</f>
        <v xml:space="preserve"> c </v>
      </c>
      <c r="P716" s="6" t="b">
        <f>OR(ISNUMBER(FIND(" m ",Table2[[#This Row],[loc?]])),ISNUMBER(FIND(" mm ",Table2[[#This Row],[loc?]])))</f>
        <v>0</v>
      </c>
      <c r="Q716" s="6" t="b">
        <f>AND(OR(ISNUMBER(FIND(" m ",Table2[[#This Row],[loc?]])),ISNUMBER(FIND(" mm ",Table2[[#This Row],[loc?]]))),SUBSTITUTE(SUBSTITUTE(Table2[[#This Row],[loc?]]," m ","")," mm ","")="")</f>
        <v>0</v>
      </c>
      <c r="R716" s="36" cm="1">
        <f t="array" ref="R716">AVERAGE(IF(Table2[[#This Row],[Min_aerobic_1]:[Min_aerobic_2]]="NA",0,Table2[[#This Row],[Min_aerobic_1]:[Min_aerobic_2]]))</f>
        <v>2.9335522554118048E-6</v>
      </c>
    </row>
    <row r="717" spans="1:18" x14ac:dyDescent="0.35">
      <c r="A717" s="4" t="s">
        <v>2150</v>
      </c>
      <c r="B717" s="4" t="s">
        <v>2151</v>
      </c>
      <c r="C717" s="4" t="s">
        <v>2152</v>
      </c>
      <c r="D717" s="6">
        <v>8.3061821930221697E-7</v>
      </c>
      <c r="E717" s="6">
        <v>8.2192422660608005E-7</v>
      </c>
      <c r="F717" s="6">
        <v>8.1106968205031596E-7</v>
      </c>
      <c r="G717" s="6">
        <v>8.9778558975746602E-7</v>
      </c>
      <c r="H717" s="4" t="s">
        <v>19</v>
      </c>
      <c r="I717" s="4" t="s">
        <v>19</v>
      </c>
      <c r="J717" s="4" t="s">
        <v>19</v>
      </c>
      <c r="K717" s="4" t="s">
        <v>19</v>
      </c>
      <c r="L717" s="4" t="s">
        <v>19</v>
      </c>
      <c r="M717" s="4" t="s">
        <v>19</v>
      </c>
      <c r="N717" s="4" t="b">
        <f>_xlfn.XLOOKUP(Table2[[#This Row],[Protein]],Table3[name],Table3[subloc_assigned],"")&lt;&gt;""</f>
        <v>1</v>
      </c>
      <c r="O717" s="6" t="str" cm="1">
        <f t="array" ref="O717">IF(Table2[[#This Row],[modeled?]]," "&amp;_xlfn.TEXTJOIN(" ",FALSE,_xlfn._xlws.FILTER(Table3[subloc_assigned],Table3[name]=Table2[[#This Row],[Protein]],""))&amp;" ","")</f>
        <v xml:space="preserve"> m </v>
      </c>
      <c r="P717" s="6" t="b">
        <f>OR(ISNUMBER(FIND(" m ",Table2[[#This Row],[loc?]])),ISNUMBER(FIND(" mm ",Table2[[#This Row],[loc?]])))</f>
        <v>1</v>
      </c>
      <c r="Q717" s="6" t="b">
        <f>AND(OR(ISNUMBER(FIND(" m ",Table2[[#This Row],[loc?]])),ISNUMBER(FIND(" mm ",Table2[[#This Row],[loc?]]))),SUBSTITUTE(SUBSTITUTE(Table2[[#This Row],[loc?]]," m ","")," mm ","")="")</f>
        <v>1</v>
      </c>
      <c r="R717" s="36" cm="1">
        <f t="array" ref="R717">AVERAGE(IF(Table2[[#This Row],[Min_aerobic_1]:[Min_aerobic_2]]="NA",0,Table2[[#This Row],[Min_aerobic_1]:[Min_aerobic_2]]))</f>
        <v>8.2627122295414856E-7</v>
      </c>
    </row>
    <row r="718" spans="1:18" x14ac:dyDescent="0.35">
      <c r="A718" s="4" t="s">
        <v>2153</v>
      </c>
      <c r="B718" s="4" t="s">
        <v>2154</v>
      </c>
      <c r="C718" s="4" t="s">
        <v>2155</v>
      </c>
      <c r="D718" s="4" t="s">
        <v>19</v>
      </c>
      <c r="E718" s="4" t="s">
        <v>19</v>
      </c>
      <c r="F718" s="4" t="s">
        <v>19</v>
      </c>
      <c r="G718" s="4" t="s">
        <v>19</v>
      </c>
      <c r="H718" s="6">
        <v>5.3973124957111003E-6</v>
      </c>
      <c r="I718" s="6">
        <v>5.5981444757801202E-6</v>
      </c>
      <c r="J718" s="6">
        <v>6.0166054249584799E-6</v>
      </c>
      <c r="K718" s="6">
        <v>6.0035028230648801E-6</v>
      </c>
      <c r="L718" s="6">
        <v>6.8857702137857497E-6</v>
      </c>
      <c r="M718" s="6">
        <v>6.6971110312424197E-6</v>
      </c>
      <c r="N718" s="4" t="b">
        <f>_xlfn.XLOOKUP(Table2[[#This Row],[Protein]],Table3[name],Table3[subloc_assigned],"")&lt;&gt;""</f>
        <v>1</v>
      </c>
      <c r="O718" s="6" t="str" cm="1">
        <f t="array" ref="O718">IF(Table2[[#This Row],[modeled?]]," "&amp;_xlfn.TEXTJOIN(" ",FALSE,_xlfn._xlws.FILTER(Table3[subloc_assigned],Table3[name]=Table2[[#This Row],[Protein]],""))&amp;" ","")</f>
        <v xml:space="preserve"> rm </v>
      </c>
      <c r="P718" s="6" t="b">
        <f>OR(ISNUMBER(FIND(" m ",Table2[[#This Row],[loc?]])),ISNUMBER(FIND(" mm ",Table2[[#This Row],[loc?]])))</f>
        <v>0</v>
      </c>
      <c r="Q718" s="6" t="b">
        <f>AND(OR(ISNUMBER(FIND(" m ",Table2[[#This Row],[loc?]])),ISNUMBER(FIND(" mm ",Table2[[#This Row],[loc?]]))),SUBSTITUTE(SUBSTITUTE(Table2[[#This Row],[loc?]]," m ","")," mm ","")="")</f>
        <v>0</v>
      </c>
      <c r="R718" s="36" cm="1">
        <f t="array" ref="R718">AVERAGE(IF(Table2[[#This Row],[Min_aerobic_1]:[Min_aerobic_2]]="NA",0,Table2[[#This Row],[Min_aerobic_1]:[Min_aerobic_2]]))</f>
        <v>0</v>
      </c>
    </row>
    <row r="719" spans="1:18" x14ac:dyDescent="0.35">
      <c r="A719" s="4" t="s">
        <v>2156</v>
      </c>
      <c r="B719" s="4" t="s">
        <v>2157</v>
      </c>
      <c r="C719" s="4" t="s">
        <v>2158</v>
      </c>
      <c r="D719" s="6">
        <v>7.2553673853474805E-5</v>
      </c>
      <c r="E719" s="6">
        <v>6.2043244536881604E-5</v>
      </c>
      <c r="F719" s="6">
        <v>8.6373427294316704E-5</v>
      </c>
      <c r="G719" s="6">
        <v>8.78744213118098E-5</v>
      </c>
      <c r="H719" s="6">
        <v>4.9372358137892099E-5</v>
      </c>
      <c r="I719" s="6">
        <v>5.0794092994943203E-5</v>
      </c>
      <c r="J719" s="6">
        <v>5.0654037420251901E-5</v>
      </c>
      <c r="K719" s="6">
        <v>6.20423666898731E-5</v>
      </c>
      <c r="L719" s="6">
        <v>6.3888244406865306E-5</v>
      </c>
      <c r="M719" s="6">
        <v>6.3562389840977505E-5</v>
      </c>
      <c r="N719" s="4" t="b">
        <f>_xlfn.XLOOKUP(Table2[[#This Row],[Protein]],Table3[name],Table3[subloc_assigned],"")&lt;&gt;""</f>
        <v>0</v>
      </c>
      <c r="O719" s="6" t="str" cm="1">
        <f t="array" ref="O719">IF(Table2[[#This Row],[modeled?]]," "&amp;_xlfn.TEXTJOIN(" ",FALSE,_xlfn._xlws.FILTER(Table3[subloc_assigned],Table3[name]=Table2[[#This Row],[Protein]],""))&amp;" ","")</f>
        <v/>
      </c>
      <c r="P719" s="6" t="b">
        <f>OR(ISNUMBER(FIND(" m ",Table2[[#This Row],[loc?]])),ISNUMBER(FIND(" mm ",Table2[[#This Row],[loc?]])))</f>
        <v>0</v>
      </c>
      <c r="Q719" s="6" t="b">
        <f>AND(OR(ISNUMBER(FIND(" m ",Table2[[#This Row],[loc?]])),ISNUMBER(FIND(" mm ",Table2[[#This Row],[loc?]]))),SUBSTITUTE(SUBSTITUTE(Table2[[#This Row],[loc?]]," m ","")," mm ","")="")</f>
        <v>0</v>
      </c>
      <c r="R719" s="36" cm="1">
        <f t="array" ref="R719">AVERAGE(IF(Table2[[#This Row],[Min_aerobic_1]:[Min_aerobic_2]]="NA",0,Table2[[#This Row],[Min_aerobic_1]:[Min_aerobic_2]]))</f>
        <v>6.7298459195178198E-5</v>
      </c>
    </row>
    <row r="720" spans="1:18" x14ac:dyDescent="0.35">
      <c r="A720" s="4" t="s">
        <v>2159</v>
      </c>
      <c r="B720" s="4" t="s">
        <v>2160</v>
      </c>
      <c r="C720" s="4" t="s">
        <v>2161</v>
      </c>
      <c r="D720" s="6">
        <v>6.2838738520707205E-5</v>
      </c>
      <c r="E720" s="6">
        <v>5.3285935334083598E-5</v>
      </c>
      <c r="F720" s="6">
        <v>7.7318730702263203E-5</v>
      </c>
      <c r="G720" s="6">
        <v>7.6268527962420496E-5</v>
      </c>
      <c r="H720" s="6">
        <v>4.5573001270681401E-5</v>
      </c>
      <c r="I720" s="6">
        <v>4.7188217430640098E-5</v>
      </c>
      <c r="J720" s="6">
        <v>4.5949789992821197E-5</v>
      </c>
      <c r="K720" s="6">
        <v>4.8792913608615603E-5</v>
      </c>
      <c r="L720" s="6">
        <v>5.16329175342572E-5</v>
      </c>
      <c r="M720" s="6">
        <v>5.09104591583526E-5</v>
      </c>
      <c r="N720" s="4" t="b">
        <f>_xlfn.XLOOKUP(Table2[[#This Row],[Protein]],Table3[name],Table3[subloc_assigned],"")&lt;&gt;""</f>
        <v>0</v>
      </c>
      <c r="O720" s="6" t="str" cm="1">
        <f t="array" ref="O720">IF(Table2[[#This Row],[modeled?]]," "&amp;_xlfn.TEXTJOIN(" ",FALSE,_xlfn._xlws.FILTER(Table3[subloc_assigned],Table3[name]=Table2[[#This Row],[Protein]],""))&amp;" ","")</f>
        <v/>
      </c>
      <c r="P720" s="6" t="b">
        <f>OR(ISNUMBER(FIND(" m ",Table2[[#This Row],[loc?]])),ISNUMBER(FIND(" mm ",Table2[[#This Row],[loc?]])))</f>
        <v>0</v>
      </c>
      <c r="Q720" s="6" t="b">
        <f>AND(OR(ISNUMBER(FIND(" m ",Table2[[#This Row],[loc?]])),ISNUMBER(FIND(" mm ",Table2[[#This Row],[loc?]]))),SUBSTITUTE(SUBSTITUTE(Table2[[#This Row],[loc?]]," m ","")," mm ","")="")</f>
        <v>0</v>
      </c>
      <c r="R720" s="36" cm="1">
        <f t="array" ref="R720">AVERAGE(IF(Table2[[#This Row],[Min_aerobic_1]:[Min_aerobic_2]]="NA",0,Table2[[#This Row],[Min_aerobic_1]:[Min_aerobic_2]]))</f>
        <v>5.8062336927395401E-5</v>
      </c>
    </row>
    <row r="721" spans="1:18" x14ac:dyDescent="0.35">
      <c r="A721" s="4" t="s">
        <v>2162</v>
      </c>
      <c r="B721" s="4" t="s">
        <v>2163</v>
      </c>
      <c r="C721" s="4" t="s">
        <v>2164</v>
      </c>
      <c r="D721" s="4">
        <v>2.9859260402821701E-4</v>
      </c>
      <c r="E721" s="4">
        <v>3.0855847097301797E-4</v>
      </c>
      <c r="F721" s="4">
        <v>1.99086877497764E-4</v>
      </c>
      <c r="G721" s="4">
        <v>1.86283977830986E-4</v>
      </c>
      <c r="H721" s="4">
        <v>5.3337540637100997E-4</v>
      </c>
      <c r="I721" s="4">
        <v>5.4745598394759405E-4</v>
      </c>
      <c r="J721" s="4">
        <v>5.4650466073259999E-4</v>
      </c>
      <c r="K721" s="4">
        <v>3.3050913810531401E-4</v>
      </c>
      <c r="L721" s="4">
        <v>3.5344771720159901E-4</v>
      </c>
      <c r="M721" s="4">
        <v>3.5197180581473099E-4</v>
      </c>
      <c r="N721" s="4" t="b">
        <f>_xlfn.XLOOKUP(Table2[[#This Row],[Protein]],Table3[name],Table3[subloc_assigned],"")&lt;&gt;""</f>
        <v>1</v>
      </c>
      <c r="O721" s="6" t="str" cm="1">
        <f t="array" ref="O721">IF(Table2[[#This Row],[modeled?]]," "&amp;_xlfn.TEXTJOIN(" ",FALSE,_xlfn._xlws.FILTER(Table3[subloc_assigned],Table3[name]=Table2[[#This Row],[Protein]],""))&amp;" ","")</f>
        <v xml:space="preserve"> m </v>
      </c>
      <c r="P721" s="6" t="b">
        <f>OR(ISNUMBER(FIND(" m ",Table2[[#This Row],[loc?]])),ISNUMBER(FIND(" mm ",Table2[[#This Row],[loc?]])))</f>
        <v>1</v>
      </c>
      <c r="Q721" s="6" t="b">
        <f>AND(OR(ISNUMBER(FIND(" m ",Table2[[#This Row],[loc?]])),ISNUMBER(FIND(" mm ",Table2[[#This Row],[loc?]]))),SUBSTITUTE(SUBSTITUTE(Table2[[#This Row],[loc?]]," m ","")," mm ","")="")</f>
        <v>1</v>
      </c>
      <c r="R721" s="36" cm="1">
        <f t="array" ref="R721">AVERAGE(IF(Table2[[#This Row],[Min_aerobic_1]:[Min_aerobic_2]]="NA",0,Table2[[#This Row],[Min_aerobic_1]:[Min_aerobic_2]]))</f>
        <v>3.0357553750061752E-4</v>
      </c>
    </row>
    <row r="722" spans="1:18" x14ac:dyDescent="0.35">
      <c r="A722" s="4" t="s">
        <v>2165</v>
      </c>
      <c r="B722" s="4" t="s">
        <v>2166</v>
      </c>
      <c r="C722" s="4" t="s">
        <v>2166</v>
      </c>
      <c r="D722" s="6">
        <v>6.4033235765503903E-6</v>
      </c>
      <c r="E722" s="6">
        <v>6.0377195361707597E-6</v>
      </c>
      <c r="F722" s="6">
        <v>6.90472182763453E-6</v>
      </c>
      <c r="G722" s="6">
        <v>6.1439939552659897E-6</v>
      </c>
      <c r="H722" s="6">
        <v>4.2966045696825396E-6</v>
      </c>
      <c r="I722" s="6">
        <v>4.1455156777782204E-6</v>
      </c>
      <c r="J722" s="6">
        <v>4.27506138769013E-6</v>
      </c>
      <c r="K722" s="6">
        <v>4.0583137593379596E-6</v>
      </c>
      <c r="L722" s="6">
        <v>4.8126094925039698E-6</v>
      </c>
      <c r="M722" s="6">
        <v>4.5860007537668099E-6</v>
      </c>
      <c r="N722" s="4" t="b">
        <f>_xlfn.XLOOKUP(Table2[[#This Row],[Protein]],Table3[name],Table3[subloc_assigned],"")&lt;&gt;""</f>
        <v>0</v>
      </c>
      <c r="O722" s="6" t="str" cm="1">
        <f t="array" ref="O722">IF(Table2[[#This Row],[modeled?]]," "&amp;_xlfn.TEXTJOIN(" ",FALSE,_xlfn._xlws.FILTER(Table3[subloc_assigned],Table3[name]=Table2[[#This Row],[Protein]],""))&amp;" ","")</f>
        <v/>
      </c>
      <c r="P722" s="6" t="b">
        <f>OR(ISNUMBER(FIND(" m ",Table2[[#This Row],[loc?]])),ISNUMBER(FIND(" mm ",Table2[[#This Row],[loc?]])))</f>
        <v>0</v>
      </c>
      <c r="Q722" s="6" t="b">
        <f>AND(OR(ISNUMBER(FIND(" m ",Table2[[#This Row],[loc?]])),ISNUMBER(FIND(" mm ",Table2[[#This Row],[loc?]]))),SUBSTITUTE(SUBSTITUTE(Table2[[#This Row],[loc?]]," m ","")," mm ","")="")</f>
        <v>0</v>
      </c>
      <c r="R722" s="36" cm="1">
        <f t="array" ref="R722">AVERAGE(IF(Table2[[#This Row],[Min_aerobic_1]:[Min_aerobic_2]]="NA",0,Table2[[#This Row],[Min_aerobic_1]:[Min_aerobic_2]]))</f>
        <v>6.220521556360575E-6</v>
      </c>
    </row>
    <row r="723" spans="1:18" x14ac:dyDescent="0.35">
      <c r="A723" s="4" t="s">
        <v>2167</v>
      </c>
      <c r="B723" s="4" t="s">
        <v>2168</v>
      </c>
      <c r="C723" s="4" t="s">
        <v>2168</v>
      </c>
      <c r="D723" s="6">
        <v>1.14051209317356E-5</v>
      </c>
      <c r="E723" s="6">
        <v>8.4845058191927397E-6</v>
      </c>
      <c r="F723" s="6">
        <v>1.45210991610343E-5</v>
      </c>
      <c r="G723" s="6">
        <v>1.5363247681375899E-5</v>
      </c>
      <c r="H723" s="6">
        <v>1.16209687328857E-5</v>
      </c>
      <c r="I723" s="6">
        <v>1.2012228962740001E-5</v>
      </c>
      <c r="J723" s="6">
        <v>1.23809105449619E-5</v>
      </c>
      <c r="K723" s="6">
        <v>1.49416021513679E-5</v>
      </c>
      <c r="L723" s="6">
        <v>1.70003927513141E-5</v>
      </c>
      <c r="M723" s="6">
        <v>1.6958743648087099E-5</v>
      </c>
      <c r="N723" s="4" t="b">
        <f>_xlfn.XLOOKUP(Table2[[#This Row],[Protein]],Table3[name],Table3[subloc_assigned],"")&lt;&gt;""</f>
        <v>0</v>
      </c>
      <c r="O723" s="6" t="str" cm="1">
        <f t="array" ref="O723">IF(Table2[[#This Row],[modeled?]]," "&amp;_xlfn.TEXTJOIN(" ",FALSE,_xlfn._xlws.FILTER(Table3[subloc_assigned],Table3[name]=Table2[[#This Row],[Protein]],""))&amp;" ","")</f>
        <v/>
      </c>
      <c r="P723" s="6" t="b">
        <f>OR(ISNUMBER(FIND(" m ",Table2[[#This Row],[loc?]])),ISNUMBER(FIND(" mm ",Table2[[#This Row],[loc?]])))</f>
        <v>0</v>
      </c>
      <c r="Q723" s="6" t="b">
        <f>AND(OR(ISNUMBER(FIND(" m ",Table2[[#This Row],[loc?]])),ISNUMBER(FIND(" mm ",Table2[[#This Row],[loc?]]))),SUBSTITUTE(SUBSTITUTE(Table2[[#This Row],[loc?]]," m ","")," mm ","")="")</f>
        <v>0</v>
      </c>
      <c r="R723" s="36" cm="1">
        <f t="array" ref="R723">AVERAGE(IF(Table2[[#This Row],[Min_aerobic_1]:[Min_aerobic_2]]="NA",0,Table2[[#This Row],[Min_aerobic_1]:[Min_aerobic_2]]))</f>
        <v>9.9448133754641698E-6</v>
      </c>
    </row>
    <row r="724" spans="1:18" x14ac:dyDescent="0.35">
      <c r="A724" s="4" t="s">
        <v>2169</v>
      </c>
      <c r="B724" s="4" t="s">
        <v>2170</v>
      </c>
      <c r="C724" s="4" t="s">
        <v>2171</v>
      </c>
      <c r="D724" s="6">
        <v>1.08864286951064E-5</v>
      </c>
      <c r="E724" s="6">
        <v>8.7809759565128004E-6</v>
      </c>
      <c r="F724" s="6">
        <v>1.06558315742133E-5</v>
      </c>
      <c r="G724" s="6">
        <v>1.05048087298798E-5</v>
      </c>
      <c r="H724" s="6">
        <v>3.1833148875376801E-5</v>
      </c>
      <c r="I724" s="6">
        <v>3.2314891455306603E-5</v>
      </c>
      <c r="J724" s="6">
        <v>3.3519506065550301E-5</v>
      </c>
      <c r="K724" s="6">
        <v>3.2665000474031397E-5</v>
      </c>
      <c r="L724" s="6">
        <v>3.4026817881702898E-5</v>
      </c>
      <c r="M724" s="6">
        <v>3.4967535051705401E-5</v>
      </c>
      <c r="N724" s="4" t="b">
        <f>_xlfn.XLOOKUP(Table2[[#This Row],[Protein]],Table3[name],Table3[subloc_assigned],"")&lt;&gt;""</f>
        <v>0</v>
      </c>
      <c r="O724" s="6" t="str" cm="1">
        <f t="array" ref="O724">IF(Table2[[#This Row],[modeled?]]," "&amp;_xlfn.TEXTJOIN(" ",FALSE,_xlfn._xlws.FILTER(Table3[subloc_assigned],Table3[name]=Table2[[#This Row],[Protein]],""))&amp;" ","")</f>
        <v/>
      </c>
      <c r="P724" s="6" t="b">
        <f>OR(ISNUMBER(FIND(" m ",Table2[[#This Row],[loc?]])),ISNUMBER(FIND(" mm ",Table2[[#This Row],[loc?]])))</f>
        <v>0</v>
      </c>
      <c r="Q724" s="6" t="b">
        <f>AND(OR(ISNUMBER(FIND(" m ",Table2[[#This Row],[loc?]])),ISNUMBER(FIND(" mm ",Table2[[#This Row],[loc?]]))),SUBSTITUTE(SUBSTITUTE(Table2[[#This Row],[loc?]]," m ","")," mm ","")="")</f>
        <v>0</v>
      </c>
      <c r="R724" s="36" cm="1">
        <f t="array" ref="R724">AVERAGE(IF(Table2[[#This Row],[Min_aerobic_1]:[Min_aerobic_2]]="NA",0,Table2[[#This Row],[Min_aerobic_1]:[Min_aerobic_2]]))</f>
        <v>9.8337023258095994E-6</v>
      </c>
    </row>
    <row r="725" spans="1:18" x14ac:dyDescent="0.35">
      <c r="A725" s="4" t="s">
        <v>2172</v>
      </c>
      <c r="B725" s="4" t="s">
        <v>2173</v>
      </c>
      <c r="C725" s="4" t="s">
        <v>2174</v>
      </c>
      <c r="D725" s="4">
        <v>1.0081150844508999E-4</v>
      </c>
      <c r="E725" s="4">
        <v>1.0881608513555E-4</v>
      </c>
      <c r="F725" s="4">
        <v>1.01706832414011E-4</v>
      </c>
      <c r="G725" s="6">
        <v>9.8232819636512203E-5</v>
      </c>
      <c r="H725" s="4">
        <v>1.3858263173525701E-4</v>
      </c>
      <c r="I725" s="4">
        <v>1.3390707511984299E-4</v>
      </c>
      <c r="J725" s="4">
        <v>1.4560553842461399E-4</v>
      </c>
      <c r="K725" s="4">
        <v>1.4877269542991901E-4</v>
      </c>
      <c r="L725" s="4">
        <v>1.6147192524841101E-4</v>
      </c>
      <c r="M725" s="4">
        <v>1.5675011960582499E-4</v>
      </c>
      <c r="N725" s="4" t="b">
        <f>_xlfn.XLOOKUP(Table2[[#This Row],[Protein]],Table3[name],Table3[subloc_assigned],"")&lt;&gt;""</f>
        <v>0</v>
      </c>
      <c r="O725" s="6" t="str" cm="1">
        <f t="array" ref="O725">IF(Table2[[#This Row],[modeled?]]," "&amp;_xlfn.TEXTJOIN(" ",FALSE,_xlfn._xlws.FILTER(Table3[subloc_assigned],Table3[name]=Table2[[#This Row],[Protein]],""))&amp;" ","")</f>
        <v/>
      </c>
      <c r="P725" s="6" t="b">
        <f>OR(ISNUMBER(FIND(" m ",Table2[[#This Row],[loc?]])),ISNUMBER(FIND(" mm ",Table2[[#This Row],[loc?]])))</f>
        <v>0</v>
      </c>
      <c r="Q725" s="6" t="b">
        <f>AND(OR(ISNUMBER(FIND(" m ",Table2[[#This Row],[loc?]])),ISNUMBER(FIND(" mm ",Table2[[#This Row],[loc?]]))),SUBSTITUTE(SUBSTITUTE(Table2[[#This Row],[loc?]]," m ","")," mm ","")="")</f>
        <v>0</v>
      </c>
      <c r="R725" s="36" cm="1">
        <f t="array" ref="R725">AVERAGE(IF(Table2[[#This Row],[Min_aerobic_1]:[Min_aerobic_2]]="NA",0,Table2[[#This Row],[Min_aerobic_1]:[Min_aerobic_2]]))</f>
        <v>1.0481379679031999E-4</v>
      </c>
    </row>
    <row r="726" spans="1:18" x14ac:dyDescent="0.35">
      <c r="A726" s="4" t="s">
        <v>2175</v>
      </c>
      <c r="B726" s="4" t="s">
        <v>2176</v>
      </c>
      <c r="C726" s="4" t="s">
        <v>2177</v>
      </c>
      <c r="D726" s="6">
        <v>9.1777177558785804E-7</v>
      </c>
      <c r="E726" s="6">
        <v>9.28370236441067E-7</v>
      </c>
      <c r="F726" s="6">
        <v>9.5355084944830497E-7</v>
      </c>
      <c r="G726" s="6">
        <v>9.0659159638796696E-7</v>
      </c>
      <c r="H726" s="6">
        <v>6.4008929058822396E-7</v>
      </c>
      <c r="I726" s="6">
        <v>6.3127827816072596E-7</v>
      </c>
      <c r="J726" s="6">
        <v>7.08750321657509E-7</v>
      </c>
      <c r="K726" s="6">
        <v>5.3384203496257903E-7</v>
      </c>
      <c r="L726" s="6">
        <v>6.0336891213390003E-7</v>
      </c>
      <c r="M726" s="6">
        <v>6.3171871734743296E-7</v>
      </c>
      <c r="N726" s="4" t="b">
        <f>_xlfn.XLOOKUP(Table2[[#This Row],[Protein]],Table3[name],Table3[subloc_assigned],"")&lt;&gt;""</f>
        <v>0</v>
      </c>
      <c r="O726" s="6" t="str" cm="1">
        <f t="array" ref="O726">IF(Table2[[#This Row],[modeled?]]," "&amp;_xlfn.TEXTJOIN(" ",FALSE,_xlfn._xlws.FILTER(Table3[subloc_assigned],Table3[name]=Table2[[#This Row],[Protein]],""))&amp;" ","")</f>
        <v/>
      </c>
      <c r="P726" s="6" t="b">
        <f>OR(ISNUMBER(FIND(" m ",Table2[[#This Row],[loc?]])),ISNUMBER(FIND(" mm ",Table2[[#This Row],[loc?]])))</f>
        <v>0</v>
      </c>
      <c r="Q726" s="6" t="b">
        <f>AND(OR(ISNUMBER(FIND(" m ",Table2[[#This Row],[loc?]])),ISNUMBER(FIND(" mm ",Table2[[#This Row],[loc?]]))),SUBSTITUTE(SUBSTITUTE(Table2[[#This Row],[loc?]]," m ","")," mm ","")="")</f>
        <v>0</v>
      </c>
      <c r="R726" s="36" cm="1">
        <f t="array" ref="R726">AVERAGE(IF(Table2[[#This Row],[Min_aerobic_1]:[Min_aerobic_2]]="NA",0,Table2[[#This Row],[Min_aerobic_1]:[Min_aerobic_2]]))</f>
        <v>9.2307100601446252E-7</v>
      </c>
    </row>
    <row r="727" spans="1:18" x14ac:dyDescent="0.35">
      <c r="A727" s="4" t="s">
        <v>2178</v>
      </c>
      <c r="B727" s="4" t="s">
        <v>2179</v>
      </c>
      <c r="C727" s="4" t="s">
        <v>2180</v>
      </c>
      <c r="D727" s="6">
        <v>2.2031930024859001E-5</v>
      </c>
      <c r="E727" s="6">
        <v>2.03255398080969E-5</v>
      </c>
      <c r="F727" s="6">
        <v>2.4526989955273601E-5</v>
      </c>
      <c r="G727" s="6">
        <v>2.5110307070603301E-5</v>
      </c>
      <c r="H727" s="6">
        <v>1.0402481403210501E-5</v>
      </c>
      <c r="I727" s="6">
        <v>9.6061890960119193E-6</v>
      </c>
      <c r="J727" s="6">
        <v>1.00987381986669E-5</v>
      </c>
      <c r="K727" s="6">
        <v>8.6577826179819393E-6</v>
      </c>
      <c r="L727" s="6">
        <v>1.01080635475995E-5</v>
      </c>
      <c r="M727" s="6">
        <v>9.92749247721455E-6</v>
      </c>
      <c r="N727" s="4" t="b">
        <f>_xlfn.XLOOKUP(Table2[[#This Row],[Protein]],Table3[name],Table3[subloc_assigned],"")&lt;&gt;""</f>
        <v>1</v>
      </c>
      <c r="O727" s="6" t="str" cm="1">
        <f t="array" ref="O727">IF(Table2[[#This Row],[modeled?]]," "&amp;_xlfn.TEXTJOIN(" ",FALSE,_xlfn._xlws.FILTER(Table3[subloc_assigned],Table3[name]=Table2[[#This Row],[Protein]],""))&amp;" ","")</f>
        <v xml:space="preserve"> m </v>
      </c>
      <c r="P727" s="6" t="b">
        <f>OR(ISNUMBER(FIND(" m ",Table2[[#This Row],[loc?]])),ISNUMBER(FIND(" mm ",Table2[[#This Row],[loc?]])))</f>
        <v>1</v>
      </c>
      <c r="Q727" s="6" t="b">
        <f>AND(OR(ISNUMBER(FIND(" m ",Table2[[#This Row],[loc?]])),ISNUMBER(FIND(" mm ",Table2[[#This Row],[loc?]]))),SUBSTITUTE(SUBSTITUTE(Table2[[#This Row],[loc?]]," m ","")," mm ","")="")</f>
        <v>1</v>
      </c>
      <c r="R727" s="36" cm="1">
        <f t="array" ref="R727">AVERAGE(IF(Table2[[#This Row],[Min_aerobic_1]:[Min_aerobic_2]]="NA",0,Table2[[#This Row],[Min_aerobic_1]:[Min_aerobic_2]]))</f>
        <v>2.117873491647795E-5</v>
      </c>
    </row>
    <row r="728" spans="1:18" x14ac:dyDescent="0.35">
      <c r="A728" s="4" t="s">
        <v>2181</v>
      </c>
      <c r="B728" s="4" t="s">
        <v>2182</v>
      </c>
      <c r="C728" s="4" t="s">
        <v>2183</v>
      </c>
      <c r="D728" s="6">
        <v>3.07571308756683E-6</v>
      </c>
      <c r="E728" s="6">
        <v>2.0906463356312399E-6</v>
      </c>
      <c r="F728" s="6">
        <v>3.0685261796547401E-6</v>
      </c>
      <c r="G728" s="6">
        <v>2.8923870519779802E-6</v>
      </c>
      <c r="H728" s="6">
        <v>2.80097836103701E-6</v>
      </c>
      <c r="I728" s="6">
        <v>2.9328414772946702E-6</v>
      </c>
      <c r="J728" s="6">
        <v>2.7348721631682298E-6</v>
      </c>
      <c r="K728" s="6">
        <v>3.0665180038054601E-6</v>
      </c>
      <c r="L728" s="6">
        <v>3.15652566843295E-6</v>
      </c>
      <c r="M728" s="6">
        <v>3.0086300111622398E-6</v>
      </c>
      <c r="N728" s="4" t="b">
        <f>_xlfn.XLOOKUP(Table2[[#This Row],[Protein]],Table3[name],Table3[subloc_assigned],"")&lt;&gt;""</f>
        <v>0</v>
      </c>
      <c r="O728" s="6" t="str" cm="1">
        <f t="array" ref="O728">IF(Table2[[#This Row],[modeled?]]," "&amp;_xlfn.TEXTJOIN(" ",FALSE,_xlfn._xlws.FILTER(Table3[subloc_assigned],Table3[name]=Table2[[#This Row],[Protein]],""))&amp;" ","")</f>
        <v/>
      </c>
      <c r="P728" s="6" t="b">
        <f>OR(ISNUMBER(FIND(" m ",Table2[[#This Row],[loc?]])),ISNUMBER(FIND(" mm ",Table2[[#This Row],[loc?]])))</f>
        <v>0</v>
      </c>
      <c r="Q728" s="6" t="b">
        <f>AND(OR(ISNUMBER(FIND(" m ",Table2[[#This Row],[loc?]])),ISNUMBER(FIND(" mm ",Table2[[#This Row],[loc?]]))),SUBSTITUTE(SUBSTITUTE(Table2[[#This Row],[loc?]]," m ","")," mm ","")="")</f>
        <v>0</v>
      </c>
      <c r="R728" s="36" cm="1">
        <f t="array" ref="R728">AVERAGE(IF(Table2[[#This Row],[Min_aerobic_1]:[Min_aerobic_2]]="NA",0,Table2[[#This Row],[Min_aerobic_1]:[Min_aerobic_2]]))</f>
        <v>2.5831797115990351E-6</v>
      </c>
    </row>
    <row r="729" spans="1:18" x14ac:dyDescent="0.35">
      <c r="A729" s="4" t="s">
        <v>2184</v>
      </c>
      <c r="B729" s="4" t="s">
        <v>2185</v>
      </c>
      <c r="C729" s="4" t="s">
        <v>2186</v>
      </c>
      <c r="D729" s="6">
        <v>1.6240123890575E-6</v>
      </c>
      <c r="E729" s="6">
        <v>1.5508692937392399E-6</v>
      </c>
      <c r="F729" s="6">
        <v>1.61921569164179E-6</v>
      </c>
      <c r="G729" s="6">
        <v>1.7281163869895301E-6</v>
      </c>
      <c r="H729" s="4" t="s">
        <v>19</v>
      </c>
      <c r="I729" s="4" t="s">
        <v>19</v>
      </c>
      <c r="J729" s="4" t="s">
        <v>19</v>
      </c>
      <c r="K729" s="4" t="s">
        <v>19</v>
      </c>
      <c r="L729" s="4" t="s">
        <v>19</v>
      </c>
      <c r="M729" s="4" t="s">
        <v>19</v>
      </c>
      <c r="N729" s="4" t="b">
        <f>_xlfn.XLOOKUP(Table2[[#This Row],[Protein]],Table3[name],Table3[subloc_assigned],"")&lt;&gt;""</f>
        <v>1</v>
      </c>
      <c r="O729" s="6" t="str" cm="1">
        <f t="array" ref="O729">IF(Table2[[#This Row],[modeled?]]," "&amp;_xlfn.TEXTJOIN(" ",FALSE,_xlfn._xlws.FILTER(Table3[subloc_assigned],Table3[name]=Table2[[#This Row],[Protein]],""))&amp;" ","")</f>
        <v xml:space="preserve"> rm </v>
      </c>
      <c r="P729" s="6" t="b">
        <f>OR(ISNUMBER(FIND(" m ",Table2[[#This Row],[loc?]])),ISNUMBER(FIND(" mm ",Table2[[#This Row],[loc?]])))</f>
        <v>0</v>
      </c>
      <c r="Q729" s="6" t="b">
        <f>AND(OR(ISNUMBER(FIND(" m ",Table2[[#This Row],[loc?]])),ISNUMBER(FIND(" mm ",Table2[[#This Row],[loc?]]))),SUBSTITUTE(SUBSTITUTE(Table2[[#This Row],[loc?]]," m ","")," mm ","")="")</f>
        <v>0</v>
      </c>
      <c r="R729" s="36" cm="1">
        <f t="array" ref="R729">AVERAGE(IF(Table2[[#This Row],[Min_aerobic_1]:[Min_aerobic_2]]="NA",0,Table2[[#This Row],[Min_aerobic_1]:[Min_aerobic_2]]))</f>
        <v>1.5874408413983698E-6</v>
      </c>
    </row>
    <row r="730" spans="1:18" x14ac:dyDescent="0.35">
      <c r="A730" s="4" t="s">
        <v>2187</v>
      </c>
      <c r="B730" s="4" t="s">
        <v>2188</v>
      </c>
      <c r="C730" s="4" t="s">
        <v>2188</v>
      </c>
      <c r="D730" s="6">
        <v>6.4261557273588502E-6</v>
      </c>
      <c r="E730" s="6">
        <v>8.46826780666233E-6</v>
      </c>
      <c r="F730" s="6">
        <v>8.1094230680923402E-6</v>
      </c>
      <c r="G730" s="6">
        <v>8.4201942989874699E-6</v>
      </c>
      <c r="H730" s="6">
        <v>1.9278727836117301E-5</v>
      </c>
      <c r="I730" s="6">
        <v>1.8430229158238498E-5</v>
      </c>
      <c r="J730" s="6">
        <v>1.9610231731913E-5</v>
      </c>
      <c r="K730" s="6">
        <v>2.4413177320115098E-5</v>
      </c>
      <c r="L730" s="6">
        <v>2.7160406541558899E-5</v>
      </c>
      <c r="M730" s="6">
        <v>2.3886658603277199E-5</v>
      </c>
      <c r="N730" s="4" t="b">
        <f>_xlfn.XLOOKUP(Table2[[#This Row],[Protein]],Table3[name],Table3[subloc_assigned],"")&lt;&gt;""</f>
        <v>0</v>
      </c>
      <c r="O730" s="6" t="str" cm="1">
        <f t="array" ref="O730">IF(Table2[[#This Row],[modeled?]]," "&amp;_xlfn.TEXTJOIN(" ",FALSE,_xlfn._xlws.FILTER(Table3[subloc_assigned],Table3[name]=Table2[[#This Row],[Protein]],""))&amp;" ","")</f>
        <v/>
      </c>
      <c r="P730" s="6" t="b">
        <f>OR(ISNUMBER(FIND(" m ",Table2[[#This Row],[loc?]])),ISNUMBER(FIND(" mm ",Table2[[#This Row],[loc?]])))</f>
        <v>0</v>
      </c>
      <c r="Q730" s="6" t="b">
        <f>AND(OR(ISNUMBER(FIND(" m ",Table2[[#This Row],[loc?]])),ISNUMBER(FIND(" mm ",Table2[[#This Row],[loc?]]))),SUBSTITUTE(SUBSTITUTE(Table2[[#This Row],[loc?]]," m ","")," mm ","")="")</f>
        <v>0</v>
      </c>
      <c r="R730" s="36" cm="1">
        <f t="array" ref="R730">AVERAGE(IF(Table2[[#This Row],[Min_aerobic_1]:[Min_aerobic_2]]="NA",0,Table2[[#This Row],[Min_aerobic_1]:[Min_aerobic_2]]))</f>
        <v>7.4472117670105901E-6</v>
      </c>
    </row>
    <row r="731" spans="1:18" x14ac:dyDescent="0.35">
      <c r="A731" s="4" t="s">
        <v>2189</v>
      </c>
      <c r="B731" s="4" t="s">
        <v>2190</v>
      </c>
      <c r="C731" s="4" t="s">
        <v>2191</v>
      </c>
      <c r="D731" s="6">
        <v>2.9783971452331402E-6</v>
      </c>
      <c r="E731" s="6">
        <v>2.6127002349682999E-6</v>
      </c>
      <c r="F731" s="6">
        <v>3.0674476923538902E-6</v>
      </c>
      <c r="G731" s="6">
        <v>3.0964153151901499E-6</v>
      </c>
      <c r="H731" s="6">
        <v>3.0764507585596698E-6</v>
      </c>
      <c r="I731" s="6">
        <v>3.0514645303671301E-6</v>
      </c>
      <c r="J731" s="6">
        <v>3.1577821233647999E-6</v>
      </c>
      <c r="K731" s="6">
        <v>3.3315555063392301E-6</v>
      </c>
      <c r="L731" s="6">
        <v>3.09054808418377E-6</v>
      </c>
      <c r="M731" s="6">
        <v>3.1085099228371199E-6</v>
      </c>
      <c r="N731" s="4" t="b">
        <f>_xlfn.XLOOKUP(Table2[[#This Row],[Protein]],Table3[name],Table3[subloc_assigned],"")&lt;&gt;""</f>
        <v>0</v>
      </c>
      <c r="O731" s="6" t="str" cm="1">
        <f t="array" ref="O731">IF(Table2[[#This Row],[modeled?]]," "&amp;_xlfn.TEXTJOIN(" ",FALSE,_xlfn._xlws.FILTER(Table3[subloc_assigned],Table3[name]=Table2[[#This Row],[Protein]],""))&amp;" ","")</f>
        <v/>
      </c>
      <c r="P731" s="6" t="b">
        <f>OR(ISNUMBER(FIND(" m ",Table2[[#This Row],[loc?]])),ISNUMBER(FIND(" mm ",Table2[[#This Row],[loc?]])))</f>
        <v>0</v>
      </c>
      <c r="Q731" s="6" t="b">
        <f>AND(OR(ISNUMBER(FIND(" m ",Table2[[#This Row],[loc?]])),ISNUMBER(FIND(" mm ",Table2[[#This Row],[loc?]]))),SUBSTITUTE(SUBSTITUTE(Table2[[#This Row],[loc?]]," m ","")," mm ","")="")</f>
        <v>0</v>
      </c>
      <c r="R731" s="36" cm="1">
        <f t="array" ref="R731">AVERAGE(IF(Table2[[#This Row],[Min_aerobic_1]:[Min_aerobic_2]]="NA",0,Table2[[#This Row],[Min_aerobic_1]:[Min_aerobic_2]]))</f>
        <v>2.7955486901007198E-6</v>
      </c>
    </row>
    <row r="732" spans="1:18" x14ac:dyDescent="0.35">
      <c r="A732" s="4" t="s">
        <v>2192</v>
      </c>
      <c r="B732" s="4" t="s">
        <v>2193</v>
      </c>
      <c r="C732" s="4" t="s">
        <v>2194</v>
      </c>
      <c r="D732" s="4">
        <v>1.08821002558043E-4</v>
      </c>
      <c r="E732" s="4">
        <v>1.02371751242335E-4</v>
      </c>
      <c r="F732" s="4">
        <v>1.2174510140099E-4</v>
      </c>
      <c r="G732" s="4">
        <v>1.19527946029129E-4</v>
      </c>
      <c r="H732" s="6">
        <v>6.9116214678613503E-5</v>
      </c>
      <c r="I732" s="6">
        <v>7.1195113935959095E-5</v>
      </c>
      <c r="J732" s="6">
        <v>7.2823022800203705E-5</v>
      </c>
      <c r="K732" s="6">
        <v>8.1065276768771201E-5</v>
      </c>
      <c r="L732" s="6">
        <v>8.3246671956587902E-5</v>
      </c>
      <c r="M732" s="6">
        <v>8.3990788866491594E-5</v>
      </c>
      <c r="N732" s="4" t="b">
        <f>_xlfn.XLOOKUP(Table2[[#This Row],[Protein]],Table3[name],Table3[subloc_assigned],"")&lt;&gt;""</f>
        <v>0</v>
      </c>
      <c r="O732" s="6" t="str" cm="1">
        <f t="array" ref="O732">IF(Table2[[#This Row],[modeled?]]," "&amp;_xlfn.TEXTJOIN(" ",FALSE,_xlfn._xlws.FILTER(Table3[subloc_assigned],Table3[name]=Table2[[#This Row],[Protein]],""))&amp;" ","")</f>
        <v/>
      </c>
      <c r="P732" s="6" t="b">
        <f>OR(ISNUMBER(FIND(" m ",Table2[[#This Row],[loc?]])),ISNUMBER(FIND(" mm ",Table2[[#This Row],[loc?]])))</f>
        <v>0</v>
      </c>
      <c r="Q732" s="6" t="b">
        <f>AND(OR(ISNUMBER(FIND(" m ",Table2[[#This Row],[loc?]])),ISNUMBER(FIND(" mm ",Table2[[#This Row],[loc?]]))),SUBSTITUTE(SUBSTITUTE(Table2[[#This Row],[loc?]]," m ","")," mm ","")="")</f>
        <v>0</v>
      </c>
      <c r="R732" s="36" cm="1">
        <f t="array" ref="R732">AVERAGE(IF(Table2[[#This Row],[Min_aerobic_1]:[Min_aerobic_2]]="NA",0,Table2[[#This Row],[Min_aerobic_1]:[Min_aerobic_2]]))</f>
        <v>1.0559637690018899E-4</v>
      </c>
    </row>
    <row r="733" spans="1:18" x14ac:dyDescent="0.35">
      <c r="A733" s="4" t="s">
        <v>2195</v>
      </c>
      <c r="B733" s="4" t="s">
        <v>2196</v>
      </c>
      <c r="C733" s="4" t="s">
        <v>2197</v>
      </c>
      <c r="D733" s="6">
        <v>9.4459895938143406E-6</v>
      </c>
      <c r="E733" s="6">
        <v>9.9087545238080595E-6</v>
      </c>
      <c r="F733" s="6">
        <v>1.59758861257272E-5</v>
      </c>
      <c r="G733" s="6">
        <v>1.6489117113322001E-5</v>
      </c>
      <c r="H733" s="6">
        <v>4.6462866153528503E-6</v>
      </c>
      <c r="I733" s="6">
        <v>4.4530241521596402E-6</v>
      </c>
      <c r="J733" s="6">
        <v>4.66578882351673E-6</v>
      </c>
      <c r="K733" s="6">
        <v>4.5776249498689099E-6</v>
      </c>
      <c r="L733" s="6">
        <v>4.8823986691401299E-6</v>
      </c>
      <c r="M733" s="6">
        <v>4.7017248883998503E-6</v>
      </c>
      <c r="N733" s="4" t="b">
        <f>_xlfn.XLOOKUP(Table2[[#This Row],[Protein]],Table3[name],Table3[subloc_assigned],"")&lt;&gt;""</f>
        <v>1</v>
      </c>
      <c r="O733" s="6" t="str" cm="1">
        <f t="array" ref="O733">IF(Table2[[#This Row],[modeled?]]," "&amp;_xlfn.TEXTJOIN(" ",FALSE,_xlfn._xlws.FILTER(Table3[subloc_assigned],Table3[name]=Table2[[#This Row],[Protein]],""))&amp;" ","")</f>
        <v xml:space="preserve"> m </v>
      </c>
      <c r="P733" s="6" t="b">
        <f>OR(ISNUMBER(FIND(" m ",Table2[[#This Row],[loc?]])),ISNUMBER(FIND(" mm ",Table2[[#This Row],[loc?]])))</f>
        <v>1</v>
      </c>
      <c r="Q733" s="6" t="b">
        <f>AND(OR(ISNUMBER(FIND(" m ",Table2[[#This Row],[loc?]])),ISNUMBER(FIND(" mm ",Table2[[#This Row],[loc?]]))),SUBSTITUTE(SUBSTITUTE(Table2[[#This Row],[loc?]]," m ","")," mm ","")="")</f>
        <v>1</v>
      </c>
      <c r="R733" s="36" cm="1">
        <f t="array" ref="R733">AVERAGE(IF(Table2[[#This Row],[Min_aerobic_1]:[Min_aerobic_2]]="NA",0,Table2[[#This Row],[Min_aerobic_1]:[Min_aerobic_2]]))</f>
        <v>9.6773720588112E-6</v>
      </c>
    </row>
    <row r="734" spans="1:18" x14ac:dyDescent="0.35">
      <c r="A734" s="4" t="s">
        <v>2198</v>
      </c>
      <c r="B734" s="4" t="s">
        <v>2199</v>
      </c>
      <c r="C734" s="4" t="s">
        <v>2200</v>
      </c>
      <c r="D734" s="4">
        <v>1.05828889178566E-4</v>
      </c>
      <c r="E734" s="4">
        <v>1.05400211067262E-4</v>
      </c>
      <c r="F734" s="4">
        <v>1.1651670581052899E-4</v>
      </c>
      <c r="G734" s="4">
        <v>1.15801315453785E-4</v>
      </c>
      <c r="H734" s="6">
        <v>9.3508021362290897E-5</v>
      </c>
      <c r="I734" s="6">
        <v>9.52661070802912E-5</v>
      </c>
      <c r="J734" s="6">
        <v>9.5083757769528194E-5</v>
      </c>
      <c r="K734" s="4">
        <v>1.11945902861185E-4</v>
      </c>
      <c r="L734" s="4">
        <v>1.19618026754002E-4</v>
      </c>
      <c r="M734" s="4">
        <v>1.16182510942137E-4</v>
      </c>
      <c r="N734" s="4" t="b">
        <f>_xlfn.XLOOKUP(Table2[[#This Row],[Protein]],Table3[name],Table3[subloc_assigned],"")&lt;&gt;""</f>
        <v>0</v>
      </c>
      <c r="O734" s="6" t="str" cm="1">
        <f t="array" ref="O734">IF(Table2[[#This Row],[modeled?]]," "&amp;_xlfn.TEXTJOIN(" ",FALSE,_xlfn._xlws.FILTER(Table3[subloc_assigned],Table3[name]=Table2[[#This Row],[Protein]],""))&amp;" ","")</f>
        <v/>
      </c>
      <c r="P734" s="6" t="b">
        <f>OR(ISNUMBER(FIND(" m ",Table2[[#This Row],[loc?]])),ISNUMBER(FIND(" mm ",Table2[[#This Row],[loc?]])))</f>
        <v>0</v>
      </c>
      <c r="Q734" s="6" t="b">
        <f>AND(OR(ISNUMBER(FIND(" m ",Table2[[#This Row],[loc?]])),ISNUMBER(FIND(" mm ",Table2[[#This Row],[loc?]]))),SUBSTITUTE(SUBSTITUTE(Table2[[#This Row],[loc?]]," m ","")," mm ","")="")</f>
        <v>0</v>
      </c>
      <c r="R734" s="36" cm="1">
        <f t="array" ref="R734">AVERAGE(IF(Table2[[#This Row],[Min_aerobic_1]:[Min_aerobic_2]]="NA",0,Table2[[#This Row],[Min_aerobic_1]:[Min_aerobic_2]]))</f>
        <v>1.05614550122914E-4</v>
      </c>
    </row>
    <row r="735" spans="1:18" x14ac:dyDescent="0.35">
      <c r="A735" s="4" t="s">
        <v>2201</v>
      </c>
      <c r="B735" s="4" t="s">
        <v>2202</v>
      </c>
      <c r="C735" s="4" t="s">
        <v>2203</v>
      </c>
      <c r="D735" s="4" t="s">
        <v>19</v>
      </c>
      <c r="E735" s="4" t="s">
        <v>19</v>
      </c>
      <c r="F735" s="4" t="s">
        <v>19</v>
      </c>
      <c r="G735" s="4" t="s">
        <v>19</v>
      </c>
      <c r="H735" s="6">
        <v>8.3475128834775599E-8</v>
      </c>
      <c r="I735" s="6">
        <v>8.2977360461693901E-8</v>
      </c>
      <c r="J735" s="6">
        <v>9.0859653176504705E-8</v>
      </c>
      <c r="K735" s="6">
        <v>8.9976298776179799E-8</v>
      </c>
      <c r="L735" s="6">
        <v>1.03937224728867E-7</v>
      </c>
      <c r="M735" s="6">
        <v>9.5681807123284306E-8</v>
      </c>
      <c r="N735" s="4" t="b">
        <f>_xlfn.XLOOKUP(Table2[[#This Row],[Protein]],Table3[name],Table3[subloc_assigned],"")&lt;&gt;""</f>
        <v>0</v>
      </c>
      <c r="O735" s="6" t="str" cm="1">
        <f t="array" ref="O735">IF(Table2[[#This Row],[modeled?]]," "&amp;_xlfn.TEXTJOIN(" ",FALSE,_xlfn._xlws.FILTER(Table3[subloc_assigned],Table3[name]=Table2[[#This Row],[Protein]],""))&amp;" ","")</f>
        <v/>
      </c>
      <c r="P735" s="6" t="b">
        <f>OR(ISNUMBER(FIND(" m ",Table2[[#This Row],[loc?]])),ISNUMBER(FIND(" mm ",Table2[[#This Row],[loc?]])))</f>
        <v>0</v>
      </c>
      <c r="Q735" s="6" t="b">
        <f>AND(OR(ISNUMBER(FIND(" m ",Table2[[#This Row],[loc?]])),ISNUMBER(FIND(" mm ",Table2[[#This Row],[loc?]]))),SUBSTITUTE(SUBSTITUTE(Table2[[#This Row],[loc?]]," m ","")," mm ","")="")</f>
        <v>0</v>
      </c>
      <c r="R735" s="36" cm="1">
        <f t="array" ref="R735">AVERAGE(IF(Table2[[#This Row],[Min_aerobic_1]:[Min_aerobic_2]]="NA",0,Table2[[#This Row],[Min_aerobic_1]:[Min_aerobic_2]]))</f>
        <v>0</v>
      </c>
    </row>
    <row r="736" spans="1:18" x14ac:dyDescent="0.35">
      <c r="A736" s="4" t="s">
        <v>2204</v>
      </c>
      <c r="B736" s="4" t="s">
        <v>2205</v>
      </c>
      <c r="C736" s="4" t="s">
        <v>2206</v>
      </c>
      <c r="D736" s="4" t="s">
        <v>19</v>
      </c>
      <c r="E736" s="4" t="s">
        <v>19</v>
      </c>
      <c r="F736" s="4" t="s">
        <v>19</v>
      </c>
      <c r="G736" s="4" t="s">
        <v>19</v>
      </c>
      <c r="H736" s="6">
        <v>6.3376364545916902E-6</v>
      </c>
      <c r="I736" s="6">
        <v>5.9921181538124502E-6</v>
      </c>
      <c r="J736" s="6">
        <v>6.2000106071719104E-6</v>
      </c>
      <c r="K736" s="6">
        <v>7.2933996835887202E-6</v>
      </c>
      <c r="L736" s="6">
        <v>6.9428727570895901E-6</v>
      </c>
      <c r="M736" s="6">
        <v>6.3335187402761397E-6</v>
      </c>
      <c r="N736" s="4" t="b">
        <f>_xlfn.XLOOKUP(Table2[[#This Row],[Protein]],Table3[name],Table3[subloc_assigned],"")&lt;&gt;""</f>
        <v>0</v>
      </c>
      <c r="O736" s="6" t="str" cm="1">
        <f t="array" ref="O736">IF(Table2[[#This Row],[modeled?]]," "&amp;_xlfn.TEXTJOIN(" ",FALSE,_xlfn._xlws.FILTER(Table3[subloc_assigned],Table3[name]=Table2[[#This Row],[Protein]],""))&amp;" ","")</f>
        <v/>
      </c>
      <c r="P736" s="6" t="b">
        <f>OR(ISNUMBER(FIND(" m ",Table2[[#This Row],[loc?]])),ISNUMBER(FIND(" mm ",Table2[[#This Row],[loc?]])))</f>
        <v>0</v>
      </c>
      <c r="Q736" s="6" t="b">
        <f>AND(OR(ISNUMBER(FIND(" m ",Table2[[#This Row],[loc?]])),ISNUMBER(FIND(" mm ",Table2[[#This Row],[loc?]]))),SUBSTITUTE(SUBSTITUTE(Table2[[#This Row],[loc?]]," m ","")," mm ","")="")</f>
        <v>0</v>
      </c>
      <c r="R736" s="36" cm="1">
        <f t="array" ref="R736">AVERAGE(IF(Table2[[#This Row],[Min_aerobic_1]:[Min_aerobic_2]]="NA",0,Table2[[#This Row],[Min_aerobic_1]:[Min_aerobic_2]]))</f>
        <v>0</v>
      </c>
    </row>
    <row r="737" spans="1:18" x14ac:dyDescent="0.35">
      <c r="A737" s="4" t="s">
        <v>2207</v>
      </c>
      <c r="B737" s="4" t="s">
        <v>2208</v>
      </c>
      <c r="C737" s="4" t="s">
        <v>2208</v>
      </c>
      <c r="D737" s="4" t="s">
        <v>19</v>
      </c>
      <c r="E737" s="4" t="s">
        <v>19</v>
      </c>
      <c r="F737" s="4" t="s">
        <v>19</v>
      </c>
      <c r="G737" s="4" t="s">
        <v>19</v>
      </c>
      <c r="H737" s="6">
        <v>1.7082861183627099E-7</v>
      </c>
      <c r="I737" s="6">
        <v>1.7481740244893E-7</v>
      </c>
      <c r="J737" s="6">
        <v>1.79710515449128E-7</v>
      </c>
      <c r="K737" s="6">
        <v>2.01008720694549E-7</v>
      </c>
      <c r="L737" s="6">
        <v>2.1376757024570601E-7</v>
      </c>
      <c r="M737" s="6">
        <v>2.1542910893136499E-7</v>
      </c>
      <c r="N737" s="4" t="b">
        <f>_xlfn.XLOOKUP(Table2[[#This Row],[Protein]],Table3[name],Table3[subloc_assigned],"")&lt;&gt;""</f>
        <v>0</v>
      </c>
      <c r="O737" s="6" t="str" cm="1">
        <f t="array" ref="O737">IF(Table2[[#This Row],[modeled?]]," "&amp;_xlfn.TEXTJOIN(" ",FALSE,_xlfn._xlws.FILTER(Table3[subloc_assigned],Table3[name]=Table2[[#This Row],[Protein]],""))&amp;" ","")</f>
        <v/>
      </c>
      <c r="P737" s="6" t="b">
        <f>OR(ISNUMBER(FIND(" m ",Table2[[#This Row],[loc?]])),ISNUMBER(FIND(" mm ",Table2[[#This Row],[loc?]])))</f>
        <v>0</v>
      </c>
      <c r="Q737" s="6" t="b">
        <f>AND(OR(ISNUMBER(FIND(" m ",Table2[[#This Row],[loc?]])),ISNUMBER(FIND(" mm ",Table2[[#This Row],[loc?]]))),SUBSTITUTE(SUBSTITUTE(Table2[[#This Row],[loc?]]," m ","")," mm ","")="")</f>
        <v>0</v>
      </c>
      <c r="R737" s="36" cm="1">
        <f t="array" ref="R737">AVERAGE(IF(Table2[[#This Row],[Min_aerobic_1]:[Min_aerobic_2]]="NA",0,Table2[[#This Row],[Min_aerobic_1]:[Min_aerobic_2]]))</f>
        <v>0</v>
      </c>
    </row>
    <row r="738" spans="1:18" x14ac:dyDescent="0.35">
      <c r="A738" s="4" t="s">
        <v>2209</v>
      </c>
      <c r="B738" s="4" t="s">
        <v>2210</v>
      </c>
      <c r="C738" s="4" t="s">
        <v>2211</v>
      </c>
      <c r="D738" s="4">
        <v>1.33126517551917E-3</v>
      </c>
      <c r="E738" s="4">
        <v>1.0462546719297E-3</v>
      </c>
      <c r="F738" s="4">
        <v>1.3491539554223401E-3</v>
      </c>
      <c r="G738" s="4">
        <v>1.35668025049569E-3</v>
      </c>
      <c r="H738" s="4">
        <v>9.6055708717118901E-4</v>
      </c>
      <c r="I738" s="4">
        <v>9.5912379831990095E-4</v>
      </c>
      <c r="J738" s="4">
        <v>9.6287513556382804E-4</v>
      </c>
      <c r="K738" s="4">
        <v>1.04114283797117E-3</v>
      </c>
      <c r="L738" s="4">
        <v>1.119194353323E-3</v>
      </c>
      <c r="M738" s="4">
        <v>1.1325212079908501E-3</v>
      </c>
      <c r="N738" s="4" t="b">
        <f>_xlfn.XLOOKUP(Table2[[#This Row],[Protein]],Table3[name],Table3[subloc_assigned],"")&lt;&gt;""</f>
        <v>0</v>
      </c>
      <c r="O738" s="6" t="str" cm="1">
        <f t="array" ref="O738">IF(Table2[[#This Row],[modeled?]]," "&amp;_xlfn.TEXTJOIN(" ",FALSE,_xlfn._xlws.FILTER(Table3[subloc_assigned],Table3[name]=Table2[[#This Row],[Protein]],""))&amp;" ","")</f>
        <v/>
      </c>
      <c r="P738" s="6" t="b">
        <f>OR(ISNUMBER(FIND(" m ",Table2[[#This Row],[loc?]])),ISNUMBER(FIND(" mm ",Table2[[#This Row],[loc?]])))</f>
        <v>0</v>
      </c>
      <c r="Q738" s="6" t="b">
        <f>AND(OR(ISNUMBER(FIND(" m ",Table2[[#This Row],[loc?]])),ISNUMBER(FIND(" mm ",Table2[[#This Row],[loc?]]))),SUBSTITUTE(SUBSTITUTE(Table2[[#This Row],[loc?]]," m ","")," mm ","")="")</f>
        <v>0</v>
      </c>
      <c r="R738" s="36" cm="1">
        <f t="array" ref="R738">AVERAGE(IF(Table2[[#This Row],[Min_aerobic_1]:[Min_aerobic_2]]="NA",0,Table2[[#This Row],[Min_aerobic_1]:[Min_aerobic_2]]))</f>
        <v>1.188759923724435E-3</v>
      </c>
    </row>
    <row r="739" spans="1:18" x14ac:dyDescent="0.35">
      <c r="A739" s="4" t="s">
        <v>2212</v>
      </c>
      <c r="B739" s="4" t="s">
        <v>2213</v>
      </c>
      <c r="C739" s="4" t="s">
        <v>2214</v>
      </c>
      <c r="D739" s="6">
        <v>1.5825815560813199E-6</v>
      </c>
      <c r="E739" s="6">
        <v>1.4691794466828799E-6</v>
      </c>
      <c r="F739" s="6">
        <v>1.4829471452302399E-6</v>
      </c>
      <c r="G739" s="6">
        <v>1.3722749116859399E-6</v>
      </c>
      <c r="H739" s="6">
        <v>6.3241911291916495E-7</v>
      </c>
      <c r="I739" s="6">
        <v>6.1987544463698302E-7</v>
      </c>
      <c r="J739" s="6">
        <v>7.1435786023065503E-7</v>
      </c>
      <c r="K739" s="6">
        <v>6.6705752223464899E-7</v>
      </c>
      <c r="L739" s="6">
        <v>6.8262919616298699E-7</v>
      </c>
      <c r="M739" s="6">
        <v>6.9029752266956895E-7</v>
      </c>
      <c r="N739" s="4" t="b">
        <f>_xlfn.XLOOKUP(Table2[[#This Row],[Protein]],Table3[name],Table3[subloc_assigned],"")&lt;&gt;""</f>
        <v>0</v>
      </c>
      <c r="O739" s="6" t="str" cm="1">
        <f t="array" ref="O739">IF(Table2[[#This Row],[modeled?]]," "&amp;_xlfn.TEXTJOIN(" ",FALSE,_xlfn._xlws.FILTER(Table3[subloc_assigned],Table3[name]=Table2[[#This Row],[Protein]],""))&amp;" ","")</f>
        <v/>
      </c>
      <c r="P739" s="6" t="b">
        <f>OR(ISNUMBER(FIND(" m ",Table2[[#This Row],[loc?]])),ISNUMBER(FIND(" mm ",Table2[[#This Row],[loc?]])))</f>
        <v>0</v>
      </c>
      <c r="Q739" s="6" t="b">
        <f>AND(OR(ISNUMBER(FIND(" m ",Table2[[#This Row],[loc?]])),ISNUMBER(FIND(" mm ",Table2[[#This Row],[loc?]]))),SUBSTITUTE(SUBSTITUTE(Table2[[#This Row],[loc?]]," m ","")," mm ","")="")</f>
        <v>0</v>
      </c>
      <c r="R739" s="36" cm="1">
        <f t="array" ref="R739">AVERAGE(IF(Table2[[#This Row],[Min_aerobic_1]:[Min_aerobic_2]]="NA",0,Table2[[#This Row],[Min_aerobic_1]:[Min_aerobic_2]]))</f>
        <v>1.5258805013820999E-6</v>
      </c>
    </row>
    <row r="740" spans="1:18" x14ac:dyDescent="0.35">
      <c r="A740" s="4" t="s">
        <v>2215</v>
      </c>
      <c r="B740" s="4" t="s">
        <v>2216</v>
      </c>
      <c r="C740" s="4" t="s">
        <v>2217</v>
      </c>
      <c r="D740" s="4">
        <v>1.8204695883556499E-3</v>
      </c>
      <c r="E740" s="4">
        <v>1.8465704995264101E-3</v>
      </c>
      <c r="F740" s="4">
        <v>2.2547008023327902E-3</v>
      </c>
      <c r="G740" s="4">
        <v>2.2306126138846899E-3</v>
      </c>
      <c r="H740" s="4">
        <v>1.9236064424178201E-3</v>
      </c>
      <c r="I740" s="4">
        <v>1.9363096325770901E-3</v>
      </c>
      <c r="J740" s="4">
        <v>1.9438679577554901E-3</v>
      </c>
      <c r="K740" s="4">
        <v>2.06075409074268E-3</v>
      </c>
      <c r="L740" s="4">
        <v>2.1548678993065901E-3</v>
      </c>
      <c r="M740" s="4">
        <v>2.1380759813776698E-3</v>
      </c>
      <c r="N740" s="4" t="b">
        <f>_xlfn.XLOOKUP(Table2[[#This Row],[Protein]],Table3[name],Table3[subloc_assigned],"")&lt;&gt;""</f>
        <v>0</v>
      </c>
      <c r="O740" s="6" t="str" cm="1">
        <f t="array" ref="O740">IF(Table2[[#This Row],[modeled?]]," "&amp;_xlfn.TEXTJOIN(" ",FALSE,_xlfn._xlws.FILTER(Table3[subloc_assigned],Table3[name]=Table2[[#This Row],[Protein]],""))&amp;" ","")</f>
        <v/>
      </c>
      <c r="P740" s="6" t="b">
        <f>OR(ISNUMBER(FIND(" m ",Table2[[#This Row],[loc?]])),ISNUMBER(FIND(" mm ",Table2[[#This Row],[loc?]])))</f>
        <v>0</v>
      </c>
      <c r="Q740" s="6" t="b">
        <f>AND(OR(ISNUMBER(FIND(" m ",Table2[[#This Row],[loc?]])),ISNUMBER(FIND(" mm ",Table2[[#This Row],[loc?]]))),SUBSTITUTE(SUBSTITUTE(Table2[[#This Row],[loc?]]," m ","")," mm ","")="")</f>
        <v>0</v>
      </c>
      <c r="R740" s="36" cm="1">
        <f t="array" ref="R740">AVERAGE(IF(Table2[[#This Row],[Min_aerobic_1]:[Min_aerobic_2]]="NA",0,Table2[[#This Row],[Min_aerobic_1]:[Min_aerobic_2]]))</f>
        <v>1.83352004394103E-3</v>
      </c>
    </row>
    <row r="741" spans="1:18" x14ac:dyDescent="0.35">
      <c r="A741" s="4" t="s">
        <v>2218</v>
      </c>
      <c r="B741" s="4" t="s">
        <v>2219</v>
      </c>
      <c r="C741" s="4" t="s">
        <v>2220</v>
      </c>
      <c r="D741" s="6">
        <v>3.9977527845782403E-5</v>
      </c>
      <c r="E741" s="6">
        <v>5.2024274412581798E-5</v>
      </c>
      <c r="F741" s="6">
        <v>4.65362051196528E-5</v>
      </c>
      <c r="G741" s="6">
        <v>4.5553137402189503E-5</v>
      </c>
      <c r="H741" s="6">
        <v>4.40583087621426E-5</v>
      </c>
      <c r="I741" s="6">
        <v>4.5119894331419698E-5</v>
      </c>
      <c r="J741" s="6">
        <v>4.5376854579964601E-5</v>
      </c>
      <c r="K741" s="6">
        <v>4.6974692333229003E-5</v>
      </c>
      <c r="L741" s="6">
        <v>4.9395183458214099E-5</v>
      </c>
      <c r="M741" s="6">
        <v>5.04971372201155E-5</v>
      </c>
      <c r="N741" s="4" t="b">
        <f>_xlfn.XLOOKUP(Table2[[#This Row],[Protein]],Table3[name],Table3[subloc_assigned],"")&lt;&gt;""</f>
        <v>0</v>
      </c>
      <c r="O741" s="6" t="str" cm="1">
        <f t="array" ref="O741">IF(Table2[[#This Row],[modeled?]]," "&amp;_xlfn.TEXTJOIN(" ",FALSE,_xlfn._xlws.FILTER(Table3[subloc_assigned],Table3[name]=Table2[[#This Row],[Protein]],""))&amp;" ","")</f>
        <v/>
      </c>
      <c r="P741" s="6" t="b">
        <f>OR(ISNUMBER(FIND(" m ",Table2[[#This Row],[loc?]])),ISNUMBER(FIND(" mm ",Table2[[#This Row],[loc?]])))</f>
        <v>0</v>
      </c>
      <c r="Q741" s="6" t="b">
        <f>AND(OR(ISNUMBER(FIND(" m ",Table2[[#This Row],[loc?]])),ISNUMBER(FIND(" mm ",Table2[[#This Row],[loc?]]))),SUBSTITUTE(SUBSTITUTE(Table2[[#This Row],[loc?]]," m ","")," mm ","")="")</f>
        <v>0</v>
      </c>
      <c r="R741" s="36" cm="1">
        <f t="array" ref="R741">AVERAGE(IF(Table2[[#This Row],[Min_aerobic_1]:[Min_aerobic_2]]="NA",0,Table2[[#This Row],[Min_aerobic_1]:[Min_aerobic_2]]))</f>
        <v>4.6000901129182104E-5</v>
      </c>
    </row>
    <row r="742" spans="1:18" x14ac:dyDescent="0.35">
      <c r="A742" s="4" t="s">
        <v>2221</v>
      </c>
      <c r="B742" s="4" t="s">
        <v>2222</v>
      </c>
      <c r="C742" s="4" t="s">
        <v>2223</v>
      </c>
      <c r="D742" s="6">
        <v>1.8713804329623801E-5</v>
      </c>
      <c r="E742" s="6">
        <v>1.8165319311379499E-5</v>
      </c>
      <c r="F742" s="6">
        <v>2.1835337504450701E-5</v>
      </c>
      <c r="G742" s="6">
        <v>2.2565613012456499E-5</v>
      </c>
      <c r="H742" s="6">
        <v>1.16157743306306E-5</v>
      </c>
      <c r="I742" s="6">
        <v>1.1539842219187499E-5</v>
      </c>
      <c r="J742" s="6">
        <v>1.1456847579018801E-5</v>
      </c>
      <c r="K742" s="6">
        <v>1.3397662186725099E-5</v>
      </c>
      <c r="L742" s="6">
        <v>1.38355960111843E-5</v>
      </c>
      <c r="M742" s="6">
        <v>1.4373551131153501E-5</v>
      </c>
      <c r="N742" s="4" t="b">
        <f>_xlfn.XLOOKUP(Table2[[#This Row],[Protein]],Table3[name],Table3[subloc_assigned],"")&lt;&gt;""</f>
        <v>0</v>
      </c>
      <c r="O742" s="6" t="str" cm="1">
        <f t="array" ref="O742">IF(Table2[[#This Row],[modeled?]]," "&amp;_xlfn.TEXTJOIN(" ",FALSE,_xlfn._xlws.FILTER(Table3[subloc_assigned],Table3[name]=Table2[[#This Row],[Protein]],""))&amp;" ","")</f>
        <v/>
      </c>
      <c r="P742" s="6" t="b">
        <f>OR(ISNUMBER(FIND(" m ",Table2[[#This Row],[loc?]])),ISNUMBER(FIND(" mm ",Table2[[#This Row],[loc?]])))</f>
        <v>0</v>
      </c>
      <c r="Q742" s="6" t="b">
        <f>AND(OR(ISNUMBER(FIND(" m ",Table2[[#This Row],[loc?]])),ISNUMBER(FIND(" mm ",Table2[[#This Row],[loc?]]))),SUBSTITUTE(SUBSTITUTE(Table2[[#This Row],[loc?]]," m ","")," mm ","")="")</f>
        <v>0</v>
      </c>
      <c r="R742" s="36" cm="1">
        <f t="array" ref="R742">AVERAGE(IF(Table2[[#This Row],[Min_aerobic_1]:[Min_aerobic_2]]="NA",0,Table2[[#This Row],[Min_aerobic_1]:[Min_aerobic_2]]))</f>
        <v>1.8439561820501651E-5</v>
      </c>
    </row>
    <row r="743" spans="1:18" x14ac:dyDescent="0.35">
      <c r="A743" s="4" t="s">
        <v>2224</v>
      </c>
      <c r="B743" s="4" t="s">
        <v>2225</v>
      </c>
      <c r="C743" s="4" t="s">
        <v>2226</v>
      </c>
      <c r="D743" s="6">
        <v>2.5222252925888201E-5</v>
      </c>
      <c r="E743" s="6">
        <v>2.10243411306788E-5</v>
      </c>
      <c r="F743" s="6">
        <v>2.4827897373933901E-5</v>
      </c>
      <c r="G743" s="6">
        <v>2.67376797533295E-5</v>
      </c>
      <c r="H743" s="6">
        <v>2.7674516219756899E-5</v>
      </c>
      <c r="I743" s="6">
        <v>2.86960381009116E-5</v>
      </c>
      <c r="J743" s="6">
        <v>2.96109145870788E-5</v>
      </c>
      <c r="K743" s="6">
        <v>3.0620719865216199E-5</v>
      </c>
      <c r="L743" s="6">
        <v>3.3040149158198998E-5</v>
      </c>
      <c r="M743" s="6">
        <v>3.1583850330267502E-5</v>
      </c>
      <c r="N743" s="4" t="b">
        <f>_xlfn.XLOOKUP(Table2[[#This Row],[Protein]],Table3[name],Table3[subloc_assigned],"")&lt;&gt;""</f>
        <v>0</v>
      </c>
      <c r="O743" s="6" t="str" cm="1">
        <f t="array" ref="O743">IF(Table2[[#This Row],[modeled?]]," "&amp;_xlfn.TEXTJOIN(" ",FALSE,_xlfn._xlws.FILTER(Table3[subloc_assigned],Table3[name]=Table2[[#This Row],[Protein]],""))&amp;" ","")</f>
        <v/>
      </c>
      <c r="P743" s="6" t="b">
        <f>OR(ISNUMBER(FIND(" m ",Table2[[#This Row],[loc?]])),ISNUMBER(FIND(" mm ",Table2[[#This Row],[loc?]])))</f>
        <v>0</v>
      </c>
      <c r="Q743" s="6" t="b">
        <f>AND(OR(ISNUMBER(FIND(" m ",Table2[[#This Row],[loc?]])),ISNUMBER(FIND(" mm ",Table2[[#This Row],[loc?]]))),SUBSTITUTE(SUBSTITUTE(Table2[[#This Row],[loc?]]," m ","")," mm ","")="")</f>
        <v>0</v>
      </c>
      <c r="R743" s="36" cm="1">
        <f t="array" ref="R743">AVERAGE(IF(Table2[[#This Row],[Min_aerobic_1]:[Min_aerobic_2]]="NA",0,Table2[[#This Row],[Min_aerobic_1]:[Min_aerobic_2]]))</f>
        <v>2.3123297028283502E-5</v>
      </c>
    </row>
    <row r="744" spans="1:18" x14ac:dyDescent="0.35">
      <c r="A744" s="4" t="s">
        <v>2227</v>
      </c>
      <c r="B744" s="4" t="s">
        <v>2228</v>
      </c>
      <c r="C744" s="4" t="s">
        <v>2229</v>
      </c>
      <c r="D744" s="6">
        <v>2.3755836929919701E-5</v>
      </c>
      <c r="E744" s="6">
        <v>1.9689158906757999E-5</v>
      </c>
      <c r="F744" s="6">
        <v>2.7533255898461599E-5</v>
      </c>
      <c r="G744" s="6">
        <v>2.6931685245522699E-5</v>
      </c>
      <c r="H744" s="6">
        <v>1.6125152450166602E-5</v>
      </c>
      <c r="I744" s="6">
        <v>1.6547070163506799E-5</v>
      </c>
      <c r="J744" s="6">
        <v>1.6738320705579299E-5</v>
      </c>
      <c r="K744" s="6">
        <v>1.74192960312867E-5</v>
      </c>
      <c r="L744" s="6">
        <v>1.8342146488134101E-5</v>
      </c>
      <c r="M744" s="6">
        <v>1.8289940749569401E-5</v>
      </c>
      <c r="N744" s="4" t="b">
        <f>_xlfn.XLOOKUP(Table2[[#This Row],[Protein]],Table3[name],Table3[subloc_assigned],"")&lt;&gt;""</f>
        <v>0</v>
      </c>
      <c r="O744" s="6" t="str" cm="1">
        <f t="array" ref="O744">IF(Table2[[#This Row],[modeled?]]," "&amp;_xlfn.TEXTJOIN(" ",FALSE,_xlfn._xlws.FILTER(Table3[subloc_assigned],Table3[name]=Table2[[#This Row],[Protein]],""))&amp;" ","")</f>
        <v/>
      </c>
      <c r="P744" s="6" t="b">
        <f>OR(ISNUMBER(FIND(" m ",Table2[[#This Row],[loc?]])),ISNUMBER(FIND(" mm ",Table2[[#This Row],[loc?]])))</f>
        <v>0</v>
      </c>
      <c r="Q744" s="6" t="b">
        <f>AND(OR(ISNUMBER(FIND(" m ",Table2[[#This Row],[loc?]])),ISNUMBER(FIND(" mm ",Table2[[#This Row],[loc?]]))),SUBSTITUTE(SUBSTITUTE(Table2[[#This Row],[loc?]]," m ","")," mm ","")="")</f>
        <v>0</v>
      </c>
      <c r="R744" s="36" cm="1">
        <f t="array" ref="R744">AVERAGE(IF(Table2[[#This Row],[Min_aerobic_1]:[Min_aerobic_2]]="NA",0,Table2[[#This Row],[Min_aerobic_1]:[Min_aerobic_2]]))</f>
        <v>2.172249791833885E-5</v>
      </c>
    </row>
    <row r="745" spans="1:18" x14ac:dyDescent="0.35">
      <c r="A745" s="4" t="s">
        <v>2230</v>
      </c>
      <c r="B745" s="4" t="s">
        <v>2231</v>
      </c>
      <c r="C745" s="4" t="s">
        <v>2232</v>
      </c>
      <c r="D745" s="6">
        <v>4.2275574920052003E-6</v>
      </c>
      <c r="E745" s="6">
        <v>3.67427762456734E-6</v>
      </c>
      <c r="F745" s="6">
        <v>3.8878797373383E-6</v>
      </c>
      <c r="G745" s="6">
        <v>3.65510829550287E-6</v>
      </c>
      <c r="H745" s="6">
        <v>8.0519000797810795E-6</v>
      </c>
      <c r="I745" s="6">
        <v>8.8370308416832793E-6</v>
      </c>
      <c r="J745" s="6">
        <v>7.0827592556782899E-6</v>
      </c>
      <c r="K745" s="6">
        <v>7.6734134172046507E-6</v>
      </c>
      <c r="L745" s="6">
        <v>9.6199992945483602E-6</v>
      </c>
      <c r="M745" s="6">
        <v>9.5478348236957496E-6</v>
      </c>
      <c r="N745" s="4" t="b">
        <f>_xlfn.XLOOKUP(Table2[[#This Row],[Protein]],Table3[name],Table3[subloc_assigned],"")&lt;&gt;""</f>
        <v>1</v>
      </c>
      <c r="O745" s="6" t="str" cm="1">
        <f t="array" ref="O745">IF(Table2[[#This Row],[modeled?]]," "&amp;_xlfn.TEXTJOIN(" ",FALSE,_xlfn._xlws.FILTER(Table3[subloc_assigned],Table3[name]=Table2[[#This Row],[Protein]],""))&amp;" ","")</f>
        <v xml:space="preserve"> c </v>
      </c>
      <c r="P745" s="6" t="b">
        <f>OR(ISNUMBER(FIND(" m ",Table2[[#This Row],[loc?]])),ISNUMBER(FIND(" mm ",Table2[[#This Row],[loc?]])))</f>
        <v>0</v>
      </c>
      <c r="Q745" s="6" t="b">
        <f>AND(OR(ISNUMBER(FIND(" m ",Table2[[#This Row],[loc?]])),ISNUMBER(FIND(" mm ",Table2[[#This Row],[loc?]]))),SUBSTITUTE(SUBSTITUTE(Table2[[#This Row],[loc?]]," m ","")," mm ","")="")</f>
        <v>0</v>
      </c>
      <c r="R745" s="36" cm="1">
        <f t="array" ref="R745">AVERAGE(IF(Table2[[#This Row],[Min_aerobic_1]:[Min_aerobic_2]]="NA",0,Table2[[#This Row],[Min_aerobic_1]:[Min_aerobic_2]]))</f>
        <v>3.9509175582862701E-6</v>
      </c>
    </row>
    <row r="746" spans="1:18" x14ac:dyDescent="0.35">
      <c r="A746" s="4" t="s">
        <v>2233</v>
      </c>
      <c r="B746" s="4" t="s">
        <v>2234</v>
      </c>
      <c r="C746" s="4" t="s">
        <v>2235</v>
      </c>
      <c r="D746" s="4">
        <v>4.0849028831887301E-3</v>
      </c>
      <c r="E746" s="4">
        <v>4.5972270766928601E-3</v>
      </c>
      <c r="F746" s="4">
        <v>4.7507187006042596E-3</v>
      </c>
      <c r="G746" s="4">
        <v>4.8323942599171497E-3</v>
      </c>
      <c r="H746" s="4">
        <v>2.7958376332095601E-3</v>
      </c>
      <c r="I746" s="4">
        <v>2.8393359940566999E-3</v>
      </c>
      <c r="J746" s="4">
        <v>2.84357595413013E-3</v>
      </c>
      <c r="K746" s="4">
        <v>3.45788505673049E-3</v>
      </c>
      <c r="L746" s="4">
        <v>3.2681833587155898E-3</v>
      </c>
      <c r="M746" s="4">
        <v>3.31827713961235E-3</v>
      </c>
      <c r="N746" s="4" t="b">
        <f>_xlfn.XLOOKUP(Table2[[#This Row],[Protein]],Table3[name],Table3[subloc_assigned],"")&lt;&gt;""</f>
        <v>1</v>
      </c>
      <c r="O746" s="6" t="str" cm="1">
        <f t="array" ref="O746">IF(Table2[[#This Row],[modeled?]]," "&amp;_xlfn.TEXTJOIN(" ",FALSE,_xlfn._xlws.FILTER(Table3[subloc_assigned],Table3[name]=Table2[[#This Row],[Protein]],""))&amp;" ","")</f>
        <v xml:space="preserve"> c </v>
      </c>
      <c r="P746" s="6" t="b">
        <f>OR(ISNUMBER(FIND(" m ",Table2[[#This Row],[loc?]])),ISNUMBER(FIND(" mm ",Table2[[#This Row],[loc?]])))</f>
        <v>0</v>
      </c>
      <c r="Q746" s="6" t="b">
        <f>AND(OR(ISNUMBER(FIND(" m ",Table2[[#This Row],[loc?]])),ISNUMBER(FIND(" mm ",Table2[[#This Row],[loc?]]))),SUBSTITUTE(SUBSTITUTE(Table2[[#This Row],[loc?]]," m ","")," mm ","")="")</f>
        <v>0</v>
      </c>
      <c r="R746" s="36" cm="1">
        <f t="array" ref="R746">AVERAGE(IF(Table2[[#This Row],[Min_aerobic_1]:[Min_aerobic_2]]="NA",0,Table2[[#This Row],[Min_aerobic_1]:[Min_aerobic_2]]))</f>
        <v>4.3410649799407956E-3</v>
      </c>
    </row>
    <row r="747" spans="1:18" x14ac:dyDescent="0.35">
      <c r="A747" s="4" t="s">
        <v>2236</v>
      </c>
      <c r="B747" s="4" t="s">
        <v>2237</v>
      </c>
      <c r="C747" s="4" t="s">
        <v>2238</v>
      </c>
      <c r="D747" s="4" t="s">
        <v>19</v>
      </c>
      <c r="E747" s="4" t="s">
        <v>19</v>
      </c>
      <c r="F747" s="4" t="s">
        <v>19</v>
      </c>
      <c r="G747" s="4" t="s">
        <v>19</v>
      </c>
      <c r="H747" s="6">
        <v>3.1953067615777201E-6</v>
      </c>
      <c r="I747" s="6">
        <v>3.3170906433291401E-6</v>
      </c>
      <c r="J747" s="6">
        <v>3.9013486110135598E-6</v>
      </c>
      <c r="K747" s="6">
        <v>3.6095892807705901E-6</v>
      </c>
      <c r="L747" s="6">
        <v>3.5367243676326899E-6</v>
      </c>
      <c r="M747" s="6">
        <v>3.56501908590171E-6</v>
      </c>
      <c r="N747" s="4" t="b">
        <f>_xlfn.XLOOKUP(Table2[[#This Row],[Protein]],Table3[name],Table3[subloc_assigned],"")&lt;&gt;""</f>
        <v>0</v>
      </c>
      <c r="O747" s="6" t="str" cm="1">
        <f t="array" ref="O747">IF(Table2[[#This Row],[modeled?]]," "&amp;_xlfn.TEXTJOIN(" ",FALSE,_xlfn._xlws.FILTER(Table3[subloc_assigned],Table3[name]=Table2[[#This Row],[Protein]],""))&amp;" ","")</f>
        <v/>
      </c>
      <c r="P747" s="6" t="b">
        <f>OR(ISNUMBER(FIND(" m ",Table2[[#This Row],[loc?]])),ISNUMBER(FIND(" mm ",Table2[[#This Row],[loc?]])))</f>
        <v>0</v>
      </c>
      <c r="Q747" s="6" t="b">
        <f>AND(OR(ISNUMBER(FIND(" m ",Table2[[#This Row],[loc?]])),ISNUMBER(FIND(" mm ",Table2[[#This Row],[loc?]]))),SUBSTITUTE(SUBSTITUTE(Table2[[#This Row],[loc?]]," m ","")," mm ","")="")</f>
        <v>0</v>
      </c>
      <c r="R747" s="36" cm="1">
        <f t="array" ref="R747">AVERAGE(IF(Table2[[#This Row],[Min_aerobic_1]:[Min_aerobic_2]]="NA",0,Table2[[#This Row],[Min_aerobic_1]:[Min_aerobic_2]]))</f>
        <v>0</v>
      </c>
    </row>
    <row r="748" spans="1:18" x14ac:dyDescent="0.35">
      <c r="A748" s="4" t="s">
        <v>2239</v>
      </c>
      <c r="B748" s="4" t="s">
        <v>2240</v>
      </c>
      <c r="C748" s="4" t="s">
        <v>2241</v>
      </c>
      <c r="D748" s="6">
        <v>6.41833551094653E-6</v>
      </c>
      <c r="E748" s="6">
        <v>5.2633527863492003E-6</v>
      </c>
      <c r="F748" s="6">
        <v>8.51778178019345E-6</v>
      </c>
      <c r="G748" s="6">
        <v>6.07674945671147E-6</v>
      </c>
      <c r="H748" s="4" t="s">
        <v>19</v>
      </c>
      <c r="I748" s="4" t="s">
        <v>19</v>
      </c>
      <c r="J748" s="4" t="s">
        <v>19</v>
      </c>
      <c r="K748" s="4" t="s">
        <v>19</v>
      </c>
      <c r="L748" s="4" t="s">
        <v>19</v>
      </c>
      <c r="M748" s="4" t="s">
        <v>19</v>
      </c>
      <c r="N748" s="4" t="b">
        <f>_xlfn.XLOOKUP(Table2[[#This Row],[Protein]],Table3[name],Table3[subloc_assigned],"")&lt;&gt;""</f>
        <v>0</v>
      </c>
      <c r="O748" s="6" t="str" cm="1">
        <f t="array" ref="O748">IF(Table2[[#This Row],[modeled?]]," "&amp;_xlfn.TEXTJOIN(" ",FALSE,_xlfn._xlws.FILTER(Table3[subloc_assigned],Table3[name]=Table2[[#This Row],[Protein]],""))&amp;" ","")</f>
        <v/>
      </c>
      <c r="P748" s="6" t="b">
        <f>OR(ISNUMBER(FIND(" m ",Table2[[#This Row],[loc?]])),ISNUMBER(FIND(" mm ",Table2[[#This Row],[loc?]])))</f>
        <v>0</v>
      </c>
      <c r="Q748" s="6" t="b">
        <f>AND(OR(ISNUMBER(FIND(" m ",Table2[[#This Row],[loc?]])),ISNUMBER(FIND(" mm ",Table2[[#This Row],[loc?]]))),SUBSTITUTE(SUBSTITUTE(Table2[[#This Row],[loc?]]," m ","")," mm ","")="")</f>
        <v>0</v>
      </c>
      <c r="R748" s="36" cm="1">
        <f t="array" ref="R748">AVERAGE(IF(Table2[[#This Row],[Min_aerobic_1]:[Min_aerobic_2]]="NA",0,Table2[[#This Row],[Min_aerobic_1]:[Min_aerobic_2]]))</f>
        <v>5.8408441486478655E-6</v>
      </c>
    </row>
    <row r="749" spans="1:18" x14ac:dyDescent="0.35">
      <c r="A749" s="4" t="s">
        <v>2242</v>
      </c>
      <c r="B749" s="4" t="s">
        <v>2243</v>
      </c>
      <c r="C749" s="4" t="s">
        <v>2244</v>
      </c>
      <c r="D749" s="6">
        <v>2.1583403311852999E-6</v>
      </c>
      <c r="E749" s="6">
        <v>2.2052585860207902E-6</v>
      </c>
      <c r="F749" s="6">
        <v>2.10868814572616E-6</v>
      </c>
      <c r="G749" s="6">
        <v>2.2078343376104399E-6</v>
      </c>
      <c r="H749" s="4" t="s">
        <v>19</v>
      </c>
      <c r="I749" s="4" t="s">
        <v>19</v>
      </c>
      <c r="J749" s="4" t="s">
        <v>19</v>
      </c>
      <c r="K749" s="4" t="s">
        <v>19</v>
      </c>
      <c r="L749" s="4" t="s">
        <v>19</v>
      </c>
      <c r="M749" s="4" t="s">
        <v>19</v>
      </c>
      <c r="N749" s="4" t="b">
        <f>_xlfn.XLOOKUP(Table2[[#This Row],[Protein]],Table3[name],Table3[subloc_assigned],"")&lt;&gt;""</f>
        <v>0</v>
      </c>
      <c r="O749" s="6" t="str" cm="1">
        <f t="array" ref="O749">IF(Table2[[#This Row],[modeled?]]," "&amp;_xlfn.TEXTJOIN(" ",FALSE,_xlfn._xlws.FILTER(Table3[subloc_assigned],Table3[name]=Table2[[#This Row],[Protein]],""))&amp;" ","")</f>
        <v/>
      </c>
      <c r="P749" s="6" t="b">
        <f>OR(ISNUMBER(FIND(" m ",Table2[[#This Row],[loc?]])),ISNUMBER(FIND(" mm ",Table2[[#This Row],[loc?]])))</f>
        <v>0</v>
      </c>
      <c r="Q749" s="6" t="b">
        <f>AND(OR(ISNUMBER(FIND(" m ",Table2[[#This Row],[loc?]])),ISNUMBER(FIND(" mm ",Table2[[#This Row],[loc?]]))),SUBSTITUTE(SUBSTITUTE(Table2[[#This Row],[loc?]]," m ","")," mm ","")="")</f>
        <v>0</v>
      </c>
      <c r="R749" s="36" cm="1">
        <f t="array" ref="R749">AVERAGE(IF(Table2[[#This Row],[Min_aerobic_1]:[Min_aerobic_2]]="NA",0,Table2[[#This Row],[Min_aerobic_1]:[Min_aerobic_2]]))</f>
        <v>2.1817994586030451E-6</v>
      </c>
    </row>
    <row r="750" spans="1:18" x14ac:dyDescent="0.35">
      <c r="A750" s="4" t="s">
        <v>2245</v>
      </c>
      <c r="B750" s="4" t="s">
        <v>2246</v>
      </c>
      <c r="C750" s="4" t="s">
        <v>2247</v>
      </c>
      <c r="D750" s="6">
        <v>6.3947203282156597E-6</v>
      </c>
      <c r="E750" s="6">
        <v>5.8688623844139998E-6</v>
      </c>
      <c r="F750" s="6">
        <v>7.2710433936547104E-6</v>
      </c>
      <c r="G750" s="6">
        <v>7.7347105566075992E-6</v>
      </c>
      <c r="H750" s="6">
        <v>8.3041340200183908E-6</v>
      </c>
      <c r="I750" s="6">
        <v>8.5737171645162604E-6</v>
      </c>
      <c r="J750" s="6">
        <v>8.7762351456616706E-6</v>
      </c>
      <c r="K750" s="6">
        <v>9.2540715540018897E-6</v>
      </c>
      <c r="L750" s="6">
        <v>8.9584881380023004E-6</v>
      </c>
      <c r="M750" s="6">
        <v>8.9315627332468902E-6</v>
      </c>
      <c r="N750" s="4" t="b">
        <f>_xlfn.XLOOKUP(Table2[[#This Row],[Protein]],Table3[name],Table3[subloc_assigned],"")&lt;&gt;""</f>
        <v>0</v>
      </c>
      <c r="O750" s="6" t="str" cm="1">
        <f t="array" ref="O750">IF(Table2[[#This Row],[modeled?]]," "&amp;_xlfn.TEXTJOIN(" ",FALSE,_xlfn._xlws.FILTER(Table3[subloc_assigned],Table3[name]=Table2[[#This Row],[Protein]],""))&amp;" ","")</f>
        <v/>
      </c>
      <c r="P750" s="6" t="b">
        <f>OR(ISNUMBER(FIND(" m ",Table2[[#This Row],[loc?]])),ISNUMBER(FIND(" mm ",Table2[[#This Row],[loc?]])))</f>
        <v>0</v>
      </c>
      <c r="Q750" s="6" t="b">
        <f>AND(OR(ISNUMBER(FIND(" m ",Table2[[#This Row],[loc?]])),ISNUMBER(FIND(" mm ",Table2[[#This Row],[loc?]]))),SUBSTITUTE(SUBSTITUTE(Table2[[#This Row],[loc?]]," m ","")," mm ","")="")</f>
        <v>0</v>
      </c>
      <c r="R750" s="36" cm="1">
        <f t="array" ref="R750">AVERAGE(IF(Table2[[#This Row],[Min_aerobic_1]:[Min_aerobic_2]]="NA",0,Table2[[#This Row],[Min_aerobic_1]:[Min_aerobic_2]]))</f>
        <v>6.1317913563148293E-6</v>
      </c>
    </row>
    <row r="751" spans="1:18" x14ac:dyDescent="0.35">
      <c r="A751" s="4" t="s">
        <v>2248</v>
      </c>
      <c r="B751" s="4" t="s">
        <v>2249</v>
      </c>
      <c r="C751" s="4" t="s">
        <v>2250</v>
      </c>
      <c r="D751" s="4">
        <v>1.09276331988512E-3</v>
      </c>
      <c r="E751" s="4">
        <v>9.9419591896256296E-4</v>
      </c>
      <c r="F751" s="4">
        <v>9.7866136353235204E-4</v>
      </c>
      <c r="G751" s="4">
        <v>1.0115254236262401E-3</v>
      </c>
      <c r="H751" s="4">
        <v>1.08983663211764E-3</v>
      </c>
      <c r="I751" s="4">
        <v>1.1326864444006E-3</v>
      </c>
      <c r="J751" s="4">
        <v>1.09157582347903E-3</v>
      </c>
      <c r="K751" s="4">
        <v>1.0176599832170999E-3</v>
      </c>
      <c r="L751" s="4">
        <v>1.0203164824030501E-3</v>
      </c>
      <c r="M751" s="4">
        <v>1.0428411944952501E-3</v>
      </c>
      <c r="N751" s="4" t="b">
        <f>_xlfn.XLOOKUP(Table2[[#This Row],[Protein]],Table3[name],Table3[subloc_assigned],"")&lt;&gt;""</f>
        <v>1</v>
      </c>
      <c r="O751" s="6" t="str" cm="1">
        <f t="array" ref="O751">IF(Table2[[#This Row],[modeled?]]," "&amp;_xlfn.TEXTJOIN(" ",FALSE,_xlfn._xlws.FILTER(Table3[subloc_assigned],Table3[name]=Table2[[#This Row],[Protein]],""))&amp;" ","")</f>
        <v xml:space="preserve"> c </v>
      </c>
      <c r="P751" s="6" t="b">
        <f>OR(ISNUMBER(FIND(" m ",Table2[[#This Row],[loc?]])),ISNUMBER(FIND(" mm ",Table2[[#This Row],[loc?]])))</f>
        <v>0</v>
      </c>
      <c r="Q751" s="6" t="b">
        <f>AND(OR(ISNUMBER(FIND(" m ",Table2[[#This Row],[loc?]])),ISNUMBER(FIND(" mm ",Table2[[#This Row],[loc?]]))),SUBSTITUTE(SUBSTITUTE(Table2[[#This Row],[loc?]]," m ","")," mm ","")="")</f>
        <v>0</v>
      </c>
      <c r="R751" s="36" cm="1">
        <f t="array" ref="R751">AVERAGE(IF(Table2[[#This Row],[Min_aerobic_1]:[Min_aerobic_2]]="NA",0,Table2[[#This Row],[Min_aerobic_1]:[Min_aerobic_2]]))</f>
        <v>1.0434796194238416E-3</v>
      </c>
    </row>
    <row r="752" spans="1:18" x14ac:dyDescent="0.35">
      <c r="A752" s="4" t="s">
        <v>2251</v>
      </c>
      <c r="B752" s="4" t="s">
        <v>2252</v>
      </c>
      <c r="C752" s="4" t="s">
        <v>2253</v>
      </c>
      <c r="D752" s="6">
        <v>3.3822191825176599E-6</v>
      </c>
      <c r="E752" s="6">
        <v>2.97433866020449E-6</v>
      </c>
      <c r="F752" s="6">
        <v>3.9270777126531298E-6</v>
      </c>
      <c r="G752" s="6">
        <v>3.8413898299790299E-6</v>
      </c>
      <c r="H752" s="6">
        <v>5.0242035391613E-6</v>
      </c>
      <c r="I752" s="6">
        <v>5.0088942092484196E-6</v>
      </c>
      <c r="J752" s="6">
        <v>5.3912637522743804E-6</v>
      </c>
      <c r="K752" s="6">
        <v>6.8960076659392501E-6</v>
      </c>
      <c r="L752" s="6">
        <v>6.3400833206958098E-6</v>
      </c>
      <c r="M752" s="6">
        <v>5.7665022089862904E-6</v>
      </c>
      <c r="N752" s="4" t="b">
        <f>_xlfn.XLOOKUP(Table2[[#This Row],[Protein]],Table3[name],Table3[subloc_assigned],"")&lt;&gt;""</f>
        <v>1</v>
      </c>
      <c r="O752" s="6" t="str" cm="1">
        <f t="array" ref="O752">IF(Table2[[#This Row],[modeled?]]," "&amp;_xlfn.TEXTJOIN(" ",FALSE,_xlfn._xlws.FILTER(Table3[subloc_assigned],Table3[name]=Table2[[#This Row],[Protein]],""))&amp;" ","")</f>
        <v xml:space="preserve"> gm </v>
      </c>
      <c r="P752" s="6" t="b">
        <f>OR(ISNUMBER(FIND(" m ",Table2[[#This Row],[loc?]])),ISNUMBER(FIND(" mm ",Table2[[#This Row],[loc?]])))</f>
        <v>0</v>
      </c>
      <c r="Q752" s="6" t="b">
        <f>AND(OR(ISNUMBER(FIND(" m ",Table2[[#This Row],[loc?]])),ISNUMBER(FIND(" mm ",Table2[[#This Row],[loc?]]))),SUBSTITUTE(SUBSTITUTE(Table2[[#This Row],[loc?]]," m ","")," mm ","")="")</f>
        <v>0</v>
      </c>
      <c r="R752" s="36" cm="1">
        <f t="array" ref="R752">AVERAGE(IF(Table2[[#This Row],[Min_aerobic_1]:[Min_aerobic_2]]="NA",0,Table2[[#This Row],[Min_aerobic_1]:[Min_aerobic_2]]))</f>
        <v>3.1782789213610747E-6</v>
      </c>
    </row>
    <row r="753" spans="1:18" x14ac:dyDescent="0.35">
      <c r="A753" s="4" t="s">
        <v>2254</v>
      </c>
      <c r="B753" s="4" t="s">
        <v>2255</v>
      </c>
      <c r="C753" s="4" t="s">
        <v>2256</v>
      </c>
      <c r="D753" s="6">
        <v>2.54348147470616E-5</v>
      </c>
      <c r="E753" s="6">
        <v>1.9553701830765098E-5</v>
      </c>
      <c r="F753" s="6">
        <v>3.0385395298078201E-5</v>
      </c>
      <c r="G753" s="6">
        <v>2.24801540637898E-5</v>
      </c>
      <c r="H753" s="6">
        <v>6.3124723932618402E-5</v>
      </c>
      <c r="I753" s="6">
        <v>5.9932202919396098E-5</v>
      </c>
      <c r="J753" s="6">
        <v>6.8927975179466501E-5</v>
      </c>
      <c r="K753" s="6">
        <v>7.0494241455052397E-5</v>
      </c>
      <c r="L753" s="6">
        <v>7.1657624669322503E-5</v>
      </c>
      <c r="M753" s="6">
        <v>6.8197195818663704E-5</v>
      </c>
      <c r="N753" s="4" t="b">
        <f>_xlfn.XLOOKUP(Table2[[#This Row],[Protein]],Table3[name],Table3[subloc_assigned],"")&lt;&gt;""</f>
        <v>0</v>
      </c>
      <c r="O753" s="6" t="str" cm="1">
        <f t="array" ref="O753">IF(Table2[[#This Row],[modeled?]]," "&amp;_xlfn.TEXTJOIN(" ",FALSE,_xlfn._xlws.FILTER(Table3[subloc_assigned],Table3[name]=Table2[[#This Row],[Protein]],""))&amp;" ","")</f>
        <v/>
      </c>
      <c r="P753" s="6" t="b">
        <f>OR(ISNUMBER(FIND(" m ",Table2[[#This Row],[loc?]])),ISNUMBER(FIND(" mm ",Table2[[#This Row],[loc?]])))</f>
        <v>0</v>
      </c>
      <c r="Q753" s="6" t="b">
        <f>AND(OR(ISNUMBER(FIND(" m ",Table2[[#This Row],[loc?]])),ISNUMBER(FIND(" mm ",Table2[[#This Row],[loc?]]))),SUBSTITUTE(SUBSTITUTE(Table2[[#This Row],[loc?]]," m ","")," mm ","")="")</f>
        <v>0</v>
      </c>
      <c r="R753" s="36" cm="1">
        <f t="array" ref="R753">AVERAGE(IF(Table2[[#This Row],[Min_aerobic_1]:[Min_aerobic_2]]="NA",0,Table2[[#This Row],[Min_aerobic_1]:[Min_aerobic_2]]))</f>
        <v>2.2494258288913347E-5</v>
      </c>
    </row>
    <row r="754" spans="1:18" x14ac:dyDescent="0.35">
      <c r="A754" s="4" t="s">
        <v>2257</v>
      </c>
      <c r="B754" s="4" t="s">
        <v>2258</v>
      </c>
      <c r="C754" s="4" t="s">
        <v>2259</v>
      </c>
      <c r="D754" s="4">
        <v>8.0236450827877604E-3</v>
      </c>
      <c r="E754" s="4">
        <v>7.8204213214880004E-3</v>
      </c>
      <c r="F754" s="4">
        <v>8.81658820657601E-3</v>
      </c>
      <c r="G754" s="4">
        <v>8.8920553375511895E-3</v>
      </c>
      <c r="H754" s="4">
        <v>6.1872202523320903E-3</v>
      </c>
      <c r="I754" s="4">
        <v>6.7271675605105503E-3</v>
      </c>
      <c r="J754" s="4">
        <v>6.7789504205245299E-3</v>
      </c>
      <c r="K754" s="4">
        <v>7.4172833409719896E-3</v>
      </c>
      <c r="L754" s="4">
        <v>7.8603545234056608E-3</v>
      </c>
      <c r="M754" s="4">
        <v>8.0052907375338395E-3</v>
      </c>
      <c r="N754" s="4" t="b">
        <f>_xlfn.XLOOKUP(Table2[[#This Row],[Protein]],Table3[name],Table3[subloc_assigned],"")&lt;&gt;""</f>
        <v>1</v>
      </c>
      <c r="O754" s="6" t="str" cm="1">
        <f t="array" ref="O754">IF(Table2[[#This Row],[modeled?]]," "&amp;_xlfn.TEXTJOIN(" ",FALSE,_xlfn._xlws.FILTER(Table3[subloc_assigned],Table3[name]=Table2[[#This Row],[Protein]],""))&amp;" ","")</f>
        <v xml:space="preserve"> c </v>
      </c>
      <c r="P754" s="6" t="b">
        <f>OR(ISNUMBER(FIND(" m ",Table2[[#This Row],[loc?]])),ISNUMBER(FIND(" mm ",Table2[[#This Row],[loc?]])))</f>
        <v>0</v>
      </c>
      <c r="Q754" s="6" t="b">
        <f>AND(OR(ISNUMBER(FIND(" m ",Table2[[#This Row],[loc?]])),ISNUMBER(FIND(" mm ",Table2[[#This Row],[loc?]]))),SUBSTITUTE(SUBSTITUTE(Table2[[#This Row],[loc?]]," m ","")," mm ","")="")</f>
        <v>0</v>
      </c>
      <c r="R754" s="36" cm="1">
        <f t="array" ref="R754">AVERAGE(IF(Table2[[#This Row],[Min_aerobic_1]:[Min_aerobic_2]]="NA",0,Table2[[#This Row],[Min_aerobic_1]:[Min_aerobic_2]]))</f>
        <v>7.9220332021378813E-3</v>
      </c>
    </row>
    <row r="755" spans="1:18" x14ac:dyDescent="0.35">
      <c r="A755" s="4" t="s">
        <v>2260</v>
      </c>
      <c r="B755" s="4" t="s">
        <v>2261</v>
      </c>
      <c r="C755" s="4" t="s">
        <v>2262</v>
      </c>
      <c r="D755" s="4">
        <v>3.9989184249261802E-4</v>
      </c>
      <c r="E755" s="4">
        <v>4.1975532662149402E-4</v>
      </c>
      <c r="F755" s="4">
        <v>4.1612314148791298E-4</v>
      </c>
      <c r="G755" s="4">
        <v>4.2579754829887901E-4</v>
      </c>
      <c r="H755" s="4">
        <v>3.6024496153795398E-4</v>
      </c>
      <c r="I755" s="4">
        <v>3.9696761247349398E-4</v>
      </c>
      <c r="J755" s="4">
        <v>3.77888023635427E-4</v>
      </c>
      <c r="K755" s="4">
        <v>4.6528698549269898E-4</v>
      </c>
      <c r="L755" s="4">
        <v>4.5310605916105002E-4</v>
      </c>
      <c r="M755" s="4">
        <v>4.64922757511866E-4</v>
      </c>
      <c r="N755" s="4" t="b">
        <f>_xlfn.XLOOKUP(Table2[[#This Row],[Protein]],Table3[name],Table3[subloc_assigned],"")&lt;&gt;""</f>
        <v>1</v>
      </c>
      <c r="O755" s="6" t="str" cm="1">
        <f t="array" ref="O755">IF(Table2[[#This Row],[modeled?]]," "&amp;_xlfn.TEXTJOIN(" ",FALSE,_xlfn._xlws.FILTER(Table3[subloc_assigned],Table3[name]=Table2[[#This Row],[Protein]],""))&amp;" ","")</f>
        <v xml:space="preserve"> c </v>
      </c>
      <c r="P755" s="6" t="b">
        <f>OR(ISNUMBER(FIND(" m ",Table2[[#This Row],[loc?]])),ISNUMBER(FIND(" mm ",Table2[[#This Row],[loc?]])))</f>
        <v>0</v>
      </c>
      <c r="Q755" s="6" t="b">
        <f>AND(OR(ISNUMBER(FIND(" m ",Table2[[#This Row],[loc?]])),ISNUMBER(FIND(" mm ",Table2[[#This Row],[loc?]]))),SUBSTITUTE(SUBSTITUTE(Table2[[#This Row],[loc?]]," m ","")," mm ","")="")</f>
        <v>0</v>
      </c>
      <c r="R755" s="36" cm="1">
        <f t="array" ref="R755">AVERAGE(IF(Table2[[#This Row],[Min_aerobic_1]:[Min_aerobic_2]]="NA",0,Table2[[#This Row],[Min_aerobic_1]:[Min_aerobic_2]]))</f>
        <v>4.09823584557056E-4</v>
      </c>
    </row>
    <row r="756" spans="1:18" x14ac:dyDescent="0.35">
      <c r="A756" s="4" t="s">
        <v>2263</v>
      </c>
      <c r="B756" s="4" t="s">
        <v>2264</v>
      </c>
      <c r="C756" s="4" t="s">
        <v>2265</v>
      </c>
      <c r="D756" s="4">
        <v>1.2035886767688901E-3</v>
      </c>
      <c r="E756" s="4">
        <v>1.2995807676416801E-3</v>
      </c>
      <c r="F756" s="4">
        <v>1.2772727895767799E-3</v>
      </c>
      <c r="G756" s="4">
        <v>1.2789157415875E-3</v>
      </c>
      <c r="H756" s="4">
        <v>3.67680463550268E-4</v>
      </c>
      <c r="I756" s="4">
        <v>3.89850836392499E-4</v>
      </c>
      <c r="J756" s="4">
        <v>3.7623036886771298E-4</v>
      </c>
      <c r="K756" s="4">
        <v>4.4338019313662399E-4</v>
      </c>
      <c r="L756" s="4">
        <v>4.6088944304250202E-4</v>
      </c>
      <c r="M756" s="4">
        <v>4.58964881236136E-4</v>
      </c>
      <c r="N756" s="4" t="b">
        <f>_xlfn.XLOOKUP(Table2[[#This Row],[Protein]],Table3[name],Table3[subloc_assigned],"")&lt;&gt;""</f>
        <v>0</v>
      </c>
      <c r="O756" s="6" t="str" cm="1">
        <f t="array" ref="O756">IF(Table2[[#This Row],[modeled?]]," "&amp;_xlfn.TEXTJOIN(" ",FALSE,_xlfn._xlws.FILTER(Table3[subloc_assigned],Table3[name]=Table2[[#This Row],[Protein]],""))&amp;" ","")</f>
        <v/>
      </c>
      <c r="P756" s="6" t="b">
        <f>OR(ISNUMBER(FIND(" m ",Table2[[#This Row],[loc?]])),ISNUMBER(FIND(" mm ",Table2[[#This Row],[loc?]])))</f>
        <v>0</v>
      </c>
      <c r="Q756" s="6" t="b">
        <f>AND(OR(ISNUMBER(FIND(" m ",Table2[[#This Row],[loc?]])),ISNUMBER(FIND(" mm ",Table2[[#This Row],[loc?]]))),SUBSTITUTE(SUBSTITUTE(Table2[[#This Row],[loc?]]," m ","")," mm ","")="")</f>
        <v>0</v>
      </c>
      <c r="R756" s="36" cm="1">
        <f t="array" ref="R756">AVERAGE(IF(Table2[[#This Row],[Min_aerobic_1]:[Min_aerobic_2]]="NA",0,Table2[[#This Row],[Min_aerobic_1]:[Min_aerobic_2]]))</f>
        <v>1.2515847222052852E-3</v>
      </c>
    </row>
    <row r="757" spans="1:18" x14ac:dyDescent="0.35">
      <c r="A757" s="4" t="s">
        <v>2266</v>
      </c>
      <c r="B757" s="4" t="s">
        <v>2267</v>
      </c>
      <c r="C757" s="4" t="s">
        <v>2268</v>
      </c>
      <c r="D757" s="4">
        <v>9.2622291873657703E-4</v>
      </c>
      <c r="E757" s="4">
        <v>1.16199496656932E-3</v>
      </c>
      <c r="F757" s="4">
        <v>1.12576608710986E-3</v>
      </c>
      <c r="G757" s="4">
        <v>1.1509065951761199E-3</v>
      </c>
      <c r="H757" s="4">
        <v>6.5926951835396498E-4</v>
      </c>
      <c r="I757" s="4">
        <v>6.1293562873031098E-4</v>
      </c>
      <c r="J757" s="4">
        <v>5.7988758384614001E-4</v>
      </c>
      <c r="K757" s="4">
        <v>7.9455142558927595E-4</v>
      </c>
      <c r="L757" s="4">
        <v>7.4292675692245905E-4</v>
      </c>
      <c r="M757" s="4">
        <v>7.4830789106141501E-4</v>
      </c>
      <c r="N757" s="4" t="b">
        <f>_xlfn.XLOOKUP(Table2[[#This Row],[Protein]],Table3[name],Table3[subloc_assigned],"")&lt;&gt;""</f>
        <v>1</v>
      </c>
      <c r="O757" s="6" t="str" cm="1">
        <f t="array" ref="O757">IF(Table2[[#This Row],[modeled?]]," "&amp;_xlfn.TEXTJOIN(" ",FALSE,_xlfn._xlws.FILTER(Table3[subloc_assigned],Table3[name]=Table2[[#This Row],[Protein]],""))&amp;" ","")</f>
        <v xml:space="preserve"> c </v>
      </c>
      <c r="P757" s="6" t="b">
        <f>OR(ISNUMBER(FIND(" m ",Table2[[#This Row],[loc?]])),ISNUMBER(FIND(" mm ",Table2[[#This Row],[loc?]])))</f>
        <v>0</v>
      </c>
      <c r="Q757" s="6" t="b">
        <f>AND(OR(ISNUMBER(FIND(" m ",Table2[[#This Row],[loc?]])),ISNUMBER(FIND(" mm ",Table2[[#This Row],[loc?]]))),SUBSTITUTE(SUBSTITUTE(Table2[[#This Row],[loc?]]," m ","")," mm ","")="")</f>
        <v>0</v>
      </c>
      <c r="R757" s="36" cm="1">
        <f t="array" ref="R757">AVERAGE(IF(Table2[[#This Row],[Min_aerobic_1]:[Min_aerobic_2]]="NA",0,Table2[[#This Row],[Min_aerobic_1]:[Min_aerobic_2]]))</f>
        <v>1.0441089426529485E-3</v>
      </c>
    </row>
    <row r="758" spans="1:18" x14ac:dyDescent="0.35">
      <c r="A758" s="4" t="s">
        <v>2269</v>
      </c>
      <c r="B758" s="4" t="s">
        <v>2270</v>
      </c>
      <c r="C758" s="4" t="s">
        <v>2271</v>
      </c>
      <c r="D758" s="6">
        <v>2.7516773294960301E-5</v>
      </c>
      <c r="E758" s="6">
        <v>2.4083817245911E-5</v>
      </c>
      <c r="F758" s="6">
        <v>2.9707820702361101E-5</v>
      </c>
      <c r="G758" s="6">
        <v>2.87986076581554E-5</v>
      </c>
      <c r="H758" s="6">
        <v>3.1004988916374702E-5</v>
      </c>
      <c r="I758" s="6">
        <v>3.1855609105545101E-5</v>
      </c>
      <c r="J758" s="6">
        <v>3.2659677048657603E-5</v>
      </c>
      <c r="K758" s="6">
        <v>3.10732080077953E-5</v>
      </c>
      <c r="L758" s="6">
        <v>3.2929893142610599E-5</v>
      </c>
      <c r="M758" s="6">
        <v>3.1984510817645003E-5</v>
      </c>
      <c r="N758" s="4" t="b">
        <f>_xlfn.XLOOKUP(Table2[[#This Row],[Protein]],Table3[name],Table3[subloc_assigned],"")&lt;&gt;""</f>
        <v>0</v>
      </c>
      <c r="O758" s="6" t="str" cm="1">
        <f t="array" ref="O758">IF(Table2[[#This Row],[modeled?]]," "&amp;_xlfn.TEXTJOIN(" ",FALSE,_xlfn._xlws.FILTER(Table3[subloc_assigned],Table3[name]=Table2[[#This Row],[Protein]],""))&amp;" ","")</f>
        <v/>
      </c>
      <c r="P758" s="6" t="b">
        <f>OR(ISNUMBER(FIND(" m ",Table2[[#This Row],[loc?]])),ISNUMBER(FIND(" mm ",Table2[[#This Row],[loc?]])))</f>
        <v>0</v>
      </c>
      <c r="Q758" s="6" t="b">
        <f>AND(OR(ISNUMBER(FIND(" m ",Table2[[#This Row],[loc?]])),ISNUMBER(FIND(" mm ",Table2[[#This Row],[loc?]]))),SUBSTITUTE(SUBSTITUTE(Table2[[#This Row],[loc?]]," m ","")," mm ","")="")</f>
        <v>0</v>
      </c>
      <c r="R758" s="36" cm="1">
        <f t="array" ref="R758">AVERAGE(IF(Table2[[#This Row],[Min_aerobic_1]:[Min_aerobic_2]]="NA",0,Table2[[#This Row],[Min_aerobic_1]:[Min_aerobic_2]]))</f>
        <v>2.5800295270435649E-5</v>
      </c>
    </row>
    <row r="759" spans="1:18" x14ac:dyDescent="0.35">
      <c r="A759" s="4" t="s">
        <v>2272</v>
      </c>
      <c r="B759" s="4" t="s">
        <v>2273</v>
      </c>
      <c r="C759" s="4" t="s">
        <v>2274</v>
      </c>
      <c r="D759" s="6">
        <v>1.03210566026906E-5</v>
      </c>
      <c r="E759" s="6">
        <v>8.1764573576342301E-6</v>
      </c>
      <c r="F759" s="6">
        <v>9.5743163689617899E-6</v>
      </c>
      <c r="G759" s="6">
        <v>8.8821060431109792E-6</v>
      </c>
      <c r="H759" s="6">
        <v>4.8276972733200803E-6</v>
      </c>
      <c r="I759" s="6">
        <v>5.0687720800325303E-6</v>
      </c>
      <c r="J759" s="6">
        <v>5.5431940907007496E-6</v>
      </c>
      <c r="K759" s="6">
        <v>4.4384272849870399E-6</v>
      </c>
      <c r="L759" s="6">
        <v>5.0040798794534096E-6</v>
      </c>
      <c r="M759" s="6">
        <v>4.7996516146589002E-6</v>
      </c>
      <c r="N759" s="4" t="b">
        <f>_xlfn.XLOOKUP(Table2[[#This Row],[Protein]],Table3[name],Table3[subloc_assigned],"")&lt;&gt;""</f>
        <v>0</v>
      </c>
      <c r="O759" s="6" t="str" cm="1">
        <f t="array" ref="O759">IF(Table2[[#This Row],[modeled?]]," "&amp;_xlfn.TEXTJOIN(" ",FALSE,_xlfn._xlws.FILTER(Table3[subloc_assigned],Table3[name]=Table2[[#This Row],[Protein]],""))&amp;" ","")</f>
        <v/>
      </c>
      <c r="P759" s="6" t="b">
        <f>OR(ISNUMBER(FIND(" m ",Table2[[#This Row],[loc?]])),ISNUMBER(FIND(" mm ",Table2[[#This Row],[loc?]])))</f>
        <v>0</v>
      </c>
      <c r="Q759" s="6" t="b">
        <f>AND(OR(ISNUMBER(FIND(" m ",Table2[[#This Row],[loc?]])),ISNUMBER(FIND(" mm ",Table2[[#This Row],[loc?]]))),SUBSTITUTE(SUBSTITUTE(Table2[[#This Row],[loc?]]," m ","")," mm ","")="")</f>
        <v>0</v>
      </c>
      <c r="R759" s="36" cm="1">
        <f t="array" ref="R759">AVERAGE(IF(Table2[[#This Row],[Min_aerobic_1]:[Min_aerobic_2]]="NA",0,Table2[[#This Row],[Min_aerobic_1]:[Min_aerobic_2]]))</f>
        <v>9.2487569801624148E-6</v>
      </c>
    </row>
    <row r="760" spans="1:18" x14ac:dyDescent="0.35">
      <c r="A760" s="4" t="s">
        <v>2275</v>
      </c>
      <c r="B760" s="4" t="s">
        <v>2276</v>
      </c>
      <c r="C760" s="4" t="s">
        <v>2277</v>
      </c>
      <c r="D760" s="6">
        <v>3.8315836529632699E-6</v>
      </c>
      <c r="E760" s="6">
        <v>2.9205305619690701E-6</v>
      </c>
      <c r="F760" s="6">
        <v>4.73707001836751E-6</v>
      </c>
      <c r="G760" s="6">
        <v>4.6214894941648198E-6</v>
      </c>
      <c r="H760" s="4" t="s">
        <v>19</v>
      </c>
      <c r="I760" s="4" t="s">
        <v>19</v>
      </c>
      <c r="J760" s="4" t="s">
        <v>19</v>
      </c>
      <c r="K760" s="4" t="s">
        <v>19</v>
      </c>
      <c r="L760" s="4" t="s">
        <v>19</v>
      </c>
      <c r="M760" s="4" t="s">
        <v>19</v>
      </c>
      <c r="N760" s="4" t="b">
        <f>_xlfn.XLOOKUP(Table2[[#This Row],[Protein]],Table3[name],Table3[subloc_assigned],"")&lt;&gt;""</f>
        <v>0</v>
      </c>
      <c r="O760" s="6" t="str" cm="1">
        <f t="array" ref="O760">IF(Table2[[#This Row],[modeled?]]," "&amp;_xlfn.TEXTJOIN(" ",FALSE,_xlfn._xlws.FILTER(Table3[subloc_assigned],Table3[name]=Table2[[#This Row],[Protein]],""))&amp;" ","")</f>
        <v/>
      </c>
      <c r="P760" s="6" t="b">
        <f>OR(ISNUMBER(FIND(" m ",Table2[[#This Row],[loc?]])),ISNUMBER(FIND(" mm ",Table2[[#This Row],[loc?]])))</f>
        <v>0</v>
      </c>
      <c r="Q760" s="6" t="b">
        <f>AND(OR(ISNUMBER(FIND(" m ",Table2[[#This Row],[loc?]])),ISNUMBER(FIND(" mm ",Table2[[#This Row],[loc?]]))),SUBSTITUTE(SUBSTITUTE(Table2[[#This Row],[loc?]]," m ","")," mm ","")="")</f>
        <v>0</v>
      </c>
      <c r="R760" s="36" cm="1">
        <f t="array" ref="R760">AVERAGE(IF(Table2[[#This Row],[Min_aerobic_1]:[Min_aerobic_2]]="NA",0,Table2[[#This Row],[Min_aerobic_1]:[Min_aerobic_2]]))</f>
        <v>3.3760571074661698E-6</v>
      </c>
    </row>
    <row r="761" spans="1:18" x14ac:dyDescent="0.35">
      <c r="A761" s="4" t="s">
        <v>2278</v>
      </c>
      <c r="B761" s="4" t="s">
        <v>2279</v>
      </c>
      <c r="C761" s="4" t="s">
        <v>2280</v>
      </c>
      <c r="D761" s="6">
        <v>1.6083040182012799E-5</v>
      </c>
      <c r="E761" s="6">
        <v>1.4091219827444601E-5</v>
      </c>
      <c r="F761" s="6">
        <v>1.6958588815475601E-5</v>
      </c>
      <c r="G761" s="6">
        <v>1.7540156314006001E-5</v>
      </c>
      <c r="H761" s="6">
        <v>1.6202098466998202E-5</v>
      </c>
      <c r="I761" s="6">
        <v>1.41775957480115E-5</v>
      </c>
      <c r="J761" s="6">
        <v>1.4668601313015999E-5</v>
      </c>
      <c r="K761" s="6">
        <v>1.6038774195888399E-5</v>
      </c>
      <c r="L761" s="6">
        <v>1.6344687330913601E-5</v>
      </c>
      <c r="M761" s="6">
        <v>1.45552111648684E-5</v>
      </c>
      <c r="N761" s="4" t="b">
        <f>_xlfn.XLOOKUP(Table2[[#This Row],[Protein]],Table3[name],Table3[subloc_assigned],"")&lt;&gt;""</f>
        <v>0</v>
      </c>
      <c r="O761" s="6" t="str" cm="1">
        <f t="array" ref="O761">IF(Table2[[#This Row],[modeled?]]," "&amp;_xlfn.TEXTJOIN(" ",FALSE,_xlfn._xlws.FILTER(Table3[subloc_assigned],Table3[name]=Table2[[#This Row],[Protein]],""))&amp;" ","")</f>
        <v/>
      </c>
      <c r="P761" s="6" t="b">
        <f>OR(ISNUMBER(FIND(" m ",Table2[[#This Row],[loc?]])),ISNUMBER(FIND(" mm ",Table2[[#This Row],[loc?]])))</f>
        <v>0</v>
      </c>
      <c r="Q761" s="6" t="b">
        <f>AND(OR(ISNUMBER(FIND(" m ",Table2[[#This Row],[loc?]])),ISNUMBER(FIND(" mm ",Table2[[#This Row],[loc?]]))),SUBSTITUTE(SUBSTITUTE(Table2[[#This Row],[loc?]]," m ","")," mm ","")="")</f>
        <v>0</v>
      </c>
      <c r="R761" s="36" cm="1">
        <f t="array" ref="R761">AVERAGE(IF(Table2[[#This Row],[Min_aerobic_1]:[Min_aerobic_2]]="NA",0,Table2[[#This Row],[Min_aerobic_1]:[Min_aerobic_2]]))</f>
        <v>1.5087130004728699E-5</v>
      </c>
    </row>
    <row r="762" spans="1:18" x14ac:dyDescent="0.35">
      <c r="A762" s="4" t="s">
        <v>2281</v>
      </c>
      <c r="B762" s="4" t="s">
        <v>2282</v>
      </c>
      <c r="C762" s="4" t="s">
        <v>2283</v>
      </c>
      <c r="D762" s="6">
        <v>1.72113755350971E-5</v>
      </c>
      <c r="E762" s="6">
        <v>1.24751335413584E-5</v>
      </c>
      <c r="F762" s="6">
        <v>1.1749346261125399E-5</v>
      </c>
      <c r="G762" s="6">
        <v>1.21735197296121E-5</v>
      </c>
      <c r="H762" s="6">
        <v>3.30191474378328E-5</v>
      </c>
      <c r="I762" s="6">
        <v>2.8853017880017701E-5</v>
      </c>
      <c r="J762" s="6">
        <v>3.1791433202809102E-5</v>
      </c>
      <c r="K762" s="6">
        <v>3.13175763118228E-5</v>
      </c>
      <c r="L762" s="6">
        <v>3.4672283197530601E-5</v>
      </c>
      <c r="M762" s="6">
        <v>3.3946569332755002E-5</v>
      </c>
      <c r="N762" s="4" t="b">
        <f>_xlfn.XLOOKUP(Table2[[#This Row],[Protein]],Table3[name],Table3[subloc_assigned],"")&lt;&gt;""</f>
        <v>0</v>
      </c>
      <c r="O762" s="6" t="str" cm="1">
        <f t="array" ref="O762">IF(Table2[[#This Row],[modeled?]]," "&amp;_xlfn.TEXTJOIN(" ",FALSE,_xlfn._xlws.FILTER(Table3[subloc_assigned],Table3[name]=Table2[[#This Row],[Protein]],""))&amp;" ","")</f>
        <v/>
      </c>
      <c r="P762" s="6" t="b">
        <f>OR(ISNUMBER(FIND(" m ",Table2[[#This Row],[loc?]])),ISNUMBER(FIND(" mm ",Table2[[#This Row],[loc?]])))</f>
        <v>0</v>
      </c>
      <c r="Q762" s="6" t="b">
        <f>AND(OR(ISNUMBER(FIND(" m ",Table2[[#This Row],[loc?]])),ISNUMBER(FIND(" mm ",Table2[[#This Row],[loc?]]))),SUBSTITUTE(SUBSTITUTE(Table2[[#This Row],[loc?]]," m ","")," mm ","")="")</f>
        <v>0</v>
      </c>
      <c r="R762" s="36" cm="1">
        <f t="array" ref="R762">AVERAGE(IF(Table2[[#This Row],[Min_aerobic_1]:[Min_aerobic_2]]="NA",0,Table2[[#This Row],[Min_aerobic_1]:[Min_aerobic_2]]))</f>
        <v>1.484325453822775E-5</v>
      </c>
    </row>
    <row r="763" spans="1:18" x14ac:dyDescent="0.35">
      <c r="A763" s="4" t="s">
        <v>2284</v>
      </c>
      <c r="B763" s="4" t="s">
        <v>2285</v>
      </c>
      <c r="C763" s="4" t="s">
        <v>2286</v>
      </c>
      <c r="D763" s="6">
        <v>4.71801005780414E-6</v>
      </c>
      <c r="E763" s="6">
        <v>4.23906030382308E-6</v>
      </c>
      <c r="F763" s="6">
        <v>4.7151426836640898E-6</v>
      </c>
      <c r="G763" s="6">
        <v>4.6375541734316496E-6</v>
      </c>
      <c r="H763" s="6">
        <v>1.12953859542714E-5</v>
      </c>
      <c r="I763" s="6">
        <v>9.7168491034015493E-6</v>
      </c>
      <c r="J763" s="6">
        <v>1.15102182838914E-5</v>
      </c>
      <c r="K763" s="6">
        <v>1.19408123109736E-5</v>
      </c>
      <c r="L763" s="6">
        <v>1.1123728541462599E-5</v>
      </c>
      <c r="M763" s="6">
        <v>1.00657306734406E-5</v>
      </c>
      <c r="N763" s="4" t="b">
        <f>_xlfn.XLOOKUP(Table2[[#This Row],[Protein]],Table3[name],Table3[subloc_assigned],"")&lt;&gt;""</f>
        <v>1</v>
      </c>
      <c r="O763" s="6" t="str" cm="1">
        <f t="array" ref="O763">IF(Table2[[#This Row],[modeled?]]," "&amp;_xlfn.TEXTJOIN(" ",FALSE,_xlfn._xlws.FILTER(Table3[subloc_assigned],Table3[name]=Table2[[#This Row],[Protein]],""))&amp;" ","")</f>
        <v xml:space="preserve"> c </v>
      </c>
      <c r="P763" s="6" t="b">
        <f>OR(ISNUMBER(FIND(" m ",Table2[[#This Row],[loc?]])),ISNUMBER(FIND(" mm ",Table2[[#This Row],[loc?]])))</f>
        <v>0</v>
      </c>
      <c r="Q763" s="6" t="b">
        <f>AND(OR(ISNUMBER(FIND(" m ",Table2[[#This Row],[loc?]])),ISNUMBER(FIND(" mm ",Table2[[#This Row],[loc?]]))),SUBSTITUTE(SUBSTITUTE(Table2[[#This Row],[loc?]]," m ","")," mm ","")="")</f>
        <v>0</v>
      </c>
      <c r="R763" s="36" cm="1">
        <f t="array" ref="R763">AVERAGE(IF(Table2[[#This Row],[Min_aerobic_1]:[Min_aerobic_2]]="NA",0,Table2[[#This Row],[Min_aerobic_1]:[Min_aerobic_2]]))</f>
        <v>4.4785351808136096E-6</v>
      </c>
    </row>
    <row r="764" spans="1:18" x14ac:dyDescent="0.35">
      <c r="A764" s="4" t="s">
        <v>2287</v>
      </c>
      <c r="B764" s="4" t="s">
        <v>2288</v>
      </c>
      <c r="C764" s="4" t="s">
        <v>2289</v>
      </c>
      <c r="D764" s="4">
        <v>1.09810624330955E-4</v>
      </c>
      <c r="E764" s="4">
        <v>1.30480060205962E-4</v>
      </c>
      <c r="F764" s="4">
        <v>1.38497987581907E-4</v>
      </c>
      <c r="G764" s="4">
        <v>1.3155702279280299E-4</v>
      </c>
      <c r="H764" s="4">
        <v>1.6498609927413399E-4</v>
      </c>
      <c r="I764" s="4">
        <v>1.7107512060078199E-4</v>
      </c>
      <c r="J764" s="4">
        <v>1.6893413476342701E-4</v>
      </c>
      <c r="K764" s="4">
        <v>2.5745687152722299E-4</v>
      </c>
      <c r="L764" s="4">
        <v>2.5730002662663299E-4</v>
      </c>
      <c r="M764" s="4">
        <v>2.55258715451302E-4</v>
      </c>
      <c r="N764" s="4" t="b">
        <f>_xlfn.XLOOKUP(Table2[[#This Row],[Protein]],Table3[name],Table3[subloc_assigned],"")&lt;&gt;""</f>
        <v>0</v>
      </c>
      <c r="O764" s="6" t="str" cm="1">
        <f t="array" ref="O764">IF(Table2[[#This Row],[modeled?]]," "&amp;_xlfn.TEXTJOIN(" ",FALSE,_xlfn._xlws.FILTER(Table3[subloc_assigned],Table3[name]=Table2[[#This Row],[Protein]],""))&amp;" ","")</f>
        <v/>
      </c>
      <c r="P764" s="6" t="b">
        <f>OR(ISNUMBER(FIND(" m ",Table2[[#This Row],[loc?]])),ISNUMBER(FIND(" mm ",Table2[[#This Row],[loc?]])))</f>
        <v>0</v>
      </c>
      <c r="Q764" s="6" t="b">
        <f>AND(OR(ISNUMBER(FIND(" m ",Table2[[#This Row],[loc?]])),ISNUMBER(FIND(" mm ",Table2[[#This Row],[loc?]]))),SUBSTITUTE(SUBSTITUTE(Table2[[#This Row],[loc?]]," m ","")," mm ","")="")</f>
        <v>0</v>
      </c>
      <c r="R764" s="36" cm="1">
        <f t="array" ref="R764">AVERAGE(IF(Table2[[#This Row],[Min_aerobic_1]:[Min_aerobic_2]]="NA",0,Table2[[#This Row],[Min_aerobic_1]:[Min_aerobic_2]]))</f>
        <v>1.201453422684585E-4</v>
      </c>
    </row>
    <row r="765" spans="1:18" x14ac:dyDescent="0.35">
      <c r="A765" s="4" t="s">
        <v>2290</v>
      </c>
      <c r="B765" s="4" t="s">
        <v>2291</v>
      </c>
      <c r="C765" s="4" t="s">
        <v>2292</v>
      </c>
      <c r="D765" s="6">
        <v>2.1819854884141002E-5</v>
      </c>
      <c r="E765" s="6">
        <v>1.6128727797666001E-5</v>
      </c>
      <c r="F765" s="6">
        <v>2.0928045575171099E-5</v>
      </c>
      <c r="G765" s="6">
        <v>2.1278079777397499E-5</v>
      </c>
      <c r="H765" s="6">
        <v>2.2595468582501098E-5</v>
      </c>
      <c r="I765" s="6">
        <v>2.00984384806239E-5</v>
      </c>
      <c r="J765" s="6">
        <v>2.19287834000209E-5</v>
      </c>
      <c r="K765" s="6">
        <v>2.4662664997672399E-5</v>
      </c>
      <c r="L765" s="6">
        <v>2.1840773992940199E-5</v>
      </c>
      <c r="M765" s="6">
        <v>2.1927482863770498E-5</v>
      </c>
      <c r="N765" s="4" t="b">
        <f>_xlfn.XLOOKUP(Table2[[#This Row],[Protein]],Table3[name],Table3[subloc_assigned],"")&lt;&gt;""</f>
        <v>1</v>
      </c>
      <c r="O765" s="6" t="str" cm="1">
        <f t="array" ref="O765">IF(Table2[[#This Row],[modeled?]]," "&amp;_xlfn.TEXTJOIN(" ",FALSE,_xlfn._xlws.FILTER(Table3[subloc_assigned],Table3[name]=Table2[[#This Row],[Protein]],""))&amp;" ","")</f>
        <v xml:space="preserve"> vm </v>
      </c>
      <c r="P765" s="6" t="b">
        <f>OR(ISNUMBER(FIND(" m ",Table2[[#This Row],[loc?]])),ISNUMBER(FIND(" mm ",Table2[[#This Row],[loc?]])))</f>
        <v>0</v>
      </c>
      <c r="Q765" s="6" t="b">
        <f>AND(OR(ISNUMBER(FIND(" m ",Table2[[#This Row],[loc?]])),ISNUMBER(FIND(" mm ",Table2[[#This Row],[loc?]]))),SUBSTITUTE(SUBSTITUTE(Table2[[#This Row],[loc?]]," m ","")," mm ","")="")</f>
        <v>0</v>
      </c>
      <c r="R765" s="36" cm="1">
        <f t="array" ref="R765">AVERAGE(IF(Table2[[#This Row],[Min_aerobic_1]:[Min_aerobic_2]]="NA",0,Table2[[#This Row],[Min_aerobic_1]:[Min_aerobic_2]]))</f>
        <v>1.8974291340903501E-5</v>
      </c>
    </row>
    <row r="766" spans="1:18" x14ac:dyDescent="0.35">
      <c r="A766" s="4" t="s">
        <v>2293</v>
      </c>
      <c r="B766" s="4" t="s">
        <v>2294</v>
      </c>
      <c r="C766" s="4" t="s">
        <v>2295</v>
      </c>
      <c r="D766" s="6">
        <v>1.1415237840492399E-5</v>
      </c>
      <c r="E766" s="6">
        <v>9.1874491449161397E-6</v>
      </c>
      <c r="F766" s="6">
        <v>1.11159326945719E-5</v>
      </c>
      <c r="G766" s="6">
        <v>1.05563016322706E-5</v>
      </c>
      <c r="H766" s="6">
        <v>6.7759197312293997E-6</v>
      </c>
      <c r="I766" s="6">
        <v>6.9088815273894002E-6</v>
      </c>
      <c r="J766" s="6">
        <v>7.0689149229454403E-6</v>
      </c>
      <c r="K766" s="6">
        <v>7.4886798082381403E-6</v>
      </c>
      <c r="L766" s="6">
        <v>7.3063672332940196E-6</v>
      </c>
      <c r="M766" s="6">
        <v>6.7786740227547902E-6</v>
      </c>
      <c r="N766" s="4" t="b">
        <f>_xlfn.XLOOKUP(Table2[[#This Row],[Protein]],Table3[name],Table3[subloc_assigned],"")&lt;&gt;""</f>
        <v>1</v>
      </c>
      <c r="O766" s="6" t="str" cm="1">
        <f t="array" ref="O766">IF(Table2[[#This Row],[modeled?]]," "&amp;_xlfn.TEXTJOIN(" ",FALSE,_xlfn._xlws.FILTER(Table3[subloc_assigned],Table3[name]=Table2[[#This Row],[Protein]],""))&amp;" ","")</f>
        <v xml:space="preserve"> c </v>
      </c>
      <c r="P766" s="6" t="b">
        <f>OR(ISNUMBER(FIND(" m ",Table2[[#This Row],[loc?]])),ISNUMBER(FIND(" mm ",Table2[[#This Row],[loc?]])))</f>
        <v>0</v>
      </c>
      <c r="Q766" s="6" t="b">
        <f>AND(OR(ISNUMBER(FIND(" m ",Table2[[#This Row],[loc?]])),ISNUMBER(FIND(" mm ",Table2[[#This Row],[loc?]]))),SUBSTITUTE(SUBSTITUTE(Table2[[#This Row],[loc?]]," m ","")," mm ","")="")</f>
        <v>0</v>
      </c>
      <c r="R766" s="36" cm="1">
        <f t="array" ref="R766">AVERAGE(IF(Table2[[#This Row],[Min_aerobic_1]:[Min_aerobic_2]]="NA",0,Table2[[#This Row],[Min_aerobic_1]:[Min_aerobic_2]]))</f>
        <v>1.030134349270427E-5</v>
      </c>
    </row>
    <row r="767" spans="1:18" x14ac:dyDescent="0.35">
      <c r="A767" s="4" t="s">
        <v>2296</v>
      </c>
      <c r="B767" s="4" t="s">
        <v>2297</v>
      </c>
      <c r="C767" s="4" t="s">
        <v>2298</v>
      </c>
      <c r="D767" s="4">
        <v>1.8435156938967701E-4</v>
      </c>
      <c r="E767" s="4">
        <v>1.4955048774390999E-4</v>
      </c>
      <c r="F767" s="4">
        <v>1.99506648477628E-4</v>
      </c>
      <c r="G767" s="4">
        <v>1.98040322452792E-4</v>
      </c>
      <c r="H767" s="4">
        <v>2.7567134606860602E-4</v>
      </c>
      <c r="I767" s="4">
        <v>2.6876264533406199E-4</v>
      </c>
      <c r="J767" s="4">
        <v>2.8586450553117003E-4</v>
      </c>
      <c r="K767" s="4">
        <v>2.26745792005203E-4</v>
      </c>
      <c r="L767" s="4">
        <v>2.51952765572938E-4</v>
      </c>
      <c r="M767" s="4">
        <v>2.5346088327025002E-4</v>
      </c>
      <c r="N767" s="4" t="b">
        <f>_xlfn.XLOOKUP(Table2[[#This Row],[Protein]],Table3[name],Table3[subloc_assigned],"")&lt;&gt;""</f>
        <v>0</v>
      </c>
      <c r="O767" s="6" t="str" cm="1">
        <f t="array" ref="O767">IF(Table2[[#This Row],[modeled?]]," "&amp;_xlfn.TEXTJOIN(" ",FALSE,_xlfn._xlws.FILTER(Table3[subloc_assigned],Table3[name]=Table2[[#This Row],[Protein]],""))&amp;" ","")</f>
        <v/>
      </c>
      <c r="P767" s="6" t="b">
        <f>OR(ISNUMBER(FIND(" m ",Table2[[#This Row],[loc?]])),ISNUMBER(FIND(" mm ",Table2[[#This Row],[loc?]])))</f>
        <v>0</v>
      </c>
      <c r="Q767" s="6" t="b">
        <f>AND(OR(ISNUMBER(FIND(" m ",Table2[[#This Row],[loc?]])),ISNUMBER(FIND(" mm ",Table2[[#This Row],[loc?]]))),SUBSTITUTE(SUBSTITUTE(Table2[[#This Row],[loc?]]," m ","")," mm ","")="")</f>
        <v>0</v>
      </c>
      <c r="R767" s="36" cm="1">
        <f t="array" ref="R767">AVERAGE(IF(Table2[[#This Row],[Min_aerobic_1]:[Min_aerobic_2]]="NA",0,Table2[[#This Row],[Min_aerobic_1]:[Min_aerobic_2]]))</f>
        <v>1.669510285667935E-4</v>
      </c>
    </row>
    <row r="768" spans="1:18" x14ac:dyDescent="0.35">
      <c r="A768" s="4" t="s">
        <v>2299</v>
      </c>
      <c r="B768" s="4" t="s">
        <v>2300</v>
      </c>
      <c r="C768" s="4" t="s">
        <v>2301</v>
      </c>
      <c r="D768" s="4">
        <v>1.22643845890681E-3</v>
      </c>
      <c r="E768" s="4">
        <v>9.7521545715734798E-4</v>
      </c>
      <c r="F768" s="4">
        <v>1.91132718773408E-3</v>
      </c>
      <c r="G768" s="4">
        <v>1.83496966150095E-3</v>
      </c>
      <c r="H768" s="4">
        <v>1.53265882037631E-3</v>
      </c>
      <c r="I768" s="4">
        <v>1.5590032670037301E-3</v>
      </c>
      <c r="J768" s="4">
        <v>1.5501864229933099E-3</v>
      </c>
      <c r="K768" s="4">
        <v>1.9516620516057299E-3</v>
      </c>
      <c r="L768" s="4">
        <v>2.0101966191312802E-3</v>
      </c>
      <c r="M768" s="4">
        <v>1.9116312436798901E-3</v>
      </c>
      <c r="N768" s="4" t="b">
        <f>_xlfn.XLOOKUP(Table2[[#This Row],[Protein]],Table3[name],Table3[subloc_assigned],"")&lt;&gt;""</f>
        <v>1</v>
      </c>
      <c r="O768" s="6" t="str" cm="1">
        <f t="array" ref="O768">IF(Table2[[#This Row],[modeled?]]," "&amp;_xlfn.TEXTJOIN(" ",FALSE,_xlfn._xlws.FILTER(Table3[subloc_assigned],Table3[name]=Table2[[#This Row],[Protein]],""))&amp;" ","")</f>
        <v xml:space="preserve"> c </v>
      </c>
      <c r="P768" s="6" t="b">
        <f>OR(ISNUMBER(FIND(" m ",Table2[[#This Row],[loc?]])),ISNUMBER(FIND(" mm ",Table2[[#This Row],[loc?]])))</f>
        <v>0</v>
      </c>
      <c r="Q768" s="6" t="b">
        <f>AND(OR(ISNUMBER(FIND(" m ",Table2[[#This Row],[loc?]])),ISNUMBER(FIND(" mm ",Table2[[#This Row],[loc?]]))),SUBSTITUTE(SUBSTITUTE(Table2[[#This Row],[loc?]]," m ","")," mm ","")="")</f>
        <v>0</v>
      </c>
      <c r="R768" s="36" cm="1">
        <f t="array" ref="R768">AVERAGE(IF(Table2[[#This Row],[Min_aerobic_1]:[Min_aerobic_2]]="NA",0,Table2[[#This Row],[Min_aerobic_1]:[Min_aerobic_2]]))</f>
        <v>1.1008269580320791E-3</v>
      </c>
    </row>
    <row r="769" spans="1:18" x14ac:dyDescent="0.35">
      <c r="A769" s="4" t="s">
        <v>2302</v>
      </c>
      <c r="B769" s="4" t="s">
        <v>2303</v>
      </c>
      <c r="C769" s="4" t="s">
        <v>2304</v>
      </c>
      <c r="D769" s="6">
        <v>7.0819906137308904E-7</v>
      </c>
      <c r="E769" s="6">
        <v>6.8056744644161096E-7</v>
      </c>
      <c r="F769" s="6">
        <v>7.7849167496652104E-7</v>
      </c>
      <c r="G769" s="6">
        <v>8.7323614639903404E-7</v>
      </c>
      <c r="H769" s="6">
        <v>3.1705274714570498E-7</v>
      </c>
      <c r="I769" s="6">
        <v>3.0844683821853498E-7</v>
      </c>
      <c r="J769" s="6">
        <v>3.31351957274618E-7</v>
      </c>
      <c r="K769" s="6">
        <v>3.3819538918016798E-7</v>
      </c>
      <c r="L769" s="6">
        <v>3.76712346457175E-7</v>
      </c>
      <c r="M769" s="6">
        <v>3.8063807200444199E-7</v>
      </c>
      <c r="N769" s="4" t="b">
        <f>_xlfn.XLOOKUP(Table2[[#This Row],[Protein]],Table3[name],Table3[subloc_assigned],"")&lt;&gt;""</f>
        <v>0</v>
      </c>
      <c r="O769" s="6" t="str" cm="1">
        <f t="array" ref="O769">IF(Table2[[#This Row],[modeled?]]," "&amp;_xlfn.TEXTJOIN(" ",FALSE,_xlfn._xlws.FILTER(Table3[subloc_assigned],Table3[name]=Table2[[#This Row],[Protein]],""))&amp;" ","")</f>
        <v/>
      </c>
      <c r="P769" s="6" t="b">
        <f>OR(ISNUMBER(FIND(" m ",Table2[[#This Row],[loc?]])),ISNUMBER(FIND(" mm ",Table2[[#This Row],[loc?]])))</f>
        <v>0</v>
      </c>
      <c r="Q769" s="6" t="b">
        <f>AND(OR(ISNUMBER(FIND(" m ",Table2[[#This Row],[loc?]])),ISNUMBER(FIND(" mm ",Table2[[#This Row],[loc?]]))),SUBSTITUTE(SUBSTITUTE(Table2[[#This Row],[loc?]]," m ","")," mm ","")="")</f>
        <v>0</v>
      </c>
      <c r="R769" s="36" cm="1">
        <f t="array" ref="R769">AVERAGE(IF(Table2[[#This Row],[Min_aerobic_1]:[Min_aerobic_2]]="NA",0,Table2[[#This Row],[Min_aerobic_1]:[Min_aerobic_2]]))</f>
        <v>6.9438325390734995E-7</v>
      </c>
    </row>
    <row r="770" spans="1:18" x14ac:dyDescent="0.35">
      <c r="A770" s="4" t="s">
        <v>2305</v>
      </c>
      <c r="B770" s="4" t="s">
        <v>2306</v>
      </c>
      <c r="C770" s="4" t="s">
        <v>2307</v>
      </c>
      <c r="D770" s="4" t="s">
        <v>19</v>
      </c>
      <c r="E770" s="4" t="s">
        <v>19</v>
      </c>
      <c r="F770" s="4" t="s">
        <v>19</v>
      </c>
      <c r="G770" s="4" t="s">
        <v>19</v>
      </c>
      <c r="H770" s="6">
        <v>2.04586670916508E-6</v>
      </c>
      <c r="I770" s="6">
        <v>1.9616436713376499E-6</v>
      </c>
      <c r="J770" s="6">
        <v>2.2819374160541799E-6</v>
      </c>
      <c r="K770" s="6">
        <v>2.2850839116937599E-6</v>
      </c>
      <c r="L770" s="6">
        <v>2.3646941326090898E-6</v>
      </c>
      <c r="M770" s="6">
        <v>2.4605694711673598E-6</v>
      </c>
      <c r="N770" s="4" t="b">
        <f>_xlfn.XLOOKUP(Table2[[#This Row],[Protein]],Table3[name],Table3[subloc_assigned],"")&lt;&gt;""</f>
        <v>0</v>
      </c>
      <c r="O770" s="6" t="str" cm="1">
        <f t="array" ref="O770">IF(Table2[[#This Row],[modeled?]]," "&amp;_xlfn.TEXTJOIN(" ",FALSE,_xlfn._xlws.FILTER(Table3[subloc_assigned],Table3[name]=Table2[[#This Row],[Protein]],""))&amp;" ","")</f>
        <v/>
      </c>
      <c r="P770" s="6" t="b">
        <f>OR(ISNUMBER(FIND(" m ",Table2[[#This Row],[loc?]])),ISNUMBER(FIND(" mm ",Table2[[#This Row],[loc?]])))</f>
        <v>0</v>
      </c>
      <c r="Q770" s="6" t="b">
        <f>AND(OR(ISNUMBER(FIND(" m ",Table2[[#This Row],[loc?]])),ISNUMBER(FIND(" mm ",Table2[[#This Row],[loc?]]))),SUBSTITUTE(SUBSTITUTE(Table2[[#This Row],[loc?]]," m ","")," mm ","")="")</f>
        <v>0</v>
      </c>
      <c r="R770" s="36" cm="1">
        <f t="array" ref="R770">AVERAGE(IF(Table2[[#This Row],[Min_aerobic_1]:[Min_aerobic_2]]="NA",0,Table2[[#This Row],[Min_aerobic_1]:[Min_aerobic_2]]))</f>
        <v>0</v>
      </c>
    </row>
    <row r="771" spans="1:18" x14ac:dyDescent="0.35">
      <c r="A771" s="4" t="s">
        <v>2308</v>
      </c>
      <c r="B771" s="4" t="s">
        <v>2309</v>
      </c>
      <c r="C771" s="4" t="s">
        <v>2310</v>
      </c>
      <c r="D771" s="4" t="s">
        <v>19</v>
      </c>
      <c r="E771" s="4" t="s">
        <v>19</v>
      </c>
      <c r="F771" s="4" t="s">
        <v>19</v>
      </c>
      <c r="G771" s="4" t="s">
        <v>19</v>
      </c>
      <c r="H771" s="6">
        <v>4.8948180227779302E-7</v>
      </c>
      <c r="I771" s="6">
        <v>4.7604291897521001E-7</v>
      </c>
      <c r="J771" s="6">
        <v>4.6216694003118202E-7</v>
      </c>
      <c r="K771" s="6">
        <v>4.9148763506741505E-7</v>
      </c>
      <c r="L771" s="6">
        <v>5.5979148161966001E-7</v>
      </c>
      <c r="M771" s="6">
        <v>5.3670726178106005E-7</v>
      </c>
      <c r="N771" s="4" t="b">
        <f>_xlfn.XLOOKUP(Table2[[#This Row],[Protein]],Table3[name],Table3[subloc_assigned],"")&lt;&gt;""</f>
        <v>1</v>
      </c>
      <c r="O771" s="6" t="str" cm="1">
        <f t="array" ref="O771">IF(Table2[[#This Row],[modeled?]]," "&amp;_xlfn.TEXTJOIN(" ",FALSE,_xlfn._xlws.FILTER(Table3[subloc_assigned],Table3[name]=Table2[[#This Row],[Protein]],""))&amp;" ","")</f>
        <v xml:space="preserve"> mm </v>
      </c>
      <c r="P771" s="6" t="b">
        <f>OR(ISNUMBER(FIND(" m ",Table2[[#This Row],[loc?]])),ISNUMBER(FIND(" mm ",Table2[[#This Row],[loc?]])))</f>
        <v>1</v>
      </c>
      <c r="Q771" s="6" t="b">
        <f>AND(OR(ISNUMBER(FIND(" m ",Table2[[#This Row],[loc?]])),ISNUMBER(FIND(" mm ",Table2[[#This Row],[loc?]]))),SUBSTITUTE(SUBSTITUTE(Table2[[#This Row],[loc?]]," m ","")," mm ","")="")</f>
        <v>1</v>
      </c>
      <c r="R771" s="36" cm="1">
        <f t="array" ref="R771">AVERAGE(IF(Table2[[#This Row],[Min_aerobic_1]:[Min_aerobic_2]]="NA",0,Table2[[#This Row],[Min_aerobic_1]:[Min_aerobic_2]]))</f>
        <v>0</v>
      </c>
    </row>
    <row r="772" spans="1:18" x14ac:dyDescent="0.35">
      <c r="A772" s="4" t="s">
        <v>2311</v>
      </c>
      <c r="B772" s="4" t="s">
        <v>2312</v>
      </c>
      <c r="C772" s="4" t="s">
        <v>2313</v>
      </c>
      <c r="D772" s="6">
        <v>7.5620759942795606E-5</v>
      </c>
      <c r="E772" s="6">
        <v>8.0684390985442402E-5</v>
      </c>
      <c r="F772" s="4">
        <v>1.09939809214492E-4</v>
      </c>
      <c r="G772" s="4">
        <v>1.03349328271846E-4</v>
      </c>
      <c r="H772" s="6">
        <v>8.4273152736428198E-5</v>
      </c>
      <c r="I772" s="6">
        <v>8.5850077239532803E-5</v>
      </c>
      <c r="J772" s="6">
        <v>8.8181379542276502E-5</v>
      </c>
      <c r="K772" s="6">
        <v>9.5846241618304903E-5</v>
      </c>
      <c r="L772" s="6">
        <v>9.9049537099661601E-5</v>
      </c>
      <c r="M772" s="6">
        <v>9.9165874967332003E-5</v>
      </c>
      <c r="N772" s="4" t="b">
        <f>_xlfn.XLOOKUP(Table2[[#This Row],[Protein]],Table3[name],Table3[subloc_assigned],"")&lt;&gt;""</f>
        <v>0</v>
      </c>
      <c r="O772" s="6" t="str" cm="1">
        <f t="array" ref="O772">IF(Table2[[#This Row],[modeled?]]," "&amp;_xlfn.TEXTJOIN(" ",FALSE,_xlfn._xlws.FILTER(Table3[subloc_assigned],Table3[name]=Table2[[#This Row],[Protein]],""))&amp;" ","")</f>
        <v/>
      </c>
      <c r="P772" s="6" t="b">
        <f>OR(ISNUMBER(FIND(" m ",Table2[[#This Row],[loc?]])),ISNUMBER(FIND(" mm ",Table2[[#This Row],[loc?]])))</f>
        <v>0</v>
      </c>
      <c r="Q772" s="6" t="b">
        <f>AND(OR(ISNUMBER(FIND(" m ",Table2[[#This Row],[loc?]])),ISNUMBER(FIND(" mm ",Table2[[#This Row],[loc?]]))),SUBSTITUTE(SUBSTITUTE(Table2[[#This Row],[loc?]]," m ","")," mm ","")="")</f>
        <v>0</v>
      </c>
      <c r="R772" s="36" cm="1">
        <f t="array" ref="R772">AVERAGE(IF(Table2[[#This Row],[Min_aerobic_1]:[Min_aerobic_2]]="NA",0,Table2[[#This Row],[Min_aerobic_1]:[Min_aerobic_2]]))</f>
        <v>7.8152575464119004E-5</v>
      </c>
    </row>
    <row r="773" spans="1:18" x14ac:dyDescent="0.35">
      <c r="A773" s="4" t="s">
        <v>2314</v>
      </c>
      <c r="B773" s="4" t="s">
        <v>2315</v>
      </c>
      <c r="C773" s="4" t="s">
        <v>2316</v>
      </c>
      <c r="D773" s="6">
        <v>1.32295982121583E-5</v>
      </c>
      <c r="E773" s="6">
        <v>1.07457851659688E-5</v>
      </c>
      <c r="F773" s="6">
        <v>1.5319181976864099E-5</v>
      </c>
      <c r="G773" s="6">
        <v>1.51435886912287E-5</v>
      </c>
      <c r="H773" s="6">
        <v>1.19286691274965E-5</v>
      </c>
      <c r="I773" s="6">
        <v>1.19585206536825E-5</v>
      </c>
      <c r="J773" s="6">
        <v>1.20302312626682E-5</v>
      </c>
      <c r="K773" s="6">
        <v>1.33108143184661E-5</v>
      </c>
      <c r="L773" s="6">
        <v>1.45575676420418E-5</v>
      </c>
      <c r="M773" s="6">
        <v>1.4496778793218199E-5</v>
      </c>
      <c r="N773" s="4" t="b">
        <f>_xlfn.XLOOKUP(Table2[[#This Row],[Protein]],Table3[name],Table3[subloc_assigned],"")&lt;&gt;""</f>
        <v>1</v>
      </c>
      <c r="O773" s="6" t="str" cm="1">
        <f t="array" ref="O773">IF(Table2[[#This Row],[modeled?]]," "&amp;_xlfn.TEXTJOIN(" ",FALSE,_xlfn._xlws.FILTER(Table3[subloc_assigned],Table3[name]=Table2[[#This Row],[Protein]],""))&amp;" ","")</f>
        <v xml:space="preserve"> mm </v>
      </c>
      <c r="P773" s="6" t="b">
        <f>OR(ISNUMBER(FIND(" m ",Table2[[#This Row],[loc?]])),ISNUMBER(FIND(" mm ",Table2[[#This Row],[loc?]])))</f>
        <v>1</v>
      </c>
      <c r="Q773" s="6" t="b">
        <f>AND(OR(ISNUMBER(FIND(" m ",Table2[[#This Row],[loc?]])),ISNUMBER(FIND(" mm ",Table2[[#This Row],[loc?]]))),SUBSTITUTE(SUBSTITUTE(Table2[[#This Row],[loc?]]," m ","")," mm ","")="")</f>
        <v>1</v>
      </c>
      <c r="R773" s="36" cm="1">
        <f t="array" ref="R773">AVERAGE(IF(Table2[[#This Row],[Min_aerobic_1]:[Min_aerobic_2]]="NA",0,Table2[[#This Row],[Min_aerobic_1]:[Min_aerobic_2]]))</f>
        <v>1.198769168906355E-5</v>
      </c>
    </row>
    <row r="774" spans="1:18" x14ac:dyDescent="0.35">
      <c r="A774" s="4" t="s">
        <v>2317</v>
      </c>
      <c r="B774" s="4" t="s">
        <v>2318</v>
      </c>
      <c r="C774" s="4" t="s">
        <v>2319</v>
      </c>
      <c r="D774" s="6">
        <v>1.3478212686640999E-5</v>
      </c>
      <c r="E774" s="6">
        <v>1.11379901282682E-5</v>
      </c>
      <c r="F774" s="6">
        <v>1.407203660723E-5</v>
      </c>
      <c r="G774" s="6">
        <v>1.4016585047105701E-5</v>
      </c>
      <c r="H774" s="6">
        <v>2.0798604144445699E-5</v>
      </c>
      <c r="I774" s="6">
        <v>2.0254810503408599E-5</v>
      </c>
      <c r="J774" s="6">
        <v>2.2128272830179299E-5</v>
      </c>
      <c r="K774" s="6">
        <v>2.2580658259369898E-5</v>
      </c>
      <c r="L774" s="6">
        <v>2.31866933773848E-5</v>
      </c>
      <c r="M774" s="6">
        <v>2.3389739865764899E-5</v>
      </c>
      <c r="N774" s="4" t="b">
        <f>_xlfn.XLOOKUP(Table2[[#This Row],[Protein]],Table3[name],Table3[subloc_assigned],"")&lt;&gt;""</f>
        <v>0</v>
      </c>
      <c r="O774" s="6" t="str" cm="1">
        <f t="array" ref="O774">IF(Table2[[#This Row],[modeled?]]," "&amp;_xlfn.TEXTJOIN(" ",FALSE,_xlfn._xlws.FILTER(Table3[subloc_assigned],Table3[name]=Table2[[#This Row],[Protein]],""))&amp;" ","")</f>
        <v/>
      </c>
      <c r="P774" s="6" t="b">
        <f>OR(ISNUMBER(FIND(" m ",Table2[[#This Row],[loc?]])),ISNUMBER(FIND(" mm ",Table2[[#This Row],[loc?]])))</f>
        <v>0</v>
      </c>
      <c r="Q774" s="6" t="b">
        <f>AND(OR(ISNUMBER(FIND(" m ",Table2[[#This Row],[loc?]])),ISNUMBER(FIND(" mm ",Table2[[#This Row],[loc?]]))),SUBSTITUTE(SUBSTITUTE(Table2[[#This Row],[loc?]]," m ","")," mm ","")="")</f>
        <v>0</v>
      </c>
      <c r="R774" s="36" cm="1">
        <f t="array" ref="R774">AVERAGE(IF(Table2[[#This Row],[Min_aerobic_1]:[Min_aerobic_2]]="NA",0,Table2[[#This Row],[Min_aerobic_1]:[Min_aerobic_2]]))</f>
        <v>1.2308101407454599E-5</v>
      </c>
    </row>
    <row r="775" spans="1:18" x14ac:dyDescent="0.35">
      <c r="A775" s="4" t="s">
        <v>2320</v>
      </c>
      <c r="B775" s="4" t="s">
        <v>2321</v>
      </c>
      <c r="C775" s="4" t="s">
        <v>2322</v>
      </c>
      <c r="D775" s="6">
        <v>2.6814976471810898E-5</v>
      </c>
      <c r="E775" s="6">
        <v>2.8868311408951501E-5</v>
      </c>
      <c r="F775" s="6">
        <v>3.4310274084208199E-5</v>
      </c>
      <c r="G775" s="6">
        <v>3.4646168784253297E-5</v>
      </c>
      <c r="H775" s="6">
        <v>2.7099285405282699E-5</v>
      </c>
      <c r="I775" s="6">
        <v>2.9200197180540801E-5</v>
      </c>
      <c r="J775" s="6">
        <v>2.7658847832634301E-5</v>
      </c>
      <c r="K775" s="6">
        <v>3.3411791341938703E-5</v>
      </c>
      <c r="L775" s="6">
        <v>3.6710402809066802E-5</v>
      </c>
      <c r="M775" s="6">
        <v>3.6077596766234302E-5</v>
      </c>
      <c r="N775" s="4" t="b">
        <f>_xlfn.XLOOKUP(Table2[[#This Row],[Protein]],Table3[name],Table3[subloc_assigned],"")&lt;&gt;""</f>
        <v>1</v>
      </c>
      <c r="O775" s="6" t="str" cm="1">
        <f t="array" ref="O775">IF(Table2[[#This Row],[modeled?]]," "&amp;_xlfn.TEXTJOIN(" ",FALSE,_xlfn._xlws.FILTER(Table3[subloc_assigned],Table3[name]=Table2[[#This Row],[Protein]],""))&amp;" ","")</f>
        <v xml:space="preserve"> gm </v>
      </c>
      <c r="P775" s="6" t="b">
        <f>OR(ISNUMBER(FIND(" m ",Table2[[#This Row],[loc?]])),ISNUMBER(FIND(" mm ",Table2[[#This Row],[loc?]])))</f>
        <v>0</v>
      </c>
      <c r="Q775" s="6" t="b">
        <f>AND(OR(ISNUMBER(FIND(" m ",Table2[[#This Row],[loc?]])),ISNUMBER(FIND(" mm ",Table2[[#This Row],[loc?]]))),SUBSTITUTE(SUBSTITUTE(Table2[[#This Row],[loc?]]," m ","")," mm ","")="")</f>
        <v>0</v>
      </c>
      <c r="R775" s="36" cm="1">
        <f t="array" ref="R775">AVERAGE(IF(Table2[[#This Row],[Min_aerobic_1]:[Min_aerobic_2]]="NA",0,Table2[[#This Row],[Min_aerobic_1]:[Min_aerobic_2]]))</f>
        <v>2.7841643940381201E-5</v>
      </c>
    </row>
    <row r="776" spans="1:18" x14ac:dyDescent="0.35">
      <c r="A776" s="4" t="s">
        <v>2323</v>
      </c>
      <c r="B776" s="4" t="s">
        <v>2324</v>
      </c>
      <c r="C776" s="4" t="s">
        <v>2325</v>
      </c>
      <c r="D776" s="6">
        <v>5.3312445831937598E-5</v>
      </c>
      <c r="E776" s="6">
        <v>4.3174844869108102E-5</v>
      </c>
      <c r="F776" s="6">
        <v>5.8201706443329603E-5</v>
      </c>
      <c r="G776" s="6">
        <v>6.0466464921615902E-5</v>
      </c>
      <c r="H776" s="6">
        <v>8.0152200423945697E-5</v>
      </c>
      <c r="I776" s="6">
        <v>8.47950109043081E-5</v>
      </c>
      <c r="J776" s="6">
        <v>7.9598527223534706E-5</v>
      </c>
      <c r="K776" s="6">
        <v>9.6258590195979097E-5</v>
      </c>
      <c r="L776" s="4">
        <v>1.0865316828237501E-4</v>
      </c>
      <c r="M776" s="4">
        <v>1.09176576506468E-4</v>
      </c>
      <c r="N776" s="4" t="b">
        <f>_xlfn.XLOOKUP(Table2[[#This Row],[Protein]],Table3[name],Table3[subloc_assigned],"")&lt;&gt;""</f>
        <v>1</v>
      </c>
      <c r="O776" s="6" t="str" cm="1">
        <f t="array" ref="O776">IF(Table2[[#This Row],[modeled?]]," "&amp;_xlfn.TEXTJOIN(" ",FALSE,_xlfn._xlws.FILTER(Table3[subloc_assigned],Table3[name]=Table2[[#This Row],[Protein]],""))&amp;" ","")</f>
        <v xml:space="preserve"> gm </v>
      </c>
      <c r="P776" s="6" t="b">
        <f>OR(ISNUMBER(FIND(" m ",Table2[[#This Row],[loc?]])),ISNUMBER(FIND(" mm ",Table2[[#This Row],[loc?]])))</f>
        <v>0</v>
      </c>
      <c r="Q776" s="6" t="b">
        <f>AND(OR(ISNUMBER(FIND(" m ",Table2[[#This Row],[loc?]])),ISNUMBER(FIND(" mm ",Table2[[#This Row],[loc?]]))),SUBSTITUTE(SUBSTITUTE(Table2[[#This Row],[loc?]]," m ","")," mm ","")="")</f>
        <v>0</v>
      </c>
      <c r="R776" s="36" cm="1">
        <f t="array" ref="R776">AVERAGE(IF(Table2[[#This Row],[Min_aerobic_1]:[Min_aerobic_2]]="NA",0,Table2[[#This Row],[Min_aerobic_1]:[Min_aerobic_2]]))</f>
        <v>4.824364535052285E-5</v>
      </c>
    </row>
    <row r="777" spans="1:18" x14ac:dyDescent="0.35">
      <c r="A777" s="4" t="s">
        <v>2326</v>
      </c>
      <c r="B777" s="4" t="s">
        <v>2327</v>
      </c>
      <c r="C777" s="4" t="s">
        <v>2328</v>
      </c>
      <c r="D777" s="6">
        <v>4.8083131476027204E-6</v>
      </c>
      <c r="E777" s="6">
        <v>4.2333932609384504E-6</v>
      </c>
      <c r="F777" s="6">
        <v>4.9744187218518998E-6</v>
      </c>
      <c r="G777" s="6">
        <v>5.5455942985964503E-6</v>
      </c>
      <c r="H777" s="6">
        <v>5.7531319773116203E-6</v>
      </c>
      <c r="I777" s="6">
        <v>5.3609759670104301E-6</v>
      </c>
      <c r="J777" s="6">
        <v>5.98597571644597E-6</v>
      </c>
      <c r="K777" s="6">
        <v>5.5870155428340698E-6</v>
      </c>
      <c r="L777" s="6">
        <v>5.7692655566632098E-6</v>
      </c>
      <c r="M777" s="6">
        <v>5.8462470265983002E-6</v>
      </c>
      <c r="N777" s="4" t="b">
        <f>_xlfn.XLOOKUP(Table2[[#This Row],[Protein]],Table3[name],Table3[subloc_assigned],"")&lt;&gt;""</f>
        <v>0</v>
      </c>
      <c r="O777" s="6" t="str" cm="1">
        <f t="array" ref="O777">IF(Table2[[#This Row],[modeled?]]," "&amp;_xlfn.TEXTJOIN(" ",FALSE,_xlfn._xlws.FILTER(Table3[subloc_assigned],Table3[name]=Table2[[#This Row],[Protein]],""))&amp;" ","")</f>
        <v/>
      </c>
      <c r="P777" s="6" t="b">
        <f>OR(ISNUMBER(FIND(" m ",Table2[[#This Row],[loc?]])),ISNUMBER(FIND(" mm ",Table2[[#This Row],[loc?]])))</f>
        <v>0</v>
      </c>
      <c r="Q777" s="6" t="b">
        <f>AND(OR(ISNUMBER(FIND(" m ",Table2[[#This Row],[loc?]])),ISNUMBER(FIND(" mm ",Table2[[#This Row],[loc?]]))),SUBSTITUTE(SUBSTITUTE(Table2[[#This Row],[loc?]]," m ","")," mm ","")="")</f>
        <v>0</v>
      </c>
      <c r="R777" s="36" cm="1">
        <f t="array" ref="R777">AVERAGE(IF(Table2[[#This Row],[Min_aerobic_1]:[Min_aerobic_2]]="NA",0,Table2[[#This Row],[Min_aerobic_1]:[Min_aerobic_2]]))</f>
        <v>4.520853204270585E-6</v>
      </c>
    </row>
    <row r="778" spans="1:18" x14ac:dyDescent="0.35">
      <c r="A778" s="4" t="s">
        <v>2329</v>
      </c>
      <c r="B778" s="4" t="s">
        <v>2330</v>
      </c>
      <c r="C778" s="4" t="s">
        <v>2331</v>
      </c>
      <c r="D778" s="6">
        <v>1.5045631685921099E-5</v>
      </c>
      <c r="E778" s="6">
        <v>1.88509349738887E-5</v>
      </c>
      <c r="F778" s="6">
        <v>1.4611325497533099E-5</v>
      </c>
      <c r="G778" s="6">
        <v>1.5013747124818501E-5</v>
      </c>
      <c r="H778" s="6">
        <v>1.4444903353121699E-5</v>
      </c>
      <c r="I778" s="6">
        <v>1.4403241487801401E-5</v>
      </c>
      <c r="J778" s="6">
        <v>1.46549361505675E-5</v>
      </c>
      <c r="K778" s="6">
        <v>1.1049764120759201E-5</v>
      </c>
      <c r="L778" s="6">
        <v>1.1526425632373599E-5</v>
      </c>
      <c r="M778" s="6">
        <v>1.1812938235292801E-5</v>
      </c>
      <c r="N778" s="4" t="b">
        <f>_xlfn.XLOOKUP(Table2[[#This Row],[Protein]],Table3[name],Table3[subloc_assigned],"")&lt;&gt;""</f>
        <v>0</v>
      </c>
      <c r="O778" s="6" t="str" cm="1">
        <f t="array" ref="O778">IF(Table2[[#This Row],[modeled?]]," "&amp;_xlfn.TEXTJOIN(" ",FALSE,_xlfn._xlws.FILTER(Table3[subloc_assigned],Table3[name]=Table2[[#This Row],[Protein]],""))&amp;" ","")</f>
        <v/>
      </c>
      <c r="P778" s="6" t="b">
        <f>OR(ISNUMBER(FIND(" m ",Table2[[#This Row],[loc?]])),ISNUMBER(FIND(" mm ",Table2[[#This Row],[loc?]])))</f>
        <v>0</v>
      </c>
      <c r="Q778" s="6" t="b">
        <f>AND(OR(ISNUMBER(FIND(" m ",Table2[[#This Row],[loc?]])),ISNUMBER(FIND(" mm ",Table2[[#This Row],[loc?]]))),SUBSTITUTE(SUBSTITUTE(Table2[[#This Row],[loc?]]," m ","")," mm ","")="")</f>
        <v>0</v>
      </c>
      <c r="R778" s="36" cm="1">
        <f t="array" ref="R778">AVERAGE(IF(Table2[[#This Row],[Min_aerobic_1]:[Min_aerobic_2]]="NA",0,Table2[[#This Row],[Min_aerobic_1]:[Min_aerobic_2]]))</f>
        <v>1.6948283329904901E-5</v>
      </c>
    </row>
    <row r="779" spans="1:18" x14ac:dyDescent="0.35">
      <c r="A779" s="4" t="s">
        <v>2332</v>
      </c>
      <c r="B779" s="4" t="s">
        <v>2333</v>
      </c>
      <c r="C779" s="4" t="s">
        <v>2334</v>
      </c>
      <c r="D779" s="6">
        <v>1.0318215775912E-5</v>
      </c>
      <c r="E779" s="6">
        <v>1.1498150075457901E-5</v>
      </c>
      <c r="F779" s="6">
        <v>1.7442552847714101E-5</v>
      </c>
      <c r="G779" s="6">
        <v>1.39200263880152E-5</v>
      </c>
      <c r="H779" s="6">
        <v>1.0339286802541399E-5</v>
      </c>
      <c r="I779" s="6">
        <v>1.0734265099529399E-5</v>
      </c>
      <c r="J779" s="6">
        <v>1.12981496774814E-5</v>
      </c>
      <c r="K779" s="6">
        <v>1.30185580118519E-5</v>
      </c>
      <c r="L779" s="6">
        <v>1.36503045320231E-5</v>
      </c>
      <c r="M779" s="6">
        <v>1.3124225413439499E-5</v>
      </c>
      <c r="N779" s="4" t="b">
        <f>_xlfn.XLOOKUP(Table2[[#This Row],[Protein]],Table3[name],Table3[subloc_assigned],"")&lt;&gt;""</f>
        <v>0</v>
      </c>
      <c r="O779" s="6" t="str" cm="1">
        <f t="array" ref="O779">IF(Table2[[#This Row],[modeled?]]," "&amp;_xlfn.TEXTJOIN(" ",FALSE,_xlfn._xlws.FILTER(Table3[subloc_assigned],Table3[name]=Table2[[#This Row],[Protein]],""))&amp;" ","")</f>
        <v/>
      </c>
      <c r="P779" s="6" t="b">
        <f>OR(ISNUMBER(FIND(" m ",Table2[[#This Row],[loc?]])),ISNUMBER(FIND(" mm ",Table2[[#This Row],[loc?]])))</f>
        <v>0</v>
      </c>
      <c r="Q779" s="6" t="b">
        <f>AND(OR(ISNUMBER(FIND(" m ",Table2[[#This Row],[loc?]])),ISNUMBER(FIND(" mm ",Table2[[#This Row],[loc?]]))),SUBSTITUTE(SUBSTITUTE(Table2[[#This Row],[loc?]]," m ","")," mm ","")="")</f>
        <v>0</v>
      </c>
      <c r="R779" s="36" cm="1">
        <f t="array" ref="R779">AVERAGE(IF(Table2[[#This Row],[Min_aerobic_1]:[Min_aerobic_2]]="NA",0,Table2[[#This Row],[Min_aerobic_1]:[Min_aerobic_2]]))</f>
        <v>1.090818292568495E-5</v>
      </c>
    </row>
    <row r="780" spans="1:18" x14ac:dyDescent="0.35">
      <c r="A780" s="4" t="s">
        <v>2335</v>
      </c>
      <c r="B780" s="4" t="s">
        <v>2336</v>
      </c>
      <c r="C780" s="4" t="s">
        <v>2337</v>
      </c>
      <c r="D780" s="6">
        <v>3.66375801054232E-5</v>
      </c>
      <c r="E780" s="6">
        <v>3.22800855038099E-5</v>
      </c>
      <c r="F780" s="6">
        <v>4.2323361865209301E-5</v>
      </c>
      <c r="G780" s="6">
        <v>4.1431214117858403E-5</v>
      </c>
      <c r="H780" s="6">
        <v>1.67106291559006E-5</v>
      </c>
      <c r="I780" s="6">
        <v>1.47006974827152E-5</v>
      </c>
      <c r="J780" s="6">
        <v>1.7028456577248801E-5</v>
      </c>
      <c r="K780" s="6">
        <v>1.86859242645095E-5</v>
      </c>
      <c r="L780" s="6">
        <v>1.8312761385204101E-5</v>
      </c>
      <c r="M780" s="6">
        <v>1.89961372541562E-5</v>
      </c>
      <c r="N780" s="4" t="b">
        <f>_xlfn.XLOOKUP(Table2[[#This Row],[Protein]],Table3[name],Table3[subloc_assigned],"")&lt;&gt;""</f>
        <v>1</v>
      </c>
      <c r="O780" s="6" t="str" cm="1">
        <f t="array" ref="O780">IF(Table2[[#This Row],[modeled?]]," "&amp;_xlfn.TEXTJOIN(" ",FALSE,_xlfn._xlws.FILTER(Table3[subloc_assigned],Table3[name]=Table2[[#This Row],[Protein]],""))&amp;" ","")</f>
        <v xml:space="preserve"> m </v>
      </c>
      <c r="P780" s="6" t="b">
        <f>OR(ISNUMBER(FIND(" m ",Table2[[#This Row],[loc?]])),ISNUMBER(FIND(" mm ",Table2[[#This Row],[loc?]])))</f>
        <v>1</v>
      </c>
      <c r="Q780" s="6" t="b">
        <f>AND(OR(ISNUMBER(FIND(" m ",Table2[[#This Row],[loc?]])),ISNUMBER(FIND(" mm ",Table2[[#This Row],[loc?]]))),SUBSTITUTE(SUBSTITUTE(Table2[[#This Row],[loc?]]," m ","")," mm ","")="")</f>
        <v>1</v>
      </c>
      <c r="R780" s="36" cm="1">
        <f t="array" ref="R780">AVERAGE(IF(Table2[[#This Row],[Min_aerobic_1]:[Min_aerobic_2]]="NA",0,Table2[[#This Row],[Min_aerobic_1]:[Min_aerobic_2]]))</f>
        <v>3.445883280461655E-5</v>
      </c>
    </row>
    <row r="781" spans="1:18" x14ac:dyDescent="0.35">
      <c r="A781" s="4" t="s">
        <v>2338</v>
      </c>
      <c r="B781" s="4" t="s">
        <v>2339</v>
      </c>
      <c r="C781" s="4" t="s">
        <v>2340</v>
      </c>
      <c r="D781" s="4" t="s">
        <v>19</v>
      </c>
      <c r="E781" s="4" t="s">
        <v>19</v>
      </c>
      <c r="F781" s="4" t="s">
        <v>19</v>
      </c>
      <c r="G781" s="4" t="s">
        <v>19</v>
      </c>
      <c r="H781" s="6">
        <v>1.43747282923316E-5</v>
      </c>
      <c r="I781" s="6">
        <v>1.4237535963219901E-5</v>
      </c>
      <c r="J781" s="6">
        <v>1.46378667159945E-5</v>
      </c>
      <c r="K781" s="6">
        <v>1.5991658720218901E-5</v>
      </c>
      <c r="L781" s="6">
        <v>1.69586390225669E-5</v>
      </c>
      <c r="M781" s="6">
        <v>1.65746932731942E-5</v>
      </c>
      <c r="N781" s="4" t="b">
        <f>_xlfn.XLOOKUP(Table2[[#This Row],[Protein]],Table3[name],Table3[subloc_assigned],"")&lt;&gt;""</f>
        <v>0</v>
      </c>
      <c r="O781" s="6" t="str" cm="1">
        <f t="array" ref="O781">IF(Table2[[#This Row],[modeled?]]," "&amp;_xlfn.TEXTJOIN(" ",FALSE,_xlfn._xlws.FILTER(Table3[subloc_assigned],Table3[name]=Table2[[#This Row],[Protein]],""))&amp;" ","")</f>
        <v/>
      </c>
      <c r="P781" s="6" t="b">
        <f>OR(ISNUMBER(FIND(" m ",Table2[[#This Row],[loc?]])),ISNUMBER(FIND(" mm ",Table2[[#This Row],[loc?]])))</f>
        <v>0</v>
      </c>
      <c r="Q781" s="6" t="b">
        <f>AND(OR(ISNUMBER(FIND(" m ",Table2[[#This Row],[loc?]])),ISNUMBER(FIND(" mm ",Table2[[#This Row],[loc?]]))),SUBSTITUTE(SUBSTITUTE(Table2[[#This Row],[loc?]]," m ","")," mm ","")="")</f>
        <v>0</v>
      </c>
      <c r="R781" s="36" cm="1">
        <f t="array" ref="R781">AVERAGE(IF(Table2[[#This Row],[Min_aerobic_1]:[Min_aerobic_2]]="NA",0,Table2[[#This Row],[Min_aerobic_1]:[Min_aerobic_2]]))</f>
        <v>0</v>
      </c>
    </row>
    <row r="782" spans="1:18" x14ac:dyDescent="0.35">
      <c r="A782" s="4" t="s">
        <v>2341</v>
      </c>
      <c r="B782" s="4" t="s">
        <v>2342</v>
      </c>
      <c r="C782" s="4" t="s">
        <v>2343</v>
      </c>
      <c r="D782" s="4" t="s">
        <v>19</v>
      </c>
      <c r="E782" s="4" t="s">
        <v>19</v>
      </c>
      <c r="F782" s="4" t="s">
        <v>19</v>
      </c>
      <c r="G782" s="4" t="s">
        <v>19</v>
      </c>
      <c r="H782" s="6">
        <v>3.8784679071240301E-6</v>
      </c>
      <c r="I782" s="6">
        <v>3.7971105137146802E-6</v>
      </c>
      <c r="J782" s="6">
        <v>3.8891451174019102E-6</v>
      </c>
      <c r="K782" s="6">
        <v>4.5294362078450297E-6</v>
      </c>
      <c r="L782" s="6">
        <v>5.0672962982891996E-6</v>
      </c>
      <c r="M782" s="6">
        <v>4.8966681321583597E-6</v>
      </c>
      <c r="N782" s="4" t="b">
        <f>_xlfn.XLOOKUP(Table2[[#This Row],[Protein]],Table3[name],Table3[subloc_assigned],"")&lt;&gt;""</f>
        <v>0</v>
      </c>
      <c r="O782" s="6" t="str" cm="1">
        <f t="array" ref="O782">IF(Table2[[#This Row],[modeled?]]," "&amp;_xlfn.TEXTJOIN(" ",FALSE,_xlfn._xlws.FILTER(Table3[subloc_assigned],Table3[name]=Table2[[#This Row],[Protein]],""))&amp;" ","")</f>
        <v/>
      </c>
      <c r="P782" s="6" t="b">
        <f>OR(ISNUMBER(FIND(" m ",Table2[[#This Row],[loc?]])),ISNUMBER(FIND(" mm ",Table2[[#This Row],[loc?]])))</f>
        <v>0</v>
      </c>
      <c r="Q782" s="6" t="b">
        <f>AND(OR(ISNUMBER(FIND(" m ",Table2[[#This Row],[loc?]])),ISNUMBER(FIND(" mm ",Table2[[#This Row],[loc?]]))),SUBSTITUTE(SUBSTITUTE(Table2[[#This Row],[loc?]]," m ","")," mm ","")="")</f>
        <v>0</v>
      </c>
      <c r="R782" s="36" cm="1">
        <f t="array" ref="R782">AVERAGE(IF(Table2[[#This Row],[Min_aerobic_1]:[Min_aerobic_2]]="NA",0,Table2[[#This Row],[Min_aerobic_1]:[Min_aerobic_2]]))</f>
        <v>0</v>
      </c>
    </row>
    <row r="783" spans="1:18" x14ac:dyDescent="0.35">
      <c r="A783" s="4" t="s">
        <v>2344</v>
      </c>
      <c r="B783" s="4" t="s">
        <v>2345</v>
      </c>
      <c r="C783" s="4" t="s">
        <v>2346</v>
      </c>
      <c r="D783" s="6">
        <v>3.6778774767426899E-6</v>
      </c>
      <c r="E783" s="6">
        <v>4.5103012280551999E-6</v>
      </c>
      <c r="F783" s="6">
        <v>4.2172804250415299E-6</v>
      </c>
      <c r="G783" s="6">
        <v>4.1990166748886503E-6</v>
      </c>
      <c r="H783" s="6">
        <v>1.0140395343401E-6</v>
      </c>
      <c r="I783" s="6">
        <v>9.18594798851663E-7</v>
      </c>
      <c r="J783" s="6">
        <v>1.09922693073235E-6</v>
      </c>
      <c r="K783" s="6">
        <v>1.0342384638598899E-6</v>
      </c>
      <c r="L783" s="6">
        <v>1.13635546680657E-6</v>
      </c>
      <c r="M783" s="6">
        <v>1.2243205671665199E-6</v>
      </c>
      <c r="N783" s="4" t="b">
        <f>_xlfn.XLOOKUP(Table2[[#This Row],[Protein]],Table3[name],Table3[subloc_assigned],"")&lt;&gt;""</f>
        <v>0</v>
      </c>
      <c r="O783" s="6" t="str" cm="1">
        <f t="array" ref="O783">IF(Table2[[#This Row],[modeled?]]," "&amp;_xlfn.TEXTJOIN(" ",FALSE,_xlfn._xlws.FILTER(Table3[subloc_assigned],Table3[name]=Table2[[#This Row],[Protein]],""))&amp;" ","")</f>
        <v/>
      </c>
      <c r="P783" s="6" t="b">
        <f>OR(ISNUMBER(FIND(" m ",Table2[[#This Row],[loc?]])),ISNUMBER(FIND(" mm ",Table2[[#This Row],[loc?]])))</f>
        <v>0</v>
      </c>
      <c r="Q783" s="6" t="b">
        <f>AND(OR(ISNUMBER(FIND(" m ",Table2[[#This Row],[loc?]])),ISNUMBER(FIND(" mm ",Table2[[#This Row],[loc?]]))),SUBSTITUTE(SUBSTITUTE(Table2[[#This Row],[loc?]]," m ","")," mm ","")="")</f>
        <v>0</v>
      </c>
      <c r="R783" s="36" cm="1">
        <f t="array" ref="R783">AVERAGE(IF(Table2[[#This Row],[Min_aerobic_1]:[Min_aerobic_2]]="NA",0,Table2[[#This Row],[Min_aerobic_1]:[Min_aerobic_2]]))</f>
        <v>4.0940893523989447E-6</v>
      </c>
    </row>
    <row r="784" spans="1:18" x14ac:dyDescent="0.35">
      <c r="A784" s="4" t="s">
        <v>2347</v>
      </c>
      <c r="B784" s="4" t="s">
        <v>2348</v>
      </c>
      <c r="C784" s="4" t="s">
        <v>2349</v>
      </c>
      <c r="D784" s="6">
        <v>1.8877926317943201E-5</v>
      </c>
      <c r="E784" s="6">
        <v>1.4946460193322901E-5</v>
      </c>
      <c r="F784" s="6">
        <v>1.92955798179427E-5</v>
      </c>
      <c r="G784" s="6">
        <v>1.8303156922235101E-5</v>
      </c>
      <c r="H784" s="6">
        <v>8.29890228719101E-6</v>
      </c>
      <c r="I784" s="6">
        <v>9.0395083633438195E-6</v>
      </c>
      <c r="J784" s="6">
        <v>8.9541985400652503E-6</v>
      </c>
      <c r="K784" s="6">
        <v>9.9073468776405099E-6</v>
      </c>
      <c r="L784" s="6">
        <v>1.00667897564669E-5</v>
      </c>
      <c r="M784" s="6">
        <v>1.0062870232548301E-5</v>
      </c>
      <c r="N784" s="4" t="b">
        <f>_xlfn.XLOOKUP(Table2[[#This Row],[Protein]],Table3[name],Table3[subloc_assigned],"")&lt;&gt;""</f>
        <v>0</v>
      </c>
      <c r="O784" s="6" t="str" cm="1">
        <f t="array" ref="O784">IF(Table2[[#This Row],[modeled?]]," "&amp;_xlfn.TEXTJOIN(" ",FALSE,_xlfn._xlws.FILTER(Table3[subloc_assigned],Table3[name]=Table2[[#This Row],[Protein]],""))&amp;" ","")</f>
        <v/>
      </c>
      <c r="P784" s="6" t="b">
        <f>OR(ISNUMBER(FIND(" m ",Table2[[#This Row],[loc?]])),ISNUMBER(FIND(" mm ",Table2[[#This Row],[loc?]])))</f>
        <v>0</v>
      </c>
      <c r="Q784" s="6" t="b">
        <f>AND(OR(ISNUMBER(FIND(" m ",Table2[[#This Row],[loc?]])),ISNUMBER(FIND(" mm ",Table2[[#This Row],[loc?]]))),SUBSTITUTE(SUBSTITUTE(Table2[[#This Row],[loc?]]," m ","")," mm ","")="")</f>
        <v>0</v>
      </c>
      <c r="R784" s="36" cm="1">
        <f t="array" ref="R784">AVERAGE(IF(Table2[[#This Row],[Min_aerobic_1]:[Min_aerobic_2]]="NA",0,Table2[[#This Row],[Min_aerobic_1]:[Min_aerobic_2]]))</f>
        <v>1.6912193255633051E-5</v>
      </c>
    </row>
    <row r="785" spans="1:18" x14ac:dyDescent="0.35">
      <c r="A785" s="4" t="s">
        <v>2350</v>
      </c>
      <c r="B785" s="4" t="s">
        <v>2351</v>
      </c>
      <c r="C785" s="4" t="s">
        <v>2352</v>
      </c>
      <c r="D785" s="6">
        <v>1.8789455049588301E-5</v>
      </c>
      <c r="E785" s="6">
        <v>2.5114887780522501E-5</v>
      </c>
      <c r="F785" s="6">
        <v>2.0421180834229901E-5</v>
      </c>
      <c r="G785" s="6">
        <v>2.1064518201370402E-5</v>
      </c>
      <c r="H785" s="6">
        <v>1.4813447367865901E-5</v>
      </c>
      <c r="I785" s="6">
        <v>1.59133038130488E-5</v>
      </c>
      <c r="J785" s="6">
        <v>1.59105520869788E-5</v>
      </c>
      <c r="K785" s="6">
        <v>1.9025685268353999E-5</v>
      </c>
      <c r="L785" s="6">
        <v>2.0681927573940001E-5</v>
      </c>
      <c r="M785" s="6">
        <v>2.04018047363453E-5</v>
      </c>
      <c r="N785" s="4" t="b">
        <f>_xlfn.XLOOKUP(Table2[[#This Row],[Protein]],Table3[name],Table3[subloc_assigned],"")&lt;&gt;""</f>
        <v>0</v>
      </c>
      <c r="O785" s="6" t="str" cm="1">
        <f t="array" ref="O785">IF(Table2[[#This Row],[modeled?]]," "&amp;_xlfn.TEXTJOIN(" ",FALSE,_xlfn._xlws.FILTER(Table3[subloc_assigned],Table3[name]=Table2[[#This Row],[Protein]],""))&amp;" ","")</f>
        <v/>
      </c>
      <c r="P785" s="6" t="b">
        <f>OR(ISNUMBER(FIND(" m ",Table2[[#This Row],[loc?]])),ISNUMBER(FIND(" mm ",Table2[[#This Row],[loc?]])))</f>
        <v>0</v>
      </c>
      <c r="Q785" s="6" t="b">
        <f>AND(OR(ISNUMBER(FIND(" m ",Table2[[#This Row],[loc?]])),ISNUMBER(FIND(" mm ",Table2[[#This Row],[loc?]]))),SUBSTITUTE(SUBSTITUTE(Table2[[#This Row],[loc?]]," m ","")," mm ","")="")</f>
        <v>0</v>
      </c>
      <c r="R785" s="36" cm="1">
        <f t="array" ref="R785">AVERAGE(IF(Table2[[#This Row],[Min_aerobic_1]:[Min_aerobic_2]]="NA",0,Table2[[#This Row],[Min_aerobic_1]:[Min_aerobic_2]]))</f>
        <v>2.1952171415055401E-5</v>
      </c>
    </row>
    <row r="786" spans="1:18" x14ac:dyDescent="0.35">
      <c r="A786" s="4" t="s">
        <v>2353</v>
      </c>
      <c r="B786" s="4" t="s">
        <v>2354</v>
      </c>
      <c r="C786" s="4" t="s">
        <v>2355</v>
      </c>
      <c r="D786" s="6">
        <v>1.7919983379243699E-5</v>
      </c>
      <c r="E786" s="6">
        <v>1.9286507103888701E-5</v>
      </c>
      <c r="F786" s="6">
        <v>1.9473328085289701E-5</v>
      </c>
      <c r="G786" s="6">
        <v>1.9146871004069999E-5</v>
      </c>
      <c r="H786" s="6">
        <v>8.5455271691195692E-6</v>
      </c>
      <c r="I786" s="6">
        <v>8.6725282600143106E-6</v>
      </c>
      <c r="J786" s="6">
        <v>8.9649335093893292E-6</v>
      </c>
      <c r="K786" s="6">
        <v>8.9145122667601301E-6</v>
      </c>
      <c r="L786" s="6">
        <v>9.3524301251811502E-6</v>
      </c>
      <c r="M786" s="6">
        <v>1.0070669769302401E-5</v>
      </c>
      <c r="N786" s="4" t="b">
        <f>_xlfn.XLOOKUP(Table2[[#This Row],[Protein]],Table3[name],Table3[subloc_assigned],"")&lt;&gt;""</f>
        <v>1</v>
      </c>
      <c r="O786" s="6" t="str" cm="1">
        <f t="array" ref="O786">IF(Table2[[#This Row],[modeled?]]," "&amp;_xlfn.TEXTJOIN(" ",FALSE,_xlfn._xlws.FILTER(Table3[subloc_assigned],Table3[name]=Table2[[#This Row],[Protein]],""))&amp;" ","")</f>
        <v xml:space="preserve"> m </v>
      </c>
      <c r="P786" s="6" t="b">
        <f>OR(ISNUMBER(FIND(" m ",Table2[[#This Row],[loc?]])),ISNUMBER(FIND(" mm ",Table2[[#This Row],[loc?]])))</f>
        <v>1</v>
      </c>
      <c r="Q786" s="6" t="b">
        <f>AND(OR(ISNUMBER(FIND(" m ",Table2[[#This Row],[loc?]])),ISNUMBER(FIND(" mm ",Table2[[#This Row],[loc?]]))),SUBSTITUTE(SUBSTITUTE(Table2[[#This Row],[loc?]]," m ","")," mm ","")="")</f>
        <v>1</v>
      </c>
      <c r="R786" s="36" cm="1">
        <f t="array" ref="R786">AVERAGE(IF(Table2[[#This Row],[Min_aerobic_1]:[Min_aerobic_2]]="NA",0,Table2[[#This Row],[Min_aerobic_1]:[Min_aerobic_2]]))</f>
        <v>1.8603245241566202E-5</v>
      </c>
    </row>
    <row r="787" spans="1:18" x14ac:dyDescent="0.35">
      <c r="A787" s="4" t="s">
        <v>2356</v>
      </c>
      <c r="B787" s="4" t="s">
        <v>2357</v>
      </c>
      <c r="C787" s="4" t="s">
        <v>2358</v>
      </c>
      <c r="D787" s="6">
        <v>5.7167017049440002E-5</v>
      </c>
      <c r="E787" s="6">
        <v>6.4948347276843E-5</v>
      </c>
      <c r="F787" s="6">
        <v>8.4228270529489402E-5</v>
      </c>
      <c r="G787" s="6">
        <v>8.7157614549085102E-5</v>
      </c>
      <c r="H787" s="6">
        <v>6.4848152718208806E-5</v>
      </c>
      <c r="I787" s="6">
        <v>7.2224031733673799E-5</v>
      </c>
      <c r="J787" s="6">
        <v>7.3161694643602106E-5</v>
      </c>
      <c r="K787" s="6">
        <v>8.2255181611994694E-5</v>
      </c>
      <c r="L787" s="6">
        <v>8.3351953669289205E-5</v>
      </c>
      <c r="M787" s="6">
        <v>9.0327769457041693E-5</v>
      </c>
      <c r="N787" s="4" t="b">
        <f>_xlfn.XLOOKUP(Table2[[#This Row],[Protein]],Table3[name],Table3[subloc_assigned],"")&lt;&gt;""</f>
        <v>1</v>
      </c>
      <c r="O787" s="6" t="str" cm="1">
        <f t="array" ref="O787">IF(Table2[[#This Row],[modeled?]]," "&amp;_xlfn.TEXTJOIN(" ",FALSE,_xlfn._xlws.FILTER(Table3[subloc_assigned],Table3[name]=Table2[[#This Row],[Protein]],""))&amp;" ","")</f>
        <v xml:space="preserve"> c </v>
      </c>
      <c r="P787" s="6" t="b">
        <f>OR(ISNUMBER(FIND(" m ",Table2[[#This Row],[loc?]])),ISNUMBER(FIND(" mm ",Table2[[#This Row],[loc?]])))</f>
        <v>0</v>
      </c>
      <c r="Q787" s="6" t="b">
        <f>AND(OR(ISNUMBER(FIND(" m ",Table2[[#This Row],[loc?]])),ISNUMBER(FIND(" mm ",Table2[[#This Row],[loc?]]))),SUBSTITUTE(SUBSTITUTE(Table2[[#This Row],[loc?]]," m ","")," mm ","")="")</f>
        <v>0</v>
      </c>
      <c r="R787" s="36" cm="1">
        <f t="array" ref="R787">AVERAGE(IF(Table2[[#This Row],[Min_aerobic_1]:[Min_aerobic_2]]="NA",0,Table2[[#This Row],[Min_aerobic_1]:[Min_aerobic_2]]))</f>
        <v>6.1057682163141508E-5</v>
      </c>
    </row>
    <row r="788" spans="1:18" x14ac:dyDescent="0.35">
      <c r="A788" s="4" t="s">
        <v>2359</v>
      </c>
      <c r="B788" s="4" t="s">
        <v>2360</v>
      </c>
      <c r="C788" s="4" t="s">
        <v>2361</v>
      </c>
      <c r="D788" s="4">
        <v>8.7460766147420702E-4</v>
      </c>
      <c r="E788" s="4">
        <v>8.4022341876092196E-4</v>
      </c>
      <c r="F788" s="4">
        <v>8.95239602658306E-4</v>
      </c>
      <c r="G788" s="4">
        <v>8.90593302465808E-4</v>
      </c>
      <c r="H788" s="4">
        <v>8.87126457175086E-4</v>
      </c>
      <c r="I788" s="4">
        <v>8.7406697223744198E-4</v>
      </c>
      <c r="J788" s="4">
        <v>8.8408726284022602E-4</v>
      </c>
      <c r="K788" s="4">
        <v>4.2035980614111798E-4</v>
      </c>
      <c r="L788" s="4">
        <v>4.3711425590248898E-4</v>
      </c>
      <c r="M788" s="4">
        <v>4.4215473015325399E-4</v>
      </c>
      <c r="N788" s="4" t="b">
        <f>_xlfn.XLOOKUP(Table2[[#This Row],[Protein]],Table3[name],Table3[subloc_assigned],"")&lt;&gt;""</f>
        <v>1</v>
      </c>
      <c r="O788" s="6" t="str" cm="1">
        <f t="array" ref="O788">IF(Table2[[#This Row],[modeled?]]," "&amp;_xlfn.TEXTJOIN(" ",FALSE,_xlfn._xlws.FILTER(Table3[subloc_assigned],Table3[name]=Table2[[#This Row],[Protein]],""))&amp;" ","")</f>
        <v xml:space="preserve"> m </v>
      </c>
      <c r="P788" s="6" t="b">
        <f>OR(ISNUMBER(FIND(" m ",Table2[[#This Row],[loc?]])),ISNUMBER(FIND(" mm ",Table2[[#This Row],[loc?]])))</f>
        <v>1</v>
      </c>
      <c r="Q788" s="6" t="b">
        <f>AND(OR(ISNUMBER(FIND(" m ",Table2[[#This Row],[loc?]])),ISNUMBER(FIND(" mm ",Table2[[#This Row],[loc?]]))),SUBSTITUTE(SUBSTITUTE(Table2[[#This Row],[loc?]]," m ","")," mm ","")="")</f>
        <v>1</v>
      </c>
      <c r="R788" s="36" cm="1">
        <f t="array" ref="R788">AVERAGE(IF(Table2[[#This Row],[Min_aerobic_1]:[Min_aerobic_2]]="NA",0,Table2[[#This Row],[Min_aerobic_1]:[Min_aerobic_2]]))</f>
        <v>8.5741554011756443E-4</v>
      </c>
    </row>
    <row r="789" spans="1:18" x14ac:dyDescent="0.35">
      <c r="A789" s="4" t="s">
        <v>2362</v>
      </c>
      <c r="B789" s="4" t="s">
        <v>2363</v>
      </c>
      <c r="C789" s="4" t="s">
        <v>2364</v>
      </c>
      <c r="D789" s="4" t="s">
        <v>19</v>
      </c>
      <c r="E789" s="4" t="s">
        <v>19</v>
      </c>
      <c r="F789" s="4" t="s">
        <v>19</v>
      </c>
      <c r="G789" s="4" t="s">
        <v>19</v>
      </c>
      <c r="H789" s="6">
        <v>1.1551599239429199E-5</v>
      </c>
      <c r="I789" s="6">
        <v>1.1508489642137E-5</v>
      </c>
      <c r="J789" s="6">
        <v>1.22220843402737E-5</v>
      </c>
      <c r="K789" s="6">
        <v>1.1789649719662699E-5</v>
      </c>
      <c r="L789" s="6">
        <v>1.23041181571352E-5</v>
      </c>
      <c r="M789" s="6">
        <v>1.2176489470057599E-5</v>
      </c>
      <c r="N789" s="4" t="b">
        <f>_xlfn.XLOOKUP(Table2[[#This Row],[Protein]],Table3[name],Table3[subloc_assigned],"")&lt;&gt;""</f>
        <v>0</v>
      </c>
      <c r="O789" s="6" t="str" cm="1">
        <f t="array" ref="O789">IF(Table2[[#This Row],[modeled?]]," "&amp;_xlfn.TEXTJOIN(" ",FALSE,_xlfn._xlws.FILTER(Table3[subloc_assigned],Table3[name]=Table2[[#This Row],[Protein]],""))&amp;" ","")</f>
        <v/>
      </c>
      <c r="P789" s="6" t="b">
        <f>OR(ISNUMBER(FIND(" m ",Table2[[#This Row],[loc?]])),ISNUMBER(FIND(" mm ",Table2[[#This Row],[loc?]])))</f>
        <v>0</v>
      </c>
      <c r="Q789" s="6" t="b">
        <f>AND(OR(ISNUMBER(FIND(" m ",Table2[[#This Row],[loc?]])),ISNUMBER(FIND(" mm ",Table2[[#This Row],[loc?]]))),SUBSTITUTE(SUBSTITUTE(Table2[[#This Row],[loc?]]," m ","")," mm ","")="")</f>
        <v>0</v>
      </c>
      <c r="R789" s="36" cm="1">
        <f t="array" ref="R789">AVERAGE(IF(Table2[[#This Row],[Min_aerobic_1]:[Min_aerobic_2]]="NA",0,Table2[[#This Row],[Min_aerobic_1]:[Min_aerobic_2]]))</f>
        <v>0</v>
      </c>
    </row>
    <row r="790" spans="1:18" x14ac:dyDescent="0.35">
      <c r="A790" s="4" t="s">
        <v>2365</v>
      </c>
      <c r="B790" s="4" t="s">
        <v>2366</v>
      </c>
      <c r="C790" s="4" t="s">
        <v>2367</v>
      </c>
      <c r="D790" s="4">
        <v>2.7734968486499997E-4</v>
      </c>
      <c r="E790" s="4">
        <v>2.4682142460694399E-4</v>
      </c>
      <c r="F790" s="4">
        <v>2.9277561465020302E-4</v>
      </c>
      <c r="G790" s="4">
        <v>3.0740784848410101E-4</v>
      </c>
      <c r="H790" s="4">
        <v>2.00776576656414E-4</v>
      </c>
      <c r="I790" s="4">
        <v>2.1136718319189201E-4</v>
      </c>
      <c r="J790" s="4">
        <v>2.0428827246622201E-4</v>
      </c>
      <c r="K790" s="4">
        <v>3.0109584687488898E-4</v>
      </c>
      <c r="L790" s="4">
        <v>3.1711367267975402E-4</v>
      </c>
      <c r="M790" s="4">
        <v>2.9657855956696203E-4</v>
      </c>
      <c r="N790" s="4" t="b">
        <f>_xlfn.XLOOKUP(Table2[[#This Row],[Protein]],Table3[name],Table3[subloc_assigned],"")&lt;&gt;""</f>
        <v>1</v>
      </c>
      <c r="O790" s="6" t="str" cm="1">
        <f t="array" ref="O790">IF(Table2[[#This Row],[modeled?]]," "&amp;_xlfn.TEXTJOIN(" ",FALSE,_xlfn._xlws.FILTER(Table3[subloc_assigned],Table3[name]=Table2[[#This Row],[Protein]],""))&amp;" ","")</f>
        <v xml:space="preserve"> c </v>
      </c>
      <c r="P790" s="6" t="b">
        <f>OR(ISNUMBER(FIND(" m ",Table2[[#This Row],[loc?]])),ISNUMBER(FIND(" mm ",Table2[[#This Row],[loc?]])))</f>
        <v>0</v>
      </c>
      <c r="Q790" s="6" t="b">
        <f>AND(OR(ISNUMBER(FIND(" m ",Table2[[#This Row],[loc?]])),ISNUMBER(FIND(" mm ",Table2[[#This Row],[loc?]]))),SUBSTITUTE(SUBSTITUTE(Table2[[#This Row],[loc?]]," m ","")," mm ","")="")</f>
        <v>0</v>
      </c>
      <c r="R790" s="36" cm="1">
        <f t="array" ref="R790">AVERAGE(IF(Table2[[#This Row],[Min_aerobic_1]:[Min_aerobic_2]]="NA",0,Table2[[#This Row],[Min_aerobic_1]:[Min_aerobic_2]]))</f>
        <v>2.6208555473597201E-4</v>
      </c>
    </row>
    <row r="791" spans="1:18" x14ac:dyDescent="0.35">
      <c r="A791" s="4" t="s">
        <v>2368</v>
      </c>
      <c r="B791" s="4" t="s">
        <v>2369</v>
      </c>
      <c r="C791" s="4" t="s">
        <v>2370</v>
      </c>
      <c r="D791" s="6">
        <v>7.5251438024550403E-5</v>
      </c>
      <c r="E791" s="6">
        <v>6.9014131676927798E-5</v>
      </c>
      <c r="F791" s="6">
        <v>8.4084078657043596E-5</v>
      </c>
      <c r="G791" s="6">
        <v>8.6648754684252294E-5</v>
      </c>
      <c r="H791" s="6">
        <v>7.60032820070995E-5</v>
      </c>
      <c r="I791" s="6">
        <v>7.4526045596558902E-5</v>
      </c>
      <c r="J791" s="6">
        <v>7.7231576900974399E-5</v>
      </c>
      <c r="K791" s="6">
        <v>8.6209828578467002E-5</v>
      </c>
      <c r="L791" s="6">
        <v>9.1395565505115596E-5</v>
      </c>
      <c r="M791" s="6">
        <v>8.7305945418313398E-5</v>
      </c>
      <c r="N791" s="4" t="b">
        <f>_xlfn.XLOOKUP(Table2[[#This Row],[Protein]],Table3[name],Table3[subloc_assigned],"")&lt;&gt;""</f>
        <v>1</v>
      </c>
      <c r="O791" s="6" t="str" cm="1">
        <f t="array" ref="O791">IF(Table2[[#This Row],[modeled?]]," "&amp;_xlfn.TEXTJOIN(" ",FALSE,_xlfn._xlws.FILTER(Table3[subloc_assigned],Table3[name]=Table2[[#This Row],[Protein]],""))&amp;" ","")</f>
        <v xml:space="preserve"> c </v>
      </c>
      <c r="P791" s="6" t="b">
        <f>OR(ISNUMBER(FIND(" m ",Table2[[#This Row],[loc?]])),ISNUMBER(FIND(" mm ",Table2[[#This Row],[loc?]])))</f>
        <v>0</v>
      </c>
      <c r="Q791" s="6" t="b">
        <f>AND(OR(ISNUMBER(FIND(" m ",Table2[[#This Row],[loc?]])),ISNUMBER(FIND(" mm ",Table2[[#This Row],[loc?]]))),SUBSTITUTE(SUBSTITUTE(Table2[[#This Row],[loc?]]," m ","")," mm ","")="")</f>
        <v>0</v>
      </c>
      <c r="R791" s="36" cm="1">
        <f t="array" ref="R791">AVERAGE(IF(Table2[[#This Row],[Min_aerobic_1]:[Min_aerobic_2]]="NA",0,Table2[[#This Row],[Min_aerobic_1]:[Min_aerobic_2]]))</f>
        <v>7.2132784850739094E-5</v>
      </c>
    </row>
    <row r="792" spans="1:18" x14ac:dyDescent="0.35">
      <c r="A792" s="4" t="s">
        <v>2371</v>
      </c>
      <c r="B792" s="4" t="s">
        <v>2372</v>
      </c>
      <c r="C792" s="4" t="s">
        <v>2373</v>
      </c>
      <c r="D792" s="4">
        <v>4.5728353233659099E-4</v>
      </c>
      <c r="E792" s="4">
        <v>4.1312232384028199E-4</v>
      </c>
      <c r="F792" s="4">
        <v>5.9318463081519399E-4</v>
      </c>
      <c r="G792" s="4">
        <v>5.8954802392705897E-4</v>
      </c>
      <c r="H792" s="4">
        <v>3.4017553593585799E-4</v>
      </c>
      <c r="I792" s="4">
        <v>3.5678624904573401E-4</v>
      </c>
      <c r="J792" s="4">
        <v>3.4217930091020497E-4</v>
      </c>
      <c r="K792" s="4">
        <v>4.7929808095010298E-4</v>
      </c>
      <c r="L792" s="4">
        <v>4.81773567427373E-4</v>
      </c>
      <c r="M792" s="4">
        <v>4.7549724929457502E-4</v>
      </c>
      <c r="N792" s="4" t="b">
        <f>_xlfn.XLOOKUP(Table2[[#This Row],[Protein]],Table3[name],Table3[subloc_assigned],"")&lt;&gt;""</f>
        <v>1</v>
      </c>
      <c r="O792" s="6" t="str" cm="1">
        <f t="array" ref="O792">IF(Table2[[#This Row],[modeled?]]," "&amp;_xlfn.TEXTJOIN(" ",FALSE,_xlfn._xlws.FILTER(Table3[subloc_assigned],Table3[name]=Table2[[#This Row],[Protein]],""))&amp;" ","")</f>
        <v xml:space="preserve"> c </v>
      </c>
      <c r="P792" s="6" t="b">
        <f>OR(ISNUMBER(FIND(" m ",Table2[[#This Row],[loc?]])),ISNUMBER(FIND(" mm ",Table2[[#This Row],[loc?]])))</f>
        <v>0</v>
      </c>
      <c r="Q792" s="6" t="b">
        <f>AND(OR(ISNUMBER(FIND(" m ",Table2[[#This Row],[loc?]])),ISNUMBER(FIND(" mm ",Table2[[#This Row],[loc?]]))),SUBSTITUTE(SUBSTITUTE(Table2[[#This Row],[loc?]]," m ","")," mm ","")="")</f>
        <v>0</v>
      </c>
      <c r="R792" s="36" cm="1">
        <f t="array" ref="R792">AVERAGE(IF(Table2[[#This Row],[Min_aerobic_1]:[Min_aerobic_2]]="NA",0,Table2[[#This Row],[Min_aerobic_1]:[Min_aerobic_2]]))</f>
        <v>4.3520292808843649E-4</v>
      </c>
    </row>
    <row r="793" spans="1:18" x14ac:dyDescent="0.35">
      <c r="A793" s="4" t="s">
        <v>2374</v>
      </c>
      <c r="B793" s="4" t="s">
        <v>2375</v>
      </c>
      <c r="C793" s="4" t="s">
        <v>2376</v>
      </c>
      <c r="D793" s="6">
        <v>1.14386804595086E-7</v>
      </c>
      <c r="E793" s="6">
        <v>1.3173426696863299E-7</v>
      </c>
      <c r="F793" s="6">
        <v>1.2227061645017099E-7</v>
      </c>
      <c r="G793" s="6">
        <v>1.37491728173911E-7</v>
      </c>
      <c r="H793" s="6">
        <v>4.7773387887385897E-7</v>
      </c>
      <c r="I793" s="6">
        <v>4.4221298778747798E-7</v>
      </c>
      <c r="J793" s="6">
        <v>4.9371785111055399E-7</v>
      </c>
      <c r="K793" s="6">
        <v>6.9572712863408199E-7</v>
      </c>
      <c r="L793" s="6">
        <v>6.3314441593627495E-7</v>
      </c>
      <c r="M793" s="6">
        <v>7.0583131177732495E-7</v>
      </c>
      <c r="N793" s="4" t="b">
        <f>_xlfn.XLOOKUP(Table2[[#This Row],[Protein]],Table3[name],Table3[subloc_assigned],"")&lt;&gt;""</f>
        <v>0</v>
      </c>
      <c r="O793" s="6" t="str" cm="1">
        <f t="array" ref="O793">IF(Table2[[#This Row],[modeled?]]," "&amp;_xlfn.TEXTJOIN(" ",FALSE,_xlfn._xlws.FILTER(Table3[subloc_assigned],Table3[name]=Table2[[#This Row],[Protein]],""))&amp;" ","")</f>
        <v/>
      </c>
      <c r="P793" s="6" t="b">
        <f>OR(ISNUMBER(FIND(" m ",Table2[[#This Row],[loc?]])),ISNUMBER(FIND(" mm ",Table2[[#This Row],[loc?]])))</f>
        <v>0</v>
      </c>
      <c r="Q793" s="6" t="b">
        <f>AND(OR(ISNUMBER(FIND(" m ",Table2[[#This Row],[loc?]])),ISNUMBER(FIND(" mm ",Table2[[#This Row],[loc?]]))),SUBSTITUTE(SUBSTITUTE(Table2[[#This Row],[loc?]]," m ","")," mm ","")="")</f>
        <v>0</v>
      </c>
      <c r="R793" s="36" cm="1">
        <f t="array" ref="R793">AVERAGE(IF(Table2[[#This Row],[Min_aerobic_1]:[Min_aerobic_2]]="NA",0,Table2[[#This Row],[Min_aerobic_1]:[Min_aerobic_2]]))</f>
        <v>1.2306053578185951E-7</v>
      </c>
    </row>
    <row r="794" spans="1:18" x14ac:dyDescent="0.35">
      <c r="A794" s="4" t="s">
        <v>2377</v>
      </c>
      <c r="B794" s="4" t="s">
        <v>2378</v>
      </c>
      <c r="C794" s="4" t="s">
        <v>2379</v>
      </c>
      <c r="D794" s="6">
        <v>8.9570736044958003E-6</v>
      </c>
      <c r="E794" s="6">
        <v>1.0580504817137E-5</v>
      </c>
      <c r="F794" s="6">
        <v>9.7032981489142505E-6</v>
      </c>
      <c r="G794" s="6">
        <v>8.8829000842252608E-6</v>
      </c>
      <c r="H794" s="6">
        <v>6.1605944814552299E-6</v>
      </c>
      <c r="I794" s="6">
        <v>6.3253922431031504E-6</v>
      </c>
      <c r="J794" s="6">
        <v>6.5472406064955701E-6</v>
      </c>
      <c r="K794" s="6">
        <v>6.1619661741068701E-6</v>
      </c>
      <c r="L794" s="6">
        <v>7.1327615226830699E-6</v>
      </c>
      <c r="M794" s="6">
        <v>6.9894118148698404E-6</v>
      </c>
      <c r="N794" s="4" t="b">
        <f>_xlfn.XLOOKUP(Table2[[#This Row],[Protein]],Table3[name],Table3[subloc_assigned],"")&lt;&gt;""</f>
        <v>1</v>
      </c>
      <c r="O794" s="6" t="str" cm="1">
        <f t="array" ref="O794">IF(Table2[[#This Row],[modeled?]]," "&amp;_xlfn.TEXTJOIN(" ",FALSE,_xlfn._xlws.FILTER(Table3[subloc_assigned],Table3[name]=Table2[[#This Row],[Protein]],""))&amp;" ","")</f>
        <v xml:space="preserve"> l </v>
      </c>
      <c r="P794" s="6" t="b">
        <f>OR(ISNUMBER(FIND(" m ",Table2[[#This Row],[loc?]])),ISNUMBER(FIND(" mm ",Table2[[#This Row],[loc?]])))</f>
        <v>0</v>
      </c>
      <c r="Q794" s="6" t="b">
        <f>AND(OR(ISNUMBER(FIND(" m ",Table2[[#This Row],[loc?]])),ISNUMBER(FIND(" mm ",Table2[[#This Row],[loc?]]))),SUBSTITUTE(SUBSTITUTE(Table2[[#This Row],[loc?]]," m ","")," mm ","")="")</f>
        <v>0</v>
      </c>
      <c r="R794" s="36" cm="1">
        <f t="array" ref="R794">AVERAGE(IF(Table2[[#This Row],[Min_aerobic_1]:[Min_aerobic_2]]="NA",0,Table2[[#This Row],[Min_aerobic_1]:[Min_aerobic_2]]))</f>
        <v>9.7687892108164008E-6</v>
      </c>
    </row>
    <row r="795" spans="1:18" x14ac:dyDescent="0.35">
      <c r="A795" s="4" t="s">
        <v>2380</v>
      </c>
      <c r="B795" s="4" t="s">
        <v>2381</v>
      </c>
      <c r="C795" s="4" t="s">
        <v>2382</v>
      </c>
      <c r="D795" s="6">
        <v>1.76892619876365E-5</v>
      </c>
      <c r="E795" s="6">
        <v>2.3159501504839799E-5</v>
      </c>
      <c r="F795" s="6">
        <v>2.0284196163398199E-5</v>
      </c>
      <c r="G795" s="6">
        <v>2.0493198679258601E-5</v>
      </c>
      <c r="H795" s="6">
        <v>2.46520901720354E-5</v>
      </c>
      <c r="I795" s="6">
        <v>2.28918507435547E-5</v>
      </c>
      <c r="J795" s="6">
        <v>2.4099981606735502E-5</v>
      </c>
      <c r="K795" s="6">
        <v>2.2190688772179498E-5</v>
      </c>
      <c r="L795" s="6">
        <v>2.3522629769255299E-5</v>
      </c>
      <c r="M795" s="6">
        <v>2.2760376249733801E-5</v>
      </c>
      <c r="N795" s="4" t="b">
        <f>_xlfn.XLOOKUP(Table2[[#This Row],[Protein]],Table3[name],Table3[subloc_assigned],"")&lt;&gt;""</f>
        <v>0</v>
      </c>
      <c r="O795" s="6" t="str" cm="1">
        <f t="array" ref="O795">IF(Table2[[#This Row],[modeled?]]," "&amp;_xlfn.TEXTJOIN(" ",FALSE,_xlfn._xlws.FILTER(Table3[subloc_assigned],Table3[name]=Table2[[#This Row],[Protein]],""))&amp;" ","")</f>
        <v/>
      </c>
      <c r="P795" s="6" t="b">
        <f>OR(ISNUMBER(FIND(" m ",Table2[[#This Row],[loc?]])),ISNUMBER(FIND(" mm ",Table2[[#This Row],[loc?]])))</f>
        <v>0</v>
      </c>
      <c r="Q795" s="6" t="b">
        <f>AND(OR(ISNUMBER(FIND(" m ",Table2[[#This Row],[loc?]])),ISNUMBER(FIND(" mm ",Table2[[#This Row],[loc?]]))),SUBSTITUTE(SUBSTITUTE(Table2[[#This Row],[loc?]]," m ","")," mm ","")="")</f>
        <v>0</v>
      </c>
      <c r="R795" s="36" cm="1">
        <f t="array" ref="R795">AVERAGE(IF(Table2[[#This Row],[Min_aerobic_1]:[Min_aerobic_2]]="NA",0,Table2[[#This Row],[Min_aerobic_1]:[Min_aerobic_2]]))</f>
        <v>2.0424381746238149E-5</v>
      </c>
    </row>
    <row r="796" spans="1:18" x14ac:dyDescent="0.35">
      <c r="A796" s="4" t="s">
        <v>2383</v>
      </c>
      <c r="B796" s="4" t="s">
        <v>2384</v>
      </c>
      <c r="C796" s="4" t="s">
        <v>2385</v>
      </c>
      <c r="D796" s="6">
        <v>5.3819624254293498E-6</v>
      </c>
      <c r="E796" s="6">
        <v>4.9572343954277704E-6</v>
      </c>
      <c r="F796" s="6">
        <v>5.38091106212762E-6</v>
      </c>
      <c r="G796" s="6">
        <v>5.5079150975966198E-6</v>
      </c>
      <c r="H796" s="6">
        <v>1.5682824137783001E-5</v>
      </c>
      <c r="I796" s="6">
        <v>1.57360388591998E-5</v>
      </c>
      <c r="J796" s="6">
        <v>1.61543677577979E-5</v>
      </c>
      <c r="K796" s="6">
        <v>1.46808869868111E-5</v>
      </c>
      <c r="L796" s="6">
        <v>1.62193807185768E-5</v>
      </c>
      <c r="M796" s="6">
        <v>1.6515381011875499E-5</v>
      </c>
      <c r="N796" s="4" t="b">
        <f>_xlfn.XLOOKUP(Table2[[#This Row],[Protein]],Table3[name],Table3[subloc_assigned],"")&lt;&gt;""</f>
        <v>1</v>
      </c>
      <c r="O796" s="6" t="str" cm="1">
        <f t="array" ref="O796">IF(Table2[[#This Row],[modeled?]]," "&amp;_xlfn.TEXTJOIN(" ",FALSE,_xlfn._xlws.FILTER(Table3[subloc_assigned],Table3[name]=Table2[[#This Row],[Protein]],""))&amp;" ","")</f>
        <v xml:space="preserve"> rm </v>
      </c>
      <c r="P796" s="6" t="b">
        <f>OR(ISNUMBER(FIND(" m ",Table2[[#This Row],[loc?]])),ISNUMBER(FIND(" mm ",Table2[[#This Row],[loc?]])))</f>
        <v>0</v>
      </c>
      <c r="Q796" s="6" t="b">
        <f>AND(OR(ISNUMBER(FIND(" m ",Table2[[#This Row],[loc?]])),ISNUMBER(FIND(" mm ",Table2[[#This Row],[loc?]]))),SUBSTITUTE(SUBSTITUTE(Table2[[#This Row],[loc?]]," m ","")," mm ","")="")</f>
        <v>0</v>
      </c>
      <c r="R796" s="36" cm="1">
        <f t="array" ref="R796">AVERAGE(IF(Table2[[#This Row],[Min_aerobic_1]:[Min_aerobic_2]]="NA",0,Table2[[#This Row],[Min_aerobic_1]:[Min_aerobic_2]]))</f>
        <v>5.1695984104285601E-6</v>
      </c>
    </row>
    <row r="797" spans="1:18" x14ac:dyDescent="0.35">
      <c r="A797" s="4" t="s">
        <v>2386</v>
      </c>
      <c r="B797" s="4" t="s">
        <v>2387</v>
      </c>
      <c r="C797" s="4" t="s">
        <v>2388</v>
      </c>
      <c r="D797" s="6">
        <v>2.1074545484643299E-6</v>
      </c>
      <c r="E797" s="6">
        <v>2.3346279560040101E-6</v>
      </c>
      <c r="F797" s="6">
        <v>2.2042386007766202E-6</v>
      </c>
      <c r="G797" s="6">
        <v>2.3476714357544601E-6</v>
      </c>
      <c r="H797" s="4" t="s">
        <v>19</v>
      </c>
      <c r="I797" s="4" t="s">
        <v>19</v>
      </c>
      <c r="J797" s="4" t="s">
        <v>19</v>
      </c>
      <c r="K797" s="4" t="s">
        <v>19</v>
      </c>
      <c r="L797" s="4" t="s">
        <v>19</v>
      </c>
      <c r="M797" s="4" t="s">
        <v>19</v>
      </c>
      <c r="N797" s="4" t="b">
        <f>_xlfn.XLOOKUP(Table2[[#This Row],[Protein]],Table3[name],Table3[subloc_assigned],"")&lt;&gt;""</f>
        <v>0</v>
      </c>
      <c r="O797" s="6" t="str" cm="1">
        <f t="array" ref="O797">IF(Table2[[#This Row],[modeled?]]," "&amp;_xlfn.TEXTJOIN(" ",FALSE,_xlfn._xlws.FILTER(Table3[subloc_assigned],Table3[name]=Table2[[#This Row],[Protein]],""))&amp;" ","")</f>
        <v/>
      </c>
      <c r="P797" s="6" t="b">
        <f>OR(ISNUMBER(FIND(" m ",Table2[[#This Row],[loc?]])),ISNUMBER(FIND(" mm ",Table2[[#This Row],[loc?]])))</f>
        <v>0</v>
      </c>
      <c r="Q797" s="6" t="b">
        <f>AND(OR(ISNUMBER(FIND(" m ",Table2[[#This Row],[loc?]])),ISNUMBER(FIND(" mm ",Table2[[#This Row],[loc?]]))),SUBSTITUTE(SUBSTITUTE(Table2[[#This Row],[loc?]]," m ","")," mm ","")="")</f>
        <v>0</v>
      </c>
      <c r="R797" s="36" cm="1">
        <f t="array" ref="R797">AVERAGE(IF(Table2[[#This Row],[Min_aerobic_1]:[Min_aerobic_2]]="NA",0,Table2[[#This Row],[Min_aerobic_1]:[Min_aerobic_2]]))</f>
        <v>2.22104125223417E-6</v>
      </c>
    </row>
    <row r="798" spans="1:18" x14ac:dyDescent="0.35">
      <c r="A798" s="4" t="s">
        <v>2389</v>
      </c>
      <c r="B798" s="4" t="s">
        <v>2390</v>
      </c>
      <c r="C798" s="4" t="s">
        <v>2391</v>
      </c>
      <c r="D798" s="6">
        <v>5.9695879278247301E-6</v>
      </c>
      <c r="E798" s="6">
        <v>7.53067354770647E-6</v>
      </c>
      <c r="F798" s="6">
        <v>6.61239795472286E-6</v>
      </c>
      <c r="G798" s="6">
        <v>6.1608903178803299E-6</v>
      </c>
      <c r="H798" s="6">
        <v>2.82773453175457E-6</v>
      </c>
      <c r="I798" s="6">
        <v>2.9461785177702301E-6</v>
      </c>
      <c r="J798" s="6">
        <v>2.8598510246407899E-6</v>
      </c>
      <c r="K798" s="6">
        <v>2.7399734765419202E-6</v>
      </c>
      <c r="L798" s="6">
        <v>3.1507382030779901E-6</v>
      </c>
      <c r="M798" s="6">
        <v>3.0759504244973202E-6</v>
      </c>
      <c r="N798" s="4" t="b">
        <f>_xlfn.XLOOKUP(Table2[[#This Row],[Protein]],Table3[name],Table3[subloc_assigned],"")&lt;&gt;""</f>
        <v>0</v>
      </c>
      <c r="O798" s="6" t="str" cm="1">
        <f t="array" ref="O798">IF(Table2[[#This Row],[modeled?]]," "&amp;_xlfn.TEXTJOIN(" ",FALSE,_xlfn._xlws.FILTER(Table3[subloc_assigned],Table3[name]=Table2[[#This Row],[Protein]],""))&amp;" ","")</f>
        <v/>
      </c>
      <c r="P798" s="6" t="b">
        <f>OR(ISNUMBER(FIND(" m ",Table2[[#This Row],[loc?]])),ISNUMBER(FIND(" mm ",Table2[[#This Row],[loc?]])))</f>
        <v>0</v>
      </c>
      <c r="Q798" s="6" t="b">
        <f>AND(OR(ISNUMBER(FIND(" m ",Table2[[#This Row],[loc?]])),ISNUMBER(FIND(" mm ",Table2[[#This Row],[loc?]]))),SUBSTITUTE(SUBSTITUTE(Table2[[#This Row],[loc?]]," m ","")," mm ","")="")</f>
        <v>0</v>
      </c>
      <c r="R798" s="36" cm="1">
        <f t="array" ref="R798">AVERAGE(IF(Table2[[#This Row],[Min_aerobic_1]:[Min_aerobic_2]]="NA",0,Table2[[#This Row],[Min_aerobic_1]:[Min_aerobic_2]]))</f>
        <v>6.7501307377656E-6</v>
      </c>
    </row>
    <row r="799" spans="1:18" x14ac:dyDescent="0.35">
      <c r="A799" s="4" t="s">
        <v>2392</v>
      </c>
      <c r="B799" s="4" t="s">
        <v>2393</v>
      </c>
      <c r="C799" s="4" t="s">
        <v>2394</v>
      </c>
      <c r="D799" s="6">
        <v>3.1046010715338997E-5</v>
      </c>
      <c r="E799" s="6">
        <v>3.5400220689879497E-5</v>
      </c>
      <c r="F799" s="6">
        <v>3.6873648249561002E-5</v>
      </c>
      <c r="G799" s="6">
        <v>3.5772108247182799E-5</v>
      </c>
      <c r="H799" s="4">
        <v>2.07115827919303E-4</v>
      </c>
      <c r="I799" s="4">
        <v>2.0285059409709601E-4</v>
      </c>
      <c r="J799" s="4">
        <v>2.062746108288E-4</v>
      </c>
      <c r="K799" s="4">
        <v>2.3636999332537801E-4</v>
      </c>
      <c r="L799" s="4">
        <v>2.3225574579697499E-4</v>
      </c>
      <c r="M799" s="4">
        <v>2.3362212373586501E-4</v>
      </c>
      <c r="N799" s="4" t="b">
        <f>_xlfn.XLOOKUP(Table2[[#This Row],[Protein]],Table3[name],Table3[subloc_assigned],"")&lt;&gt;""</f>
        <v>0</v>
      </c>
      <c r="O799" s="6" t="str" cm="1">
        <f t="array" ref="O799">IF(Table2[[#This Row],[modeled?]]," "&amp;_xlfn.TEXTJOIN(" ",FALSE,_xlfn._xlws.FILTER(Table3[subloc_assigned],Table3[name]=Table2[[#This Row],[Protein]],""))&amp;" ","")</f>
        <v/>
      </c>
      <c r="P799" s="6" t="b">
        <f>OR(ISNUMBER(FIND(" m ",Table2[[#This Row],[loc?]])),ISNUMBER(FIND(" mm ",Table2[[#This Row],[loc?]])))</f>
        <v>0</v>
      </c>
      <c r="Q799" s="6" t="b">
        <f>AND(OR(ISNUMBER(FIND(" m ",Table2[[#This Row],[loc?]])),ISNUMBER(FIND(" mm ",Table2[[#This Row],[loc?]]))),SUBSTITUTE(SUBSTITUTE(Table2[[#This Row],[loc?]]," m ","")," mm ","")="")</f>
        <v>0</v>
      </c>
      <c r="R799" s="36" cm="1">
        <f t="array" ref="R799">AVERAGE(IF(Table2[[#This Row],[Min_aerobic_1]:[Min_aerobic_2]]="NA",0,Table2[[#This Row],[Min_aerobic_1]:[Min_aerobic_2]]))</f>
        <v>3.3223115702609247E-5</v>
      </c>
    </row>
    <row r="800" spans="1:18" x14ac:dyDescent="0.35">
      <c r="A800" s="4" t="s">
        <v>2395</v>
      </c>
      <c r="B800" s="4" t="s">
        <v>2396</v>
      </c>
      <c r="C800" s="4" t="s">
        <v>2397</v>
      </c>
      <c r="D800" s="6">
        <v>2.3932249012643198E-6</v>
      </c>
      <c r="E800" s="6">
        <v>1.8573500708546401E-6</v>
      </c>
      <c r="F800" s="6">
        <v>2.5438870235870802E-6</v>
      </c>
      <c r="G800" s="6">
        <v>2.6616083777865102E-6</v>
      </c>
      <c r="H800" s="6">
        <v>5.1684301385879901E-6</v>
      </c>
      <c r="I800" s="6">
        <v>5.2774148453031099E-6</v>
      </c>
      <c r="J800" s="6">
        <v>5.4053291585753402E-6</v>
      </c>
      <c r="K800" s="6">
        <v>6.5538073667359696E-6</v>
      </c>
      <c r="L800" s="6">
        <v>6.9105653750960796E-6</v>
      </c>
      <c r="M800" s="6">
        <v>6.6441257461598102E-6</v>
      </c>
      <c r="N800" s="4" t="b">
        <f>_xlfn.XLOOKUP(Table2[[#This Row],[Protein]],Table3[name],Table3[subloc_assigned],"")&lt;&gt;""</f>
        <v>0</v>
      </c>
      <c r="O800" s="6" t="str" cm="1">
        <f t="array" ref="O800">IF(Table2[[#This Row],[modeled?]]," "&amp;_xlfn.TEXTJOIN(" ",FALSE,_xlfn._xlws.FILTER(Table3[subloc_assigned],Table3[name]=Table2[[#This Row],[Protein]],""))&amp;" ","")</f>
        <v/>
      </c>
      <c r="P800" s="6" t="b">
        <f>OR(ISNUMBER(FIND(" m ",Table2[[#This Row],[loc?]])),ISNUMBER(FIND(" mm ",Table2[[#This Row],[loc?]])))</f>
        <v>0</v>
      </c>
      <c r="Q800" s="6" t="b">
        <f>AND(OR(ISNUMBER(FIND(" m ",Table2[[#This Row],[loc?]])),ISNUMBER(FIND(" mm ",Table2[[#This Row],[loc?]]))),SUBSTITUTE(SUBSTITUTE(Table2[[#This Row],[loc?]]," m ","")," mm ","")="")</f>
        <v>0</v>
      </c>
      <c r="R800" s="36" cm="1">
        <f t="array" ref="R800">AVERAGE(IF(Table2[[#This Row],[Min_aerobic_1]:[Min_aerobic_2]]="NA",0,Table2[[#This Row],[Min_aerobic_1]:[Min_aerobic_2]]))</f>
        <v>2.1252874860594799E-6</v>
      </c>
    </row>
    <row r="801" spans="1:18" x14ac:dyDescent="0.35">
      <c r="A801" s="4" t="s">
        <v>2398</v>
      </c>
      <c r="B801" s="4" t="s">
        <v>2399</v>
      </c>
      <c r="C801" s="4" t="s">
        <v>2400</v>
      </c>
      <c r="D801" s="6">
        <v>3.18937487953591E-5</v>
      </c>
      <c r="E801" s="6">
        <v>2.87447667927949E-5</v>
      </c>
      <c r="F801" s="6">
        <v>4.2389185712966703E-5</v>
      </c>
      <c r="G801" s="6">
        <v>4.0063234293553599E-5</v>
      </c>
      <c r="H801" s="6">
        <v>2.4482091424583101E-5</v>
      </c>
      <c r="I801" s="6">
        <v>2.26516699915208E-5</v>
      </c>
      <c r="J801" s="6">
        <v>2.49477279912313E-5</v>
      </c>
      <c r="K801" s="6">
        <v>2.63254084754706E-5</v>
      </c>
      <c r="L801" s="6">
        <v>2.8847408201298199E-5</v>
      </c>
      <c r="M801" s="6">
        <v>2.8302150707383799E-5</v>
      </c>
      <c r="N801" s="4" t="b">
        <f>_xlfn.XLOOKUP(Table2[[#This Row],[Protein]],Table3[name],Table3[subloc_assigned],"")&lt;&gt;""</f>
        <v>0</v>
      </c>
      <c r="O801" s="6" t="str" cm="1">
        <f t="array" ref="O801">IF(Table2[[#This Row],[modeled?]]," "&amp;_xlfn.TEXTJOIN(" ",FALSE,_xlfn._xlws.FILTER(Table3[subloc_assigned],Table3[name]=Table2[[#This Row],[Protein]],""))&amp;" ","")</f>
        <v/>
      </c>
      <c r="P801" s="6" t="b">
        <f>OR(ISNUMBER(FIND(" m ",Table2[[#This Row],[loc?]])),ISNUMBER(FIND(" mm ",Table2[[#This Row],[loc?]])))</f>
        <v>0</v>
      </c>
      <c r="Q801" s="6" t="b">
        <f>AND(OR(ISNUMBER(FIND(" m ",Table2[[#This Row],[loc?]])),ISNUMBER(FIND(" mm ",Table2[[#This Row],[loc?]]))),SUBSTITUTE(SUBSTITUTE(Table2[[#This Row],[loc?]]," m ","")," mm ","")="")</f>
        <v>0</v>
      </c>
      <c r="R801" s="36" cm="1">
        <f t="array" ref="R801">AVERAGE(IF(Table2[[#This Row],[Min_aerobic_1]:[Min_aerobic_2]]="NA",0,Table2[[#This Row],[Min_aerobic_1]:[Min_aerobic_2]]))</f>
        <v>3.0319257794076998E-5</v>
      </c>
    </row>
    <row r="802" spans="1:18" x14ac:dyDescent="0.35">
      <c r="A802" s="4" t="s">
        <v>2401</v>
      </c>
      <c r="B802" s="4" t="s">
        <v>2402</v>
      </c>
      <c r="C802" s="4" t="s">
        <v>2403</v>
      </c>
      <c r="D802" s="4" t="s">
        <v>19</v>
      </c>
      <c r="E802" s="4" t="s">
        <v>19</v>
      </c>
      <c r="F802" s="4" t="s">
        <v>19</v>
      </c>
      <c r="G802" s="4" t="s">
        <v>19</v>
      </c>
      <c r="H802" s="6">
        <v>1.2520437191958801E-6</v>
      </c>
      <c r="I802" s="6">
        <v>1.05446943489792E-6</v>
      </c>
      <c r="J802" s="6">
        <v>1.17052456059353E-6</v>
      </c>
      <c r="K802" s="6">
        <v>1.26459206032672E-6</v>
      </c>
      <c r="L802" s="6">
        <v>1.3499647785758199E-6</v>
      </c>
      <c r="M802" s="6">
        <v>1.35737193039371E-6</v>
      </c>
      <c r="N802" s="4" t="b">
        <f>_xlfn.XLOOKUP(Table2[[#This Row],[Protein]],Table3[name],Table3[subloc_assigned],"")&lt;&gt;""</f>
        <v>0</v>
      </c>
      <c r="O802" s="6" t="str" cm="1">
        <f t="array" ref="O802">IF(Table2[[#This Row],[modeled?]]," "&amp;_xlfn.TEXTJOIN(" ",FALSE,_xlfn._xlws.FILTER(Table3[subloc_assigned],Table3[name]=Table2[[#This Row],[Protein]],""))&amp;" ","")</f>
        <v/>
      </c>
      <c r="P802" s="6" t="b">
        <f>OR(ISNUMBER(FIND(" m ",Table2[[#This Row],[loc?]])),ISNUMBER(FIND(" mm ",Table2[[#This Row],[loc?]])))</f>
        <v>0</v>
      </c>
      <c r="Q802" s="6" t="b">
        <f>AND(OR(ISNUMBER(FIND(" m ",Table2[[#This Row],[loc?]])),ISNUMBER(FIND(" mm ",Table2[[#This Row],[loc?]]))),SUBSTITUTE(SUBSTITUTE(Table2[[#This Row],[loc?]]," m ","")," mm ","")="")</f>
        <v>0</v>
      </c>
      <c r="R802" s="36" cm="1">
        <f t="array" ref="R802">AVERAGE(IF(Table2[[#This Row],[Min_aerobic_1]:[Min_aerobic_2]]="NA",0,Table2[[#This Row],[Min_aerobic_1]:[Min_aerobic_2]]))</f>
        <v>0</v>
      </c>
    </row>
    <row r="803" spans="1:18" x14ac:dyDescent="0.35">
      <c r="A803" s="4" t="s">
        <v>2404</v>
      </c>
      <c r="B803" s="4" t="s">
        <v>2405</v>
      </c>
      <c r="C803" s="4" t="s">
        <v>2406</v>
      </c>
      <c r="D803" s="4" t="s">
        <v>19</v>
      </c>
      <c r="E803" s="4" t="s">
        <v>19</v>
      </c>
      <c r="F803" s="4" t="s">
        <v>19</v>
      </c>
      <c r="G803" s="4" t="s">
        <v>19</v>
      </c>
      <c r="H803" s="6">
        <v>1.3882091988533899E-6</v>
      </c>
      <c r="I803" s="6">
        <v>1.4362350377142E-6</v>
      </c>
      <c r="J803" s="6">
        <v>1.5873793592613601E-6</v>
      </c>
      <c r="K803" s="6">
        <v>1.57942259067803E-6</v>
      </c>
      <c r="L803" s="6">
        <v>1.6421578666941299E-6</v>
      </c>
      <c r="M803" s="6">
        <v>1.6285820435233699E-6</v>
      </c>
      <c r="N803" s="4" t="b">
        <f>_xlfn.XLOOKUP(Table2[[#This Row],[Protein]],Table3[name],Table3[subloc_assigned],"")&lt;&gt;""</f>
        <v>0</v>
      </c>
      <c r="O803" s="6" t="str" cm="1">
        <f t="array" ref="O803">IF(Table2[[#This Row],[modeled?]]," "&amp;_xlfn.TEXTJOIN(" ",FALSE,_xlfn._xlws.FILTER(Table3[subloc_assigned],Table3[name]=Table2[[#This Row],[Protein]],""))&amp;" ","")</f>
        <v/>
      </c>
      <c r="P803" s="6" t="b">
        <f>OR(ISNUMBER(FIND(" m ",Table2[[#This Row],[loc?]])),ISNUMBER(FIND(" mm ",Table2[[#This Row],[loc?]])))</f>
        <v>0</v>
      </c>
      <c r="Q803" s="6" t="b">
        <f>AND(OR(ISNUMBER(FIND(" m ",Table2[[#This Row],[loc?]])),ISNUMBER(FIND(" mm ",Table2[[#This Row],[loc?]]))),SUBSTITUTE(SUBSTITUTE(Table2[[#This Row],[loc?]]," m ","")," mm ","")="")</f>
        <v>0</v>
      </c>
      <c r="R803" s="36" cm="1">
        <f t="array" ref="R803">AVERAGE(IF(Table2[[#This Row],[Min_aerobic_1]:[Min_aerobic_2]]="NA",0,Table2[[#This Row],[Min_aerobic_1]:[Min_aerobic_2]]))</f>
        <v>0</v>
      </c>
    </row>
    <row r="804" spans="1:18" x14ac:dyDescent="0.35">
      <c r="A804" s="4" t="s">
        <v>2407</v>
      </c>
      <c r="B804" s="4" t="s">
        <v>2408</v>
      </c>
      <c r="C804" s="4" t="s">
        <v>2409</v>
      </c>
      <c r="D804" s="4">
        <v>1.43399505442669E-4</v>
      </c>
      <c r="E804" s="4">
        <v>1.1690838536549999E-4</v>
      </c>
      <c r="F804" s="4">
        <v>1.1279680402309E-4</v>
      </c>
      <c r="G804" s="6">
        <v>9.3002871581440906E-5</v>
      </c>
      <c r="H804" s="4">
        <v>2.8592704116730698E-4</v>
      </c>
      <c r="I804" s="4">
        <v>3.08733572678294E-4</v>
      </c>
      <c r="J804" s="4">
        <v>3.0952064483968298E-4</v>
      </c>
      <c r="K804" s="4">
        <v>3.0025098883361699E-4</v>
      </c>
      <c r="L804" s="4">
        <v>2.88260438603888E-4</v>
      </c>
      <c r="M804" s="4">
        <v>2.7837334292208098E-4</v>
      </c>
      <c r="N804" s="4" t="b">
        <f>_xlfn.XLOOKUP(Table2[[#This Row],[Protein]],Table3[name],Table3[subloc_assigned],"")&lt;&gt;""</f>
        <v>1</v>
      </c>
      <c r="O804" s="6" t="str" cm="1">
        <f t="array" ref="O804">IF(Table2[[#This Row],[modeled?]]," "&amp;_xlfn.TEXTJOIN(" ",FALSE,_xlfn._xlws.FILTER(Table3[subloc_assigned],Table3[name]=Table2[[#This Row],[Protein]],""))&amp;" ","")</f>
        <v xml:space="preserve"> c </v>
      </c>
      <c r="P804" s="6" t="b">
        <f>OR(ISNUMBER(FIND(" m ",Table2[[#This Row],[loc?]])),ISNUMBER(FIND(" mm ",Table2[[#This Row],[loc?]])))</f>
        <v>0</v>
      </c>
      <c r="Q804" s="6" t="b">
        <f>AND(OR(ISNUMBER(FIND(" m ",Table2[[#This Row],[loc?]])),ISNUMBER(FIND(" mm ",Table2[[#This Row],[loc?]]))),SUBSTITUTE(SUBSTITUTE(Table2[[#This Row],[loc?]]," m ","")," mm ","")="")</f>
        <v>0</v>
      </c>
      <c r="R804" s="36" cm="1">
        <f t="array" ref="R804">AVERAGE(IF(Table2[[#This Row],[Min_aerobic_1]:[Min_aerobic_2]]="NA",0,Table2[[#This Row],[Min_aerobic_1]:[Min_aerobic_2]]))</f>
        <v>1.3015394540408448E-4</v>
      </c>
    </row>
    <row r="805" spans="1:18" x14ac:dyDescent="0.35">
      <c r="A805" s="4" t="s">
        <v>2410</v>
      </c>
      <c r="B805" s="4" t="s">
        <v>2411</v>
      </c>
      <c r="C805" s="4" t="s">
        <v>2412</v>
      </c>
      <c r="D805" s="6">
        <v>8.1824762733740606E-6</v>
      </c>
      <c r="E805" s="6">
        <v>8.5771965389196903E-6</v>
      </c>
      <c r="F805" s="6">
        <v>9.8168391841863697E-6</v>
      </c>
      <c r="G805" s="6">
        <v>1.0317229842249399E-5</v>
      </c>
      <c r="H805" s="6">
        <v>8.2651480437121308E-6</v>
      </c>
      <c r="I805" s="6">
        <v>8.1433921956422801E-6</v>
      </c>
      <c r="J805" s="6">
        <v>8.3068592183453795E-6</v>
      </c>
      <c r="K805" s="6">
        <v>8.2309177109474101E-6</v>
      </c>
      <c r="L805" s="6">
        <v>8.7487886620310994E-6</v>
      </c>
      <c r="M805" s="6">
        <v>9.0962436266000092E-6</v>
      </c>
      <c r="N805" s="4" t="b">
        <f>_xlfn.XLOOKUP(Table2[[#This Row],[Protein]],Table3[name],Table3[subloc_assigned],"")&lt;&gt;""</f>
        <v>1</v>
      </c>
      <c r="O805" s="6" t="str" cm="1">
        <f t="array" ref="O805">IF(Table2[[#This Row],[modeled?]]," "&amp;_xlfn.TEXTJOIN(" ",FALSE,_xlfn._xlws.FILTER(Table3[subloc_assigned],Table3[name]=Table2[[#This Row],[Protein]],""))&amp;" ","")</f>
        <v xml:space="preserve"> m </v>
      </c>
      <c r="P805" s="6" t="b">
        <f>OR(ISNUMBER(FIND(" m ",Table2[[#This Row],[loc?]])),ISNUMBER(FIND(" mm ",Table2[[#This Row],[loc?]])))</f>
        <v>1</v>
      </c>
      <c r="Q805" s="6" t="b">
        <f>AND(OR(ISNUMBER(FIND(" m ",Table2[[#This Row],[loc?]])),ISNUMBER(FIND(" mm ",Table2[[#This Row],[loc?]]))),SUBSTITUTE(SUBSTITUTE(Table2[[#This Row],[loc?]]," m ","")," mm ","")="")</f>
        <v>1</v>
      </c>
      <c r="R805" s="36" cm="1">
        <f t="array" ref="R805">AVERAGE(IF(Table2[[#This Row],[Min_aerobic_1]:[Min_aerobic_2]]="NA",0,Table2[[#This Row],[Min_aerobic_1]:[Min_aerobic_2]]))</f>
        <v>8.3798364061468763E-6</v>
      </c>
    </row>
    <row r="806" spans="1:18" x14ac:dyDescent="0.35">
      <c r="A806" s="4" t="s">
        <v>2413</v>
      </c>
      <c r="B806" s="4" t="s">
        <v>2414</v>
      </c>
      <c r="C806" s="4" t="s">
        <v>2415</v>
      </c>
      <c r="D806" s="6">
        <v>1.8726329112109202E-5</v>
      </c>
      <c r="E806" s="6">
        <v>1.9072586864301699E-5</v>
      </c>
      <c r="F806" s="6">
        <v>2.0214183238663798E-5</v>
      </c>
      <c r="G806" s="6">
        <v>2.26879261468942E-5</v>
      </c>
      <c r="H806" s="6">
        <v>2.4306086030347401E-5</v>
      </c>
      <c r="I806" s="6">
        <v>2.2485694540316799E-5</v>
      </c>
      <c r="J806" s="6">
        <v>2.3586583810848E-5</v>
      </c>
      <c r="K806" s="6">
        <v>2.5827227418453401E-5</v>
      </c>
      <c r="L806" s="6">
        <v>2.60425789712572E-5</v>
      </c>
      <c r="M806" s="6">
        <v>2.3481614565359998E-5</v>
      </c>
      <c r="N806" s="4" t="b">
        <f>_xlfn.XLOOKUP(Table2[[#This Row],[Protein]],Table3[name],Table3[subloc_assigned],"")&lt;&gt;""</f>
        <v>1</v>
      </c>
      <c r="O806" s="6" t="str" cm="1">
        <f t="array" ref="O806">IF(Table2[[#This Row],[modeled?]]," "&amp;_xlfn.TEXTJOIN(" ",FALSE,_xlfn._xlws.FILTER(Table3[subloc_assigned],Table3[name]=Table2[[#This Row],[Protein]],""))&amp;" ","")</f>
        <v xml:space="preserve"> c </v>
      </c>
      <c r="P806" s="6" t="b">
        <f>OR(ISNUMBER(FIND(" m ",Table2[[#This Row],[loc?]])),ISNUMBER(FIND(" mm ",Table2[[#This Row],[loc?]])))</f>
        <v>0</v>
      </c>
      <c r="Q806" s="6" t="b">
        <f>AND(OR(ISNUMBER(FIND(" m ",Table2[[#This Row],[loc?]])),ISNUMBER(FIND(" mm ",Table2[[#This Row],[loc?]]))),SUBSTITUTE(SUBSTITUTE(Table2[[#This Row],[loc?]]," m ","")," mm ","")="")</f>
        <v>0</v>
      </c>
      <c r="R806" s="36" cm="1">
        <f t="array" ref="R806">AVERAGE(IF(Table2[[#This Row],[Min_aerobic_1]:[Min_aerobic_2]]="NA",0,Table2[[#This Row],[Min_aerobic_1]:[Min_aerobic_2]]))</f>
        <v>1.8899457988205448E-5</v>
      </c>
    </row>
    <row r="807" spans="1:18" x14ac:dyDescent="0.35">
      <c r="A807" s="4" t="s">
        <v>2416</v>
      </c>
      <c r="B807" s="4" t="s">
        <v>2417</v>
      </c>
      <c r="C807" s="4" t="s">
        <v>2418</v>
      </c>
      <c r="D807" s="6">
        <v>2.77489094693914E-6</v>
      </c>
      <c r="E807" s="6">
        <v>2.71725249742264E-6</v>
      </c>
      <c r="F807" s="6">
        <v>3.6636741363398698E-6</v>
      </c>
      <c r="G807" s="6">
        <v>3.8424688451244804E-6</v>
      </c>
      <c r="H807" s="6">
        <v>2.1202298048018498E-6</v>
      </c>
      <c r="I807" s="6">
        <v>1.9169583796093199E-6</v>
      </c>
      <c r="J807" s="6">
        <v>2.2890209262531899E-6</v>
      </c>
      <c r="K807" s="6">
        <v>2.3259311012760401E-6</v>
      </c>
      <c r="L807" s="6">
        <v>2.6005164851778501E-6</v>
      </c>
      <c r="M807" s="6">
        <v>2.43590332123096E-6</v>
      </c>
      <c r="N807" s="4" t="b">
        <f>_xlfn.XLOOKUP(Table2[[#This Row],[Protein]],Table3[name],Table3[subloc_assigned],"")&lt;&gt;""</f>
        <v>0</v>
      </c>
      <c r="O807" s="6" t="str" cm="1">
        <f t="array" ref="O807">IF(Table2[[#This Row],[modeled?]]," "&amp;_xlfn.TEXTJOIN(" ",FALSE,_xlfn._xlws.FILTER(Table3[subloc_assigned],Table3[name]=Table2[[#This Row],[Protein]],""))&amp;" ","")</f>
        <v/>
      </c>
      <c r="P807" s="6" t="b">
        <f>OR(ISNUMBER(FIND(" m ",Table2[[#This Row],[loc?]])),ISNUMBER(FIND(" mm ",Table2[[#This Row],[loc?]])))</f>
        <v>0</v>
      </c>
      <c r="Q807" s="6" t="b">
        <f>AND(OR(ISNUMBER(FIND(" m ",Table2[[#This Row],[loc?]])),ISNUMBER(FIND(" mm ",Table2[[#This Row],[loc?]]))),SUBSTITUTE(SUBSTITUTE(Table2[[#This Row],[loc?]]," m ","")," mm ","")="")</f>
        <v>0</v>
      </c>
      <c r="R807" s="36" cm="1">
        <f t="array" ref="R807">AVERAGE(IF(Table2[[#This Row],[Min_aerobic_1]:[Min_aerobic_2]]="NA",0,Table2[[#This Row],[Min_aerobic_1]:[Min_aerobic_2]]))</f>
        <v>2.7460717221808902E-6</v>
      </c>
    </row>
    <row r="808" spans="1:18" x14ac:dyDescent="0.35">
      <c r="A808" s="4" t="s">
        <v>2419</v>
      </c>
      <c r="B808" s="4" t="s">
        <v>2420</v>
      </c>
      <c r="C808" s="4" t="s">
        <v>2421</v>
      </c>
      <c r="D808" s="6">
        <v>2.4222057372076798E-5</v>
      </c>
      <c r="E808" s="6">
        <v>2.0803509030691601E-5</v>
      </c>
      <c r="F808" s="6">
        <v>2.26986014023032E-5</v>
      </c>
      <c r="G808" s="6">
        <v>2.3528296668623199E-5</v>
      </c>
      <c r="H808" s="6">
        <v>2.99733707264538E-5</v>
      </c>
      <c r="I808" s="6">
        <v>2.57919299228145E-5</v>
      </c>
      <c r="J808" s="6">
        <v>2.6904361504266699E-5</v>
      </c>
      <c r="K808" s="6">
        <v>3.2103253441313598E-5</v>
      </c>
      <c r="L808" s="6">
        <v>2.8657942443531802E-5</v>
      </c>
      <c r="M808" s="6">
        <v>2.8473926016177699E-5</v>
      </c>
      <c r="N808" s="4" t="b">
        <f>_xlfn.XLOOKUP(Table2[[#This Row],[Protein]],Table3[name],Table3[subloc_assigned],"")&lt;&gt;""</f>
        <v>0</v>
      </c>
      <c r="O808" s="6" t="str" cm="1">
        <f t="array" ref="O808">IF(Table2[[#This Row],[modeled?]]," "&amp;_xlfn.TEXTJOIN(" ",FALSE,_xlfn._xlws.FILTER(Table3[subloc_assigned],Table3[name]=Table2[[#This Row],[Protein]],""))&amp;" ","")</f>
        <v/>
      </c>
      <c r="P808" s="6" t="b">
        <f>OR(ISNUMBER(FIND(" m ",Table2[[#This Row],[loc?]])),ISNUMBER(FIND(" mm ",Table2[[#This Row],[loc?]])))</f>
        <v>0</v>
      </c>
      <c r="Q808" s="6" t="b">
        <f>AND(OR(ISNUMBER(FIND(" m ",Table2[[#This Row],[loc?]])),ISNUMBER(FIND(" mm ",Table2[[#This Row],[loc?]]))),SUBSTITUTE(SUBSTITUTE(Table2[[#This Row],[loc?]]," m ","")," mm ","")="")</f>
        <v>0</v>
      </c>
      <c r="R808" s="36" cm="1">
        <f t="array" ref="R808">AVERAGE(IF(Table2[[#This Row],[Min_aerobic_1]:[Min_aerobic_2]]="NA",0,Table2[[#This Row],[Min_aerobic_1]:[Min_aerobic_2]]))</f>
        <v>2.25127832013842E-5</v>
      </c>
    </row>
    <row r="809" spans="1:18" x14ac:dyDescent="0.35">
      <c r="A809" s="4" t="s">
        <v>2422</v>
      </c>
      <c r="B809" s="4" t="s">
        <v>2423</v>
      </c>
      <c r="C809" s="4" t="s">
        <v>2424</v>
      </c>
      <c r="D809" s="4">
        <v>1.46513148299666E-4</v>
      </c>
      <c r="E809" s="4">
        <v>1.61733541206338E-4</v>
      </c>
      <c r="F809" s="4">
        <v>1.54277892531027E-4</v>
      </c>
      <c r="G809" s="4">
        <v>1.6340654778818E-4</v>
      </c>
      <c r="H809" s="6">
        <v>8.0395264353182199E-5</v>
      </c>
      <c r="I809" s="6">
        <v>8.1980977390921206E-5</v>
      </c>
      <c r="J809" s="6">
        <v>7.6599725165799997E-5</v>
      </c>
      <c r="K809" s="6">
        <v>5.5627264218891003E-5</v>
      </c>
      <c r="L809" s="6">
        <v>5.8318001801873402E-5</v>
      </c>
      <c r="M809" s="6">
        <v>6.1843040332633294E-5</v>
      </c>
      <c r="N809" s="4" t="b">
        <f>_xlfn.XLOOKUP(Table2[[#This Row],[Protein]],Table3[name],Table3[subloc_assigned],"")&lt;&gt;""</f>
        <v>1</v>
      </c>
      <c r="O809" s="6" t="str" cm="1">
        <f t="array" ref="O809">IF(Table2[[#This Row],[modeled?]]," "&amp;_xlfn.TEXTJOIN(" ",FALSE,_xlfn._xlws.FILTER(Table3[subloc_assigned],Table3[name]=Table2[[#This Row],[Protein]],""))&amp;" ","")</f>
        <v xml:space="preserve"> m </v>
      </c>
      <c r="P809" s="6" t="b">
        <f>OR(ISNUMBER(FIND(" m ",Table2[[#This Row],[loc?]])),ISNUMBER(FIND(" mm ",Table2[[#This Row],[loc?]])))</f>
        <v>1</v>
      </c>
      <c r="Q809" s="6" t="b">
        <f>AND(OR(ISNUMBER(FIND(" m ",Table2[[#This Row],[loc?]])),ISNUMBER(FIND(" mm ",Table2[[#This Row],[loc?]]))),SUBSTITUTE(SUBSTITUTE(Table2[[#This Row],[loc?]]," m ","")," mm ","")="")</f>
        <v>1</v>
      </c>
      <c r="R809" s="36" cm="1">
        <f t="array" ref="R809">AVERAGE(IF(Table2[[#This Row],[Min_aerobic_1]:[Min_aerobic_2]]="NA",0,Table2[[#This Row],[Min_aerobic_1]:[Min_aerobic_2]]))</f>
        <v>1.5412334475300201E-4</v>
      </c>
    </row>
    <row r="810" spans="1:18" x14ac:dyDescent="0.35">
      <c r="A810" s="4" t="s">
        <v>2425</v>
      </c>
      <c r="B810" s="4" t="s">
        <v>2426</v>
      </c>
      <c r="C810" s="4" t="s">
        <v>2427</v>
      </c>
      <c r="D810" s="4">
        <v>5.4110223059435005E-4</v>
      </c>
      <c r="E810" s="4">
        <v>6.26289224129269E-4</v>
      </c>
      <c r="F810" s="4">
        <v>4.8502669609698799E-4</v>
      </c>
      <c r="G810" s="4">
        <v>5.0232254580818297E-4</v>
      </c>
      <c r="H810" s="4">
        <v>5.8356437708123805E-4</v>
      </c>
      <c r="I810" s="4">
        <v>5.6946138805627998E-4</v>
      </c>
      <c r="J810" s="4">
        <v>5.9930927446494298E-4</v>
      </c>
      <c r="K810" s="4">
        <v>2.3131534885278599E-4</v>
      </c>
      <c r="L810" s="4">
        <v>2.2762044986730001E-4</v>
      </c>
      <c r="M810" s="4">
        <v>2.39485225326855E-4</v>
      </c>
      <c r="N810" s="4" t="b">
        <f>_xlfn.XLOOKUP(Table2[[#This Row],[Protein]],Table3[name],Table3[subloc_assigned],"")&lt;&gt;""</f>
        <v>1</v>
      </c>
      <c r="O810" s="6" t="str" cm="1">
        <f t="array" ref="O810">IF(Table2[[#This Row],[modeled?]]," "&amp;_xlfn.TEXTJOIN(" ",FALSE,_xlfn._xlws.FILTER(Table3[subloc_assigned],Table3[name]=Table2[[#This Row],[Protein]],""))&amp;" ","")</f>
        <v xml:space="preserve"> m </v>
      </c>
      <c r="P810" s="6" t="b">
        <f>OR(ISNUMBER(FIND(" m ",Table2[[#This Row],[loc?]])),ISNUMBER(FIND(" mm ",Table2[[#This Row],[loc?]])))</f>
        <v>1</v>
      </c>
      <c r="Q810" s="6" t="b">
        <f>AND(OR(ISNUMBER(FIND(" m ",Table2[[#This Row],[loc?]])),ISNUMBER(FIND(" mm ",Table2[[#This Row],[loc?]]))),SUBSTITUTE(SUBSTITUTE(Table2[[#This Row],[loc?]]," m ","")," mm ","")="")</f>
        <v>1</v>
      </c>
      <c r="R810" s="36" cm="1">
        <f t="array" ref="R810">AVERAGE(IF(Table2[[#This Row],[Min_aerobic_1]:[Min_aerobic_2]]="NA",0,Table2[[#This Row],[Min_aerobic_1]:[Min_aerobic_2]]))</f>
        <v>5.8369572736180952E-4</v>
      </c>
    </row>
    <row r="811" spans="1:18" x14ac:dyDescent="0.35">
      <c r="A811" s="4" t="s">
        <v>2428</v>
      </c>
      <c r="B811" s="4" t="s">
        <v>2429</v>
      </c>
      <c r="C811" s="4" t="s">
        <v>2430</v>
      </c>
      <c r="D811" s="6">
        <v>2.5813355885475601E-5</v>
      </c>
      <c r="E811" s="6">
        <v>2.1399886497688299E-5</v>
      </c>
      <c r="F811" s="6">
        <v>2.7380028342502999E-5</v>
      </c>
      <c r="G811" s="6">
        <v>2.7643621438806199E-5</v>
      </c>
      <c r="H811" s="6">
        <v>1.6973677498678701E-5</v>
      </c>
      <c r="I811" s="6">
        <v>1.7655955930002401E-5</v>
      </c>
      <c r="J811" s="6">
        <v>1.8023688476757501E-5</v>
      </c>
      <c r="K811" s="6">
        <v>1.8758365636208301E-5</v>
      </c>
      <c r="L811" s="6">
        <v>1.9909271437744001E-5</v>
      </c>
      <c r="M811" s="6">
        <v>1.96291275136234E-5</v>
      </c>
      <c r="N811" s="4" t="b">
        <f>_xlfn.XLOOKUP(Table2[[#This Row],[Protein]],Table3[name],Table3[subloc_assigned],"")&lt;&gt;""</f>
        <v>0</v>
      </c>
      <c r="O811" s="6" t="str" cm="1">
        <f t="array" ref="O811">IF(Table2[[#This Row],[modeled?]]," "&amp;_xlfn.TEXTJOIN(" ",FALSE,_xlfn._xlws.FILTER(Table3[subloc_assigned],Table3[name]=Table2[[#This Row],[Protein]],""))&amp;" ","")</f>
        <v/>
      </c>
      <c r="P811" s="6" t="b">
        <f>OR(ISNUMBER(FIND(" m ",Table2[[#This Row],[loc?]])),ISNUMBER(FIND(" mm ",Table2[[#This Row],[loc?]])))</f>
        <v>0</v>
      </c>
      <c r="Q811" s="6" t="b">
        <f>AND(OR(ISNUMBER(FIND(" m ",Table2[[#This Row],[loc?]])),ISNUMBER(FIND(" mm ",Table2[[#This Row],[loc?]]))),SUBSTITUTE(SUBSTITUTE(Table2[[#This Row],[loc?]]," m ","")," mm ","")="")</f>
        <v>0</v>
      </c>
      <c r="R811" s="36" cm="1">
        <f t="array" ref="R811">AVERAGE(IF(Table2[[#This Row],[Min_aerobic_1]:[Min_aerobic_2]]="NA",0,Table2[[#This Row],[Min_aerobic_1]:[Min_aerobic_2]]))</f>
        <v>2.3606621191581949E-5</v>
      </c>
    </row>
    <row r="812" spans="1:18" x14ac:dyDescent="0.35">
      <c r="A812" s="4" t="s">
        <v>2431</v>
      </c>
      <c r="B812" s="4" t="s">
        <v>2432</v>
      </c>
      <c r="C812" s="4" t="s">
        <v>2433</v>
      </c>
      <c r="D812" s="4" t="s">
        <v>19</v>
      </c>
      <c r="E812" s="4" t="s">
        <v>19</v>
      </c>
      <c r="F812" s="4" t="s">
        <v>19</v>
      </c>
      <c r="G812" s="4" t="s">
        <v>19</v>
      </c>
      <c r="H812" s="6">
        <v>3.9858977166676797E-6</v>
      </c>
      <c r="I812" s="6">
        <v>4.57719784505273E-6</v>
      </c>
      <c r="J812" s="6">
        <v>4.4237720848574699E-6</v>
      </c>
      <c r="K812" s="6">
        <v>5.28362116412341E-6</v>
      </c>
      <c r="L812" s="6">
        <v>5.6779393273594701E-6</v>
      </c>
      <c r="M812" s="6">
        <v>5.9924392799498901E-6</v>
      </c>
      <c r="N812" s="4" t="b">
        <f>_xlfn.XLOOKUP(Table2[[#This Row],[Protein]],Table3[name],Table3[subloc_assigned],"")&lt;&gt;""</f>
        <v>0</v>
      </c>
      <c r="O812" s="6" t="str" cm="1">
        <f t="array" ref="O812">IF(Table2[[#This Row],[modeled?]]," "&amp;_xlfn.TEXTJOIN(" ",FALSE,_xlfn._xlws.FILTER(Table3[subloc_assigned],Table3[name]=Table2[[#This Row],[Protein]],""))&amp;" ","")</f>
        <v/>
      </c>
      <c r="P812" s="6" t="b">
        <f>OR(ISNUMBER(FIND(" m ",Table2[[#This Row],[loc?]])),ISNUMBER(FIND(" mm ",Table2[[#This Row],[loc?]])))</f>
        <v>0</v>
      </c>
      <c r="Q812" s="6" t="b">
        <f>AND(OR(ISNUMBER(FIND(" m ",Table2[[#This Row],[loc?]])),ISNUMBER(FIND(" mm ",Table2[[#This Row],[loc?]]))),SUBSTITUTE(SUBSTITUTE(Table2[[#This Row],[loc?]]," m ","")," mm ","")="")</f>
        <v>0</v>
      </c>
      <c r="R812" s="36" cm="1">
        <f t="array" ref="R812">AVERAGE(IF(Table2[[#This Row],[Min_aerobic_1]:[Min_aerobic_2]]="NA",0,Table2[[#This Row],[Min_aerobic_1]:[Min_aerobic_2]]))</f>
        <v>0</v>
      </c>
    </row>
    <row r="813" spans="1:18" x14ac:dyDescent="0.35">
      <c r="A813" s="4" t="s">
        <v>2434</v>
      </c>
      <c r="B813" s="4" t="s">
        <v>2435</v>
      </c>
      <c r="C813" s="4" t="s">
        <v>2436</v>
      </c>
      <c r="D813" s="6">
        <v>6.27365634938851E-6</v>
      </c>
      <c r="E813" s="6">
        <v>4.9892288834019598E-6</v>
      </c>
      <c r="F813" s="6">
        <v>6.87952597984441E-6</v>
      </c>
      <c r="G813" s="6">
        <v>6.4607501045752704E-6</v>
      </c>
      <c r="H813" s="6">
        <v>7.7889099622941995E-6</v>
      </c>
      <c r="I813" s="6">
        <v>7.9328002239935901E-6</v>
      </c>
      <c r="J813" s="6">
        <v>8.3623857415397205E-6</v>
      </c>
      <c r="K813" s="6">
        <v>5.6952266572132699E-6</v>
      </c>
      <c r="L813" s="6">
        <v>6.1223676154529E-6</v>
      </c>
      <c r="M813" s="6">
        <v>6.1832258439709498E-6</v>
      </c>
      <c r="N813" s="4" t="b">
        <f>_xlfn.XLOOKUP(Table2[[#This Row],[Protein]],Table3[name],Table3[subloc_assigned],"")&lt;&gt;""</f>
        <v>0</v>
      </c>
      <c r="O813" s="6" t="str" cm="1">
        <f t="array" ref="O813">IF(Table2[[#This Row],[modeled?]]," "&amp;_xlfn.TEXTJOIN(" ",FALSE,_xlfn._xlws.FILTER(Table3[subloc_assigned],Table3[name]=Table2[[#This Row],[Protein]],""))&amp;" ","")</f>
        <v/>
      </c>
      <c r="P813" s="6" t="b">
        <f>OR(ISNUMBER(FIND(" m ",Table2[[#This Row],[loc?]])),ISNUMBER(FIND(" mm ",Table2[[#This Row],[loc?]])))</f>
        <v>0</v>
      </c>
      <c r="Q813" s="6" t="b">
        <f>AND(OR(ISNUMBER(FIND(" m ",Table2[[#This Row],[loc?]])),ISNUMBER(FIND(" mm ",Table2[[#This Row],[loc?]]))),SUBSTITUTE(SUBSTITUTE(Table2[[#This Row],[loc?]]," m ","")," mm ","")="")</f>
        <v>0</v>
      </c>
      <c r="R813" s="36" cm="1">
        <f t="array" ref="R813">AVERAGE(IF(Table2[[#This Row],[Min_aerobic_1]:[Min_aerobic_2]]="NA",0,Table2[[#This Row],[Min_aerobic_1]:[Min_aerobic_2]]))</f>
        <v>5.6314426163952353E-6</v>
      </c>
    </row>
    <row r="814" spans="1:18" x14ac:dyDescent="0.35">
      <c r="A814" s="4" t="s">
        <v>2437</v>
      </c>
      <c r="B814" s="4" t="s">
        <v>2438</v>
      </c>
      <c r="C814" s="4" t="s">
        <v>2439</v>
      </c>
      <c r="D814" s="4">
        <v>3.8506292820922198E-4</v>
      </c>
      <c r="E814" s="4">
        <v>4.1316482654929699E-4</v>
      </c>
      <c r="F814" s="4">
        <v>3.5006965006898898E-4</v>
      </c>
      <c r="G814" s="4">
        <v>3.5224331797802002E-4</v>
      </c>
      <c r="H814" s="4">
        <v>9.6224362323955404E-4</v>
      </c>
      <c r="I814" s="4">
        <v>9.65899481248774E-4</v>
      </c>
      <c r="J814" s="4">
        <v>1.03276211993453E-3</v>
      </c>
      <c r="K814" s="4">
        <v>9.5818782273489095E-4</v>
      </c>
      <c r="L814" s="4">
        <v>1.01176982057043E-3</v>
      </c>
      <c r="M814" s="4">
        <v>9.6028221748728905E-4</v>
      </c>
      <c r="N814" s="4" t="b">
        <f>_xlfn.XLOOKUP(Table2[[#This Row],[Protein]],Table3[name],Table3[subloc_assigned],"")&lt;&gt;""</f>
        <v>0</v>
      </c>
      <c r="O814" s="6" t="str" cm="1">
        <f t="array" ref="O814">IF(Table2[[#This Row],[modeled?]]," "&amp;_xlfn.TEXTJOIN(" ",FALSE,_xlfn._xlws.FILTER(Table3[subloc_assigned],Table3[name]=Table2[[#This Row],[Protein]],""))&amp;" ","")</f>
        <v/>
      </c>
      <c r="P814" s="6" t="b">
        <f>OR(ISNUMBER(FIND(" m ",Table2[[#This Row],[loc?]])),ISNUMBER(FIND(" mm ",Table2[[#This Row],[loc?]])))</f>
        <v>0</v>
      </c>
      <c r="Q814" s="6" t="b">
        <f>AND(OR(ISNUMBER(FIND(" m ",Table2[[#This Row],[loc?]])),ISNUMBER(FIND(" mm ",Table2[[#This Row],[loc?]]))),SUBSTITUTE(SUBSTITUTE(Table2[[#This Row],[loc?]]," m ","")," mm ","")="")</f>
        <v>0</v>
      </c>
      <c r="R814" s="36" cm="1">
        <f t="array" ref="R814">AVERAGE(IF(Table2[[#This Row],[Min_aerobic_1]:[Min_aerobic_2]]="NA",0,Table2[[#This Row],[Min_aerobic_1]:[Min_aerobic_2]]))</f>
        <v>3.9911387737925951E-4</v>
      </c>
    </row>
    <row r="815" spans="1:18" x14ac:dyDescent="0.35">
      <c r="A815" s="4" t="s">
        <v>2440</v>
      </c>
      <c r="B815" s="4" t="s">
        <v>2441</v>
      </c>
      <c r="C815" s="4" t="s">
        <v>2442</v>
      </c>
      <c r="D815" s="4">
        <v>1.3630916980216E-3</v>
      </c>
      <c r="E815" s="4">
        <v>1.4812981832330601E-3</v>
      </c>
      <c r="F815" s="4">
        <v>1.5885993109209899E-3</v>
      </c>
      <c r="G815" s="4">
        <v>1.5772265802269699E-3</v>
      </c>
      <c r="H815" s="4">
        <v>5.4212713690163499E-4</v>
      </c>
      <c r="I815" s="4">
        <v>5.7110149604210395E-4</v>
      </c>
      <c r="J815" s="4">
        <v>5.3047783858469204E-4</v>
      </c>
      <c r="K815" s="4">
        <v>6.4852559749043002E-4</v>
      </c>
      <c r="L815" s="4">
        <v>6.6438293332000899E-4</v>
      </c>
      <c r="M815" s="4">
        <v>6.71546959468798E-4</v>
      </c>
      <c r="N815" s="4" t="b">
        <f>_xlfn.XLOOKUP(Table2[[#This Row],[Protein]],Table3[name],Table3[subloc_assigned],"")&lt;&gt;""</f>
        <v>0</v>
      </c>
      <c r="O815" s="6" t="str" cm="1">
        <f t="array" ref="O815">IF(Table2[[#This Row],[modeled?]]," "&amp;_xlfn.TEXTJOIN(" ",FALSE,_xlfn._xlws.FILTER(Table3[subloc_assigned],Table3[name]=Table2[[#This Row],[Protein]],""))&amp;" ","")</f>
        <v/>
      </c>
      <c r="P815" s="6" t="b">
        <f>OR(ISNUMBER(FIND(" m ",Table2[[#This Row],[loc?]])),ISNUMBER(FIND(" mm ",Table2[[#This Row],[loc?]])))</f>
        <v>0</v>
      </c>
      <c r="Q815" s="6" t="b">
        <f>AND(OR(ISNUMBER(FIND(" m ",Table2[[#This Row],[loc?]])),ISNUMBER(FIND(" mm ",Table2[[#This Row],[loc?]]))),SUBSTITUTE(SUBSTITUTE(Table2[[#This Row],[loc?]]," m ","")," mm ","")="")</f>
        <v>0</v>
      </c>
      <c r="R815" s="36" cm="1">
        <f t="array" ref="R815">AVERAGE(IF(Table2[[#This Row],[Min_aerobic_1]:[Min_aerobic_2]]="NA",0,Table2[[#This Row],[Min_aerobic_1]:[Min_aerobic_2]]))</f>
        <v>1.42219494062733E-3</v>
      </c>
    </row>
    <row r="816" spans="1:18" x14ac:dyDescent="0.35">
      <c r="A816" s="4" t="s">
        <v>2443</v>
      </c>
      <c r="B816" s="4" t="s">
        <v>2444</v>
      </c>
      <c r="C816" s="4" t="s">
        <v>2445</v>
      </c>
      <c r="D816" s="6">
        <v>1.6332816235616801E-5</v>
      </c>
      <c r="E816" s="6">
        <v>1.38082217077816E-5</v>
      </c>
      <c r="F816" s="6">
        <v>1.88935003320198E-5</v>
      </c>
      <c r="G816" s="6">
        <v>2.0200614308469199E-5</v>
      </c>
      <c r="H816" s="6">
        <v>1.25163978678124E-5</v>
      </c>
      <c r="I816" s="6">
        <v>1.27714117642683E-5</v>
      </c>
      <c r="J816" s="6">
        <v>1.2911109743888201E-5</v>
      </c>
      <c r="K816" s="6">
        <v>1.47549010427151E-5</v>
      </c>
      <c r="L816" s="6">
        <v>1.4848965702624799E-5</v>
      </c>
      <c r="M816" s="6">
        <v>1.46924315349199E-5</v>
      </c>
      <c r="N816" s="4" t="b">
        <f>_xlfn.XLOOKUP(Table2[[#This Row],[Protein]],Table3[name],Table3[subloc_assigned],"")&lt;&gt;""</f>
        <v>1</v>
      </c>
      <c r="O816" s="6" t="str" cm="1">
        <f t="array" ref="O816">IF(Table2[[#This Row],[modeled?]]," "&amp;_xlfn.TEXTJOIN(" ",FALSE,_xlfn._xlws.FILTER(Table3[subloc_assigned],Table3[name]=Table2[[#This Row],[Protein]],""))&amp;" ","")</f>
        <v xml:space="preserve"> en </v>
      </c>
      <c r="P816" s="6" t="b">
        <f>OR(ISNUMBER(FIND(" m ",Table2[[#This Row],[loc?]])),ISNUMBER(FIND(" mm ",Table2[[#This Row],[loc?]])))</f>
        <v>0</v>
      </c>
      <c r="Q816" s="6" t="b">
        <f>AND(OR(ISNUMBER(FIND(" m ",Table2[[#This Row],[loc?]])),ISNUMBER(FIND(" mm ",Table2[[#This Row],[loc?]]))),SUBSTITUTE(SUBSTITUTE(Table2[[#This Row],[loc?]]," m ","")," mm ","")="")</f>
        <v>0</v>
      </c>
      <c r="R816" s="36" cm="1">
        <f t="array" ref="R816">AVERAGE(IF(Table2[[#This Row],[Min_aerobic_1]:[Min_aerobic_2]]="NA",0,Table2[[#This Row],[Min_aerobic_1]:[Min_aerobic_2]]))</f>
        <v>1.5070518971699201E-5</v>
      </c>
    </row>
    <row r="817" spans="1:18" x14ac:dyDescent="0.35">
      <c r="A817" s="4" t="s">
        <v>2446</v>
      </c>
      <c r="B817" s="4" t="s">
        <v>2447</v>
      </c>
      <c r="C817" s="4" t="s">
        <v>2448</v>
      </c>
      <c r="D817" s="6">
        <v>5.63056791458664E-5</v>
      </c>
      <c r="E817" s="6">
        <v>4.7855920100789397E-5</v>
      </c>
      <c r="F817" s="6">
        <v>5.8030573088664901E-5</v>
      </c>
      <c r="G817" s="6">
        <v>5.8683054960080202E-5</v>
      </c>
      <c r="H817" s="6">
        <v>4.5187704847498401E-5</v>
      </c>
      <c r="I817" s="6">
        <v>4.7132495089828403E-5</v>
      </c>
      <c r="J817" s="6">
        <v>4.7670608604530497E-5</v>
      </c>
      <c r="K817" s="6">
        <v>5.2246949396703399E-5</v>
      </c>
      <c r="L817" s="6">
        <v>5.2201152849820099E-5</v>
      </c>
      <c r="M817" s="6">
        <v>5.4807516342518003E-5</v>
      </c>
      <c r="N817" s="4" t="b">
        <f>_xlfn.XLOOKUP(Table2[[#This Row],[Protein]],Table3[name],Table3[subloc_assigned],"")&lt;&gt;""</f>
        <v>0</v>
      </c>
      <c r="O817" s="6" t="str" cm="1">
        <f t="array" ref="O817">IF(Table2[[#This Row],[modeled?]]," "&amp;_xlfn.TEXTJOIN(" ",FALSE,_xlfn._xlws.FILTER(Table3[subloc_assigned],Table3[name]=Table2[[#This Row],[Protein]],""))&amp;" ","")</f>
        <v/>
      </c>
      <c r="P817" s="6" t="b">
        <f>OR(ISNUMBER(FIND(" m ",Table2[[#This Row],[loc?]])),ISNUMBER(FIND(" mm ",Table2[[#This Row],[loc?]])))</f>
        <v>0</v>
      </c>
      <c r="Q817" s="6" t="b">
        <f>AND(OR(ISNUMBER(FIND(" m ",Table2[[#This Row],[loc?]])),ISNUMBER(FIND(" mm ",Table2[[#This Row],[loc?]]))),SUBSTITUTE(SUBSTITUTE(Table2[[#This Row],[loc?]]," m ","")," mm ","")="")</f>
        <v>0</v>
      </c>
      <c r="R817" s="36" cm="1">
        <f t="array" ref="R817">AVERAGE(IF(Table2[[#This Row],[Min_aerobic_1]:[Min_aerobic_2]]="NA",0,Table2[[#This Row],[Min_aerobic_1]:[Min_aerobic_2]]))</f>
        <v>5.2080799623327895E-5</v>
      </c>
    </row>
    <row r="818" spans="1:18" x14ac:dyDescent="0.35">
      <c r="A818" s="4" t="s">
        <v>2449</v>
      </c>
      <c r="B818" s="4" t="s">
        <v>2450</v>
      </c>
      <c r="C818" s="4" t="s">
        <v>2451</v>
      </c>
      <c r="D818" s="6">
        <v>5.3032176932579803E-5</v>
      </c>
      <c r="E818" s="6">
        <v>4.6046138446897202E-5</v>
      </c>
      <c r="F818" s="6">
        <v>5.3455447654983099E-5</v>
      </c>
      <c r="G818" s="6">
        <v>5.1420395438011701E-5</v>
      </c>
      <c r="H818" s="6">
        <v>2.8388467219085601E-5</v>
      </c>
      <c r="I818" s="6">
        <v>2.83845690327126E-5</v>
      </c>
      <c r="J818" s="6">
        <v>3.00680046851289E-5</v>
      </c>
      <c r="K818" s="6">
        <v>3.0334612860396802E-5</v>
      </c>
      <c r="L818" s="6">
        <v>3.2826952156100798E-5</v>
      </c>
      <c r="M818" s="6">
        <v>3.2780554081691303E-5</v>
      </c>
      <c r="N818" s="4" t="b">
        <f>_xlfn.XLOOKUP(Table2[[#This Row],[Protein]],Table3[name],Table3[subloc_assigned],"")&lt;&gt;""</f>
        <v>0</v>
      </c>
      <c r="O818" s="6" t="str" cm="1">
        <f t="array" ref="O818">IF(Table2[[#This Row],[modeled?]]," "&amp;_xlfn.TEXTJOIN(" ",FALSE,_xlfn._xlws.FILTER(Table3[subloc_assigned],Table3[name]=Table2[[#This Row],[Protein]],""))&amp;" ","")</f>
        <v/>
      </c>
      <c r="P818" s="6" t="b">
        <f>OR(ISNUMBER(FIND(" m ",Table2[[#This Row],[loc?]])),ISNUMBER(FIND(" mm ",Table2[[#This Row],[loc?]])))</f>
        <v>0</v>
      </c>
      <c r="Q818" s="6" t="b">
        <f>AND(OR(ISNUMBER(FIND(" m ",Table2[[#This Row],[loc?]])),ISNUMBER(FIND(" mm ",Table2[[#This Row],[loc?]]))),SUBSTITUTE(SUBSTITUTE(Table2[[#This Row],[loc?]]," m ","")," mm ","")="")</f>
        <v>0</v>
      </c>
      <c r="R818" s="36" cm="1">
        <f t="array" ref="R818">AVERAGE(IF(Table2[[#This Row],[Min_aerobic_1]:[Min_aerobic_2]]="NA",0,Table2[[#This Row],[Min_aerobic_1]:[Min_aerobic_2]]))</f>
        <v>4.9539157689738506E-5</v>
      </c>
    </row>
    <row r="819" spans="1:18" x14ac:dyDescent="0.35">
      <c r="A819" s="4" t="s">
        <v>2452</v>
      </c>
      <c r="B819" s="4" t="s">
        <v>2453</v>
      </c>
      <c r="C819" s="4" t="s">
        <v>2454</v>
      </c>
      <c r="D819" s="6">
        <v>2.9838731860314499E-5</v>
      </c>
      <c r="E819" s="6">
        <v>3.1049755278469602E-5</v>
      </c>
      <c r="F819" s="6">
        <v>3.0706148669452699E-5</v>
      </c>
      <c r="G819" s="6">
        <v>3.20855056844345E-5</v>
      </c>
      <c r="H819" s="6">
        <v>1.06457730782055E-5</v>
      </c>
      <c r="I819" s="6">
        <v>1.0314665533987201E-5</v>
      </c>
      <c r="J819" s="6">
        <v>1.0134549445695699E-5</v>
      </c>
      <c r="K819" s="6">
        <v>1.02625775838564E-5</v>
      </c>
      <c r="L819" s="6">
        <v>1.1061135909927401E-5</v>
      </c>
      <c r="M819" s="6">
        <v>1.12807235149707E-5</v>
      </c>
      <c r="N819" s="4" t="b">
        <f>_xlfn.XLOOKUP(Table2[[#This Row],[Protein]],Table3[name],Table3[subloc_assigned],"")&lt;&gt;""</f>
        <v>0</v>
      </c>
      <c r="O819" s="6" t="str" cm="1">
        <f t="array" ref="O819">IF(Table2[[#This Row],[modeled?]]," "&amp;_xlfn.TEXTJOIN(" ",FALSE,_xlfn._xlws.FILTER(Table3[subloc_assigned],Table3[name]=Table2[[#This Row],[Protein]],""))&amp;" ","")</f>
        <v/>
      </c>
      <c r="P819" s="6" t="b">
        <f>OR(ISNUMBER(FIND(" m ",Table2[[#This Row],[loc?]])),ISNUMBER(FIND(" mm ",Table2[[#This Row],[loc?]])))</f>
        <v>0</v>
      </c>
      <c r="Q819" s="6" t="b">
        <f>AND(OR(ISNUMBER(FIND(" m ",Table2[[#This Row],[loc?]])),ISNUMBER(FIND(" mm ",Table2[[#This Row],[loc?]]))),SUBSTITUTE(SUBSTITUTE(Table2[[#This Row],[loc?]]," m ","")," mm ","")="")</f>
        <v>0</v>
      </c>
      <c r="R819" s="36" cm="1">
        <f t="array" ref="R819">AVERAGE(IF(Table2[[#This Row],[Min_aerobic_1]:[Min_aerobic_2]]="NA",0,Table2[[#This Row],[Min_aerobic_1]:[Min_aerobic_2]]))</f>
        <v>3.0444243569392051E-5</v>
      </c>
    </row>
    <row r="820" spans="1:18" x14ac:dyDescent="0.35">
      <c r="A820" s="4" t="s">
        <v>2455</v>
      </c>
      <c r="B820" s="4" t="s">
        <v>2456</v>
      </c>
      <c r="C820" s="4" t="s">
        <v>2457</v>
      </c>
      <c r="D820" s="6">
        <v>5.6860758557131999E-5</v>
      </c>
      <c r="E820" s="6">
        <v>5.1110667253453903E-5</v>
      </c>
      <c r="F820" s="6">
        <v>5.7126256055612601E-5</v>
      </c>
      <c r="G820" s="6">
        <v>5.6111531822200297E-5</v>
      </c>
      <c r="H820" s="6">
        <v>8.0117624829872296E-5</v>
      </c>
      <c r="I820" s="6">
        <v>7.9420096186342401E-5</v>
      </c>
      <c r="J820" s="6">
        <v>8.7195857996415202E-5</v>
      </c>
      <c r="K820" s="6">
        <v>8.8585754536779906E-5</v>
      </c>
      <c r="L820" s="6">
        <v>9.1995018029700199E-5</v>
      </c>
      <c r="M820" s="6">
        <v>9.0106061582705495E-5</v>
      </c>
      <c r="N820" s="4" t="b">
        <f>_xlfn.XLOOKUP(Table2[[#This Row],[Protein]],Table3[name],Table3[subloc_assigned],"")&lt;&gt;""</f>
        <v>0</v>
      </c>
      <c r="O820" s="6" t="str" cm="1">
        <f t="array" ref="O820">IF(Table2[[#This Row],[modeled?]]," "&amp;_xlfn.TEXTJOIN(" ",FALSE,_xlfn._xlws.FILTER(Table3[subloc_assigned],Table3[name]=Table2[[#This Row],[Protein]],""))&amp;" ","")</f>
        <v/>
      </c>
      <c r="P820" s="6" t="b">
        <f>OR(ISNUMBER(FIND(" m ",Table2[[#This Row],[loc?]])),ISNUMBER(FIND(" mm ",Table2[[#This Row],[loc?]])))</f>
        <v>0</v>
      </c>
      <c r="Q820" s="6" t="b">
        <f>AND(OR(ISNUMBER(FIND(" m ",Table2[[#This Row],[loc?]])),ISNUMBER(FIND(" mm ",Table2[[#This Row],[loc?]]))),SUBSTITUTE(SUBSTITUTE(Table2[[#This Row],[loc?]]," m ","")," mm ","")="")</f>
        <v>0</v>
      </c>
      <c r="R820" s="36" cm="1">
        <f t="array" ref="R820">AVERAGE(IF(Table2[[#This Row],[Min_aerobic_1]:[Min_aerobic_2]]="NA",0,Table2[[#This Row],[Min_aerobic_1]:[Min_aerobic_2]]))</f>
        <v>5.3985712905292951E-5</v>
      </c>
    </row>
    <row r="821" spans="1:18" x14ac:dyDescent="0.35">
      <c r="A821" s="4" t="s">
        <v>2458</v>
      </c>
      <c r="B821" s="4" t="s">
        <v>2459</v>
      </c>
      <c r="C821" s="4" t="s">
        <v>2460</v>
      </c>
      <c r="D821" s="4">
        <v>9.9756346550608195E-4</v>
      </c>
      <c r="E821" s="4">
        <v>1.09891428219367E-3</v>
      </c>
      <c r="F821" s="4">
        <v>9.6338723516064195E-4</v>
      </c>
      <c r="G821" s="4">
        <v>1.0784296992883101E-3</v>
      </c>
      <c r="H821" s="4">
        <v>8.93725909701426E-4</v>
      </c>
      <c r="I821" s="4">
        <v>8.8688207844120999E-4</v>
      </c>
      <c r="J821" s="4">
        <v>8.8529780118332298E-4</v>
      </c>
      <c r="K821" s="4">
        <v>8.5396029739844004E-4</v>
      </c>
      <c r="L821" s="4">
        <v>8.8679639958804801E-4</v>
      </c>
      <c r="M821" s="4">
        <v>8.9186052658932397E-4</v>
      </c>
      <c r="N821" s="4" t="b">
        <f>_xlfn.XLOOKUP(Table2[[#This Row],[Protein]],Table3[name],Table3[subloc_assigned],"")&lt;&gt;""</f>
        <v>1</v>
      </c>
      <c r="O821" s="6" t="str" cm="1">
        <f t="array" ref="O821">IF(Table2[[#This Row],[modeled?]]," "&amp;_xlfn.TEXTJOIN(" ",FALSE,_xlfn._xlws.FILTER(Table3[subloc_assigned],Table3[name]=Table2[[#This Row],[Protein]],""))&amp;" ","")</f>
        <v xml:space="preserve"> mm </v>
      </c>
      <c r="P821" s="6" t="b">
        <f>OR(ISNUMBER(FIND(" m ",Table2[[#This Row],[loc?]])),ISNUMBER(FIND(" mm ",Table2[[#This Row],[loc?]])))</f>
        <v>1</v>
      </c>
      <c r="Q821" s="6" t="b">
        <f>AND(OR(ISNUMBER(FIND(" m ",Table2[[#This Row],[loc?]])),ISNUMBER(FIND(" mm ",Table2[[#This Row],[loc?]]))),SUBSTITUTE(SUBSTITUTE(Table2[[#This Row],[loc?]]," m ","")," mm ","")="")</f>
        <v>1</v>
      </c>
      <c r="R821" s="36" cm="1">
        <f t="array" ref="R821">AVERAGE(IF(Table2[[#This Row],[Min_aerobic_1]:[Min_aerobic_2]]="NA",0,Table2[[#This Row],[Min_aerobic_1]:[Min_aerobic_2]]))</f>
        <v>1.0482388738498761E-3</v>
      </c>
    </row>
    <row r="822" spans="1:18" x14ac:dyDescent="0.35">
      <c r="A822" s="4" t="s">
        <v>2461</v>
      </c>
      <c r="B822" s="4" t="s">
        <v>2462</v>
      </c>
      <c r="C822" s="4" t="s">
        <v>2463</v>
      </c>
      <c r="D822" s="6">
        <v>3.4698213843441599E-6</v>
      </c>
      <c r="E822" s="6">
        <v>2.9931451781501899E-6</v>
      </c>
      <c r="F822" s="6">
        <v>3.6057733185668402E-6</v>
      </c>
      <c r="G822" s="6">
        <v>3.38549936531627E-6</v>
      </c>
      <c r="H822" s="6">
        <v>2.9052954516825202E-6</v>
      </c>
      <c r="I822" s="6">
        <v>3.0396647030973701E-6</v>
      </c>
      <c r="J822" s="6">
        <v>3.1059027808809101E-6</v>
      </c>
      <c r="K822" s="6">
        <v>3.2414143243611701E-6</v>
      </c>
      <c r="L822" s="6">
        <v>3.3216426613742202E-6</v>
      </c>
      <c r="M822" s="6">
        <v>3.4660389093313698E-6</v>
      </c>
      <c r="N822" s="4" t="b">
        <f>_xlfn.XLOOKUP(Table2[[#This Row],[Protein]],Table3[name],Table3[subloc_assigned],"")&lt;&gt;""</f>
        <v>0</v>
      </c>
      <c r="O822" s="6" t="str" cm="1">
        <f t="array" ref="O822">IF(Table2[[#This Row],[modeled?]]," "&amp;_xlfn.TEXTJOIN(" ",FALSE,_xlfn._xlws.FILTER(Table3[subloc_assigned],Table3[name]=Table2[[#This Row],[Protein]],""))&amp;" ","")</f>
        <v/>
      </c>
      <c r="P822" s="6" t="b">
        <f>OR(ISNUMBER(FIND(" m ",Table2[[#This Row],[loc?]])),ISNUMBER(FIND(" mm ",Table2[[#This Row],[loc?]])))</f>
        <v>0</v>
      </c>
      <c r="Q822" s="6" t="b">
        <f>AND(OR(ISNUMBER(FIND(" m ",Table2[[#This Row],[loc?]])),ISNUMBER(FIND(" mm ",Table2[[#This Row],[loc?]]))),SUBSTITUTE(SUBSTITUTE(Table2[[#This Row],[loc?]]," m ","")," mm ","")="")</f>
        <v>0</v>
      </c>
      <c r="R822" s="36" cm="1">
        <f t="array" ref="R822">AVERAGE(IF(Table2[[#This Row],[Min_aerobic_1]:[Min_aerobic_2]]="NA",0,Table2[[#This Row],[Min_aerobic_1]:[Min_aerobic_2]]))</f>
        <v>3.2314832812471749E-6</v>
      </c>
    </row>
    <row r="823" spans="1:18" x14ac:dyDescent="0.35">
      <c r="A823" s="4" t="s">
        <v>2464</v>
      </c>
      <c r="B823" s="4" t="s">
        <v>2465</v>
      </c>
      <c r="C823" s="4" t="s">
        <v>2466</v>
      </c>
      <c r="D823" s="4">
        <v>3.9901595213458701E-4</v>
      </c>
      <c r="E823" s="4">
        <v>4.12050841146082E-4</v>
      </c>
      <c r="F823" s="4">
        <v>4.2926814245357699E-4</v>
      </c>
      <c r="G823" s="4">
        <v>4.42793871314205E-4</v>
      </c>
      <c r="H823" s="4">
        <v>2.4060011095502701E-4</v>
      </c>
      <c r="I823" s="4">
        <v>2.4044161655575199E-4</v>
      </c>
      <c r="J823" s="4">
        <v>2.4598269980690199E-4</v>
      </c>
      <c r="K823" s="4">
        <v>2.2366760251805301E-4</v>
      </c>
      <c r="L823" s="4">
        <v>2.31221710962071E-4</v>
      </c>
      <c r="M823" s="4">
        <v>2.42770108667864E-4</v>
      </c>
      <c r="N823" s="4" t="b">
        <f>_xlfn.XLOOKUP(Table2[[#This Row],[Protein]],Table3[name],Table3[subloc_assigned],"")&lt;&gt;""</f>
        <v>0</v>
      </c>
      <c r="O823" s="6" t="str" cm="1">
        <f t="array" ref="O823">IF(Table2[[#This Row],[modeled?]]," "&amp;_xlfn.TEXTJOIN(" ",FALSE,_xlfn._xlws.FILTER(Table3[subloc_assigned],Table3[name]=Table2[[#This Row],[Protein]],""))&amp;" ","")</f>
        <v/>
      </c>
      <c r="P823" s="6" t="b">
        <f>OR(ISNUMBER(FIND(" m ",Table2[[#This Row],[loc?]])),ISNUMBER(FIND(" mm ",Table2[[#This Row],[loc?]])))</f>
        <v>0</v>
      </c>
      <c r="Q823" s="6" t="b">
        <f>AND(OR(ISNUMBER(FIND(" m ",Table2[[#This Row],[loc?]])),ISNUMBER(FIND(" mm ",Table2[[#This Row],[loc?]]))),SUBSTITUTE(SUBSTITUTE(Table2[[#This Row],[loc?]]," m ","")," mm ","")="")</f>
        <v>0</v>
      </c>
      <c r="R823" s="36" cm="1">
        <f t="array" ref="R823">AVERAGE(IF(Table2[[#This Row],[Min_aerobic_1]:[Min_aerobic_2]]="NA",0,Table2[[#This Row],[Min_aerobic_1]:[Min_aerobic_2]]))</f>
        <v>4.0553339664033453E-4</v>
      </c>
    </row>
    <row r="824" spans="1:18" x14ac:dyDescent="0.35">
      <c r="A824" s="4" t="s">
        <v>2467</v>
      </c>
      <c r="B824" s="4" t="s">
        <v>2468</v>
      </c>
      <c r="C824" s="4" t="s">
        <v>2469</v>
      </c>
      <c r="D824" s="6">
        <v>6.9663336220331697E-6</v>
      </c>
      <c r="E824" s="6">
        <v>5.7427855559869201E-6</v>
      </c>
      <c r="F824" s="6">
        <v>6.7153136543715701E-6</v>
      </c>
      <c r="G824" s="6">
        <v>6.4827758670624702E-6</v>
      </c>
      <c r="H824" s="6">
        <v>6.09310929509266E-6</v>
      </c>
      <c r="I824" s="6">
        <v>5.4807549394473598E-6</v>
      </c>
      <c r="J824" s="6">
        <v>6.1994740435668502E-6</v>
      </c>
      <c r="K824" s="6">
        <v>5.0829028107435999E-6</v>
      </c>
      <c r="L824" s="6">
        <v>5.8165569876647297E-6</v>
      </c>
      <c r="M824" s="6">
        <v>5.5065953609705202E-6</v>
      </c>
      <c r="N824" s="4" t="b">
        <f>_xlfn.XLOOKUP(Table2[[#This Row],[Protein]],Table3[name],Table3[subloc_assigned],"")&lt;&gt;""</f>
        <v>1</v>
      </c>
      <c r="O824" s="6" t="str" cm="1">
        <f t="array" ref="O824">IF(Table2[[#This Row],[modeled?]]," "&amp;_xlfn.TEXTJOIN(" ",FALSE,_xlfn._xlws.FILTER(Table3[subloc_assigned],Table3[name]=Table2[[#This Row],[Protein]],""))&amp;" ","")</f>
        <v xml:space="preserve"> c </v>
      </c>
      <c r="P824" s="6" t="b">
        <f>OR(ISNUMBER(FIND(" m ",Table2[[#This Row],[loc?]])),ISNUMBER(FIND(" mm ",Table2[[#This Row],[loc?]])))</f>
        <v>0</v>
      </c>
      <c r="Q824" s="6" t="b">
        <f>AND(OR(ISNUMBER(FIND(" m ",Table2[[#This Row],[loc?]])),ISNUMBER(FIND(" mm ",Table2[[#This Row],[loc?]]))),SUBSTITUTE(SUBSTITUTE(Table2[[#This Row],[loc?]]," m ","")," mm ","")="")</f>
        <v>0</v>
      </c>
      <c r="R824" s="36" cm="1">
        <f t="array" ref="R824">AVERAGE(IF(Table2[[#This Row],[Min_aerobic_1]:[Min_aerobic_2]]="NA",0,Table2[[#This Row],[Min_aerobic_1]:[Min_aerobic_2]]))</f>
        <v>6.3545595890100449E-6</v>
      </c>
    </row>
    <row r="825" spans="1:18" x14ac:dyDescent="0.35">
      <c r="A825" s="4" t="s">
        <v>2470</v>
      </c>
      <c r="B825" s="4" t="s">
        <v>2471</v>
      </c>
      <c r="C825" s="4" t="s">
        <v>2472</v>
      </c>
      <c r="D825" s="4">
        <v>5.8790587565750105E-4</v>
      </c>
      <c r="E825" s="4">
        <v>4.5479250178875202E-4</v>
      </c>
      <c r="F825" s="4">
        <v>6.1687246563536205E-4</v>
      </c>
      <c r="G825" s="4">
        <v>5.9755288213813099E-4</v>
      </c>
      <c r="H825" s="4">
        <v>4.2584536691077401E-4</v>
      </c>
      <c r="I825" s="4">
        <v>4.4089069044597702E-4</v>
      </c>
      <c r="J825" s="4">
        <v>4.53741471240065E-4</v>
      </c>
      <c r="K825" s="4">
        <v>3.5090295258947903E-4</v>
      </c>
      <c r="L825" s="4">
        <v>4.2526456808501898E-4</v>
      </c>
      <c r="M825" s="4">
        <v>4.2103138543304202E-4</v>
      </c>
      <c r="N825" s="4" t="b">
        <f>_xlfn.XLOOKUP(Table2[[#This Row],[Protein]],Table3[name],Table3[subloc_assigned],"")&lt;&gt;""</f>
        <v>1</v>
      </c>
      <c r="O825" s="6" t="str" cm="1">
        <f t="array" ref="O825">IF(Table2[[#This Row],[modeled?]]," "&amp;_xlfn.TEXTJOIN(" ",FALSE,_xlfn._xlws.FILTER(Table3[subloc_assigned],Table3[name]=Table2[[#This Row],[Protein]],""))&amp;" ","")</f>
        <v xml:space="preserve"> rm </v>
      </c>
      <c r="P825" s="6" t="b">
        <f>OR(ISNUMBER(FIND(" m ",Table2[[#This Row],[loc?]])),ISNUMBER(FIND(" mm ",Table2[[#This Row],[loc?]])))</f>
        <v>0</v>
      </c>
      <c r="Q825" s="6" t="b">
        <f>AND(OR(ISNUMBER(FIND(" m ",Table2[[#This Row],[loc?]])),ISNUMBER(FIND(" mm ",Table2[[#This Row],[loc?]]))),SUBSTITUTE(SUBSTITUTE(Table2[[#This Row],[loc?]]," m ","")," mm ","")="")</f>
        <v>0</v>
      </c>
      <c r="R825" s="36" cm="1">
        <f t="array" ref="R825">AVERAGE(IF(Table2[[#This Row],[Min_aerobic_1]:[Min_aerobic_2]]="NA",0,Table2[[#This Row],[Min_aerobic_1]:[Min_aerobic_2]]))</f>
        <v>5.2134918872312648E-4</v>
      </c>
    </row>
    <row r="826" spans="1:18" x14ac:dyDescent="0.35">
      <c r="A826" s="4" t="s">
        <v>2473</v>
      </c>
      <c r="B826" s="4" t="s">
        <v>2474</v>
      </c>
      <c r="C826" s="4" t="s">
        <v>2475</v>
      </c>
      <c r="D826" s="4">
        <v>3.7667926097291601E-4</v>
      </c>
      <c r="E826" s="4">
        <v>3.2382137586090101E-4</v>
      </c>
      <c r="F826" s="4">
        <v>4.2505996760691802E-4</v>
      </c>
      <c r="G826" s="4">
        <v>3.9811558490546E-4</v>
      </c>
      <c r="H826" s="4">
        <v>4.7742673267128099E-4</v>
      </c>
      <c r="I826" s="4">
        <v>4.7001137939326799E-4</v>
      </c>
      <c r="J826" s="4">
        <v>4.75713636595234E-4</v>
      </c>
      <c r="K826" s="4">
        <v>5.1909804047888105E-4</v>
      </c>
      <c r="L826" s="4">
        <v>5.5519411078124004E-4</v>
      </c>
      <c r="M826" s="4">
        <v>5.3550793091663605E-4</v>
      </c>
      <c r="N826" s="4" t="b">
        <f>_xlfn.XLOOKUP(Table2[[#This Row],[Protein]],Table3[name],Table3[subloc_assigned],"")&lt;&gt;""</f>
        <v>1</v>
      </c>
      <c r="O826" s="6" t="str" cm="1">
        <f t="array" ref="O826">IF(Table2[[#This Row],[modeled?]]," "&amp;_xlfn.TEXTJOIN(" ",FALSE,_xlfn._xlws.FILTER(Table3[subloc_assigned],Table3[name]=Table2[[#This Row],[Protein]],""))&amp;" ","")</f>
        <v xml:space="preserve"> c </v>
      </c>
      <c r="P826" s="6" t="b">
        <f>OR(ISNUMBER(FIND(" m ",Table2[[#This Row],[loc?]])),ISNUMBER(FIND(" mm ",Table2[[#This Row],[loc?]])))</f>
        <v>0</v>
      </c>
      <c r="Q826" s="6" t="b">
        <f>AND(OR(ISNUMBER(FIND(" m ",Table2[[#This Row],[loc?]])),ISNUMBER(FIND(" mm ",Table2[[#This Row],[loc?]]))),SUBSTITUTE(SUBSTITUTE(Table2[[#This Row],[loc?]]," m ","")," mm ","")="")</f>
        <v>0</v>
      </c>
      <c r="R826" s="36" cm="1">
        <f t="array" ref="R826">AVERAGE(IF(Table2[[#This Row],[Min_aerobic_1]:[Min_aerobic_2]]="NA",0,Table2[[#This Row],[Min_aerobic_1]:[Min_aerobic_2]]))</f>
        <v>3.5025031841690848E-4</v>
      </c>
    </row>
    <row r="827" spans="1:18" x14ac:dyDescent="0.35">
      <c r="A827" s="4" t="s">
        <v>2476</v>
      </c>
      <c r="B827" s="4" t="s">
        <v>2477</v>
      </c>
      <c r="C827" s="4" t="s">
        <v>2478</v>
      </c>
      <c r="D827" s="4" t="s">
        <v>19</v>
      </c>
      <c r="E827" s="4" t="s">
        <v>19</v>
      </c>
      <c r="F827" s="4" t="s">
        <v>19</v>
      </c>
      <c r="G827" s="4" t="s">
        <v>19</v>
      </c>
      <c r="H827" s="6">
        <v>3.1605059703396101E-7</v>
      </c>
      <c r="I827" s="6">
        <v>2.6021389775538697E-7</v>
      </c>
      <c r="J827" s="6">
        <v>3.8963716290795999E-7</v>
      </c>
      <c r="K827" s="6">
        <v>3.9181958702306397E-7</v>
      </c>
      <c r="L827" s="6">
        <v>3.63916718495033E-7</v>
      </c>
      <c r="M827" s="6">
        <v>3.7379946197020798E-7</v>
      </c>
      <c r="N827" s="4" t="b">
        <f>_xlfn.XLOOKUP(Table2[[#This Row],[Protein]],Table3[name],Table3[subloc_assigned],"")&lt;&gt;""</f>
        <v>0</v>
      </c>
      <c r="O827" s="6" t="str" cm="1">
        <f t="array" ref="O827">IF(Table2[[#This Row],[modeled?]]," "&amp;_xlfn.TEXTJOIN(" ",FALSE,_xlfn._xlws.FILTER(Table3[subloc_assigned],Table3[name]=Table2[[#This Row],[Protein]],""))&amp;" ","")</f>
        <v/>
      </c>
      <c r="P827" s="6" t="b">
        <f>OR(ISNUMBER(FIND(" m ",Table2[[#This Row],[loc?]])),ISNUMBER(FIND(" mm ",Table2[[#This Row],[loc?]])))</f>
        <v>0</v>
      </c>
      <c r="Q827" s="6" t="b">
        <f>AND(OR(ISNUMBER(FIND(" m ",Table2[[#This Row],[loc?]])),ISNUMBER(FIND(" mm ",Table2[[#This Row],[loc?]]))),SUBSTITUTE(SUBSTITUTE(Table2[[#This Row],[loc?]]," m ","")," mm ","")="")</f>
        <v>0</v>
      </c>
      <c r="R827" s="36" cm="1">
        <f t="array" ref="R827">AVERAGE(IF(Table2[[#This Row],[Min_aerobic_1]:[Min_aerobic_2]]="NA",0,Table2[[#This Row],[Min_aerobic_1]:[Min_aerobic_2]]))</f>
        <v>0</v>
      </c>
    </row>
    <row r="828" spans="1:18" x14ac:dyDescent="0.35">
      <c r="A828" s="4" t="s">
        <v>2479</v>
      </c>
      <c r="B828" s="4" t="s">
        <v>2480</v>
      </c>
      <c r="C828" s="4" t="s">
        <v>2481</v>
      </c>
      <c r="D828" s="4" t="s">
        <v>19</v>
      </c>
      <c r="E828" s="4" t="s">
        <v>19</v>
      </c>
      <c r="F828" s="4" t="s">
        <v>19</v>
      </c>
      <c r="G828" s="4" t="s">
        <v>19</v>
      </c>
      <c r="H828" s="6">
        <v>5.0630695563560401E-6</v>
      </c>
      <c r="I828" s="6">
        <v>5.4442881840841002E-6</v>
      </c>
      <c r="J828" s="6">
        <v>5.8892889555428799E-6</v>
      </c>
      <c r="K828" s="6">
        <v>5.7465310857390904E-6</v>
      </c>
      <c r="L828" s="6">
        <v>6.6295081167836597E-6</v>
      </c>
      <c r="M828" s="6">
        <v>6.5824647188684199E-6</v>
      </c>
      <c r="N828" s="4" t="b">
        <f>_xlfn.XLOOKUP(Table2[[#This Row],[Protein]],Table3[name],Table3[subloc_assigned],"")&lt;&gt;""</f>
        <v>1</v>
      </c>
      <c r="O828" s="6" t="str" cm="1">
        <f t="array" ref="O828">IF(Table2[[#This Row],[modeled?]]," "&amp;_xlfn.TEXTJOIN(" ",FALSE,_xlfn._xlws.FILTER(Table3[subloc_assigned],Table3[name]=Table2[[#This Row],[Protein]],""))&amp;" ","")</f>
        <v xml:space="preserve"> c </v>
      </c>
      <c r="P828" s="6" t="b">
        <f>OR(ISNUMBER(FIND(" m ",Table2[[#This Row],[loc?]])),ISNUMBER(FIND(" mm ",Table2[[#This Row],[loc?]])))</f>
        <v>0</v>
      </c>
      <c r="Q828" s="6" t="b">
        <f>AND(OR(ISNUMBER(FIND(" m ",Table2[[#This Row],[loc?]])),ISNUMBER(FIND(" mm ",Table2[[#This Row],[loc?]]))),SUBSTITUTE(SUBSTITUTE(Table2[[#This Row],[loc?]]," m ","")," mm ","")="")</f>
        <v>0</v>
      </c>
      <c r="R828" s="36" cm="1">
        <f t="array" ref="R828">AVERAGE(IF(Table2[[#This Row],[Min_aerobic_1]:[Min_aerobic_2]]="NA",0,Table2[[#This Row],[Min_aerobic_1]:[Min_aerobic_2]]))</f>
        <v>0</v>
      </c>
    </row>
    <row r="829" spans="1:18" x14ac:dyDescent="0.35">
      <c r="A829" s="4" t="s">
        <v>2482</v>
      </c>
      <c r="B829" s="4" t="s">
        <v>2483</v>
      </c>
      <c r="C829" s="4" t="s">
        <v>2484</v>
      </c>
      <c r="D829" s="6">
        <v>3.1294616840205698E-7</v>
      </c>
      <c r="E829" s="6">
        <v>2.6126296285694101E-7</v>
      </c>
      <c r="F829" s="6">
        <v>5.7263112255593796E-7</v>
      </c>
      <c r="G829" s="6">
        <v>6.1007005754970395E-7</v>
      </c>
      <c r="H829" s="6">
        <v>2.74698183030721E-7</v>
      </c>
      <c r="I829" s="6">
        <v>2.6603907746426501E-7</v>
      </c>
      <c r="J829" s="6">
        <v>2.66128526181009E-7</v>
      </c>
      <c r="K829" s="6">
        <v>3.9165404392781399E-7</v>
      </c>
      <c r="L829" s="6">
        <v>4.2637288680268501E-7</v>
      </c>
      <c r="M829" s="6">
        <v>4.21808244871898E-7</v>
      </c>
      <c r="N829" s="4" t="b">
        <f>_xlfn.XLOOKUP(Table2[[#This Row],[Protein]],Table3[name],Table3[subloc_assigned],"")&lt;&gt;""</f>
        <v>1</v>
      </c>
      <c r="O829" s="6" t="str" cm="1">
        <f t="array" ref="O829">IF(Table2[[#This Row],[modeled?]]," "&amp;_xlfn.TEXTJOIN(" ",FALSE,_xlfn._xlws.FILTER(Table3[subloc_assigned],Table3[name]=Table2[[#This Row],[Protein]],""))&amp;" ","")</f>
        <v xml:space="preserve"> en </v>
      </c>
      <c r="P829" s="6" t="b">
        <f>OR(ISNUMBER(FIND(" m ",Table2[[#This Row],[loc?]])),ISNUMBER(FIND(" mm ",Table2[[#This Row],[loc?]])))</f>
        <v>0</v>
      </c>
      <c r="Q829" s="6" t="b">
        <f>AND(OR(ISNUMBER(FIND(" m ",Table2[[#This Row],[loc?]])),ISNUMBER(FIND(" mm ",Table2[[#This Row],[loc?]]))),SUBSTITUTE(SUBSTITUTE(Table2[[#This Row],[loc?]]," m ","")," mm ","")="")</f>
        <v>0</v>
      </c>
      <c r="R829" s="36" cm="1">
        <f t="array" ref="R829">AVERAGE(IF(Table2[[#This Row],[Min_aerobic_1]:[Min_aerobic_2]]="NA",0,Table2[[#This Row],[Min_aerobic_1]:[Min_aerobic_2]]))</f>
        <v>2.8710456562949902E-7</v>
      </c>
    </row>
    <row r="830" spans="1:18" x14ac:dyDescent="0.35">
      <c r="A830" s="4" t="s">
        <v>2485</v>
      </c>
      <c r="B830" s="4" t="s">
        <v>2486</v>
      </c>
      <c r="C830" s="4" t="s">
        <v>2487</v>
      </c>
      <c r="D830" s="6">
        <v>2.4756795762821599E-5</v>
      </c>
      <c r="E830" s="6">
        <v>2.7964102524563799E-5</v>
      </c>
      <c r="F830" s="6">
        <v>2.6739072202800799E-5</v>
      </c>
      <c r="G830" s="6">
        <v>2.6570754605927899E-5</v>
      </c>
      <c r="H830" s="6">
        <v>2.0573769039481E-5</v>
      </c>
      <c r="I830" s="6">
        <v>2.06258206909185E-5</v>
      </c>
      <c r="J830" s="6">
        <v>2.1036543193893301E-5</v>
      </c>
      <c r="K830" s="6">
        <v>2.0497484840323099E-5</v>
      </c>
      <c r="L830" s="6">
        <v>2.1802404114343699E-5</v>
      </c>
      <c r="M830" s="6">
        <v>2.19085145842093E-5</v>
      </c>
      <c r="N830" s="4" t="b">
        <f>_xlfn.XLOOKUP(Table2[[#This Row],[Protein]],Table3[name],Table3[subloc_assigned],"")&lt;&gt;""</f>
        <v>0</v>
      </c>
      <c r="O830" s="6" t="str" cm="1">
        <f t="array" ref="O830">IF(Table2[[#This Row],[modeled?]]," "&amp;_xlfn.TEXTJOIN(" ",FALSE,_xlfn._xlws.FILTER(Table3[subloc_assigned],Table3[name]=Table2[[#This Row],[Protein]],""))&amp;" ","")</f>
        <v/>
      </c>
      <c r="P830" s="6" t="b">
        <f>OR(ISNUMBER(FIND(" m ",Table2[[#This Row],[loc?]])),ISNUMBER(FIND(" mm ",Table2[[#This Row],[loc?]])))</f>
        <v>0</v>
      </c>
      <c r="Q830" s="6" t="b">
        <f>AND(OR(ISNUMBER(FIND(" m ",Table2[[#This Row],[loc?]])),ISNUMBER(FIND(" mm ",Table2[[#This Row],[loc?]]))),SUBSTITUTE(SUBSTITUTE(Table2[[#This Row],[loc?]]," m ","")," mm ","")="")</f>
        <v>0</v>
      </c>
      <c r="R830" s="36" cm="1">
        <f t="array" ref="R830">AVERAGE(IF(Table2[[#This Row],[Min_aerobic_1]:[Min_aerobic_2]]="NA",0,Table2[[#This Row],[Min_aerobic_1]:[Min_aerobic_2]]))</f>
        <v>2.6360449143692699E-5</v>
      </c>
    </row>
    <row r="831" spans="1:18" x14ac:dyDescent="0.35">
      <c r="A831" s="4" t="s">
        <v>2488</v>
      </c>
      <c r="B831" s="4" t="s">
        <v>2489</v>
      </c>
      <c r="C831" s="4" t="s">
        <v>2490</v>
      </c>
      <c r="D831" s="4">
        <v>2.4599478256234102E-4</v>
      </c>
      <c r="E831" s="4">
        <v>2.44751460686692E-4</v>
      </c>
      <c r="F831" s="4">
        <v>2.6727500234851399E-4</v>
      </c>
      <c r="G831" s="4">
        <v>2.7090428904056598E-4</v>
      </c>
      <c r="H831" s="6">
        <v>3.4695058079714797E-5</v>
      </c>
      <c r="I831" s="6">
        <v>3.0271986804770902E-5</v>
      </c>
      <c r="J831" s="6">
        <v>3.17472929960124E-5</v>
      </c>
      <c r="K831" s="6">
        <v>2.8740027115588701E-5</v>
      </c>
      <c r="L831" s="6">
        <v>3.2977786653170602E-5</v>
      </c>
      <c r="M831" s="6">
        <v>2.98546176966533E-5</v>
      </c>
      <c r="N831" s="4" t="b">
        <f>_xlfn.XLOOKUP(Table2[[#This Row],[Protein]],Table3[name],Table3[subloc_assigned],"")&lt;&gt;""</f>
        <v>1</v>
      </c>
      <c r="O831" s="6" t="str" cm="1">
        <f t="array" ref="O831">IF(Table2[[#This Row],[modeled?]]," "&amp;_xlfn.TEXTJOIN(" ",FALSE,_xlfn._xlws.FILTER(Table3[subloc_assigned],Table3[name]=Table2[[#This Row],[Protein]],""))&amp;" ","")</f>
        <v xml:space="preserve"> l </v>
      </c>
      <c r="P831" s="6" t="b">
        <f>OR(ISNUMBER(FIND(" m ",Table2[[#This Row],[loc?]])),ISNUMBER(FIND(" mm ",Table2[[#This Row],[loc?]])))</f>
        <v>0</v>
      </c>
      <c r="Q831" s="6" t="b">
        <f>AND(OR(ISNUMBER(FIND(" m ",Table2[[#This Row],[loc?]])),ISNUMBER(FIND(" mm ",Table2[[#This Row],[loc?]]))),SUBSTITUTE(SUBSTITUTE(Table2[[#This Row],[loc?]]," m ","")," mm ","")="")</f>
        <v>0</v>
      </c>
      <c r="R831" s="36" cm="1">
        <f t="array" ref="R831">AVERAGE(IF(Table2[[#This Row],[Min_aerobic_1]:[Min_aerobic_2]]="NA",0,Table2[[#This Row],[Min_aerobic_1]:[Min_aerobic_2]]))</f>
        <v>2.4537312162451651E-4</v>
      </c>
    </row>
    <row r="832" spans="1:18" x14ac:dyDescent="0.35">
      <c r="A832" s="4" t="s">
        <v>2491</v>
      </c>
      <c r="B832" s="4" t="s">
        <v>2492</v>
      </c>
      <c r="C832" s="4" t="s">
        <v>2493</v>
      </c>
      <c r="D832" s="6">
        <v>7.0434741558227202E-5</v>
      </c>
      <c r="E832" s="6">
        <v>7.0851628186189403E-5</v>
      </c>
      <c r="F832" s="6">
        <v>7.9746090386601502E-5</v>
      </c>
      <c r="G832" s="6">
        <v>8.4391464826999603E-5</v>
      </c>
      <c r="H832" s="6">
        <v>6.1322340964114005E-5</v>
      </c>
      <c r="I832" s="6">
        <v>6.3683846669288803E-5</v>
      </c>
      <c r="J832" s="6">
        <v>6.0370400143197297E-5</v>
      </c>
      <c r="K832" s="6">
        <v>6.1746954140733695E-5</v>
      </c>
      <c r="L832" s="6">
        <v>6.4910658407890898E-5</v>
      </c>
      <c r="M832" s="6">
        <v>6.3942415893179804E-5</v>
      </c>
      <c r="N832" s="4" t="b">
        <f>_xlfn.XLOOKUP(Table2[[#This Row],[Protein]],Table3[name],Table3[subloc_assigned],"")&lt;&gt;""</f>
        <v>0</v>
      </c>
      <c r="O832" s="6" t="str" cm="1">
        <f t="array" ref="O832">IF(Table2[[#This Row],[modeled?]]," "&amp;_xlfn.TEXTJOIN(" ",FALSE,_xlfn._xlws.FILTER(Table3[subloc_assigned],Table3[name]=Table2[[#This Row],[Protein]],""))&amp;" ","")</f>
        <v/>
      </c>
      <c r="P832" s="6" t="b">
        <f>OR(ISNUMBER(FIND(" m ",Table2[[#This Row],[loc?]])),ISNUMBER(FIND(" mm ",Table2[[#This Row],[loc?]])))</f>
        <v>0</v>
      </c>
      <c r="Q832" s="6" t="b">
        <f>AND(OR(ISNUMBER(FIND(" m ",Table2[[#This Row],[loc?]])),ISNUMBER(FIND(" mm ",Table2[[#This Row],[loc?]]))),SUBSTITUTE(SUBSTITUTE(Table2[[#This Row],[loc?]]," m ","")," mm ","")="")</f>
        <v>0</v>
      </c>
      <c r="R832" s="36" cm="1">
        <f t="array" ref="R832">AVERAGE(IF(Table2[[#This Row],[Min_aerobic_1]:[Min_aerobic_2]]="NA",0,Table2[[#This Row],[Min_aerobic_1]:[Min_aerobic_2]]))</f>
        <v>7.0643184872208302E-5</v>
      </c>
    </row>
    <row r="833" spans="1:18" x14ac:dyDescent="0.35">
      <c r="A833" s="4" t="s">
        <v>2494</v>
      </c>
      <c r="B833" s="4" t="s">
        <v>2495</v>
      </c>
      <c r="C833" s="4" t="s">
        <v>2496</v>
      </c>
      <c r="D833" s="4">
        <v>1.35223281389374E-4</v>
      </c>
      <c r="E833" s="4">
        <v>1.81286745142299E-4</v>
      </c>
      <c r="F833" s="4">
        <v>1.9257871707651199E-4</v>
      </c>
      <c r="G833" s="4">
        <v>2.0025754226041999E-4</v>
      </c>
      <c r="H833" s="4">
        <v>1.08196351666432E-4</v>
      </c>
      <c r="I833" s="4">
        <v>1.06860642464516E-4</v>
      </c>
      <c r="J833" s="4">
        <v>1.12958208544375E-4</v>
      </c>
      <c r="K833" s="4">
        <v>1.1674020590474501E-4</v>
      </c>
      <c r="L833" s="4">
        <v>1.17608178592373E-4</v>
      </c>
      <c r="M833" s="4">
        <v>1.1413952277975101E-4</v>
      </c>
      <c r="N833" s="4" t="b">
        <f>_xlfn.XLOOKUP(Table2[[#This Row],[Protein]],Table3[name],Table3[subloc_assigned],"")&lt;&gt;""</f>
        <v>0</v>
      </c>
      <c r="O833" s="6" t="str" cm="1">
        <f t="array" ref="O833">IF(Table2[[#This Row],[modeled?]]," "&amp;_xlfn.TEXTJOIN(" ",FALSE,_xlfn._xlws.FILTER(Table3[subloc_assigned],Table3[name]=Table2[[#This Row],[Protein]],""))&amp;" ","")</f>
        <v/>
      </c>
      <c r="P833" s="6" t="b">
        <f>OR(ISNUMBER(FIND(" m ",Table2[[#This Row],[loc?]])),ISNUMBER(FIND(" mm ",Table2[[#This Row],[loc?]])))</f>
        <v>0</v>
      </c>
      <c r="Q833" s="6" t="b">
        <f>AND(OR(ISNUMBER(FIND(" m ",Table2[[#This Row],[loc?]])),ISNUMBER(FIND(" mm ",Table2[[#This Row],[loc?]]))),SUBSTITUTE(SUBSTITUTE(Table2[[#This Row],[loc?]]," m ","")," mm ","")="")</f>
        <v>0</v>
      </c>
      <c r="R833" s="36" cm="1">
        <f t="array" ref="R833">AVERAGE(IF(Table2[[#This Row],[Min_aerobic_1]:[Min_aerobic_2]]="NA",0,Table2[[#This Row],[Min_aerobic_1]:[Min_aerobic_2]]))</f>
        <v>1.582550132658365E-4</v>
      </c>
    </row>
    <row r="834" spans="1:18" x14ac:dyDescent="0.35">
      <c r="A834" s="4" t="s">
        <v>2497</v>
      </c>
      <c r="B834" s="4" t="s">
        <v>2498</v>
      </c>
      <c r="C834" s="4" t="s">
        <v>2499</v>
      </c>
      <c r="D834" s="6">
        <v>3.0967338889914703E-5</v>
      </c>
      <c r="E834" s="6">
        <v>2.4133062185819198E-5</v>
      </c>
      <c r="F834" s="6">
        <v>3.1850892627628099E-5</v>
      </c>
      <c r="G834" s="6">
        <v>3.0981105713294997E-5</v>
      </c>
      <c r="H834" s="6">
        <v>4.4840790840000302E-5</v>
      </c>
      <c r="I834" s="6">
        <v>4.5019913807840897E-5</v>
      </c>
      <c r="J834" s="6">
        <v>4.7969396637032898E-5</v>
      </c>
      <c r="K834" s="6">
        <v>4.7368120724346099E-5</v>
      </c>
      <c r="L834" s="6">
        <v>5.0894744175348498E-5</v>
      </c>
      <c r="M834" s="6">
        <v>5.1189965522479399E-5</v>
      </c>
      <c r="N834" s="4" t="b">
        <f>_xlfn.XLOOKUP(Table2[[#This Row],[Protein]],Table3[name],Table3[subloc_assigned],"")&lt;&gt;""</f>
        <v>0</v>
      </c>
      <c r="O834" s="6" t="str" cm="1">
        <f t="array" ref="O834">IF(Table2[[#This Row],[modeled?]]," "&amp;_xlfn.TEXTJOIN(" ",FALSE,_xlfn._xlws.FILTER(Table3[subloc_assigned],Table3[name]=Table2[[#This Row],[Protein]],""))&amp;" ","")</f>
        <v/>
      </c>
      <c r="P834" s="6" t="b">
        <f>OR(ISNUMBER(FIND(" m ",Table2[[#This Row],[loc?]])),ISNUMBER(FIND(" mm ",Table2[[#This Row],[loc?]])))</f>
        <v>0</v>
      </c>
      <c r="Q834" s="6" t="b">
        <f>AND(OR(ISNUMBER(FIND(" m ",Table2[[#This Row],[loc?]])),ISNUMBER(FIND(" mm ",Table2[[#This Row],[loc?]]))),SUBSTITUTE(SUBSTITUTE(Table2[[#This Row],[loc?]]," m ","")," mm ","")="")</f>
        <v>0</v>
      </c>
      <c r="R834" s="36" cm="1">
        <f t="array" ref="R834">AVERAGE(IF(Table2[[#This Row],[Min_aerobic_1]:[Min_aerobic_2]]="NA",0,Table2[[#This Row],[Min_aerobic_1]:[Min_aerobic_2]]))</f>
        <v>2.7550200537866951E-5</v>
      </c>
    </row>
    <row r="835" spans="1:18" x14ac:dyDescent="0.35">
      <c r="A835" s="4" t="s">
        <v>2500</v>
      </c>
      <c r="B835" s="4" t="s">
        <v>2501</v>
      </c>
      <c r="C835" s="4" t="s">
        <v>2502</v>
      </c>
      <c r="D835" s="6">
        <v>3.9653387095189698E-5</v>
      </c>
      <c r="E835" s="6">
        <v>3.79973976616292E-5</v>
      </c>
      <c r="F835" s="6">
        <v>2.79523051442342E-5</v>
      </c>
      <c r="G835" s="6">
        <v>3.1903088628242999E-5</v>
      </c>
      <c r="H835" s="6">
        <v>2.5001044959582E-5</v>
      </c>
      <c r="I835" s="6">
        <v>2.53566923926062E-5</v>
      </c>
      <c r="J835" s="6">
        <v>2.59161635723837E-5</v>
      </c>
      <c r="K835" s="6">
        <v>2.76418273685723E-5</v>
      </c>
      <c r="L835" s="6">
        <v>2.85732891996043E-5</v>
      </c>
      <c r="M835" s="6">
        <v>2.9341807405752001E-5</v>
      </c>
      <c r="N835" s="4" t="b">
        <f>_xlfn.XLOOKUP(Table2[[#This Row],[Protein]],Table3[name],Table3[subloc_assigned],"")&lt;&gt;""</f>
        <v>0</v>
      </c>
      <c r="O835" s="6" t="str" cm="1">
        <f t="array" ref="O835">IF(Table2[[#This Row],[modeled?]]," "&amp;_xlfn.TEXTJOIN(" ",FALSE,_xlfn._xlws.FILTER(Table3[subloc_assigned],Table3[name]=Table2[[#This Row],[Protein]],""))&amp;" ","")</f>
        <v/>
      </c>
      <c r="P835" s="6" t="b">
        <f>OR(ISNUMBER(FIND(" m ",Table2[[#This Row],[loc?]])),ISNUMBER(FIND(" mm ",Table2[[#This Row],[loc?]])))</f>
        <v>0</v>
      </c>
      <c r="Q835" s="6" t="b">
        <f>AND(OR(ISNUMBER(FIND(" m ",Table2[[#This Row],[loc?]])),ISNUMBER(FIND(" mm ",Table2[[#This Row],[loc?]]))),SUBSTITUTE(SUBSTITUTE(Table2[[#This Row],[loc?]]," m ","")," mm ","")="")</f>
        <v>0</v>
      </c>
      <c r="R835" s="36" cm="1">
        <f t="array" ref="R835">AVERAGE(IF(Table2[[#This Row],[Min_aerobic_1]:[Min_aerobic_2]]="NA",0,Table2[[#This Row],[Min_aerobic_1]:[Min_aerobic_2]]))</f>
        <v>3.8825392378409449E-5</v>
      </c>
    </row>
    <row r="836" spans="1:18" x14ac:dyDescent="0.35">
      <c r="A836" s="4" t="s">
        <v>2503</v>
      </c>
      <c r="B836" s="4" t="s">
        <v>2504</v>
      </c>
      <c r="C836" s="4" t="s">
        <v>2505</v>
      </c>
      <c r="D836" s="4" t="s">
        <v>19</v>
      </c>
      <c r="E836" s="4" t="s">
        <v>19</v>
      </c>
      <c r="F836" s="4" t="s">
        <v>19</v>
      </c>
      <c r="G836" s="4" t="s">
        <v>19</v>
      </c>
      <c r="H836" s="6">
        <v>4.60850586808256E-6</v>
      </c>
      <c r="I836" s="6">
        <v>4.1976656715193203E-6</v>
      </c>
      <c r="J836" s="6">
        <v>4.6643296727673996E-6</v>
      </c>
      <c r="K836" s="6">
        <v>3.98076200765853E-6</v>
      </c>
      <c r="L836" s="6">
        <v>4.6434413372656497E-6</v>
      </c>
      <c r="M836" s="6">
        <v>4.9829134099929302E-6</v>
      </c>
      <c r="N836" s="4" t="b">
        <f>_xlfn.XLOOKUP(Table2[[#This Row],[Protein]],Table3[name],Table3[subloc_assigned],"")&lt;&gt;""</f>
        <v>0</v>
      </c>
      <c r="O836" s="6" t="str" cm="1">
        <f t="array" ref="O836">IF(Table2[[#This Row],[modeled?]]," "&amp;_xlfn.TEXTJOIN(" ",FALSE,_xlfn._xlws.FILTER(Table3[subloc_assigned],Table3[name]=Table2[[#This Row],[Protein]],""))&amp;" ","")</f>
        <v/>
      </c>
      <c r="P836" s="6" t="b">
        <f>OR(ISNUMBER(FIND(" m ",Table2[[#This Row],[loc?]])),ISNUMBER(FIND(" mm ",Table2[[#This Row],[loc?]])))</f>
        <v>0</v>
      </c>
      <c r="Q836" s="6" t="b">
        <f>AND(OR(ISNUMBER(FIND(" m ",Table2[[#This Row],[loc?]])),ISNUMBER(FIND(" mm ",Table2[[#This Row],[loc?]]))),SUBSTITUTE(SUBSTITUTE(Table2[[#This Row],[loc?]]," m ","")," mm ","")="")</f>
        <v>0</v>
      </c>
      <c r="R836" s="36" cm="1">
        <f t="array" ref="R836">AVERAGE(IF(Table2[[#This Row],[Min_aerobic_1]:[Min_aerobic_2]]="NA",0,Table2[[#This Row],[Min_aerobic_1]:[Min_aerobic_2]]))</f>
        <v>0</v>
      </c>
    </row>
    <row r="837" spans="1:18" x14ac:dyDescent="0.35">
      <c r="A837" s="4" t="s">
        <v>2506</v>
      </c>
      <c r="B837" s="4" t="s">
        <v>2507</v>
      </c>
      <c r="C837" s="4" t="s">
        <v>2508</v>
      </c>
      <c r="D837" s="4" t="s">
        <v>19</v>
      </c>
      <c r="E837" s="4" t="s">
        <v>19</v>
      </c>
      <c r="F837" s="4" t="s">
        <v>19</v>
      </c>
      <c r="G837" s="4" t="s">
        <v>19</v>
      </c>
      <c r="H837" s="6">
        <v>1.4293594958559901E-6</v>
      </c>
      <c r="I837" s="6">
        <v>1.38800904364528E-6</v>
      </c>
      <c r="J837" s="6">
        <v>1.48601284219588E-6</v>
      </c>
      <c r="K837" s="6">
        <v>1.3246712126286401E-6</v>
      </c>
      <c r="L837" s="6">
        <v>1.6004560281085499E-6</v>
      </c>
      <c r="M837" s="6">
        <v>1.43483108006086E-6</v>
      </c>
      <c r="N837" s="4" t="b">
        <f>_xlfn.XLOOKUP(Table2[[#This Row],[Protein]],Table3[name],Table3[subloc_assigned],"")&lt;&gt;""</f>
        <v>1</v>
      </c>
      <c r="O837" s="6" t="str" cm="1">
        <f t="array" ref="O837">IF(Table2[[#This Row],[modeled?]]," "&amp;_xlfn.TEXTJOIN(" ",FALSE,_xlfn._xlws.FILTER(Table3[subloc_assigned],Table3[name]=Table2[[#This Row],[Protein]],""))&amp;" ","")</f>
        <v xml:space="preserve"> rm </v>
      </c>
      <c r="P837" s="6" t="b">
        <f>OR(ISNUMBER(FIND(" m ",Table2[[#This Row],[loc?]])),ISNUMBER(FIND(" mm ",Table2[[#This Row],[loc?]])))</f>
        <v>0</v>
      </c>
      <c r="Q837" s="6" t="b">
        <f>AND(OR(ISNUMBER(FIND(" m ",Table2[[#This Row],[loc?]])),ISNUMBER(FIND(" mm ",Table2[[#This Row],[loc?]]))),SUBSTITUTE(SUBSTITUTE(Table2[[#This Row],[loc?]]," m ","")," mm ","")="")</f>
        <v>0</v>
      </c>
      <c r="R837" s="36" cm="1">
        <f t="array" ref="R837">AVERAGE(IF(Table2[[#This Row],[Min_aerobic_1]:[Min_aerobic_2]]="NA",0,Table2[[#This Row],[Min_aerobic_1]:[Min_aerobic_2]]))</f>
        <v>0</v>
      </c>
    </row>
    <row r="838" spans="1:18" x14ac:dyDescent="0.35">
      <c r="A838" s="4" t="s">
        <v>2509</v>
      </c>
      <c r="B838" s="4" t="s">
        <v>2510</v>
      </c>
      <c r="C838" s="4" t="s">
        <v>2511</v>
      </c>
      <c r="D838" s="4">
        <v>3.4757598946864897E-4</v>
      </c>
      <c r="E838" s="4">
        <v>2.8853709583822798E-4</v>
      </c>
      <c r="F838" s="4">
        <v>4.2600301133895998E-4</v>
      </c>
      <c r="G838" s="4">
        <v>4.2612485283267801E-4</v>
      </c>
      <c r="H838" s="4">
        <v>2.3161193754377799E-4</v>
      </c>
      <c r="I838" s="4">
        <v>2.40420944591879E-4</v>
      </c>
      <c r="J838" s="4">
        <v>2.3464886045628601E-4</v>
      </c>
      <c r="K838" s="4">
        <v>2.69769392490959E-4</v>
      </c>
      <c r="L838" s="4">
        <v>2.9704032755133403E-4</v>
      </c>
      <c r="M838" s="4">
        <v>3.0146120290099802E-4</v>
      </c>
      <c r="N838" s="4" t="b">
        <f>_xlfn.XLOOKUP(Table2[[#This Row],[Protein]],Table3[name],Table3[subloc_assigned],"")&lt;&gt;""</f>
        <v>0</v>
      </c>
      <c r="O838" s="6" t="str" cm="1">
        <f t="array" ref="O838">IF(Table2[[#This Row],[modeled?]]," "&amp;_xlfn.TEXTJOIN(" ",FALSE,_xlfn._xlws.FILTER(Table3[subloc_assigned],Table3[name]=Table2[[#This Row],[Protein]],""))&amp;" ","")</f>
        <v/>
      </c>
      <c r="P838" s="6" t="b">
        <f>OR(ISNUMBER(FIND(" m ",Table2[[#This Row],[loc?]])),ISNUMBER(FIND(" mm ",Table2[[#This Row],[loc?]])))</f>
        <v>0</v>
      </c>
      <c r="Q838" s="6" t="b">
        <f>AND(OR(ISNUMBER(FIND(" m ",Table2[[#This Row],[loc?]])),ISNUMBER(FIND(" mm ",Table2[[#This Row],[loc?]]))),SUBSTITUTE(SUBSTITUTE(Table2[[#This Row],[loc?]]," m ","")," mm ","")="")</f>
        <v>0</v>
      </c>
      <c r="R838" s="36" cm="1">
        <f t="array" ref="R838">AVERAGE(IF(Table2[[#This Row],[Min_aerobic_1]:[Min_aerobic_2]]="NA",0,Table2[[#This Row],[Min_aerobic_1]:[Min_aerobic_2]]))</f>
        <v>3.1805654265343851E-4</v>
      </c>
    </row>
    <row r="839" spans="1:18" x14ac:dyDescent="0.35">
      <c r="A839" s="4" t="s">
        <v>2512</v>
      </c>
      <c r="B839" s="4" t="s">
        <v>2513</v>
      </c>
      <c r="C839" s="4" t="s">
        <v>2514</v>
      </c>
      <c r="D839" s="4">
        <v>3.3153458015422298E-4</v>
      </c>
      <c r="E839" s="4">
        <v>2.8955716110896798E-4</v>
      </c>
      <c r="F839" s="4">
        <v>3.8925213252939499E-4</v>
      </c>
      <c r="G839" s="4">
        <v>4.0268262351770298E-4</v>
      </c>
      <c r="H839" s="4">
        <v>1.7625459269934E-4</v>
      </c>
      <c r="I839" s="4">
        <v>1.8015323824203299E-4</v>
      </c>
      <c r="J839" s="4">
        <v>1.8609867713145699E-4</v>
      </c>
      <c r="K839" s="4">
        <v>1.9573263613161001E-4</v>
      </c>
      <c r="L839" s="4">
        <v>2.1691368483934E-4</v>
      </c>
      <c r="M839" s="4">
        <v>2.14888694292836E-4</v>
      </c>
      <c r="N839" s="4" t="b">
        <f>_xlfn.XLOOKUP(Table2[[#This Row],[Protein]],Table3[name],Table3[subloc_assigned],"")&lt;&gt;""</f>
        <v>1</v>
      </c>
      <c r="O839" s="6" t="str" cm="1">
        <f t="array" ref="O839">IF(Table2[[#This Row],[modeled?]]," "&amp;_xlfn.TEXTJOIN(" ",FALSE,_xlfn._xlws.FILTER(Table3[subloc_assigned],Table3[name]=Table2[[#This Row],[Protein]],""))&amp;" ","")</f>
        <v xml:space="preserve"> mm </v>
      </c>
      <c r="P839" s="6" t="b">
        <f>OR(ISNUMBER(FIND(" m ",Table2[[#This Row],[loc?]])),ISNUMBER(FIND(" mm ",Table2[[#This Row],[loc?]])))</f>
        <v>1</v>
      </c>
      <c r="Q839" s="6" t="b">
        <f>AND(OR(ISNUMBER(FIND(" m ",Table2[[#This Row],[loc?]])),ISNUMBER(FIND(" mm ",Table2[[#This Row],[loc?]]))),SUBSTITUTE(SUBSTITUTE(Table2[[#This Row],[loc?]]," m ","")," mm ","")="")</f>
        <v>1</v>
      </c>
      <c r="R839" s="36" cm="1">
        <f t="array" ref="R839">AVERAGE(IF(Table2[[#This Row],[Min_aerobic_1]:[Min_aerobic_2]]="NA",0,Table2[[#This Row],[Min_aerobic_1]:[Min_aerobic_2]]))</f>
        <v>3.1054587063159548E-4</v>
      </c>
    </row>
    <row r="840" spans="1:18" x14ac:dyDescent="0.35">
      <c r="A840" s="4" t="s">
        <v>2515</v>
      </c>
      <c r="B840" s="4" t="s">
        <v>2516</v>
      </c>
      <c r="C840" s="4" t="s">
        <v>2517</v>
      </c>
      <c r="D840" s="4">
        <v>5.4140254667969605E-4</v>
      </c>
      <c r="E840" s="4">
        <v>5.9450937854542798E-4</v>
      </c>
      <c r="F840" s="4">
        <v>7.3614401897084301E-4</v>
      </c>
      <c r="G840" s="4">
        <v>7.7198462372168799E-4</v>
      </c>
      <c r="H840" s="4">
        <v>2.5247566398339599E-4</v>
      </c>
      <c r="I840" s="4">
        <v>3.2223746684487901E-4</v>
      </c>
      <c r="J840" s="4">
        <v>3.4732478562828702E-4</v>
      </c>
      <c r="K840" s="4">
        <v>2.8982360798840998E-4</v>
      </c>
      <c r="L840" s="4">
        <v>2.9898531645457699E-4</v>
      </c>
      <c r="M840" s="4">
        <v>3.0272682944150697E-4</v>
      </c>
      <c r="N840" s="4" t="b">
        <f>_xlfn.XLOOKUP(Table2[[#This Row],[Protein]],Table3[name],Table3[subloc_assigned],"")&lt;&gt;""</f>
        <v>1</v>
      </c>
      <c r="O840" s="6" t="str" cm="1">
        <f t="array" ref="O840">IF(Table2[[#This Row],[modeled?]]," "&amp;_xlfn.TEXTJOIN(" ",FALSE,_xlfn._xlws.FILTER(Table3[subloc_assigned],Table3[name]=Table2[[#This Row],[Protein]],""))&amp;" ","")</f>
        <v xml:space="preserve"> x </v>
      </c>
      <c r="P840" s="6" t="b">
        <f>OR(ISNUMBER(FIND(" m ",Table2[[#This Row],[loc?]])),ISNUMBER(FIND(" mm ",Table2[[#This Row],[loc?]])))</f>
        <v>0</v>
      </c>
      <c r="Q840" s="6" t="b">
        <f>AND(OR(ISNUMBER(FIND(" m ",Table2[[#This Row],[loc?]])),ISNUMBER(FIND(" mm ",Table2[[#This Row],[loc?]]))),SUBSTITUTE(SUBSTITUTE(Table2[[#This Row],[loc?]]," m ","")," mm ","")="")</f>
        <v>0</v>
      </c>
      <c r="R840" s="36" cm="1">
        <f t="array" ref="R840">AVERAGE(IF(Table2[[#This Row],[Min_aerobic_1]:[Min_aerobic_2]]="NA",0,Table2[[#This Row],[Min_aerobic_1]:[Min_aerobic_2]]))</f>
        <v>5.6795596261256201E-4</v>
      </c>
    </row>
    <row r="841" spans="1:18" x14ac:dyDescent="0.35">
      <c r="A841" s="4" t="s">
        <v>2518</v>
      </c>
      <c r="B841" s="4" t="s">
        <v>2519</v>
      </c>
      <c r="C841" s="4" t="s">
        <v>2520</v>
      </c>
      <c r="D841" s="6">
        <v>9.4269164673275705E-6</v>
      </c>
      <c r="E841" s="6">
        <v>9.9942768539848308E-6</v>
      </c>
      <c r="F841" s="6">
        <v>9.5099513350514494E-6</v>
      </c>
      <c r="G841" s="6">
        <v>9.6045811520306496E-6</v>
      </c>
      <c r="H841" s="6">
        <v>6.4659501371125803E-6</v>
      </c>
      <c r="I841" s="6">
        <v>6.43999132628811E-6</v>
      </c>
      <c r="J841" s="6">
        <v>6.6729239720867796E-6</v>
      </c>
      <c r="K841" s="6">
        <v>6.1988214539719496E-6</v>
      </c>
      <c r="L841" s="6">
        <v>7.1351441780670499E-6</v>
      </c>
      <c r="M841" s="6">
        <v>6.7867673085482196E-6</v>
      </c>
      <c r="N841" s="4" t="b">
        <f>_xlfn.XLOOKUP(Table2[[#This Row],[Protein]],Table3[name],Table3[subloc_assigned],"")&lt;&gt;""</f>
        <v>1</v>
      </c>
      <c r="O841" s="6" t="str" cm="1">
        <f t="array" ref="O841">IF(Table2[[#This Row],[modeled?]]," "&amp;_xlfn.TEXTJOIN(" ",FALSE,_xlfn._xlws.FILTER(Table3[subloc_assigned],Table3[name]=Table2[[#This Row],[Protein]],""))&amp;" ","")</f>
        <v xml:space="preserve"> n </v>
      </c>
      <c r="P841" s="6" t="b">
        <f>OR(ISNUMBER(FIND(" m ",Table2[[#This Row],[loc?]])),ISNUMBER(FIND(" mm ",Table2[[#This Row],[loc?]])))</f>
        <v>0</v>
      </c>
      <c r="Q841" s="6" t="b">
        <f>AND(OR(ISNUMBER(FIND(" m ",Table2[[#This Row],[loc?]])),ISNUMBER(FIND(" mm ",Table2[[#This Row],[loc?]]))),SUBSTITUTE(SUBSTITUTE(Table2[[#This Row],[loc?]]," m ","")," mm ","")="")</f>
        <v>0</v>
      </c>
      <c r="R841" s="36" cm="1">
        <f t="array" ref="R841">AVERAGE(IF(Table2[[#This Row],[Min_aerobic_1]:[Min_aerobic_2]]="NA",0,Table2[[#This Row],[Min_aerobic_1]:[Min_aerobic_2]]))</f>
        <v>9.7105966606562007E-6</v>
      </c>
    </row>
    <row r="842" spans="1:18" x14ac:dyDescent="0.35">
      <c r="A842" s="4" t="s">
        <v>2521</v>
      </c>
      <c r="B842" s="4" t="s">
        <v>2522</v>
      </c>
      <c r="C842" s="4" t="s">
        <v>2523</v>
      </c>
      <c r="D842" s="4">
        <v>9.5076637054579004E-4</v>
      </c>
      <c r="E842" s="4">
        <v>1.0812264948845899E-3</v>
      </c>
      <c r="F842" s="4">
        <v>7.1816541500335904E-4</v>
      </c>
      <c r="G842" s="4">
        <v>6.8967697659889102E-4</v>
      </c>
      <c r="H842" s="4">
        <v>9.1864056931274503E-4</v>
      </c>
      <c r="I842" s="4">
        <v>9.4794734950788301E-4</v>
      </c>
      <c r="J842" s="4">
        <v>9.4152368786499705E-4</v>
      </c>
      <c r="K842" s="4">
        <v>7.1747847571968805E-4</v>
      </c>
      <c r="L842" s="4">
        <v>7.3848439163023505E-4</v>
      </c>
      <c r="M842" s="4">
        <v>7.4487303493699498E-4</v>
      </c>
      <c r="N842" s="4" t="b">
        <f>_xlfn.XLOOKUP(Table2[[#This Row],[Protein]],Table3[name],Table3[subloc_assigned],"")&lt;&gt;""</f>
        <v>1</v>
      </c>
      <c r="O842" s="6" t="str" cm="1">
        <f t="array" ref="O842">IF(Table2[[#This Row],[modeled?]]," "&amp;_xlfn.TEXTJOIN(" ",FALSE,_xlfn._xlws.FILTER(Table3[subloc_assigned],Table3[name]=Table2[[#This Row],[Protein]],""))&amp;" ","")</f>
        <v xml:space="preserve"> c </v>
      </c>
      <c r="P842" s="6" t="b">
        <f>OR(ISNUMBER(FIND(" m ",Table2[[#This Row],[loc?]])),ISNUMBER(FIND(" mm ",Table2[[#This Row],[loc?]])))</f>
        <v>0</v>
      </c>
      <c r="Q842" s="6" t="b">
        <f>AND(OR(ISNUMBER(FIND(" m ",Table2[[#This Row],[loc?]])),ISNUMBER(FIND(" mm ",Table2[[#This Row],[loc?]]))),SUBSTITUTE(SUBSTITUTE(Table2[[#This Row],[loc?]]," m ","")," mm ","")="")</f>
        <v>0</v>
      </c>
      <c r="R842" s="36" cm="1">
        <f t="array" ref="R842">AVERAGE(IF(Table2[[#This Row],[Min_aerobic_1]:[Min_aerobic_2]]="NA",0,Table2[[#This Row],[Min_aerobic_1]:[Min_aerobic_2]]))</f>
        <v>1.01599643271519E-3</v>
      </c>
    </row>
    <row r="843" spans="1:18" x14ac:dyDescent="0.35">
      <c r="A843" s="4" t="s">
        <v>2524</v>
      </c>
      <c r="B843" s="4" t="s">
        <v>2525</v>
      </c>
      <c r="C843" s="4" t="s">
        <v>2526</v>
      </c>
      <c r="D843" s="6">
        <v>1.17665061600432E-6</v>
      </c>
      <c r="E843" s="6">
        <v>1.3993408750278001E-6</v>
      </c>
      <c r="F843" s="6">
        <v>1.29572333995187E-6</v>
      </c>
      <c r="G843" s="6">
        <v>1.31498742845239E-6</v>
      </c>
      <c r="H843" s="6">
        <v>1.1823267490857799E-6</v>
      </c>
      <c r="I843" s="6">
        <v>1.18482734294363E-6</v>
      </c>
      <c r="J843" s="6">
        <v>1.2017443953336999E-6</v>
      </c>
      <c r="K843" s="6">
        <v>1.2028133349396501E-6</v>
      </c>
      <c r="L843" s="6">
        <v>1.2610770748959899E-6</v>
      </c>
      <c r="M843" s="6">
        <v>1.25898637424047E-6</v>
      </c>
      <c r="N843" s="4" t="b">
        <f>_xlfn.XLOOKUP(Table2[[#This Row],[Protein]],Table3[name],Table3[subloc_assigned],"")&lt;&gt;""</f>
        <v>1</v>
      </c>
      <c r="O843" s="6" t="str" cm="1">
        <f t="array" ref="O843">IF(Table2[[#This Row],[modeled?]]," "&amp;_xlfn.TEXTJOIN(" ",FALSE,_xlfn._xlws.FILTER(Table3[subloc_assigned],Table3[name]=Table2[[#This Row],[Protein]],""))&amp;" ","")</f>
        <v xml:space="preserve"> m </v>
      </c>
      <c r="P843" s="6" t="b">
        <f>OR(ISNUMBER(FIND(" m ",Table2[[#This Row],[loc?]])),ISNUMBER(FIND(" mm ",Table2[[#This Row],[loc?]])))</f>
        <v>1</v>
      </c>
      <c r="Q843" s="6" t="b">
        <f>AND(OR(ISNUMBER(FIND(" m ",Table2[[#This Row],[loc?]])),ISNUMBER(FIND(" mm ",Table2[[#This Row],[loc?]]))),SUBSTITUTE(SUBSTITUTE(Table2[[#This Row],[loc?]]," m ","")," mm ","")="")</f>
        <v>1</v>
      </c>
      <c r="R843" s="36" cm="1">
        <f t="array" ref="R843">AVERAGE(IF(Table2[[#This Row],[Min_aerobic_1]:[Min_aerobic_2]]="NA",0,Table2[[#This Row],[Min_aerobic_1]:[Min_aerobic_2]]))</f>
        <v>1.28799574551606E-6</v>
      </c>
    </row>
    <row r="844" spans="1:18" x14ac:dyDescent="0.35">
      <c r="A844" s="4" t="s">
        <v>2527</v>
      </c>
      <c r="B844" s="4" t="s">
        <v>2528</v>
      </c>
      <c r="C844" s="4" t="s">
        <v>2529</v>
      </c>
      <c r="D844" s="4">
        <v>3.5229325722819702E-4</v>
      </c>
      <c r="E844" s="4">
        <v>4.3773711237760597E-4</v>
      </c>
      <c r="F844" s="4">
        <v>2.1177132390042699E-4</v>
      </c>
      <c r="G844" s="4">
        <v>2.06302527463259E-4</v>
      </c>
      <c r="H844" s="4">
        <v>2.3103425305729999E-4</v>
      </c>
      <c r="I844" s="4">
        <v>2.3852716145899899E-4</v>
      </c>
      <c r="J844" s="4">
        <v>2.2876825801359599E-4</v>
      </c>
      <c r="K844" s="4">
        <v>1.2894209017202799E-4</v>
      </c>
      <c r="L844" s="4">
        <v>1.27264289524414E-4</v>
      </c>
      <c r="M844" s="4">
        <v>1.31699639649156E-4</v>
      </c>
      <c r="N844" s="4" t="b">
        <f>_xlfn.XLOOKUP(Table2[[#This Row],[Protein]],Table3[name],Table3[subloc_assigned],"")&lt;&gt;""</f>
        <v>1</v>
      </c>
      <c r="O844" s="6" t="str" cm="1">
        <f t="array" ref="O844">IF(Table2[[#This Row],[modeled?]]," "&amp;_xlfn.TEXTJOIN(" ",FALSE,_xlfn._xlws.FILTER(Table3[subloc_assigned],Table3[name]=Table2[[#This Row],[Protein]],""))&amp;" ","")</f>
        <v xml:space="preserve"> c </v>
      </c>
      <c r="P844" s="6" t="b">
        <f>OR(ISNUMBER(FIND(" m ",Table2[[#This Row],[loc?]])),ISNUMBER(FIND(" mm ",Table2[[#This Row],[loc?]])))</f>
        <v>0</v>
      </c>
      <c r="Q844" s="6" t="b">
        <f>AND(OR(ISNUMBER(FIND(" m ",Table2[[#This Row],[loc?]])),ISNUMBER(FIND(" mm ",Table2[[#This Row],[loc?]]))),SUBSTITUTE(SUBSTITUTE(Table2[[#This Row],[loc?]]," m ","")," mm ","")="")</f>
        <v>0</v>
      </c>
      <c r="R844" s="36" cm="1">
        <f t="array" ref="R844">AVERAGE(IF(Table2[[#This Row],[Min_aerobic_1]:[Min_aerobic_2]]="NA",0,Table2[[#This Row],[Min_aerobic_1]:[Min_aerobic_2]]))</f>
        <v>3.9501518480290147E-4</v>
      </c>
    </row>
    <row r="845" spans="1:18" x14ac:dyDescent="0.35">
      <c r="A845" s="4" t="s">
        <v>2530</v>
      </c>
      <c r="B845" s="4" t="s">
        <v>2531</v>
      </c>
      <c r="C845" s="4" t="s">
        <v>2532</v>
      </c>
      <c r="D845" s="6">
        <v>3.57701398930783E-6</v>
      </c>
      <c r="E845" s="6">
        <v>2.85081898683307E-6</v>
      </c>
      <c r="F845" s="6">
        <v>4.14169121092137E-6</v>
      </c>
      <c r="G845" s="6">
        <v>3.2690833954430501E-6</v>
      </c>
      <c r="H845" s="6">
        <v>1.02731657365663E-5</v>
      </c>
      <c r="I845" s="6">
        <v>9.3347598902200405E-6</v>
      </c>
      <c r="J845" s="6">
        <v>1.05529397808248E-5</v>
      </c>
      <c r="K845" s="6">
        <v>1.05234712699289E-5</v>
      </c>
      <c r="L845" s="6">
        <v>1.1343515908817601E-5</v>
      </c>
      <c r="M845" s="6">
        <v>1.1131840545915599E-5</v>
      </c>
      <c r="N845" s="4" t="b">
        <f>_xlfn.XLOOKUP(Table2[[#This Row],[Protein]],Table3[name],Table3[subloc_assigned],"")&lt;&gt;""</f>
        <v>0</v>
      </c>
      <c r="O845" s="6" t="str" cm="1">
        <f t="array" ref="O845">IF(Table2[[#This Row],[modeled?]]," "&amp;_xlfn.TEXTJOIN(" ",FALSE,_xlfn._xlws.FILTER(Table3[subloc_assigned],Table3[name]=Table2[[#This Row],[Protein]],""))&amp;" ","")</f>
        <v/>
      </c>
      <c r="P845" s="6" t="b">
        <f>OR(ISNUMBER(FIND(" m ",Table2[[#This Row],[loc?]])),ISNUMBER(FIND(" mm ",Table2[[#This Row],[loc?]])))</f>
        <v>0</v>
      </c>
      <c r="Q845" s="6" t="b">
        <f>AND(OR(ISNUMBER(FIND(" m ",Table2[[#This Row],[loc?]])),ISNUMBER(FIND(" mm ",Table2[[#This Row],[loc?]]))),SUBSTITUTE(SUBSTITUTE(Table2[[#This Row],[loc?]]," m ","")," mm ","")="")</f>
        <v>0</v>
      </c>
      <c r="R845" s="36" cm="1">
        <f t="array" ref="R845">AVERAGE(IF(Table2[[#This Row],[Min_aerobic_1]:[Min_aerobic_2]]="NA",0,Table2[[#This Row],[Min_aerobic_1]:[Min_aerobic_2]]))</f>
        <v>3.2139164880704498E-6</v>
      </c>
    </row>
    <row r="846" spans="1:18" x14ac:dyDescent="0.35">
      <c r="A846" s="4" t="s">
        <v>2533</v>
      </c>
      <c r="B846" s="4" t="s">
        <v>2534</v>
      </c>
      <c r="C846" s="4" t="s">
        <v>2535</v>
      </c>
      <c r="D846" s="4" t="s">
        <v>19</v>
      </c>
      <c r="E846" s="4" t="s">
        <v>19</v>
      </c>
      <c r="F846" s="4" t="s">
        <v>19</v>
      </c>
      <c r="G846" s="4" t="s">
        <v>19</v>
      </c>
      <c r="H846" s="6">
        <v>8.2105668243670902E-6</v>
      </c>
      <c r="I846" s="6">
        <v>7.9034293281289803E-6</v>
      </c>
      <c r="J846" s="6">
        <v>8.6823315484862998E-6</v>
      </c>
      <c r="K846" s="6">
        <v>6.27275733886656E-6</v>
      </c>
      <c r="L846" s="6">
        <v>7.1053552184782998E-6</v>
      </c>
      <c r="M846" s="6">
        <v>7.0623597824384102E-6</v>
      </c>
      <c r="N846" s="4" t="b">
        <f>_xlfn.XLOOKUP(Table2[[#This Row],[Protein]],Table3[name],Table3[subloc_assigned],"")&lt;&gt;""</f>
        <v>0</v>
      </c>
      <c r="O846" s="6" t="str" cm="1">
        <f t="array" ref="O846">IF(Table2[[#This Row],[modeled?]]," "&amp;_xlfn.TEXTJOIN(" ",FALSE,_xlfn._xlws.FILTER(Table3[subloc_assigned],Table3[name]=Table2[[#This Row],[Protein]],""))&amp;" ","")</f>
        <v/>
      </c>
      <c r="P846" s="6" t="b">
        <f>OR(ISNUMBER(FIND(" m ",Table2[[#This Row],[loc?]])),ISNUMBER(FIND(" mm ",Table2[[#This Row],[loc?]])))</f>
        <v>0</v>
      </c>
      <c r="Q846" s="6" t="b">
        <f>AND(OR(ISNUMBER(FIND(" m ",Table2[[#This Row],[loc?]])),ISNUMBER(FIND(" mm ",Table2[[#This Row],[loc?]]))),SUBSTITUTE(SUBSTITUTE(Table2[[#This Row],[loc?]]," m ","")," mm ","")="")</f>
        <v>0</v>
      </c>
      <c r="R846" s="36" cm="1">
        <f t="array" ref="R846">AVERAGE(IF(Table2[[#This Row],[Min_aerobic_1]:[Min_aerobic_2]]="NA",0,Table2[[#This Row],[Min_aerobic_1]:[Min_aerobic_2]]))</f>
        <v>0</v>
      </c>
    </row>
    <row r="847" spans="1:18" x14ac:dyDescent="0.35">
      <c r="A847" s="4" t="s">
        <v>2536</v>
      </c>
      <c r="B847" s="4" t="s">
        <v>2537</v>
      </c>
      <c r="C847" s="4" t="s">
        <v>2538</v>
      </c>
      <c r="D847" s="6">
        <v>4.15889110877744E-5</v>
      </c>
      <c r="E847" s="6">
        <v>3.83331841038316E-5</v>
      </c>
      <c r="F847" s="6">
        <v>4.94887995868296E-5</v>
      </c>
      <c r="G847" s="6">
        <v>4.9167467035148902E-5</v>
      </c>
      <c r="H847" s="6">
        <v>2.72791741355262E-5</v>
      </c>
      <c r="I847" s="6">
        <v>2.59172006452714E-5</v>
      </c>
      <c r="J847" s="6">
        <v>2.6102270594578901E-5</v>
      </c>
      <c r="K847" s="6">
        <v>3.0093640018169499E-5</v>
      </c>
      <c r="L847" s="6">
        <v>3.1014354068896501E-5</v>
      </c>
      <c r="M847" s="6">
        <v>3.0571611968041898E-5</v>
      </c>
      <c r="N847" s="4" t="b">
        <f>_xlfn.XLOOKUP(Table2[[#This Row],[Protein]],Table3[name],Table3[subloc_assigned],"")&lt;&gt;""</f>
        <v>0</v>
      </c>
      <c r="O847" s="6" t="str" cm="1">
        <f t="array" ref="O847">IF(Table2[[#This Row],[modeled?]]," "&amp;_xlfn.TEXTJOIN(" ",FALSE,_xlfn._xlws.FILTER(Table3[subloc_assigned],Table3[name]=Table2[[#This Row],[Protein]],""))&amp;" ","")</f>
        <v/>
      </c>
      <c r="P847" s="6" t="b">
        <f>OR(ISNUMBER(FIND(" m ",Table2[[#This Row],[loc?]])),ISNUMBER(FIND(" mm ",Table2[[#This Row],[loc?]])))</f>
        <v>0</v>
      </c>
      <c r="Q847" s="6" t="b">
        <f>AND(OR(ISNUMBER(FIND(" m ",Table2[[#This Row],[loc?]])),ISNUMBER(FIND(" mm ",Table2[[#This Row],[loc?]]))),SUBSTITUTE(SUBSTITUTE(Table2[[#This Row],[loc?]]," m ","")," mm ","")="")</f>
        <v>0</v>
      </c>
      <c r="R847" s="36" cm="1">
        <f t="array" ref="R847">AVERAGE(IF(Table2[[#This Row],[Min_aerobic_1]:[Min_aerobic_2]]="NA",0,Table2[[#This Row],[Min_aerobic_1]:[Min_aerobic_2]]))</f>
        <v>3.9961047595802996E-5</v>
      </c>
    </row>
    <row r="848" spans="1:18" x14ac:dyDescent="0.35">
      <c r="A848" s="4" t="s">
        <v>2539</v>
      </c>
      <c r="B848" s="4" t="s">
        <v>2540</v>
      </c>
      <c r="C848" s="4" t="s">
        <v>2541</v>
      </c>
      <c r="D848" s="6">
        <v>2.8585494419416299E-6</v>
      </c>
      <c r="E848" s="6">
        <v>2.5579112571046401E-6</v>
      </c>
      <c r="F848" s="6">
        <v>2.99232173016068E-6</v>
      </c>
      <c r="G848" s="6">
        <v>2.7512777811277601E-6</v>
      </c>
      <c r="H848" s="4" t="s">
        <v>19</v>
      </c>
      <c r="I848" s="4" t="s">
        <v>19</v>
      </c>
      <c r="J848" s="4" t="s">
        <v>19</v>
      </c>
      <c r="K848" s="4" t="s">
        <v>19</v>
      </c>
      <c r="L848" s="4" t="s">
        <v>19</v>
      </c>
      <c r="M848" s="4" t="s">
        <v>19</v>
      </c>
      <c r="N848" s="4" t="b">
        <f>_xlfn.XLOOKUP(Table2[[#This Row],[Protein]],Table3[name],Table3[subloc_assigned],"")&lt;&gt;""</f>
        <v>1</v>
      </c>
      <c r="O848" s="6" t="str" cm="1">
        <f t="array" ref="O848">IF(Table2[[#This Row],[modeled?]]," "&amp;_xlfn.TEXTJOIN(" ",FALSE,_xlfn._xlws.FILTER(Table3[subloc_assigned],Table3[name]=Table2[[#This Row],[Protein]],""))&amp;" ","")</f>
        <v xml:space="preserve"> en </v>
      </c>
      <c r="P848" s="6" t="b">
        <f>OR(ISNUMBER(FIND(" m ",Table2[[#This Row],[loc?]])),ISNUMBER(FIND(" mm ",Table2[[#This Row],[loc?]])))</f>
        <v>0</v>
      </c>
      <c r="Q848" s="6" t="b">
        <f>AND(OR(ISNUMBER(FIND(" m ",Table2[[#This Row],[loc?]])),ISNUMBER(FIND(" mm ",Table2[[#This Row],[loc?]]))),SUBSTITUTE(SUBSTITUTE(Table2[[#This Row],[loc?]]," m ","")," mm ","")="")</f>
        <v>0</v>
      </c>
      <c r="R848" s="36" cm="1">
        <f t="array" ref="R848">AVERAGE(IF(Table2[[#This Row],[Min_aerobic_1]:[Min_aerobic_2]]="NA",0,Table2[[#This Row],[Min_aerobic_1]:[Min_aerobic_2]]))</f>
        <v>2.7082303495231348E-6</v>
      </c>
    </row>
    <row r="849" spans="1:18" x14ac:dyDescent="0.35">
      <c r="A849" s="4" t="s">
        <v>2542</v>
      </c>
      <c r="B849" s="4" t="s">
        <v>2543</v>
      </c>
      <c r="C849" s="4" t="s">
        <v>2544</v>
      </c>
      <c r="D849" s="4">
        <v>1.3922248112598699E-4</v>
      </c>
      <c r="E849" s="4">
        <v>1.2682731727785401E-4</v>
      </c>
      <c r="F849" s="4">
        <v>1.4650670828688801E-4</v>
      </c>
      <c r="G849" s="4">
        <v>1.47744925988805E-4</v>
      </c>
      <c r="H849" s="4">
        <v>1.5708415554231499E-4</v>
      </c>
      <c r="I849" s="4">
        <v>1.57060924169413E-4</v>
      </c>
      <c r="J849" s="4">
        <v>1.6028006004560901E-4</v>
      </c>
      <c r="K849" s="4">
        <v>1.69630241553995E-4</v>
      </c>
      <c r="L849" s="4">
        <v>1.81923003712361E-4</v>
      </c>
      <c r="M849" s="4">
        <v>1.8310206540950001E-4</v>
      </c>
      <c r="N849" s="4" t="b">
        <f>_xlfn.XLOOKUP(Table2[[#This Row],[Protein]],Table3[name],Table3[subloc_assigned],"")&lt;&gt;""</f>
        <v>1</v>
      </c>
      <c r="O849" s="6" t="str" cm="1">
        <f t="array" ref="O849">IF(Table2[[#This Row],[modeled?]]," "&amp;_xlfn.TEXTJOIN(" ",FALSE,_xlfn._xlws.FILTER(Table3[subloc_assigned],Table3[name]=Table2[[#This Row],[Protein]],""))&amp;" ","")</f>
        <v xml:space="preserve"> rm </v>
      </c>
      <c r="P849" s="6" t="b">
        <f>OR(ISNUMBER(FIND(" m ",Table2[[#This Row],[loc?]])),ISNUMBER(FIND(" mm ",Table2[[#This Row],[loc?]])))</f>
        <v>0</v>
      </c>
      <c r="Q849" s="6" t="b">
        <f>AND(OR(ISNUMBER(FIND(" m ",Table2[[#This Row],[loc?]])),ISNUMBER(FIND(" mm ",Table2[[#This Row],[loc?]]))),SUBSTITUTE(SUBSTITUTE(Table2[[#This Row],[loc?]]," m ","")," mm ","")="")</f>
        <v>0</v>
      </c>
      <c r="R849" s="36" cm="1">
        <f t="array" ref="R849">AVERAGE(IF(Table2[[#This Row],[Min_aerobic_1]:[Min_aerobic_2]]="NA",0,Table2[[#This Row],[Min_aerobic_1]:[Min_aerobic_2]]))</f>
        <v>1.330248992019205E-4</v>
      </c>
    </row>
    <row r="850" spans="1:18" x14ac:dyDescent="0.35">
      <c r="A850" s="4" t="s">
        <v>2545</v>
      </c>
      <c r="B850" s="4" t="s">
        <v>2546</v>
      </c>
      <c r="C850" s="4" t="s">
        <v>2547</v>
      </c>
      <c r="D850" s="4">
        <v>2.7904735075110198E-4</v>
      </c>
      <c r="E850" s="4">
        <v>2.2452708087302201E-4</v>
      </c>
      <c r="F850" s="4">
        <v>3.0458953778101202E-4</v>
      </c>
      <c r="G850" s="4">
        <v>2.9193563000078402E-4</v>
      </c>
      <c r="H850" s="4">
        <v>2.3360797067447801E-4</v>
      </c>
      <c r="I850" s="4">
        <v>2.35888605168738E-4</v>
      </c>
      <c r="J850" s="4">
        <v>2.35351059863276E-4</v>
      </c>
      <c r="K850" s="4">
        <v>2.35259371004736E-4</v>
      </c>
      <c r="L850" s="4">
        <v>2.72519653605565E-4</v>
      </c>
      <c r="M850" s="4">
        <v>2.7277815324417098E-4</v>
      </c>
      <c r="N850" s="4" t="b">
        <f>_xlfn.XLOOKUP(Table2[[#This Row],[Protein]],Table3[name],Table3[subloc_assigned],"")&lt;&gt;""</f>
        <v>0</v>
      </c>
      <c r="O850" s="6" t="str" cm="1">
        <f t="array" ref="O850">IF(Table2[[#This Row],[modeled?]]," "&amp;_xlfn.TEXTJOIN(" ",FALSE,_xlfn._xlws.FILTER(Table3[subloc_assigned],Table3[name]=Table2[[#This Row],[Protein]],""))&amp;" ","")</f>
        <v/>
      </c>
      <c r="P850" s="6" t="b">
        <f>OR(ISNUMBER(FIND(" m ",Table2[[#This Row],[loc?]])),ISNUMBER(FIND(" mm ",Table2[[#This Row],[loc?]])))</f>
        <v>0</v>
      </c>
      <c r="Q850" s="6" t="b">
        <f>AND(OR(ISNUMBER(FIND(" m ",Table2[[#This Row],[loc?]])),ISNUMBER(FIND(" mm ",Table2[[#This Row],[loc?]]))),SUBSTITUTE(SUBSTITUTE(Table2[[#This Row],[loc?]]," m ","")," mm ","")="")</f>
        <v>0</v>
      </c>
      <c r="R850" s="36" cm="1">
        <f t="array" ref="R850">AVERAGE(IF(Table2[[#This Row],[Min_aerobic_1]:[Min_aerobic_2]]="NA",0,Table2[[#This Row],[Min_aerobic_1]:[Min_aerobic_2]]))</f>
        <v>2.5178721581206197E-4</v>
      </c>
    </row>
    <row r="851" spans="1:18" x14ac:dyDescent="0.35">
      <c r="A851" s="4" t="s">
        <v>2548</v>
      </c>
      <c r="B851" s="4" t="s">
        <v>2549</v>
      </c>
      <c r="C851" s="4" t="s">
        <v>2550</v>
      </c>
      <c r="D851" s="6">
        <v>1.84507023891636E-5</v>
      </c>
      <c r="E851" s="6">
        <v>1.8882125802712099E-5</v>
      </c>
      <c r="F851" s="6">
        <v>2.0185555909027399E-5</v>
      </c>
      <c r="G851" s="6">
        <v>2.1476231964635599E-5</v>
      </c>
      <c r="H851" s="6">
        <v>1.9217756603995699E-5</v>
      </c>
      <c r="I851" s="6">
        <v>1.9037882803798099E-5</v>
      </c>
      <c r="J851" s="6">
        <v>1.9160786601314001E-5</v>
      </c>
      <c r="K851" s="6">
        <v>2.1233393216960699E-5</v>
      </c>
      <c r="L851" s="6">
        <v>2.2200983353197699E-5</v>
      </c>
      <c r="M851" s="6">
        <v>2.2185399364337399E-5</v>
      </c>
      <c r="N851" s="4" t="b">
        <f>_xlfn.XLOOKUP(Table2[[#This Row],[Protein]],Table3[name],Table3[subloc_assigned],"")&lt;&gt;""</f>
        <v>0</v>
      </c>
      <c r="O851" s="6" t="str" cm="1">
        <f t="array" ref="O851">IF(Table2[[#This Row],[modeled?]]," "&amp;_xlfn.TEXTJOIN(" ",FALSE,_xlfn._xlws.FILTER(Table3[subloc_assigned],Table3[name]=Table2[[#This Row],[Protein]],""))&amp;" ","")</f>
        <v/>
      </c>
      <c r="P851" s="6" t="b">
        <f>OR(ISNUMBER(FIND(" m ",Table2[[#This Row],[loc?]])),ISNUMBER(FIND(" mm ",Table2[[#This Row],[loc?]])))</f>
        <v>0</v>
      </c>
      <c r="Q851" s="6" t="b">
        <f>AND(OR(ISNUMBER(FIND(" m ",Table2[[#This Row],[loc?]])),ISNUMBER(FIND(" mm ",Table2[[#This Row],[loc?]]))),SUBSTITUTE(SUBSTITUTE(Table2[[#This Row],[loc?]]," m ","")," mm ","")="")</f>
        <v>0</v>
      </c>
      <c r="R851" s="36" cm="1">
        <f t="array" ref="R851">AVERAGE(IF(Table2[[#This Row],[Min_aerobic_1]:[Min_aerobic_2]]="NA",0,Table2[[#This Row],[Min_aerobic_1]:[Min_aerobic_2]]))</f>
        <v>1.8666414095937852E-5</v>
      </c>
    </row>
    <row r="852" spans="1:18" x14ac:dyDescent="0.35">
      <c r="A852" s="4" t="s">
        <v>2551</v>
      </c>
      <c r="B852" s="4" t="s">
        <v>2552</v>
      </c>
      <c r="C852" s="4" t="s">
        <v>2553</v>
      </c>
      <c r="D852" s="6">
        <v>5.6412438231850798E-6</v>
      </c>
      <c r="E852" s="6">
        <v>5.7809913841712602E-6</v>
      </c>
      <c r="F852" s="6">
        <v>6.1597467038545599E-6</v>
      </c>
      <c r="G852" s="6">
        <v>6.0144876491921699E-6</v>
      </c>
      <c r="H852" s="6">
        <v>3.9955161324526499E-6</v>
      </c>
      <c r="I852" s="6">
        <v>4.2497684597212498E-6</v>
      </c>
      <c r="J852" s="6">
        <v>4.2832272137450903E-6</v>
      </c>
      <c r="K852" s="6">
        <v>4.2165948232713902E-6</v>
      </c>
      <c r="L852" s="6">
        <v>4.8496161482205901E-6</v>
      </c>
      <c r="M852" s="6">
        <v>4.6889768078450396E-6</v>
      </c>
      <c r="N852" s="4" t="b">
        <f>_xlfn.XLOOKUP(Table2[[#This Row],[Protein]],Table3[name],Table3[subloc_assigned],"")&lt;&gt;""</f>
        <v>0</v>
      </c>
      <c r="O852" s="6" t="str" cm="1">
        <f t="array" ref="O852">IF(Table2[[#This Row],[modeled?]]," "&amp;_xlfn.TEXTJOIN(" ",FALSE,_xlfn._xlws.FILTER(Table3[subloc_assigned],Table3[name]=Table2[[#This Row],[Protein]],""))&amp;" ","")</f>
        <v/>
      </c>
      <c r="P852" s="6" t="b">
        <f>OR(ISNUMBER(FIND(" m ",Table2[[#This Row],[loc?]])),ISNUMBER(FIND(" mm ",Table2[[#This Row],[loc?]])))</f>
        <v>0</v>
      </c>
      <c r="Q852" s="6" t="b">
        <f>AND(OR(ISNUMBER(FIND(" m ",Table2[[#This Row],[loc?]])),ISNUMBER(FIND(" mm ",Table2[[#This Row],[loc?]]))),SUBSTITUTE(SUBSTITUTE(Table2[[#This Row],[loc?]]," m ","")," mm ","")="")</f>
        <v>0</v>
      </c>
      <c r="R852" s="36" cm="1">
        <f t="array" ref="R852">AVERAGE(IF(Table2[[#This Row],[Min_aerobic_1]:[Min_aerobic_2]]="NA",0,Table2[[#This Row],[Min_aerobic_1]:[Min_aerobic_2]]))</f>
        <v>5.71111760367817E-6</v>
      </c>
    </row>
    <row r="853" spans="1:18" x14ac:dyDescent="0.35">
      <c r="A853" s="4" t="s">
        <v>2554</v>
      </c>
      <c r="B853" s="4" t="s">
        <v>2555</v>
      </c>
      <c r="C853" s="4" t="s">
        <v>2556</v>
      </c>
      <c r="D853" s="4">
        <v>4.1049481344337198E-4</v>
      </c>
      <c r="E853" s="4">
        <v>3.5055048394099999E-4</v>
      </c>
      <c r="F853" s="4">
        <v>3.9481466941671602E-4</v>
      </c>
      <c r="G853" s="4">
        <v>3.9710350029615698E-4</v>
      </c>
      <c r="H853" s="4">
        <v>4.4839100420066902E-4</v>
      </c>
      <c r="I853" s="4">
        <v>4.5106314906584601E-4</v>
      </c>
      <c r="J853" s="4">
        <v>4.60012429659239E-4</v>
      </c>
      <c r="K853" s="4">
        <v>4.4268007656710897E-4</v>
      </c>
      <c r="L853" s="4">
        <v>4.5167779373029199E-4</v>
      </c>
      <c r="M853" s="4">
        <v>4.50248802906458E-4</v>
      </c>
      <c r="N853" s="4" t="b">
        <f>_xlfn.XLOOKUP(Table2[[#This Row],[Protein]],Table3[name],Table3[subloc_assigned],"")&lt;&gt;""</f>
        <v>1</v>
      </c>
      <c r="O853" s="6" t="str" cm="1">
        <f t="array" ref="O853">IF(Table2[[#This Row],[modeled?]]," "&amp;_xlfn.TEXTJOIN(" ",FALSE,_xlfn._xlws.FILTER(Table3[subloc_assigned],Table3[name]=Table2[[#This Row],[Protein]],""))&amp;" ","")</f>
        <v xml:space="preserve"> vm gm </v>
      </c>
      <c r="P853" s="6" t="b">
        <f>OR(ISNUMBER(FIND(" m ",Table2[[#This Row],[loc?]])),ISNUMBER(FIND(" mm ",Table2[[#This Row],[loc?]])))</f>
        <v>0</v>
      </c>
      <c r="Q853" s="6" t="b">
        <f>AND(OR(ISNUMBER(FIND(" m ",Table2[[#This Row],[loc?]])),ISNUMBER(FIND(" mm ",Table2[[#This Row],[loc?]]))),SUBSTITUTE(SUBSTITUTE(Table2[[#This Row],[loc?]]," m ","")," mm ","")="")</f>
        <v>0</v>
      </c>
      <c r="R853" s="36" cm="1">
        <f t="array" ref="R853">AVERAGE(IF(Table2[[#This Row],[Min_aerobic_1]:[Min_aerobic_2]]="NA",0,Table2[[#This Row],[Min_aerobic_1]:[Min_aerobic_2]]))</f>
        <v>3.8052264869218601E-4</v>
      </c>
    </row>
    <row r="854" spans="1:18" x14ac:dyDescent="0.35">
      <c r="A854" s="4" t="s">
        <v>2557</v>
      </c>
      <c r="B854" s="4" t="s">
        <v>2558</v>
      </c>
      <c r="C854" s="4" t="s">
        <v>2559</v>
      </c>
      <c r="D854" s="4">
        <v>1.3067610490776901E-3</v>
      </c>
      <c r="E854" s="4">
        <v>1.0415894916875599E-3</v>
      </c>
      <c r="F854" s="4">
        <v>1.4334464177029201E-3</v>
      </c>
      <c r="G854" s="4">
        <v>1.3583902727047001E-3</v>
      </c>
      <c r="H854" s="4">
        <v>1.5240523769525401E-3</v>
      </c>
      <c r="I854" s="4">
        <v>1.40806330130347E-3</v>
      </c>
      <c r="J854" s="4">
        <v>1.46925668547417E-3</v>
      </c>
      <c r="K854" s="4">
        <v>1.5343106147528299E-3</v>
      </c>
      <c r="L854" s="4">
        <v>1.6089879615525399E-3</v>
      </c>
      <c r="M854" s="4">
        <v>1.591700162412E-3</v>
      </c>
      <c r="N854" s="4" t="b">
        <f>_xlfn.XLOOKUP(Table2[[#This Row],[Protein]],Table3[name],Table3[subloc_assigned],"")&lt;&gt;""</f>
        <v>0</v>
      </c>
      <c r="O854" s="6" t="str" cm="1">
        <f t="array" ref="O854">IF(Table2[[#This Row],[modeled?]]," "&amp;_xlfn.TEXTJOIN(" ",FALSE,_xlfn._xlws.FILTER(Table3[subloc_assigned],Table3[name]=Table2[[#This Row],[Protein]],""))&amp;" ","")</f>
        <v/>
      </c>
      <c r="P854" s="6" t="b">
        <f>OR(ISNUMBER(FIND(" m ",Table2[[#This Row],[loc?]])),ISNUMBER(FIND(" mm ",Table2[[#This Row],[loc?]])))</f>
        <v>0</v>
      </c>
      <c r="Q854" s="6" t="b">
        <f>AND(OR(ISNUMBER(FIND(" m ",Table2[[#This Row],[loc?]])),ISNUMBER(FIND(" mm ",Table2[[#This Row],[loc?]]))),SUBSTITUTE(SUBSTITUTE(Table2[[#This Row],[loc?]]," m ","")," mm ","")="")</f>
        <v>0</v>
      </c>
      <c r="R854" s="36" cm="1">
        <f t="array" ref="R854">AVERAGE(IF(Table2[[#This Row],[Min_aerobic_1]:[Min_aerobic_2]]="NA",0,Table2[[#This Row],[Min_aerobic_1]:[Min_aerobic_2]]))</f>
        <v>1.1741752703826251E-3</v>
      </c>
    </row>
    <row r="855" spans="1:18" x14ac:dyDescent="0.35">
      <c r="A855" s="4" t="s">
        <v>2560</v>
      </c>
      <c r="B855" s="4" t="s">
        <v>2561</v>
      </c>
      <c r="C855" s="4" t="s">
        <v>2562</v>
      </c>
      <c r="D855" s="6">
        <v>9.2598880586796607E-5</v>
      </c>
      <c r="E855" s="4">
        <v>1.0199217984507799E-4</v>
      </c>
      <c r="F855" s="4">
        <v>1.1571388170011E-4</v>
      </c>
      <c r="G855" s="4">
        <v>1.17774661399447E-4</v>
      </c>
      <c r="H855" s="4">
        <v>1.1395803354018199E-4</v>
      </c>
      <c r="I855" s="4">
        <v>1.08403929965512E-4</v>
      </c>
      <c r="J855" s="4">
        <v>1.16537248096399E-4</v>
      </c>
      <c r="K855" s="4">
        <v>1.2465940944134701E-4</v>
      </c>
      <c r="L855" s="4">
        <v>1.2661490630295599E-4</v>
      </c>
      <c r="M855" s="4">
        <v>1.2736409397061599E-4</v>
      </c>
      <c r="N855" s="4" t="b">
        <f>_xlfn.XLOOKUP(Table2[[#This Row],[Protein]],Table3[name],Table3[subloc_assigned],"")&lt;&gt;""</f>
        <v>1</v>
      </c>
      <c r="O855" s="6" t="str" cm="1">
        <f t="array" ref="O855">IF(Table2[[#This Row],[modeled?]]," "&amp;_xlfn.TEXTJOIN(" ",FALSE,_xlfn._xlws.FILTER(Table3[subloc_assigned],Table3[name]=Table2[[#This Row],[Protein]],""))&amp;" ","")</f>
        <v xml:space="preserve"> c </v>
      </c>
      <c r="P855" s="6" t="b">
        <f>OR(ISNUMBER(FIND(" m ",Table2[[#This Row],[loc?]])),ISNUMBER(FIND(" mm ",Table2[[#This Row],[loc?]])))</f>
        <v>0</v>
      </c>
      <c r="Q855" s="6" t="b">
        <f>AND(OR(ISNUMBER(FIND(" m ",Table2[[#This Row],[loc?]])),ISNUMBER(FIND(" mm ",Table2[[#This Row],[loc?]]))),SUBSTITUTE(SUBSTITUTE(Table2[[#This Row],[loc?]]," m ","")," mm ","")="")</f>
        <v>0</v>
      </c>
      <c r="R855" s="36" cm="1">
        <f t="array" ref="R855">AVERAGE(IF(Table2[[#This Row],[Min_aerobic_1]:[Min_aerobic_2]]="NA",0,Table2[[#This Row],[Min_aerobic_1]:[Min_aerobic_2]]))</f>
        <v>9.72955302159373E-5</v>
      </c>
    </row>
    <row r="856" spans="1:18" x14ac:dyDescent="0.35">
      <c r="A856" s="4" t="s">
        <v>2563</v>
      </c>
      <c r="B856" s="4" t="s">
        <v>2564</v>
      </c>
      <c r="C856" s="4" t="s">
        <v>2565</v>
      </c>
      <c r="D856" s="6">
        <v>4.3370293965762499E-7</v>
      </c>
      <c r="E856" s="6">
        <v>4.5117348501311802E-7</v>
      </c>
      <c r="F856" s="6">
        <v>5.0568064199887997E-7</v>
      </c>
      <c r="G856" s="6">
        <v>4.7941672381562604E-7</v>
      </c>
      <c r="H856" s="6">
        <v>4.4979097961168602E-7</v>
      </c>
      <c r="I856" s="6">
        <v>4.0319239678333798E-7</v>
      </c>
      <c r="J856" s="6">
        <v>4.4308132811391701E-7</v>
      </c>
      <c r="K856" s="6">
        <v>4.7121135135604498E-7</v>
      </c>
      <c r="L856" s="6">
        <v>5.6524765192637903E-7</v>
      </c>
      <c r="M856" s="6">
        <v>5.4709745166499497E-7</v>
      </c>
      <c r="N856" s="4" t="b">
        <f>_xlfn.XLOOKUP(Table2[[#This Row],[Protein]],Table3[name],Table3[subloc_assigned],"")&lt;&gt;""</f>
        <v>0</v>
      </c>
      <c r="O856" s="6" t="str" cm="1">
        <f t="array" ref="O856">IF(Table2[[#This Row],[modeled?]]," "&amp;_xlfn.TEXTJOIN(" ",FALSE,_xlfn._xlws.FILTER(Table3[subloc_assigned],Table3[name]=Table2[[#This Row],[Protein]],""))&amp;" ","")</f>
        <v/>
      </c>
      <c r="P856" s="6" t="b">
        <f>OR(ISNUMBER(FIND(" m ",Table2[[#This Row],[loc?]])),ISNUMBER(FIND(" mm ",Table2[[#This Row],[loc?]])))</f>
        <v>0</v>
      </c>
      <c r="Q856" s="6" t="b">
        <f>AND(OR(ISNUMBER(FIND(" m ",Table2[[#This Row],[loc?]])),ISNUMBER(FIND(" mm ",Table2[[#This Row],[loc?]]))),SUBSTITUTE(SUBSTITUTE(Table2[[#This Row],[loc?]]," m ","")," mm ","")="")</f>
        <v>0</v>
      </c>
      <c r="R856" s="36" cm="1">
        <f t="array" ref="R856">AVERAGE(IF(Table2[[#This Row],[Min_aerobic_1]:[Min_aerobic_2]]="NA",0,Table2[[#This Row],[Min_aerobic_1]:[Min_aerobic_2]]))</f>
        <v>4.4243821233537148E-7</v>
      </c>
    </row>
    <row r="857" spans="1:18" x14ac:dyDescent="0.35">
      <c r="A857" s="4" t="s">
        <v>2566</v>
      </c>
      <c r="B857" s="4" t="s">
        <v>2567</v>
      </c>
      <c r="C857" s="4" t="s">
        <v>2568</v>
      </c>
      <c r="D857" s="6">
        <v>9.7476762052031097E-5</v>
      </c>
      <c r="E857" s="6">
        <v>7.4119632634466406E-5</v>
      </c>
      <c r="F857" s="4">
        <v>1.3795196734601E-4</v>
      </c>
      <c r="G857" s="6">
        <v>9.7931704632423896E-5</v>
      </c>
      <c r="H857" s="4">
        <v>1.0219116928249199E-4</v>
      </c>
      <c r="I857" s="6">
        <v>9.2015329069723801E-5</v>
      </c>
      <c r="J857" s="6">
        <v>9.90791406759406E-5</v>
      </c>
      <c r="K857" s="6">
        <v>9.5827760538583502E-5</v>
      </c>
      <c r="L857" s="4">
        <v>1.3165225958712299E-4</v>
      </c>
      <c r="M857" s="4">
        <v>1.15653935292953E-4</v>
      </c>
      <c r="N857" s="4" t="b">
        <f>_xlfn.XLOOKUP(Table2[[#This Row],[Protein]],Table3[name],Table3[subloc_assigned],"")&lt;&gt;""</f>
        <v>0</v>
      </c>
      <c r="O857" s="6" t="str" cm="1">
        <f t="array" ref="O857">IF(Table2[[#This Row],[modeled?]]," "&amp;_xlfn.TEXTJOIN(" ",FALSE,_xlfn._xlws.FILTER(Table3[subloc_assigned],Table3[name]=Table2[[#This Row],[Protein]],""))&amp;" ","")</f>
        <v/>
      </c>
      <c r="P857" s="6" t="b">
        <f>OR(ISNUMBER(FIND(" m ",Table2[[#This Row],[loc?]])),ISNUMBER(FIND(" mm ",Table2[[#This Row],[loc?]])))</f>
        <v>0</v>
      </c>
      <c r="Q857" s="6" t="b">
        <f>AND(OR(ISNUMBER(FIND(" m ",Table2[[#This Row],[loc?]])),ISNUMBER(FIND(" mm ",Table2[[#This Row],[loc?]]))),SUBSTITUTE(SUBSTITUTE(Table2[[#This Row],[loc?]]," m ","")," mm ","")="")</f>
        <v>0</v>
      </c>
      <c r="R857" s="36" cm="1">
        <f t="array" ref="R857">AVERAGE(IF(Table2[[#This Row],[Min_aerobic_1]:[Min_aerobic_2]]="NA",0,Table2[[#This Row],[Min_aerobic_1]:[Min_aerobic_2]]))</f>
        <v>8.5798197343248751E-5</v>
      </c>
    </row>
    <row r="858" spans="1:18" x14ac:dyDescent="0.35">
      <c r="A858" s="4" t="s">
        <v>2569</v>
      </c>
      <c r="B858" s="4" t="s">
        <v>2570</v>
      </c>
      <c r="C858" s="4" t="s">
        <v>2571</v>
      </c>
      <c r="D858" s="6">
        <v>8.7337903442675293E-6</v>
      </c>
      <c r="E858" s="6">
        <v>8.2995613784265493E-6</v>
      </c>
      <c r="F858" s="6">
        <v>8.4175850343765792E-6</v>
      </c>
      <c r="G858" s="6">
        <v>9.1239441586548203E-6</v>
      </c>
      <c r="H858" s="6">
        <v>3.1265463164820299E-6</v>
      </c>
      <c r="I858" s="6">
        <v>3.1964986129676998E-6</v>
      </c>
      <c r="J858" s="6">
        <v>3.1340253880817998E-6</v>
      </c>
      <c r="K858" s="6">
        <v>3.3871052804256601E-6</v>
      </c>
      <c r="L858" s="6">
        <v>3.6643628613116999E-6</v>
      </c>
      <c r="M858" s="6">
        <v>3.6413791420340701E-6</v>
      </c>
      <c r="N858" s="4" t="b">
        <f>_xlfn.XLOOKUP(Table2[[#This Row],[Protein]],Table3[name],Table3[subloc_assigned],"")&lt;&gt;""</f>
        <v>1</v>
      </c>
      <c r="O858" s="6" t="str" cm="1">
        <f t="array" ref="O858">IF(Table2[[#This Row],[modeled?]]," "&amp;_xlfn.TEXTJOIN(" ",FALSE,_xlfn._xlws.FILTER(Table3[subloc_assigned],Table3[name]=Table2[[#This Row],[Protein]],""))&amp;" ","")</f>
        <v xml:space="preserve"> m </v>
      </c>
      <c r="P858" s="6" t="b">
        <f>OR(ISNUMBER(FIND(" m ",Table2[[#This Row],[loc?]])),ISNUMBER(FIND(" mm ",Table2[[#This Row],[loc?]])))</f>
        <v>1</v>
      </c>
      <c r="Q858" s="6" t="b">
        <f>AND(OR(ISNUMBER(FIND(" m ",Table2[[#This Row],[loc?]])),ISNUMBER(FIND(" mm ",Table2[[#This Row],[loc?]]))),SUBSTITUTE(SUBSTITUTE(Table2[[#This Row],[loc?]]," m ","")," mm ","")="")</f>
        <v>1</v>
      </c>
      <c r="R858" s="36" cm="1">
        <f t="array" ref="R858">AVERAGE(IF(Table2[[#This Row],[Min_aerobic_1]:[Min_aerobic_2]]="NA",0,Table2[[#This Row],[Min_aerobic_1]:[Min_aerobic_2]]))</f>
        <v>8.5166758613470393E-6</v>
      </c>
    </row>
    <row r="859" spans="1:18" x14ac:dyDescent="0.35">
      <c r="A859" s="4" t="s">
        <v>2572</v>
      </c>
      <c r="B859" s="4" t="s">
        <v>2573</v>
      </c>
      <c r="C859" s="4" t="s">
        <v>2574</v>
      </c>
      <c r="D859" s="4">
        <v>4.5532050818574099E-4</v>
      </c>
      <c r="E859" s="4">
        <v>3.43824266321241E-4</v>
      </c>
      <c r="F859" s="4">
        <v>4.8424298397292301E-4</v>
      </c>
      <c r="G859" s="4">
        <v>4.84381482732131E-4</v>
      </c>
      <c r="H859" s="4">
        <v>3.6848639004142202E-4</v>
      </c>
      <c r="I859" s="4">
        <v>3.63579455379453E-4</v>
      </c>
      <c r="J859" s="4">
        <v>3.7099786452705999E-4</v>
      </c>
      <c r="K859" s="4">
        <v>3.66753714936839E-4</v>
      </c>
      <c r="L859" s="4">
        <v>4.0546371047813602E-4</v>
      </c>
      <c r="M859" s="4">
        <v>4.0842232794338401E-4</v>
      </c>
      <c r="N859" s="4" t="b">
        <f>_xlfn.XLOOKUP(Table2[[#This Row],[Protein]],Table3[name],Table3[subloc_assigned],"")&lt;&gt;""</f>
        <v>0</v>
      </c>
      <c r="O859" s="6" t="str" cm="1">
        <f t="array" ref="O859">IF(Table2[[#This Row],[modeled?]]," "&amp;_xlfn.TEXTJOIN(" ",FALSE,_xlfn._xlws.FILTER(Table3[subloc_assigned],Table3[name]=Table2[[#This Row],[Protein]],""))&amp;" ","")</f>
        <v/>
      </c>
      <c r="P859" s="6" t="b">
        <f>OR(ISNUMBER(FIND(" m ",Table2[[#This Row],[loc?]])),ISNUMBER(FIND(" mm ",Table2[[#This Row],[loc?]])))</f>
        <v>0</v>
      </c>
      <c r="Q859" s="6" t="b">
        <f>AND(OR(ISNUMBER(FIND(" m ",Table2[[#This Row],[loc?]])),ISNUMBER(FIND(" mm ",Table2[[#This Row],[loc?]]))),SUBSTITUTE(SUBSTITUTE(Table2[[#This Row],[loc?]]," m ","")," mm ","")="")</f>
        <v>0</v>
      </c>
      <c r="R859" s="36" cm="1">
        <f t="array" ref="R859">AVERAGE(IF(Table2[[#This Row],[Min_aerobic_1]:[Min_aerobic_2]]="NA",0,Table2[[#This Row],[Min_aerobic_1]:[Min_aerobic_2]]))</f>
        <v>3.99572387253491E-4</v>
      </c>
    </row>
    <row r="860" spans="1:18" x14ac:dyDescent="0.35">
      <c r="A860" s="4" t="s">
        <v>2575</v>
      </c>
      <c r="B860" s="4" t="s">
        <v>2576</v>
      </c>
      <c r="C860" s="4" t="s">
        <v>2577</v>
      </c>
      <c r="D860" s="4">
        <v>1.3698678230898299E-4</v>
      </c>
      <c r="E860" s="4">
        <v>1.12330143038568E-4</v>
      </c>
      <c r="F860" s="4">
        <v>1.6259109419647599E-4</v>
      </c>
      <c r="G860" s="4">
        <v>1.6671339775114E-4</v>
      </c>
      <c r="H860" s="4">
        <v>1.10890007844923E-4</v>
      </c>
      <c r="I860" s="4">
        <v>1.19353079755806E-4</v>
      </c>
      <c r="J860" s="4">
        <v>1.0637720363975601E-4</v>
      </c>
      <c r="K860" s="4">
        <v>1.49643027950288E-4</v>
      </c>
      <c r="L860" s="4">
        <v>1.5665300565209799E-4</v>
      </c>
      <c r="M860" s="4">
        <v>1.5113770663413399E-4</v>
      </c>
      <c r="N860" s="4" t="b">
        <f>_xlfn.XLOOKUP(Table2[[#This Row],[Protein]],Table3[name],Table3[subloc_assigned],"")&lt;&gt;""</f>
        <v>1</v>
      </c>
      <c r="O860" s="6" t="str" cm="1">
        <f t="array" ref="O860">IF(Table2[[#This Row],[modeled?]]," "&amp;_xlfn.TEXTJOIN(" ",FALSE,_xlfn._xlws.FILTER(Table3[subloc_assigned],Table3[name]=Table2[[#This Row],[Protein]],""))&amp;" ","")</f>
        <v xml:space="preserve"> c </v>
      </c>
      <c r="P860" s="6" t="b">
        <f>OR(ISNUMBER(FIND(" m ",Table2[[#This Row],[loc?]])),ISNUMBER(FIND(" mm ",Table2[[#This Row],[loc?]])))</f>
        <v>0</v>
      </c>
      <c r="Q860" s="6" t="b">
        <f>AND(OR(ISNUMBER(FIND(" m ",Table2[[#This Row],[loc?]])),ISNUMBER(FIND(" mm ",Table2[[#This Row],[loc?]]))),SUBSTITUTE(SUBSTITUTE(Table2[[#This Row],[loc?]]," m ","")," mm ","")="")</f>
        <v>0</v>
      </c>
      <c r="R860" s="36" cm="1">
        <f t="array" ref="R860">AVERAGE(IF(Table2[[#This Row],[Min_aerobic_1]:[Min_aerobic_2]]="NA",0,Table2[[#This Row],[Min_aerobic_1]:[Min_aerobic_2]]))</f>
        <v>1.246584626737755E-4</v>
      </c>
    </row>
    <row r="861" spans="1:18" x14ac:dyDescent="0.35">
      <c r="A861" s="4" t="s">
        <v>2578</v>
      </c>
      <c r="B861" s="4" t="s">
        <v>2579</v>
      </c>
      <c r="C861" s="4" t="s">
        <v>2580</v>
      </c>
      <c r="D861" s="6">
        <v>9.8670716014485403E-5</v>
      </c>
      <c r="E861" s="6">
        <v>8.2387326483522504E-5</v>
      </c>
      <c r="F861" s="6">
        <v>3.4018014323000602E-5</v>
      </c>
      <c r="G861" s="6">
        <v>3.2470302032416803E-5</v>
      </c>
      <c r="H861" s="4">
        <v>1.91463431459088E-4</v>
      </c>
      <c r="I861" s="4">
        <v>1.9903846544726999E-4</v>
      </c>
      <c r="J861" s="4">
        <v>1.9138612476071E-4</v>
      </c>
      <c r="K861" s="6">
        <v>8.8839358524456198E-5</v>
      </c>
      <c r="L861" s="6">
        <v>8.4228884249258607E-5</v>
      </c>
      <c r="M861" s="6">
        <v>8.2211519160173296E-5</v>
      </c>
      <c r="N861" s="4" t="b">
        <f>_xlfn.XLOOKUP(Table2[[#This Row],[Protein]],Table3[name],Table3[subloc_assigned],"")&lt;&gt;""</f>
        <v>1</v>
      </c>
      <c r="O861" s="6" t="str" cm="1">
        <f t="array" ref="O861">IF(Table2[[#This Row],[modeled?]]," "&amp;_xlfn.TEXTJOIN(" ",FALSE,_xlfn._xlws.FILTER(Table3[subloc_assigned],Table3[name]=Table2[[#This Row],[Protein]],""))&amp;" ","")</f>
        <v xml:space="preserve"> c </v>
      </c>
      <c r="P861" s="6" t="b">
        <f>OR(ISNUMBER(FIND(" m ",Table2[[#This Row],[loc?]])),ISNUMBER(FIND(" mm ",Table2[[#This Row],[loc?]])))</f>
        <v>0</v>
      </c>
      <c r="Q861" s="6" t="b">
        <f>AND(OR(ISNUMBER(FIND(" m ",Table2[[#This Row],[loc?]])),ISNUMBER(FIND(" mm ",Table2[[#This Row],[loc?]]))),SUBSTITUTE(SUBSTITUTE(Table2[[#This Row],[loc?]]," m ","")," mm ","")="")</f>
        <v>0</v>
      </c>
      <c r="R861" s="36" cm="1">
        <f t="array" ref="R861">AVERAGE(IF(Table2[[#This Row],[Min_aerobic_1]:[Min_aerobic_2]]="NA",0,Table2[[#This Row],[Min_aerobic_1]:[Min_aerobic_2]]))</f>
        <v>9.0529021249003954E-5</v>
      </c>
    </row>
    <row r="862" spans="1:18" x14ac:dyDescent="0.35">
      <c r="A862" s="4" t="s">
        <v>2581</v>
      </c>
      <c r="B862" s="4" t="s">
        <v>2582</v>
      </c>
      <c r="C862" s="4" t="s">
        <v>2583</v>
      </c>
      <c r="D862" s="6">
        <v>3.4800681763370597E-5</v>
      </c>
      <c r="E862" s="6">
        <v>3.1545851300517598E-5</v>
      </c>
      <c r="F862" s="6">
        <v>3.4028786968906701E-5</v>
      </c>
      <c r="G862" s="6">
        <v>3.4246833645286398E-5</v>
      </c>
      <c r="H862" s="6">
        <v>1.30193760367227E-5</v>
      </c>
      <c r="I862" s="6">
        <v>1.49011373941705E-5</v>
      </c>
      <c r="J862" s="6">
        <v>1.6651435958424699E-5</v>
      </c>
      <c r="K862" s="6">
        <v>2.0288794274855701E-5</v>
      </c>
      <c r="L862" s="6">
        <v>1.9089793132615099E-5</v>
      </c>
      <c r="M862" s="6">
        <v>2.1880845783270101E-5</v>
      </c>
      <c r="N862" s="4" t="b">
        <f>_xlfn.XLOOKUP(Table2[[#This Row],[Protein]],Table3[name],Table3[subloc_assigned],"")&lt;&gt;""</f>
        <v>1</v>
      </c>
      <c r="O862" s="6" t="str" cm="1">
        <f t="array" ref="O862">IF(Table2[[#This Row],[modeled?]]," "&amp;_xlfn.TEXTJOIN(" ",FALSE,_xlfn._xlws.FILTER(Table3[subloc_assigned],Table3[name]=Table2[[#This Row],[Protein]],""))&amp;" ","")</f>
        <v xml:space="preserve"> c </v>
      </c>
      <c r="P862" s="6" t="b">
        <f>OR(ISNUMBER(FIND(" m ",Table2[[#This Row],[loc?]])),ISNUMBER(FIND(" mm ",Table2[[#This Row],[loc?]])))</f>
        <v>0</v>
      </c>
      <c r="Q862" s="6" t="b">
        <f>AND(OR(ISNUMBER(FIND(" m ",Table2[[#This Row],[loc?]])),ISNUMBER(FIND(" mm ",Table2[[#This Row],[loc?]]))),SUBSTITUTE(SUBSTITUTE(Table2[[#This Row],[loc?]]," m ","")," mm ","")="")</f>
        <v>0</v>
      </c>
      <c r="R862" s="36" cm="1">
        <f t="array" ref="R862">AVERAGE(IF(Table2[[#This Row],[Min_aerobic_1]:[Min_aerobic_2]]="NA",0,Table2[[#This Row],[Min_aerobic_1]:[Min_aerobic_2]]))</f>
        <v>3.3173266531944101E-5</v>
      </c>
    </row>
    <row r="863" spans="1:18" x14ac:dyDescent="0.35">
      <c r="A863" s="4" t="s">
        <v>2584</v>
      </c>
      <c r="B863" s="4" t="s">
        <v>2585</v>
      </c>
      <c r="C863" s="4" t="s">
        <v>2586</v>
      </c>
      <c r="D863" s="6">
        <v>6.6117098190275102E-5</v>
      </c>
      <c r="E863" s="6">
        <v>7.5390036058763595E-5</v>
      </c>
      <c r="F863" s="6">
        <v>6.5111088810984805E-5</v>
      </c>
      <c r="G863" s="6">
        <v>6.6313887859337402E-5</v>
      </c>
      <c r="H863" s="6">
        <v>2.9499997718517701E-5</v>
      </c>
      <c r="I863" s="6">
        <v>3.4186521872055499E-5</v>
      </c>
      <c r="J863" s="6">
        <v>3.2706446593691303E-5</v>
      </c>
      <c r="K863" s="6">
        <v>3.4484990039551098E-5</v>
      </c>
      <c r="L863" s="6">
        <v>3.4723545126557798E-5</v>
      </c>
      <c r="M863" s="6">
        <v>3.6817446874926498E-5</v>
      </c>
      <c r="N863" s="4" t="b">
        <f>_xlfn.XLOOKUP(Table2[[#This Row],[Protein]],Table3[name],Table3[subloc_assigned],"")&lt;&gt;""</f>
        <v>1</v>
      </c>
      <c r="O863" s="6" t="str" cm="1">
        <f t="array" ref="O863">IF(Table2[[#This Row],[modeled?]]," "&amp;_xlfn.TEXTJOIN(" ",FALSE,_xlfn._xlws.FILTER(Table3[subloc_assigned],Table3[name]=Table2[[#This Row],[Protein]],""))&amp;" ","")</f>
        <v xml:space="preserve"> mm </v>
      </c>
      <c r="P863" s="6" t="b">
        <f>OR(ISNUMBER(FIND(" m ",Table2[[#This Row],[loc?]])),ISNUMBER(FIND(" mm ",Table2[[#This Row],[loc?]])))</f>
        <v>1</v>
      </c>
      <c r="Q863" s="6" t="b">
        <f>AND(OR(ISNUMBER(FIND(" m ",Table2[[#This Row],[loc?]])),ISNUMBER(FIND(" mm ",Table2[[#This Row],[loc?]]))),SUBSTITUTE(SUBSTITUTE(Table2[[#This Row],[loc?]]," m ","")," mm ","")="")</f>
        <v>1</v>
      </c>
      <c r="R863" s="36" cm="1">
        <f t="array" ref="R863">AVERAGE(IF(Table2[[#This Row],[Min_aerobic_1]:[Min_aerobic_2]]="NA",0,Table2[[#This Row],[Min_aerobic_1]:[Min_aerobic_2]]))</f>
        <v>7.0753567124519348E-5</v>
      </c>
    </row>
    <row r="864" spans="1:18" x14ac:dyDescent="0.35">
      <c r="A864" s="4" t="s">
        <v>2587</v>
      </c>
      <c r="B864" s="4" t="s">
        <v>2588</v>
      </c>
      <c r="C864" s="4" t="s">
        <v>2589</v>
      </c>
      <c r="D864" s="6">
        <v>3.8283776785027397E-6</v>
      </c>
      <c r="E864" s="6">
        <v>4.2222389111741299E-6</v>
      </c>
      <c r="F864" s="6">
        <v>3.0405641465792502E-6</v>
      </c>
      <c r="G864" s="6">
        <v>3.1956380827221001E-6</v>
      </c>
      <c r="H864" s="6">
        <v>2.5631864823620398E-6</v>
      </c>
      <c r="I864" s="6">
        <v>2.5284709747894402E-6</v>
      </c>
      <c r="J864" s="6">
        <v>2.5772888046746799E-6</v>
      </c>
      <c r="K864" s="6">
        <v>2.56912437188407E-6</v>
      </c>
      <c r="L864" s="6">
        <v>2.74362702209291E-6</v>
      </c>
      <c r="M864" s="6">
        <v>2.7349272885495598E-6</v>
      </c>
      <c r="N864" s="4" t="b">
        <f>_xlfn.XLOOKUP(Table2[[#This Row],[Protein]],Table3[name],Table3[subloc_assigned],"")&lt;&gt;""</f>
        <v>0</v>
      </c>
      <c r="O864" s="6" t="str" cm="1">
        <f t="array" ref="O864">IF(Table2[[#This Row],[modeled?]]," "&amp;_xlfn.TEXTJOIN(" ",FALSE,_xlfn._xlws.FILTER(Table3[subloc_assigned],Table3[name]=Table2[[#This Row],[Protein]],""))&amp;" ","")</f>
        <v/>
      </c>
      <c r="P864" s="6" t="b">
        <f>OR(ISNUMBER(FIND(" m ",Table2[[#This Row],[loc?]])),ISNUMBER(FIND(" mm ",Table2[[#This Row],[loc?]])))</f>
        <v>0</v>
      </c>
      <c r="Q864" s="6" t="b">
        <f>AND(OR(ISNUMBER(FIND(" m ",Table2[[#This Row],[loc?]])),ISNUMBER(FIND(" mm ",Table2[[#This Row],[loc?]]))),SUBSTITUTE(SUBSTITUTE(Table2[[#This Row],[loc?]]," m ","")," mm ","")="")</f>
        <v>0</v>
      </c>
      <c r="R864" s="36" cm="1">
        <f t="array" ref="R864">AVERAGE(IF(Table2[[#This Row],[Min_aerobic_1]:[Min_aerobic_2]]="NA",0,Table2[[#This Row],[Min_aerobic_1]:[Min_aerobic_2]]))</f>
        <v>4.0253082948384348E-6</v>
      </c>
    </row>
    <row r="865" spans="1:18" x14ac:dyDescent="0.35">
      <c r="A865" s="4" t="s">
        <v>2590</v>
      </c>
      <c r="B865" s="4" t="s">
        <v>2591</v>
      </c>
      <c r="C865" s="4" t="s">
        <v>2592</v>
      </c>
      <c r="D865" s="4">
        <v>3.70939594477705E-4</v>
      </c>
      <c r="E865" s="4">
        <v>2.7030910206241602E-4</v>
      </c>
      <c r="F865" s="4">
        <v>3.3513159478384101E-4</v>
      </c>
      <c r="G865" s="4">
        <v>2.7447966282069698E-4</v>
      </c>
      <c r="H865" s="4">
        <v>5.8201037907361895E-4</v>
      </c>
      <c r="I865" s="4">
        <v>6.1430582670912596E-4</v>
      </c>
      <c r="J865" s="4">
        <v>5.8289342486285097E-4</v>
      </c>
      <c r="K865" s="4">
        <v>5.7819249620818603E-4</v>
      </c>
      <c r="L865" s="4">
        <v>5.74212161790643E-4</v>
      </c>
      <c r="M865" s="4">
        <v>5.7649755652744005E-4</v>
      </c>
      <c r="N865" s="4" t="b">
        <f>_xlfn.XLOOKUP(Table2[[#This Row],[Protein]],Table3[name],Table3[subloc_assigned],"")&lt;&gt;""</f>
        <v>1</v>
      </c>
      <c r="O865" s="6" t="str" cm="1">
        <f t="array" ref="O865">IF(Table2[[#This Row],[modeled?]]," "&amp;_xlfn.TEXTJOIN(" ",FALSE,_xlfn._xlws.FILTER(Table3[subloc_assigned],Table3[name]=Table2[[#This Row],[Protein]],""))&amp;" ","")</f>
        <v xml:space="preserve"> c </v>
      </c>
      <c r="P865" s="6" t="b">
        <f>OR(ISNUMBER(FIND(" m ",Table2[[#This Row],[loc?]])),ISNUMBER(FIND(" mm ",Table2[[#This Row],[loc?]])))</f>
        <v>0</v>
      </c>
      <c r="Q865" s="6" t="b">
        <f>AND(OR(ISNUMBER(FIND(" m ",Table2[[#This Row],[loc?]])),ISNUMBER(FIND(" mm ",Table2[[#This Row],[loc?]]))),SUBSTITUTE(SUBSTITUTE(Table2[[#This Row],[loc?]]," m ","")," mm ","")="")</f>
        <v>0</v>
      </c>
      <c r="R865" s="36" cm="1">
        <f t="array" ref="R865">AVERAGE(IF(Table2[[#This Row],[Min_aerobic_1]:[Min_aerobic_2]]="NA",0,Table2[[#This Row],[Min_aerobic_1]:[Min_aerobic_2]]))</f>
        <v>3.2062434827006051E-4</v>
      </c>
    </row>
    <row r="866" spans="1:18" x14ac:dyDescent="0.35">
      <c r="A866" s="4" t="s">
        <v>2593</v>
      </c>
      <c r="B866" s="4" t="s">
        <v>2594</v>
      </c>
      <c r="C866" s="4" t="s">
        <v>2595</v>
      </c>
      <c r="D866" s="6">
        <v>4.8073752020501601E-5</v>
      </c>
      <c r="E866" s="6">
        <v>4.5702108170702698E-5</v>
      </c>
      <c r="F866" s="6">
        <v>6.1797725256184703E-5</v>
      </c>
      <c r="G866" s="6">
        <v>6.5185234494110294E-5</v>
      </c>
      <c r="H866" s="6">
        <v>6.2625745361838403E-5</v>
      </c>
      <c r="I866" s="6">
        <v>6.7221407968949895E-5</v>
      </c>
      <c r="J866" s="6">
        <v>6.5484989195110194E-5</v>
      </c>
      <c r="K866" s="6">
        <v>7.7902865669486602E-5</v>
      </c>
      <c r="L866" s="6">
        <v>7.9086321469998199E-5</v>
      </c>
      <c r="M866" s="6">
        <v>7.8136646483736998E-5</v>
      </c>
      <c r="N866" s="4" t="b">
        <f>_xlfn.XLOOKUP(Table2[[#This Row],[Protein]],Table3[name],Table3[subloc_assigned],"")&lt;&gt;""</f>
        <v>1</v>
      </c>
      <c r="O866" s="6" t="str" cm="1">
        <f t="array" ref="O866">IF(Table2[[#This Row],[modeled?]]," "&amp;_xlfn.TEXTJOIN(" ",FALSE,_xlfn._xlws.FILTER(Table3[subloc_assigned],Table3[name]=Table2[[#This Row],[Protein]],""))&amp;" ","")</f>
        <v xml:space="preserve"> c </v>
      </c>
      <c r="P866" s="6" t="b">
        <f>OR(ISNUMBER(FIND(" m ",Table2[[#This Row],[loc?]])),ISNUMBER(FIND(" mm ",Table2[[#This Row],[loc?]])))</f>
        <v>0</v>
      </c>
      <c r="Q866" s="6" t="b">
        <f>AND(OR(ISNUMBER(FIND(" m ",Table2[[#This Row],[loc?]])),ISNUMBER(FIND(" mm ",Table2[[#This Row],[loc?]]))),SUBSTITUTE(SUBSTITUTE(Table2[[#This Row],[loc?]]," m ","")," mm ","")="")</f>
        <v>0</v>
      </c>
      <c r="R866" s="36" cm="1">
        <f t="array" ref="R866">AVERAGE(IF(Table2[[#This Row],[Min_aerobic_1]:[Min_aerobic_2]]="NA",0,Table2[[#This Row],[Min_aerobic_1]:[Min_aerobic_2]]))</f>
        <v>4.6887930095602153E-5</v>
      </c>
    </row>
    <row r="867" spans="1:18" x14ac:dyDescent="0.35">
      <c r="A867" s="4" t="s">
        <v>2596</v>
      </c>
      <c r="B867" s="4" t="s">
        <v>2597</v>
      </c>
      <c r="C867" s="4" t="s">
        <v>2598</v>
      </c>
      <c r="D867" s="6">
        <v>6.4127559350453601E-5</v>
      </c>
      <c r="E867" s="6">
        <v>6.1270919129410305E-5</v>
      </c>
      <c r="F867" s="6">
        <v>7.4222805918366393E-5</v>
      </c>
      <c r="G867" s="6">
        <v>7.47384453322046E-5</v>
      </c>
      <c r="H867" s="6">
        <v>4.3223324104008601E-5</v>
      </c>
      <c r="I867" s="6">
        <v>4.53311609894398E-5</v>
      </c>
      <c r="J867" s="6">
        <v>4.5317237030925202E-5</v>
      </c>
      <c r="K867" s="6">
        <v>4.5593613661590302E-5</v>
      </c>
      <c r="L867" s="6">
        <v>4.95768681685794E-5</v>
      </c>
      <c r="M867" s="6">
        <v>5.1377877522913898E-5</v>
      </c>
      <c r="N867" s="4" t="b">
        <f>_xlfn.XLOOKUP(Table2[[#This Row],[Protein]],Table3[name],Table3[subloc_assigned],"")&lt;&gt;""</f>
        <v>0</v>
      </c>
      <c r="O867" s="6" t="str" cm="1">
        <f t="array" ref="O867">IF(Table2[[#This Row],[modeled?]]," "&amp;_xlfn.TEXTJOIN(" ",FALSE,_xlfn._xlws.FILTER(Table3[subloc_assigned],Table3[name]=Table2[[#This Row],[Protein]],""))&amp;" ","")</f>
        <v/>
      </c>
      <c r="P867" s="6" t="b">
        <f>OR(ISNUMBER(FIND(" m ",Table2[[#This Row],[loc?]])),ISNUMBER(FIND(" mm ",Table2[[#This Row],[loc?]])))</f>
        <v>0</v>
      </c>
      <c r="Q867" s="6" t="b">
        <f>AND(OR(ISNUMBER(FIND(" m ",Table2[[#This Row],[loc?]])),ISNUMBER(FIND(" mm ",Table2[[#This Row],[loc?]]))),SUBSTITUTE(SUBSTITUTE(Table2[[#This Row],[loc?]]," m ","")," mm ","")="")</f>
        <v>0</v>
      </c>
      <c r="R867" s="36" cm="1">
        <f t="array" ref="R867">AVERAGE(IF(Table2[[#This Row],[Min_aerobic_1]:[Min_aerobic_2]]="NA",0,Table2[[#This Row],[Min_aerobic_1]:[Min_aerobic_2]]))</f>
        <v>6.2699239239931946E-5</v>
      </c>
    </row>
    <row r="868" spans="1:18" x14ac:dyDescent="0.35">
      <c r="A868" s="4" t="s">
        <v>2599</v>
      </c>
      <c r="B868" s="4" t="s">
        <v>2600</v>
      </c>
      <c r="C868" s="4" t="s">
        <v>2601</v>
      </c>
      <c r="D868" s="4">
        <v>1.3114795457577801E-3</v>
      </c>
      <c r="E868" s="4">
        <v>1.6134146679530801E-3</v>
      </c>
      <c r="F868" s="4">
        <v>8.575257500542E-4</v>
      </c>
      <c r="G868" s="4">
        <v>8.6788226139096003E-4</v>
      </c>
      <c r="H868" s="4">
        <v>2.2851430583520202E-3</v>
      </c>
      <c r="I868" s="4">
        <v>2.3528178575782598E-3</v>
      </c>
      <c r="J868" s="4">
        <v>2.2368847931407299E-3</v>
      </c>
      <c r="K868" s="4">
        <v>1.5595192790111101E-3</v>
      </c>
      <c r="L868" s="4">
        <v>1.50876552767073E-3</v>
      </c>
      <c r="M868" s="4">
        <v>1.46423101887899E-3</v>
      </c>
      <c r="N868" s="4" t="b">
        <f>_xlfn.XLOOKUP(Table2[[#This Row],[Protein]],Table3[name],Table3[subloc_assigned],"")&lt;&gt;""</f>
        <v>1</v>
      </c>
      <c r="O868" s="6" t="str" cm="1">
        <f t="array" ref="O868">IF(Table2[[#This Row],[modeled?]]," "&amp;_xlfn.TEXTJOIN(" ",FALSE,_xlfn._xlws.FILTER(Table3[subloc_assigned],Table3[name]=Table2[[#This Row],[Protein]],""))&amp;" ","")</f>
        <v xml:space="preserve"> c </v>
      </c>
      <c r="P868" s="6" t="b">
        <f>OR(ISNUMBER(FIND(" m ",Table2[[#This Row],[loc?]])),ISNUMBER(FIND(" mm ",Table2[[#This Row],[loc?]])))</f>
        <v>0</v>
      </c>
      <c r="Q868" s="6" t="b">
        <f>AND(OR(ISNUMBER(FIND(" m ",Table2[[#This Row],[loc?]])),ISNUMBER(FIND(" mm ",Table2[[#This Row],[loc?]]))),SUBSTITUTE(SUBSTITUTE(Table2[[#This Row],[loc?]]," m ","")," mm ","")="")</f>
        <v>0</v>
      </c>
      <c r="R868" s="36" cm="1">
        <f t="array" ref="R868">AVERAGE(IF(Table2[[#This Row],[Min_aerobic_1]:[Min_aerobic_2]]="NA",0,Table2[[#This Row],[Min_aerobic_1]:[Min_aerobic_2]]))</f>
        <v>1.4624471068554301E-3</v>
      </c>
    </row>
    <row r="869" spans="1:18" x14ac:dyDescent="0.35">
      <c r="A869" s="4" t="s">
        <v>2602</v>
      </c>
      <c r="B869" s="4" t="s">
        <v>2603</v>
      </c>
      <c r="C869" s="4" t="s">
        <v>2604</v>
      </c>
      <c r="D869" s="4">
        <v>5.1486620246190098E-4</v>
      </c>
      <c r="E869" s="4">
        <v>5.5834577669838998E-4</v>
      </c>
      <c r="F869" s="4">
        <v>7.2160698306510996E-4</v>
      </c>
      <c r="G869" s="4">
        <v>7.2632470407490198E-4</v>
      </c>
      <c r="H869" s="4">
        <v>2.1578024773143199E-4</v>
      </c>
      <c r="I869" s="4">
        <v>2.5203794210174898E-4</v>
      </c>
      <c r="J869" s="4">
        <v>2.6019639222379899E-4</v>
      </c>
      <c r="K869" s="4">
        <v>2.18961283817065E-4</v>
      </c>
      <c r="L869" s="4">
        <v>2.4617174316554597E-4</v>
      </c>
      <c r="M869" s="4">
        <v>2.5019830119434001E-4</v>
      </c>
      <c r="N869" s="4" t="b">
        <f>_xlfn.XLOOKUP(Table2[[#This Row],[Protein]],Table3[name],Table3[subloc_assigned],"")&lt;&gt;""</f>
        <v>1</v>
      </c>
      <c r="O869" s="6" t="str" cm="1">
        <f t="array" ref="O869">IF(Table2[[#This Row],[modeled?]]," "&amp;_xlfn.TEXTJOIN(" ",FALSE,_xlfn._xlws.FILTER(Table3[subloc_assigned],Table3[name]=Table2[[#This Row],[Protein]],""))&amp;" ","")</f>
        <v xml:space="preserve"> m </v>
      </c>
      <c r="P869" s="6" t="b">
        <f>OR(ISNUMBER(FIND(" m ",Table2[[#This Row],[loc?]])),ISNUMBER(FIND(" mm ",Table2[[#This Row],[loc?]])))</f>
        <v>1</v>
      </c>
      <c r="Q869" s="6" t="b">
        <f>AND(OR(ISNUMBER(FIND(" m ",Table2[[#This Row],[loc?]])),ISNUMBER(FIND(" mm ",Table2[[#This Row],[loc?]]))),SUBSTITUTE(SUBSTITUTE(Table2[[#This Row],[loc?]]," m ","")," mm ","")="")</f>
        <v>1</v>
      </c>
      <c r="R869" s="36" cm="1">
        <f t="array" ref="R869">AVERAGE(IF(Table2[[#This Row],[Min_aerobic_1]:[Min_aerobic_2]]="NA",0,Table2[[#This Row],[Min_aerobic_1]:[Min_aerobic_2]]))</f>
        <v>5.3660598958014548E-4</v>
      </c>
    </row>
    <row r="870" spans="1:18" x14ac:dyDescent="0.35">
      <c r="A870" s="4" t="s">
        <v>2605</v>
      </c>
      <c r="B870" s="4" t="s">
        <v>2606</v>
      </c>
      <c r="C870" s="4" t="s">
        <v>2607</v>
      </c>
      <c r="D870" s="6">
        <v>1.7191782576504601E-5</v>
      </c>
      <c r="E870" s="6">
        <v>1.6313791601900699E-5</v>
      </c>
      <c r="F870" s="6">
        <v>1.9865934626648E-5</v>
      </c>
      <c r="G870" s="6">
        <v>2.0791294618986201E-5</v>
      </c>
      <c r="H870" s="6">
        <v>1.2803897206301399E-5</v>
      </c>
      <c r="I870" s="6">
        <v>1.43288941990025E-5</v>
      </c>
      <c r="J870" s="6">
        <v>1.27272385291221E-5</v>
      </c>
      <c r="K870" s="6">
        <v>1.40288762940741E-5</v>
      </c>
      <c r="L870" s="6">
        <v>1.4107445812696499E-5</v>
      </c>
      <c r="M870" s="6">
        <v>1.4434940318899499E-5</v>
      </c>
      <c r="N870" s="4" t="b">
        <f>_xlfn.XLOOKUP(Table2[[#This Row],[Protein]],Table3[name],Table3[subloc_assigned],"")&lt;&gt;""</f>
        <v>0</v>
      </c>
      <c r="O870" s="6" t="str" cm="1">
        <f t="array" ref="O870">IF(Table2[[#This Row],[modeled?]]," "&amp;_xlfn.TEXTJOIN(" ",FALSE,_xlfn._xlws.FILTER(Table3[subloc_assigned],Table3[name]=Table2[[#This Row],[Protein]],""))&amp;" ","")</f>
        <v/>
      </c>
      <c r="P870" s="6" t="b">
        <f>OR(ISNUMBER(FIND(" m ",Table2[[#This Row],[loc?]])),ISNUMBER(FIND(" mm ",Table2[[#This Row],[loc?]])))</f>
        <v>0</v>
      </c>
      <c r="Q870" s="6" t="b">
        <f>AND(OR(ISNUMBER(FIND(" m ",Table2[[#This Row],[loc?]])),ISNUMBER(FIND(" mm ",Table2[[#This Row],[loc?]]))),SUBSTITUTE(SUBSTITUTE(Table2[[#This Row],[loc?]]," m ","")," mm ","")="")</f>
        <v>0</v>
      </c>
      <c r="R870" s="36" cm="1">
        <f t="array" ref="R870">AVERAGE(IF(Table2[[#This Row],[Min_aerobic_1]:[Min_aerobic_2]]="NA",0,Table2[[#This Row],[Min_aerobic_1]:[Min_aerobic_2]]))</f>
        <v>1.675278708920265E-5</v>
      </c>
    </row>
    <row r="871" spans="1:18" x14ac:dyDescent="0.35">
      <c r="A871" s="4" t="s">
        <v>2608</v>
      </c>
      <c r="B871" s="4" t="s">
        <v>2609</v>
      </c>
      <c r="C871" s="4" t="s">
        <v>2610</v>
      </c>
      <c r="D871" s="6">
        <v>2.5152086090287001E-5</v>
      </c>
      <c r="E871" s="6">
        <v>2.44316057725493E-5</v>
      </c>
      <c r="F871" s="6">
        <v>2.5062838190846502E-5</v>
      </c>
      <c r="G871" s="6">
        <v>2.5762730297132099E-5</v>
      </c>
      <c r="H871" s="6">
        <v>3.8655712723786397E-5</v>
      </c>
      <c r="I871" s="6">
        <v>3.8462828053919702E-5</v>
      </c>
      <c r="J871" s="6">
        <v>4.0891530784331701E-5</v>
      </c>
      <c r="K871" s="6">
        <v>4.2534399988286799E-5</v>
      </c>
      <c r="L871" s="6">
        <v>4.4174390484128397E-5</v>
      </c>
      <c r="M871" s="6">
        <v>4.3213799200431001E-5</v>
      </c>
      <c r="N871" s="4" t="b">
        <f>_xlfn.XLOOKUP(Table2[[#This Row],[Protein]],Table3[name],Table3[subloc_assigned],"")&lt;&gt;""</f>
        <v>0</v>
      </c>
      <c r="O871" s="6" t="str" cm="1">
        <f t="array" ref="O871">IF(Table2[[#This Row],[modeled?]]," "&amp;_xlfn.TEXTJOIN(" ",FALSE,_xlfn._xlws.FILTER(Table3[subloc_assigned],Table3[name]=Table2[[#This Row],[Protein]],""))&amp;" ","")</f>
        <v/>
      </c>
      <c r="P871" s="6" t="b">
        <f>OR(ISNUMBER(FIND(" m ",Table2[[#This Row],[loc?]])),ISNUMBER(FIND(" mm ",Table2[[#This Row],[loc?]])))</f>
        <v>0</v>
      </c>
      <c r="Q871" s="6" t="b">
        <f>AND(OR(ISNUMBER(FIND(" m ",Table2[[#This Row],[loc?]])),ISNUMBER(FIND(" mm ",Table2[[#This Row],[loc?]]))),SUBSTITUTE(SUBSTITUTE(Table2[[#This Row],[loc?]]," m ","")," mm ","")="")</f>
        <v>0</v>
      </c>
      <c r="R871" s="36" cm="1">
        <f t="array" ref="R871">AVERAGE(IF(Table2[[#This Row],[Min_aerobic_1]:[Min_aerobic_2]]="NA",0,Table2[[#This Row],[Min_aerobic_1]:[Min_aerobic_2]]))</f>
        <v>2.4791845931418149E-5</v>
      </c>
    </row>
    <row r="872" spans="1:18" x14ac:dyDescent="0.35">
      <c r="A872" s="4" t="s">
        <v>2611</v>
      </c>
      <c r="B872" s="4" t="s">
        <v>2612</v>
      </c>
      <c r="C872" s="4" t="s">
        <v>2613</v>
      </c>
      <c r="D872" s="4">
        <v>1.6439408913795001E-2</v>
      </c>
      <c r="E872" s="4">
        <v>1.47472002039366E-2</v>
      </c>
      <c r="F872" s="4">
        <v>1.9539663607712199E-2</v>
      </c>
      <c r="G872" s="4">
        <v>1.9363630807206201E-2</v>
      </c>
      <c r="H872" s="4">
        <v>1.6327249557507899E-2</v>
      </c>
      <c r="I872" s="4">
        <v>1.68054743825066E-2</v>
      </c>
      <c r="J872" s="4">
        <v>1.6093028345656499E-2</v>
      </c>
      <c r="K872" s="4">
        <v>1.8918650649730601E-2</v>
      </c>
      <c r="L872" s="4">
        <v>1.93339324710557E-2</v>
      </c>
      <c r="M872" s="4">
        <v>1.9699309389987901E-2</v>
      </c>
      <c r="N872" s="4" t="b">
        <f>_xlfn.XLOOKUP(Table2[[#This Row],[Protein]],Table3[name],Table3[subloc_assigned],"")&lt;&gt;""</f>
        <v>0</v>
      </c>
      <c r="O872" s="6" t="str" cm="1">
        <f t="array" ref="O872">IF(Table2[[#This Row],[modeled?]]," "&amp;_xlfn.TEXTJOIN(" ",FALSE,_xlfn._xlws.FILTER(Table3[subloc_assigned],Table3[name]=Table2[[#This Row],[Protein]],""))&amp;" ","")</f>
        <v/>
      </c>
      <c r="P872" s="6" t="b">
        <f>OR(ISNUMBER(FIND(" m ",Table2[[#This Row],[loc?]])),ISNUMBER(FIND(" mm ",Table2[[#This Row],[loc?]])))</f>
        <v>0</v>
      </c>
      <c r="Q872" s="6" t="b">
        <f>AND(OR(ISNUMBER(FIND(" m ",Table2[[#This Row],[loc?]])),ISNUMBER(FIND(" mm ",Table2[[#This Row],[loc?]]))),SUBSTITUTE(SUBSTITUTE(Table2[[#This Row],[loc?]]," m ","")," mm ","")="")</f>
        <v>0</v>
      </c>
      <c r="R872" s="36" cm="1">
        <f t="array" ref="R872">AVERAGE(IF(Table2[[#This Row],[Min_aerobic_1]:[Min_aerobic_2]]="NA",0,Table2[[#This Row],[Min_aerobic_1]:[Min_aerobic_2]]))</f>
        <v>1.55933045588658E-2</v>
      </c>
    </row>
    <row r="873" spans="1:18" x14ac:dyDescent="0.35">
      <c r="A873" s="4" t="s">
        <v>2614</v>
      </c>
      <c r="B873" s="4" t="s">
        <v>2615</v>
      </c>
      <c r="C873" s="4" t="s">
        <v>2616</v>
      </c>
      <c r="D873" s="4">
        <v>1.4995900402732E-4</v>
      </c>
      <c r="E873" s="4">
        <v>1.5064539212746901E-4</v>
      </c>
      <c r="F873" s="4">
        <v>1.3197369522839999E-4</v>
      </c>
      <c r="G873" s="4">
        <v>1.32011441140353E-4</v>
      </c>
      <c r="H873" s="4">
        <v>2.01826854687669E-4</v>
      </c>
      <c r="I873" s="4">
        <v>2.0692083359378301E-4</v>
      </c>
      <c r="J873" s="4">
        <v>2.0612922863933499E-4</v>
      </c>
      <c r="K873" s="4">
        <v>1.9071770983359899E-4</v>
      </c>
      <c r="L873" s="4">
        <v>1.8750430266808101E-4</v>
      </c>
      <c r="M873" s="4">
        <v>1.90319043968405E-4</v>
      </c>
      <c r="N873" s="4" t="b">
        <f>_xlfn.XLOOKUP(Table2[[#This Row],[Protein]],Table3[name],Table3[subloc_assigned],"")&lt;&gt;""</f>
        <v>1</v>
      </c>
      <c r="O873" s="6" t="str" cm="1">
        <f t="array" ref="O873">IF(Table2[[#This Row],[modeled?]]," "&amp;_xlfn.TEXTJOIN(" ",FALSE,_xlfn._xlws.FILTER(Table3[subloc_assigned],Table3[name]=Table2[[#This Row],[Protein]],""))&amp;" ","")</f>
        <v xml:space="preserve"> c </v>
      </c>
      <c r="P873" s="6" t="b">
        <f>OR(ISNUMBER(FIND(" m ",Table2[[#This Row],[loc?]])),ISNUMBER(FIND(" mm ",Table2[[#This Row],[loc?]])))</f>
        <v>0</v>
      </c>
      <c r="Q873" s="6" t="b">
        <f>AND(OR(ISNUMBER(FIND(" m ",Table2[[#This Row],[loc?]])),ISNUMBER(FIND(" mm ",Table2[[#This Row],[loc?]]))),SUBSTITUTE(SUBSTITUTE(Table2[[#This Row],[loc?]]," m ","")," mm ","")="")</f>
        <v>0</v>
      </c>
      <c r="R873" s="36" cm="1">
        <f t="array" ref="R873">AVERAGE(IF(Table2[[#This Row],[Min_aerobic_1]:[Min_aerobic_2]]="NA",0,Table2[[#This Row],[Min_aerobic_1]:[Min_aerobic_2]]))</f>
        <v>1.5030219807739449E-4</v>
      </c>
    </row>
    <row r="874" spans="1:18" x14ac:dyDescent="0.35">
      <c r="A874" s="4" t="s">
        <v>2617</v>
      </c>
      <c r="B874" s="4" t="s">
        <v>2618</v>
      </c>
      <c r="C874" s="4" t="s">
        <v>2619</v>
      </c>
      <c r="D874" s="6">
        <v>1.78842049632418E-6</v>
      </c>
      <c r="E874" s="6">
        <v>1.78201603385513E-6</v>
      </c>
      <c r="F874" s="6">
        <v>1.8519605271332801E-6</v>
      </c>
      <c r="G874" s="6">
        <v>1.8403370388582399E-6</v>
      </c>
      <c r="H874" s="6">
        <v>2.4705020536592E-6</v>
      </c>
      <c r="I874" s="6">
        <v>3.10479062521426E-6</v>
      </c>
      <c r="J874" s="6">
        <v>2.6387805305821301E-6</v>
      </c>
      <c r="K874" s="6">
        <v>3.7231657424482098E-6</v>
      </c>
      <c r="L874" s="6">
        <v>3.5175189646547501E-6</v>
      </c>
      <c r="M874" s="6">
        <v>3.6866526814794299E-6</v>
      </c>
      <c r="N874" s="4" t="b">
        <f>_xlfn.XLOOKUP(Table2[[#This Row],[Protein]],Table3[name],Table3[subloc_assigned],"")&lt;&gt;""</f>
        <v>0</v>
      </c>
      <c r="O874" s="6" t="str" cm="1">
        <f t="array" ref="O874">IF(Table2[[#This Row],[modeled?]]," "&amp;_xlfn.TEXTJOIN(" ",FALSE,_xlfn._xlws.FILTER(Table3[subloc_assigned],Table3[name]=Table2[[#This Row],[Protein]],""))&amp;" ","")</f>
        <v/>
      </c>
      <c r="P874" s="6" t="b">
        <f>OR(ISNUMBER(FIND(" m ",Table2[[#This Row],[loc?]])),ISNUMBER(FIND(" mm ",Table2[[#This Row],[loc?]])))</f>
        <v>0</v>
      </c>
      <c r="Q874" s="6" t="b">
        <f>AND(OR(ISNUMBER(FIND(" m ",Table2[[#This Row],[loc?]])),ISNUMBER(FIND(" mm ",Table2[[#This Row],[loc?]]))),SUBSTITUTE(SUBSTITUTE(Table2[[#This Row],[loc?]]," m ","")," mm ","")="")</f>
        <v>0</v>
      </c>
      <c r="R874" s="36" cm="1">
        <f t="array" ref="R874">AVERAGE(IF(Table2[[#This Row],[Min_aerobic_1]:[Min_aerobic_2]]="NA",0,Table2[[#This Row],[Min_aerobic_1]:[Min_aerobic_2]]))</f>
        <v>1.785218265089655E-6</v>
      </c>
    </row>
    <row r="875" spans="1:18" x14ac:dyDescent="0.35">
      <c r="A875" s="4" t="s">
        <v>2620</v>
      </c>
      <c r="B875" s="4" t="s">
        <v>2621</v>
      </c>
      <c r="C875" s="4" t="s">
        <v>2622</v>
      </c>
      <c r="D875" s="4" t="s">
        <v>19</v>
      </c>
      <c r="E875" s="4" t="s">
        <v>19</v>
      </c>
      <c r="F875" s="4" t="s">
        <v>19</v>
      </c>
      <c r="G875" s="4" t="s">
        <v>19</v>
      </c>
      <c r="H875" s="6">
        <v>5.4449131911769099E-6</v>
      </c>
      <c r="I875" s="6">
        <v>5.2565002926929104E-6</v>
      </c>
      <c r="J875" s="6">
        <v>5.6603369573245703E-6</v>
      </c>
      <c r="K875" s="6">
        <v>5.6588559569002402E-6</v>
      </c>
      <c r="L875" s="6">
        <v>7.3903275615127901E-6</v>
      </c>
      <c r="M875" s="6">
        <v>6.9197507545384903E-6</v>
      </c>
      <c r="N875" s="4" t="b">
        <f>_xlfn.XLOOKUP(Table2[[#This Row],[Protein]],Table3[name],Table3[subloc_assigned],"")&lt;&gt;""</f>
        <v>0</v>
      </c>
      <c r="O875" s="6" t="str" cm="1">
        <f t="array" ref="O875">IF(Table2[[#This Row],[modeled?]]," "&amp;_xlfn.TEXTJOIN(" ",FALSE,_xlfn._xlws.FILTER(Table3[subloc_assigned],Table3[name]=Table2[[#This Row],[Protein]],""))&amp;" ","")</f>
        <v/>
      </c>
      <c r="P875" s="6" t="b">
        <f>OR(ISNUMBER(FIND(" m ",Table2[[#This Row],[loc?]])),ISNUMBER(FIND(" mm ",Table2[[#This Row],[loc?]])))</f>
        <v>0</v>
      </c>
      <c r="Q875" s="6" t="b">
        <f>AND(OR(ISNUMBER(FIND(" m ",Table2[[#This Row],[loc?]])),ISNUMBER(FIND(" mm ",Table2[[#This Row],[loc?]]))),SUBSTITUTE(SUBSTITUTE(Table2[[#This Row],[loc?]]," m ","")," mm ","")="")</f>
        <v>0</v>
      </c>
      <c r="R875" s="36" cm="1">
        <f t="array" ref="R875">AVERAGE(IF(Table2[[#This Row],[Min_aerobic_1]:[Min_aerobic_2]]="NA",0,Table2[[#This Row],[Min_aerobic_1]:[Min_aerobic_2]]))</f>
        <v>0</v>
      </c>
    </row>
    <row r="876" spans="1:18" x14ac:dyDescent="0.35">
      <c r="A876" s="4" t="s">
        <v>2623</v>
      </c>
      <c r="B876" s="4" t="s">
        <v>2624</v>
      </c>
      <c r="C876" s="4" t="s">
        <v>2625</v>
      </c>
      <c r="D876" s="4">
        <v>1.8077734149161501E-4</v>
      </c>
      <c r="E876" s="4">
        <v>1.5901389429786501E-4</v>
      </c>
      <c r="F876" s="4">
        <v>1.4164140517796401E-4</v>
      </c>
      <c r="G876" s="4">
        <v>1.4898738996209799E-4</v>
      </c>
      <c r="H876" s="4">
        <v>1.2953466458803599E-4</v>
      </c>
      <c r="I876" s="4">
        <v>1.33502144539004E-4</v>
      </c>
      <c r="J876" s="4">
        <v>1.3595469981732999E-4</v>
      </c>
      <c r="K876" s="6">
        <v>9.7061025362016196E-5</v>
      </c>
      <c r="L876" s="6">
        <v>9.7325122055554703E-5</v>
      </c>
      <c r="M876" s="4">
        <v>1.01383301874519E-4</v>
      </c>
      <c r="N876" s="4" t="b">
        <f>_xlfn.XLOOKUP(Table2[[#This Row],[Protein]],Table3[name],Table3[subloc_assigned],"")&lt;&gt;""</f>
        <v>1</v>
      </c>
      <c r="O876" s="6" t="str" cm="1">
        <f t="array" ref="O876">IF(Table2[[#This Row],[modeled?]]," "&amp;_xlfn.TEXTJOIN(" ",FALSE,_xlfn._xlws.FILTER(Table3[subloc_assigned],Table3[name]=Table2[[#This Row],[Protein]],""))&amp;" ","")</f>
        <v xml:space="preserve"> mm </v>
      </c>
      <c r="P876" s="6" t="b">
        <f>OR(ISNUMBER(FIND(" m ",Table2[[#This Row],[loc?]])),ISNUMBER(FIND(" mm ",Table2[[#This Row],[loc?]])))</f>
        <v>1</v>
      </c>
      <c r="Q876" s="6" t="b">
        <f>AND(OR(ISNUMBER(FIND(" m ",Table2[[#This Row],[loc?]])),ISNUMBER(FIND(" mm ",Table2[[#This Row],[loc?]]))),SUBSTITUTE(SUBSTITUTE(Table2[[#This Row],[loc?]]," m ","")," mm ","")="")</f>
        <v>1</v>
      </c>
      <c r="R876" s="36" cm="1">
        <f t="array" ref="R876">AVERAGE(IF(Table2[[#This Row],[Min_aerobic_1]:[Min_aerobic_2]]="NA",0,Table2[[#This Row],[Min_aerobic_1]:[Min_aerobic_2]]))</f>
        <v>1.6989561789474002E-4</v>
      </c>
    </row>
    <row r="877" spans="1:18" x14ac:dyDescent="0.35">
      <c r="A877" s="4" t="s">
        <v>2626</v>
      </c>
      <c r="B877" s="4" t="s">
        <v>2627</v>
      </c>
      <c r="C877" s="4" t="s">
        <v>2628</v>
      </c>
      <c r="D877" s="4">
        <v>5.1118199440800005E-4</v>
      </c>
      <c r="E877" s="4">
        <v>4.6901307404737799E-4</v>
      </c>
      <c r="F877" s="6">
        <v>6.6859787941623899E-5</v>
      </c>
      <c r="G877" s="6">
        <v>5.53728614380438E-5</v>
      </c>
      <c r="H877" s="4">
        <v>3.3479162531004699E-4</v>
      </c>
      <c r="I877" s="4">
        <v>3.3563340574502103E-4</v>
      </c>
      <c r="J877" s="4">
        <v>3.4115918681647099E-4</v>
      </c>
      <c r="K877" s="6">
        <v>5.4391244136183703E-5</v>
      </c>
      <c r="L877" s="6">
        <v>5.2793235609267598E-5</v>
      </c>
      <c r="M877" s="6">
        <v>5.6802778055221897E-5</v>
      </c>
      <c r="N877" s="4" t="b">
        <f>_xlfn.XLOOKUP(Table2[[#This Row],[Protein]],Table3[name],Table3[subloc_assigned],"")&lt;&gt;""</f>
        <v>1</v>
      </c>
      <c r="O877" s="6" t="str" cm="1">
        <f t="array" ref="O877">IF(Table2[[#This Row],[modeled?]]," "&amp;_xlfn.TEXTJOIN(" ",FALSE,_xlfn._xlws.FILTER(Table3[subloc_assigned],Table3[name]=Table2[[#This Row],[Protein]],""))&amp;" ","")</f>
        <v xml:space="preserve"> mm </v>
      </c>
      <c r="P877" s="6" t="b">
        <f>OR(ISNUMBER(FIND(" m ",Table2[[#This Row],[loc?]])),ISNUMBER(FIND(" mm ",Table2[[#This Row],[loc?]])))</f>
        <v>1</v>
      </c>
      <c r="Q877" s="6" t="b">
        <f>AND(OR(ISNUMBER(FIND(" m ",Table2[[#This Row],[loc?]])),ISNUMBER(FIND(" mm ",Table2[[#This Row],[loc?]]))),SUBSTITUTE(SUBSTITUTE(Table2[[#This Row],[loc?]]," m ","")," mm ","")="")</f>
        <v>1</v>
      </c>
      <c r="R877" s="36" cm="1">
        <f t="array" ref="R877">AVERAGE(IF(Table2[[#This Row],[Min_aerobic_1]:[Min_aerobic_2]]="NA",0,Table2[[#This Row],[Min_aerobic_1]:[Min_aerobic_2]]))</f>
        <v>4.9009753422768899E-4</v>
      </c>
    </row>
    <row r="878" spans="1:18" x14ac:dyDescent="0.35">
      <c r="A878" s="4" t="s">
        <v>2629</v>
      </c>
      <c r="B878" s="4" t="s">
        <v>2630</v>
      </c>
      <c r="C878" s="4" t="s">
        <v>2631</v>
      </c>
      <c r="D878" s="6">
        <v>4.3307322801329602E-5</v>
      </c>
      <c r="E878" s="6">
        <v>3.2211289921551698E-5</v>
      </c>
      <c r="F878" s="6">
        <v>4.1324584021898902E-5</v>
      </c>
      <c r="G878" s="6">
        <v>3.7946514659397902E-5</v>
      </c>
      <c r="H878" s="6">
        <v>4.4810540812123003E-5</v>
      </c>
      <c r="I878" s="6">
        <v>4.6051358315777097E-5</v>
      </c>
      <c r="J878" s="6">
        <v>4.7594544046379797E-5</v>
      </c>
      <c r="K878" s="6">
        <v>5.17331405486222E-5</v>
      </c>
      <c r="L878" s="6">
        <v>5.3238997455915201E-5</v>
      </c>
      <c r="M878" s="6">
        <v>5.4079569009758502E-5</v>
      </c>
      <c r="N878" s="4" t="b">
        <f>_xlfn.XLOOKUP(Table2[[#This Row],[Protein]],Table3[name],Table3[subloc_assigned],"")&lt;&gt;""</f>
        <v>0</v>
      </c>
      <c r="O878" s="6" t="str" cm="1">
        <f t="array" ref="O878">IF(Table2[[#This Row],[modeled?]]," "&amp;_xlfn.TEXTJOIN(" ",FALSE,_xlfn._xlws.FILTER(Table3[subloc_assigned],Table3[name]=Table2[[#This Row],[Protein]],""))&amp;" ","")</f>
        <v/>
      </c>
      <c r="P878" s="6" t="b">
        <f>OR(ISNUMBER(FIND(" m ",Table2[[#This Row],[loc?]])),ISNUMBER(FIND(" mm ",Table2[[#This Row],[loc?]])))</f>
        <v>0</v>
      </c>
      <c r="Q878" s="6" t="b">
        <f>AND(OR(ISNUMBER(FIND(" m ",Table2[[#This Row],[loc?]])),ISNUMBER(FIND(" mm ",Table2[[#This Row],[loc?]]))),SUBSTITUTE(SUBSTITUTE(Table2[[#This Row],[loc?]]," m ","")," mm ","")="")</f>
        <v>0</v>
      </c>
      <c r="R878" s="36" cm="1">
        <f t="array" ref="R878">AVERAGE(IF(Table2[[#This Row],[Min_aerobic_1]:[Min_aerobic_2]]="NA",0,Table2[[#This Row],[Min_aerobic_1]:[Min_aerobic_2]]))</f>
        <v>3.7759306361440654E-5</v>
      </c>
    </row>
    <row r="879" spans="1:18" x14ac:dyDescent="0.35">
      <c r="A879" s="4" t="s">
        <v>2632</v>
      </c>
      <c r="B879" s="4" t="s">
        <v>2633</v>
      </c>
      <c r="C879" s="4" t="s">
        <v>2634</v>
      </c>
      <c r="D879" s="6">
        <v>6.5036516409320707E-5</v>
      </c>
      <c r="E879" s="6">
        <v>6.8496488418873206E-5</v>
      </c>
      <c r="F879" s="6">
        <v>7.7413630069697993E-5</v>
      </c>
      <c r="G879" s="6">
        <v>8.2275506910322197E-5</v>
      </c>
      <c r="H879" s="6">
        <v>7.4527828486100606E-5</v>
      </c>
      <c r="I879" s="6">
        <v>7.1185507069383705E-5</v>
      </c>
      <c r="J879" s="6">
        <v>7.7479557443398402E-5</v>
      </c>
      <c r="K879" s="6">
        <v>8.7371546574800896E-5</v>
      </c>
      <c r="L879" s="6">
        <v>8.8749983012242298E-5</v>
      </c>
      <c r="M879" s="6">
        <v>9.09583566934597E-5</v>
      </c>
      <c r="N879" s="4" t="b">
        <f>_xlfn.XLOOKUP(Table2[[#This Row],[Protein]],Table3[name],Table3[subloc_assigned],"")&lt;&gt;""</f>
        <v>0</v>
      </c>
      <c r="O879" s="6" t="str" cm="1">
        <f t="array" ref="O879">IF(Table2[[#This Row],[modeled?]]," "&amp;_xlfn.TEXTJOIN(" ",FALSE,_xlfn._xlws.FILTER(Table3[subloc_assigned],Table3[name]=Table2[[#This Row],[Protein]],""))&amp;" ","")</f>
        <v/>
      </c>
      <c r="P879" s="6" t="b">
        <f>OR(ISNUMBER(FIND(" m ",Table2[[#This Row],[loc?]])),ISNUMBER(FIND(" mm ",Table2[[#This Row],[loc?]])))</f>
        <v>0</v>
      </c>
      <c r="Q879" s="6" t="b">
        <f>AND(OR(ISNUMBER(FIND(" m ",Table2[[#This Row],[loc?]])),ISNUMBER(FIND(" mm ",Table2[[#This Row],[loc?]]))),SUBSTITUTE(SUBSTITUTE(Table2[[#This Row],[loc?]]," m ","")," mm ","")="")</f>
        <v>0</v>
      </c>
      <c r="R879" s="36" cm="1">
        <f t="array" ref="R879">AVERAGE(IF(Table2[[#This Row],[Min_aerobic_1]:[Min_aerobic_2]]="NA",0,Table2[[#This Row],[Min_aerobic_1]:[Min_aerobic_2]]))</f>
        <v>6.6766502414096956E-5</v>
      </c>
    </row>
    <row r="880" spans="1:18" x14ac:dyDescent="0.35">
      <c r="A880" s="4" t="s">
        <v>2635</v>
      </c>
      <c r="B880" s="4" t="s">
        <v>2636</v>
      </c>
      <c r="C880" s="4" t="s">
        <v>2637</v>
      </c>
      <c r="D880" s="6">
        <v>3.1689178299351799E-6</v>
      </c>
      <c r="E880" s="6">
        <v>3.7507039870089702E-6</v>
      </c>
      <c r="F880" s="6">
        <v>3.3060711929118501E-6</v>
      </c>
      <c r="G880" s="6">
        <v>3.8118749459506801E-6</v>
      </c>
      <c r="H880" s="6">
        <v>2.30557695855071E-6</v>
      </c>
      <c r="I880" s="6">
        <v>2.6206083283872602E-6</v>
      </c>
      <c r="J880" s="6">
        <v>2.59740532288833E-6</v>
      </c>
      <c r="K880" s="6">
        <v>2.49152678631524E-6</v>
      </c>
      <c r="L880" s="6">
        <v>2.9556670421683402E-6</v>
      </c>
      <c r="M880" s="6">
        <v>2.8446659629763698E-6</v>
      </c>
      <c r="N880" s="4" t="b">
        <f>_xlfn.XLOOKUP(Table2[[#This Row],[Protein]],Table3[name],Table3[subloc_assigned],"")&lt;&gt;""</f>
        <v>0</v>
      </c>
      <c r="O880" s="6" t="str" cm="1">
        <f t="array" ref="O880">IF(Table2[[#This Row],[modeled?]]," "&amp;_xlfn.TEXTJOIN(" ",FALSE,_xlfn._xlws.FILTER(Table3[subloc_assigned],Table3[name]=Table2[[#This Row],[Protein]],""))&amp;" ","")</f>
        <v/>
      </c>
      <c r="P880" s="6" t="b">
        <f>OR(ISNUMBER(FIND(" m ",Table2[[#This Row],[loc?]])),ISNUMBER(FIND(" mm ",Table2[[#This Row],[loc?]])))</f>
        <v>0</v>
      </c>
      <c r="Q880" s="6" t="b">
        <f>AND(OR(ISNUMBER(FIND(" m ",Table2[[#This Row],[loc?]])),ISNUMBER(FIND(" mm ",Table2[[#This Row],[loc?]]))),SUBSTITUTE(SUBSTITUTE(Table2[[#This Row],[loc?]]," m ","")," mm ","")="")</f>
        <v>0</v>
      </c>
      <c r="R880" s="36" cm="1">
        <f t="array" ref="R880">AVERAGE(IF(Table2[[#This Row],[Min_aerobic_1]:[Min_aerobic_2]]="NA",0,Table2[[#This Row],[Min_aerobic_1]:[Min_aerobic_2]]))</f>
        <v>3.4598109084720748E-6</v>
      </c>
    </row>
    <row r="881" spans="1:18" x14ac:dyDescent="0.35">
      <c r="A881" s="4" t="s">
        <v>2638</v>
      </c>
      <c r="B881" s="4" t="s">
        <v>2639</v>
      </c>
      <c r="C881" s="4" t="s">
        <v>2640</v>
      </c>
      <c r="D881" s="4">
        <v>2.0058083279204101E-4</v>
      </c>
      <c r="E881" s="4">
        <v>1.6043569532762101E-4</v>
      </c>
      <c r="F881" s="4">
        <v>2.3051739049781701E-4</v>
      </c>
      <c r="G881" s="4">
        <v>2.25560713986605E-4</v>
      </c>
      <c r="H881" s="4">
        <v>2.0984147027454001E-4</v>
      </c>
      <c r="I881" s="4">
        <v>2.0724730731375699E-4</v>
      </c>
      <c r="J881" s="4">
        <v>2.21807219502295E-4</v>
      </c>
      <c r="K881" s="4">
        <v>2.33619011582199E-4</v>
      </c>
      <c r="L881" s="4">
        <v>2.3714684703941599E-4</v>
      </c>
      <c r="M881" s="4">
        <v>2.4689968973916701E-4</v>
      </c>
      <c r="N881" s="4" t="b">
        <f>_xlfn.XLOOKUP(Table2[[#This Row],[Protein]],Table3[name],Table3[subloc_assigned],"")&lt;&gt;""</f>
        <v>0</v>
      </c>
      <c r="O881" s="6" t="str" cm="1">
        <f t="array" ref="O881">IF(Table2[[#This Row],[modeled?]]," "&amp;_xlfn.TEXTJOIN(" ",FALSE,_xlfn._xlws.FILTER(Table3[subloc_assigned],Table3[name]=Table2[[#This Row],[Protein]],""))&amp;" ","")</f>
        <v/>
      </c>
      <c r="P881" s="6" t="b">
        <f>OR(ISNUMBER(FIND(" m ",Table2[[#This Row],[loc?]])),ISNUMBER(FIND(" mm ",Table2[[#This Row],[loc?]])))</f>
        <v>0</v>
      </c>
      <c r="Q881" s="6" t="b">
        <f>AND(OR(ISNUMBER(FIND(" m ",Table2[[#This Row],[loc?]])),ISNUMBER(FIND(" mm ",Table2[[#This Row],[loc?]]))),SUBSTITUTE(SUBSTITUTE(Table2[[#This Row],[loc?]]," m ","")," mm ","")="")</f>
        <v>0</v>
      </c>
      <c r="R881" s="36" cm="1">
        <f t="array" ref="R881">AVERAGE(IF(Table2[[#This Row],[Min_aerobic_1]:[Min_aerobic_2]]="NA",0,Table2[[#This Row],[Min_aerobic_1]:[Min_aerobic_2]]))</f>
        <v>1.8050826405983101E-4</v>
      </c>
    </row>
    <row r="882" spans="1:18" x14ac:dyDescent="0.35">
      <c r="A882" s="4" t="s">
        <v>2641</v>
      </c>
      <c r="B882" s="4" t="s">
        <v>2642</v>
      </c>
      <c r="C882" s="4" t="s">
        <v>2643</v>
      </c>
      <c r="D882" s="6">
        <v>2.93206616936702E-7</v>
      </c>
      <c r="E882" s="6">
        <v>2.8903419178951798E-7</v>
      </c>
      <c r="F882" s="6">
        <v>2.5109608609661799E-7</v>
      </c>
      <c r="G882" s="6">
        <v>2.5214394337887402E-7</v>
      </c>
      <c r="H882" s="6">
        <v>2.6247191980654998E-7</v>
      </c>
      <c r="I882" s="6">
        <v>2.08202376901417E-7</v>
      </c>
      <c r="J882" s="6">
        <v>2.8966456739542803E-7</v>
      </c>
      <c r="K882" s="6">
        <v>2.7239449634675101E-7</v>
      </c>
      <c r="L882" s="6">
        <v>2.3033587498079401E-7</v>
      </c>
      <c r="M882" s="6">
        <v>2.2581998109511799E-7</v>
      </c>
      <c r="N882" s="4" t="b">
        <f>_xlfn.XLOOKUP(Table2[[#This Row],[Protein]],Table3[name],Table3[subloc_assigned],"")&lt;&gt;""</f>
        <v>0</v>
      </c>
      <c r="O882" s="6" t="str" cm="1">
        <f t="array" ref="O882">IF(Table2[[#This Row],[modeled?]]," "&amp;_xlfn.TEXTJOIN(" ",FALSE,_xlfn._xlws.FILTER(Table3[subloc_assigned],Table3[name]=Table2[[#This Row],[Protein]],""))&amp;" ","")</f>
        <v/>
      </c>
      <c r="P882" s="6" t="b">
        <f>OR(ISNUMBER(FIND(" m ",Table2[[#This Row],[loc?]])),ISNUMBER(FIND(" mm ",Table2[[#This Row],[loc?]])))</f>
        <v>0</v>
      </c>
      <c r="Q882" s="6" t="b">
        <f>AND(OR(ISNUMBER(FIND(" m ",Table2[[#This Row],[loc?]])),ISNUMBER(FIND(" mm ",Table2[[#This Row],[loc?]]))),SUBSTITUTE(SUBSTITUTE(Table2[[#This Row],[loc?]]," m ","")," mm ","")="")</f>
        <v>0</v>
      </c>
      <c r="R882" s="36" cm="1">
        <f t="array" ref="R882">AVERAGE(IF(Table2[[#This Row],[Min_aerobic_1]:[Min_aerobic_2]]="NA",0,Table2[[#This Row],[Min_aerobic_1]:[Min_aerobic_2]]))</f>
        <v>2.9112040436310996E-7</v>
      </c>
    </row>
    <row r="883" spans="1:18" x14ac:dyDescent="0.35">
      <c r="A883" s="4" t="s">
        <v>2644</v>
      </c>
      <c r="B883" s="4" t="s">
        <v>2645</v>
      </c>
      <c r="C883" s="4" t="s">
        <v>2646</v>
      </c>
      <c r="D883" s="6">
        <v>1.2362481712299499E-5</v>
      </c>
      <c r="E883" s="6">
        <v>1.0592926423889699E-5</v>
      </c>
      <c r="F883" s="6">
        <v>1.24900671108739E-5</v>
      </c>
      <c r="G883" s="6">
        <v>1.28162871954232E-5</v>
      </c>
      <c r="H883" s="4" t="s">
        <v>19</v>
      </c>
      <c r="I883" s="4" t="s">
        <v>19</v>
      </c>
      <c r="J883" s="4" t="s">
        <v>19</v>
      </c>
      <c r="K883" s="4" t="s">
        <v>19</v>
      </c>
      <c r="L883" s="4" t="s">
        <v>19</v>
      </c>
      <c r="M883" s="4" t="s">
        <v>19</v>
      </c>
      <c r="N883" s="4" t="b">
        <f>_xlfn.XLOOKUP(Table2[[#This Row],[Protein]],Table3[name],Table3[subloc_assigned],"")&lt;&gt;""</f>
        <v>0</v>
      </c>
      <c r="O883" s="6" t="str" cm="1">
        <f t="array" ref="O883">IF(Table2[[#This Row],[modeled?]]," "&amp;_xlfn.TEXTJOIN(" ",FALSE,_xlfn._xlws.FILTER(Table3[subloc_assigned],Table3[name]=Table2[[#This Row],[Protein]],""))&amp;" ","")</f>
        <v/>
      </c>
      <c r="P883" s="6" t="b">
        <f>OR(ISNUMBER(FIND(" m ",Table2[[#This Row],[loc?]])),ISNUMBER(FIND(" mm ",Table2[[#This Row],[loc?]])))</f>
        <v>0</v>
      </c>
      <c r="Q883" s="6" t="b">
        <f>AND(OR(ISNUMBER(FIND(" m ",Table2[[#This Row],[loc?]])),ISNUMBER(FIND(" mm ",Table2[[#This Row],[loc?]]))),SUBSTITUTE(SUBSTITUTE(Table2[[#This Row],[loc?]]," m ","")," mm ","")="")</f>
        <v>0</v>
      </c>
      <c r="R883" s="36" cm="1">
        <f t="array" ref="R883">AVERAGE(IF(Table2[[#This Row],[Min_aerobic_1]:[Min_aerobic_2]]="NA",0,Table2[[#This Row],[Min_aerobic_1]:[Min_aerobic_2]]))</f>
        <v>1.1477704068094599E-5</v>
      </c>
    </row>
    <row r="884" spans="1:18" x14ac:dyDescent="0.35">
      <c r="A884" s="4" t="s">
        <v>2647</v>
      </c>
      <c r="B884" s="4" t="s">
        <v>2648</v>
      </c>
      <c r="C884" s="4" t="s">
        <v>2649</v>
      </c>
      <c r="D884" s="4">
        <v>1.32353939967282E-4</v>
      </c>
      <c r="E884" s="4">
        <v>1.6377224605042099E-4</v>
      </c>
      <c r="F884" s="4">
        <v>1.46155813882719E-4</v>
      </c>
      <c r="G884" s="4">
        <v>1.5053715632654799E-4</v>
      </c>
      <c r="H884" s="6">
        <v>4.7119244664706301E-5</v>
      </c>
      <c r="I884" s="6">
        <v>5.0040050104089899E-5</v>
      </c>
      <c r="J884" s="6">
        <v>5.4944236642380497E-5</v>
      </c>
      <c r="K884" s="6">
        <v>4.9992737606402299E-5</v>
      </c>
      <c r="L884" s="6">
        <v>5.1896770754051903E-5</v>
      </c>
      <c r="M884" s="6">
        <v>5.4194907398805999E-5</v>
      </c>
      <c r="N884" s="4" t="b">
        <f>_xlfn.XLOOKUP(Table2[[#This Row],[Protein]],Table3[name],Table3[subloc_assigned],"")&lt;&gt;""</f>
        <v>1</v>
      </c>
      <c r="O884" s="6" t="str" cm="1">
        <f t="array" ref="O884">IF(Table2[[#This Row],[modeled?]]," "&amp;_xlfn.TEXTJOIN(" ",FALSE,_xlfn._xlws.FILTER(Table3[subloc_assigned],Table3[name]=Table2[[#This Row],[Protein]],""))&amp;" ","")</f>
        <v xml:space="preserve"> mm </v>
      </c>
      <c r="P884" s="6" t="b">
        <f>OR(ISNUMBER(FIND(" m ",Table2[[#This Row],[loc?]])),ISNUMBER(FIND(" mm ",Table2[[#This Row],[loc?]])))</f>
        <v>1</v>
      </c>
      <c r="Q884" s="6" t="b">
        <f>AND(OR(ISNUMBER(FIND(" m ",Table2[[#This Row],[loc?]])),ISNUMBER(FIND(" mm ",Table2[[#This Row],[loc?]]))),SUBSTITUTE(SUBSTITUTE(Table2[[#This Row],[loc?]]," m ","")," mm ","")="")</f>
        <v>1</v>
      </c>
      <c r="R884" s="36" cm="1">
        <f t="array" ref="R884">AVERAGE(IF(Table2[[#This Row],[Min_aerobic_1]:[Min_aerobic_2]]="NA",0,Table2[[#This Row],[Min_aerobic_1]:[Min_aerobic_2]]))</f>
        <v>1.480630930088515E-4</v>
      </c>
    </row>
    <row r="885" spans="1:18" x14ac:dyDescent="0.35">
      <c r="A885" s="4" t="s">
        <v>2650</v>
      </c>
      <c r="B885" s="4" t="s">
        <v>2651</v>
      </c>
      <c r="C885" s="4" t="s">
        <v>2652</v>
      </c>
      <c r="D885" s="6">
        <v>6.7682465572510301E-6</v>
      </c>
      <c r="E885" s="6">
        <v>5.6042327188125502E-6</v>
      </c>
      <c r="F885" s="6">
        <v>8.5852386808081398E-6</v>
      </c>
      <c r="G885" s="6">
        <v>8.6639614184364701E-6</v>
      </c>
      <c r="H885" s="6">
        <v>1.91394035334018E-5</v>
      </c>
      <c r="I885" s="6">
        <v>2.0782486475978701E-5</v>
      </c>
      <c r="J885" s="6">
        <v>2.0649591941824301E-5</v>
      </c>
      <c r="K885" s="6">
        <v>2.63252171185344E-5</v>
      </c>
      <c r="L885" s="6">
        <v>2.4255883701939899E-5</v>
      </c>
      <c r="M885" s="6">
        <v>2.6807821563140099E-5</v>
      </c>
      <c r="N885" s="4" t="b">
        <f>_xlfn.XLOOKUP(Table2[[#This Row],[Protein]],Table3[name],Table3[subloc_assigned],"")&lt;&gt;""</f>
        <v>0</v>
      </c>
      <c r="O885" s="6" t="str" cm="1">
        <f t="array" ref="O885">IF(Table2[[#This Row],[modeled?]]," "&amp;_xlfn.TEXTJOIN(" ",FALSE,_xlfn._xlws.FILTER(Table3[subloc_assigned],Table3[name]=Table2[[#This Row],[Protein]],""))&amp;" ","")</f>
        <v/>
      </c>
      <c r="P885" s="6" t="b">
        <f>OR(ISNUMBER(FIND(" m ",Table2[[#This Row],[loc?]])),ISNUMBER(FIND(" mm ",Table2[[#This Row],[loc?]])))</f>
        <v>0</v>
      </c>
      <c r="Q885" s="6" t="b">
        <f>AND(OR(ISNUMBER(FIND(" m ",Table2[[#This Row],[loc?]])),ISNUMBER(FIND(" mm ",Table2[[#This Row],[loc?]]))),SUBSTITUTE(SUBSTITUTE(Table2[[#This Row],[loc?]]," m ","")," mm ","")="")</f>
        <v>0</v>
      </c>
      <c r="R885" s="36" cm="1">
        <f t="array" ref="R885">AVERAGE(IF(Table2[[#This Row],[Min_aerobic_1]:[Min_aerobic_2]]="NA",0,Table2[[#This Row],[Min_aerobic_1]:[Min_aerobic_2]]))</f>
        <v>6.1862396380317902E-6</v>
      </c>
    </row>
    <row r="886" spans="1:18" x14ac:dyDescent="0.35">
      <c r="A886" s="4" t="s">
        <v>2653</v>
      </c>
      <c r="B886" s="4" t="s">
        <v>2654</v>
      </c>
      <c r="C886" s="4" t="s">
        <v>2655</v>
      </c>
      <c r="D886" s="6">
        <v>1.0097157336056E-5</v>
      </c>
      <c r="E886" s="6">
        <v>1.1205572771252701E-5</v>
      </c>
      <c r="F886" s="6">
        <v>1.1872711133521601E-5</v>
      </c>
      <c r="G886" s="6">
        <v>1.2471773659668699E-5</v>
      </c>
      <c r="H886" s="6">
        <v>4.6199208652719401E-6</v>
      </c>
      <c r="I886" s="6">
        <v>4.4484184742544702E-6</v>
      </c>
      <c r="J886" s="6">
        <v>4.6573847455662404E-6</v>
      </c>
      <c r="K886" s="6">
        <v>5.5915021290092904E-6</v>
      </c>
      <c r="L886" s="6">
        <v>6.2725158464223804E-6</v>
      </c>
      <c r="M886" s="6">
        <v>6.1003324884606402E-6</v>
      </c>
      <c r="N886" s="4" t="b">
        <f>_xlfn.XLOOKUP(Table2[[#This Row],[Protein]],Table3[name],Table3[subloc_assigned],"")&lt;&gt;""</f>
        <v>0</v>
      </c>
      <c r="O886" s="6" t="str" cm="1">
        <f t="array" ref="O886">IF(Table2[[#This Row],[modeled?]]," "&amp;_xlfn.TEXTJOIN(" ",FALSE,_xlfn._xlws.FILTER(Table3[subloc_assigned],Table3[name]=Table2[[#This Row],[Protein]],""))&amp;" ","")</f>
        <v/>
      </c>
      <c r="P886" s="6" t="b">
        <f>OR(ISNUMBER(FIND(" m ",Table2[[#This Row],[loc?]])),ISNUMBER(FIND(" mm ",Table2[[#This Row],[loc?]])))</f>
        <v>0</v>
      </c>
      <c r="Q886" s="6" t="b">
        <f>AND(OR(ISNUMBER(FIND(" m ",Table2[[#This Row],[loc?]])),ISNUMBER(FIND(" mm ",Table2[[#This Row],[loc?]]))),SUBSTITUTE(SUBSTITUTE(Table2[[#This Row],[loc?]]," m ","")," mm ","")="")</f>
        <v>0</v>
      </c>
      <c r="R886" s="36" cm="1">
        <f t="array" ref="R886">AVERAGE(IF(Table2[[#This Row],[Min_aerobic_1]:[Min_aerobic_2]]="NA",0,Table2[[#This Row],[Min_aerobic_1]:[Min_aerobic_2]]))</f>
        <v>1.065136505365435E-5</v>
      </c>
    </row>
    <row r="887" spans="1:18" x14ac:dyDescent="0.35">
      <c r="A887" s="4" t="s">
        <v>2656</v>
      </c>
      <c r="B887" s="4" t="s">
        <v>2657</v>
      </c>
      <c r="C887" s="4" t="s">
        <v>2658</v>
      </c>
      <c r="D887" s="6">
        <v>8.1612413954571697E-7</v>
      </c>
      <c r="E887" s="6">
        <v>9.9138009801482007E-7</v>
      </c>
      <c r="F887" s="6">
        <v>9.0256762983843804E-7</v>
      </c>
      <c r="G887" s="6">
        <v>7.5779992150888797E-7</v>
      </c>
      <c r="H887" s="6">
        <v>1.1281646766526099E-6</v>
      </c>
      <c r="I887" s="6">
        <v>1.16428248832617E-6</v>
      </c>
      <c r="J887" s="6">
        <v>1.117903609963E-6</v>
      </c>
      <c r="K887" s="6">
        <v>1.01652221224484E-6</v>
      </c>
      <c r="L887" s="6">
        <v>1.11349214424288E-6</v>
      </c>
      <c r="M887" s="6">
        <v>1.0586231579690601E-6</v>
      </c>
      <c r="N887" s="4" t="b">
        <f>_xlfn.XLOOKUP(Table2[[#This Row],[Protein]],Table3[name],Table3[subloc_assigned],"")&lt;&gt;""</f>
        <v>0</v>
      </c>
      <c r="O887" s="6" t="str" cm="1">
        <f t="array" ref="O887">IF(Table2[[#This Row],[modeled?]]," "&amp;_xlfn.TEXTJOIN(" ",FALSE,_xlfn._xlws.FILTER(Table3[subloc_assigned],Table3[name]=Table2[[#This Row],[Protein]],""))&amp;" ","")</f>
        <v/>
      </c>
      <c r="P887" s="6" t="b">
        <f>OR(ISNUMBER(FIND(" m ",Table2[[#This Row],[loc?]])),ISNUMBER(FIND(" mm ",Table2[[#This Row],[loc?]])))</f>
        <v>0</v>
      </c>
      <c r="Q887" s="6" t="b">
        <f>AND(OR(ISNUMBER(FIND(" m ",Table2[[#This Row],[loc?]])),ISNUMBER(FIND(" mm ",Table2[[#This Row],[loc?]]))),SUBSTITUTE(SUBSTITUTE(Table2[[#This Row],[loc?]]," m ","")," mm ","")="")</f>
        <v>0</v>
      </c>
      <c r="R887" s="36" cm="1">
        <f t="array" ref="R887">AVERAGE(IF(Table2[[#This Row],[Min_aerobic_1]:[Min_aerobic_2]]="NA",0,Table2[[#This Row],[Min_aerobic_1]:[Min_aerobic_2]]))</f>
        <v>9.0375211878026852E-7</v>
      </c>
    </row>
    <row r="888" spans="1:18" x14ac:dyDescent="0.35">
      <c r="A888" s="4" t="s">
        <v>2659</v>
      </c>
      <c r="B888" s="4" t="s">
        <v>2660</v>
      </c>
      <c r="C888" s="4" t="s">
        <v>2661</v>
      </c>
      <c r="D888" s="4" t="s">
        <v>19</v>
      </c>
      <c r="E888" s="4" t="s">
        <v>19</v>
      </c>
      <c r="F888" s="4" t="s">
        <v>19</v>
      </c>
      <c r="G888" s="4" t="s">
        <v>19</v>
      </c>
      <c r="H888" s="6">
        <v>1.10705525396475E-5</v>
      </c>
      <c r="I888" s="6">
        <v>1.0131020026865899E-5</v>
      </c>
      <c r="J888" s="6">
        <v>1.1709783456514E-5</v>
      </c>
      <c r="K888" s="6">
        <v>1.4375119833002999E-5</v>
      </c>
      <c r="L888" s="6">
        <v>1.4371062656180999E-5</v>
      </c>
      <c r="M888" s="6">
        <v>1.34696718654758E-5</v>
      </c>
      <c r="N888" s="4" t="b">
        <f>_xlfn.XLOOKUP(Table2[[#This Row],[Protein]],Table3[name],Table3[subloc_assigned],"")&lt;&gt;""</f>
        <v>0</v>
      </c>
      <c r="O888" s="6" t="str" cm="1">
        <f t="array" ref="O888">IF(Table2[[#This Row],[modeled?]]," "&amp;_xlfn.TEXTJOIN(" ",FALSE,_xlfn._xlws.FILTER(Table3[subloc_assigned],Table3[name]=Table2[[#This Row],[Protein]],""))&amp;" ","")</f>
        <v/>
      </c>
      <c r="P888" s="6" t="b">
        <f>OR(ISNUMBER(FIND(" m ",Table2[[#This Row],[loc?]])),ISNUMBER(FIND(" mm ",Table2[[#This Row],[loc?]])))</f>
        <v>0</v>
      </c>
      <c r="Q888" s="6" t="b">
        <f>AND(OR(ISNUMBER(FIND(" m ",Table2[[#This Row],[loc?]])),ISNUMBER(FIND(" mm ",Table2[[#This Row],[loc?]]))),SUBSTITUTE(SUBSTITUTE(Table2[[#This Row],[loc?]]," m ","")," mm ","")="")</f>
        <v>0</v>
      </c>
      <c r="R888" s="36" cm="1">
        <f t="array" ref="R888">AVERAGE(IF(Table2[[#This Row],[Min_aerobic_1]:[Min_aerobic_2]]="NA",0,Table2[[#This Row],[Min_aerobic_1]:[Min_aerobic_2]]))</f>
        <v>0</v>
      </c>
    </row>
    <row r="889" spans="1:18" x14ac:dyDescent="0.35">
      <c r="A889" s="4" t="s">
        <v>2662</v>
      </c>
      <c r="B889" s="4" t="s">
        <v>2663</v>
      </c>
      <c r="C889" s="4" t="s">
        <v>2664</v>
      </c>
      <c r="D889" s="6">
        <v>3.3589078175648497E-5</v>
      </c>
      <c r="E889" s="6">
        <v>2.9582585947110499E-5</v>
      </c>
      <c r="F889" s="6">
        <v>4.1584805571020698E-5</v>
      </c>
      <c r="G889" s="6">
        <v>4.0893260169203499E-5</v>
      </c>
      <c r="H889" s="6">
        <v>4.8113759690128999E-5</v>
      </c>
      <c r="I889" s="6">
        <v>5.0920172794068198E-5</v>
      </c>
      <c r="J889" s="6">
        <v>4.80383762357515E-5</v>
      </c>
      <c r="K889" s="6">
        <v>5.4627192788362901E-5</v>
      </c>
      <c r="L889" s="6">
        <v>5.9001856914593103E-5</v>
      </c>
      <c r="M889" s="6">
        <v>6.0962258138207102E-5</v>
      </c>
      <c r="N889" s="4" t="b">
        <f>_xlfn.XLOOKUP(Table2[[#This Row],[Protein]],Table3[name],Table3[subloc_assigned],"")&lt;&gt;""</f>
        <v>1</v>
      </c>
      <c r="O889" s="6" t="str" cm="1">
        <f t="array" ref="O889">IF(Table2[[#This Row],[modeled?]]," "&amp;_xlfn.TEXTJOIN(" ",FALSE,_xlfn._xlws.FILTER(Table3[subloc_assigned],Table3[name]=Table2[[#This Row],[Protein]],""))&amp;" ","")</f>
        <v xml:space="preserve"> c </v>
      </c>
      <c r="P889" s="6" t="b">
        <f>OR(ISNUMBER(FIND(" m ",Table2[[#This Row],[loc?]])),ISNUMBER(FIND(" mm ",Table2[[#This Row],[loc?]])))</f>
        <v>0</v>
      </c>
      <c r="Q889" s="6" t="b">
        <f>AND(OR(ISNUMBER(FIND(" m ",Table2[[#This Row],[loc?]])),ISNUMBER(FIND(" mm ",Table2[[#This Row],[loc?]]))),SUBSTITUTE(SUBSTITUTE(Table2[[#This Row],[loc?]]," m ","")," mm ","")="")</f>
        <v>0</v>
      </c>
      <c r="R889" s="36" cm="1">
        <f t="array" ref="R889">AVERAGE(IF(Table2[[#This Row],[Min_aerobic_1]:[Min_aerobic_2]]="NA",0,Table2[[#This Row],[Min_aerobic_1]:[Min_aerobic_2]]))</f>
        <v>3.1585832061379496E-5</v>
      </c>
    </row>
    <row r="890" spans="1:18" x14ac:dyDescent="0.35">
      <c r="A890" s="4" t="s">
        <v>2665</v>
      </c>
      <c r="B890" s="4" t="s">
        <v>2666</v>
      </c>
      <c r="C890" s="4" t="s">
        <v>2667</v>
      </c>
      <c r="D890" s="4">
        <v>1.3216271828788201E-4</v>
      </c>
      <c r="E890" s="4">
        <v>1.12847262824148E-4</v>
      </c>
      <c r="F890" s="4">
        <v>1.5683501632035799E-4</v>
      </c>
      <c r="G890" s="4">
        <v>1.5719970948237E-4</v>
      </c>
      <c r="H890" s="6">
        <v>9.9182103651558894E-5</v>
      </c>
      <c r="I890" s="4">
        <v>1.0259451954499301E-4</v>
      </c>
      <c r="J890" s="4">
        <v>1.03536749100576E-4</v>
      </c>
      <c r="K890" s="4">
        <v>1.16167782294461E-4</v>
      </c>
      <c r="L890" s="4">
        <v>1.24012801524617E-4</v>
      </c>
      <c r="M890" s="4">
        <v>1.21344878963463E-4</v>
      </c>
      <c r="N890" s="4" t="b">
        <f>_xlfn.XLOOKUP(Table2[[#This Row],[Protein]],Table3[name],Table3[subloc_assigned],"")&lt;&gt;""</f>
        <v>0</v>
      </c>
      <c r="O890" s="6" t="str" cm="1">
        <f t="array" ref="O890">IF(Table2[[#This Row],[modeled?]]," "&amp;_xlfn.TEXTJOIN(" ",FALSE,_xlfn._xlws.FILTER(Table3[subloc_assigned],Table3[name]=Table2[[#This Row],[Protein]],""))&amp;" ","")</f>
        <v/>
      </c>
      <c r="P890" s="6" t="b">
        <f>OR(ISNUMBER(FIND(" m ",Table2[[#This Row],[loc?]])),ISNUMBER(FIND(" mm ",Table2[[#This Row],[loc?]])))</f>
        <v>0</v>
      </c>
      <c r="Q890" s="6" t="b">
        <f>AND(OR(ISNUMBER(FIND(" m ",Table2[[#This Row],[loc?]])),ISNUMBER(FIND(" mm ",Table2[[#This Row],[loc?]]))),SUBSTITUTE(SUBSTITUTE(Table2[[#This Row],[loc?]]," m ","")," mm ","")="")</f>
        <v>0</v>
      </c>
      <c r="R890" s="36" cm="1">
        <f t="array" ref="R890">AVERAGE(IF(Table2[[#This Row],[Min_aerobic_1]:[Min_aerobic_2]]="NA",0,Table2[[#This Row],[Min_aerobic_1]:[Min_aerobic_2]]))</f>
        <v>1.2250499055601501E-4</v>
      </c>
    </row>
    <row r="891" spans="1:18" x14ac:dyDescent="0.35">
      <c r="A891" s="4" t="s">
        <v>2668</v>
      </c>
      <c r="B891" s="4" t="s">
        <v>2669</v>
      </c>
      <c r="C891" s="4" t="s">
        <v>2670</v>
      </c>
      <c r="D891" s="6">
        <v>1.9352696686722202E-6</v>
      </c>
      <c r="E891" s="6">
        <v>1.7645110907005801E-6</v>
      </c>
      <c r="F891" s="6">
        <v>1.8690063926285901E-6</v>
      </c>
      <c r="G891" s="6">
        <v>1.98652265357144E-6</v>
      </c>
      <c r="H891" s="6">
        <v>9.7607195963924896E-6</v>
      </c>
      <c r="I891" s="6">
        <v>9.7389746064609704E-6</v>
      </c>
      <c r="J891" s="6">
        <v>1.04831009598412E-5</v>
      </c>
      <c r="K891" s="6">
        <v>9.9694514017470604E-6</v>
      </c>
      <c r="L891" s="6">
        <v>1.05366109439141E-5</v>
      </c>
      <c r="M891" s="6">
        <v>1.07765903473175E-5</v>
      </c>
      <c r="N891" s="4" t="b">
        <f>_xlfn.XLOOKUP(Table2[[#This Row],[Protein]],Table3[name],Table3[subloc_assigned],"")&lt;&gt;""</f>
        <v>0</v>
      </c>
      <c r="O891" s="6" t="str" cm="1">
        <f t="array" ref="O891">IF(Table2[[#This Row],[modeled?]]," "&amp;_xlfn.TEXTJOIN(" ",FALSE,_xlfn._xlws.FILTER(Table3[subloc_assigned],Table3[name]=Table2[[#This Row],[Protein]],""))&amp;" ","")</f>
        <v/>
      </c>
      <c r="P891" s="6" t="b">
        <f>OR(ISNUMBER(FIND(" m ",Table2[[#This Row],[loc?]])),ISNUMBER(FIND(" mm ",Table2[[#This Row],[loc?]])))</f>
        <v>0</v>
      </c>
      <c r="Q891" s="6" t="b">
        <f>AND(OR(ISNUMBER(FIND(" m ",Table2[[#This Row],[loc?]])),ISNUMBER(FIND(" mm ",Table2[[#This Row],[loc?]]))),SUBSTITUTE(SUBSTITUTE(Table2[[#This Row],[loc?]]," m ","")," mm ","")="")</f>
        <v>0</v>
      </c>
      <c r="R891" s="36" cm="1">
        <f t="array" ref="R891">AVERAGE(IF(Table2[[#This Row],[Min_aerobic_1]:[Min_aerobic_2]]="NA",0,Table2[[#This Row],[Min_aerobic_1]:[Min_aerobic_2]]))</f>
        <v>1.8498903796864001E-6</v>
      </c>
    </row>
    <row r="892" spans="1:18" x14ac:dyDescent="0.35">
      <c r="A892" s="4" t="s">
        <v>2671</v>
      </c>
      <c r="B892" s="4" t="s">
        <v>2672</v>
      </c>
      <c r="C892" s="4" t="s">
        <v>2673</v>
      </c>
      <c r="D892" s="4">
        <v>9.1440191058045697E-4</v>
      </c>
      <c r="E892" s="4">
        <v>7.3897476390857202E-4</v>
      </c>
      <c r="F892" s="4">
        <v>9.3230102135305796E-4</v>
      </c>
      <c r="G892" s="4">
        <v>9.0885832205148597E-4</v>
      </c>
      <c r="H892" s="4">
        <v>6.2119901726256899E-4</v>
      </c>
      <c r="I892" s="4">
        <v>6.8954592613004804E-4</v>
      </c>
      <c r="J892" s="4">
        <v>7.2803018229208199E-4</v>
      </c>
      <c r="K892" s="4">
        <v>5.8049079444793498E-4</v>
      </c>
      <c r="L892" s="4">
        <v>6.8822561271628699E-4</v>
      </c>
      <c r="M892" s="4">
        <v>6.2558270254643397E-4</v>
      </c>
      <c r="N892" s="4" t="b">
        <f>_xlfn.XLOOKUP(Table2[[#This Row],[Protein]],Table3[name],Table3[subloc_assigned],"")&lt;&gt;""</f>
        <v>1</v>
      </c>
      <c r="O892" s="6" t="str" cm="1">
        <f t="array" ref="O892">IF(Table2[[#This Row],[modeled?]]," "&amp;_xlfn.TEXTJOIN(" ",FALSE,_xlfn._xlws.FILTER(Table3[subloc_assigned],Table3[name]=Table2[[#This Row],[Protein]],""))&amp;" ","")</f>
        <v xml:space="preserve"> rm </v>
      </c>
      <c r="P892" s="6" t="b">
        <f>OR(ISNUMBER(FIND(" m ",Table2[[#This Row],[loc?]])),ISNUMBER(FIND(" mm ",Table2[[#This Row],[loc?]])))</f>
        <v>0</v>
      </c>
      <c r="Q892" s="6" t="b">
        <f>AND(OR(ISNUMBER(FIND(" m ",Table2[[#This Row],[loc?]])),ISNUMBER(FIND(" mm ",Table2[[#This Row],[loc?]]))),SUBSTITUTE(SUBSTITUTE(Table2[[#This Row],[loc?]]," m ","")," mm ","")="")</f>
        <v>0</v>
      </c>
      <c r="R892" s="36" cm="1">
        <f t="array" ref="R892">AVERAGE(IF(Table2[[#This Row],[Min_aerobic_1]:[Min_aerobic_2]]="NA",0,Table2[[#This Row],[Min_aerobic_1]:[Min_aerobic_2]]))</f>
        <v>8.2668833724451455E-4</v>
      </c>
    </row>
    <row r="893" spans="1:18" x14ac:dyDescent="0.35">
      <c r="A893" s="4" t="s">
        <v>2674</v>
      </c>
      <c r="B893" s="4" t="s">
        <v>2675</v>
      </c>
      <c r="C893" s="4" t="s">
        <v>2676</v>
      </c>
      <c r="D893" s="6">
        <v>9.5887459175780798E-5</v>
      </c>
      <c r="E893" s="6">
        <v>9.5766970562180705E-5</v>
      </c>
      <c r="F893" s="4">
        <v>1.0324107023124399E-4</v>
      </c>
      <c r="G893" s="4">
        <v>1.0493051606831499E-4</v>
      </c>
      <c r="H893" s="6">
        <v>7.0699384542638395E-5</v>
      </c>
      <c r="I893" s="6">
        <v>7.9202609987366599E-5</v>
      </c>
      <c r="J893" s="6">
        <v>8.1868238451626198E-5</v>
      </c>
      <c r="K893" s="6">
        <v>4.9586130815297298E-5</v>
      </c>
      <c r="L893" s="6">
        <v>6.9934021030159898E-5</v>
      </c>
      <c r="M893" s="6">
        <v>5.9180749951623303E-5</v>
      </c>
      <c r="N893" s="4" t="b">
        <f>_xlfn.XLOOKUP(Table2[[#This Row],[Protein]],Table3[name],Table3[subloc_assigned],"")&lt;&gt;""</f>
        <v>1</v>
      </c>
      <c r="O893" s="6" t="str" cm="1">
        <f t="array" ref="O893">IF(Table2[[#This Row],[modeled?]]," "&amp;_xlfn.TEXTJOIN(" ",FALSE,_xlfn._xlws.FILTER(Table3[subloc_assigned],Table3[name]=Table2[[#This Row],[Protein]],""))&amp;" ","")</f>
        <v xml:space="preserve"> rm </v>
      </c>
      <c r="P893" s="6" t="b">
        <f>OR(ISNUMBER(FIND(" m ",Table2[[#This Row],[loc?]])),ISNUMBER(FIND(" mm ",Table2[[#This Row],[loc?]])))</f>
        <v>0</v>
      </c>
      <c r="Q893" s="6" t="b">
        <f>AND(OR(ISNUMBER(FIND(" m ",Table2[[#This Row],[loc?]])),ISNUMBER(FIND(" mm ",Table2[[#This Row],[loc?]]))),SUBSTITUTE(SUBSTITUTE(Table2[[#This Row],[loc?]]," m ","")," mm ","")="")</f>
        <v>0</v>
      </c>
      <c r="R893" s="36" cm="1">
        <f t="array" ref="R893">AVERAGE(IF(Table2[[#This Row],[Min_aerobic_1]:[Min_aerobic_2]]="NA",0,Table2[[#This Row],[Min_aerobic_1]:[Min_aerobic_2]]))</f>
        <v>9.5827214868980751E-5</v>
      </c>
    </row>
    <row r="894" spans="1:18" x14ac:dyDescent="0.35">
      <c r="A894" s="4" t="s">
        <v>2677</v>
      </c>
      <c r="B894" s="4" t="s">
        <v>2678</v>
      </c>
      <c r="C894" s="4" t="s">
        <v>2679</v>
      </c>
      <c r="D894" s="6">
        <v>6.9451569749227804E-7</v>
      </c>
      <c r="E894" s="6">
        <v>7.0323805779328096E-7</v>
      </c>
      <c r="F894" s="6">
        <v>8.0060092490238801E-7</v>
      </c>
      <c r="G894" s="6">
        <v>7.8071486860070596E-7</v>
      </c>
      <c r="H894" s="6">
        <v>3.9587077666952901E-7</v>
      </c>
      <c r="I894" s="6">
        <v>3.98734020600693E-7</v>
      </c>
      <c r="J894" s="6">
        <v>4.0799572823350402E-7</v>
      </c>
      <c r="K894" s="6">
        <v>4.0374066842607602E-7</v>
      </c>
      <c r="L894" s="6">
        <v>4.2752221093365199E-7</v>
      </c>
      <c r="M894" s="6">
        <v>4.5742956188894799E-7</v>
      </c>
      <c r="N894" s="4" t="b">
        <f>_xlfn.XLOOKUP(Table2[[#This Row],[Protein]],Table3[name],Table3[subloc_assigned],"")&lt;&gt;""</f>
        <v>0</v>
      </c>
      <c r="O894" s="6" t="str" cm="1">
        <f t="array" ref="O894">IF(Table2[[#This Row],[modeled?]]," "&amp;_xlfn.TEXTJOIN(" ",FALSE,_xlfn._xlws.FILTER(Table3[subloc_assigned],Table3[name]=Table2[[#This Row],[Protein]],""))&amp;" ","")</f>
        <v/>
      </c>
      <c r="P894" s="6" t="b">
        <f>OR(ISNUMBER(FIND(" m ",Table2[[#This Row],[loc?]])),ISNUMBER(FIND(" mm ",Table2[[#This Row],[loc?]])))</f>
        <v>0</v>
      </c>
      <c r="Q894" s="6" t="b">
        <f>AND(OR(ISNUMBER(FIND(" m ",Table2[[#This Row],[loc?]])),ISNUMBER(FIND(" mm ",Table2[[#This Row],[loc?]]))),SUBSTITUTE(SUBSTITUTE(Table2[[#This Row],[loc?]]," m ","")," mm ","")="")</f>
        <v>0</v>
      </c>
      <c r="R894" s="36" cm="1">
        <f t="array" ref="R894">AVERAGE(IF(Table2[[#This Row],[Min_aerobic_1]:[Min_aerobic_2]]="NA",0,Table2[[#This Row],[Min_aerobic_1]:[Min_aerobic_2]]))</f>
        <v>6.988768776427795E-7</v>
      </c>
    </row>
    <row r="895" spans="1:18" x14ac:dyDescent="0.35">
      <c r="A895" s="4" t="s">
        <v>2680</v>
      </c>
      <c r="B895" s="4" t="s">
        <v>2681</v>
      </c>
      <c r="C895" s="4" t="s">
        <v>2682</v>
      </c>
      <c r="D895" s="6">
        <v>2.85618322340977E-5</v>
      </c>
      <c r="E895" s="6">
        <v>2.46953751482459E-5</v>
      </c>
      <c r="F895" s="6">
        <v>2.9927734571534401E-5</v>
      </c>
      <c r="G895" s="6">
        <v>2.8894638000216298E-5</v>
      </c>
      <c r="H895" s="6">
        <v>3.42263363290488E-5</v>
      </c>
      <c r="I895" s="6">
        <v>2.7130208707238499E-5</v>
      </c>
      <c r="J895" s="6">
        <v>3.4251866460172099E-5</v>
      </c>
      <c r="K895" s="6">
        <v>2.79532467212354E-5</v>
      </c>
      <c r="L895" s="6">
        <v>2.9770547574490201E-5</v>
      </c>
      <c r="M895" s="6">
        <v>2.7248655780667E-5</v>
      </c>
      <c r="N895" s="4" t="b">
        <f>_xlfn.XLOOKUP(Table2[[#This Row],[Protein]],Table3[name],Table3[subloc_assigned],"")&lt;&gt;""</f>
        <v>1</v>
      </c>
      <c r="O895" s="6" t="str" cm="1">
        <f t="array" ref="O895">IF(Table2[[#This Row],[modeled?]]," "&amp;_xlfn.TEXTJOIN(" ",FALSE,_xlfn._xlws.FILTER(Table3[subloc_assigned],Table3[name]=Table2[[#This Row],[Protein]],""))&amp;" ","")</f>
        <v xml:space="preserve"> c </v>
      </c>
      <c r="P895" s="6" t="b">
        <f>OR(ISNUMBER(FIND(" m ",Table2[[#This Row],[loc?]])),ISNUMBER(FIND(" mm ",Table2[[#This Row],[loc?]])))</f>
        <v>0</v>
      </c>
      <c r="Q895" s="6" t="b">
        <f>AND(OR(ISNUMBER(FIND(" m ",Table2[[#This Row],[loc?]])),ISNUMBER(FIND(" mm ",Table2[[#This Row],[loc?]]))),SUBSTITUTE(SUBSTITUTE(Table2[[#This Row],[loc?]]," m ","")," mm ","")="")</f>
        <v>0</v>
      </c>
      <c r="R895" s="36" cm="1">
        <f t="array" ref="R895">AVERAGE(IF(Table2[[#This Row],[Min_aerobic_1]:[Min_aerobic_2]]="NA",0,Table2[[#This Row],[Min_aerobic_1]:[Min_aerobic_2]]))</f>
        <v>2.66286036911718E-5</v>
      </c>
    </row>
    <row r="896" spans="1:18" x14ac:dyDescent="0.35">
      <c r="A896" s="4" t="s">
        <v>2683</v>
      </c>
      <c r="B896" s="4" t="s">
        <v>2684</v>
      </c>
      <c r="C896" s="4" t="s">
        <v>2685</v>
      </c>
      <c r="D896" s="4" t="s">
        <v>19</v>
      </c>
      <c r="E896" s="4" t="s">
        <v>19</v>
      </c>
      <c r="F896" s="4" t="s">
        <v>19</v>
      </c>
      <c r="G896" s="4" t="s">
        <v>19</v>
      </c>
      <c r="H896" s="6">
        <v>9.4516446557118505E-7</v>
      </c>
      <c r="I896" s="6">
        <v>8.9881105836705597E-7</v>
      </c>
      <c r="J896" s="6">
        <v>1.0449040479141901E-6</v>
      </c>
      <c r="K896" s="6">
        <v>8.6111829070122296E-7</v>
      </c>
      <c r="L896" s="6">
        <v>9.4001124938905297E-7</v>
      </c>
      <c r="M896" s="6">
        <v>9.704903774905299E-7</v>
      </c>
      <c r="N896" s="4" t="b">
        <f>_xlfn.XLOOKUP(Table2[[#This Row],[Protein]],Table3[name],Table3[subloc_assigned],"")&lt;&gt;""</f>
        <v>0</v>
      </c>
      <c r="O896" s="6" t="str" cm="1">
        <f t="array" ref="O896">IF(Table2[[#This Row],[modeled?]]," "&amp;_xlfn.TEXTJOIN(" ",FALSE,_xlfn._xlws.FILTER(Table3[subloc_assigned],Table3[name]=Table2[[#This Row],[Protein]],""))&amp;" ","")</f>
        <v/>
      </c>
      <c r="P896" s="6" t="b">
        <f>OR(ISNUMBER(FIND(" m ",Table2[[#This Row],[loc?]])),ISNUMBER(FIND(" mm ",Table2[[#This Row],[loc?]])))</f>
        <v>0</v>
      </c>
      <c r="Q896" s="6" t="b">
        <f>AND(OR(ISNUMBER(FIND(" m ",Table2[[#This Row],[loc?]])),ISNUMBER(FIND(" mm ",Table2[[#This Row],[loc?]]))),SUBSTITUTE(SUBSTITUTE(Table2[[#This Row],[loc?]]," m ","")," mm ","")="")</f>
        <v>0</v>
      </c>
      <c r="R896" s="36" cm="1">
        <f t="array" ref="R896">AVERAGE(IF(Table2[[#This Row],[Min_aerobic_1]:[Min_aerobic_2]]="NA",0,Table2[[#This Row],[Min_aerobic_1]:[Min_aerobic_2]]))</f>
        <v>0</v>
      </c>
    </row>
    <row r="897" spans="1:18" x14ac:dyDescent="0.35">
      <c r="A897" s="4" t="s">
        <v>2686</v>
      </c>
      <c r="B897" s="4" t="s">
        <v>2687</v>
      </c>
      <c r="C897" s="4" t="s">
        <v>2688</v>
      </c>
      <c r="D897" s="6">
        <v>1.0933982761353399E-5</v>
      </c>
      <c r="E897" s="6">
        <v>1.04732180174323E-5</v>
      </c>
      <c r="F897" s="6">
        <v>1.09532296703741E-5</v>
      </c>
      <c r="G897" s="6">
        <v>1.0932202848861401E-5</v>
      </c>
      <c r="H897" s="6">
        <v>1.58409236866107E-5</v>
      </c>
      <c r="I897" s="6">
        <v>1.6342185604030301E-5</v>
      </c>
      <c r="J897" s="6">
        <v>1.7349195662405101E-5</v>
      </c>
      <c r="K897" s="6">
        <v>1.8605321838695101E-5</v>
      </c>
      <c r="L897" s="6">
        <v>1.9081729393717201E-5</v>
      </c>
      <c r="M897" s="6">
        <v>1.91137060875517E-5</v>
      </c>
      <c r="N897" s="4" t="b">
        <f>_xlfn.XLOOKUP(Table2[[#This Row],[Protein]],Table3[name],Table3[subloc_assigned],"")&lt;&gt;""</f>
        <v>0</v>
      </c>
      <c r="O897" s="6" t="str" cm="1">
        <f t="array" ref="O897">IF(Table2[[#This Row],[modeled?]]," "&amp;_xlfn.TEXTJOIN(" ",FALSE,_xlfn._xlws.FILTER(Table3[subloc_assigned],Table3[name]=Table2[[#This Row],[Protein]],""))&amp;" ","")</f>
        <v/>
      </c>
      <c r="P897" s="6" t="b">
        <f>OR(ISNUMBER(FIND(" m ",Table2[[#This Row],[loc?]])),ISNUMBER(FIND(" mm ",Table2[[#This Row],[loc?]])))</f>
        <v>0</v>
      </c>
      <c r="Q897" s="6" t="b">
        <f>AND(OR(ISNUMBER(FIND(" m ",Table2[[#This Row],[loc?]])),ISNUMBER(FIND(" mm ",Table2[[#This Row],[loc?]]))),SUBSTITUTE(SUBSTITUTE(Table2[[#This Row],[loc?]]," m ","")," mm ","")="")</f>
        <v>0</v>
      </c>
      <c r="R897" s="36" cm="1">
        <f t="array" ref="R897">AVERAGE(IF(Table2[[#This Row],[Min_aerobic_1]:[Min_aerobic_2]]="NA",0,Table2[[#This Row],[Min_aerobic_1]:[Min_aerobic_2]]))</f>
        <v>1.070360038939285E-5</v>
      </c>
    </row>
    <row r="898" spans="1:18" x14ac:dyDescent="0.35">
      <c r="A898" s="4" t="s">
        <v>2689</v>
      </c>
      <c r="B898" s="4" t="s">
        <v>2690</v>
      </c>
      <c r="C898" s="4" t="s">
        <v>2691</v>
      </c>
      <c r="D898" s="4">
        <v>2.6051285103897401E-4</v>
      </c>
      <c r="E898" s="4">
        <v>2.0131658533827001E-4</v>
      </c>
      <c r="F898" s="4">
        <v>2.42612560139188E-4</v>
      </c>
      <c r="G898" s="4">
        <v>2.2922631710002101E-4</v>
      </c>
      <c r="H898" s="4">
        <v>9.15778288550089E-4</v>
      </c>
      <c r="I898" s="4">
        <v>8.8539603251150802E-4</v>
      </c>
      <c r="J898" s="4">
        <v>8.5473016108533696E-4</v>
      </c>
      <c r="K898" s="4">
        <v>8.4783805121511598E-4</v>
      </c>
      <c r="L898" s="4">
        <v>9.1137809082962205E-4</v>
      </c>
      <c r="M898" s="4">
        <v>8.8495880360011997E-4</v>
      </c>
      <c r="N898" s="4" t="b">
        <f>_xlfn.XLOOKUP(Table2[[#This Row],[Protein]],Table3[name],Table3[subloc_assigned],"")&lt;&gt;""</f>
        <v>1</v>
      </c>
      <c r="O898" s="6" t="str" cm="1">
        <f t="array" ref="O898">IF(Table2[[#This Row],[modeled?]]," "&amp;_xlfn.TEXTJOIN(" ",FALSE,_xlfn._xlws.FILTER(Table3[subloc_assigned],Table3[name]=Table2[[#This Row],[Protein]],""))&amp;" ","")</f>
        <v xml:space="preserve"> vm gm </v>
      </c>
      <c r="P898" s="6" t="b">
        <f>OR(ISNUMBER(FIND(" m ",Table2[[#This Row],[loc?]])),ISNUMBER(FIND(" mm ",Table2[[#This Row],[loc?]])))</f>
        <v>0</v>
      </c>
      <c r="Q898" s="6" t="b">
        <f>AND(OR(ISNUMBER(FIND(" m ",Table2[[#This Row],[loc?]])),ISNUMBER(FIND(" mm ",Table2[[#This Row],[loc?]]))),SUBSTITUTE(SUBSTITUTE(Table2[[#This Row],[loc?]]," m ","")," mm ","")="")</f>
        <v>0</v>
      </c>
      <c r="R898" s="36" cm="1">
        <f t="array" ref="R898">AVERAGE(IF(Table2[[#This Row],[Min_aerobic_1]:[Min_aerobic_2]]="NA",0,Table2[[#This Row],[Min_aerobic_1]:[Min_aerobic_2]]))</f>
        <v>2.30914718188622E-4</v>
      </c>
    </row>
    <row r="899" spans="1:18" x14ac:dyDescent="0.35">
      <c r="A899" s="4" t="s">
        <v>2692</v>
      </c>
      <c r="B899" s="4" t="s">
        <v>2693</v>
      </c>
      <c r="C899" s="4" t="s">
        <v>2694</v>
      </c>
      <c r="D899" s="6">
        <v>6.20388649454639E-6</v>
      </c>
      <c r="E899" s="6">
        <v>8.4722288033926493E-6</v>
      </c>
      <c r="F899" s="6">
        <v>7.3646010979341501E-6</v>
      </c>
      <c r="G899" s="6">
        <v>7.4338606668219501E-6</v>
      </c>
      <c r="H899" s="6">
        <v>9.2023377681554498E-6</v>
      </c>
      <c r="I899" s="6">
        <v>9.3810381122492206E-6</v>
      </c>
      <c r="J899" s="6">
        <v>9.8574124955535606E-6</v>
      </c>
      <c r="K899" s="6">
        <v>9.5444234269151993E-6</v>
      </c>
      <c r="L899" s="6">
        <v>9.9164820611536898E-6</v>
      </c>
      <c r="M899" s="6">
        <v>9.9202164447927003E-6</v>
      </c>
      <c r="N899" s="4" t="b">
        <f>_xlfn.XLOOKUP(Table2[[#This Row],[Protein]],Table3[name],Table3[subloc_assigned],"")&lt;&gt;""</f>
        <v>0</v>
      </c>
      <c r="O899" s="6" t="str" cm="1">
        <f t="array" ref="O899">IF(Table2[[#This Row],[modeled?]]," "&amp;_xlfn.TEXTJOIN(" ",FALSE,_xlfn._xlws.FILTER(Table3[subloc_assigned],Table3[name]=Table2[[#This Row],[Protein]],""))&amp;" ","")</f>
        <v/>
      </c>
      <c r="P899" s="6" t="b">
        <f>OR(ISNUMBER(FIND(" m ",Table2[[#This Row],[loc?]])),ISNUMBER(FIND(" mm ",Table2[[#This Row],[loc?]])))</f>
        <v>0</v>
      </c>
      <c r="Q899" s="6" t="b">
        <f>AND(OR(ISNUMBER(FIND(" m ",Table2[[#This Row],[loc?]])),ISNUMBER(FIND(" mm ",Table2[[#This Row],[loc?]]))),SUBSTITUTE(SUBSTITUTE(Table2[[#This Row],[loc?]]," m ","")," mm ","")="")</f>
        <v>0</v>
      </c>
      <c r="R899" s="36" cm="1">
        <f t="array" ref="R899">AVERAGE(IF(Table2[[#This Row],[Min_aerobic_1]:[Min_aerobic_2]]="NA",0,Table2[[#This Row],[Min_aerobic_1]:[Min_aerobic_2]]))</f>
        <v>7.3380576489695196E-6</v>
      </c>
    </row>
    <row r="900" spans="1:18" x14ac:dyDescent="0.35">
      <c r="A900" s="4" t="s">
        <v>2695</v>
      </c>
      <c r="B900" s="4" t="s">
        <v>2696</v>
      </c>
      <c r="C900" s="4" t="s">
        <v>2697</v>
      </c>
      <c r="D900" s="6">
        <v>7.8095449240647493E-5</v>
      </c>
      <c r="E900" s="6">
        <v>7.3052164216748901E-5</v>
      </c>
      <c r="F900" s="6">
        <v>9.9886442258720597E-5</v>
      </c>
      <c r="G900" s="6">
        <v>8.9146393029468498E-5</v>
      </c>
      <c r="H900" s="4">
        <v>1.5195465989767E-4</v>
      </c>
      <c r="I900" s="4">
        <v>1.5695548474761601E-4</v>
      </c>
      <c r="J900" s="4">
        <v>1.5331164159037401E-4</v>
      </c>
      <c r="K900" s="4">
        <v>1.6236701151437399E-4</v>
      </c>
      <c r="L900" s="4">
        <v>1.72556229426154E-4</v>
      </c>
      <c r="M900" s="4">
        <v>1.72395402066177E-4</v>
      </c>
      <c r="N900" s="4" t="b">
        <f>_xlfn.XLOOKUP(Table2[[#This Row],[Protein]],Table3[name],Table3[subloc_assigned],"")&lt;&gt;""</f>
        <v>1</v>
      </c>
      <c r="O900" s="6" t="str" cm="1">
        <f t="array" ref="O900">IF(Table2[[#This Row],[modeled?]]," "&amp;_xlfn.TEXTJOIN(" ",FALSE,_xlfn._xlws.FILTER(Table3[subloc_assigned],Table3[name]=Table2[[#This Row],[Protein]],""))&amp;" ","")</f>
        <v xml:space="preserve"> rm gm </v>
      </c>
      <c r="P900" s="6" t="b">
        <f>OR(ISNUMBER(FIND(" m ",Table2[[#This Row],[loc?]])),ISNUMBER(FIND(" mm ",Table2[[#This Row],[loc?]])))</f>
        <v>0</v>
      </c>
      <c r="Q900" s="6" t="b">
        <f>AND(OR(ISNUMBER(FIND(" m ",Table2[[#This Row],[loc?]])),ISNUMBER(FIND(" mm ",Table2[[#This Row],[loc?]]))),SUBSTITUTE(SUBSTITUTE(Table2[[#This Row],[loc?]]," m ","")," mm ","")="")</f>
        <v>0</v>
      </c>
      <c r="R900" s="36" cm="1">
        <f t="array" ref="R900">AVERAGE(IF(Table2[[#This Row],[Min_aerobic_1]:[Min_aerobic_2]]="NA",0,Table2[[#This Row],[Min_aerobic_1]:[Min_aerobic_2]]))</f>
        <v>7.5573806728698197E-5</v>
      </c>
    </row>
    <row r="901" spans="1:18" x14ac:dyDescent="0.35">
      <c r="A901" s="4" t="s">
        <v>2698</v>
      </c>
      <c r="B901" s="4" t="s">
        <v>2699</v>
      </c>
      <c r="C901" s="4" t="s">
        <v>2700</v>
      </c>
      <c r="D901" s="6">
        <v>7.7135902332710596E-7</v>
      </c>
      <c r="E901" s="6">
        <v>6.9115817309202996E-7</v>
      </c>
      <c r="F901" s="6">
        <v>4.0100994121426801E-7</v>
      </c>
      <c r="G901" s="6">
        <v>4.1024110338219702E-7</v>
      </c>
      <c r="H901" s="4" t="s">
        <v>19</v>
      </c>
      <c r="I901" s="4" t="s">
        <v>19</v>
      </c>
      <c r="J901" s="4" t="s">
        <v>19</v>
      </c>
      <c r="K901" s="4" t="s">
        <v>19</v>
      </c>
      <c r="L901" s="4" t="s">
        <v>19</v>
      </c>
      <c r="M901" s="4" t="s">
        <v>19</v>
      </c>
      <c r="N901" s="4" t="b">
        <f>_xlfn.XLOOKUP(Table2[[#This Row],[Protein]],Table3[name],Table3[subloc_assigned],"")&lt;&gt;""</f>
        <v>1</v>
      </c>
      <c r="O901" s="6" t="str" cm="1">
        <f t="array" ref="O901">IF(Table2[[#This Row],[modeled?]]," "&amp;_xlfn.TEXTJOIN(" ",FALSE,_xlfn._xlws.FILTER(Table3[subloc_assigned],Table3[name]=Table2[[#This Row],[Protein]],""))&amp;" ","")</f>
        <v xml:space="preserve"> c </v>
      </c>
      <c r="P901" s="6" t="b">
        <f>OR(ISNUMBER(FIND(" m ",Table2[[#This Row],[loc?]])),ISNUMBER(FIND(" mm ",Table2[[#This Row],[loc?]])))</f>
        <v>0</v>
      </c>
      <c r="Q901" s="6" t="b">
        <f>AND(OR(ISNUMBER(FIND(" m ",Table2[[#This Row],[loc?]])),ISNUMBER(FIND(" mm ",Table2[[#This Row],[loc?]]))),SUBSTITUTE(SUBSTITUTE(Table2[[#This Row],[loc?]]," m ","")," mm ","")="")</f>
        <v>0</v>
      </c>
      <c r="R901" s="36" cm="1">
        <f t="array" ref="R901">AVERAGE(IF(Table2[[#This Row],[Min_aerobic_1]:[Min_aerobic_2]]="NA",0,Table2[[#This Row],[Min_aerobic_1]:[Min_aerobic_2]]))</f>
        <v>7.3125859820956796E-7</v>
      </c>
    </row>
    <row r="902" spans="1:18" x14ac:dyDescent="0.35">
      <c r="A902" s="4" t="s">
        <v>2701</v>
      </c>
      <c r="B902" s="4" t="s">
        <v>2702</v>
      </c>
      <c r="C902" s="4" t="s">
        <v>2703</v>
      </c>
      <c r="D902" s="4">
        <v>3.4143466408330402E-4</v>
      </c>
      <c r="E902" s="4">
        <v>2.7417908603901699E-4</v>
      </c>
      <c r="F902" s="4">
        <v>3.5250392308813002E-4</v>
      </c>
      <c r="G902" s="4">
        <v>3.3722799485049002E-4</v>
      </c>
      <c r="H902" s="4">
        <v>2.41144660747274E-4</v>
      </c>
      <c r="I902" s="4">
        <v>2.6958251225527399E-4</v>
      </c>
      <c r="J902" s="4">
        <v>2.6145272802741501E-4</v>
      </c>
      <c r="K902" s="4">
        <v>2.2539815953805201E-4</v>
      </c>
      <c r="L902" s="4">
        <v>2.5458426444936001E-4</v>
      </c>
      <c r="M902" s="4">
        <v>2.4193673499162699E-4</v>
      </c>
      <c r="N902" s="4" t="b">
        <f>_xlfn.XLOOKUP(Table2[[#This Row],[Protein]],Table3[name],Table3[subloc_assigned],"")&lt;&gt;""</f>
        <v>1</v>
      </c>
      <c r="O902" s="6" t="str" cm="1">
        <f t="array" ref="O902">IF(Table2[[#This Row],[modeled?]]," "&amp;_xlfn.TEXTJOIN(" ",FALSE,_xlfn._xlws.FILTER(Table3[subloc_assigned],Table3[name]=Table2[[#This Row],[Protein]],""))&amp;" ","")</f>
        <v xml:space="preserve"> c </v>
      </c>
      <c r="P902" s="6" t="b">
        <f>OR(ISNUMBER(FIND(" m ",Table2[[#This Row],[loc?]])),ISNUMBER(FIND(" mm ",Table2[[#This Row],[loc?]])))</f>
        <v>0</v>
      </c>
      <c r="Q902" s="6" t="b">
        <f>AND(OR(ISNUMBER(FIND(" m ",Table2[[#This Row],[loc?]])),ISNUMBER(FIND(" mm ",Table2[[#This Row],[loc?]]))),SUBSTITUTE(SUBSTITUTE(Table2[[#This Row],[loc?]]," m ","")," mm ","")="")</f>
        <v>0</v>
      </c>
      <c r="R902" s="36" cm="1">
        <f t="array" ref="R902">AVERAGE(IF(Table2[[#This Row],[Min_aerobic_1]:[Min_aerobic_2]]="NA",0,Table2[[#This Row],[Min_aerobic_1]:[Min_aerobic_2]]))</f>
        <v>3.0780687506116051E-4</v>
      </c>
    </row>
    <row r="903" spans="1:18" x14ac:dyDescent="0.35">
      <c r="A903" s="4" t="s">
        <v>2704</v>
      </c>
      <c r="B903" s="4" t="s">
        <v>2705</v>
      </c>
      <c r="C903" s="4" t="s">
        <v>2706</v>
      </c>
      <c r="D903" s="6">
        <v>1.3051387149687599E-5</v>
      </c>
      <c r="E903" s="6">
        <v>1.1907402106149399E-5</v>
      </c>
      <c r="F903" s="6">
        <v>1.25612257656786E-5</v>
      </c>
      <c r="G903" s="6">
        <v>1.28064495361657E-5</v>
      </c>
      <c r="H903" s="6">
        <v>5.7401684083050202E-6</v>
      </c>
      <c r="I903" s="6">
        <v>5.9293932293662099E-6</v>
      </c>
      <c r="J903" s="6">
        <v>6.2811741287737801E-6</v>
      </c>
      <c r="K903" s="6">
        <v>5.2579480821526699E-6</v>
      </c>
      <c r="L903" s="6">
        <v>5.81099522871114E-6</v>
      </c>
      <c r="M903" s="6">
        <v>5.7664256156108901E-6</v>
      </c>
      <c r="N903" s="4" t="b">
        <f>_xlfn.XLOOKUP(Table2[[#This Row],[Protein]],Table3[name],Table3[subloc_assigned],"")&lt;&gt;""</f>
        <v>1</v>
      </c>
      <c r="O903" s="6" t="str" cm="1">
        <f t="array" ref="O903">IF(Table2[[#This Row],[modeled?]]," "&amp;_xlfn.TEXTJOIN(" ",FALSE,_xlfn._xlws.FILTER(Table3[subloc_assigned],Table3[name]=Table2[[#This Row],[Protein]],""))&amp;" ","")</f>
        <v xml:space="preserve"> mm </v>
      </c>
      <c r="P903" s="6" t="b">
        <f>OR(ISNUMBER(FIND(" m ",Table2[[#This Row],[loc?]])),ISNUMBER(FIND(" mm ",Table2[[#This Row],[loc?]])))</f>
        <v>1</v>
      </c>
      <c r="Q903" s="6" t="b">
        <f>AND(OR(ISNUMBER(FIND(" m ",Table2[[#This Row],[loc?]])),ISNUMBER(FIND(" mm ",Table2[[#This Row],[loc?]]))),SUBSTITUTE(SUBSTITUTE(Table2[[#This Row],[loc?]]," m ","")," mm ","")="")</f>
        <v>1</v>
      </c>
      <c r="R903" s="36" cm="1">
        <f t="array" ref="R903">AVERAGE(IF(Table2[[#This Row],[Min_aerobic_1]:[Min_aerobic_2]]="NA",0,Table2[[#This Row],[Min_aerobic_1]:[Min_aerobic_2]]))</f>
        <v>1.2479394627918498E-5</v>
      </c>
    </row>
    <row r="904" spans="1:18" x14ac:dyDescent="0.35">
      <c r="A904" s="4" t="s">
        <v>2707</v>
      </c>
      <c r="B904" s="4" t="s">
        <v>2708</v>
      </c>
      <c r="C904" s="4" t="s">
        <v>2709</v>
      </c>
      <c r="D904" s="4">
        <v>1.56638150920062E-4</v>
      </c>
      <c r="E904" s="4">
        <v>1.139837632207E-4</v>
      </c>
      <c r="F904" s="4">
        <v>1.62842987231553E-4</v>
      </c>
      <c r="G904" s="4">
        <v>1.4172312182424799E-4</v>
      </c>
      <c r="H904" s="4">
        <v>4.81888334983167E-4</v>
      </c>
      <c r="I904" s="4">
        <v>4.74217257124773E-4</v>
      </c>
      <c r="J904" s="4">
        <v>4.7140291119288102E-4</v>
      </c>
      <c r="K904" s="4">
        <v>5.0175421160052701E-4</v>
      </c>
      <c r="L904" s="4">
        <v>5.2373154859255804E-4</v>
      </c>
      <c r="M904" s="4">
        <v>5.0906108762115501E-4</v>
      </c>
      <c r="N904" s="4" t="b">
        <f>_xlfn.XLOOKUP(Table2[[#This Row],[Protein]],Table3[name],Table3[subloc_assigned],"")&lt;&gt;""</f>
        <v>0</v>
      </c>
      <c r="O904" s="6" t="str" cm="1">
        <f t="array" ref="O904">IF(Table2[[#This Row],[modeled?]]," "&amp;_xlfn.TEXTJOIN(" ",FALSE,_xlfn._xlws.FILTER(Table3[subloc_assigned],Table3[name]=Table2[[#This Row],[Protein]],""))&amp;" ","")</f>
        <v/>
      </c>
      <c r="P904" s="6" t="b">
        <f>OR(ISNUMBER(FIND(" m ",Table2[[#This Row],[loc?]])),ISNUMBER(FIND(" mm ",Table2[[#This Row],[loc?]])))</f>
        <v>0</v>
      </c>
      <c r="Q904" s="6" t="b">
        <f>AND(OR(ISNUMBER(FIND(" m ",Table2[[#This Row],[loc?]])),ISNUMBER(FIND(" mm ",Table2[[#This Row],[loc?]]))),SUBSTITUTE(SUBSTITUTE(Table2[[#This Row],[loc?]]," m ","")," mm ","")="")</f>
        <v>0</v>
      </c>
      <c r="R904" s="36" cm="1">
        <f t="array" ref="R904">AVERAGE(IF(Table2[[#This Row],[Min_aerobic_1]:[Min_aerobic_2]]="NA",0,Table2[[#This Row],[Min_aerobic_1]:[Min_aerobic_2]]))</f>
        <v>1.3531095707038099E-4</v>
      </c>
    </row>
    <row r="905" spans="1:18" x14ac:dyDescent="0.35">
      <c r="A905" s="4" t="s">
        <v>2710</v>
      </c>
      <c r="B905" s="4" t="s">
        <v>2711</v>
      </c>
      <c r="C905" s="4" t="s">
        <v>2712</v>
      </c>
      <c r="D905" s="6">
        <v>6.4300087356623199E-6</v>
      </c>
      <c r="E905" s="6">
        <v>7.41950963836513E-6</v>
      </c>
      <c r="F905" s="6">
        <v>6.6632866253504204E-6</v>
      </c>
      <c r="G905" s="6">
        <v>6.5960334623981204E-6</v>
      </c>
      <c r="H905" s="6">
        <v>7.49795284497362E-6</v>
      </c>
      <c r="I905" s="6">
        <v>7.0781540112258601E-6</v>
      </c>
      <c r="J905" s="6">
        <v>7.7669663074383508E-6</v>
      </c>
      <c r="K905" s="6">
        <v>8.4896178136629804E-6</v>
      </c>
      <c r="L905" s="6">
        <v>8.7537138171160598E-6</v>
      </c>
      <c r="M905" s="6">
        <v>8.4193241298788498E-6</v>
      </c>
      <c r="N905" s="4" t="b">
        <f>_xlfn.XLOOKUP(Table2[[#This Row],[Protein]],Table3[name],Table3[subloc_assigned],"")&lt;&gt;""</f>
        <v>0</v>
      </c>
      <c r="O905" s="6" t="str" cm="1">
        <f t="array" ref="O905">IF(Table2[[#This Row],[modeled?]]," "&amp;_xlfn.TEXTJOIN(" ",FALSE,_xlfn._xlws.FILTER(Table3[subloc_assigned],Table3[name]=Table2[[#This Row],[Protein]],""))&amp;" ","")</f>
        <v/>
      </c>
      <c r="P905" s="6" t="b">
        <f>OR(ISNUMBER(FIND(" m ",Table2[[#This Row],[loc?]])),ISNUMBER(FIND(" mm ",Table2[[#This Row],[loc?]])))</f>
        <v>0</v>
      </c>
      <c r="Q905" s="6" t="b">
        <f>AND(OR(ISNUMBER(FIND(" m ",Table2[[#This Row],[loc?]])),ISNUMBER(FIND(" mm ",Table2[[#This Row],[loc?]]))),SUBSTITUTE(SUBSTITUTE(Table2[[#This Row],[loc?]]," m ","")," mm ","")="")</f>
        <v>0</v>
      </c>
      <c r="R905" s="36" cm="1">
        <f t="array" ref="R905">AVERAGE(IF(Table2[[#This Row],[Min_aerobic_1]:[Min_aerobic_2]]="NA",0,Table2[[#This Row],[Min_aerobic_1]:[Min_aerobic_2]]))</f>
        <v>6.9247591870137249E-6</v>
      </c>
    </row>
    <row r="906" spans="1:18" x14ac:dyDescent="0.35">
      <c r="A906" s="4" t="s">
        <v>2713</v>
      </c>
      <c r="B906" s="4" t="s">
        <v>2714</v>
      </c>
      <c r="C906" s="4" t="s">
        <v>2715</v>
      </c>
      <c r="D906" s="4">
        <v>1.40504312843086E-4</v>
      </c>
      <c r="E906" s="4">
        <v>1.2801457903705401E-4</v>
      </c>
      <c r="F906" s="4">
        <v>1.5335407423864799E-4</v>
      </c>
      <c r="G906" s="4">
        <v>1.5468916358202901E-4</v>
      </c>
      <c r="H906" s="4">
        <v>1.60782804562808E-4</v>
      </c>
      <c r="I906" s="4">
        <v>1.56356512196944E-4</v>
      </c>
      <c r="J906" s="4">
        <v>1.5880600856301699E-4</v>
      </c>
      <c r="K906" s="4">
        <v>1.56050373049283E-4</v>
      </c>
      <c r="L906" s="4">
        <v>1.7171651752171199E-4</v>
      </c>
      <c r="M906" s="4">
        <v>1.7599057258085101E-4</v>
      </c>
      <c r="N906" s="4" t="b">
        <f>_xlfn.XLOOKUP(Table2[[#This Row],[Protein]],Table3[name],Table3[subloc_assigned],"")&lt;&gt;""</f>
        <v>0</v>
      </c>
      <c r="O906" s="6" t="str" cm="1">
        <f t="array" ref="O906">IF(Table2[[#This Row],[modeled?]]," "&amp;_xlfn.TEXTJOIN(" ",FALSE,_xlfn._xlws.FILTER(Table3[subloc_assigned],Table3[name]=Table2[[#This Row],[Protein]],""))&amp;" ","")</f>
        <v/>
      </c>
      <c r="P906" s="6" t="b">
        <f>OR(ISNUMBER(FIND(" m ",Table2[[#This Row],[loc?]])),ISNUMBER(FIND(" mm ",Table2[[#This Row],[loc?]])))</f>
        <v>0</v>
      </c>
      <c r="Q906" s="6" t="b">
        <f>AND(OR(ISNUMBER(FIND(" m ",Table2[[#This Row],[loc?]])),ISNUMBER(FIND(" mm ",Table2[[#This Row],[loc?]]))),SUBSTITUTE(SUBSTITUTE(Table2[[#This Row],[loc?]]," m ","")," mm ","")="")</f>
        <v>0</v>
      </c>
      <c r="R906" s="36" cm="1">
        <f t="array" ref="R906">AVERAGE(IF(Table2[[#This Row],[Min_aerobic_1]:[Min_aerobic_2]]="NA",0,Table2[[#This Row],[Min_aerobic_1]:[Min_aerobic_2]]))</f>
        <v>1.3425944594006999E-4</v>
      </c>
    </row>
    <row r="907" spans="1:18" x14ac:dyDescent="0.35">
      <c r="A907" s="4" t="s">
        <v>2716</v>
      </c>
      <c r="B907" s="4" t="s">
        <v>2717</v>
      </c>
      <c r="C907" s="4" t="s">
        <v>2718</v>
      </c>
      <c r="D907" s="4">
        <v>2.10831091645595E-4</v>
      </c>
      <c r="E907" s="4">
        <v>1.9890343176580901E-4</v>
      </c>
      <c r="F907" s="4">
        <v>2.2387933978846699E-4</v>
      </c>
      <c r="G907" s="4">
        <v>2.3295258781761601E-4</v>
      </c>
      <c r="H907" s="4">
        <v>1.5902893838496199E-4</v>
      </c>
      <c r="I907" s="4">
        <v>1.60836746239013E-4</v>
      </c>
      <c r="J907" s="4">
        <v>1.5926556689176301E-4</v>
      </c>
      <c r="K907" s="4">
        <v>1.71611009569159E-4</v>
      </c>
      <c r="L907" s="4">
        <v>1.7738487066863801E-4</v>
      </c>
      <c r="M907" s="4">
        <v>1.7430091596266599E-4</v>
      </c>
      <c r="N907" s="4" t="b">
        <f>_xlfn.XLOOKUP(Table2[[#This Row],[Protein]],Table3[name],Table3[subloc_assigned],"")&lt;&gt;""</f>
        <v>1</v>
      </c>
      <c r="O907" s="6" t="str" cm="1">
        <f t="array" ref="O907">IF(Table2[[#This Row],[modeled?]]," "&amp;_xlfn.TEXTJOIN(" ",FALSE,_xlfn._xlws.FILTER(Table3[subloc_assigned],Table3[name]=Table2[[#This Row],[Protein]],""))&amp;" ","")</f>
        <v xml:space="preserve"> vm </v>
      </c>
      <c r="P907" s="6" t="b">
        <f>OR(ISNUMBER(FIND(" m ",Table2[[#This Row],[loc?]])),ISNUMBER(FIND(" mm ",Table2[[#This Row],[loc?]])))</f>
        <v>0</v>
      </c>
      <c r="Q907" s="6" t="b">
        <f>AND(OR(ISNUMBER(FIND(" m ",Table2[[#This Row],[loc?]])),ISNUMBER(FIND(" mm ",Table2[[#This Row],[loc?]]))),SUBSTITUTE(SUBSTITUTE(Table2[[#This Row],[loc?]]," m ","")," mm ","")="")</f>
        <v>0</v>
      </c>
      <c r="R907" s="36" cm="1">
        <f t="array" ref="R907">AVERAGE(IF(Table2[[#This Row],[Min_aerobic_1]:[Min_aerobic_2]]="NA",0,Table2[[#This Row],[Min_aerobic_1]:[Min_aerobic_2]]))</f>
        <v>2.0486726170570199E-4</v>
      </c>
    </row>
    <row r="908" spans="1:18" x14ac:dyDescent="0.35">
      <c r="A908" s="4" t="s">
        <v>2719</v>
      </c>
      <c r="B908" s="4" t="s">
        <v>2720</v>
      </c>
      <c r="C908" s="4" t="s">
        <v>2721</v>
      </c>
      <c r="D908" s="6">
        <v>9.8948346751429404E-6</v>
      </c>
      <c r="E908" s="6">
        <v>1.06994116776522E-5</v>
      </c>
      <c r="F908" s="6">
        <v>1.1590699444126199E-5</v>
      </c>
      <c r="G908" s="6">
        <v>1.1701234126516601E-5</v>
      </c>
      <c r="H908" s="6">
        <v>2.2906806116075598E-6</v>
      </c>
      <c r="I908" s="6">
        <v>2.1782240059900802E-6</v>
      </c>
      <c r="J908" s="6">
        <v>2.32263498313953E-6</v>
      </c>
      <c r="K908" s="6">
        <v>2.20302337873951E-6</v>
      </c>
      <c r="L908" s="6">
        <v>2.46091117677096E-6</v>
      </c>
      <c r="M908" s="6">
        <v>2.3665445953369101E-6</v>
      </c>
      <c r="N908" s="4" t="b">
        <f>_xlfn.XLOOKUP(Table2[[#This Row],[Protein]],Table3[name],Table3[subloc_assigned],"")&lt;&gt;""</f>
        <v>1</v>
      </c>
      <c r="O908" s="6" t="str" cm="1">
        <f t="array" ref="O908">IF(Table2[[#This Row],[modeled?]]," "&amp;_xlfn.TEXTJOIN(" ",FALSE,_xlfn._xlws.FILTER(Table3[subloc_assigned],Table3[name]=Table2[[#This Row],[Protein]],""))&amp;" ","")</f>
        <v xml:space="preserve"> m </v>
      </c>
      <c r="P908" s="6" t="b">
        <f>OR(ISNUMBER(FIND(" m ",Table2[[#This Row],[loc?]])),ISNUMBER(FIND(" mm ",Table2[[#This Row],[loc?]])))</f>
        <v>1</v>
      </c>
      <c r="Q908" s="6" t="b">
        <f>AND(OR(ISNUMBER(FIND(" m ",Table2[[#This Row],[loc?]])),ISNUMBER(FIND(" mm ",Table2[[#This Row],[loc?]]))),SUBSTITUTE(SUBSTITUTE(Table2[[#This Row],[loc?]]," m ","")," mm ","")="")</f>
        <v>1</v>
      </c>
      <c r="R908" s="36" cm="1">
        <f t="array" ref="R908">AVERAGE(IF(Table2[[#This Row],[Min_aerobic_1]:[Min_aerobic_2]]="NA",0,Table2[[#This Row],[Min_aerobic_1]:[Min_aerobic_2]]))</f>
        <v>1.029712317639757E-5</v>
      </c>
    </row>
    <row r="909" spans="1:18" x14ac:dyDescent="0.35">
      <c r="A909" s="4" t="s">
        <v>2722</v>
      </c>
      <c r="B909" s="4" t="s">
        <v>2723</v>
      </c>
      <c r="C909" s="4" t="s">
        <v>2724</v>
      </c>
      <c r="D909" s="4" t="s">
        <v>19</v>
      </c>
      <c r="E909" s="4" t="s">
        <v>19</v>
      </c>
      <c r="F909" s="4" t="s">
        <v>19</v>
      </c>
      <c r="G909" s="4" t="s">
        <v>19</v>
      </c>
      <c r="H909" s="6">
        <v>5.6997878561076596E-6</v>
      </c>
      <c r="I909" s="6">
        <v>6.0724580563308902E-6</v>
      </c>
      <c r="J909" s="6">
        <v>6.2860842869698398E-6</v>
      </c>
      <c r="K909" s="6">
        <v>6.3207083732542303E-6</v>
      </c>
      <c r="L909" s="6">
        <v>6.8733965187147997E-6</v>
      </c>
      <c r="M909" s="6">
        <v>6.4771094262575297E-6</v>
      </c>
      <c r="N909" s="4" t="b">
        <f>_xlfn.XLOOKUP(Table2[[#This Row],[Protein]],Table3[name],Table3[subloc_assigned],"")&lt;&gt;""</f>
        <v>1</v>
      </c>
      <c r="O909" s="6" t="str" cm="1">
        <f t="array" ref="O909">IF(Table2[[#This Row],[modeled?]]," "&amp;_xlfn.TEXTJOIN(" ",FALSE,_xlfn._xlws.FILTER(Table3[subloc_assigned],Table3[name]=Table2[[#This Row],[Protein]],""))&amp;" ","")</f>
        <v xml:space="preserve"> m </v>
      </c>
      <c r="P909" s="6" t="b">
        <f>OR(ISNUMBER(FIND(" m ",Table2[[#This Row],[loc?]])),ISNUMBER(FIND(" mm ",Table2[[#This Row],[loc?]])))</f>
        <v>1</v>
      </c>
      <c r="Q909" s="6" t="b">
        <f>AND(OR(ISNUMBER(FIND(" m ",Table2[[#This Row],[loc?]])),ISNUMBER(FIND(" mm ",Table2[[#This Row],[loc?]]))),SUBSTITUTE(SUBSTITUTE(Table2[[#This Row],[loc?]]," m ","")," mm ","")="")</f>
        <v>1</v>
      </c>
      <c r="R909" s="36" cm="1">
        <f t="array" ref="R909">AVERAGE(IF(Table2[[#This Row],[Min_aerobic_1]:[Min_aerobic_2]]="NA",0,Table2[[#This Row],[Min_aerobic_1]:[Min_aerobic_2]]))</f>
        <v>0</v>
      </c>
    </row>
    <row r="910" spans="1:18" x14ac:dyDescent="0.35">
      <c r="A910" s="4" t="s">
        <v>2725</v>
      </c>
      <c r="B910" s="4" t="s">
        <v>2726</v>
      </c>
      <c r="C910" s="4" t="s">
        <v>2727</v>
      </c>
      <c r="D910" s="4" t="s">
        <v>19</v>
      </c>
      <c r="E910" s="4" t="s">
        <v>19</v>
      </c>
      <c r="F910" s="4" t="s">
        <v>19</v>
      </c>
      <c r="G910" s="4" t="s">
        <v>19</v>
      </c>
      <c r="H910" s="6">
        <v>1.24164620642282E-6</v>
      </c>
      <c r="I910" s="6">
        <v>1.51619225663877E-6</v>
      </c>
      <c r="J910" s="6">
        <v>1.37798267689135E-6</v>
      </c>
      <c r="K910" s="6">
        <v>2.1129501483672501E-6</v>
      </c>
      <c r="L910" s="6">
        <v>1.97737321536109E-6</v>
      </c>
      <c r="M910" s="6">
        <v>1.8634328614122E-6</v>
      </c>
      <c r="N910" s="4" t="b">
        <f>_xlfn.XLOOKUP(Table2[[#This Row],[Protein]],Table3[name],Table3[subloc_assigned],"")&lt;&gt;""</f>
        <v>0</v>
      </c>
      <c r="O910" s="6" t="str" cm="1">
        <f t="array" ref="O910">IF(Table2[[#This Row],[modeled?]]," "&amp;_xlfn.TEXTJOIN(" ",FALSE,_xlfn._xlws.FILTER(Table3[subloc_assigned],Table3[name]=Table2[[#This Row],[Protein]],""))&amp;" ","")</f>
        <v/>
      </c>
      <c r="P910" s="6" t="b">
        <f>OR(ISNUMBER(FIND(" m ",Table2[[#This Row],[loc?]])),ISNUMBER(FIND(" mm ",Table2[[#This Row],[loc?]])))</f>
        <v>0</v>
      </c>
      <c r="Q910" s="6" t="b">
        <f>AND(OR(ISNUMBER(FIND(" m ",Table2[[#This Row],[loc?]])),ISNUMBER(FIND(" mm ",Table2[[#This Row],[loc?]]))),SUBSTITUTE(SUBSTITUTE(Table2[[#This Row],[loc?]]," m ","")," mm ","")="")</f>
        <v>0</v>
      </c>
      <c r="R910" s="36" cm="1">
        <f t="array" ref="R910">AVERAGE(IF(Table2[[#This Row],[Min_aerobic_1]:[Min_aerobic_2]]="NA",0,Table2[[#This Row],[Min_aerobic_1]:[Min_aerobic_2]]))</f>
        <v>0</v>
      </c>
    </row>
    <row r="911" spans="1:18" x14ac:dyDescent="0.35">
      <c r="A911" s="4" t="s">
        <v>2728</v>
      </c>
      <c r="B911" s="4" t="s">
        <v>2729</v>
      </c>
      <c r="C911" s="4" t="s">
        <v>2730</v>
      </c>
      <c r="D911" s="6">
        <v>6.5743554578877203E-5</v>
      </c>
      <c r="E911" s="6">
        <v>6.5470802135787203E-5</v>
      </c>
      <c r="F911" s="6">
        <v>8.0735467378225998E-5</v>
      </c>
      <c r="G911" s="6">
        <v>8.4689284903367705E-5</v>
      </c>
      <c r="H911" s="6">
        <v>6.3666817943352694E-5</v>
      </c>
      <c r="I911" s="6">
        <v>6.5049195643571703E-5</v>
      </c>
      <c r="J911" s="6">
        <v>6.7054832451514295E-5</v>
      </c>
      <c r="K911" s="6">
        <v>6.7785079140290298E-5</v>
      </c>
      <c r="L911" s="6">
        <v>7.4176786161046299E-5</v>
      </c>
      <c r="M911" s="6">
        <v>7.56686771803019E-5</v>
      </c>
      <c r="N911" s="4" t="b">
        <f>_xlfn.XLOOKUP(Table2[[#This Row],[Protein]],Table3[name],Table3[subloc_assigned],"")&lt;&gt;""</f>
        <v>1</v>
      </c>
      <c r="O911" s="6" t="str" cm="1">
        <f t="array" ref="O911">IF(Table2[[#This Row],[modeled?]]," "&amp;_xlfn.TEXTJOIN(" ",FALSE,_xlfn._xlws.FILTER(Table3[subloc_assigned],Table3[name]=Table2[[#This Row],[Protein]],""))&amp;" ","")</f>
        <v xml:space="preserve"> x </v>
      </c>
      <c r="P911" s="6" t="b">
        <f>OR(ISNUMBER(FIND(" m ",Table2[[#This Row],[loc?]])),ISNUMBER(FIND(" mm ",Table2[[#This Row],[loc?]])))</f>
        <v>0</v>
      </c>
      <c r="Q911" s="6" t="b">
        <f>AND(OR(ISNUMBER(FIND(" m ",Table2[[#This Row],[loc?]])),ISNUMBER(FIND(" mm ",Table2[[#This Row],[loc?]]))),SUBSTITUTE(SUBSTITUTE(Table2[[#This Row],[loc?]]," m ","")," mm ","")="")</f>
        <v>0</v>
      </c>
      <c r="R911" s="36" cm="1">
        <f t="array" ref="R911">AVERAGE(IF(Table2[[#This Row],[Min_aerobic_1]:[Min_aerobic_2]]="NA",0,Table2[[#This Row],[Min_aerobic_1]:[Min_aerobic_2]]))</f>
        <v>6.560717835733221E-5</v>
      </c>
    </row>
    <row r="912" spans="1:18" x14ac:dyDescent="0.35">
      <c r="A912" s="4" t="s">
        <v>2731</v>
      </c>
      <c r="B912" s="4" t="s">
        <v>2732</v>
      </c>
      <c r="C912" s="4" t="s">
        <v>2733</v>
      </c>
      <c r="D912" s="4">
        <v>1.22924761270908E-4</v>
      </c>
      <c r="E912" s="4">
        <v>1.59874943519741E-4</v>
      </c>
      <c r="F912" s="4">
        <v>1.38433860289445E-4</v>
      </c>
      <c r="G912" s="4">
        <v>1.45690311410001E-4</v>
      </c>
      <c r="H912" s="4">
        <v>2.1058825855028001E-4</v>
      </c>
      <c r="I912" s="4">
        <v>2.2956717627237801E-4</v>
      </c>
      <c r="J912" s="4">
        <v>2.2509726165549399E-4</v>
      </c>
      <c r="K912" s="4">
        <v>2.4093645199511099E-4</v>
      </c>
      <c r="L912" s="4">
        <v>2.5183737946771298E-4</v>
      </c>
      <c r="M912" s="4">
        <v>2.4560581011767301E-4</v>
      </c>
      <c r="N912" s="4" t="b">
        <f>_xlfn.XLOOKUP(Table2[[#This Row],[Protein]],Table3[name],Table3[subloc_assigned],"")&lt;&gt;""</f>
        <v>0</v>
      </c>
      <c r="O912" s="6" t="str" cm="1">
        <f t="array" ref="O912">IF(Table2[[#This Row],[modeled?]]," "&amp;_xlfn.TEXTJOIN(" ",FALSE,_xlfn._xlws.FILTER(Table3[subloc_assigned],Table3[name]=Table2[[#This Row],[Protein]],""))&amp;" ","")</f>
        <v/>
      </c>
      <c r="P912" s="6" t="b">
        <f>OR(ISNUMBER(FIND(" m ",Table2[[#This Row],[loc?]])),ISNUMBER(FIND(" mm ",Table2[[#This Row],[loc?]])))</f>
        <v>0</v>
      </c>
      <c r="Q912" s="6" t="b">
        <f>AND(OR(ISNUMBER(FIND(" m ",Table2[[#This Row],[loc?]])),ISNUMBER(FIND(" mm ",Table2[[#This Row],[loc?]]))),SUBSTITUTE(SUBSTITUTE(Table2[[#This Row],[loc?]]," m ","")," mm ","")="")</f>
        <v>0</v>
      </c>
      <c r="R912" s="36" cm="1">
        <f t="array" ref="R912">AVERAGE(IF(Table2[[#This Row],[Min_aerobic_1]:[Min_aerobic_2]]="NA",0,Table2[[#This Row],[Min_aerobic_1]:[Min_aerobic_2]]))</f>
        <v>1.413998523953245E-4</v>
      </c>
    </row>
    <row r="913" spans="1:18" x14ac:dyDescent="0.35">
      <c r="A913" s="4" t="s">
        <v>2734</v>
      </c>
      <c r="B913" s="4" t="s">
        <v>2735</v>
      </c>
      <c r="C913" s="4" t="s">
        <v>2736</v>
      </c>
      <c r="D913" s="6">
        <v>2.8606259559226201E-5</v>
      </c>
      <c r="E913" s="6">
        <v>2.1110543003544401E-5</v>
      </c>
      <c r="F913" s="6">
        <v>3.01718543459591E-5</v>
      </c>
      <c r="G913" s="6">
        <v>3.0234377545514101E-5</v>
      </c>
      <c r="H913" s="6">
        <v>3.0911812191645003E-5</v>
      </c>
      <c r="I913" s="6">
        <v>2.9496927458284001E-5</v>
      </c>
      <c r="J913" s="6">
        <v>3.0273897566205801E-5</v>
      </c>
      <c r="K913" s="6">
        <v>3.6969635060381098E-5</v>
      </c>
      <c r="L913" s="6">
        <v>3.8064174407965399E-5</v>
      </c>
      <c r="M913" s="6">
        <v>3.3625605224384597E-5</v>
      </c>
      <c r="N913" s="4" t="b">
        <f>_xlfn.XLOOKUP(Table2[[#This Row],[Protein]],Table3[name],Table3[subloc_assigned],"")&lt;&gt;""</f>
        <v>0</v>
      </c>
      <c r="O913" s="6" t="str" cm="1">
        <f t="array" ref="O913">IF(Table2[[#This Row],[modeled?]]," "&amp;_xlfn.TEXTJOIN(" ",FALSE,_xlfn._xlws.FILTER(Table3[subloc_assigned],Table3[name]=Table2[[#This Row],[Protein]],""))&amp;" ","")</f>
        <v/>
      </c>
      <c r="P913" s="6" t="b">
        <f>OR(ISNUMBER(FIND(" m ",Table2[[#This Row],[loc?]])),ISNUMBER(FIND(" mm ",Table2[[#This Row],[loc?]])))</f>
        <v>0</v>
      </c>
      <c r="Q913" s="6" t="b">
        <f>AND(OR(ISNUMBER(FIND(" m ",Table2[[#This Row],[loc?]])),ISNUMBER(FIND(" mm ",Table2[[#This Row],[loc?]]))),SUBSTITUTE(SUBSTITUTE(Table2[[#This Row],[loc?]]," m ","")," mm ","")="")</f>
        <v>0</v>
      </c>
      <c r="R913" s="36" cm="1">
        <f t="array" ref="R913">AVERAGE(IF(Table2[[#This Row],[Min_aerobic_1]:[Min_aerobic_2]]="NA",0,Table2[[#This Row],[Min_aerobic_1]:[Min_aerobic_2]]))</f>
        <v>2.4858401281385302E-5</v>
      </c>
    </row>
    <row r="914" spans="1:18" x14ac:dyDescent="0.35">
      <c r="A914" s="4" t="s">
        <v>2737</v>
      </c>
      <c r="B914" s="4" t="s">
        <v>2738</v>
      </c>
      <c r="C914" s="4" t="s">
        <v>2739</v>
      </c>
      <c r="D914" s="4">
        <v>8.1862676191204803E-4</v>
      </c>
      <c r="E914" s="4">
        <v>7.3288624168684499E-4</v>
      </c>
      <c r="F914" s="4">
        <v>6.1987309933987796E-4</v>
      </c>
      <c r="G914" s="4">
        <v>6.68597447064632E-4</v>
      </c>
      <c r="H914" s="4">
        <v>1.29083857530795E-3</v>
      </c>
      <c r="I914" s="4">
        <v>1.3389409086893599E-3</v>
      </c>
      <c r="J914" s="4">
        <v>1.3523303834629601E-3</v>
      </c>
      <c r="K914" s="4">
        <v>1.0101146336198501E-3</v>
      </c>
      <c r="L914" s="4">
        <v>9.45830770126923E-4</v>
      </c>
      <c r="M914" s="4">
        <v>9.6718394163778905E-4</v>
      </c>
      <c r="N914" s="4" t="b">
        <f>_xlfn.XLOOKUP(Table2[[#This Row],[Protein]],Table3[name],Table3[subloc_assigned],"")&lt;&gt;""</f>
        <v>1</v>
      </c>
      <c r="O914" s="6" t="str" cm="1">
        <f t="array" ref="O914">IF(Table2[[#This Row],[modeled?]]," "&amp;_xlfn.TEXTJOIN(" ",FALSE,_xlfn._xlws.FILTER(Table3[subloc_assigned],Table3[name]=Table2[[#This Row],[Protein]],""))&amp;" ","")</f>
        <v xml:space="preserve"> c </v>
      </c>
      <c r="P914" s="6" t="b">
        <f>OR(ISNUMBER(FIND(" m ",Table2[[#This Row],[loc?]])),ISNUMBER(FIND(" mm ",Table2[[#This Row],[loc?]])))</f>
        <v>0</v>
      </c>
      <c r="Q914" s="6" t="b">
        <f>AND(OR(ISNUMBER(FIND(" m ",Table2[[#This Row],[loc?]])),ISNUMBER(FIND(" mm ",Table2[[#This Row],[loc?]]))),SUBSTITUTE(SUBSTITUTE(Table2[[#This Row],[loc?]]," m ","")," mm ","")="")</f>
        <v>0</v>
      </c>
      <c r="R914" s="36" cm="1">
        <f t="array" ref="R914">AVERAGE(IF(Table2[[#This Row],[Min_aerobic_1]:[Min_aerobic_2]]="NA",0,Table2[[#This Row],[Min_aerobic_1]:[Min_aerobic_2]]))</f>
        <v>7.7575650179944645E-4</v>
      </c>
    </row>
    <row r="915" spans="1:18" x14ac:dyDescent="0.35">
      <c r="A915" s="4" t="s">
        <v>2740</v>
      </c>
      <c r="B915" s="4" t="s">
        <v>2741</v>
      </c>
      <c r="C915" s="4" t="s">
        <v>2742</v>
      </c>
      <c r="D915" s="6">
        <v>6.3175642911623994E-5</v>
      </c>
      <c r="E915" s="6">
        <v>6.0031491237969398E-5</v>
      </c>
      <c r="F915" s="6">
        <v>2.2299484099381602E-5</v>
      </c>
      <c r="G915" s="6">
        <v>2.2867336781367201E-5</v>
      </c>
      <c r="H915" s="6">
        <v>7.00283577037255E-5</v>
      </c>
      <c r="I915" s="6">
        <v>6.7580375562870706E-5</v>
      </c>
      <c r="J915" s="6">
        <v>7.0489507677315194E-5</v>
      </c>
      <c r="K915" s="6">
        <v>2.71690597036267E-5</v>
      </c>
      <c r="L915" s="6">
        <v>2.9159429885334601E-5</v>
      </c>
      <c r="M915" s="6">
        <v>2.7107541633269001E-5</v>
      </c>
      <c r="N915" s="4" t="b">
        <f>_xlfn.XLOOKUP(Table2[[#This Row],[Protein]],Table3[name],Table3[subloc_assigned],"")&lt;&gt;""</f>
        <v>1</v>
      </c>
      <c r="O915" s="6" t="str" cm="1">
        <f t="array" ref="O915">IF(Table2[[#This Row],[modeled?]]," "&amp;_xlfn.TEXTJOIN(" ",FALSE,_xlfn._xlws.FILTER(Table3[subloc_assigned],Table3[name]=Table2[[#This Row],[Protein]],""))&amp;" ","")</f>
        <v xml:space="preserve"> m </v>
      </c>
      <c r="P915" s="6" t="b">
        <f>OR(ISNUMBER(FIND(" m ",Table2[[#This Row],[loc?]])),ISNUMBER(FIND(" mm ",Table2[[#This Row],[loc?]])))</f>
        <v>1</v>
      </c>
      <c r="Q915" s="6" t="b">
        <f>AND(OR(ISNUMBER(FIND(" m ",Table2[[#This Row],[loc?]])),ISNUMBER(FIND(" mm ",Table2[[#This Row],[loc?]]))),SUBSTITUTE(SUBSTITUTE(Table2[[#This Row],[loc?]]," m ","")," mm ","")="")</f>
        <v>1</v>
      </c>
      <c r="R915" s="36" cm="1">
        <f t="array" ref="R915">AVERAGE(IF(Table2[[#This Row],[Min_aerobic_1]:[Min_aerobic_2]]="NA",0,Table2[[#This Row],[Min_aerobic_1]:[Min_aerobic_2]]))</f>
        <v>6.1603567074796693E-5</v>
      </c>
    </row>
    <row r="916" spans="1:18" x14ac:dyDescent="0.35">
      <c r="A916" s="4" t="s">
        <v>2743</v>
      </c>
      <c r="B916" s="4" t="s">
        <v>2744</v>
      </c>
      <c r="C916" s="4" t="s">
        <v>2745</v>
      </c>
      <c r="D916" s="6">
        <v>1.2565428843113101E-5</v>
      </c>
      <c r="E916" s="6">
        <v>1.21002450669741E-5</v>
      </c>
      <c r="F916" s="6">
        <v>1.08334243806623E-5</v>
      </c>
      <c r="G916" s="6">
        <v>1.1212791012627001E-5</v>
      </c>
      <c r="H916" s="6">
        <v>1.00269945345838E-5</v>
      </c>
      <c r="I916" s="6">
        <v>1.0578155228522799E-5</v>
      </c>
      <c r="J916" s="6">
        <v>1.0532093576211701E-5</v>
      </c>
      <c r="K916" s="6">
        <v>6.5571014911740702E-6</v>
      </c>
      <c r="L916" s="6">
        <v>7.1211783361838704E-6</v>
      </c>
      <c r="M916" s="6">
        <v>7.1185430861621902E-6</v>
      </c>
      <c r="N916" s="4" t="b">
        <f>_xlfn.XLOOKUP(Table2[[#This Row],[Protein]],Table3[name],Table3[subloc_assigned],"")&lt;&gt;""</f>
        <v>1</v>
      </c>
      <c r="O916" s="6" t="str" cm="1">
        <f t="array" ref="O916">IF(Table2[[#This Row],[modeled?]]," "&amp;_xlfn.TEXTJOIN(" ",FALSE,_xlfn._xlws.FILTER(Table3[subloc_assigned],Table3[name]=Table2[[#This Row],[Protein]],""))&amp;" ","")</f>
        <v xml:space="preserve"> c </v>
      </c>
      <c r="P916" s="6" t="b">
        <f>OR(ISNUMBER(FIND(" m ",Table2[[#This Row],[loc?]])),ISNUMBER(FIND(" mm ",Table2[[#This Row],[loc?]])))</f>
        <v>0</v>
      </c>
      <c r="Q916" s="6" t="b">
        <f>AND(OR(ISNUMBER(FIND(" m ",Table2[[#This Row],[loc?]])),ISNUMBER(FIND(" mm ",Table2[[#This Row],[loc?]]))),SUBSTITUTE(SUBSTITUTE(Table2[[#This Row],[loc?]]," m ","")," mm ","")="")</f>
        <v>0</v>
      </c>
      <c r="R916" s="36" cm="1">
        <f t="array" ref="R916">AVERAGE(IF(Table2[[#This Row],[Min_aerobic_1]:[Min_aerobic_2]]="NA",0,Table2[[#This Row],[Min_aerobic_1]:[Min_aerobic_2]]))</f>
        <v>1.23328369550436E-5</v>
      </c>
    </row>
    <row r="917" spans="1:18" x14ac:dyDescent="0.35">
      <c r="A917" s="4" t="s">
        <v>2746</v>
      </c>
      <c r="B917" s="4" t="s">
        <v>2747</v>
      </c>
      <c r="C917" s="4" t="s">
        <v>2748</v>
      </c>
      <c r="D917" s="6">
        <v>5.8875495785691901E-5</v>
      </c>
      <c r="E917" s="6">
        <v>7.0325653064548798E-5</v>
      </c>
      <c r="F917" s="6">
        <v>7.1591880257477098E-5</v>
      </c>
      <c r="G917" s="6">
        <v>7.1694669366974698E-5</v>
      </c>
      <c r="H917" s="6">
        <v>2.7625255554991499E-5</v>
      </c>
      <c r="I917" s="6">
        <v>2.5941627286838298E-5</v>
      </c>
      <c r="J917" s="6">
        <v>2.7482011381084899E-5</v>
      </c>
      <c r="K917" s="6">
        <v>2.6833968027803199E-5</v>
      </c>
      <c r="L917" s="6">
        <v>2.90333920745074E-5</v>
      </c>
      <c r="M917" s="6">
        <v>2.9119659226476599E-5</v>
      </c>
      <c r="N917" s="4" t="b">
        <f>_xlfn.XLOOKUP(Table2[[#This Row],[Protein]],Table3[name],Table3[subloc_assigned],"")&lt;&gt;""</f>
        <v>0</v>
      </c>
      <c r="O917" s="6" t="str" cm="1">
        <f t="array" ref="O917">IF(Table2[[#This Row],[modeled?]]," "&amp;_xlfn.TEXTJOIN(" ",FALSE,_xlfn._xlws.FILTER(Table3[subloc_assigned],Table3[name]=Table2[[#This Row],[Protein]],""))&amp;" ","")</f>
        <v/>
      </c>
      <c r="P917" s="6" t="b">
        <f>OR(ISNUMBER(FIND(" m ",Table2[[#This Row],[loc?]])),ISNUMBER(FIND(" mm ",Table2[[#This Row],[loc?]])))</f>
        <v>0</v>
      </c>
      <c r="Q917" s="6" t="b">
        <f>AND(OR(ISNUMBER(FIND(" m ",Table2[[#This Row],[loc?]])),ISNUMBER(FIND(" mm ",Table2[[#This Row],[loc?]]))),SUBSTITUTE(SUBSTITUTE(Table2[[#This Row],[loc?]]," m ","")," mm ","")="")</f>
        <v>0</v>
      </c>
      <c r="R917" s="36" cm="1">
        <f t="array" ref="R917">AVERAGE(IF(Table2[[#This Row],[Min_aerobic_1]:[Min_aerobic_2]]="NA",0,Table2[[#This Row],[Min_aerobic_1]:[Min_aerobic_2]]))</f>
        <v>6.4600574425120342E-5</v>
      </c>
    </row>
    <row r="918" spans="1:18" x14ac:dyDescent="0.35">
      <c r="A918" s="4" t="s">
        <v>2749</v>
      </c>
      <c r="B918" s="4" t="s">
        <v>2750</v>
      </c>
      <c r="C918" s="4" t="s">
        <v>2751</v>
      </c>
      <c r="D918" s="4">
        <v>2.0428562646238E-4</v>
      </c>
      <c r="E918" s="4">
        <v>1.8609857341080001E-4</v>
      </c>
      <c r="F918" s="4">
        <v>2.3379882960563599E-4</v>
      </c>
      <c r="G918" s="4">
        <v>2.35614227201059E-4</v>
      </c>
      <c r="H918" s="4">
        <v>2.0281086986227701E-4</v>
      </c>
      <c r="I918" s="4">
        <v>2.0191620870916099E-4</v>
      </c>
      <c r="J918" s="4">
        <v>2.02407025923992E-4</v>
      </c>
      <c r="K918" s="4">
        <v>2.17469823646937E-4</v>
      </c>
      <c r="L918" s="4">
        <v>2.34228241100234E-4</v>
      </c>
      <c r="M918" s="4">
        <v>2.3582142276178201E-4</v>
      </c>
      <c r="N918" s="4" t="b">
        <f>_xlfn.XLOOKUP(Table2[[#This Row],[Protein]],Table3[name],Table3[subloc_assigned],"")&lt;&gt;""</f>
        <v>0</v>
      </c>
      <c r="O918" s="6" t="str" cm="1">
        <f t="array" ref="O918">IF(Table2[[#This Row],[modeled?]]," "&amp;_xlfn.TEXTJOIN(" ",FALSE,_xlfn._xlws.FILTER(Table3[subloc_assigned],Table3[name]=Table2[[#This Row],[Protein]],""))&amp;" ","")</f>
        <v/>
      </c>
      <c r="P918" s="6" t="b">
        <f>OR(ISNUMBER(FIND(" m ",Table2[[#This Row],[loc?]])),ISNUMBER(FIND(" mm ",Table2[[#This Row],[loc?]])))</f>
        <v>0</v>
      </c>
      <c r="Q918" s="6" t="b">
        <f>AND(OR(ISNUMBER(FIND(" m ",Table2[[#This Row],[loc?]])),ISNUMBER(FIND(" mm ",Table2[[#This Row],[loc?]]))),SUBSTITUTE(SUBSTITUTE(Table2[[#This Row],[loc?]]," m ","")," mm ","")="")</f>
        <v>0</v>
      </c>
      <c r="R918" s="36" cm="1">
        <f t="array" ref="R918">AVERAGE(IF(Table2[[#This Row],[Min_aerobic_1]:[Min_aerobic_2]]="NA",0,Table2[[#This Row],[Min_aerobic_1]:[Min_aerobic_2]]))</f>
        <v>1.9519209993658999E-4</v>
      </c>
    </row>
    <row r="919" spans="1:18" x14ac:dyDescent="0.35">
      <c r="A919" s="4" t="s">
        <v>2752</v>
      </c>
      <c r="B919" s="4" t="s">
        <v>2753</v>
      </c>
      <c r="C919" s="4" t="s">
        <v>2754</v>
      </c>
      <c r="D919" s="4">
        <v>1.2729940890291599E-4</v>
      </c>
      <c r="E919" s="4">
        <v>1.25254561617678E-4</v>
      </c>
      <c r="F919" s="4">
        <v>1.5265122997388299E-4</v>
      </c>
      <c r="G919" s="4">
        <v>1.5468065505183301E-4</v>
      </c>
      <c r="H919" s="4">
        <v>1.55218198738319E-4</v>
      </c>
      <c r="I919" s="4">
        <v>1.53880262255401E-4</v>
      </c>
      <c r="J919" s="4">
        <v>1.5477433184212099E-4</v>
      </c>
      <c r="K919" s="4">
        <v>1.68497214780909E-4</v>
      </c>
      <c r="L919" s="4">
        <v>1.75148457648176E-4</v>
      </c>
      <c r="M919" s="4">
        <v>1.7608572320811699E-4</v>
      </c>
      <c r="N919" s="4" t="b">
        <f>_xlfn.XLOOKUP(Table2[[#This Row],[Protein]],Table3[name],Table3[subloc_assigned],"")&lt;&gt;""</f>
        <v>0</v>
      </c>
      <c r="O919" s="6" t="str" cm="1">
        <f t="array" ref="O919">IF(Table2[[#This Row],[modeled?]]," "&amp;_xlfn.TEXTJOIN(" ",FALSE,_xlfn._xlws.FILTER(Table3[subloc_assigned],Table3[name]=Table2[[#This Row],[Protein]],""))&amp;" ","")</f>
        <v/>
      </c>
      <c r="P919" s="6" t="b">
        <f>OR(ISNUMBER(FIND(" m ",Table2[[#This Row],[loc?]])),ISNUMBER(FIND(" mm ",Table2[[#This Row],[loc?]])))</f>
        <v>0</v>
      </c>
      <c r="Q919" s="6" t="b">
        <f>AND(OR(ISNUMBER(FIND(" m ",Table2[[#This Row],[loc?]])),ISNUMBER(FIND(" mm ",Table2[[#This Row],[loc?]]))),SUBSTITUTE(SUBSTITUTE(Table2[[#This Row],[loc?]]," m ","")," mm ","")="")</f>
        <v>0</v>
      </c>
      <c r="R919" s="36" cm="1">
        <f t="array" ref="R919">AVERAGE(IF(Table2[[#This Row],[Min_aerobic_1]:[Min_aerobic_2]]="NA",0,Table2[[#This Row],[Min_aerobic_1]:[Min_aerobic_2]]))</f>
        <v>1.26276985260297E-4</v>
      </c>
    </row>
    <row r="920" spans="1:18" x14ac:dyDescent="0.35">
      <c r="A920" s="4" t="s">
        <v>2755</v>
      </c>
      <c r="B920" s="4" t="s">
        <v>2756</v>
      </c>
      <c r="C920" s="4" t="s">
        <v>2757</v>
      </c>
      <c r="D920" s="6">
        <v>2.5445286480165898E-5</v>
      </c>
      <c r="E920" s="6">
        <v>1.9902037838163799E-5</v>
      </c>
      <c r="F920" s="6">
        <v>2.72932907387996E-5</v>
      </c>
      <c r="G920" s="6">
        <v>2.6647335017398301E-5</v>
      </c>
      <c r="H920" s="6">
        <v>2.00544228216866E-5</v>
      </c>
      <c r="I920" s="6">
        <v>1.7573552792760899E-5</v>
      </c>
      <c r="J920" s="6">
        <v>2.08819522266308E-5</v>
      </c>
      <c r="K920" s="6">
        <v>2.1153914204098598E-5</v>
      </c>
      <c r="L920" s="6">
        <v>2.16913160286777E-5</v>
      </c>
      <c r="M920" s="6">
        <v>1.9337385332095999E-5</v>
      </c>
      <c r="N920" s="4" t="b">
        <f>_xlfn.XLOOKUP(Table2[[#This Row],[Protein]],Table3[name],Table3[subloc_assigned],"")&lt;&gt;""</f>
        <v>0</v>
      </c>
      <c r="O920" s="6" t="str" cm="1">
        <f t="array" ref="O920">IF(Table2[[#This Row],[modeled?]]," "&amp;_xlfn.TEXTJOIN(" ",FALSE,_xlfn._xlws.FILTER(Table3[subloc_assigned],Table3[name]=Table2[[#This Row],[Protein]],""))&amp;" ","")</f>
        <v/>
      </c>
      <c r="P920" s="6" t="b">
        <f>OR(ISNUMBER(FIND(" m ",Table2[[#This Row],[loc?]])),ISNUMBER(FIND(" mm ",Table2[[#This Row],[loc?]])))</f>
        <v>0</v>
      </c>
      <c r="Q920" s="6" t="b">
        <f>AND(OR(ISNUMBER(FIND(" m ",Table2[[#This Row],[loc?]])),ISNUMBER(FIND(" mm ",Table2[[#This Row],[loc?]]))),SUBSTITUTE(SUBSTITUTE(Table2[[#This Row],[loc?]]," m ","")," mm ","")="")</f>
        <v>0</v>
      </c>
      <c r="R920" s="36" cm="1">
        <f t="array" ref="R920">AVERAGE(IF(Table2[[#This Row],[Min_aerobic_1]:[Min_aerobic_2]]="NA",0,Table2[[#This Row],[Min_aerobic_1]:[Min_aerobic_2]]))</f>
        <v>2.2673662159164849E-5</v>
      </c>
    </row>
    <row r="921" spans="1:18" x14ac:dyDescent="0.35">
      <c r="A921" s="4" t="s">
        <v>2758</v>
      </c>
      <c r="B921" s="4" t="s">
        <v>2759</v>
      </c>
      <c r="C921" s="4" t="s">
        <v>2760</v>
      </c>
      <c r="D921" s="4" t="s">
        <v>19</v>
      </c>
      <c r="E921" s="4" t="s">
        <v>19</v>
      </c>
      <c r="F921" s="4" t="s">
        <v>19</v>
      </c>
      <c r="G921" s="4" t="s">
        <v>19</v>
      </c>
      <c r="H921" s="6">
        <v>2.5620468140006598E-6</v>
      </c>
      <c r="I921" s="6">
        <v>2.62662597142547E-6</v>
      </c>
      <c r="J921" s="6">
        <v>2.6807070929856202E-6</v>
      </c>
      <c r="K921" s="6">
        <v>1.89680493316493E-6</v>
      </c>
      <c r="L921" s="6">
        <v>2.2484417645714599E-6</v>
      </c>
      <c r="M921" s="6">
        <v>2.2390528206300098E-6</v>
      </c>
      <c r="N921" s="4" t="b">
        <f>_xlfn.XLOOKUP(Table2[[#This Row],[Protein]],Table3[name],Table3[subloc_assigned],"")&lt;&gt;""</f>
        <v>0</v>
      </c>
      <c r="O921" s="6" t="str" cm="1">
        <f t="array" ref="O921">IF(Table2[[#This Row],[modeled?]]," "&amp;_xlfn.TEXTJOIN(" ",FALSE,_xlfn._xlws.FILTER(Table3[subloc_assigned],Table3[name]=Table2[[#This Row],[Protein]],""))&amp;" ","")</f>
        <v/>
      </c>
      <c r="P921" s="6" t="b">
        <f>OR(ISNUMBER(FIND(" m ",Table2[[#This Row],[loc?]])),ISNUMBER(FIND(" mm ",Table2[[#This Row],[loc?]])))</f>
        <v>0</v>
      </c>
      <c r="Q921" s="6" t="b">
        <f>AND(OR(ISNUMBER(FIND(" m ",Table2[[#This Row],[loc?]])),ISNUMBER(FIND(" mm ",Table2[[#This Row],[loc?]]))),SUBSTITUTE(SUBSTITUTE(Table2[[#This Row],[loc?]]," m ","")," mm ","")="")</f>
        <v>0</v>
      </c>
      <c r="R921" s="36" cm="1">
        <f t="array" ref="R921">AVERAGE(IF(Table2[[#This Row],[Min_aerobic_1]:[Min_aerobic_2]]="NA",0,Table2[[#This Row],[Min_aerobic_1]:[Min_aerobic_2]]))</f>
        <v>0</v>
      </c>
    </row>
    <row r="922" spans="1:18" x14ac:dyDescent="0.35">
      <c r="A922" s="4" t="s">
        <v>2761</v>
      </c>
      <c r="B922" s="4" t="s">
        <v>2762</v>
      </c>
      <c r="C922" s="4" t="s">
        <v>2763</v>
      </c>
      <c r="D922" s="4" t="s">
        <v>19</v>
      </c>
      <c r="E922" s="4" t="s">
        <v>19</v>
      </c>
      <c r="F922" s="4" t="s">
        <v>19</v>
      </c>
      <c r="G922" s="4" t="s">
        <v>19</v>
      </c>
      <c r="H922" s="6">
        <v>6.3071920492280202E-6</v>
      </c>
      <c r="I922" s="6">
        <v>6.2539231525364502E-6</v>
      </c>
      <c r="J922" s="6">
        <v>6.1050270009989404E-6</v>
      </c>
      <c r="K922" s="6">
        <v>6.6751205385311197E-6</v>
      </c>
      <c r="L922" s="6">
        <v>6.9790037458514197E-6</v>
      </c>
      <c r="M922" s="6">
        <v>6.7594539756116398E-6</v>
      </c>
      <c r="N922" s="4" t="b">
        <f>_xlfn.XLOOKUP(Table2[[#This Row],[Protein]],Table3[name],Table3[subloc_assigned],"")&lt;&gt;""</f>
        <v>0</v>
      </c>
      <c r="O922" s="6" t="str" cm="1">
        <f t="array" ref="O922">IF(Table2[[#This Row],[modeled?]]," "&amp;_xlfn.TEXTJOIN(" ",FALSE,_xlfn._xlws.FILTER(Table3[subloc_assigned],Table3[name]=Table2[[#This Row],[Protein]],""))&amp;" ","")</f>
        <v/>
      </c>
      <c r="P922" s="6" t="b">
        <f>OR(ISNUMBER(FIND(" m ",Table2[[#This Row],[loc?]])),ISNUMBER(FIND(" mm ",Table2[[#This Row],[loc?]])))</f>
        <v>0</v>
      </c>
      <c r="Q922" s="6" t="b">
        <f>AND(OR(ISNUMBER(FIND(" m ",Table2[[#This Row],[loc?]])),ISNUMBER(FIND(" mm ",Table2[[#This Row],[loc?]]))),SUBSTITUTE(SUBSTITUTE(Table2[[#This Row],[loc?]]," m ","")," mm ","")="")</f>
        <v>0</v>
      </c>
      <c r="R922" s="36" cm="1">
        <f t="array" ref="R922">AVERAGE(IF(Table2[[#This Row],[Min_aerobic_1]:[Min_aerobic_2]]="NA",0,Table2[[#This Row],[Min_aerobic_1]:[Min_aerobic_2]]))</f>
        <v>0</v>
      </c>
    </row>
    <row r="923" spans="1:18" x14ac:dyDescent="0.35">
      <c r="A923" s="4" t="s">
        <v>2764</v>
      </c>
      <c r="B923" s="4" t="s">
        <v>2765</v>
      </c>
      <c r="C923" s="4" t="s">
        <v>2766</v>
      </c>
      <c r="D923" s="6">
        <v>2.3890717853899801E-6</v>
      </c>
      <c r="E923" s="6">
        <v>2.1082934217915899E-6</v>
      </c>
      <c r="F923" s="6">
        <v>2.0729896540960801E-6</v>
      </c>
      <c r="G923" s="6">
        <v>2.14861349927308E-6</v>
      </c>
      <c r="H923" s="6">
        <v>3.9911615154654999E-6</v>
      </c>
      <c r="I923" s="6">
        <v>4.3978432774487096E-6</v>
      </c>
      <c r="J923" s="6">
        <v>4.2388413608637001E-6</v>
      </c>
      <c r="K923" s="6">
        <v>3.3106261197339198E-6</v>
      </c>
      <c r="L923" s="6">
        <v>3.5455306518736502E-6</v>
      </c>
      <c r="M923" s="6">
        <v>3.6281642311819302E-6</v>
      </c>
      <c r="N923" s="4" t="b">
        <f>_xlfn.XLOOKUP(Table2[[#This Row],[Protein]],Table3[name],Table3[subloc_assigned],"")&lt;&gt;""</f>
        <v>1</v>
      </c>
      <c r="O923" s="6" t="str" cm="1">
        <f t="array" ref="O923">IF(Table2[[#This Row],[modeled?]]," "&amp;_xlfn.TEXTJOIN(" ",FALSE,_xlfn._xlws.FILTER(Table3[subloc_assigned],Table3[name]=Table2[[#This Row],[Protein]],""))&amp;" ","")</f>
        <v xml:space="preserve"> c </v>
      </c>
      <c r="P923" s="6" t="b">
        <f>OR(ISNUMBER(FIND(" m ",Table2[[#This Row],[loc?]])),ISNUMBER(FIND(" mm ",Table2[[#This Row],[loc?]])))</f>
        <v>0</v>
      </c>
      <c r="Q923" s="6" t="b">
        <f>AND(OR(ISNUMBER(FIND(" m ",Table2[[#This Row],[loc?]])),ISNUMBER(FIND(" mm ",Table2[[#This Row],[loc?]]))),SUBSTITUTE(SUBSTITUTE(Table2[[#This Row],[loc?]]," m ","")," mm ","")="")</f>
        <v>0</v>
      </c>
      <c r="R923" s="36" cm="1">
        <f t="array" ref="R923">AVERAGE(IF(Table2[[#This Row],[Min_aerobic_1]:[Min_aerobic_2]]="NA",0,Table2[[#This Row],[Min_aerobic_1]:[Min_aerobic_2]]))</f>
        <v>2.248682603590785E-6</v>
      </c>
    </row>
    <row r="924" spans="1:18" x14ac:dyDescent="0.35">
      <c r="A924" s="4" t="s">
        <v>2767</v>
      </c>
      <c r="B924" s="4" t="s">
        <v>2768</v>
      </c>
      <c r="C924" s="4" t="s">
        <v>2769</v>
      </c>
      <c r="D924" s="6">
        <v>1.78067210807861E-5</v>
      </c>
      <c r="E924" s="6">
        <v>1.54600985598945E-5</v>
      </c>
      <c r="F924" s="6">
        <v>2.02390545550202E-5</v>
      </c>
      <c r="G924" s="6">
        <v>1.85823370972975E-5</v>
      </c>
      <c r="H924" s="6">
        <v>1.47946381062624E-5</v>
      </c>
      <c r="I924" s="6">
        <v>1.2509499065481E-5</v>
      </c>
      <c r="J924" s="6">
        <v>1.37446600928093E-5</v>
      </c>
      <c r="K924" s="6">
        <v>1.6271750951553502E-5</v>
      </c>
      <c r="L924" s="6">
        <v>1.56603561652344E-5</v>
      </c>
      <c r="M924" s="6">
        <v>1.3207169504578301E-5</v>
      </c>
      <c r="N924" s="4" t="b">
        <f>_xlfn.XLOOKUP(Table2[[#This Row],[Protein]],Table3[name],Table3[subloc_assigned],"")&lt;&gt;""</f>
        <v>1</v>
      </c>
      <c r="O924" s="6" t="str" cm="1">
        <f t="array" ref="O924">IF(Table2[[#This Row],[modeled?]]," "&amp;_xlfn.TEXTJOIN(" ",FALSE,_xlfn._xlws.FILTER(Table3[subloc_assigned],Table3[name]=Table2[[#This Row],[Protein]],""))&amp;" ","")</f>
        <v xml:space="preserve"> m </v>
      </c>
      <c r="P924" s="6" t="b">
        <f>OR(ISNUMBER(FIND(" m ",Table2[[#This Row],[loc?]])),ISNUMBER(FIND(" mm ",Table2[[#This Row],[loc?]])))</f>
        <v>1</v>
      </c>
      <c r="Q924" s="6" t="b">
        <f>AND(OR(ISNUMBER(FIND(" m ",Table2[[#This Row],[loc?]])),ISNUMBER(FIND(" mm ",Table2[[#This Row],[loc?]]))),SUBSTITUTE(SUBSTITUTE(Table2[[#This Row],[loc?]]," m ","")," mm ","")="")</f>
        <v>1</v>
      </c>
      <c r="R924" s="36" cm="1">
        <f t="array" ref="R924">AVERAGE(IF(Table2[[#This Row],[Min_aerobic_1]:[Min_aerobic_2]]="NA",0,Table2[[#This Row],[Min_aerobic_1]:[Min_aerobic_2]]))</f>
        <v>1.66334098203403E-5</v>
      </c>
    </row>
    <row r="925" spans="1:18" x14ac:dyDescent="0.35">
      <c r="A925" s="4" t="s">
        <v>2770</v>
      </c>
      <c r="B925" s="4" t="s">
        <v>2771</v>
      </c>
      <c r="C925" s="4" t="s">
        <v>2772</v>
      </c>
      <c r="D925" s="6">
        <v>7.1850994656076302E-6</v>
      </c>
      <c r="E925" s="6">
        <v>6.2066433896265602E-6</v>
      </c>
      <c r="F925" s="6">
        <v>7.1102168714344204E-6</v>
      </c>
      <c r="G925" s="6">
        <v>7.7844171819372097E-6</v>
      </c>
      <c r="H925" s="6">
        <v>4.4677199441678903E-6</v>
      </c>
      <c r="I925" s="6">
        <v>4.51619747786498E-6</v>
      </c>
      <c r="J925" s="6">
        <v>5.18726682091359E-6</v>
      </c>
      <c r="K925" s="6">
        <v>4.2837584685212997E-6</v>
      </c>
      <c r="L925" s="6">
        <v>5.0434063416465503E-6</v>
      </c>
      <c r="M925" s="6">
        <v>5.0147135627615803E-6</v>
      </c>
      <c r="N925" s="4" t="b">
        <f>_xlfn.XLOOKUP(Table2[[#This Row],[Protein]],Table3[name],Table3[subloc_assigned],"")&lt;&gt;""</f>
        <v>0</v>
      </c>
      <c r="O925" s="6" t="str" cm="1">
        <f t="array" ref="O925">IF(Table2[[#This Row],[modeled?]]," "&amp;_xlfn.TEXTJOIN(" ",FALSE,_xlfn._xlws.FILTER(Table3[subloc_assigned],Table3[name]=Table2[[#This Row],[Protein]],""))&amp;" ","")</f>
        <v/>
      </c>
      <c r="P925" s="6" t="b">
        <f>OR(ISNUMBER(FIND(" m ",Table2[[#This Row],[loc?]])),ISNUMBER(FIND(" mm ",Table2[[#This Row],[loc?]])))</f>
        <v>0</v>
      </c>
      <c r="Q925" s="6" t="b">
        <f>AND(OR(ISNUMBER(FIND(" m ",Table2[[#This Row],[loc?]])),ISNUMBER(FIND(" mm ",Table2[[#This Row],[loc?]]))),SUBSTITUTE(SUBSTITUTE(Table2[[#This Row],[loc?]]," m ","")," mm ","")="")</f>
        <v>0</v>
      </c>
      <c r="R925" s="36" cm="1">
        <f t="array" ref="R925">AVERAGE(IF(Table2[[#This Row],[Min_aerobic_1]:[Min_aerobic_2]]="NA",0,Table2[[#This Row],[Min_aerobic_1]:[Min_aerobic_2]]))</f>
        <v>6.6958714276170952E-6</v>
      </c>
    </row>
    <row r="926" spans="1:18" x14ac:dyDescent="0.35">
      <c r="A926" s="4" t="s">
        <v>2773</v>
      </c>
      <c r="B926" s="4" t="s">
        <v>2774</v>
      </c>
      <c r="C926" s="4" t="s">
        <v>2775</v>
      </c>
      <c r="D926" s="4">
        <v>1.4283512173622501E-4</v>
      </c>
      <c r="E926" s="4">
        <v>1.2940950475218201E-4</v>
      </c>
      <c r="F926" s="4">
        <v>1.02323408110007E-4</v>
      </c>
      <c r="G926" s="4">
        <v>1.0184039807318801E-4</v>
      </c>
      <c r="H926" s="6">
        <v>5.2476194490819598E-5</v>
      </c>
      <c r="I926" s="6">
        <v>6.58937199557298E-5</v>
      </c>
      <c r="J926" s="6">
        <v>6.0673523169644E-5</v>
      </c>
      <c r="K926" s="6">
        <v>3.4229053961276698E-5</v>
      </c>
      <c r="L926" s="6">
        <v>3.64404783035589E-5</v>
      </c>
      <c r="M926" s="6">
        <v>3.5341285831930098E-5</v>
      </c>
      <c r="N926" s="4" t="b">
        <f>_xlfn.XLOOKUP(Table2[[#This Row],[Protein]],Table3[name],Table3[subloc_assigned],"")&lt;&gt;""</f>
        <v>1</v>
      </c>
      <c r="O926" s="6" t="str" cm="1">
        <f t="array" ref="O926">IF(Table2[[#This Row],[modeled?]]," "&amp;_xlfn.TEXTJOIN(" ",FALSE,_xlfn._xlws.FILTER(Table3[subloc_assigned],Table3[name]=Table2[[#This Row],[Protein]],""))&amp;" ","")</f>
        <v xml:space="preserve"> en </v>
      </c>
      <c r="P926" s="6" t="b">
        <f>OR(ISNUMBER(FIND(" m ",Table2[[#This Row],[loc?]])),ISNUMBER(FIND(" mm ",Table2[[#This Row],[loc?]])))</f>
        <v>0</v>
      </c>
      <c r="Q926" s="6" t="b">
        <f>AND(OR(ISNUMBER(FIND(" m ",Table2[[#This Row],[loc?]])),ISNUMBER(FIND(" mm ",Table2[[#This Row],[loc?]]))),SUBSTITUTE(SUBSTITUTE(Table2[[#This Row],[loc?]]," m ","")," mm ","")="")</f>
        <v>0</v>
      </c>
      <c r="R926" s="36" cm="1">
        <f t="array" ref="R926">AVERAGE(IF(Table2[[#This Row],[Min_aerobic_1]:[Min_aerobic_2]]="NA",0,Table2[[#This Row],[Min_aerobic_1]:[Min_aerobic_2]]))</f>
        <v>1.3612231324420349E-4</v>
      </c>
    </row>
    <row r="927" spans="1:18" x14ac:dyDescent="0.35">
      <c r="A927" s="4" t="s">
        <v>2776</v>
      </c>
      <c r="B927" s="4" t="s">
        <v>2777</v>
      </c>
      <c r="C927" s="4" t="s">
        <v>2778</v>
      </c>
      <c r="D927" s="4">
        <v>5.4923175865851E-4</v>
      </c>
      <c r="E927" s="4">
        <v>4.6969364391992203E-4</v>
      </c>
      <c r="F927" s="4">
        <v>3.8197428851288501E-4</v>
      </c>
      <c r="G927" s="4">
        <v>3.8107805432016498E-4</v>
      </c>
      <c r="H927" s="4">
        <v>6.3995694225913802E-4</v>
      </c>
      <c r="I927" s="4">
        <v>7.1230841968765598E-4</v>
      </c>
      <c r="J927" s="4">
        <v>6.4526751606858602E-4</v>
      </c>
      <c r="K927" s="4">
        <v>4.3417462638312799E-4</v>
      </c>
      <c r="L927" s="4">
        <v>4.9447809589306402E-4</v>
      </c>
      <c r="M927" s="4">
        <v>4.6470024337585502E-4</v>
      </c>
      <c r="N927" s="4" t="b">
        <f>_xlfn.XLOOKUP(Table2[[#This Row],[Protein]],Table3[name],Table3[subloc_assigned],"")&lt;&gt;""</f>
        <v>1</v>
      </c>
      <c r="O927" s="6" t="str" cm="1">
        <f t="array" ref="O927">IF(Table2[[#This Row],[modeled?]]," "&amp;_xlfn.TEXTJOIN(" ",FALSE,_xlfn._xlws.FILTER(Table3[subloc_assigned],Table3[name]=Table2[[#This Row],[Protein]],""))&amp;" ","")</f>
        <v xml:space="preserve"> en </v>
      </c>
      <c r="P927" s="6" t="b">
        <f>OR(ISNUMBER(FIND(" m ",Table2[[#This Row],[loc?]])),ISNUMBER(FIND(" mm ",Table2[[#This Row],[loc?]])))</f>
        <v>0</v>
      </c>
      <c r="Q927" s="6" t="b">
        <f>AND(OR(ISNUMBER(FIND(" m ",Table2[[#This Row],[loc?]])),ISNUMBER(FIND(" mm ",Table2[[#This Row],[loc?]]))),SUBSTITUTE(SUBSTITUTE(Table2[[#This Row],[loc?]]," m ","")," mm ","")="")</f>
        <v>0</v>
      </c>
      <c r="R927" s="36" cm="1">
        <f t="array" ref="R927">AVERAGE(IF(Table2[[#This Row],[Min_aerobic_1]:[Min_aerobic_2]]="NA",0,Table2[[#This Row],[Min_aerobic_1]:[Min_aerobic_2]]))</f>
        <v>5.0946270128921596E-4</v>
      </c>
    </row>
    <row r="928" spans="1:18" x14ac:dyDescent="0.35">
      <c r="A928" s="4" t="s">
        <v>2779</v>
      </c>
      <c r="B928" s="4" t="s">
        <v>2780</v>
      </c>
      <c r="C928" s="4" t="s">
        <v>2781</v>
      </c>
      <c r="D928" s="6">
        <v>6.2432585231697604E-5</v>
      </c>
      <c r="E928" s="6">
        <v>5.0117102518850303E-5</v>
      </c>
      <c r="F928" s="6">
        <v>7.2357637429974904E-5</v>
      </c>
      <c r="G928" s="6">
        <v>7.4041622871964094E-5</v>
      </c>
      <c r="H928" s="4">
        <v>1.15155799974741E-4</v>
      </c>
      <c r="I928" s="6">
        <v>9.3207184637534907E-5</v>
      </c>
      <c r="J928" s="4">
        <v>1.0342498382508699E-4</v>
      </c>
      <c r="K928" s="6">
        <v>8.5744159329017805E-5</v>
      </c>
      <c r="L928" s="6">
        <v>9.6928444784125998E-5</v>
      </c>
      <c r="M928" s="6">
        <v>9.32624734367481E-5</v>
      </c>
      <c r="N928" s="4" t="b">
        <f>_xlfn.XLOOKUP(Table2[[#This Row],[Protein]],Table3[name],Table3[subloc_assigned],"")&lt;&gt;""</f>
        <v>1</v>
      </c>
      <c r="O928" s="6" t="str" cm="1">
        <f t="array" ref="O928">IF(Table2[[#This Row],[modeled?]]," "&amp;_xlfn.TEXTJOIN(" ",FALSE,_xlfn._xlws.FILTER(Table3[subloc_assigned],Table3[name]=Table2[[#This Row],[Protein]],""))&amp;" ","")</f>
        <v xml:space="preserve"> en </v>
      </c>
      <c r="P928" s="6" t="b">
        <f>OR(ISNUMBER(FIND(" m ",Table2[[#This Row],[loc?]])),ISNUMBER(FIND(" mm ",Table2[[#This Row],[loc?]])))</f>
        <v>0</v>
      </c>
      <c r="Q928" s="6" t="b">
        <f>AND(OR(ISNUMBER(FIND(" m ",Table2[[#This Row],[loc?]])),ISNUMBER(FIND(" mm ",Table2[[#This Row],[loc?]]))),SUBSTITUTE(SUBSTITUTE(Table2[[#This Row],[loc?]]," m ","")," mm ","")="")</f>
        <v>0</v>
      </c>
      <c r="R928" s="36" cm="1">
        <f t="array" ref="R928">AVERAGE(IF(Table2[[#This Row],[Min_aerobic_1]:[Min_aerobic_2]]="NA",0,Table2[[#This Row],[Min_aerobic_1]:[Min_aerobic_2]]))</f>
        <v>5.627484387527395E-5</v>
      </c>
    </row>
    <row r="929" spans="1:18" x14ac:dyDescent="0.35">
      <c r="A929" s="4" t="s">
        <v>2782</v>
      </c>
      <c r="B929" s="4" t="s">
        <v>2783</v>
      </c>
      <c r="C929" s="4" t="s">
        <v>2784</v>
      </c>
      <c r="D929" s="4">
        <v>1.70241840394438E-4</v>
      </c>
      <c r="E929" s="4">
        <v>1.4720579893138499E-4</v>
      </c>
      <c r="F929" s="4">
        <v>1.95091580673818E-4</v>
      </c>
      <c r="G929" s="4">
        <v>1.9918370067505801E-4</v>
      </c>
      <c r="H929" s="6">
        <v>9.7649237233019199E-5</v>
      </c>
      <c r="I929" s="4">
        <v>1.02312406537632E-4</v>
      </c>
      <c r="J929" s="4">
        <v>1.01929984749182E-4</v>
      </c>
      <c r="K929" s="4">
        <v>1.21802545314818E-4</v>
      </c>
      <c r="L929" s="4">
        <v>1.25724064166035E-4</v>
      </c>
      <c r="M929" s="4">
        <v>1.2608387025409701E-4</v>
      </c>
      <c r="N929" s="4" t="b">
        <f>_xlfn.XLOOKUP(Table2[[#This Row],[Protein]],Table3[name],Table3[subloc_assigned],"")&lt;&gt;""</f>
        <v>0</v>
      </c>
      <c r="O929" s="6" t="str" cm="1">
        <f t="array" ref="O929">IF(Table2[[#This Row],[modeled?]]," "&amp;_xlfn.TEXTJOIN(" ",FALSE,_xlfn._xlws.FILTER(Table3[subloc_assigned],Table3[name]=Table2[[#This Row],[Protein]],""))&amp;" ","")</f>
        <v/>
      </c>
      <c r="P929" s="6" t="b">
        <f>OR(ISNUMBER(FIND(" m ",Table2[[#This Row],[loc?]])),ISNUMBER(FIND(" mm ",Table2[[#This Row],[loc?]])))</f>
        <v>0</v>
      </c>
      <c r="Q929" s="6" t="b">
        <f>AND(OR(ISNUMBER(FIND(" m ",Table2[[#This Row],[loc?]])),ISNUMBER(FIND(" mm ",Table2[[#This Row],[loc?]]))),SUBSTITUTE(SUBSTITUTE(Table2[[#This Row],[loc?]]," m ","")," mm ","")="")</f>
        <v>0</v>
      </c>
      <c r="R929" s="36" cm="1">
        <f t="array" ref="R929">AVERAGE(IF(Table2[[#This Row],[Min_aerobic_1]:[Min_aerobic_2]]="NA",0,Table2[[#This Row],[Min_aerobic_1]:[Min_aerobic_2]]))</f>
        <v>1.5872381966291148E-4</v>
      </c>
    </row>
    <row r="930" spans="1:18" x14ac:dyDescent="0.35">
      <c r="A930" s="4" t="s">
        <v>2785</v>
      </c>
      <c r="B930" s="4" t="s">
        <v>2786</v>
      </c>
      <c r="C930" s="4" t="s">
        <v>2787</v>
      </c>
      <c r="D930" s="6">
        <v>8.1946909569862304E-5</v>
      </c>
      <c r="E930" s="6">
        <v>8.8116597029918594E-5</v>
      </c>
      <c r="F930" s="4">
        <v>1.06734140444141E-4</v>
      </c>
      <c r="G930" s="4">
        <v>1.1192736909551E-4</v>
      </c>
      <c r="H930" s="6">
        <v>5.2405228999643803E-5</v>
      </c>
      <c r="I930" s="6">
        <v>5.1944710656891003E-5</v>
      </c>
      <c r="J930" s="6">
        <v>5.1668482621613898E-5</v>
      </c>
      <c r="K930" s="6">
        <v>5.8634775424037299E-5</v>
      </c>
      <c r="L930" s="6">
        <v>6.4823538626123303E-5</v>
      </c>
      <c r="M930" s="6">
        <v>6.4147949955527904E-5</v>
      </c>
      <c r="N930" s="4" t="b">
        <f>_xlfn.XLOOKUP(Table2[[#This Row],[Protein]],Table3[name],Table3[subloc_assigned],"")&lt;&gt;""</f>
        <v>1</v>
      </c>
      <c r="O930" s="6" t="str" cm="1">
        <f t="array" ref="O930">IF(Table2[[#This Row],[modeled?]]," "&amp;_xlfn.TEXTJOIN(" ",FALSE,_xlfn._xlws.FILTER(Table3[subloc_assigned],Table3[name]=Table2[[#This Row],[Protein]],""))&amp;" ","")</f>
        <v xml:space="preserve"> c </v>
      </c>
      <c r="P930" s="6" t="b">
        <f>OR(ISNUMBER(FIND(" m ",Table2[[#This Row],[loc?]])),ISNUMBER(FIND(" mm ",Table2[[#This Row],[loc?]])))</f>
        <v>0</v>
      </c>
      <c r="Q930" s="6" t="b">
        <f>AND(OR(ISNUMBER(FIND(" m ",Table2[[#This Row],[loc?]])),ISNUMBER(FIND(" mm ",Table2[[#This Row],[loc?]]))),SUBSTITUTE(SUBSTITUTE(Table2[[#This Row],[loc?]]," m ","")," mm ","")="")</f>
        <v>0</v>
      </c>
      <c r="R930" s="36" cm="1">
        <f t="array" ref="R930">AVERAGE(IF(Table2[[#This Row],[Min_aerobic_1]:[Min_aerobic_2]]="NA",0,Table2[[#This Row],[Min_aerobic_1]:[Min_aerobic_2]]))</f>
        <v>8.5031753299890449E-5</v>
      </c>
    </row>
    <row r="931" spans="1:18" x14ac:dyDescent="0.35">
      <c r="A931" s="4" t="s">
        <v>2788</v>
      </c>
      <c r="B931" s="4" t="s">
        <v>2789</v>
      </c>
      <c r="C931" s="4" t="s">
        <v>2790</v>
      </c>
      <c r="D931" s="4">
        <v>9.5769107262686295E-4</v>
      </c>
      <c r="E931" s="4">
        <v>7.6783476590600497E-4</v>
      </c>
      <c r="F931" s="4">
        <v>1.12483020200517E-3</v>
      </c>
      <c r="G931" s="4">
        <v>1.06891663547831E-3</v>
      </c>
      <c r="H931" s="4">
        <v>7.5214019511533501E-4</v>
      </c>
      <c r="I931" s="4">
        <v>7.7058100940821097E-4</v>
      </c>
      <c r="J931" s="4">
        <v>7.3200259255810495E-4</v>
      </c>
      <c r="K931" s="4">
        <v>9.917634941271011E-4</v>
      </c>
      <c r="L931" s="4">
        <v>9.9575513574504701E-4</v>
      </c>
      <c r="M931" s="4">
        <v>9.5484350615632901E-4</v>
      </c>
      <c r="N931" s="4" t="b">
        <f>_xlfn.XLOOKUP(Table2[[#This Row],[Protein]],Table3[name],Table3[subloc_assigned],"")&lt;&gt;""</f>
        <v>0</v>
      </c>
      <c r="O931" s="6" t="str" cm="1">
        <f t="array" ref="O931">IF(Table2[[#This Row],[modeled?]]," "&amp;_xlfn.TEXTJOIN(" ",FALSE,_xlfn._xlws.FILTER(Table3[subloc_assigned],Table3[name]=Table2[[#This Row],[Protein]],""))&amp;" ","")</f>
        <v/>
      </c>
      <c r="P931" s="6" t="b">
        <f>OR(ISNUMBER(FIND(" m ",Table2[[#This Row],[loc?]])),ISNUMBER(FIND(" mm ",Table2[[#This Row],[loc?]])))</f>
        <v>0</v>
      </c>
      <c r="Q931" s="6" t="b">
        <f>AND(OR(ISNUMBER(FIND(" m ",Table2[[#This Row],[loc?]])),ISNUMBER(FIND(" mm ",Table2[[#This Row],[loc?]]))),SUBSTITUTE(SUBSTITUTE(Table2[[#This Row],[loc?]]," m ","")," mm ","")="")</f>
        <v>0</v>
      </c>
      <c r="R931" s="36" cm="1">
        <f t="array" ref="R931">AVERAGE(IF(Table2[[#This Row],[Min_aerobic_1]:[Min_aerobic_2]]="NA",0,Table2[[#This Row],[Min_aerobic_1]:[Min_aerobic_2]]))</f>
        <v>8.6276291926643402E-4</v>
      </c>
    </row>
    <row r="932" spans="1:18" x14ac:dyDescent="0.35">
      <c r="A932" s="4" t="s">
        <v>2791</v>
      </c>
      <c r="B932" s="4" t="s">
        <v>2792</v>
      </c>
      <c r="C932" s="4" t="s">
        <v>2793</v>
      </c>
      <c r="D932" s="6">
        <v>1.66616136733979E-5</v>
      </c>
      <c r="E932" s="6">
        <v>2.1607379789313E-5</v>
      </c>
      <c r="F932" s="6">
        <v>1.50074252261081E-5</v>
      </c>
      <c r="G932" s="6">
        <v>1.61856787826467E-5</v>
      </c>
      <c r="H932" s="6">
        <v>2.51884784507698E-5</v>
      </c>
      <c r="I932" s="6">
        <v>2.6500356066902902E-5</v>
      </c>
      <c r="J932" s="6">
        <v>2.7493699940529699E-5</v>
      </c>
      <c r="K932" s="6">
        <v>2.3599885436342399E-5</v>
      </c>
      <c r="L932" s="6">
        <v>2.2721000861014102E-5</v>
      </c>
      <c r="M932" s="6">
        <v>2.0548214206104E-5</v>
      </c>
      <c r="N932" s="4" t="b">
        <f>_xlfn.XLOOKUP(Table2[[#This Row],[Protein]],Table3[name],Table3[subloc_assigned],"")&lt;&gt;""</f>
        <v>0</v>
      </c>
      <c r="O932" s="6" t="str" cm="1">
        <f t="array" ref="O932">IF(Table2[[#This Row],[modeled?]]," "&amp;_xlfn.TEXTJOIN(" ",FALSE,_xlfn._xlws.FILTER(Table3[subloc_assigned],Table3[name]=Table2[[#This Row],[Protein]],""))&amp;" ","")</f>
        <v/>
      </c>
      <c r="P932" s="6" t="b">
        <f>OR(ISNUMBER(FIND(" m ",Table2[[#This Row],[loc?]])),ISNUMBER(FIND(" mm ",Table2[[#This Row],[loc?]])))</f>
        <v>0</v>
      </c>
      <c r="Q932" s="6" t="b">
        <f>AND(OR(ISNUMBER(FIND(" m ",Table2[[#This Row],[loc?]])),ISNUMBER(FIND(" mm ",Table2[[#This Row],[loc?]]))),SUBSTITUTE(SUBSTITUTE(Table2[[#This Row],[loc?]]," m ","")," mm ","")="")</f>
        <v>0</v>
      </c>
      <c r="R932" s="36" cm="1">
        <f t="array" ref="R932">AVERAGE(IF(Table2[[#This Row],[Min_aerobic_1]:[Min_aerobic_2]]="NA",0,Table2[[#This Row],[Min_aerobic_1]:[Min_aerobic_2]]))</f>
        <v>1.913449673135545E-5</v>
      </c>
    </row>
    <row r="933" spans="1:18" x14ac:dyDescent="0.35">
      <c r="A933" s="4" t="s">
        <v>2794</v>
      </c>
      <c r="B933" s="4" t="s">
        <v>2795</v>
      </c>
      <c r="C933" s="4" t="s">
        <v>2796</v>
      </c>
      <c r="D933" s="4">
        <v>3.1949798484134798E-4</v>
      </c>
      <c r="E933" s="4">
        <v>3.68366113888099E-4</v>
      </c>
      <c r="F933" s="4">
        <v>3.1341093736770399E-4</v>
      </c>
      <c r="G933" s="4">
        <v>2.9248650805594601E-4</v>
      </c>
      <c r="H933" s="4">
        <v>5.4365954938709901E-4</v>
      </c>
      <c r="I933" s="4">
        <v>5.47487291579377E-4</v>
      </c>
      <c r="J933" s="4">
        <v>5.5082374878859003E-4</v>
      </c>
      <c r="K933" s="4">
        <v>5.3289631318254298E-4</v>
      </c>
      <c r="L933" s="4">
        <v>5.2660547010097798E-4</v>
      </c>
      <c r="M933" s="4">
        <v>5.1249749786299096E-4</v>
      </c>
      <c r="N933" s="4" t="b">
        <f>_xlfn.XLOOKUP(Table2[[#This Row],[Protein]],Table3[name],Table3[subloc_assigned],"")&lt;&gt;""</f>
        <v>1</v>
      </c>
      <c r="O933" s="6" t="str" cm="1">
        <f t="array" ref="O933">IF(Table2[[#This Row],[modeled?]]," "&amp;_xlfn.TEXTJOIN(" ",FALSE,_xlfn._xlws.FILTER(Table3[subloc_assigned],Table3[name]=Table2[[#This Row],[Protein]],""))&amp;" ","")</f>
        <v xml:space="preserve"> m </v>
      </c>
      <c r="P933" s="6" t="b">
        <f>OR(ISNUMBER(FIND(" m ",Table2[[#This Row],[loc?]])),ISNUMBER(FIND(" mm ",Table2[[#This Row],[loc?]])))</f>
        <v>1</v>
      </c>
      <c r="Q933" s="6" t="b">
        <f>AND(OR(ISNUMBER(FIND(" m ",Table2[[#This Row],[loc?]])),ISNUMBER(FIND(" mm ",Table2[[#This Row],[loc?]]))),SUBSTITUTE(SUBSTITUTE(Table2[[#This Row],[loc?]]," m ","")," mm ","")="")</f>
        <v>1</v>
      </c>
      <c r="R933" s="36" cm="1">
        <f t="array" ref="R933">AVERAGE(IF(Table2[[#This Row],[Min_aerobic_1]:[Min_aerobic_2]]="NA",0,Table2[[#This Row],[Min_aerobic_1]:[Min_aerobic_2]]))</f>
        <v>3.4393204936472349E-4</v>
      </c>
    </row>
    <row r="934" spans="1:18" x14ac:dyDescent="0.35">
      <c r="A934" s="4" t="s">
        <v>2797</v>
      </c>
      <c r="B934" s="4" t="s">
        <v>2798</v>
      </c>
      <c r="C934" s="4" t="s">
        <v>2799</v>
      </c>
      <c r="D934" s="6">
        <v>1.5599646755192398E-5</v>
      </c>
      <c r="E934" s="6">
        <v>1.22758383295909E-5</v>
      </c>
      <c r="F934" s="6">
        <v>1.72778828312432E-5</v>
      </c>
      <c r="G934" s="6">
        <v>1.60315792814098E-5</v>
      </c>
      <c r="H934" s="6">
        <v>7.9532296008321895E-5</v>
      </c>
      <c r="I934" s="6">
        <v>8.5415267898987195E-5</v>
      </c>
      <c r="J934" s="6">
        <v>7.7058620302189896E-5</v>
      </c>
      <c r="K934" s="6">
        <v>8.4500400916648506E-5</v>
      </c>
      <c r="L934" s="4">
        <v>1.0005667020305E-4</v>
      </c>
      <c r="M934" s="6">
        <v>9.61560157818174E-5</v>
      </c>
      <c r="N934" s="4" t="b">
        <f>_xlfn.XLOOKUP(Table2[[#This Row],[Protein]],Table3[name],Table3[subloc_assigned],"")&lt;&gt;""</f>
        <v>0</v>
      </c>
      <c r="O934" s="6" t="str" cm="1">
        <f t="array" ref="O934">IF(Table2[[#This Row],[modeled?]]," "&amp;_xlfn.TEXTJOIN(" ",FALSE,_xlfn._xlws.FILTER(Table3[subloc_assigned],Table3[name]=Table2[[#This Row],[Protein]],""))&amp;" ","")</f>
        <v/>
      </c>
      <c r="P934" s="6" t="b">
        <f>OR(ISNUMBER(FIND(" m ",Table2[[#This Row],[loc?]])),ISNUMBER(FIND(" mm ",Table2[[#This Row],[loc?]])))</f>
        <v>0</v>
      </c>
      <c r="Q934" s="6" t="b">
        <f>AND(OR(ISNUMBER(FIND(" m ",Table2[[#This Row],[loc?]])),ISNUMBER(FIND(" mm ",Table2[[#This Row],[loc?]]))),SUBSTITUTE(SUBSTITUTE(Table2[[#This Row],[loc?]]," m ","")," mm ","")="")</f>
        <v>0</v>
      </c>
      <c r="R934" s="36" cm="1">
        <f t="array" ref="R934">AVERAGE(IF(Table2[[#This Row],[Min_aerobic_1]:[Min_aerobic_2]]="NA",0,Table2[[#This Row],[Min_aerobic_1]:[Min_aerobic_2]]))</f>
        <v>1.3937742542391649E-5</v>
      </c>
    </row>
    <row r="935" spans="1:18" x14ac:dyDescent="0.35">
      <c r="A935" s="4" t="s">
        <v>2800</v>
      </c>
      <c r="B935" s="4" t="s">
        <v>2801</v>
      </c>
      <c r="C935" s="4" t="s">
        <v>2802</v>
      </c>
      <c r="D935" s="4">
        <v>1.4960983388390901E-4</v>
      </c>
      <c r="E935" s="4">
        <v>1.4835300824622799E-4</v>
      </c>
      <c r="F935" s="4">
        <v>1.52209695239915E-4</v>
      </c>
      <c r="G935" s="4">
        <v>1.5036890672846901E-4</v>
      </c>
      <c r="H935" s="4">
        <v>4.3081398713195701E-4</v>
      </c>
      <c r="I935" s="4">
        <v>4.9866058757554405E-4</v>
      </c>
      <c r="J935" s="4">
        <v>4.8462302412196598E-4</v>
      </c>
      <c r="K935" s="4">
        <v>3.0363765275288798E-4</v>
      </c>
      <c r="L935" s="4">
        <v>4.3153674363362998E-4</v>
      </c>
      <c r="M935" s="4">
        <v>3.3995597330324602E-4</v>
      </c>
      <c r="N935" s="4" t="b">
        <f>_xlfn.XLOOKUP(Table2[[#This Row],[Protein]],Table3[name],Table3[subloc_assigned],"")&lt;&gt;""</f>
        <v>1</v>
      </c>
      <c r="O935" s="6" t="str" cm="1">
        <f t="array" ref="O935">IF(Table2[[#This Row],[modeled?]]," "&amp;_xlfn.TEXTJOIN(" ",FALSE,_xlfn._xlws.FILTER(Table3[subloc_assigned],Table3[name]=Table2[[#This Row],[Protein]],""))&amp;" ","")</f>
        <v xml:space="preserve"> rm </v>
      </c>
      <c r="P935" s="6" t="b">
        <f>OR(ISNUMBER(FIND(" m ",Table2[[#This Row],[loc?]])),ISNUMBER(FIND(" mm ",Table2[[#This Row],[loc?]])))</f>
        <v>0</v>
      </c>
      <c r="Q935" s="6" t="b">
        <f>AND(OR(ISNUMBER(FIND(" m ",Table2[[#This Row],[loc?]])),ISNUMBER(FIND(" mm ",Table2[[#This Row],[loc?]]))),SUBSTITUTE(SUBSTITUTE(Table2[[#This Row],[loc?]]," m ","")," mm ","")="")</f>
        <v>0</v>
      </c>
      <c r="R935" s="36" cm="1">
        <f t="array" ref="R935">AVERAGE(IF(Table2[[#This Row],[Min_aerobic_1]:[Min_aerobic_2]]="NA",0,Table2[[#This Row],[Min_aerobic_1]:[Min_aerobic_2]]))</f>
        <v>1.4898142106506852E-4</v>
      </c>
    </row>
    <row r="936" spans="1:18" x14ac:dyDescent="0.35">
      <c r="A936" s="4" t="s">
        <v>2803</v>
      </c>
      <c r="B936" s="4" t="s">
        <v>2804</v>
      </c>
      <c r="C936" s="4" t="s">
        <v>2805</v>
      </c>
      <c r="D936" s="6">
        <v>9.8653090849982694E-5</v>
      </c>
      <c r="E936" s="6">
        <v>8.9101850920880998E-5</v>
      </c>
      <c r="F936" s="6">
        <v>4.0617741635038999E-5</v>
      </c>
      <c r="G936" s="6">
        <v>4.1534748360881598E-5</v>
      </c>
      <c r="H936" s="4">
        <v>1.13045189851483E-4</v>
      </c>
      <c r="I936" s="4">
        <v>1.06549047096652E-4</v>
      </c>
      <c r="J936" s="4">
        <v>1.15654927976512E-4</v>
      </c>
      <c r="K936" s="6">
        <v>3.65283079664527E-5</v>
      </c>
      <c r="L936" s="6">
        <v>3.8486051037684201E-5</v>
      </c>
      <c r="M936" s="6">
        <v>3.9656744166183002E-5</v>
      </c>
      <c r="N936" s="4" t="b">
        <f>_xlfn.XLOOKUP(Table2[[#This Row],[Protein]],Table3[name],Table3[subloc_assigned],"")&lt;&gt;""</f>
        <v>1</v>
      </c>
      <c r="O936" s="6" t="str" cm="1">
        <f t="array" ref="O936">IF(Table2[[#This Row],[modeled?]]," "&amp;_xlfn.TEXTJOIN(" ",FALSE,_xlfn._xlws.FILTER(Table3[subloc_assigned],Table3[name]=Table2[[#This Row],[Protein]],""))&amp;" ","")</f>
        <v xml:space="preserve"> c </v>
      </c>
      <c r="P936" s="6" t="b">
        <f>OR(ISNUMBER(FIND(" m ",Table2[[#This Row],[loc?]])),ISNUMBER(FIND(" mm ",Table2[[#This Row],[loc?]])))</f>
        <v>0</v>
      </c>
      <c r="Q936" s="6" t="b">
        <f>AND(OR(ISNUMBER(FIND(" m ",Table2[[#This Row],[loc?]])),ISNUMBER(FIND(" mm ",Table2[[#This Row],[loc?]]))),SUBSTITUTE(SUBSTITUTE(Table2[[#This Row],[loc?]]," m ","")," mm ","")="")</f>
        <v>0</v>
      </c>
      <c r="R936" s="36" cm="1">
        <f t="array" ref="R936">AVERAGE(IF(Table2[[#This Row],[Min_aerobic_1]:[Min_aerobic_2]]="NA",0,Table2[[#This Row],[Min_aerobic_1]:[Min_aerobic_2]]))</f>
        <v>9.3877470885431853E-5</v>
      </c>
    </row>
    <row r="937" spans="1:18" x14ac:dyDescent="0.35">
      <c r="A937" s="4" t="s">
        <v>2806</v>
      </c>
      <c r="B937" s="4" t="s">
        <v>2807</v>
      </c>
      <c r="C937" s="4" t="s">
        <v>2808</v>
      </c>
      <c r="D937" s="4" t="s">
        <v>19</v>
      </c>
      <c r="E937" s="4" t="s">
        <v>19</v>
      </c>
      <c r="F937" s="4" t="s">
        <v>19</v>
      </c>
      <c r="G937" s="4" t="s">
        <v>19</v>
      </c>
      <c r="H937" s="6">
        <v>7.8058215919434595E-7</v>
      </c>
      <c r="I937" s="6">
        <v>5.7509344033179502E-7</v>
      </c>
      <c r="J937" s="6">
        <v>6.35911612170525E-7</v>
      </c>
      <c r="K937" s="6">
        <v>7.7760007233270101E-7</v>
      </c>
      <c r="L937" s="6">
        <v>7.9155110891355898E-7</v>
      </c>
      <c r="M937" s="6">
        <v>7.7988391287624999E-7</v>
      </c>
      <c r="N937" s="4" t="b">
        <f>_xlfn.XLOOKUP(Table2[[#This Row],[Protein]],Table3[name],Table3[subloc_assigned],"")&lt;&gt;""</f>
        <v>0</v>
      </c>
      <c r="O937" s="6" t="str" cm="1">
        <f t="array" ref="O937">IF(Table2[[#This Row],[modeled?]]," "&amp;_xlfn.TEXTJOIN(" ",FALSE,_xlfn._xlws.FILTER(Table3[subloc_assigned],Table3[name]=Table2[[#This Row],[Protein]],""))&amp;" ","")</f>
        <v/>
      </c>
      <c r="P937" s="6" t="b">
        <f>OR(ISNUMBER(FIND(" m ",Table2[[#This Row],[loc?]])),ISNUMBER(FIND(" mm ",Table2[[#This Row],[loc?]])))</f>
        <v>0</v>
      </c>
      <c r="Q937" s="6" t="b">
        <f>AND(OR(ISNUMBER(FIND(" m ",Table2[[#This Row],[loc?]])),ISNUMBER(FIND(" mm ",Table2[[#This Row],[loc?]]))),SUBSTITUTE(SUBSTITUTE(Table2[[#This Row],[loc?]]," m ","")," mm ","")="")</f>
        <v>0</v>
      </c>
      <c r="R937" s="36" cm="1">
        <f t="array" ref="R937">AVERAGE(IF(Table2[[#This Row],[Min_aerobic_1]:[Min_aerobic_2]]="NA",0,Table2[[#This Row],[Min_aerobic_1]:[Min_aerobic_2]]))</f>
        <v>0</v>
      </c>
    </row>
    <row r="938" spans="1:18" x14ac:dyDescent="0.35">
      <c r="A938" s="4" t="s">
        <v>2809</v>
      </c>
      <c r="B938" s="4" t="s">
        <v>2810</v>
      </c>
      <c r="C938" s="4" t="s">
        <v>2811</v>
      </c>
      <c r="D938" s="6">
        <v>7.4072355997208802E-6</v>
      </c>
      <c r="E938" s="6">
        <v>7.4506270044763099E-6</v>
      </c>
      <c r="F938" s="6">
        <v>7.4875971901007998E-6</v>
      </c>
      <c r="G938" s="6">
        <v>7.5938532504610797E-6</v>
      </c>
      <c r="H938" s="6">
        <v>6.98219383544803E-6</v>
      </c>
      <c r="I938" s="6">
        <v>6.83594553099484E-6</v>
      </c>
      <c r="J938" s="6">
        <v>7.1361356137190696E-6</v>
      </c>
      <c r="K938" s="6">
        <v>7.5220239794907201E-6</v>
      </c>
      <c r="L938" s="6">
        <v>7.9618159208437895E-6</v>
      </c>
      <c r="M938" s="6">
        <v>7.8520176173281205E-6</v>
      </c>
      <c r="N938" s="4" t="b">
        <f>_xlfn.XLOOKUP(Table2[[#This Row],[Protein]],Table3[name],Table3[subloc_assigned],"")&lt;&gt;""</f>
        <v>0</v>
      </c>
      <c r="O938" s="6" t="str" cm="1">
        <f t="array" ref="O938">IF(Table2[[#This Row],[modeled?]]," "&amp;_xlfn.TEXTJOIN(" ",FALSE,_xlfn._xlws.FILTER(Table3[subloc_assigned],Table3[name]=Table2[[#This Row],[Protein]],""))&amp;" ","")</f>
        <v/>
      </c>
      <c r="P938" s="6" t="b">
        <f>OR(ISNUMBER(FIND(" m ",Table2[[#This Row],[loc?]])),ISNUMBER(FIND(" mm ",Table2[[#This Row],[loc?]])))</f>
        <v>0</v>
      </c>
      <c r="Q938" s="6" t="b">
        <f>AND(OR(ISNUMBER(FIND(" m ",Table2[[#This Row],[loc?]])),ISNUMBER(FIND(" mm ",Table2[[#This Row],[loc?]]))),SUBSTITUTE(SUBSTITUTE(Table2[[#This Row],[loc?]]," m ","")," mm ","")="")</f>
        <v>0</v>
      </c>
      <c r="R938" s="36" cm="1">
        <f t="array" ref="R938">AVERAGE(IF(Table2[[#This Row],[Min_aerobic_1]:[Min_aerobic_2]]="NA",0,Table2[[#This Row],[Min_aerobic_1]:[Min_aerobic_2]]))</f>
        <v>7.428931302098595E-6</v>
      </c>
    </row>
    <row r="939" spans="1:18" x14ac:dyDescent="0.35">
      <c r="A939" s="4" t="s">
        <v>2812</v>
      </c>
      <c r="B939" s="4" t="s">
        <v>2813</v>
      </c>
      <c r="C939" s="4" t="s">
        <v>2814</v>
      </c>
      <c r="D939" s="4">
        <v>7.2046651335553897E-4</v>
      </c>
      <c r="E939" s="4">
        <v>7.2115528716251904E-4</v>
      </c>
      <c r="F939" s="4">
        <v>9.0019065221522197E-4</v>
      </c>
      <c r="G939" s="4">
        <v>9.3964743516829002E-4</v>
      </c>
      <c r="H939" s="4">
        <v>3.87666871344989E-4</v>
      </c>
      <c r="I939" s="4">
        <v>4.0637804393978702E-4</v>
      </c>
      <c r="J939" s="4">
        <v>3.9919355127471901E-4</v>
      </c>
      <c r="K939" s="4">
        <v>4.8896997919605303E-4</v>
      </c>
      <c r="L939" s="4">
        <v>5.1245993668362004E-4</v>
      </c>
      <c r="M939" s="4">
        <v>5.1318431362585605E-4</v>
      </c>
      <c r="N939" s="4" t="b">
        <f>_xlfn.XLOOKUP(Table2[[#This Row],[Protein]],Table3[name],Table3[subloc_assigned],"")&lt;&gt;""</f>
        <v>0</v>
      </c>
      <c r="O939" s="6" t="str" cm="1">
        <f t="array" ref="O939">IF(Table2[[#This Row],[modeled?]]," "&amp;_xlfn.TEXTJOIN(" ",FALSE,_xlfn._xlws.FILTER(Table3[subloc_assigned],Table3[name]=Table2[[#This Row],[Protein]],""))&amp;" ","")</f>
        <v/>
      </c>
      <c r="P939" s="6" t="b">
        <f>OR(ISNUMBER(FIND(" m ",Table2[[#This Row],[loc?]])),ISNUMBER(FIND(" mm ",Table2[[#This Row],[loc?]])))</f>
        <v>0</v>
      </c>
      <c r="Q939" s="6" t="b">
        <f>AND(OR(ISNUMBER(FIND(" m ",Table2[[#This Row],[loc?]])),ISNUMBER(FIND(" mm ",Table2[[#This Row],[loc?]]))),SUBSTITUTE(SUBSTITUTE(Table2[[#This Row],[loc?]]," m ","")," mm ","")="")</f>
        <v>0</v>
      </c>
      <c r="R939" s="36" cm="1">
        <f t="array" ref="R939">AVERAGE(IF(Table2[[#This Row],[Min_aerobic_1]:[Min_aerobic_2]]="NA",0,Table2[[#This Row],[Min_aerobic_1]:[Min_aerobic_2]]))</f>
        <v>7.20810900259029E-4</v>
      </c>
    </row>
    <row r="940" spans="1:18" x14ac:dyDescent="0.35">
      <c r="A940" s="4" t="s">
        <v>2815</v>
      </c>
      <c r="B940" s="4" t="s">
        <v>2816</v>
      </c>
      <c r="C940" s="4" t="s">
        <v>2817</v>
      </c>
      <c r="D940" s="6">
        <v>6.0061701504339603E-5</v>
      </c>
      <c r="E940" s="6">
        <v>7.6179776271670103E-5</v>
      </c>
      <c r="F940" s="6">
        <v>5.6896988705648499E-5</v>
      </c>
      <c r="G940" s="6">
        <v>6.5917449560881102E-5</v>
      </c>
      <c r="H940" s="4">
        <v>1.09836079144509E-4</v>
      </c>
      <c r="I940" s="4">
        <v>1.1743887695538699E-4</v>
      </c>
      <c r="J940" s="4">
        <v>1.1059101921477999E-4</v>
      </c>
      <c r="K940" s="4">
        <v>1.18051898125323E-4</v>
      </c>
      <c r="L940" s="4">
        <v>1.31745857120852E-4</v>
      </c>
      <c r="M940" s="4">
        <v>1.2572328200713699E-4</v>
      </c>
      <c r="N940" s="4" t="b">
        <f>_xlfn.XLOOKUP(Table2[[#This Row],[Protein]],Table3[name],Table3[subloc_assigned],"")&lt;&gt;""</f>
        <v>0</v>
      </c>
      <c r="O940" s="6" t="str" cm="1">
        <f t="array" ref="O940">IF(Table2[[#This Row],[modeled?]]," "&amp;_xlfn.TEXTJOIN(" ",FALSE,_xlfn._xlws.FILTER(Table3[subloc_assigned],Table3[name]=Table2[[#This Row],[Protein]],""))&amp;" ","")</f>
        <v/>
      </c>
      <c r="P940" s="6" t="b">
        <f>OR(ISNUMBER(FIND(" m ",Table2[[#This Row],[loc?]])),ISNUMBER(FIND(" mm ",Table2[[#This Row],[loc?]])))</f>
        <v>0</v>
      </c>
      <c r="Q940" s="6" t="b">
        <f>AND(OR(ISNUMBER(FIND(" m ",Table2[[#This Row],[loc?]])),ISNUMBER(FIND(" mm ",Table2[[#This Row],[loc?]]))),SUBSTITUTE(SUBSTITUTE(Table2[[#This Row],[loc?]]," m ","")," mm ","")="")</f>
        <v>0</v>
      </c>
      <c r="R940" s="36" cm="1">
        <f t="array" ref="R940">AVERAGE(IF(Table2[[#This Row],[Min_aerobic_1]:[Min_aerobic_2]]="NA",0,Table2[[#This Row],[Min_aerobic_1]:[Min_aerobic_2]]))</f>
        <v>6.812073888800485E-5</v>
      </c>
    </row>
    <row r="941" spans="1:18" x14ac:dyDescent="0.35">
      <c r="A941" s="4" t="s">
        <v>2818</v>
      </c>
      <c r="B941" s="4" t="s">
        <v>2819</v>
      </c>
      <c r="C941" s="4" t="s">
        <v>2820</v>
      </c>
      <c r="D941" s="6">
        <v>6.9856001912679897E-5</v>
      </c>
      <c r="E941" s="6">
        <v>6.8059891539670804E-5</v>
      </c>
      <c r="F941" s="6">
        <v>7.9617400146223306E-5</v>
      </c>
      <c r="G941" s="6">
        <v>8.2396946758816E-5</v>
      </c>
      <c r="H941" s="6">
        <v>4.91294964251607E-5</v>
      </c>
      <c r="I941" s="6">
        <v>5.2222547431939598E-5</v>
      </c>
      <c r="J941" s="6">
        <v>5.31493636880891E-5</v>
      </c>
      <c r="K941" s="6">
        <v>6.2787991416901707E-5</v>
      </c>
      <c r="L941" s="6">
        <v>6.6582099238256902E-5</v>
      </c>
      <c r="M941" s="6">
        <v>6.2443195082787704E-5</v>
      </c>
      <c r="N941" s="4" t="b">
        <f>_xlfn.XLOOKUP(Table2[[#This Row],[Protein]],Table3[name],Table3[subloc_assigned],"")&lt;&gt;""</f>
        <v>1</v>
      </c>
      <c r="O941" s="6" t="str" cm="1">
        <f t="array" ref="O941">IF(Table2[[#This Row],[modeled?]]," "&amp;_xlfn.TEXTJOIN(" ",FALSE,_xlfn._xlws.FILTER(Table3[subloc_assigned],Table3[name]=Table2[[#This Row],[Protein]],""))&amp;" ","")</f>
        <v xml:space="preserve"> gm </v>
      </c>
      <c r="P941" s="6" t="b">
        <f>OR(ISNUMBER(FIND(" m ",Table2[[#This Row],[loc?]])),ISNUMBER(FIND(" mm ",Table2[[#This Row],[loc?]])))</f>
        <v>0</v>
      </c>
      <c r="Q941" s="6" t="b">
        <f>AND(OR(ISNUMBER(FIND(" m ",Table2[[#This Row],[loc?]])),ISNUMBER(FIND(" mm ",Table2[[#This Row],[loc?]]))),SUBSTITUTE(SUBSTITUTE(Table2[[#This Row],[loc?]]," m ","")," mm ","")="")</f>
        <v>0</v>
      </c>
      <c r="R941" s="36" cm="1">
        <f t="array" ref="R941">AVERAGE(IF(Table2[[#This Row],[Min_aerobic_1]:[Min_aerobic_2]]="NA",0,Table2[[#This Row],[Min_aerobic_1]:[Min_aerobic_2]]))</f>
        <v>6.8957946726175344E-5</v>
      </c>
    </row>
    <row r="942" spans="1:18" x14ac:dyDescent="0.35">
      <c r="A942" s="4" t="s">
        <v>2821</v>
      </c>
      <c r="B942" s="4" t="s">
        <v>2822</v>
      </c>
      <c r="C942" s="4" t="s">
        <v>2823</v>
      </c>
      <c r="D942" s="4">
        <v>1.0204481954006E-4</v>
      </c>
      <c r="E942" s="6">
        <v>8.5855991068152604E-5</v>
      </c>
      <c r="F942" s="6">
        <v>7.6718336634938003E-5</v>
      </c>
      <c r="G942" s="6">
        <v>7.6940123389809199E-5</v>
      </c>
      <c r="H942" s="6">
        <v>7.4239247783836694E-5</v>
      </c>
      <c r="I942" s="6">
        <v>8.1733157868872798E-5</v>
      </c>
      <c r="J942" s="6">
        <v>8.5148229781950796E-5</v>
      </c>
      <c r="K942" s="6">
        <v>6.0541769683350002E-5</v>
      </c>
      <c r="L942" s="6">
        <v>6.5177009976530699E-5</v>
      </c>
      <c r="M942" s="6">
        <v>6.2301935635681398E-5</v>
      </c>
      <c r="N942" s="4" t="b">
        <f>_xlfn.XLOOKUP(Table2[[#This Row],[Protein]],Table3[name],Table3[subloc_assigned],"")&lt;&gt;""</f>
        <v>1</v>
      </c>
      <c r="O942" s="6" t="str" cm="1">
        <f t="array" ref="O942">IF(Table2[[#This Row],[modeled?]]," "&amp;_xlfn.TEXTJOIN(" ",FALSE,_xlfn._xlws.FILTER(Table3[subloc_assigned],Table3[name]=Table2[[#This Row],[Protein]],""))&amp;" ","")</f>
        <v xml:space="preserve"> en </v>
      </c>
      <c r="P942" s="6" t="b">
        <f>OR(ISNUMBER(FIND(" m ",Table2[[#This Row],[loc?]])),ISNUMBER(FIND(" mm ",Table2[[#This Row],[loc?]])))</f>
        <v>0</v>
      </c>
      <c r="Q942" s="6" t="b">
        <f>AND(OR(ISNUMBER(FIND(" m ",Table2[[#This Row],[loc?]])),ISNUMBER(FIND(" mm ",Table2[[#This Row],[loc?]]))),SUBSTITUTE(SUBSTITUTE(Table2[[#This Row],[loc?]]," m ","")," mm ","")="")</f>
        <v>0</v>
      </c>
      <c r="R942" s="36" cm="1">
        <f t="array" ref="R942">AVERAGE(IF(Table2[[#This Row],[Min_aerobic_1]:[Min_aerobic_2]]="NA",0,Table2[[#This Row],[Min_aerobic_1]:[Min_aerobic_2]]))</f>
        <v>9.395040530410631E-5</v>
      </c>
    </row>
    <row r="943" spans="1:18" x14ac:dyDescent="0.35">
      <c r="A943" s="4" t="s">
        <v>2824</v>
      </c>
      <c r="B943" s="4" t="s">
        <v>2825</v>
      </c>
      <c r="C943" s="4" t="s">
        <v>2826</v>
      </c>
      <c r="D943" s="4" t="s">
        <v>19</v>
      </c>
      <c r="E943" s="4" t="s">
        <v>19</v>
      </c>
      <c r="F943" s="4" t="s">
        <v>19</v>
      </c>
      <c r="G943" s="4" t="s">
        <v>19</v>
      </c>
      <c r="H943" s="6">
        <v>2.5581486634723701E-6</v>
      </c>
      <c r="I943" s="6">
        <v>2.33002177619353E-6</v>
      </c>
      <c r="J943" s="6">
        <v>2.28309665097949E-6</v>
      </c>
      <c r="K943" s="6">
        <v>1.7078032464610399E-6</v>
      </c>
      <c r="L943" s="6">
        <v>1.5855118300207801E-6</v>
      </c>
      <c r="M943" s="6">
        <v>1.3970525356525301E-6</v>
      </c>
      <c r="N943" s="4" t="b">
        <f>_xlfn.XLOOKUP(Table2[[#This Row],[Protein]],Table3[name],Table3[subloc_assigned],"")&lt;&gt;""</f>
        <v>0</v>
      </c>
      <c r="O943" s="6" t="str" cm="1">
        <f t="array" ref="O943">IF(Table2[[#This Row],[modeled?]]," "&amp;_xlfn.TEXTJOIN(" ",FALSE,_xlfn._xlws.FILTER(Table3[subloc_assigned],Table3[name]=Table2[[#This Row],[Protein]],""))&amp;" ","")</f>
        <v/>
      </c>
      <c r="P943" s="6" t="b">
        <f>OR(ISNUMBER(FIND(" m ",Table2[[#This Row],[loc?]])),ISNUMBER(FIND(" mm ",Table2[[#This Row],[loc?]])))</f>
        <v>0</v>
      </c>
      <c r="Q943" s="6" t="b">
        <f>AND(OR(ISNUMBER(FIND(" m ",Table2[[#This Row],[loc?]])),ISNUMBER(FIND(" mm ",Table2[[#This Row],[loc?]]))),SUBSTITUTE(SUBSTITUTE(Table2[[#This Row],[loc?]]," m ","")," mm ","")="")</f>
        <v>0</v>
      </c>
      <c r="R943" s="36" cm="1">
        <f t="array" ref="R943">AVERAGE(IF(Table2[[#This Row],[Min_aerobic_1]:[Min_aerobic_2]]="NA",0,Table2[[#This Row],[Min_aerobic_1]:[Min_aerobic_2]]))</f>
        <v>0</v>
      </c>
    </row>
    <row r="944" spans="1:18" x14ac:dyDescent="0.35">
      <c r="A944" s="4" t="s">
        <v>2827</v>
      </c>
      <c r="B944" s="4" t="s">
        <v>2828</v>
      </c>
      <c r="C944" s="4" t="s">
        <v>2829</v>
      </c>
      <c r="D944" s="6">
        <v>3.56240710774838E-5</v>
      </c>
      <c r="E944" s="6">
        <v>3.2013056563728399E-5</v>
      </c>
      <c r="F944" s="6">
        <v>3.9889410616900999E-5</v>
      </c>
      <c r="G944" s="6">
        <v>4.1411260535876402E-5</v>
      </c>
      <c r="H944" s="6">
        <v>3.4550721144438998E-5</v>
      </c>
      <c r="I944" s="6">
        <v>3.4924854459055099E-5</v>
      </c>
      <c r="J944" s="6">
        <v>3.7048345988299E-5</v>
      </c>
      <c r="K944" s="6">
        <v>3.7300111560189497E-5</v>
      </c>
      <c r="L944" s="6">
        <v>3.9440215068481397E-5</v>
      </c>
      <c r="M944" s="6">
        <v>3.8781934105854997E-5</v>
      </c>
      <c r="N944" s="4" t="b">
        <f>_xlfn.XLOOKUP(Table2[[#This Row],[Protein]],Table3[name],Table3[subloc_assigned],"")&lt;&gt;""</f>
        <v>0</v>
      </c>
      <c r="O944" s="6" t="str" cm="1">
        <f t="array" ref="O944">IF(Table2[[#This Row],[modeled?]]," "&amp;_xlfn.TEXTJOIN(" ",FALSE,_xlfn._xlws.FILTER(Table3[subloc_assigned],Table3[name]=Table2[[#This Row],[Protein]],""))&amp;" ","")</f>
        <v/>
      </c>
      <c r="P944" s="6" t="b">
        <f>OR(ISNUMBER(FIND(" m ",Table2[[#This Row],[loc?]])),ISNUMBER(FIND(" mm ",Table2[[#This Row],[loc?]])))</f>
        <v>0</v>
      </c>
      <c r="Q944" s="6" t="b">
        <f>AND(OR(ISNUMBER(FIND(" m ",Table2[[#This Row],[loc?]])),ISNUMBER(FIND(" mm ",Table2[[#This Row],[loc?]]))),SUBSTITUTE(SUBSTITUTE(Table2[[#This Row],[loc?]]," m ","")," mm ","")="")</f>
        <v>0</v>
      </c>
      <c r="R944" s="36" cm="1">
        <f t="array" ref="R944">AVERAGE(IF(Table2[[#This Row],[Min_aerobic_1]:[Min_aerobic_2]]="NA",0,Table2[[#This Row],[Min_aerobic_1]:[Min_aerobic_2]]))</f>
        <v>3.3818563820606096E-5</v>
      </c>
    </row>
    <row r="945" spans="1:18" x14ac:dyDescent="0.35">
      <c r="A945" s="4" t="s">
        <v>2830</v>
      </c>
      <c r="B945" s="4" t="s">
        <v>2831</v>
      </c>
      <c r="C945" s="4" t="s">
        <v>2832</v>
      </c>
      <c r="D945" s="6">
        <v>7.7470804827858298E-6</v>
      </c>
      <c r="E945" s="6">
        <v>6.2020128893083104E-6</v>
      </c>
      <c r="F945" s="6">
        <v>7.3812596939793202E-6</v>
      </c>
      <c r="G945" s="6">
        <v>7.5504626575619E-6</v>
      </c>
      <c r="H945" s="6">
        <v>9.22423851765933E-6</v>
      </c>
      <c r="I945" s="6">
        <v>9.2624600413238699E-6</v>
      </c>
      <c r="J945" s="6">
        <v>9.5184472104486803E-6</v>
      </c>
      <c r="K945" s="6">
        <v>9.7403758357052901E-6</v>
      </c>
      <c r="L945" s="6">
        <v>1.06452284736808E-5</v>
      </c>
      <c r="M945" s="6">
        <v>1.07850616218267E-5</v>
      </c>
      <c r="N945" s="4" t="b">
        <f>_xlfn.XLOOKUP(Table2[[#This Row],[Protein]],Table3[name],Table3[subloc_assigned],"")&lt;&gt;""</f>
        <v>0</v>
      </c>
      <c r="O945" s="6" t="str" cm="1">
        <f t="array" ref="O945">IF(Table2[[#This Row],[modeled?]]," "&amp;_xlfn.TEXTJOIN(" ",FALSE,_xlfn._xlws.FILTER(Table3[subloc_assigned],Table3[name]=Table2[[#This Row],[Protein]],""))&amp;" ","")</f>
        <v/>
      </c>
      <c r="P945" s="6" t="b">
        <f>OR(ISNUMBER(FIND(" m ",Table2[[#This Row],[loc?]])),ISNUMBER(FIND(" mm ",Table2[[#This Row],[loc?]])))</f>
        <v>0</v>
      </c>
      <c r="Q945" s="6" t="b">
        <f>AND(OR(ISNUMBER(FIND(" m ",Table2[[#This Row],[loc?]])),ISNUMBER(FIND(" mm ",Table2[[#This Row],[loc?]]))),SUBSTITUTE(SUBSTITUTE(Table2[[#This Row],[loc?]]," m ","")," mm ","")="")</f>
        <v>0</v>
      </c>
      <c r="R945" s="36" cm="1">
        <f t="array" ref="R945">AVERAGE(IF(Table2[[#This Row],[Min_aerobic_1]:[Min_aerobic_2]]="NA",0,Table2[[#This Row],[Min_aerobic_1]:[Min_aerobic_2]]))</f>
        <v>6.9745466860470697E-6</v>
      </c>
    </row>
    <row r="946" spans="1:18" x14ac:dyDescent="0.35">
      <c r="A946" s="4" t="s">
        <v>2833</v>
      </c>
      <c r="B946" s="4" t="s">
        <v>2834</v>
      </c>
      <c r="C946" s="4" t="s">
        <v>2835</v>
      </c>
      <c r="D946" s="6">
        <v>1.4899560791447001E-5</v>
      </c>
      <c r="E946" s="6">
        <v>1.4777538095189E-5</v>
      </c>
      <c r="F946" s="6">
        <v>1.64215821738466E-5</v>
      </c>
      <c r="G946" s="6">
        <v>1.8628966452907501E-5</v>
      </c>
      <c r="H946" s="6">
        <v>6.9105709077231603E-6</v>
      </c>
      <c r="I946" s="6">
        <v>7.2308522281861198E-6</v>
      </c>
      <c r="J946" s="6">
        <v>8.2100940381201602E-6</v>
      </c>
      <c r="K946" s="6">
        <v>1.00574710441104E-5</v>
      </c>
      <c r="L946" s="6">
        <v>9.3707067093513294E-6</v>
      </c>
      <c r="M946" s="6">
        <v>9.87800328579795E-6</v>
      </c>
      <c r="N946" s="4" t="b">
        <f>_xlfn.XLOOKUP(Table2[[#This Row],[Protein]],Table3[name],Table3[subloc_assigned],"")&lt;&gt;""</f>
        <v>0</v>
      </c>
      <c r="O946" s="6" t="str" cm="1">
        <f t="array" ref="O946">IF(Table2[[#This Row],[modeled?]]," "&amp;_xlfn.TEXTJOIN(" ",FALSE,_xlfn._xlws.FILTER(Table3[subloc_assigned],Table3[name]=Table2[[#This Row],[Protein]],""))&amp;" ","")</f>
        <v/>
      </c>
      <c r="P946" s="6" t="b">
        <f>OR(ISNUMBER(FIND(" m ",Table2[[#This Row],[loc?]])),ISNUMBER(FIND(" mm ",Table2[[#This Row],[loc?]])))</f>
        <v>0</v>
      </c>
      <c r="Q946" s="6" t="b">
        <f>AND(OR(ISNUMBER(FIND(" m ",Table2[[#This Row],[loc?]])),ISNUMBER(FIND(" mm ",Table2[[#This Row],[loc?]]))),SUBSTITUTE(SUBSTITUTE(Table2[[#This Row],[loc?]]," m ","")," mm ","")="")</f>
        <v>0</v>
      </c>
      <c r="R946" s="36" cm="1">
        <f t="array" ref="R946">AVERAGE(IF(Table2[[#This Row],[Min_aerobic_1]:[Min_aerobic_2]]="NA",0,Table2[[#This Row],[Min_aerobic_1]:[Min_aerobic_2]]))</f>
        <v>1.4838549443318001E-5</v>
      </c>
    </row>
    <row r="947" spans="1:18" x14ac:dyDescent="0.35">
      <c r="A947" s="4" t="s">
        <v>2836</v>
      </c>
      <c r="B947" s="4" t="s">
        <v>2837</v>
      </c>
      <c r="C947" s="4" t="s">
        <v>2838</v>
      </c>
      <c r="D947" s="4">
        <v>1.8550280764087401E-4</v>
      </c>
      <c r="E947" s="4">
        <v>1.4957237361311901E-4</v>
      </c>
      <c r="F947" s="4">
        <v>2.0791330429627199E-4</v>
      </c>
      <c r="G947" s="4">
        <v>1.88737193071747E-4</v>
      </c>
      <c r="H947" s="4">
        <v>1.97674349721941E-4</v>
      </c>
      <c r="I947" s="4">
        <v>2.03892408864205E-4</v>
      </c>
      <c r="J947" s="4">
        <v>1.91068360460448E-4</v>
      </c>
      <c r="K947" s="4">
        <v>2.11680918213593E-4</v>
      </c>
      <c r="L947" s="4">
        <v>2.40900807728482E-4</v>
      </c>
      <c r="M947" s="4">
        <v>2.42455450376269E-4</v>
      </c>
      <c r="N947" s="4" t="b">
        <f>_xlfn.XLOOKUP(Table2[[#This Row],[Protein]],Table3[name],Table3[subloc_assigned],"")&lt;&gt;""</f>
        <v>0</v>
      </c>
      <c r="O947" s="6" t="str" cm="1">
        <f t="array" ref="O947">IF(Table2[[#This Row],[modeled?]]," "&amp;_xlfn.TEXTJOIN(" ",FALSE,_xlfn._xlws.FILTER(Table3[subloc_assigned],Table3[name]=Table2[[#This Row],[Protein]],""))&amp;" ","")</f>
        <v/>
      </c>
      <c r="P947" s="6" t="b">
        <f>OR(ISNUMBER(FIND(" m ",Table2[[#This Row],[loc?]])),ISNUMBER(FIND(" mm ",Table2[[#This Row],[loc?]])))</f>
        <v>0</v>
      </c>
      <c r="Q947" s="6" t="b">
        <f>AND(OR(ISNUMBER(FIND(" m ",Table2[[#This Row],[loc?]])),ISNUMBER(FIND(" mm ",Table2[[#This Row],[loc?]]))),SUBSTITUTE(SUBSTITUTE(Table2[[#This Row],[loc?]]," m ","")," mm ","")="")</f>
        <v>0</v>
      </c>
      <c r="R947" s="36" cm="1">
        <f t="array" ref="R947">AVERAGE(IF(Table2[[#This Row],[Min_aerobic_1]:[Min_aerobic_2]]="NA",0,Table2[[#This Row],[Min_aerobic_1]:[Min_aerobic_2]]))</f>
        <v>1.6753759062699652E-4</v>
      </c>
    </row>
    <row r="948" spans="1:18" x14ac:dyDescent="0.35">
      <c r="A948" s="4" t="s">
        <v>2839</v>
      </c>
      <c r="B948" s="4" t="s">
        <v>2840</v>
      </c>
      <c r="C948" s="4" t="s">
        <v>2841</v>
      </c>
      <c r="D948" s="4">
        <v>8.5900203907462004E-4</v>
      </c>
      <c r="E948" s="4">
        <v>6.9242961443530401E-4</v>
      </c>
      <c r="F948" s="4">
        <v>1.1824100446459101E-3</v>
      </c>
      <c r="G948" s="4">
        <v>1.13277294958879E-3</v>
      </c>
      <c r="H948" s="4">
        <v>7.4757104255558898E-4</v>
      </c>
      <c r="I948" s="4">
        <v>7.7560060990988398E-4</v>
      </c>
      <c r="J948" s="4">
        <v>7.3552085074526095E-4</v>
      </c>
      <c r="K948" s="4">
        <v>9.0048090414271301E-4</v>
      </c>
      <c r="L948" s="4">
        <v>8.8971332059786204E-4</v>
      </c>
      <c r="M948" s="4">
        <v>9.7657410838425905E-4</v>
      </c>
      <c r="N948" s="4" t="b">
        <f>_xlfn.XLOOKUP(Table2[[#This Row],[Protein]],Table3[name],Table3[subloc_assigned],"")&lt;&gt;""</f>
        <v>0</v>
      </c>
      <c r="O948" s="6" t="str" cm="1">
        <f t="array" ref="O948">IF(Table2[[#This Row],[modeled?]]," "&amp;_xlfn.TEXTJOIN(" ",FALSE,_xlfn._xlws.FILTER(Table3[subloc_assigned],Table3[name]=Table2[[#This Row],[Protein]],""))&amp;" ","")</f>
        <v/>
      </c>
      <c r="P948" s="6" t="b">
        <f>OR(ISNUMBER(FIND(" m ",Table2[[#This Row],[loc?]])),ISNUMBER(FIND(" mm ",Table2[[#This Row],[loc?]])))</f>
        <v>0</v>
      </c>
      <c r="Q948" s="6" t="b">
        <f>AND(OR(ISNUMBER(FIND(" m ",Table2[[#This Row],[loc?]])),ISNUMBER(FIND(" mm ",Table2[[#This Row],[loc?]]))),SUBSTITUTE(SUBSTITUTE(Table2[[#This Row],[loc?]]," m ","")," mm ","")="")</f>
        <v>0</v>
      </c>
      <c r="R948" s="36" cm="1">
        <f t="array" ref="R948">AVERAGE(IF(Table2[[#This Row],[Min_aerobic_1]:[Min_aerobic_2]]="NA",0,Table2[[#This Row],[Min_aerobic_1]:[Min_aerobic_2]]))</f>
        <v>7.7571582675496197E-4</v>
      </c>
    </row>
    <row r="949" spans="1:18" x14ac:dyDescent="0.35">
      <c r="A949" s="4" t="s">
        <v>2842</v>
      </c>
      <c r="B949" s="4" t="s">
        <v>2843</v>
      </c>
      <c r="C949" s="4" t="s">
        <v>2844</v>
      </c>
      <c r="D949" s="4">
        <v>1.15667709466667E-4</v>
      </c>
      <c r="E949" s="4">
        <v>1.16632826204745E-4</v>
      </c>
      <c r="F949" s="4">
        <v>1.31244175044687E-4</v>
      </c>
      <c r="G949" s="4">
        <v>1.41941003573761E-4</v>
      </c>
      <c r="H949" s="4">
        <v>1.37332272466008E-4</v>
      </c>
      <c r="I949" s="4">
        <v>1.4556733461508701E-4</v>
      </c>
      <c r="J949" s="4">
        <v>1.4013526714288499E-4</v>
      </c>
      <c r="K949" s="4">
        <v>1.8564003181907799E-4</v>
      </c>
      <c r="L949" s="4">
        <v>1.8187579344675799E-4</v>
      </c>
      <c r="M949" s="4">
        <v>1.82433534164E-4</v>
      </c>
      <c r="N949" s="4" t="b">
        <f>_xlfn.XLOOKUP(Table2[[#This Row],[Protein]],Table3[name],Table3[subloc_assigned],"")&lt;&gt;""</f>
        <v>0</v>
      </c>
      <c r="O949" s="6" t="str" cm="1">
        <f t="array" ref="O949">IF(Table2[[#This Row],[modeled?]]," "&amp;_xlfn.TEXTJOIN(" ",FALSE,_xlfn._xlws.FILTER(Table3[subloc_assigned],Table3[name]=Table2[[#This Row],[Protein]],""))&amp;" ","")</f>
        <v/>
      </c>
      <c r="P949" s="6" t="b">
        <f>OR(ISNUMBER(FIND(" m ",Table2[[#This Row],[loc?]])),ISNUMBER(FIND(" mm ",Table2[[#This Row],[loc?]])))</f>
        <v>0</v>
      </c>
      <c r="Q949" s="6" t="b">
        <f>AND(OR(ISNUMBER(FIND(" m ",Table2[[#This Row],[loc?]])),ISNUMBER(FIND(" mm ",Table2[[#This Row],[loc?]]))),SUBSTITUTE(SUBSTITUTE(Table2[[#This Row],[loc?]]," m ","")," mm ","")="")</f>
        <v>0</v>
      </c>
      <c r="R949" s="36" cm="1">
        <f t="array" ref="R949">AVERAGE(IF(Table2[[#This Row],[Min_aerobic_1]:[Min_aerobic_2]]="NA",0,Table2[[#This Row],[Min_aerobic_1]:[Min_aerobic_2]]))</f>
        <v>1.1615026783570601E-4</v>
      </c>
    </row>
    <row r="950" spans="1:18" x14ac:dyDescent="0.35">
      <c r="A950" s="4" t="s">
        <v>2845</v>
      </c>
      <c r="B950" s="4" t="s">
        <v>2846</v>
      </c>
      <c r="C950" s="4" t="s">
        <v>2847</v>
      </c>
      <c r="D950" s="6">
        <v>7.0078166762441694E-5</v>
      </c>
      <c r="E950" s="6">
        <v>6.8193241101345298E-5</v>
      </c>
      <c r="F950" s="6">
        <v>7.4184248746450297E-5</v>
      </c>
      <c r="G950" s="6">
        <v>7.5197926187826498E-5</v>
      </c>
      <c r="H950" s="6">
        <v>6.4632305391286804E-5</v>
      </c>
      <c r="I950" s="6">
        <v>6.5568471215089795E-5</v>
      </c>
      <c r="J950" s="6">
        <v>6.8466273191476499E-5</v>
      </c>
      <c r="K950" s="6">
        <v>7.2069520055840301E-5</v>
      </c>
      <c r="L950" s="6">
        <v>7.4663072039980697E-5</v>
      </c>
      <c r="M950" s="6">
        <v>7.4864507266987306E-5</v>
      </c>
      <c r="N950" s="4" t="b">
        <f>_xlfn.XLOOKUP(Table2[[#This Row],[Protein]],Table3[name],Table3[subloc_assigned],"")&lt;&gt;""</f>
        <v>0</v>
      </c>
      <c r="O950" s="6" t="str" cm="1">
        <f t="array" ref="O950">IF(Table2[[#This Row],[modeled?]]," "&amp;_xlfn.TEXTJOIN(" ",FALSE,_xlfn._xlws.FILTER(Table3[subloc_assigned],Table3[name]=Table2[[#This Row],[Protein]],""))&amp;" ","")</f>
        <v/>
      </c>
      <c r="P950" s="6" t="b">
        <f>OR(ISNUMBER(FIND(" m ",Table2[[#This Row],[loc?]])),ISNUMBER(FIND(" mm ",Table2[[#This Row],[loc?]])))</f>
        <v>0</v>
      </c>
      <c r="Q950" s="6" t="b">
        <f>AND(OR(ISNUMBER(FIND(" m ",Table2[[#This Row],[loc?]])),ISNUMBER(FIND(" mm ",Table2[[#This Row],[loc?]]))),SUBSTITUTE(SUBSTITUTE(Table2[[#This Row],[loc?]]," m ","")," mm ","")="")</f>
        <v>0</v>
      </c>
      <c r="R950" s="36" cm="1">
        <f t="array" ref="R950">AVERAGE(IF(Table2[[#This Row],[Min_aerobic_1]:[Min_aerobic_2]]="NA",0,Table2[[#This Row],[Min_aerobic_1]:[Min_aerobic_2]]))</f>
        <v>6.9135703931893496E-5</v>
      </c>
    </row>
    <row r="951" spans="1:18" x14ac:dyDescent="0.35">
      <c r="A951" s="4" t="s">
        <v>2848</v>
      </c>
      <c r="B951" s="4" t="s">
        <v>2849</v>
      </c>
      <c r="C951" s="4" t="s">
        <v>2850</v>
      </c>
      <c r="D951" s="6">
        <v>6.2259463971988597E-5</v>
      </c>
      <c r="E951" s="6">
        <v>5.1897196218215898E-5</v>
      </c>
      <c r="F951" s="6">
        <v>5.9309054866236897E-5</v>
      </c>
      <c r="G951" s="6">
        <v>5.6393812418414803E-5</v>
      </c>
      <c r="H951" s="4">
        <v>1.21087456225681E-4</v>
      </c>
      <c r="I951" s="4">
        <v>1.1981309229332E-4</v>
      </c>
      <c r="J951" s="4">
        <v>1.2466454179804401E-4</v>
      </c>
      <c r="K951" s="4">
        <v>1.2990563731981201E-4</v>
      </c>
      <c r="L951" s="4">
        <v>1.3007182781894601E-4</v>
      </c>
      <c r="M951" s="4">
        <v>1.3001573724965399E-4</v>
      </c>
      <c r="N951" s="4" t="b">
        <f>_xlfn.XLOOKUP(Table2[[#This Row],[Protein]],Table3[name],Table3[subloc_assigned],"")&lt;&gt;""</f>
        <v>0</v>
      </c>
      <c r="O951" s="6" t="str" cm="1">
        <f t="array" ref="O951">IF(Table2[[#This Row],[modeled?]]," "&amp;_xlfn.TEXTJOIN(" ",FALSE,_xlfn._xlws.FILTER(Table3[subloc_assigned],Table3[name]=Table2[[#This Row],[Protein]],""))&amp;" ","")</f>
        <v/>
      </c>
      <c r="P951" s="6" t="b">
        <f>OR(ISNUMBER(FIND(" m ",Table2[[#This Row],[loc?]])),ISNUMBER(FIND(" mm ",Table2[[#This Row],[loc?]])))</f>
        <v>0</v>
      </c>
      <c r="Q951" s="6" t="b">
        <f>AND(OR(ISNUMBER(FIND(" m ",Table2[[#This Row],[loc?]])),ISNUMBER(FIND(" mm ",Table2[[#This Row],[loc?]]))),SUBSTITUTE(SUBSTITUTE(Table2[[#This Row],[loc?]]," m ","")," mm ","")="")</f>
        <v>0</v>
      </c>
      <c r="R951" s="36" cm="1">
        <f t="array" ref="R951">AVERAGE(IF(Table2[[#This Row],[Min_aerobic_1]:[Min_aerobic_2]]="NA",0,Table2[[#This Row],[Min_aerobic_1]:[Min_aerobic_2]]))</f>
        <v>5.7078330095102251E-5</v>
      </c>
    </row>
    <row r="952" spans="1:18" x14ac:dyDescent="0.35">
      <c r="A952" s="4" t="s">
        <v>2851</v>
      </c>
      <c r="B952" s="4" t="s">
        <v>2852</v>
      </c>
      <c r="C952" s="4" t="s">
        <v>2853</v>
      </c>
      <c r="D952" s="6">
        <v>3.71776875392298E-5</v>
      </c>
      <c r="E952" s="6">
        <v>3.3230847054878799E-5</v>
      </c>
      <c r="F952" s="6">
        <v>4.2638831767380497E-5</v>
      </c>
      <c r="G952" s="6">
        <v>4.3575051465782701E-5</v>
      </c>
      <c r="H952" s="6">
        <v>5.5517309908350898E-5</v>
      </c>
      <c r="I952" s="6">
        <v>5.40151549422278E-5</v>
      </c>
      <c r="J952" s="6">
        <v>5.7086803790779902E-5</v>
      </c>
      <c r="K952" s="6">
        <v>6.4793977212702496E-5</v>
      </c>
      <c r="L952" s="6">
        <v>6.8450832011554295E-5</v>
      </c>
      <c r="M952" s="6">
        <v>6.64894795094981E-5</v>
      </c>
      <c r="N952" s="4" t="b">
        <f>_xlfn.XLOOKUP(Table2[[#This Row],[Protein]],Table3[name],Table3[subloc_assigned],"")&lt;&gt;""</f>
        <v>0</v>
      </c>
      <c r="O952" s="6" t="str" cm="1">
        <f t="array" ref="O952">IF(Table2[[#This Row],[modeled?]]," "&amp;_xlfn.TEXTJOIN(" ",FALSE,_xlfn._xlws.FILTER(Table3[subloc_assigned],Table3[name]=Table2[[#This Row],[Protein]],""))&amp;" ","")</f>
        <v/>
      </c>
      <c r="P952" s="6" t="b">
        <f>OR(ISNUMBER(FIND(" m ",Table2[[#This Row],[loc?]])),ISNUMBER(FIND(" mm ",Table2[[#This Row],[loc?]])))</f>
        <v>0</v>
      </c>
      <c r="Q952" s="6" t="b">
        <f>AND(OR(ISNUMBER(FIND(" m ",Table2[[#This Row],[loc?]])),ISNUMBER(FIND(" mm ",Table2[[#This Row],[loc?]]))),SUBSTITUTE(SUBSTITUTE(Table2[[#This Row],[loc?]]," m ","")," mm ","")="")</f>
        <v>0</v>
      </c>
      <c r="R952" s="36" cm="1">
        <f t="array" ref="R952">AVERAGE(IF(Table2[[#This Row],[Min_aerobic_1]:[Min_aerobic_2]]="NA",0,Table2[[#This Row],[Min_aerobic_1]:[Min_aerobic_2]]))</f>
        <v>3.52042672970543E-5</v>
      </c>
    </row>
    <row r="953" spans="1:18" x14ac:dyDescent="0.35">
      <c r="A953" s="4" t="s">
        <v>2854</v>
      </c>
      <c r="B953" s="4" t="s">
        <v>2855</v>
      </c>
      <c r="C953" s="4" t="s">
        <v>2856</v>
      </c>
      <c r="D953" s="6">
        <v>1.46676669900884E-5</v>
      </c>
      <c r="E953" s="6">
        <v>1.18942587517159E-5</v>
      </c>
      <c r="F953" s="6">
        <v>1.48584394304008E-5</v>
      </c>
      <c r="G953" s="6">
        <v>1.5364961241327601E-5</v>
      </c>
      <c r="H953" s="6">
        <v>1.42324168459505E-5</v>
      </c>
      <c r="I953" s="6">
        <v>1.2083598709496499E-5</v>
      </c>
      <c r="J953" s="6">
        <v>2.5092976706034999E-5</v>
      </c>
      <c r="K953" s="6">
        <v>1.8893098080658599E-5</v>
      </c>
      <c r="L953" s="6">
        <v>1.4198310800879601E-5</v>
      </c>
      <c r="M953" s="6">
        <v>1.79951190629974E-5</v>
      </c>
      <c r="N953" s="4" t="b">
        <f>_xlfn.XLOOKUP(Table2[[#This Row],[Protein]],Table3[name],Table3[subloc_assigned],"")&lt;&gt;""</f>
        <v>0</v>
      </c>
      <c r="O953" s="6" t="str" cm="1">
        <f t="array" ref="O953">IF(Table2[[#This Row],[modeled?]]," "&amp;_xlfn.TEXTJOIN(" ",FALSE,_xlfn._xlws.FILTER(Table3[subloc_assigned],Table3[name]=Table2[[#This Row],[Protein]],""))&amp;" ","")</f>
        <v/>
      </c>
      <c r="P953" s="6" t="b">
        <f>OR(ISNUMBER(FIND(" m ",Table2[[#This Row],[loc?]])),ISNUMBER(FIND(" mm ",Table2[[#This Row],[loc?]])))</f>
        <v>0</v>
      </c>
      <c r="Q953" s="6" t="b">
        <f>AND(OR(ISNUMBER(FIND(" m ",Table2[[#This Row],[loc?]])),ISNUMBER(FIND(" mm ",Table2[[#This Row],[loc?]]))),SUBSTITUTE(SUBSTITUTE(Table2[[#This Row],[loc?]]," m ","")," mm ","")="")</f>
        <v>0</v>
      </c>
      <c r="R953" s="36" cm="1">
        <f t="array" ref="R953">AVERAGE(IF(Table2[[#This Row],[Min_aerobic_1]:[Min_aerobic_2]]="NA",0,Table2[[#This Row],[Min_aerobic_1]:[Min_aerobic_2]]))</f>
        <v>1.3280962870902149E-5</v>
      </c>
    </row>
    <row r="954" spans="1:18" x14ac:dyDescent="0.35">
      <c r="A954" s="4" t="s">
        <v>2857</v>
      </c>
      <c r="B954" s="4" t="s">
        <v>2858</v>
      </c>
      <c r="C954" s="4" t="s">
        <v>2859</v>
      </c>
      <c r="D954" s="6">
        <v>1.0154410706159601E-5</v>
      </c>
      <c r="E954" s="6">
        <v>1.2475338224387399E-5</v>
      </c>
      <c r="F954" s="6">
        <v>1.1191832708637001E-5</v>
      </c>
      <c r="G954" s="6">
        <v>1.09789891846009E-5</v>
      </c>
      <c r="H954" s="6">
        <v>2.4737917310791202E-6</v>
      </c>
      <c r="I954" s="6">
        <v>2.46490874151124E-6</v>
      </c>
      <c r="J954" s="6">
        <v>2.6165701307049401E-6</v>
      </c>
      <c r="K954" s="6">
        <v>2.8359587553455001E-6</v>
      </c>
      <c r="L954" s="6">
        <v>3.0328743981423802E-6</v>
      </c>
      <c r="M954" s="6">
        <v>3.0202098550110798E-6</v>
      </c>
      <c r="N954" s="4" t="b">
        <f>_xlfn.XLOOKUP(Table2[[#This Row],[Protein]],Table3[name],Table3[subloc_assigned],"")&lt;&gt;""</f>
        <v>0</v>
      </c>
      <c r="O954" s="6" t="str" cm="1">
        <f t="array" ref="O954">IF(Table2[[#This Row],[modeled?]]," "&amp;_xlfn.TEXTJOIN(" ",FALSE,_xlfn._xlws.FILTER(Table3[subloc_assigned],Table3[name]=Table2[[#This Row],[Protein]],""))&amp;" ","")</f>
        <v/>
      </c>
      <c r="P954" s="6" t="b">
        <f>OR(ISNUMBER(FIND(" m ",Table2[[#This Row],[loc?]])),ISNUMBER(FIND(" mm ",Table2[[#This Row],[loc?]])))</f>
        <v>0</v>
      </c>
      <c r="Q954" s="6" t="b">
        <f>AND(OR(ISNUMBER(FIND(" m ",Table2[[#This Row],[loc?]])),ISNUMBER(FIND(" mm ",Table2[[#This Row],[loc?]]))),SUBSTITUTE(SUBSTITUTE(Table2[[#This Row],[loc?]]," m ","")," mm ","")="")</f>
        <v>0</v>
      </c>
      <c r="R954" s="36" cm="1">
        <f t="array" ref="R954">AVERAGE(IF(Table2[[#This Row],[Min_aerobic_1]:[Min_aerobic_2]]="NA",0,Table2[[#This Row],[Min_aerobic_1]:[Min_aerobic_2]]))</f>
        <v>1.13148744652735E-5</v>
      </c>
    </row>
    <row r="955" spans="1:18" x14ac:dyDescent="0.35">
      <c r="A955" s="4" t="s">
        <v>2860</v>
      </c>
      <c r="B955" s="4" t="s">
        <v>2861</v>
      </c>
      <c r="C955" s="4" t="s">
        <v>2862</v>
      </c>
      <c r="D955" s="4">
        <v>1.1637918580682899E-4</v>
      </c>
      <c r="E955" s="4">
        <v>1.07215779683266E-4</v>
      </c>
      <c r="F955" s="4">
        <v>1.2479397986607499E-4</v>
      </c>
      <c r="G955" s="4">
        <v>1.3403114903405401E-4</v>
      </c>
      <c r="H955" s="4">
        <v>1.34066576011863E-4</v>
      </c>
      <c r="I955" s="4">
        <v>1.3833274225118301E-4</v>
      </c>
      <c r="J955" s="4">
        <v>1.41119301570207E-4</v>
      </c>
      <c r="K955" s="4">
        <v>1.5756593901817E-4</v>
      </c>
      <c r="L955" s="4">
        <v>1.5800174209139E-4</v>
      </c>
      <c r="M955" s="4">
        <v>1.5557198472174299E-4</v>
      </c>
      <c r="N955" s="4" t="b">
        <f>_xlfn.XLOOKUP(Table2[[#This Row],[Protein]],Table3[name],Table3[subloc_assigned],"")&lt;&gt;""</f>
        <v>0</v>
      </c>
      <c r="O955" s="6" t="str" cm="1">
        <f t="array" ref="O955">IF(Table2[[#This Row],[modeled?]]," "&amp;_xlfn.TEXTJOIN(" ",FALSE,_xlfn._xlws.FILTER(Table3[subloc_assigned],Table3[name]=Table2[[#This Row],[Protein]],""))&amp;" ","")</f>
        <v/>
      </c>
      <c r="P955" s="6" t="b">
        <f>OR(ISNUMBER(FIND(" m ",Table2[[#This Row],[loc?]])),ISNUMBER(FIND(" mm ",Table2[[#This Row],[loc?]])))</f>
        <v>0</v>
      </c>
      <c r="Q955" s="6" t="b">
        <f>AND(OR(ISNUMBER(FIND(" m ",Table2[[#This Row],[loc?]])),ISNUMBER(FIND(" mm ",Table2[[#This Row],[loc?]]))),SUBSTITUTE(SUBSTITUTE(Table2[[#This Row],[loc?]]," m ","")," mm ","")="")</f>
        <v>0</v>
      </c>
      <c r="R955" s="36" cm="1">
        <f t="array" ref="R955">AVERAGE(IF(Table2[[#This Row],[Min_aerobic_1]:[Min_aerobic_2]]="NA",0,Table2[[#This Row],[Min_aerobic_1]:[Min_aerobic_2]]))</f>
        <v>1.117974827450475E-4</v>
      </c>
    </row>
    <row r="956" spans="1:18" x14ac:dyDescent="0.35">
      <c r="A956" s="4" t="s">
        <v>2863</v>
      </c>
      <c r="B956" s="4" t="s">
        <v>2864</v>
      </c>
      <c r="C956" s="4" t="s">
        <v>2865</v>
      </c>
      <c r="D956" s="6">
        <v>2.28645067061458E-6</v>
      </c>
      <c r="E956" s="6">
        <v>1.9882006057516802E-6</v>
      </c>
      <c r="F956" s="6">
        <v>2.6444989875875199E-6</v>
      </c>
      <c r="G956" s="6">
        <v>2.60241719984762E-6</v>
      </c>
      <c r="H956" s="4" t="s">
        <v>19</v>
      </c>
      <c r="I956" s="4" t="s">
        <v>19</v>
      </c>
      <c r="J956" s="4" t="s">
        <v>19</v>
      </c>
      <c r="K956" s="4" t="s">
        <v>19</v>
      </c>
      <c r="L956" s="4" t="s">
        <v>19</v>
      </c>
      <c r="M956" s="4" t="s">
        <v>19</v>
      </c>
      <c r="N956" s="4" t="b">
        <f>_xlfn.XLOOKUP(Table2[[#This Row],[Protein]],Table3[name],Table3[subloc_assigned],"")&lt;&gt;""</f>
        <v>0</v>
      </c>
      <c r="O956" s="6" t="str" cm="1">
        <f t="array" ref="O956">IF(Table2[[#This Row],[modeled?]]," "&amp;_xlfn.TEXTJOIN(" ",FALSE,_xlfn._xlws.FILTER(Table3[subloc_assigned],Table3[name]=Table2[[#This Row],[Protein]],""))&amp;" ","")</f>
        <v/>
      </c>
      <c r="P956" s="6" t="b">
        <f>OR(ISNUMBER(FIND(" m ",Table2[[#This Row],[loc?]])),ISNUMBER(FIND(" mm ",Table2[[#This Row],[loc?]])))</f>
        <v>0</v>
      </c>
      <c r="Q956" s="6" t="b">
        <f>AND(OR(ISNUMBER(FIND(" m ",Table2[[#This Row],[loc?]])),ISNUMBER(FIND(" mm ",Table2[[#This Row],[loc?]]))),SUBSTITUTE(SUBSTITUTE(Table2[[#This Row],[loc?]]," m ","")," mm ","")="")</f>
        <v>0</v>
      </c>
      <c r="R956" s="36" cm="1">
        <f t="array" ref="R956">AVERAGE(IF(Table2[[#This Row],[Min_aerobic_1]:[Min_aerobic_2]]="NA",0,Table2[[#This Row],[Min_aerobic_1]:[Min_aerobic_2]]))</f>
        <v>2.1373256381831301E-6</v>
      </c>
    </row>
    <row r="957" spans="1:18" x14ac:dyDescent="0.35">
      <c r="A957" s="4" t="s">
        <v>2866</v>
      </c>
      <c r="B957" s="4" t="s">
        <v>2867</v>
      </c>
      <c r="C957" s="4" t="s">
        <v>2868</v>
      </c>
      <c r="D957" s="6">
        <v>1.9842215533318099E-5</v>
      </c>
      <c r="E957" s="6">
        <v>1.84033363838955E-5</v>
      </c>
      <c r="F957" s="6">
        <v>2.08213491514566E-5</v>
      </c>
      <c r="G957" s="6">
        <v>2.11464151767402E-5</v>
      </c>
      <c r="H957" s="6">
        <v>1.58907888992763E-5</v>
      </c>
      <c r="I957" s="6">
        <v>1.5064233112094799E-5</v>
      </c>
      <c r="J957" s="6">
        <v>1.59165149843546E-5</v>
      </c>
      <c r="K957" s="6">
        <v>1.79148113960879E-5</v>
      </c>
      <c r="L957" s="6">
        <v>1.9387727710404E-5</v>
      </c>
      <c r="M957" s="6">
        <v>1.8913483251088001E-5</v>
      </c>
      <c r="N957" s="4" t="b">
        <f>_xlfn.XLOOKUP(Table2[[#This Row],[Protein]],Table3[name],Table3[subloc_assigned],"")&lt;&gt;""</f>
        <v>0</v>
      </c>
      <c r="O957" s="6" t="str" cm="1">
        <f t="array" ref="O957">IF(Table2[[#This Row],[modeled?]]," "&amp;_xlfn.TEXTJOIN(" ",FALSE,_xlfn._xlws.FILTER(Table3[subloc_assigned],Table3[name]=Table2[[#This Row],[Protein]],""))&amp;" ","")</f>
        <v/>
      </c>
      <c r="P957" s="6" t="b">
        <f>OR(ISNUMBER(FIND(" m ",Table2[[#This Row],[loc?]])),ISNUMBER(FIND(" mm ",Table2[[#This Row],[loc?]])))</f>
        <v>0</v>
      </c>
      <c r="Q957" s="6" t="b">
        <f>AND(OR(ISNUMBER(FIND(" m ",Table2[[#This Row],[loc?]])),ISNUMBER(FIND(" mm ",Table2[[#This Row],[loc?]]))),SUBSTITUTE(SUBSTITUTE(Table2[[#This Row],[loc?]]," m ","")," mm ","")="")</f>
        <v>0</v>
      </c>
      <c r="R957" s="36" cm="1">
        <f t="array" ref="R957">AVERAGE(IF(Table2[[#This Row],[Min_aerobic_1]:[Min_aerobic_2]]="NA",0,Table2[[#This Row],[Min_aerobic_1]:[Min_aerobic_2]]))</f>
        <v>1.9122775958606801E-5</v>
      </c>
    </row>
    <row r="958" spans="1:18" x14ac:dyDescent="0.35">
      <c r="A958" s="4" t="s">
        <v>2869</v>
      </c>
      <c r="B958" s="4" t="s">
        <v>2870</v>
      </c>
      <c r="C958" s="4" t="s">
        <v>2871</v>
      </c>
      <c r="D958" s="4" t="s">
        <v>19</v>
      </c>
      <c r="E958" s="4" t="s">
        <v>19</v>
      </c>
      <c r="F958" s="4" t="s">
        <v>19</v>
      </c>
      <c r="G958" s="4" t="s">
        <v>19</v>
      </c>
      <c r="H958" s="6">
        <v>2.8454083389891599E-6</v>
      </c>
      <c r="I958" s="6">
        <v>2.7933437134339702E-6</v>
      </c>
      <c r="J958" s="6">
        <v>3.02085422180576E-6</v>
      </c>
      <c r="K958" s="6">
        <v>3.28052719592737E-6</v>
      </c>
      <c r="L958" s="6">
        <v>3.35368623595186E-6</v>
      </c>
      <c r="M958" s="6">
        <v>3.0461303893043198E-6</v>
      </c>
      <c r="N958" s="4" t="b">
        <f>_xlfn.XLOOKUP(Table2[[#This Row],[Protein]],Table3[name],Table3[subloc_assigned],"")&lt;&gt;""</f>
        <v>0</v>
      </c>
      <c r="O958" s="6" t="str" cm="1">
        <f t="array" ref="O958">IF(Table2[[#This Row],[modeled?]]," "&amp;_xlfn.TEXTJOIN(" ",FALSE,_xlfn._xlws.FILTER(Table3[subloc_assigned],Table3[name]=Table2[[#This Row],[Protein]],""))&amp;" ","")</f>
        <v/>
      </c>
      <c r="P958" s="6" t="b">
        <f>OR(ISNUMBER(FIND(" m ",Table2[[#This Row],[loc?]])),ISNUMBER(FIND(" mm ",Table2[[#This Row],[loc?]])))</f>
        <v>0</v>
      </c>
      <c r="Q958" s="6" t="b">
        <f>AND(OR(ISNUMBER(FIND(" m ",Table2[[#This Row],[loc?]])),ISNUMBER(FIND(" mm ",Table2[[#This Row],[loc?]]))),SUBSTITUTE(SUBSTITUTE(Table2[[#This Row],[loc?]]," m ","")," mm ","")="")</f>
        <v>0</v>
      </c>
      <c r="R958" s="36" cm="1">
        <f t="array" ref="R958">AVERAGE(IF(Table2[[#This Row],[Min_aerobic_1]:[Min_aerobic_2]]="NA",0,Table2[[#This Row],[Min_aerobic_1]:[Min_aerobic_2]]))</f>
        <v>0</v>
      </c>
    </row>
    <row r="959" spans="1:18" x14ac:dyDescent="0.35">
      <c r="A959" s="4" t="s">
        <v>2872</v>
      </c>
      <c r="B959" s="4" t="s">
        <v>2873</v>
      </c>
      <c r="C959" s="4" t="s">
        <v>2874</v>
      </c>
      <c r="D959" s="4" t="s">
        <v>19</v>
      </c>
      <c r="E959" s="4" t="s">
        <v>19</v>
      </c>
      <c r="F959" s="4" t="s">
        <v>19</v>
      </c>
      <c r="G959" s="4" t="s">
        <v>19</v>
      </c>
      <c r="H959" s="6">
        <v>3.1539607489316301E-6</v>
      </c>
      <c r="I959" s="6">
        <v>3.3251596373883201E-6</v>
      </c>
      <c r="J959" s="6">
        <v>3.4197897709648E-6</v>
      </c>
      <c r="K959" s="6">
        <v>3.6104130732026298E-6</v>
      </c>
      <c r="L959" s="6">
        <v>3.6641072890125902E-6</v>
      </c>
      <c r="M959" s="6">
        <v>3.8181811956894897E-6</v>
      </c>
      <c r="N959" s="4" t="b">
        <f>_xlfn.XLOOKUP(Table2[[#This Row],[Protein]],Table3[name],Table3[subloc_assigned],"")&lt;&gt;""</f>
        <v>0</v>
      </c>
      <c r="O959" s="6" t="str" cm="1">
        <f t="array" ref="O959">IF(Table2[[#This Row],[modeled?]]," "&amp;_xlfn.TEXTJOIN(" ",FALSE,_xlfn._xlws.FILTER(Table3[subloc_assigned],Table3[name]=Table2[[#This Row],[Protein]],""))&amp;" ","")</f>
        <v/>
      </c>
      <c r="P959" s="6" t="b">
        <f>OR(ISNUMBER(FIND(" m ",Table2[[#This Row],[loc?]])),ISNUMBER(FIND(" mm ",Table2[[#This Row],[loc?]])))</f>
        <v>0</v>
      </c>
      <c r="Q959" s="6" t="b">
        <f>AND(OR(ISNUMBER(FIND(" m ",Table2[[#This Row],[loc?]])),ISNUMBER(FIND(" mm ",Table2[[#This Row],[loc?]]))),SUBSTITUTE(SUBSTITUTE(Table2[[#This Row],[loc?]]," m ","")," mm ","")="")</f>
        <v>0</v>
      </c>
      <c r="R959" s="36" cm="1">
        <f t="array" ref="R959">AVERAGE(IF(Table2[[#This Row],[Min_aerobic_1]:[Min_aerobic_2]]="NA",0,Table2[[#This Row],[Min_aerobic_1]:[Min_aerobic_2]]))</f>
        <v>0</v>
      </c>
    </row>
    <row r="960" spans="1:18" x14ac:dyDescent="0.35">
      <c r="A960" s="4" t="s">
        <v>2875</v>
      </c>
      <c r="B960" s="4" t="s">
        <v>2876</v>
      </c>
      <c r="C960" s="4" t="s">
        <v>2877</v>
      </c>
      <c r="D960" s="4">
        <v>3.39429809384023E-4</v>
      </c>
      <c r="E960" s="4">
        <v>3.9976358928294902E-4</v>
      </c>
      <c r="F960" s="4">
        <v>4.7390738764813899E-4</v>
      </c>
      <c r="G960" s="4">
        <v>4.64320483639219E-4</v>
      </c>
      <c r="H960" s="4">
        <v>2.52479191842713E-4</v>
      </c>
      <c r="I960" s="4">
        <v>2.6603328318667999E-4</v>
      </c>
      <c r="J960" s="4">
        <v>2.5393057487598902E-4</v>
      </c>
      <c r="K960" s="4">
        <v>2.8694539371368702E-4</v>
      </c>
      <c r="L960" s="4">
        <v>2.9087090198030998E-4</v>
      </c>
      <c r="M960" s="4">
        <v>2.9411254680737501E-4</v>
      </c>
      <c r="N960" s="4" t="b">
        <f>_xlfn.XLOOKUP(Table2[[#This Row],[Protein]],Table3[name],Table3[subloc_assigned],"")&lt;&gt;""</f>
        <v>0</v>
      </c>
      <c r="O960" s="6" t="str" cm="1">
        <f t="array" ref="O960">IF(Table2[[#This Row],[modeled?]]," "&amp;_xlfn.TEXTJOIN(" ",FALSE,_xlfn._xlws.FILTER(Table3[subloc_assigned],Table3[name]=Table2[[#This Row],[Protein]],""))&amp;" ","")</f>
        <v/>
      </c>
      <c r="P960" s="6" t="b">
        <f>OR(ISNUMBER(FIND(" m ",Table2[[#This Row],[loc?]])),ISNUMBER(FIND(" mm ",Table2[[#This Row],[loc?]])))</f>
        <v>0</v>
      </c>
      <c r="Q960" s="6" t="b">
        <f>AND(OR(ISNUMBER(FIND(" m ",Table2[[#This Row],[loc?]])),ISNUMBER(FIND(" mm ",Table2[[#This Row],[loc?]]))),SUBSTITUTE(SUBSTITUTE(Table2[[#This Row],[loc?]]," m ","")," mm ","")="")</f>
        <v>0</v>
      </c>
      <c r="R960" s="36" cm="1">
        <f t="array" ref="R960">AVERAGE(IF(Table2[[#This Row],[Min_aerobic_1]:[Min_aerobic_2]]="NA",0,Table2[[#This Row],[Min_aerobic_1]:[Min_aerobic_2]]))</f>
        <v>3.6959669933348601E-4</v>
      </c>
    </row>
    <row r="961" spans="1:18" x14ac:dyDescent="0.35">
      <c r="A961" s="4" t="s">
        <v>2878</v>
      </c>
      <c r="B961" s="4" t="s">
        <v>2879</v>
      </c>
      <c r="C961" s="4" t="s">
        <v>2880</v>
      </c>
      <c r="D961" s="6">
        <v>6.5129073557486605E-5</v>
      </c>
      <c r="E961" s="6">
        <v>6.2151512864040795E-5</v>
      </c>
      <c r="F961" s="4">
        <v>1.20883976964606E-4</v>
      </c>
      <c r="G961" s="4">
        <v>1.25632325122341E-4</v>
      </c>
      <c r="H961" s="6">
        <v>4.6889793149725298E-5</v>
      </c>
      <c r="I961" s="6">
        <v>5.12780463685646E-5</v>
      </c>
      <c r="J961" s="6">
        <v>5.4274584206792001E-5</v>
      </c>
      <c r="K961" s="4">
        <v>1.0643564384973401E-4</v>
      </c>
      <c r="L961" s="4">
        <v>1.11372912314666E-4</v>
      </c>
      <c r="M961" s="4">
        <v>1.00747034221671E-4</v>
      </c>
      <c r="N961" s="4" t="b">
        <f>_xlfn.XLOOKUP(Table2[[#This Row],[Protein]],Table3[name],Table3[subloc_assigned],"")&lt;&gt;""</f>
        <v>1</v>
      </c>
      <c r="O961" s="6" t="str" cm="1">
        <f t="array" ref="O961">IF(Table2[[#This Row],[modeled?]]," "&amp;_xlfn.TEXTJOIN(" ",FALSE,_xlfn._xlws.FILTER(Table3[subloc_assigned],Table3[name]=Table2[[#This Row],[Protein]],""))&amp;" ","")</f>
        <v xml:space="preserve"> c </v>
      </c>
      <c r="P961" s="6" t="b">
        <f>OR(ISNUMBER(FIND(" m ",Table2[[#This Row],[loc?]])),ISNUMBER(FIND(" mm ",Table2[[#This Row],[loc?]])))</f>
        <v>0</v>
      </c>
      <c r="Q961" s="6" t="b">
        <f>AND(OR(ISNUMBER(FIND(" m ",Table2[[#This Row],[loc?]])),ISNUMBER(FIND(" mm ",Table2[[#This Row],[loc?]]))),SUBSTITUTE(SUBSTITUTE(Table2[[#This Row],[loc?]]," m ","")," mm ","")="")</f>
        <v>0</v>
      </c>
      <c r="R961" s="36" cm="1">
        <f t="array" ref="R961">AVERAGE(IF(Table2[[#This Row],[Min_aerobic_1]:[Min_aerobic_2]]="NA",0,Table2[[#This Row],[Min_aerobic_1]:[Min_aerobic_2]]))</f>
        <v>6.36402932107637E-5</v>
      </c>
    </row>
    <row r="962" spans="1:18" x14ac:dyDescent="0.35">
      <c r="A962" s="4" t="s">
        <v>2881</v>
      </c>
      <c r="B962" s="4" t="s">
        <v>2882</v>
      </c>
      <c r="C962" s="4" t="s">
        <v>2883</v>
      </c>
      <c r="D962" s="4">
        <v>2.6621762188181499E-4</v>
      </c>
      <c r="E962" s="4">
        <v>2.8913633441148597E-4</v>
      </c>
      <c r="F962" s="4">
        <v>3.2633335915298198E-4</v>
      </c>
      <c r="G962" s="4">
        <v>3.3642286524321297E-4</v>
      </c>
      <c r="H962" s="4">
        <v>2.9923959932858299E-4</v>
      </c>
      <c r="I962" s="4">
        <v>2.8692539941950902E-4</v>
      </c>
      <c r="J962" s="4">
        <v>2.8589029429234702E-4</v>
      </c>
      <c r="K962" s="4">
        <v>3.5635075398907703E-4</v>
      </c>
      <c r="L962" s="4">
        <v>3.4380006155662602E-4</v>
      </c>
      <c r="M962" s="4">
        <v>3.4265408484801199E-4</v>
      </c>
      <c r="N962" s="4" t="b">
        <f>_xlfn.XLOOKUP(Table2[[#This Row],[Protein]],Table3[name],Table3[subloc_assigned],"")&lt;&gt;""</f>
        <v>0</v>
      </c>
      <c r="O962" s="6" t="str" cm="1">
        <f t="array" ref="O962">IF(Table2[[#This Row],[modeled?]]," "&amp;_xlfn.TEXTJOIN(" ",FALSE,_xlfn._xlws.FILTER(Table3[subloc_assigned],Table3[name]=Table2[[#This Row],[Protein]],""))&amp;" ","")</f>
        <v/>
      </c>
      <c r="P962" s="6" t="b">
        <f>OR(ISNUMBER(FIND(" m ",Table2[[#This Row],[loc?]])),ISNUMBER(FIND(" mm ",Table2[[#This Row],[loc?]])))</f>
        <v>0</v>
      </c>
      <c r="Q962" s="6" t="b">
        <f>AND(OR(ISNUMBER(FIND(" m ",Table2[[#This Row],[loc?]])),ISNUMBER(FIND(" mm ",Table2[[#This Row],[loc?]]))),SUBSTITUTE(SUBSTITUTE(Table2[[#This Row],[loc?]]," m ","")," mm ","")="")</f>
        <v>0</v>
      </c>
      <c r="R962" s="36" cm="1">
        <f t="array" ref="R962">AVERAGE(IF(Table2[[#This Row],[Min_aerobic_1]:[Min_aerobic_2]]="NA",0,Table2[[#This Row],[Min_aerobic_1]:[Min_aerobic_2]]))</f>
        <v>2.7767697814665051E-4</v>
      </c>
    </row>
    <row r="963" spans="1:18" x14ac:dyDescent="0.35">
      <c r="A963" s="4" t="s">
        <v>2884</v>
      </c>
      <c r="B963" s="4" t="s">
        <v>2885</v>
      </c>
      <c r="C963" s="4" t="s">
        <v>2886</v>
      </c>
      <c r="D963" s="6">
        <v>4.0739636890268698E-6</v>
      </c>
      <c r="E963" s="6">
        <v>4.0447682070813001E-6</v>
      </c>
      <c r="F963" s="6">
        <v>4.2972646978553996E-6</v>
      </c>
      <c r="G963" s="6">
        <v>3.9557111656148898E-6</v>
      </c>
      <c r="H963" s="6">
        <v>9.6952245617361E-6</v>
      </c>
      <c r="I963" s="6">
        <v>9.8574595432141498E-6</v>
      </c>
      <c r="J963" s="6">
        <v>1.0280599452463699E-5</v>
      </c>
      <c r="K963" s="6">
        <v>9.6717793756375792E-6</v>
      </c>
      <c r="L963" s="6">
        <v>1.0974099078246701E-5</v>
      </c>
      <c r="M963" s="6">
        <v>1.0628711323808501E-5</v>
      </c>
      <c r="N963" s="4" t="b">
        <f>_xlfn.XLOOKUP(Table2[[#This Row],[Protein]],Table3[name],Table3[subloc_assigned],"")&lt;&gt;""</f>
        <v>0</v>
      </c>
      <c r="O963" s="6" t="str" cm="1">
        <f t="array" ref="O963">IF(Table2[[#This Row],[modeled?]]," "&amp;_xlfn.TEXTJOIN(" ",FALSE,_xlfn._xlws.FILTER(Table3[subloc_assigned],Table3[name]=Table2[[#This Row],[Protein]],""))&amp;" ","")</f>
        <v/>
      </c>
      <c r="P963" s="6" t="b">
        <f>OR(ISNUMBER(FIND(" m ",Table2[[#This Row],[loc?]])),ISNUMBER(FIND(" mm ",Table2[[#This Row],[loc?]])))</f>
        <v>0</v>
      </c>
      <c r="Q963" s="6" t="b">
        <f>AND(OR(ISNUMBER(FIND(" m ",Table2[[#This Row],[loc?]])),ISNUMBER(FIND(" mm ",Table2[[#This Row],[loc?]]))),SUBSTITUTE(SUBSTITUTE(Table2[[#This Row],[loc?]]," m ","")," mm ","")="")</f>
        <v>0</v>
      </c>
      <c r="R963" s="36" cm="1">
        <f t="array" ref="R963">AVERAGE(IF(Table2[[#This Row],[Min_aerobic_1]:[Min_aerobic_2]]="NA",0,Table2[[#This Row],[Min_aerobic_1]:[Min_aerobic_2]]))</f>
        <v>4.0593659480540849E-6</v>
      </c>
    </row>
    <row r="964" spans="1:18" x14ac:dyDescent="0.35">
      <c r="A964" s="4" t="s">
        <v>2887</v>
      </c>
      <c r="B964" s="4" t="s">
        <v>2888</v>
      </c>
      <c r="C964" s="4" t="s">
        <v>2889</v>
      </c>
      <c r="D964" s="4">
        <v>4.0582273413008102E-4</v>
      </c>
      <c r="E964" s="4">
        <v>3.4325609858723702E-4</v>
      </c>
      <c r="F964" s="4">
        <v>3.7120827899849102E-4</v>
      </c>
      <c r="G964" s="4">
        <v>3.70103640618331E-4</v>
      </c>
      <c r="H964" s="4">
        <v>4.5494503330185498E-4</v>
      </c>
      <c r="I964" s="4">
        <v>4.6283480757297699E-4</v>
      </c>
      <c r="J964" s="4">
        <v>4.64909300525455E-4</v>
      </c>
      <c r="K964" s="4">
        <v>4.1561725123537302E-4</v>
      </c>
      <c r="L964" s="4">
        <v>4.3797344162905399E-4</v>
      </c>
      <c r="M964" s="4">
        <v>4.46997313508431E-4</v>
      </c>
      <c r="N964" s="4" t="b">
        <f>_xlfn.XLOOKUP(Table2[[#This Row],[Protein]],Table3[name],Table3[subloc_assigned],"")&lt;&gt;""</f>
        <v>1</v>
      </c>
      <c r="O964" s="6" t="str" cm="1">
        <f t="array" ref="O964">IF(Table2[[#This Row],[modeled?]]," "&amp;_xlfn.TEXTJOIN(" ",FALSE,_xlfn._xlws.FILTER(Table3[subloc_assigned],Table3[name]=Table2[[#This Row],[Protein]],""))&amp;" ","")</f>
        <v xml:space="preserve"> vm </v>
      </c>
      <c r="P964" s="6" t="b">
        <f>OR(ISNUMBER(FIND(" m ",Table2[[#This Row],[loc?]])),ISNUMBER(FIND(" mm ",Table2[[#This Row],[loc?]])))</f>
        <v>0</v>
      </c>
      <c r="Q964" s="6" t="b">
        <f>AND(OR(ISNUMBER(FIND(" m ",Table2[[#This Row],[loc?]])),ISNUMBER(FIND(" mm ",Table2[[#This Row],[loc?]]))),SUBSTITUTE(SUBSTITUTE(Table2[[#This Row],[loc?]]," m ","")," mm ","")="")</f>
        <v>0</v>
      </c>
      <c r="R964" s="36" cm="1">
        <f t="array" ref="R964">AVERAGE(IF(Table2[[#This Row],[Min_aerobic_1]:[Min_aerobic_2]]="NA",0,Table2[[#This Row],[Min_aerobic_1]:[Min_aerobic_2]]))</f>
        <v>3.7453941635865904E-4</v>
      </c>
    </row>
    <row r="965" spans="1:18" x14ac:dyDescent="0.35">
      <c r="A965" s="4" t="s">
        <v>2890</v>
      </c>
      <c r="B965" s="4" t="s">
        <v>2891</v>
      </c>
      <c r="C965" s="4" t="s">
        <v>2892</v>
      </c>
      <c r="D965" s="6">
        <v>9.4037797583421201E-6</v>
      </c>
      <c r="E965" s="6">
        <v>8.1378293791441796E-6</v>
      </c>
      <c r="F965" s="6">
        <v>1.17071326666221E-5</v>
      </c>
      <c r="G965" s="6">
        <v>1.18108044695198E-5</v>
      </c>
      <c r="H965" s="6">
        <v>5.8018714203535799E-6</v>
      </c>
      <c r="I965" s="6">
        <v>6.5751453350859601E-6</v>
      </c>
      <c r="J965" s="6">
        <v>6.69014365984444E-6</v>
      </c>
      <c r="K965" s="6">
        <v>4.2495538340622603E-6</v>
      </c>
      <c r="L965" s="6">
        <v>6.2952908657536102E-6</v>
      </c>
      <c r="M965" s="6">
        <v>5.3263536322133404E-6</v>
      </c>
      <c r="N965" s="4" t="b">
        <f>_xlfn.XLOOKUP(Table2[[#This Row],[Protein]],Table3[name],Table3[subloc_assigned],"")&lt;&gt;""</f>
        <v>0</v>
      </c>
      <c r="O965" s="6" t="str" cm="1">
        <f t="array" ref="O965">IF(Table2[[#This Row],[modeled?]]," "&amp;_xlfn.TEXTJOIN(" ",FALSE,_xlfn._xlws.FILTER(Table3[subloc_assigned],Table3[name]=Table2[[#This Row],[Protein]],""))&amp;" ","")</f>
        <v/>
      </c>
      <c r="P965" s="6" t="b">
        <f>OR(ISNUMBER(FIND(" m ",Table2[[#This Row],[loc?]])),ISNUMBER(FIND(" mm ",Table2[[#This Row],[loc?]])))</f>
        <v>0</v>
      </c>
      <c r="Q965" s="6" t="b">
        <f>AND(OR(ISNUMBER(FIND(" m ",Table2[[#This Row],[loc?]])),ISNUMBER(FIND(" mm ",Table2[[#This Row],[loc?]]))),SUBSTITUTE(SUBSTITUTE(Table2[[#This Row],[loc?]]," m ","")," mm ","")="")</f>
        <v>0</v>
      </c>
      <c r="R965" s="36" cm="1">
        <f t="array" ref="R965">AVERAGE(IF(Table2[[#This Row],[Min_aerobic_1]:[Min_aerobic_2]]="NA",0,Table2[[#This Row],[Min_aerobic_1]:[Min_aerobic_2]]))</f>
        <v>8.7708045687431507E-6</v>
      </c>
    </row>
    <row r="966" spans="1:18" x14ac:dyDescent="0.35">
      <c r="A966" s="4" t="s">
        <v>2893</v>
      </c>
      <c r="B966" s="4" t="s">
        <v>2894</v>
      </c>
      <c r="C966" s="4" t="s">
        <v>2895</v>
      </c>
      <c r="D966" s="4">
        <v>8.4845660879525795E-4</v>
      </c>
      <c r="E966" s="4">
        <v>8.5383183062566004E-4</v>
      </c>
      <c r="F966" s="4">
        <v>9.4602524377300099E-4</v>
      </c>
      <c r="G966" s="4">
        <v>9.1862112828413299E-4</v>
      </c>
      <c r="H966" s="4">
        <v>9.8636983590439406E-4</v>
      </c>
      <c r="I966" s="4">
        <v>9.7506623220874498E-4</v>
      </c>
      <c r="J966" s="4">
        <v>9.8047320348318596E-4</v>
      </c>
      <c r="K966" s="4">
        <v>1.0290750768149101E-3</v>
      </c>
      <c r="L966" s="4">
        <v>1.10133949521128E-3</v>
      </c>
      <c r="M966" s="4">
        <v>1.1057425449128499E-3</v>
      </c>
      <c r="N966" s="4" t="b">
        <f>_xlfn.XLOOKUP(Table2[[#This Row],[Protein]],Table3[name],Table3[subloc_assigned],"")&lt;&gt;""</f>
        <v>0</v>
      </c>
      <c r="O966" s="6" t="str" cm="1">
        <f t="array" ref="O966">IF(Table2[[#This Row],[modeled?]]," "&amp;_xlfn.TEXTJOIN(" ",FALSE,_xlfn._xlws.FILTER(Table3[subloc_assigned],Table3[name]=Table2[[#This Row],[Protein]],""))&amp;" ","")</f>
        <v/>
      </c>
      <c r="P966" s="6" t="b">
        <f>OR(ISNUMBER(FIND(" m ",Table2[[#This Row],[loc?]])),ISNUMBER(FIND(" mm ",Table2[[#This Row],[loc?]])))</f>
        <v>0</v>
      </c>
      <c r="Q966" s="6" t="b">
        <f>AND(OR(ISNUMBER(FIND(" m ",Table2[[#This Row],[loc?]])),ISNUMBER(FIND(" mm ",Table2[[#This Row],[loc?]]))),SUBSTITUTE(SUBSTITUTE(Table2[[#This Row],[loc?]]," m ","")," mm ","")="")</f>
        <v>0</v>
      </c>
      <c r="R966" s="36" cm="1">
        <f t="array" ref="R966">AVERAGE(IF(Table2[[#This Row],[Min_aerobic_1]:[Min_aerobic_2]]="NA",0,Table2[[#This Row],[Min_aerobic_1]:[Min_aerobic_2]]))</f>
        <v>8.51144219710459E-4</v>
      </c>
    </row>
    <row r="967" spans="1:18" x14ac:dyDescent="0.35">
      <c r="A967" s="4" t="s">
        <v>2896</v>
      </c>
      <c r="B967" s="4" t="s">
        <v>2897</v>
      </c>
      <c r="C967" s="4" t="s">
        <v>2898</v>
      </c>
      <c r="D967" s="6">
        <v>4.4071783733007297E-5</v>
      </c>
      <c r="E967" s="6">
        <v>4.7559392334335101E-5</v>
      </c>
      <c r="F967" s="6">
        <v>5.4465369842500098E-5</v>
      </c>
      <c r="G967" s="6">
        <v>6.0357837595767198E-5</v>
      </c>
      <c r="H967" s="6">
        <v>3.3367109304701603E-5</v>
      </c>
      <c r="I967" s="6">
        <v>3.4176882381254502E-5</v>
      </c>
      <c r="J967" s="6">
        <v>3.4125505525183701E-5</v>
      </c>
      <c r="K967" s="6">
        <v>3.79263145071141E-5</v>
      </c>
      <c r="L967" s="6">
        <v>4.5127548851254399E-5</v>
      </c>
      <c r="M967" s="6">
        <v>4.4774495108971903E-5</v>
      </c>
      <c r="N967" s="4" t="b">
        <f>_xlfn.XLOOKUP(Table2[[#This Row],[Protein]],Table3[name],Table3[subloc_assigned],"")&lt;&gt;""</f>
        <v>0</v>
      </c>
      <c r="O967" s="6" t="str" cm="1">
        <f t="array" ref="O967">IF(Table2[[#This Row],[modeled?]]," "&amp;_xlfn.TEXTJOIN(" ",FALSE,_xlfn._xlws.FILTER(Table3[subloc_assigned],Table3[name]=Table2[[#This Row],[Protein]],""))&amp;" ","")</f>
        <v/>
      </c>
      <c r="P967" s="6" t="b">
        <f>OR(ISNUMBER(FIND(" m ",Table2[[#This Row],[loc?]])),ISNUMBER(FIND(" mm ",Table2[[#This Row],[loc?]])))</f>
        <v>0</v>
      </c>
      <c r="Q967" s="6" t="b">
        <f>AND(OR(ISNUMBER(FIND(" m ",Table2[[#This Row],[loc?]])),ISNUMBER(FIND(" mm ",Table2[[#This Row],[loc?]]))),SUBSTITUTE(SUBSTITUTE(Table2[[#This Row],[loc?]]," m ","")," mm ","")="")</f>
        <v>0</v>
      </c>
      <c r="R967" s="36" cm="1">
        <f t="array" ref="R967">AVERAGE(IF(Table2[[#This Row],[Min_aerobic_1]:[Min_aerobic_2]]="NA",0,Table2[[#This Row],[Min_aerobic_1]:[Min_aerobic_2]]))</f>
        <v>4.5815588033671202E-5</v>
      </c>
    </row>
    <row r="968" spans="1:18" x14ac:dyDescent="0.35">
      <c r="A968" s="4" t="s">
        <v>2899</v>
      </c>
      <c r="B968" s="4" t="s">
        <v>2900</v>
      </c>
      <c r="C968" s="4" t="s">
        <v>2901</v>
      </c>
      <c r="D968" s="6">
        <v>1.1602001361594301E-5</v>
      </c>
      <c r="E968" s="6">
        <v>1.1723854203044E-5</v>
      </c>
      <c r="F968" s="6">
        <v>1.69507399948173E-5</v>
      </c>
      <c r="G968" s="6">
        <v>1.60393611437284E-5</v>
      </c>
      <c r="H968" s="6">
        <v>6.9774327816706304E-6</v>
      </c>
      <c r="I968" s="6">
        <v>6.9757936188069299E-6</v>
      </c>
      <c r="J968" s="6">
        <v>7.07511458195564E-6</v>
      </c>
      <c r="K968" s="6">
        <v>6.1996172247883002E-6</v>
      </c>
      <c r="L968" s="6">
        <v>6.9218403404344404E-6</v>
      </c>
      <c r="M968" s="6">
        <v>6.8114168088013098E-6</v>
      </c>
      <c r="N968" s="4" t="b">
        <f>_xlfn.XLOOKUP(Table2[[#This Row],[Protein]],Table3[name],Table3[subloc_assigned],"")&lt;&gt;""</f>
        <v>1</v>
      </c>
      <c r="O968" s="6" t="str" cm="1">
        <f t="array" ref="O968">IF(Table2[[#This Row],[modeled?]]," "&amp;_xlfn.TEXTJOIN(" ",FALSE,_xlfn._xlws.FILTER(Table3[subloc_assigned],Table3[name]=Table2[[#This Row],[Protein]],""))&amp;" ","")</f>
        <v xml:space="preserve"> rm </v>
      </c>
      <c r="P968" s="6" t="b">
        <f>OR(ISNUMBER(FIND(" m ",Table2[[#This Row],[loc?]])),ISNUMBER(FIND(" mm ",Table2[[#This Row],[loc?]])))</f>
        <v>0</v>
      </c>
      <c r="Q968" s="6" t="b">
        <f>AND(OR(ISNUMBER(FIND(" m ",Table2[[#This Row],[loc?]])),ISNUMBER(FIND(" mm ",Table2[[#This Row],[loc?]]))),SUBSTITUTE(SUBSTITUTE(Table2[[#This Row],[loc?]]," m ","")," mm ","")="")</f>
        <v>0</v>
      </c>
      <c r="R968" s="36" cm="1">
        <f t="array" ref="R968">AVERAGE(IF(Table2[[#This Row],[Min_aerobic_1]:[Min_aerobic_2]]="NA",0,Table2[[#This Row],[Min_aerobic_1]:[Min_aerobic_2]]))</f>
        <v>1.1662927782319149E-5</v>
      </c>
    </row>
    <row r="969" spans="1:18" x14ac:dyDescent="0.35">
      <c r="A969" s="4" t="s">
        <v>2902</v>
      </c>
      <c r="B969" s="4" t="s">
        <v>2903</v>
      </c>
      <c r="C969" s="4" t="s">
        <v>2904</v>
      </c>
      <c r="D969" s="6">
        <v>5.4646633513701701E-5</v>
      </c>
      <c r="E969" s="6">
        <v>4.2890142002574397E-5</v>
      </c>
      <c r="F969" s="6">
        <v>5.0059645565890197E-5</v>
      </c>
      <c r="G969" s="6">
        <v>5.15607828600071E-5</v>
      </c>
      <c r="H969" s="6">
        <v>4.5759520393642898E-5</v>
      </c>
      <c r="I969" s="6">
        <v>4.4669564125842802E-5</v>
      </c>
      <c r="J969" s="6">
        <v>4.65004350055674E-5</v>
      </c>
      <c r="K969" s="6">
        <v>3.8057927574263999E-5</v>
      </c>
      <c r="L969" s="6">
        <v>4.0551006485035198E-5</v>
      </c>
      <c r="M969" s="6">
        <v>3.6722783246908099E-5</v>
      </c>
      <c r="N969" s="4" t="b">
        <f>_xlfn.XLOOKUP(Table2[[#This Row],[Protein]],Table3[name],Table3[subloc_assigned],"")&lt;&gt;""</f>
        <v>0</v>
      </c>
      <c r="O969" s="6" t="str" cm="1">
        <f t="array" ref="O969">IF(Table2[[#This Row],[modeled?]]," "&amp;_xlfn.TEXTJOIN(" ",FALSE,_xlfn._xlws.FILTER(Table3[subloc_assigned],Table3[name]=Table2[[#This Row],[Protein]],""))&amp;" ","")</f>
        <v/>
      </c>
      <c r="P969" s="6" t="b">
        <f>OR(ISNUMBER(FIND(" m ",Table2[[#This Row],[loc?]])),ISNUMBER(FIND(" mm ",Table2[[#This Row],[loc?]])))</f>
        <v>0</v>
      </c>
      <c r="Q969" s="6" t="b">
        <f>AND(OR(ISNUMBER(FIND(" m ",Table2[[#This Row],[loc?]])),ISNUMBER(FIND(" mm ",Table2[[#This Row],[loc?]]))),SUBSTITUTE(SUBSTITUTE(Table2[[#This Row],[loc?]]," m ","")," mm ","")="")</f>
        <v>0</v>
      </c>
      <c r="R969" s="36" cm="1">
        <f t="array" ref="R969">AVERAGE(IF(Table2[[#This Row],[Min_aerobic_1]:[Min_aerobic_2]]="NA",0,Table2[[#This Row],[Min_aerobic_1]:[Min_aerobic_2]]))</f>
        <v>4.8768387758138049E-5</v>
      </c>
    </row>
    <row r="970" spans="1:18" x14ac:dyDescent="0.35">
      <c r="A970" s="4" t="s">
        <v>2905</v>
      </c>
      <c r="B970" s="4" t="s">
        <v>2906</v>
      </c>
      <c r="C970" s="4" t="s">
        <v>2907</v>
      </c>
      <c r="D970" s="6">
        <v>1.5589524592542199E-5</v>
      </c>
      <c r="E970" s="6">
        <v>1.34247882275966E-5</v>
      </c>
      <c r="F970" s="6">
        <v>1.46187665100531E-5</v>
      </c>
      <c r="G970" s="6">
        <v>1.44630091464721E-5</v>
      </c>
      <c r="H970" s="6">
        <v>1.1001385590254E-5</v>
      </c>
      <c r="I970" s="6">
        <v>1.1204368037423599E-5</v>
      </c>
      <c r="J970" s="6">
        <v>1.16189602532171E-5</v>
      </c>
      <c r="K970" s="6">
        <v>1.1283705941213801E-5</v>
      </c>
      <c r="L970" s="6">
        <v>1.26380605798588E-5</v>
      </c>
      <c r="M970" s="6">
        <v>1.2921278771048501E-5</v>
      </c>
      <c r="N970" s="4" t="b">
        <f>_xlfn.XLOOKUP(Table2[[#This Row],[Protein]],Table3[name],Table3[subloc_assigned],"")&lt;&gt;""</f>
        <v>0</v>
      </c>
      <c r="O970" s="6" t="str" cm="1">
        <f t="array" ref="O970">IF(Table2[[#This Row],[modeled?]]," "&amp;_xlfn.TEXTJOIN(" ",FALSE,_xlfn._xlws.FILTER(Table3[subloc_assigned],Table3[name]=Table2[[#This Row],[Protein]],""))&amp;" ","")</f>
        <v/>
      </c>
      <c r="P970" s="6" t="b">
        <f>OR(ISNUMBER(FIND(" m ",Table2[[#This Row],[loc?]])),ISNUMBER(FIND(" mm ",Table2[[#This Row],[loc?]])))</f>
        <v>0</v>
      </c>
      <c r="Q970" s="6" t="b">
        <f>AND(OR(ISNUMBER(FIND(" m ",Table2[[#This Row],[loc?]])),ISNUMBER(FIND(" mm ",Table2[[#This Row],[loc?]]))),SUBSTITUTE(SUBSTITUTE(Table2[[#This Row],[loc?]]," m ","")," mm ","")="")</f>
        <v>0</v>
      </c>
      <c r="R970" s="36" cm="1">
        <f t="array" ref="R970">AVERAGE(IF(Table2[[#This Row],[Min_aerobic_1]:[Min_aerobic_2]]="NA",0,Table2[[#This Row],[Min_aerobic_1]:[Min_aerobic_2]]))</f>
        <v>1.4507156410069401E-5</v>
      </c>
    </row>
    <row r="971" spans="1:18" x14ac:dyDescent="0.35">
      <c r="A971" s="4" t="s">
        <v>2908</v>
      </c>
      <c r="B971" s="4" t="s">
        <v>2909</v>
      </c>
      <c r="C971" s="4" t="s">
        <v>2910</v>
      </c>
      <c r="D971" s="6">
        <v>4.6849834976239598E-6</v>
      </c>
      <c r="E971" s="6">
        <v>4.76912436579327E-6</v>
      </c>
      <c r="F971" s="6">
        <v>5.6364299960296401E-6</v>
      </c>
      <c r="G971" s="6">
        <v>6.4761294119668997E-6</v>
      </c>
      <c r="H971" s="6">
        <v>5.0958196709153199E-6</v>
      </c>
      <c r="I971" s="6">
        <v>5.1322976167212602E-6</v>
      </c>
      <c r="J971" s="6">
        <v>5.9230651918960098E-6</v>
      </c>
      <c r="K971" s="6">
        <v>6.2371795461662102E-6</v>
      </c>
      <c r="L971" s="6">
        <v>6.5769571531839897E-6</v>
      </c>
      <c r="M971" s="6">
        <v>6.6839404639111902E-6</v>
      </c>
      <c r="N971" s="4" t="b">
        <f>_xlfn.XLOOKUP(Table2[[#This Row],[Protein]],Table3[name],Table3[subloc_assigned],"")&lt;&gt;""</f>
        <v>0</v>
      </c>
      <c r="O971" s="6" t="str" cm="1">
        <f t="array" ref="O971">IF(Table2[[#This Row],[modeled?]]," "&amp;_xlfn.TEXTJOIN(" ",FALSE,_xlfn._xlws.FILTER(Table3[subloc_assigned],Table3[name]=Table2[[#This Row],[Protein]],""))&amp;" ","")</f>
        <v/>
      </c>
      <c r="P971" s="6" t="b">
        <f>OR(ISNUMBER(FIND(" m ",Table2[[#This Row],[loc?]])),ISNUMBER(FIND(" mm ",Table2[[#This Row],[loc?]])))</f>
        <v>0</v>
      </c>
      <c r="Q971" s="6" t="b">
        <f>AND(OR(ISNUMBER(FIND(" m ",Table2[[#This Row],[loc?]])),ISNUMBER(FIND(" mm ",Table2[[#This Row],[loc?]]))),SUBSTITUTE(SUBSTITUTE(Table2[[#This Row],[loc?]]," m ","")," mm ","")="")</f>
        <v>0</v>
      </c>
      <c r="R971" s="36" cm="1">
        <f t="array" ref="R971">AVERAGE(IF(Table2[[#This Row],[Min_aerobic_1]:[Min_aerobic_2]]="NA",0,Table2[[#This Row],[Min_aerobic_1]:[Min_aerobic_2]]))</f>
        <v>4.7270539317086149E-6</v>
      </c>
    </row>
    <row r="972" spans="1:18" x14ac:dyDescent="0.35">
      <c r="A972" s="4" t="s">
        <v>2911</v>
      </c>
      <c r="B972" s="4" t="s">
        <v>2912</v>
      </c>
      <c r="C972" s="4" t="s">
        <v>2913</v>
      </c>
      <c r="D972" s="6">
        <v>7.2520468782690399E-6</v>
      </c>
      <c r="E972" s="6">
        <v>7.2800471997733101E-6</v>
      </c>
      <c r="F972" s="6">
        <v>1.12316890478875E-5</v>
      </c>
      <c r="G972" s="6">
        <v>1.2126560276987799E-5</v>
      </c>
      <c r="H972" s="6">
        <v>9.1220761517416102E-6</v>
      </c>
      <c r="I972" s="6">
        <v>4.1472734242919301E-6</v>
      </c>
      <c r="J972" s="6">
        <v>8.2332220358469302E-6</v>
      </c>
      <c r="K972" s="6">
        <v>5.2533949061740097E-6</v>
      </c>
      <c r="L972" s="6">
        <v>4.3388671796583002E-6</v>
      </c>
      <c r="M972" s="6">
        <v>4.6329419856535802E-6</v>
      </c>
      <c r="N972" s="4" t="b">
        <f>_xlfn.XLOOKUP(Table2[[#This Row],[Protein]],Table3[name],Table3[subloc_assigned],"")&lt;&gt;""</f>
        <v>1</v>
      </c>
      <c r="O972" s="6" t="str" cm="1">
        <f t="array" ref="O972">IF(Table2[[#This Row],[modeled?]]," "&amp;_xlfn.TEXTJOIN(" ",FALSE,_xlfn._xlws.FILTER(Table3[subloc_assigned],Table3[name]=Table2[[#This Row],[Protein]],""))&amp;" ","")</f>
        <v xml:space="preserve"> x </v>
      </c>
      <c r="P972" s="6" t="b">
        <f>OR(ISNUMBER(FIND(" m ",Table2[[#This Row],[loc?]])),ISNUMBER(FIND(" mm ",Table2[[#This Row],[loc?]])))</f>
        <v>0</v>
      </c>
      <c r="Q972" s="6" t="b">
        <f>AND(OR(ISNUMBER(FIND(" m ",Table2[[#This Row],[loc?]])),ISNUMBER(FIND(" mm ",Table2[[#This Row],[loc?]]))),SUBSTITUTE(SUBSTITUTE(Table2[[#This Row],[loc?]]," m ","")," mm ","")="")</f>
        <v>0</v>
      </c>
      <c r="R972" s="36" cm="1">
        <f t="array" ref="R972">AVERAGE(IF(Table2[[#This Row],[Min_aerobic_1]:[Min_aerobic_2]]="NA",0,Table2[[#This Row],[Min_aerobic_1]:[Min_aerobic_2]]))</f>
        <v>7.2660470390211746E-6</v>
      </c>
    </row>
    <row r="973" spans="1:18" x14ac:dyDescent="0.35">
      <c r="A973" s="4" t="s">
        <v>2914</v>
      </c>
      <c r="B973" s="4" t="s">
        <v>2915</v>
      </c>
      <c r="C973" s="4" t="s">
        <v>2916</v>
      </c>
      <c r="D973" s="4" t="s">
        <v>19</v>
      </c>
      <c r="E973" s="4" t="s">
        <v>19</v>
      </c>
      <c r="F973" s="4" t="s">
        <v>19</v>
      </c>
      <c r="G973" s="4" t="s">
        <v>19</v>
      </c>
      <c r="H973" s="6">
        <v>1.39272510810074E-6</v>
      </c>
      <c r="I973" s="6">
        <v>1.42229285557763E-6</v>
      </c>
      <c r="J973" s="6">
        <v>1.56732932502015E-6</v>
      </c>
      <c r="K973" s="6">
        <v>1.43202859578664E-6</v>
      </c>
      <c r="L973" s="6">
        <v>1.6998769798844299E-6</v>
      </c>
      <c r="M973" s="6">
        <v>1.68720730305993E-6</v>
      </c>
      <c r="N973" s="4" t="b">
        <f>_xlfn.XLOOKUP(Table2[[#This Row],[Protein]],Table3[name],Table3[subloc_assigned],"")&lt;&gt;""</f>
        <v>0</v>
      </c>
      <c r="O973" s="6" t="str" cm="1">
        <f t="array" ref="O973">IF(Table2[[#This Row],[modeled?]]," "&amp;_xlfn.TEXTJOIN(" ",FALSE,_xlfn._xlws.FILTER(Table3[subloc_assigned],Table3[name]=Table2[[#This Row],[Protein]],""))&amp;" ","")</f>
        <v/>
      </c>
      <c r="P973" s="6" t="b">
        <f>OR(ISNUMBER(FIND(" m ",Table2[[#This Row],[loc?]])),ISNUMBER(FIND(" mm ",Table2[[#This Row],[loc?]])))</f>
        <v>0</v>
      </c>
      <c r="Q973" s="6" t="b">
        <f>AND(OR(ISNUMBER(FIND(" m ",Table2[[#This Row],[loc?]])),ISNUMBER(FIND(" mm ",Table2[[#This Row],[loc?]]))),SUBSTITUTE(SUBSTITUTE(Table2[[#This Row],[loc?]]," m ","")," mm ","")="")</f>
        <v>0</v>
      </c>
      <c r="R973" s="36" cm="1">
        <f t="array" ref="R973">AVERAGE(IF(Table2[[#This Row],[Min_aerobic_1]:[Min_aerobic_2]]="NA",0,Table2[[#This Row],[Min_aerobic_1]:[Min_aerobic_2]]))</f>
        <v>0</v>
      </c>
    </row>
    <row r="974" spans="1:18" x14ac:dyDescent="0.35">
      <c r="A974" s="4" t="s">
        <v>2917</v>
      </c>
      <c r="B974" s="4" t="s">
        <v>2918</v>
      </c>
      <c r="C974" s="4" t="s">
        <v>2919</v>
      </c>
      <c r="D974" s="6">
        <v>1.5520696554581701E-5</v>
      </c>
      <c r="E974" s="6">
        <v>1.24596860772452E-5</v>
      </c>
      <c r="F974" s="6">
        <v>1.52293776003857E-5</v>
      </c>
      <c r="G974" s="6">
        <v>1.67909594456044E-5</v>
      </c>
      <c r="H974" s="6">
        <v>1.01110065075318E-5</v>
      </c>
      <c r="I974" s="6">
        <v>1.0316048768348999E-5</v>
      </c>
      <c r="J974" s="6">
        <v>1.03949790417474E-5</v>
      </c>
      <c r="K974" s="6">
        <v>1.0205294117294401E-5</v>
      </c>
      <c r="L974" s="6">
        <v>1.16929403510838E-5</v>
      </c>
      <c r="M974" s="6">
        <v>1.14355055902041E-5</v>
      </c>
      <c r="N974" s="4" t="b">
        <f>_xlfn.XLOOKUP(Table2[[#This Row],[Protein]],Table3[name],Table3[subloc_assigned],"")&lt;&gt;""</f>
        <v>0</v>
      </c>
      <c r="O974" s="6" t="str" cm="1">
        <f t="array" ref="O974">IF(Table2[[#This Row],[modeled?]]," "&amp;_xlfn.TEXTJOIN(" ",FALSE,_xlfn._xlws.FILTER(Table3[subloc_assigned],Table3[name]=Table2[[#This Row],[Protein]],""))&amp;" ","")</f>
        <v/>
      </c>
      <c r="P974" s="6" t="b">
        <f>OR(ISNUMBER(FIND(" m ",Table2[[#This Row],[loc?]])),ISNUMBER(FIND(" mm ",Table2[[#This Row],[loc?]])))</f>
        <v>0</v>
      </c>
      <c r="Q974" s="6" t="b">
        <f>AND(OR(ISNUMBER(FIND(" m ",Table2[[#This Row],[loc?]])),ISNUMBER(FIND(" mm ",Table2[[#This Row],[loc?]]))),SUBSTITUTE(SUBSTITUTE(Table2[[#This Row],[loc?]]," m ","")," mm ","")="")</f>
        <v>0</v>
      </c>
      <c r="R974" s="36" cm="1">
        <f t="array" ref="R974">AVERAGE(IF(Table2[[#This Row],[Min_aerobic_1]:[Min_aerobic_2]]="NA",0,Table2[[#This Row],[Min_aerobic_1]:[Min_aerobic_2]]))</f>
        <v>1.3990191315913451E-5</v>
      </c>
    </row>
    <row r="975" spans="1:18" x14ac:dyDescent="0.35">
      <c r="A975" s="4" t="s">
        <v>2920</v>
      </c>
      <c r="B975" s="4" t="s">
        <v>2921</v>
      </c>
      <c r="C975" s="4" t="s">
        <v>2922</v>
      </c>
      <c r="D975" s="6">
        <v>6.1968851288103202E-7</v>
      </c>
      <c r="E975" s="6">
        <v>5.2396900485774695E-7</v>
      </c>
      <c r="F975" s="6">
        <v>7.5130845521433997E-7</v>
      </c>
      <c r="G975" s="6">
        <v>7.3280544625495804E-7</v>
      </c>
      <c r="H975" s="4" t="s">
        <v>19</v>
      </c>
      <c r="I975" s="4" t="s">
        <v>19</v>
      </c>
      <c r="J975" s="4" t="s">
        <v>19</v>
      </c>
      <c r="K975" s="4" t="s">
        <v>19</v>
      </c>
      <c r="L975" s="4" t="s">
        <v>19</v>
      </c>
      <c r="M975" s="4" t="s">
        <v>19</v>
      </c>
      <c r="N975" s="4" t="b">
        <f>_xlfn.XLOOKUP(Table2[[#This Row],[Protein]],Table3[name],Table3[subloc_assigned],"")&lt;&gt;""</f>
        <v>0</v>
      </c>
      <c r="O975" s="6" t="str" cm="1">
        <f t="array" ref="O975">IF(Table2[[#This Row],[modeled?]]," "&amp;_xlfn.TEXTJOIN(" ",FALSE,_xlfn._xlws.FILTER(Table3[subloc_assigned],Table3[name]=Table2[[#This Row],[Protein]],""))&amp;" ","")</f>
        <v/>
      </c>
      <c r="P975" s="6" t="b">
        <f>OR(ISNUMBER(FIND(" m ",Table2[[#This Row],[loc?]])),ISNUMBER(FIND(" mm ",Table2[[#This Row],[loc?]])))</f>
        <v>0</v>
      </c>
      <c r="Q975" s="6" t="b">
        <f>AND(OR(ISNUMBER(FIND(" m ",Table2[[#This Row],[loc?]])),ISNUMBER(FIND(" mm ",Table2[[#This Row],[loc?]]))),SUBSTITUTE(SUBSTITUTE(Table2[[#This Row],[loc?]]," m ","")," mm ","")="")</f>
        <v>0</v>
      </c>
      <c r="R975" s="36" cm="1">
        <f t="array" ref="R975">AVERAGE(IF(Table2[[#This Row],[Min_aerobic_1]:[Min_aerobic_2]]="NA",0,Table2[[#This Row],[Min_aerobic_1]:[Min_aerobic_2]]))</f>
        <v>5.7182875886938943E-7</v>
      </c>
    </row>
    <row r="976" spans="1:18" x14ac:dyDescent="0.35">
      <c r="A976" s="4" t="s">
        <v>2923</v>
      </c>
      <c r="B976" s="4" t="s">
        <v>2924</v>
      </c>
      <c r="C976" s="4" t="s">
        <v>2925</v>
      </c>
      <c r="D976" s="4">
        <v>9.8441171176763998E-4</v>
      </c>
      <c r="E976" s="4">
        <v>1.0448389338930601E-3</v>
      </c>
      <c r="F976" s="4">
        <v>1.34483631779192E-3</v>
      </c>
      <c r="G976" s="4">
        <v>1.3345927990688199E-3</v>
      </c>
      <c r="H976" s="4">
        <v>1.0626981272934401E-3</v>
      </c>
      <c r="I976" s="4">
        <v>1.1055584400793701E-3</v>
      </c>
      <c r="J976" s="4">
        <v>1.0952439174302499E-3</v>
      </c>
      <c r="K976" s="4">
        <v>1.1238080451912299E-3</v>
      </c>
      <c r="L976" s="4">
        <v>1.2299399867448399E-3</v>
      </c>
      <c r="M976" s="4">
        <v>1.15718466692094E-3</v>
      </c>
      <c r="N976" s="4" t="b">
        <f>_xlfn.XLOOKUP(Table2[[#This Row],[Protein]],Table3[name],Table3[subloc_assigned],"")&lt;&gt;""</f>
        <v>1</v>
      </c>
      <c r="O976" s="6" t="str" cm="1">
        <f t="array" ref="O976">IF(Table2[[#This Row],[modeled?]]," "&amp;_xlfn.TEXTJOIN(" ",FALSE,_xlfn._xlws.FILTER(Table3[subloc_assigned],Table3[name]=Table2[[#This Row],[Protein]],""))&amp;" ","")</f>
        <v xml:space="preserve"> c </v>
      </c>
      <c r="P976" s="6" t="b">
        <f>OR(ISNUMBER(FIND(" m ",Table2[[#This Row],[loc?]])),ISNUMBER(FIND(" mm ",Table2[[#This Row],[loc?]])))</f>
        <v>0</v>
      </c>
      <c r="Q976" s="6" t="b">
        <f>AND(OR(ISNUMBER(FIND(" m ",Table2[[#This Row],[loc?]])),ISNUMBER(FIND(" mm ",Table2[[#This Row],[loc?]]))),SUBSTITUTE(SUBSTITUTE(Table2[[#This Row],[loc?]]," m ","")," mm ","")="")</f>
        <v>0</v>
      </c>
      <c r="R976" s="36" cm="1">
        <f t="array" ref="R976">AVERAGE(IF(Table2[[#This Row],[Min_aerobic_1]:[Min_aerobic_2]]="NA",0,Table2[[#This Row],[Min_aerobic_1]:[Min_aerobic_2]]))</f>
        <v>1.01462532283035E-3</v>
      </c>
    </row>
    <row r="977" spans="1:18" x14ac:dyDescent="0.35">
      <c r="A977" s="4" t="s">
        <v>2926</v>
      </c>
      <c r="B977" s="4" t="s">
        <v>2927</v>
      </c>
      <c r="C977" s="4" t="s">
        <v>2928</v>
      </c>
      <c r="D977" s="6">
        <v>8.0329169945256404E-5</v>
      </c>
      <c r="E977" s="6">
        <v>7.0430841941182505E-5</v>
      </c>
      <c r="F977" s="6">
        <v>8.11577977940754E-5</v>
      </c>
      <c r="G977" s="6">
        <v>8.4538294531698004E-5</v>
      </c>
      <c r="H977" s="6">
        <v>2.97744461255167E-5</v>
      </c>
      <c r="I977" s="6">
        <v>3.0101456648542702E-5</v>
      </c>
      <c r="J977" s="6">
        <v>3.04922548185788E-5</v>
      </c>
      <c r="K977" s="6">
        <v>3.5267804892109702E-5</v>
      </c>
      <c r="L977" s="6">
        <v>4.0251688000160902E-5</v>
      </c>
      <c r="M977" s="6">
        <v>4.0514613301399797E-5</v>
      </c>
      <c r="N977" s="4" t="b">
        <f>_xlfn.XLOOKUP(Table2[[#This Row],[Protein]],Table3[name],Table3[subloc_assigned],"")&lt;&gt;""</f>
        <v>0</v>
      </c>
      <c r="O977" s="6" t="str" cm="1">
        <f t="array" ref="O977">IF(Table2[[#This Row],[modeled?]]," "&amp;_xlfn.TEXTJOIN(" ",FALSE,_xlfn._xlws.FILTER(Table3[subloc_assigned],Table3[name]=Table2[[#This Row],[Protein]],""))&amp;" ","")</f>
        <v/>
      </c>
      <c r="P977" s="6" t="b">
        <f>OR(ISNUMBER(FIND(" m ",Table2[[#This Row],[loc?]])),ISNUMBER(FIND(" mm ",Table2[[#This Row],[loc?]])))</f>
        <v>0</v>
      </c>
      <c r="Q977" s="6" t="b">
        <f>AND(OR(ISNUMBER(FIND(" m ",Table2[[#This Row],[loc?]])),ISNUMBER(FIND(" mm ",Table2[[#This Row],[loc?]]))),SUBSTITUTE(SUBSTITUTE(Table2[[#This Row],[loc?]]," m ","")," mm ","")="")</f>
        <v>0</v>
      </c>
      <c r="R977" s="36" cm="1">
        <f t="array" ref="R977">AVERAGE(IF(Table2[[#This Row],[Min_aerobic_1]:[Min_aerobic_2]]="NA",0,Table2[[#This Row],[Min_aerobic_1]:[Min_aerobic_2]]))</f>
        <v>7.5380005943219454E-5</v>
      </c>
    </row>
    <row r="978" spans="1:18" x14ac:dyDescent="0.35">
      <c r="A978" s="4" t="s">
        <v>2929</v>
      </c>
      <c r="B978" s="4" t="s">
        <v>2930</v>
      </c>
      <c r="C978" s="4" t="s">
        <v>2931</v>
      </c>
      <c r="D978" s="4" t="s">
        <v>19</v>
      </c>
      <c r="E978" s="4" t="s">
        <v>19</v>
      </c>
      <c r="F978" s="4" t="s">
        <v>19</v>
      </c>
      <c r="G978" s="4" t="s">
        <v>19</v>
      </c>
      <c r="H978" s="6">
        <v>5.7989183523344503E-6</v>
      </c>
      <c r="I978" s="6">
        <v>5.7198165295850101E-6</v>
      </c>
      <c r="J978" s="6">
        <v>6.2448876447880597E-6</v>
      </c>
      <c r="K978" s="6">
        <v>6.5529418155185198E-6</v>
      </c>
      <c r="L978" s="6">
        <v>6.5290453149025004E-6</v>
      </c>
      <c r="M978" s="6">
        <v>6.7265594112613202E-6</v>
      </c>
      <c r="N978" s="4" t="b">
        <f>_xlfn.XLOOKUP(Table2[[#This Row],[Protein]],Table3[name],Table3[subloc_assigned],"")&lt;&gt;""</f>
        <v>0</v>
      </c>
      <c r="O978" s="6" t="str" cm="1">
        <f t="array" ref="O978">IF(Table2[[#This Row],[modeled?]]," "&amp;_xlfn.TEXTJOIN(" ",FALSE,_xlfn._xlws.FILTER(Table3[subloc_assigned],Table3[name]=Table2[[#This Row],[Protein]],""))&amp;" ","")</f>
        <v/>
      </c>
      <c r="P978" s="6" t="b">
        <f>OR(ISNUMBER(FIND(" m ",Table2[[#This Row],[loc?]])),ISNUMBER(FIND(" mm ",Table2[[#This Row],[loc?]])))</f>
        <v>0</v>
      </c>
      <c r="Q978" s="6" t="b">
        <f>AND(OR(ISNUMBER(FIND(" m ",Table2[[#This Row],[loc?]])),ISNUMBER(FIND(" mm ",Table2[[#This Row],[loc?]]))),SUBSTITUTE(SUBSTITUTE(Table2[[#This Row],[loc?]]," m ","")," mm ","")="")</f>
        <v>0</v>
      </c>
      <c r="R978" s="36" cm="1">
        <f t="array" ref="R978">AVERAGE(IF(Table2[[#This Row],[Min_aerobic_1]:[Min_aerobic_2]]="NA",0,Table2[[#This Row],[Min_aerobic_1]:[Min_aerobic_2]]))</f>
        <v>0</v>
      </c>
    </row>
    <row r="979" spans="1:18" x14ac:dyDescent="0.35">
      <c r="A979" s="4" t="s">
        <v>2932</v>
      </c>
      <c r="B979" s="4" t="s">
        <v>2933</v>
      </c>
      <c r="C979" s="4" t="s">
        <v>2934</v>
      </c>
      <c r="D979" s="4">
        <v>1.5803127430234E-4</v>
      </c>
      <c r="E979" s="4">
        <v>1.8153017950427801E-4</v>
      </c>
      <c r="F979" s="4">
        <v>1.9314866521107199E-4</v>
      </c>
      <c r="G979" s="4">
        <v>1.53805463880094E-4</v>
      </c>
      <c r="H979" s="4">
        <v>3.8957487302597899E-4</v>
      </c>
      <c r="I979" s="4">
        <v>4.1893432971245199E-4</v>
      </c>
      <c r="J979" s="4">
        <v>3.9590729382229199E-4</v>
      </c>
      <c r="K979" s="4">
        <v>4.8847820150679799E-4</v>
      </c>
      <c r="L979" s="4">
        <v>4.9068964825061702E-4</v>
      </c>
      <c r="M979" s="4">
        <v>4.8704898471309803E-4</v>
      </c>
      <c r="N979" s="4" t="b">
        <f>_xlfn.XLOOKUP(Table2[[#This Row],[Protein]],Table3[name],Table3[subloc_assigned],"")&lt;&gt;""</f>
        <v>0</v>
      </c>
      <c r="O979" s="6" t="str" cm="1">
        <f t="array" ref="O979">IF(Table2[[#This Row],[modeled?]]," "&amp;_xlfn.TEXTJOIN(" ",FALSE,_xlfn._xlws.FILTER(Table3[subloc_assigned],Table3[name]=Table2[[#This Row],[Protein]],""))&amp;" ","")</f>
        <v/>
      </c>
      <c r="P979" s="6" t="b">
        <f>OR(ISNUMBER(FIND(" m ",Table2[[#This Row],[loc?]])),ISNUMBER(FIND(" mm ",Table2[[#This Row],[loc?]])))</f>
        <v>0</v>
      </c>
      <c r="Q979" s="6" t="b">
        <f>AND(OR(ISNUMBER(FIND(" m ",Table2[[#This Row],[loc?]])),ISNUMBER(FIND(" mm ",Table2[[#This Row],[loc?]]))),SUBSTITUTE(SUBSTITUTE(Table2[[#This Row],[loc?]]," m ","")," mm ","")="")</f>
        <v>0</v>
      </c>
      <c r="R979" s="36" cm="1">
        <f t="array" ref="R979">AVERAGE(IF(Table2[[#This Row],[Min_aerobic_1]:[Min_aerobic_2]]="NA",0,Table2[[#This Row],[Min_aerobic_1]:[Min_aerobic_2]]))</f>
        <v>1.6978072690330899E-4</v>
      </c>
    </row>
    <row r="980" spans="1:18" x14ac:dyDescent="0.35">
      <c r="A980" s="4" t="s">
        <v>2935</v>
      </c>
      <c r="B980" s="4" t="s">
        <v>2936</v>
      </c>
      <c r="C980" s="4" t="s">
        <v>2937</v>
      </c>
      <c r="D980" s="4">
        <v>2.4430234965118298E-3</v>
      </c>
      <c r="E980" s="4">
        <v>2.5487689968317199E-3</v>
      </c>
      <c r="F980" s="4">
        <v>3.0537816242328601E-3</v>
      </c>
      <c r="G980" s="4">
        <v>2.9690305109126001E-3</v>
      </c>
      <c r="H980" s="4">
        <v>3.3344042903874602E-3</v>
      </c>
      <c r="I980" s="4">
        <v>3.4349565026973198E-3</v>
      </c>
      <c r="J980" s="4">
        <v>3.3682615078504501E-3</v>
      </c>
      <c r="K980" s="4">
        <v>3.5930845857455899E-3</v>
      </c>
      <c r="L980" s="4">
        <v>3.8239468165871902E-3</v>
      </c>
      <c r="M980" s="4">
        <v>3.8115764719507798E-3</v>
      </c>
      <c r="N980" s="4" t="b">
        <f>_xlfn.XLOOKUP(Table2[[#This Row],[Protein]],Table3[name],Table3[subloc_assigned],"")&lt;&gt;""</f>
        <v>0</v>
      </c>
      <c r="O980" s="6" t="str" cm="1">
        <f t="array" ref="O980">IF(Table2[[#This Row],[modeled?]]," "&amp;_xlfn.TEXTJOIN(" ",FALSE,_xlfn._xlws.FILTER(Table3[subloc_assigned],Table3[name]=Table2[[#This Row],[Protein]],""))&amp;" ","")</f>
        <v/>
      </c>
      <c r="P980" s="6" t="b">
        <f>OR(ISNUMBER(FIND(" m ",Table2[[#This Row],[loc?]])),ISNUMBER(FIND(" mm ",Table2[[#This Row],[loc?]])))</f>
        <v>0</v>
      </c>
      <c r="Q980" s="6" t="b">
        <f>AND(OR(ISNUMBER(FIND(" m ",Table2[[#This Row],[loc?]])),ISNUMBER(FIND(" mm ",Table2[[#This Row],[loc?]]))),SUBSTITUTE(SUBSTITUTE(Table2[[#This Row],[loc?]]," m ","")," mm ","")="")</f>
        <v>0</v>
      </c>
      <c r="R980" s="36" cm="1">
        <f t="array" ref="R980">AVERAGE(IF(Table2[[#This Row],[Min_aerobic_1]:[Min_aerobic_2]]="NA",0,Table2[[#This Row],[Min_aerobic_1]:[Min_aerobic_2]]))</f>
        <v>2.4958962466717751E-3</v>
      </c>
    </row>
    <row r="981" spans="1:18" x14ac:dyDescent="0.35">
      <c r="A981" s="4" t="s">
        <v>2938</v>
      </c>
      <c r="B981" s="4" t="s">
        <v>2939</v>
      </c>
      <c r="C981" s="4" t="s">
        <v>2940</v>
      </c>
      <c r="D981" s="6">
        <v>1.67752987617601E-5</v>
      </c>
      <c r="E981" s="6">
        <v>1.46900600615642E-5</v>
      </c>
      <c r="F981" s="6">
        <v>1.5415012102485901E-5</v>
      </c>
      <c r="G981" s="6">
        <v>1.52410144400288E-5</v>
      </c>
      <c r="H981" s="6">
        <v>1.32063117292672E-5</v>
      </c>
      <c r="I981" s="6">
        <v>1.32645750445561E-5</v>
      </c>
      <c r="J981" s="6">
        <v>1.3933676934684501E-5</v>
      </c>
      <c r="K981" s="6">
        <v>1.4246293210021899E-5</v>
      </c>
      <c r="L981" s="6">
        <v>1.51834399982494E-5</v>
      </c>
      <c r="M981" s="6">
        <v>1.51628706271213E-5</v>
      </c>
      <c r="N981" s="4" t="b">
        <f>_xlfn.XLOOKUP(Table2[[#This Row],[Protein]],Table3[name],Table3[subloc_assigned],"")&lt;&gt;""</f>
        <v>0</v>
      </c>
      <c r="O981" s="6" t="str" cm="1">
        <f t="array" ref="O981">IF(Table2[[#This Row],[modeled?]]," "&amp;_xlfn.TEXTJOIN(" ",FALSE,_xlfn._xlws.FILTER(Table3[subloc_assigned],Table3[name]=Table2[[#This Row],[Protein]],""))&amp;" ","")</f>
        <v/>
      </c>
      <c r="P981" s="6" t="b">
        <f>OR(ISNUMBER(FIND(" m ",Table2[[#This Row],[loc?]])),ISNUMBER(FIND(" mm ",Table2[[#This Row],[loc?]])))</f>
        <v>0</v>
      </c>
      <c r="Q981" s="6" t="b">
        <f>AND(OR(ISNUMBER(FIND(" m ",Table2[[#This Row],[loc?]])),ISNUMBER(FIND(" mm ",Table2[[#This Row],[loc?]]))),SUBSTITUTE(SUBSTITUTE(Table2[[#This Row],[loc?]]," m ","")," mm ","")="")</f>
        <v>0</v>
      </c>
      <c r="R981" s="36" cm="1">
        <f t="array" ref="R981">AVERAGE(IF(Table2[[#This Row],[Min_aerobic_1]:[Min_aerobic_2]]="NA",0,Table2[[#This Row],[Min_aerobic_1]:[Min_aerobic_2]]))</f>
        <v>1.5732679411662151E-5</v>
      </c>
    </row>
    <row r="982" spans="1:18" x14ac:dyDescent="0.35">
      <c r="A982" s="4" t="s">
        <v>2941</v>
      </c>
      <c r="B982" s="4" t="s">
        <v>2942</v>
      </c>
      <c r="C982" s="4" t="s">
        <v>2943</v>
      </c>
      <c r="D982" s="6">
        <v>4.6695998512223201E-5</v>
      </c>
      <c r="E982" s="6">
        <v>4.0320290885700198E-5</v>
      </c>
      <c r="F982" s="6">
        <v>5.57615240145873E-5</v>
      </c>
      <c r="G982" s="6">
        <v>5.1292851518986801E-5</v>
      </c>
      <c r="H982" s="6">
        <v>6.8447171724932699E-5</v>
      </c>
      <c r="I982" s="6">
        <v>7.0803098082832498E-5</v>
      </c>
      <c r="J982" s="6">
        <v>6.9824897738563E-5</v>
      </c>
      <c r="K982" s="6">
        <v>7.7618649690288399E-5</v>
      </c>
      <c r="L982" s="6">
        <v>8.6012592025363902E-5</v>
      </c>
      <c r="M982" s="6">
        <v>8.5731933534253599E-5</v>
      </c>
      <c r="N982" s="4" t="b">
        <f>_xlfn.XLOOKUP(Table2[[#This Row],[Protein]],Table3[name],Table3[subloc_assigned],"")&lt;&gt;""</f>
        <v>0</v>
      </c>
      <c r="O982" s="6" t="str" cm="1">
        <f t="array" ref="O982">IF(Table2[[#This Row],[modeled?]]," "&amp;_xlfn.TEXTJOIN(" ",FALSE,_xlfn._xlws.FILTER(Table3[subloc_assigned],Table3[name]=Table2[[#This Row],[Protein]],""))&amp;" ","")</f>
        <v/>
      </c>
      <c r="P982" s="6" t="b">
        <f>OR(ISNUMBER(FIND(" m ",Table2[[#This Row],[loc?]])),ISNUMBER(FIND(" mm ",Table2[[#This Row],[loc?]])))</f>
        <v>0</v>
      </c>
      <c r="Q982" s="6" t="b">
        <f>AND(OR(ISNUMBER(FIND(" m ",Table2[[#This Row],[loc?]])),ISNUMBER(FIND(" mm ",Table2[[#This Row],[loc?]]))),SUBSTITUTE(SUBSTITUTE(Table2[[#This Row],[loc?]]," m ","")," mm ","")="")</f>
        <v>0</v>
      </c>
      <c r="R982" s="36" cm="1">
        <f t="array" ref="R982">AVERAGE(IF(Table2[[#This Row],[Min_aerobic_1]:[Min_aerobic_2]]="NA",0,Table2[[#This Row],[Min_aerobic_1]:[Min_aerobic_2]]))</f>
        <v>4.35081446989617E-5</v>
      </c>
    </row>
    <row r="983" spans="1:18" x14ac:dyDescent="0.35">
      <c r="A983" s="4" t="s">
        <v>2944</v>
      </c>
      <c r="B983" s="4" t="s">
        <v>2945</v>
      </c>
      <c r="C983" s="4" t="s">
        <v>2946</v>
      </c>
      <c r="D983" s="6">
        <v>7.5953380843002895E-5</v>
      </c>
      <c r="E983" s="6">
        <v>6.3455197733654003E-5</v>
      </c>
      <c r="F983" s="6">
        <v>7.7673953033562996E-5</v>
      </c>
      <c r="G983" s="6">
        <v>7.7778912152344894E-5</v>
      </c>
      <c r="H983" s="6">
        <v>9.51162607107495E-5</v>
      </c>
      <c r="I983" s="6">
        <v>9.7076540464973601E-5</v>
      </c>
      <c r="J983" s="6">
        <v>9.6723674523766705E-5</v>
      </c>
      <c r="K983" s="6">
        <v>9.99990212002257E-5</v>
      </c>
      <c r="L983" s="4">
        <v>1.1115521943749599E-4</v>
      </c>
      <c r="M983" s="4">
        <v>1.11247298869587E-4</v>
      </c>
      <c r="N983" s="4" t="b">
        <f>_xlfn.XLOOKUP(Table2[[#This Row],[Protein]],Table3[name],Table3[subloc_assigned],"")&lt;&gt;""</f>
        <v>0</v>
      </c>
      <c r="O983" s="6" t="str" cm="1">
        <f t="array" ref="O983">IF(Table2[[#This Row],[modeled?]]," "&amp;_xlfn.TEXTJOIN(" ",FALSE,_xlfn._xlws.FILTER(Table3[subloc_assigned],Table3[name]=Table2[[#This Row],[Protein]],""))&amp;" ","")</f>
        <v/>
      </c>
      <c r="P983" s="6" t="b">
        <f>OR(ISNUMBER(FIND(" m ",Table2[[#This Row],[loc?]])),ISNUMBER(FIND(" mm ",Table2[[#This Row],[loc?]])))</f>
        <v>0</v>
      </c>
      <c r="Q983" s="6" t="b">
        <f>AND(OR(ISNUMBER(FIND(" m ",Table2[[#This Row],[loc?]])),ISNUMBER(FIND(" mm ",Table2[[#This Row],[loc?]]))),SUBSTITUTE(SUBSTITUTE(Table2[[#This Row],[loc?]]," m ","")," mm ","")="")</f>
        <v>0</v>
      </c>
      <c r="R983" s="36" cm="1">
        <f t="array" ref="R983">AVERAGE(IF(Table2[[#This Row],[Min_aerobic_1]:[Min_aerobic_2]]="NA",0,Table2[[#This Row],[Min_aerobic_1]:[Min_aerobic_2]]))</f>
        <v>6.9704289288328449E-5</v>
      </c>
    </row>
    <row r="984" spans="1:18" x14ac:dyDescent="0.35">
      <c r="A984" s="4" t="s">
        <v>2947</v>
      </c>
      <c r="B984" s="4" t="s">
        <v>2948</v>
      </c>
      <c r="C984" s="4" t="s">
        <v>2949</v>
      </c>
      <c r="D984" s="4">
        <v>1.68854526747482E-4</v>
      </c>
      <c r="E984" s="4">
        <v>1.4265529368738501E-4</v>
      </c>
      <c r="F984" s="4">
        <v>1.69043714842607E-4</v>
      </c>
      <c r="G984" s="4">
        <v>1.53734450703151E-4</v>
      </c>
      <c r="H984" s="4">
        <v>1.93359819958213E-4</v>
      </c>
      <c r="I984" s="4">
        <v>1.9222673942375599E-4</v>
      </c>
      <c r="J984" s="4">
        <v>1.99609712654074E-4</v>
      </c>
      <c r="K984" s="4">
        <v>2.29893961501349E-4</v>
      </c>
      <c r="L984" s="4">
        <v>2.3513507868610001E-4</v>
      </c>
      <c r="M984" s="4">
        <v>2.3708012714631499E-4</v>
      </c>
      <c r="N984" s="4" t="b">
        <f>_xlfn.XLOOKUP(Table2[[#This Row],[Protein]],Table3[name],Table3[subloc_assigned],"")&lt;&gt;""</f>
        <v>0</v>
      </c>
      <c r="O984" s="6" t="str" cm="1">
        <f t="array" ref="O984">IF(Table2[[#This Row],[modeled?]]," "&amp;_xlfn.TEXTJOIN(" ",FALSE,_xlfn._xlws.FILTER(Table3[subloc_assigned],Table3[name]=Table2[[#This Row],[Protein]],""))&amp;" ","")</f>
        <v/>
      </c>
      <c r="P984" s="6" t="b">
        <f>OR(ISNUMBER(FIND(" m ",Table2[[#This Row],[loc?]])),ISNUMBER(FIND(" mm ",Table2[[#This Row],[loc?]])))</f>
        <v>0</v>
      </c>
      <c r="Q984" s="6" t="b">
        <f>AND(OR(ISNUMBER(FIND(" m ",Table2[[#This Row],[loc?]])),ISNUMBER(FIND(" mm ",Table2[[#This Row],[loc?]]))),SUBSTITUTE(SUBSTITUTE(Table2[[#This Row],[loc?]]," m ","")," mm ","")="")</f>
        <v>0</v>
      </c>
      <c r="R984" s="36" cm="1">
        <f t="array" ref="R984">AVERAGE(IF(Table2[[#This Row],[Min_aerobic_1]:[Min_aerobic_2]]="NA",0,Table2[[#This Row],[Min_aerobic_1]:[Min_aerobic_2]]))</f>
        <v>1.5575491021743352E-4</v>
      </c>
    </row>
    <row r="985" spans="1:18" x14ac:dyDescent="0.35">
      <c r="A985" s="4" t="s">
        <v>2950</v>
      </c>
      <c r="B985" s="4" t="s">
        <v>2951</v>
      </c>
      <c r="C985" s="4" t="s">
        <v>2952</v>
      </c>
      <c r="D985" s="4">
        <v>2.31657553840722E-4</v>
      </c>
      <c r="E985" s="4">
        <v>1.88473507456327E-4</v>
      </c>
      <c r="F985" s="4">
        <v>2.70354085541479E-4</v>
      </c>
      <c r="G985" s="4">
        <v>2.6973888373256401E-4</v>
      </c>
      <c r="H985" s="4">
        <v>2.38492835974323E-4</v>
      </c>
      <c r="I985" s="4">
        <v>2.3602661486446801E-4</v>
      </c>
      <c r="J985" s="4">
        <v>2.41903711362542E-4</v>
      </c>
      <c r="K985" s="4">
        <v>2.4060818810408901E-4</v>
      </c>
      <c r="L985" s="4">
        <v>2.6472019975324902E-4</v>
      </c>
      <c r="M985" s="4">
        <v>2.6506962059490499E-4</v>
      </c>
      <c r="N985" s="4" t="b">
        <f>_xlfn.XLOOKUP(Table2[[#This Row],[Protein]],Table3[name],Table3[subloc_assigned],"")&lt;&gt;""</f>
        <v>0</v>
      </c>
      <c r="O985" s="6" t="str" cm="1">
        <f t="array" ref="O985">IF(Table2[[#This Row],[modeled?]]," "&amp;_xlfn.TEXTJOIN(" ",FALSE,_xlfn._xlws.FILTER(Table3[subloc_assigned],Table3[name]=Table2[[#This Row],[Protein]],""))&amp;" ","")</f>
        <v/>
      </c>
      <c r="P985" s="6" t="b">
        <f>OR(ISNUMBER(FIND(" m ",Table2[[#This Row],[loc?]])),ISNUMBER(FIND(" mm ",Table2[[#This Row],[loc?]])))</f>
        <v>0</v>
      </c>
      <c r="Q985" s="6" t="b">
        <f>AND(OR(ISNUMBER(FIND(" m ",Table2[[#This Row],[loc?]])),ISNUMBER(FIND(" mm ",Table2[[#This Row],[loc?]]))),SUBSTITUTE(SUBSTITUTE(Table2[[#This Row],[loc?]]," m ","")," mm ","")="")</f>
        <v>0</v>
      </c>
      <c r="R985" s="36" cm="1">
        <f t="array" ref="R985">AVERAGE(IF(Table2[[#This Row],[Min_aerobic_1]:[Min_aerobic_2]]="NA",0,Table2[[#This Row],[Min_aerobic_1]:[Min_aerobic_2]]))</f>
        <v>2.100655306485245E-4</v>
      </c>
    </row>
    <row r="986" spans="1:18" x14ac:dyDescent="0.35">
      <c r="A986" s="4" t="s">
        <v>2953</v>
      </c>
      <c r="B986" s="4" t="s">
        <v>2954</v>
      </c>
      <c r="C986" s="4" t="s">
        <v>2955</v>
      </c>
      <c r="D986" s="6">
        <v>2.7717006172989399E-5</v>
      </c>
      <c r="E986" s="6">
        <v>2.6156294717297301E-5</v>
      </c>
      <c r="F986" s="6">
        <v>3.1946954097678103E-5</v>
      </c>
      <c r="G986" s="6">
        <v>3.3102840960814199E-5</v>
      </c>
      <c r="H986" s="6">
        <v>3.1721491729826701E-5</v>
      </c>
      <c r="I986" s="6">
        <v>3.2002494226598899E-5</v>
      </c>
      <c r="J986" s="6">
        <v>3.40326613066628E-5</v>
      </c>
      <c r="K986" s="6">
        <v>3.31476925043447E-5</v>
      </c>
      <c r="L986" s="6">
        <v>3.4545352793615002E-5</v>
      </c>
      <c r="M986" s="6">
        <v>3.4690184705767298E-5</v>
      </c>
      <c r="N986" s="4" t="b">
        <f>_xlfn.XLOOKUP(Table2[[#This Row],[Protein]],Table3[name],Table3[subloc_assigned],"")&lt;&gt;""</f>
        <v>0</v>
      </c>
      <c r="O986" s="6" t="str" cm="1">
        <f t="array" ref="O986">IF(Table2[[#This Row],[modeled?]]," "&amp;_xlfn.TEXTJOIN(" ",FALSE,_xlfn._xlws.FILTER(Table3[subloc_assigned],Table3[name]=Table2[[#This Row],[Protein]],""))&amp;" ","")</f>
        <v/>
      </c>
      <c r="P986" s="6" t="b">
        <f>OR(ISNUMBER(FIND(" m ",Table2[[#This Row],[loc?]])),ISNUMBER(FIND(" mm ",Table2[[#This Row],[loc?]])))</f>
        <v>0</v>
      </c>
      <c r="Q986" s="6" t="b">
        <f>AND(OR(ISNUMBER(FIND(" m ",Table2[[#This Row],[loc?]])),ISNUMBER(FIND(" mm ",Table2[[#This Row],[loc?]]))),SUBSTITUTE(SUBSTITUTE(Table2[[#This Row],[loc?]]," m ","")," mm ","")="")</f>
        <v>0</v>
      </c>
      <c r="R986" s="36" cm="1">
        <f t="array" ref="R986">AVERAGE(IF(Table2[[#This Row],[Min_aerobic_1]:[Min_aerobic_2]]="NA",0,Table2[[#This Row],[Min_aerobic_1]:[Min_aerobic_2]]))</f>
        <v>2.6936650445143352E-5</v>
      </c>
    </row>
    <row r="987" spans="1:18" x14ac:dyDescent="0.35">
      <c r="A987" s="4" t="s">
        <v>2956</v>
      </c>
      <c r="B987" s="4" t="s">
        <v>2957</v>
      </c>
      <c r="C987" s="4" t="s">
        <v>2958</v>
      </c>
      <c r="D987" s="4">
        <v>1.27498696284912E-4</v>
      </c>
      <c r="E987" s="4">
        <v>1.2156812493172E-4</v>
      </c>
      <c r="F987" s="4">
        <v>1.4726342673607499E-4</v>
      </c>
      <c r="G987" s="4">
        <v>1.4897001512018899E-4</v>
      </c>
      <c r="H987" s="4">
        <v>1.1458548014380001E-4</v>
      </c>
      <c r="I987" s="4">
        <v>1.2003543611763E-4</v>
      </c>
      <c r="J987" s="4">
        <v>1.2342883409489E-4</v>
      </c>
      <c r="K987" s="4">
        <v>1.3425929109596701E-4</v>
      </c>
      <c r="L987" s="4">
        <v>1.45167403135818E-4</v>
      </c>
      <c r="M987" s="4">
        <v>1.3766783722673101E-4</v>
      </c>
      <c r="N987" s="4" t="b">
        <f>_xlfn.XLOOKUP(Table2[[#This Row],[Protein]],Table3[name],Table3[subloc_assigned],"")&lt;&gt;""</f>
        <v>0</v>
      </c>
      <c r="O987" s="6" t="str" cm="1">
        <f t="array" ref="O987">IF(Table2[[#This Row],[modeled?]]," "&amp;_xlfn.TEXTJOIN(" ",FALSE,_xlfn._xlws.FILTER(Table3[subloc_assigned],Table3[name]=Table2[[#This Row],[Protein]],""))&amp;" ","")</f>
        <v/>
      </c>
      <c r="P987" s="6" t="b">
        <f>OR(ISNUMBER(FIND(" m ",Table2[[#This Row],[loc?]])),ISNUMBER(FIND(" mm ",Table2[[#This Row],[loc?]])))</f>
        <v>0</v>
      </c>
      <c r="Q987" s="6" t="b">
        <f>AND(OR(ISNUMBER(FIND(" m ",Table2[[#This Row],[loc?]])),ISNUMBER(FIND(" mm ",Table2[[#This Row],[loc?]]))),SUBSTITUTE(SUBSTITUTE(Table2[[#This Row],[loc?]]," m ","")," mm ","")="")</f>
        <v>0</v>
      </c>
      <c r="R987" s="36" cm="1">
        <f t="array" ref="R987">AVERAGE(IF(Table2[[#This Row],[Min_aerobic_1]:[Min_aerobic_2]]="NA",0,Table2[[#This Row],[Min_aerobic_1]:[Min_aerobic_2]]))</f>
        <v>1.2453341060831601E-4</v>
      </c>
    </row>
    <row r="988" spans="1:18" x14ac:dyDescent="0.35">
      <c r="A988" s="4" t="s">
        <v>2959</v>
      </c>
      <c r="B988" s="4" t="s">
        <v>2960</v>
      </c>
      <c r="C988" s="4" t="s">
        <v>2961</v>
      </c>
      <c r="D988" s="6">
        <v>9.1980276494253E-6</v>
      </c>
      <c r="E988" s="6">
        <v>1.02865782613607E-5</v>
      </c>
      <c r="F988" s="6">
        <v>1.16134542224848E-5</v>
      </c>
      <c r="G988" s="6">
        <v>1.2033313574250601E-5</v>
      </c>
      <c r="H988" s="6">
        <v>1.9677327379480399E-5</v>
      </c>
      <c r="I988" s="6">
        <v>2.0611119543196298E-5</v>
      </c>
      <c r="J988" s="6">
        <v>2.1267206876788502E-5</v>
      </c>
      <c r="K988" s="6">
        <v>2.2687970606386701E-5</v>
      </c>
      <c r="L988" s="6">
        <v>2.34844260419044E-5</v>
      </c>
      <c r="M988" s="6">
        <v>2.3671560333631502E-5</v>
      </c>
      <c r="N988" s="4" t="b">
        <f>_xlfn.XLOOKUP(Table2[[#This Row],[Protein]],Table3[name],Table3[subloc_assigned],"")&lt;&gt;""</f>
        <v>1</v>
      </c>
      <c r="O988" s="6" t="str" cm="1">
        <f t="array" ref="O988">IF(Table2[[#This Row],[modeled?]]," "&amp;_xlfn.TEXTJOIN(" ",FALSE,_xlfn._xlws.FILTER(Table3[subloc_assigned],Table3[name]=Table2[[#This Row],[Protein]],""))&amp;" ","")</f>
        <v xml:space="preserve"> c </v>
      </c>
      <c r="P988" s="6" t="b">
        <f>OR(ISNUMBER(FIND(" m ",Table2[[#This Row],[loc?]])),ISNUMBER(FIND(" mm ",Table2[[#This Row],[loc?]])))</f>
        <v>0</v>
      </c>
      <c r="Q988" s="6" t="b">
        <f>AND(OR(ISNUMBER(FIND(" m ",Table2[[#This Row],[loc?]])),ISNUMBER(FIND(" mm ",Table2[[#This Row],[loc?]]))),SUBSTITUTE(SUBSTITUTE(Table2[[#This Row],[loc?]]," m ","")," mm ","")="")</f>
        <v>0</v>
      </c>
      <c r="R988" s="36" cm="1">
        <f t="array" ref="R988">AVERAGE(IF(Table2[[#This Row],[Min_aerobic_1]:[Min_aerobic_2]]="NA",0,Table2[[#This Row],[Min_aerobic_1]:[Min_aerobic_2]]))</f>
        <v>9.7423029553930001E-6</v>
      </c>
    </row>
    <row r="989" spans="1:18" x14ac:dyDescent="0.35">
      <c r="A989" s="4" t="s">
        <v>2962</v>
      </c>
      <c r="B989" s="4" t="s">
        <v>2963</v>
      </c>
      <c r="C989" s="4" t="s">
        <v>2964</v>
      </c>
      <c r="D989" s="6">
        <v>3.36058047670851E-6</v>
      </c>
      <c r="E989" s="6">
        <v>3.3318538433943902E-6</v>
      </c>
      <c r="F989" s="6">
        <v>3.6736717181768302E-6</v>
      </c>
      <c r="G989" s="6">
        <v>3.61073472426248E-6</v>
      </c>
      <c r="H989" s="4" t="s">
        <v>19</v>
      </c>
      <c r="I989" s="4" t="s">
        <v>19</v>
      </c>
      <c r="J989" s="4" t="s">
        <v>19</v>
      </c>
      <c r="K989" s="4" t="s">
        <v>19</v>
      </c>
      <c r="L989" s="4" t="s">
        <v>19</v>
      </c>
      <c r="M989" s="4" t="s">
        <v>19</v>
      </c>
      <c r="N989" s="4" t="b">
        <f>_xlfn.XLOOKUP(Table2[[#This Row],[Protein]],Table3[name],Table3[subloc_assigned],"")&lt;&gt;""</f>
        <v>0</v>
      </c>
      <c r="O989" s="6" t="str" cm="1">
        <f t="array" ref="O989">IF(Table2[[#This Row],[modeled?]]," "&amp;_xlfn.TEXTJOIN(" ",FALSE,_xlfn._xlws.FILTER(Table3[subloc_assigned],Table3[name]=Table2[[#This Row],[Protein]],""))&amp;" ","")</f>
        <v/>
      </c>
      <c r="P989" s="6" t="b">
        <f>OR(ISNUMBER(FIND(" m ",Table2[[#This Row],[loc?]])),ISNUMBER(FIND(" mm ",Table2[[#This Row],[loc?]])))</f>
        <v>0</v>
      </c>
      <c r="Q989" s="6" t="b">
        <f>AND(OR(ISNUMBER(FIND(" m ",Table2[[#This Row],[loc?]])),ISNUMBER(FIND(" mm ",Table2[[#This Row],[loc?]]))),SUBSTITUTE(SUBSTITUTE(Table2[[#This Row],[loc?]]," m ","")," mm ","")="")</f>
        <v>0</v>
      </c>
      <c r="R989" s="36" cm="1">
        <f t="array" ref="R989">AVERAGE(IF(Table2[[#This Row],[Min_aerobic_1]:[Min_aerobic_2]]="NA",0,Table2[[#This Row],[Min_aerobic_1]:[Min_aerobic_2]]))</f>
        <v>3.3462171600514503E-6</v>
      </c>
    </row>
    <row r="990" spans="1:18" x14ac:dyDescent="0.35">
      <c r="A990" s="4" t="s">
        <v>2965</v>
      </c>
      <c r="B990" s="4" t="s">
        <v>2966</v>
      </c>
      <c r="C990" s="4" t="s">
        <v>2967</v>
      </c>
      <c r="D990" s="6">
        <v>7.8902571122205305E-7</v>
      </c>
      <c r="E990" s="6">
        <v>7.8804204508633199E-7</v>
      </c>
      <c r="F990" s="6">
        <v>9.1889335649610904E-7</v>
      </c>
      <c r="G990" s="6">
        <v>9.6822665874471797E-7</v>
      </c>
      <c r="H990" s="6">
        <v>8.6176219052592499E-7</v>
      </c>
      <c r="I990" s="6">
        <v>8.8627964387845802E-7</v>
      </c>
      <c r="J990" s="6">
        <v>9.2455888702540501E-7</v>
      </c>
      <c r="K990" s="6">
        <v>7.0383873201279098E-7</v>
      </c>
      <c r="L990" s="6">
        <v>6.8414158239815398E-7</v>
      </c>
      <c r="M990" s="6">
        <v>7.1882621157555995E-7</v>
      </c>
      <c r="N990" s="4" t="b">
        <f>_xlfn.XLOOKUP(Table2[[#This Row],[Protein]],Table3[name],Table3[subloc_assigned],"")&lt;&gt;""</f>
        <v>0</v>
      </c>
      <c r="O990" s="6" t="str" cm="1">
        <f t="array" ref="O990">IF(Table2[[#This Row],[modeled?]]," "&amp;_xlfn.TEXTJOIN(" ",FALSE,_xlfn._xlws.FILTER(Table3[subloc_assigned],Table3[name]=Table2[[#This Row],[Protein]],""))&amp;" ","")</f>
        <v/>
      </c>
      <c r="P990" s="6" t="b">
        <f>OR(ISNUMBER(FIND(" m ",Table2[[#This Row],[loc?]])),ISNUMBER(FIND(" mm ",Table2[[#This Row],[loc?]])))</f>
        <v>0</v>
      </c>
      <c r="Q990" s="6" t="b">
        <f>AND(OR(ISNUMBER(FIND(" m ",Table2[[#This Row],[loc?]])),ISNUMBER(FIND(" mm ",Table2[[#This Row],[loc?]]))),SUBSTITUTE(SUBSTITUTE(Table2[[#This Row],[loc?]]," m ","")," mm ","")="")</f>
        <v>0</v>
      </c>
      <c r="R990" s="36" cm="1">
        <f t="array" ref="R990">AVERAGE(IF(Table2[[#This Row],[Min_aerobic_1]:[Min_aerobic_2]]="NA",0,Table2[[#This Row],[Min_aerobic_1]:[Min_aerobic_2]]))</f>
        <v>7.8853387815419252E-7</v>
      </c>
    </row>
    <row r="991" spans="1:18" x14ac:dyDescent="0.35">
      <c r="A991" s="4" t="s">
        <v>2968</v>
      </c>
      <c r="B991" s="4" t="s">
        <v>2969</v>
      </c>
      <c r="C991" s="4" t="s">
        <v>2970</v>
      </c>
      <c r="D991" s="6">
        <v>4.9896614376068701E-5</v>
      </c>
      <c r="E991" s="6">
        <v>5.83022755529803E-5</v>
      </c>
      <c r="F991" s="6">
        <v>5.6963416173253801E-5</v>
      </c>
      <c r="G991" s="6">
        <v>6.1699413085941694E-5</v>
      </c>
      <c r="H991" s="6">
        <v>4.3849603343168002E-5</v>
      </c>
      <c r="I991" s="6">
        <v>4.12894736471602E-5</v>
      </c>
      <c r="J991" s="6">
        <v>4.3986507809525097E-5</v>
      </c>
      <c r="K991" s="6">
        <v>4.7064448815593098E-5</v>
      </c>
      <c r="L991" s="6">
        <v>4.6415491959048899E-5</v>
      </c>
      <c r="M991" s="6">
        <v>4.6870650431868403E-5</v>
      </c>
      <c r="N991" s="4" t="b">
        <f>_xlfn.XLOOKUP(Table2[[#This Row],[Protein]],Table3[name],Table3[subloc_assigned],"")&lt;&gt;""</f>
        <v>0</v>
      </c>
      <c r="O991" s="6" t="str" cm="1">
        <f t="array" ref="O991">IF(Table2[[#This Row],[modeled?]]," "&amp;_xlfn.TEXTJOIN(" ",FALSE,_xlfn._xlws.FILTER(Table3[subloc_assigned],Table3[name]=Table2[[#This Row],[Protein]],""))&amp;" ","")</f>
        <v/>
      </c>
      <c r="P991" s="6" t="b">
        <f>OR(ISNUMBER(FIND(" m ",Table2[[#This Row],[loc?]])),ISNUMBER(FIND(" mm ",Table2[[#This Row],[loc?]])))</f>
        <v>0</v>
      </c>
      <c r="Q991" s="6" t="b">
        <f>AND(OR(ISNUMBER(FIND(" m ",Table2[[#This Row],[loc?]])),ISNUMBER(FIND(" mm ",Table2[[#This Row],[loc?]]))),SUBSTITUTE(SUBSTITUTE(Table2[[#This Row],[loc?]]," m ","")," mm ","")="")</f>
        <v>0</v>
      </c>
      <c r="R991" s="36" cm="1">
        <f t="array" ref="R991">AVERAGE(IF(Table2[[#This Row],[Min_aerobic_1]:[Min_aerobic_2]]="NA",0,Table2[[#This Row],[Min_aerobic_1]:[Min_aerobic_2]]))</f>
        <v>5.4099444964524501E-5</v>
      </c>
    </row>
    <row r="992" spans="1:18" x14ac:dyDescent="0.35">
      <c r="A992" s="4" t="s">
        <v>2971</v>
      </c>
      <c r="B992" s="4" t="s">
        <v>2972</v>
      </c>
      <c r="C992" s="4" t="s">
        <v>2973</v>
      </c>
      <c r="D992" s="4" t="s">
        <v>19</v>
      </c>
      <c r="E992" s="4" t="s">
        <v>19</v>
      </c>
      <c r="F992" s="4" t="s">
        <v>19</v>
      </c>
      <c r="G992" s="4" t="s">
        <v>19</v>
      </c>
      <c r="H992" s="6">
        <v>5.7455270780907101E-6</v>
      </c>
      <c r="I992" s="6">
        <v>5.0188668380709904E-6</v>
      </c>
      <c r="J992" s="6">
        <v>6.4406736781119596E-6</v>
      </c>
      <c r="K992" s="6">
        <v>5.6867979314135602E-6</v>
      </c>
      <c r="L992" s="6">
        <v>5.67129447661545E-6</v>
      </c>
      <c r="M992" s="6">
        <v>6.4247884492503099E-6</v>
      </c>
      <c r="N992" s="4" t="b">
        <f>_xlfn.XLOOKUP(Table2[[#This Row],[Protein]],Table3[name],Table3[subloc_assigned],"")&lt;&gt;""</f>
        <v>0</v>
      </c>
      <c r="O992" s="6" t="str" cm="1">
        <f t="array" ref="O992">IF(Table2[[#This Row],[modeled?]]," "&amp;_xlfn.TEXTJOIN(" ",FALSE,_xlfn._xlws.FILTER(Table3[subloc_assigned],Table3[name]=Table2[[#This Row],[Protein]],""))&amp;" ","")</f>
        <v/>
      </c>
      <c r="P992" s="6" t="b">
        <f>OR(ISNUMBER(FIND(" m ",Table2[[#This Row],[loc?]])),ISNUMBER(FIND(" mm ",Table2[[#This Row],[loc?]])))</f>
        <v>0</v>
      </c>
      <c r="Q992" s="6" t="b">
        <f>AND(OR(ISNUMBER(FIND(" m ",Table2[[#This Row],[loc?]])),ISNUMBER(FIND(" mm ",Table2[[#This Row],[loc?]]))),SUBSTITUTE(SUBSTITUTE(Table2[[#This Row],[loc?]]," m ","")," mm ","")="")</f>
        <v>0</v>
      </c>
      <c r="R992" s="36" cm="1">
        <f t="array" ref="R992">AVERAGE(IF(Table2[[#This Row],[Min_aerobic_1]:[Min_aerobic_2]]="NA",0,Table2[[#This Row],[Min_aerobic_1]:[Min_aerobic_2]]))</f>
        <v>0</v>
      </c>
    </row>
    <row r="993" spans="1:18" x14ac:dyDescent="0.35">
      <c r="A993" s="4" t="s">
        <v>2974</v>
      </c>
      <c r="B993" s="4" t="s">
        <v>2975</v>
      </c>
      <c r="C993" s="4" t="s">
        <v>2976</v>
      </c>
      <c r="D993" s="4">
        <v>2.03385102026562E-4</v>
      </c>
      <c r="E993" s="4">
        <v>1.79473529206773E-4</v>
      </c>
      <c r="F993" s="4">
        <v>1.99913049823536E-4</v>
      </c>
      <c r="G993" s="4">
        <v>2.0490455740951899E-4</v>
      </c>
      <c r="H993" s="4">
        <v>2.2131345446742501E-4</v>
      </c>
      <c r="I993" s="4">
        <v>2.1784231971607701E-4</v>
      </c>
      <c r="J993" s="4">
        <v>2.2531175448885899E-4</v>
      </c>
      <c r="K993" s="4">
        <v>2.2121477308096601E-4</v>
      </c>
      <c r="L993" s="4">
        <v>2.38427473069226E-4</v>
      </c>
      <c r="M993" s="4">
        <v>2.42887553414108E-4</v>
      </c>
      <c r="N993" s="4" t="b">
        <f>_xlfn.XLOOKUP(Table2[[#This Row],[Protein]],Table3[name],Table3[subloc_assigned],"")&lt;&gt;""</f>
        <v>1</v>
      </c>
      <c r="O993" s="6" t="str" cm="1">
        <f t="array" ref="O993">IF(Table2[[#This Row],[modeled?]]," "&amp;_xlfn.TEXTJOIN(" ",FALSE,_xlfn._xlws.FILTER(Table3[subloc_assigned],Table3[name]=Table2[[#This Row],[Protein]],""))&amp;" ","")</f>
        <v xml:space="preserve"> c </v>
      </c>
      <c r="P993" s="6" t="b">
        <f>OR(ISNUMBER(FIND(" m ",Table2[[#This Row],[loc?]])),ISNUMBER(FIND(" mm ",Table2[[#This Row],[loc?]])))</f>
        <v>0</v>
      </c>
      <c r="Q993" s="6" t="b">
        <f>AND(OR(ISNUMBER(FIND(" m ",Table2[[#This Row],[loc?]])),ISNUMBER(FIND(" mm ",Table2[[#This Row],[loc?]]))),SUBSTITUTE(SUBSTITUTE(Table2[[#This Row],[loc?]]," m ","")," mm ","")="")</f>
        <v>0</v>
      </c>
      <c r="R993" s="36" cm="1">
        <f t="array" ref="R993">AVERAGE(IF(Table2[[#This Row],[Min_aerobic_1]:[Min_aerobic_2]]="NA",0,Table2[[#This Row],[Min_aerobic_1]:[Min_aerobic_2]]))</f>
        <v>1.914293156166675E-4</v>
      </c>
    </row>
    <row r="994" spans="1:18" x14ac:dyDescent="0.35">
      <c r="A994" s="4" t="s">
        <v>2977</v>
      </c>
      <c r="B994" s="4" t="s">
        <v>2978</v>
      </c>
      <c r="C994" s="4" t="s">
        <v>2979</v>
      </c>
      <c r="D994" s="6">
        <v>6.2141472574521603E-7</v>
      </c>
      <c r="E994" s="6">
        <v>6.5928346184633596E-7</v>
      </c>
      <c r="F994" s="6">
        <v>8.1694264452781902E-7</v>
      </c>
      <c r="G994" s="6">
        <v>8.3965152867022902E-7</v>
      </c>
      <c r="H994" s="6">
        <v>2.6507626435076501E-7</v>
      </c>
      <c r="I994" s="6">
        <v>2.9114949048277999E-7</v>
      </c>
      <c r="J994" s="6">
        <v>2.8228956557039398E-7</v>
      </c>
      <c r="K994" s="6">
        <v>3.0394728439432498E-7</v>
      </c>
      <c r="L994" s="6">
        <v>3.1073714795269498E-7</v>
      </c>
      <c r="M994" s="6">
        <v>3.0556553745843801E-7</v>
      </c>
      <c r="N994" s="4" t="b">
        <f>_xlfn.XLOOKUP(Table2[[#This Row],[Protein]],Table3[name],Table3[subloc_assigned],"")&lt;&gt;""</f>
        <v>1</v>
      </c>
      <c r="O994" s="6" t="str" cm="1">
        <f t="array" ref="O994">IF(Table2[[#This Row],[modeled?]]," "&amp;_xlfn.TEXTJOIN(" ",FALSE,_xlfn._xlws.FILTER(Table3[subloc_assigned],Table3[name]=Table2[[#This Row],[Protein]],""))&amp;" ","")</f>
        <v xml:space="preserve"> m </v>
      </c>
      <c r="P994" s="6" t="b">
        <f>OR(ISNUMBER(FIND(" m ",Table2[[#This Row],[loc?]])),ISNUMBER(FIND(" mm ",Table2[[#This Row],[loc?]])))</f>
        <v>1</v>
      </c>
      <c r="Q994" s="6" t="b">
        <f>AND(OR(ISNUMBER(FIND(" m ",Table2[[#This Row],[loc?]])),ISNUMBER(FIND(" mm ",Table2[[#This Row],[loc?]]))),SUBSTITUTE(SUBSTITUTE(Table2[[#This Row],[loc?]]," m ","")," mm ","")="")</f>
        <v>1</v>
      </c>
      <c r="R994" s="36" cm="1">
        <f t="array" ref="R994">AVERAGE(IF(Table2[[#This Row],[Min_aerobic_1]:[Min_aerobic_2]]="NA",0,Table2[[#This Row],[Min_aerobic_1]:[Min_aerobic_2]]))</f>
        <v>6.4034909379577594E-7</v>
      </c>
    </row>
    <row r="995" spans="1:18" x14ac:dyDescent="0.35">
      <c r="A995" s="4" t="s">
        <v>2980</v>
      </c>
      <c r="B995" s="4" t="s">
        <v>2981</v>
      </c>
      <c r="C995" s="4" t="s">
        <v>2982</v>
      </c>
      <c r="D995" s="6">
        <v>1.42566750823875E-5</v>
      </c>
      <c r="E995" s="6">
        <v>1.11813282091658E-5</v>
      </c>
      <c r="F995" s="6">
        <v>1.50514030224501E-5</v>
      </c>
      <c r="G995" s="6">
        <v>1.4450250465642799E-5</v>
      </c>
      <c r="H995" s="6">
        <v>2.05773002295252E-5</v>
      </c>
      <c r="I995" s="6">
        <v>2.14767829994569E-5</v>
      </c>
      <c r="J995" s="6">
        <v>2.0919485966707401E-5</v>
      </c>
      <c r="K995" s="6">
        <v>2.3166257988599001E-5</v>
      </c>
      <c r="L995" s="6">
        <v>2.4863828077966802E-5</v>
      </c>
      <c r="M995" s="6">
        <v>2.5099180921992799E-5</v>
      </c>
      <c r="N995" s="4" t="b">
        <f>_xlfn.XLOOKUP(Table2[[#This Row],[Protein]],Table3[name],Table3[subloc_assigned],"")&lt;&gt;""</f>
        <v>0</v>
      </c>
      <c r="O995" s="6" t="str" cm="1">
        <f t="array" ref="O995">IF(Table2[[#This Row],[modeled?]]," "&amp;_xlfn.TEXTJOIN(" ",FALSE,_xlfn._xlws.FILTER(Table3[subloc_assigned],Table3[name]=Table2[[#This Row],[Protein]],""))&amp;" ","")</f>
        <v/>
      </c>
      <c r="P995" s="6" t="b">
        <f>OR(ISNUMBER(FIND(" m ",Table2[[#This Row],[loc?]])),ISNUMBER(FIND(" mm ",Table2[[#This Row],[loc?]])))</f>
        <v>0</v>
      </c>
      <c r="Q995" s="6" t="b">
        <f>AND(OR(ISNUMBER(FIND(" m ",Table2[[#This Row],[loc?]])),ISNUMBER(FIND(" mm ",Table2[[#This Row],[loc?]]))),SUBSTITUTE(SUBSTITUTE(Table2[[#This Row],[loc?]]," m ","")," mm ","")="")</f>
        <v>0</v>
      </c>
      <c r="R995" s="36" cm="1">
        <f t="array" ref="R995">AVERAGE(IF(Table2[[#This Row],[Min_aerobic_1]:[Min_aerobic_2]]="NA",0,Table2[[#This Row],[Min_aerobic_1]:[Min_aerobic_2]]))</f>
        <v>1.2719001645776649E-5</v>
      </c>
    </row>
    <row r="996" spans="1:18" x14ac:dyDescent="0.35">
      <c r="A996" s="4" t="s">
        <v>2983</v>
      </c>
      <c r="B996" s="4" t="s">
        <v>2984</v>
      </c>
      <c r="C996" s="4" t="s">
        <v>2985</v>
      </c>
      <c r="D996" s="4">
        <v>1.66000055555114E-4</v>
      </c>
      <c r="E996" s="4">
        <v>1.3561773103831101E-4</v>
      </c>
      <c r="F996" s="4">
        <v>1.5423536149483501E-4</v>
      </c>
      <c r="G996" s="4">
        <v>1.60426067094401E-4</v>
      </c>
      <c r="H996" s="4">
        <v>8.24413318944993E-4</v>
      </c>
      <c r="I996" s="4">
        <v>8.0714524347962697E-4</v>
      </c>
      <c r="J996" s="4">
        <v>7.9565441910283395E-4</v>
      </c>
      <c r="K996" s="4">
        <v>7.8560213843837301E-4</v>
      </c>
      <c r="L996" s="4">
        <v>7.6840268044143904E-4</v>
      </c>
      <c r="M996" s="4">
        <v>8.0961297595526401E-4</v>
      </c>
      <c r="N996" s="4" t="b">
        <f>_xlfn.XLOOKUP(Table2[[#This Row],[Protein]],Table3[name],Table3[subloc_assigned],"")&lt;&gt;""</f>
        <v>1</v>
      </c>
      <c r="O996" s="6" t="str" cm="1">
        <f t="array" ref="O996">IF(Table2[[#This Row],[modeled?]]," "&amp;_xlfn.TEXTJOIN(" ",FALSE,_xlfn._xlws.FILTER(Table3[subloc_assigned],Table3[name]=Table2[[#This Row],[Protein]],""))&amp;" ","")</f>
        <v xml:space="preserve"> c </v>
      </c>
      <c r="P996" s="6" t="b">
        <f>OR(ISNUMBER(FIND(" m ",Table2[[#This Row],[loc?]])),ISNUMBER(FIND(" mm ",Table2[[#This Row],[loc?]])))</f>
        <v>0</v>
      </c>
      <c r="Q996" s="6" t="b">
        <f>AND(OR(ISNUMBER(FIND(" m ",Table2[[#This Row],[loc?]])),ISNUMBER(FIND(" mm ",Table2[[#This Row],[loc?]]))),SUBSTITUTE(SUBSTITUTE(Table2[[#This Row],[loc?]]," m ","")," mm ","")="")</f>
        <v>0</v>
      </c>
      <c r="R996" s="36" cm="1">
        <f t="array" ref="R996">AVERAGE(IF(Table2[[#This Row],[Min_aerobic_1]:[Min_aerobic_2]]="NA",0,Table2[[#This Row],[Min_aerobic_1]:[Min_aerobic_2]]))</f>
        <v>1.508088932967125E-4</v>
      </c>
    </row>
    <row r="997" spans="1:18" x14ac:dyDescent="0.35">
      <c r="A997" s="4" t="s">
        <v>2986</v>
      </c>
      <c r="B997" s="4" t="s">
        <v>2987</v>
      </c>
      <c r="C997" s="4" t="s">
        <v>2988</v>
      </c>
      <c r="D997" s="6">
        <v>2.3776820506043999E-5</v>
      </c>
      <c r="E997" s="6">
        <v>2.1838619607187501E-5</v>
      </c>
      <c r="F997" s="6">
        <v>2.65632563549088E-5</v>
      </c>
      <c r="G997" s="6">
        <v>2.8312329070353201E-5</v>
      </c>
      <c r="H997" s="6">
        <v>1.8371108653507599E-5</v>
      </c>
      <c r="I997" s="6">
        <v>1.9294523755035299E-5</v>
      </c>
      <c r="J997" s="6">
        <v>1.8824665050402801E-5</v>
      </c>
      <c r="K997" s="6">
        <v>2.2444648772624301E-5</v>
      </c>
      <c r="L997" s="6">
        <v>2.4043933885158401E-5</v>
      </c>
      <c r="M997" s="6">
        <v>2.4383439703961199E-5</v>
      </c>
      <c r="N997" s="4" t="b">
        <f>_xlfn.XLOOKUP(Table2[[#This Row],[Protein]],Table3[name],Table3[subloc_assigned],"")&lt;&gt;""</f>
        <v>1</v>
      </c>
      <c r="O997" s="6" t="str" cm="1">
        <f t="array" ref="O997">IF(Table2[[#This Row],[modeled?]]," "&amp;_xlfn.TEXTJOIN(" ",FALSE,_xlfn._xlws.FILTER(Table3[subloc_assigned],Table3[name]=Table2[[#This Row],[Protein]],""))&amp;" ","")</f>
        <v xml:space="preserve"> gm </v>
      </c>
      <c r="P997" s="6" t="b">
        <f>OR(ISNUMBER(FIND(" m ",Table2[[#This Row],[loc?]])),ISNUMBER(FIND(" mm ",Table2[[#This Row],[loc?]])))</f>
        <v>0</v>
      </c>
      <c r="Q997" s="6" t="b">
        <f>AND(OR(ISNUMBER(FIND(" m ",Table2[[#This Row],[loc?]])),ISNUMBER(FIND(" mm ",Table2[[#This Row],[loc?]]))),SUBSTITUTE(SUBSTITUTE(Table2[[#This Row],[loc?]]," m ","")," mm ","")="")</f>
        <v>0</v>
      </c>
      <c r="R997" s="36" cm="1">
        <f t="array" ref="R997">AVERAGE(IF(Table2[[#This Row],[Min_aerobic_1]:[Min_aerobic_2]]="NA",0,Table2[[#This Row],[Min_aerobic_1]:[Min_aerobic_2]]))</f>
        <v>2.280772005661575E-5</v>
      </c>
    </row>
    <row r="998" spans="1:18" x14ac:dyDescent="0.35">
      <c r="A998" s="4" t="s">
        <v>2989</v>
      </c>
      <c r="B998" s="4" t="s">
        <v>2990</v>
      </c>
      <c r="C998" s="4" t="s">
        <v>2991</v>
      </c>
      <c r="D998" s="4">
        <v>1.36346748371137E-4</v>
      </c>
      <c r="E998" s="4">
        <v>1.7099853953181899E-4</v>
      </c>
      <c r="F998" s="4">
        <v>1.78477387781607E-4</v>
      </c>
      <c r="G998" s="4">
        <v>1.6852264822248E-4</v>
      </c>
      <c r="H998" s="4">
        <v>2.3263441653105E-4</v>
      </c>
      <c r="I998" s="4">
        <v>2.4533009944327798E-4</v>
      </c>
      <c r="J998" s="4">
        <v>2.5293120234547698E-4</v>
      </c>
      <c r="K998" s="4">
        <v>2.5263427840877201E-4</v>
      </c>
      <c r="L998" s="4">
        <v>2.42391251406114E-4</v>
      </c>
      <c r="M998" s="4">
        <v>2.5170687879016502E-4</v>
      </c>
      <c r="N998" s="4" t="b">
        <f>_xlfn.XLOOKUP(Table2[[#This Row],[Protein]],Table3[name],Table3[subloc_assigned],"")&lt;&gt;""</f>
        <v>0</v>
      </c>
      <c r="O998" s="6" t="str" cm="1">
        <f t="array" ref="O998">IF(Table2[[#This Row],[modeled?]]," "&amp;_xlfn.TEXTJOIN(" ",FALSE,_xlfn._xlws.FILTER(Table3[subloc_assigned],Table3[name]=Table2[[#This Row],[Protein]],""))&amp;" ","")</f>
        <v/>
      </c>
      <c r="P998" s="6" t="b">
        <f>OR(ISNUMBER(FIND(" m ",Table2[[#This Row],[loc?]])),ISNUMBER(FIND(" mm ",Table2[[#This Row],[loc?]])))</f>
        <v>0</v>
      </c>
      <c r="Q998" s="6" t="b">
        <f>AND(OR(ISNUMBER(FIND(" m ",Table2[[#This Row],[loc?]])),ISNUMBER(FIND(" mm ",Table2[[#This Row],[loc?]]))),SUBSTITUTE(SUBSTITUTE(Table2[[#This Row],[loc?]]," m ","")," mm ","")="")</f>
        <v>0</v>
      </c>
      <c r="R998" s="36" cm="1">
        <f t="array" ref="R998">AVERAGE(IF(Table2[[#This Row],[Min_aerobic_1]:[Min_aerobic_2]]="NA",0,Table2[[#This Row],[Min_aerobic_1]:[Min_aerobic_2]]))</f>
        <v>1.5367264395147801E-4</v>
      </c>
    </row>
    <row r="999" spans="1:18" x14ac:dyDescent="0.35">
      <c r="A999" s="4" t="s">
        <v>2992</v>
      </c>
      <c r="B999" s="4" t="s">
        <v>2993</v>
      </c>
      <c r="C999" s="4" t="s">
        <v>2994</v>
      </c>
      <c r="D999" s="6">
        <v>1.05668544146089E-5</v>
      </c>
      <c r="E999" s="6">
        <v>1.01550009812246E-5</v>
      </c>
      <c r="F999" s="6">
        <v>1.1874244606408699E-5</v>
      </c>
      <c r="G999" s="6">
        <v>1.2088871043092401E-5</v>
      </c>
      <c r="H999" s="6">
        <v>2.3924077570890598E-5</v>
      </c>
      <c r="I999" s="6">
        <v>2.5512995384152499E-5</v>
      </c>
      <c r="J999" s="6">
        <v>2.43527024126665E-5</v>
      </c>
      <c r="K999" s="6">
        <v>2.2870370389683699E-5</v>
      </c>
      <c r="L999" s="6">
        <v>2.6489436345891999E-5</v>
      </c>
      <c r="M999" s="6">
        <v>2.4535582193640798E-5</v>
      </c>
      <c r="N999" s="4" t="b">
        <f>_xlfn.XLOOKUP(Table2[[#This Row],[Protein]],Table3[name],Table3[subloc_assigned],"")&lt;&gt;""</f>
        <v>1</v>
      </c>
      <c r="O999" s="6" t="str" cm="1">
        <f t="array" ref="O999">IF(Table2[[#This Row],[modeled?]]," "&amp;_xlfn.TEXTJOIN(" ",FALSE,_xlfn._xlws.FILTER(Table3[subloc_assigned],Table3[name]=Table2[[#This Row],[Protein]],""))&amp;" ","")</f>
        <v xml:space="preserve"> c </v>
      </c>
      <c r="P999" s="6" t="b">
        <f>OR(ISNUMBER(FIND(" m ",Table2[[#This Row],[loc?]])),ISNUMBER(FIND(" mm ",Table2[[#This Row],[loc?]])))</f>
        <v>0</v>
      </c>
      <c r="Q999" s="6" t="b">
        <f>AND(OR(ISNUMBER(FIND(" m ",Table2[[#This Row],[loc?]])),ISNUMBER(FIND(" mm ",Table2[[#This Row],[loc?]]))),SUBSTITUTE(SUBSTITUTE(Table2[[#This Row],[loc?]]," m ","")," mm ","")="")</f>
        <v>0</v>
      </c>
      <c r="R999" s="36" cm="1">
        <f t="array" ref="R999">AVERAGE(IF(Table2[[#This Row],[Min_aerobic_1]:[Min_aerobic_2]]="NA",0,Table2[[#This Row],[Min_aerobic_1]:[Min_aerobic_2]]))</f>
        <v>1.0360927697916749E-5</v>
      </c>
    </row>
    <row r="1000" spans="1:18" x14ac:dyDescent="0.35">
      <c r="A1000" s="4" t="s">
        <v>2995</v>
      </c>
      <c r="B1000" s="4" t="s">
        <v>2996</v>
      </c>
      <c r="C1000" s="4" t="s">
        <v>2997</v>
      </c>
      <c r="D1000" s="4">
        <v>1.07533577865373E-4</v>
      </c>
      <c r="E1000" s="6">
        <v>9.9295591469112E-5</v>
      </c>
      <c r="F1000" s="4">
        <v>1.25088839069979E-4</v>
      </c>
      <c r="G1000" s="4">
        <v>1.2333967124707299E-4</v>
      </c>
      <c r="H1000" s="4">
        <v>1.9166721483070801E-4</v>
      </c>
      <c r="I1000" s="4">
        <v>1.91139472496973E-4</v>
      </c>
      <c r="J1000" s="4">
        <v>1.9057601588295901E-4</v>
      </c>
      <c r="K1000" s="4">
        <v>2.0907612464819299E-4</v>
      </c>
      <c r="L1000" s="4">
        <v>2.286886715396E-4</v>
      </c>
      <c r="M1000" s="4">
        <v>2.24083984325711E-4</v>
      </c>
      <c r="N1000" s="4" t="b">
        <f>_xlfn.XLOOKUP(Table2[[#This Row],[Protein]],Table3[name],Table3[subloc_assigned],"")&lt;&gt;""</f>
        <v>0</v>
      </c>
      <c r="O1000" s="6" t="str" cm="1">
        <f t="array" ref="O1000">IF(Table2[[#This Row],[modeled?]]," "&amp;_xlfn.TEXTJOIN(" ",FALSE,_xlfn._xlws.FILTER(Table3[subloc_assigned],Table3[name]=Table2[[#This Row],[Protein]],""))&amp;" ","")</f>
        <v/>
      </c>
      <c r="P1000" s="6" t="b">
        <f>OR(ISNUMBER(FIND(" m ",Table2[[#This Row],[loc?]])),ISNUMBER(FIND(" mm ",Table2[[#This Row],[loc?]])))</f>
        <v>0</v>
      </c>
      <c r="Q1000" s="6" t="b">
        <f>AND(OR(ISNUMBER(FIND(" m ",Table2[[#This Row],[loc?]])),ISNUMBER(FIND(" mm ",Table2[[#This Row],[loc?]]))),SUBSTITUTE(SUBSTITUTE(Table2[[#This Row],[loc?]]," m ","")," mm ","")="")</f>
        <v>0</v>
      </c>
      <c r="R1000" s="36" cm="1">
        <f t="array" ref="R1000">AVERAGE(IF(Table2[[#This Row],[Min_aerobic_1]:[Min_aerobic_2]]="NA",0,Table2[[#This Row],[Min_aerobic_1]:[Min_aerobic_2]]))</f>
        <v>1.034145846672425E-4</v>
      </c>
    </row>
    <row r="1001" spans="1:18" x14ac:dyDescent="0.35">
      <c r="A1001" s="4" t="s">
        <v>2998</v>
      </c>
      <c r="B1001" s="4" t="s">
        <v>2999</v>
      </c>
      <c r="C1001" s="4" t="s">
        <v>3000</v>
      </c>
      <c r="D1001" s="6">
        <v>2.9636573439512501E-5</v>
      </c>
      <c r="E1001" s="6">
        <v>2.8086573682967801E-5</v>
      </c>
      <c r="F1001" s="6">
        <v>3.1015894785369097E-5</v>
      </c>
      <c r="G1001" s="6">
        <v>3.1565895302307003E-5</v>
      </c>
      <c r="H1001" s="6">
        <v>5.4353480611660698E-5</v>
      </c>
      <c r="I1001" s="6">
        <v>5.23630080729255E-5</v>
      </c>
      <c r="J1001" s="6">
        <v>5.5416560794131699E-5</v>
      </c>
      <c r="K1001" s="6">
        <v>5.5125578135196697E-5</v>
      </c>
      <c r="L1001" s="6">
        <v>5.6225035727251498E-5</v>
      </c>
      <c r="M1001" s="6">
        <v>5.8172873230294699E-5</v>
      </c>
      <c r="N1001" s="4" t="b">
        <f>_xlfn.XLOOKUP(Table2[[#This Row],[Protein]],Table3[name],Table3[subloc_assigned],"")&lt;&gt;""</f>
        <v>0</v>
      </c>
      <c r="O1001" s="6" t="str" cm="1">
        <f t="array" ref="O1001">IF(Table2[[#This Row],[modeled?]]," "&amp;_xlfn.TEXTJOIN(" ",FALSE,_xlfn._xlws.FILTER(Table3[subloc_assigned],Table3[name]=Table2[[#This Row],[Protein]],""))&amp;" ","")</f>
        <v/>
      </c>
      <c r="P1001" s="6" t="b">
        <f>OR(ISNUMBER(FIND(" m ",Table2[[#This Row],[loc?]])),ISNUMBER(FIND(" mm ",Table2[[#This Row],[loc?]])))</f>
        <v>0</v>
      </c>
      <c r="Q1001" s="6" t="b">
        <f>AND(OR(ISNUMBER(FIND(" m ",Table2[[#This Row],[loc?]])),ISNUMBER(FIND(" mm ",Table2[[#This Row],[loc?]]))),SUBSTITUTE(SUBSTITUTE(Table2[[#This Row],[loc?]]," m ","")," mm ","")="")</f>
        <v>0</v>
      </c>
      <c r="R1001" s="36" cm="1">
        <f t="array" ref="R1001">AVERAGE(IF(Table2[[#This Row],[Min_aerobic_1]:[Min_aerobic_2]]="NA",0,Table2[[#This Row],[Min_aerobic_1]:[Min_aerobic_2]]))</f>
        <v>2.8861573561240149E-5</v>
      </c>
    </row>
    <row r="1002" spans="1:18" x14ac:dyDescent="0.35">
      <c r="A1002" s="4" t="s">
        <v>3001</v>
      </c>
      <c r="B1002" s="4" t="s">
        <v>3002</v>
      </c>
      <c r="C1002" s="4" t="s">
        <v>3003</v>
      </c>
      <c r="D1002" s="6">
        <v>2.7062827832493899E-5</v>
      </c>
      <c r="E1002" s="6">
        <v>2.3622122550121901E-5</v>
      </c>
      <c r="F1002" s="6">
        <v>2.9019574587810299E-5</v>
      </c>
      <c r="G1002" s="6">
        <v>2.94485683350674E-5</v>
      </c>
      <c r="H1002" s="6">
        <v>1.46788001390713E-5</v>
      </c>
      <c r="I1002" s="6">
        <v>1.3572518314659199E-5</v>
      </c>
      <c r="J1002" s="6">
        <v>1.42219137620195E-5</v>
      </c>
      <c r="K1002" s="6">
        <v>1.7015600912837599E-5</v>
      </c>
      <c r="L1002" s="6">
        <v>1.7094244558833599E-5</v>
      </c>
      <c r="M1002" s="6">
        <v>1.56360164867406E-5</v>
      </c>
      <c r="N1002" s="4" t="b">
        <f>_xlfn.XLOOKUP(Table2[[#This Row],[Protein]],Table3[name],Table3[subloc_assigned],"")&lt;&gt;""</f>
        <v>0</v>
      </c>
      <c r="O1002" s="6" t="str" cm="1">
        <f t="array" ref="O1002">IF(Table2[[#This Row],[modeled?]]," "&amp;_xlfn.TEXTJOIN(" ",FALSE,_xlfn._xlws.FILTER(Table3[subloc_assigned],Table3[name]=Table2[[#This Row],[Protein]],""))&amp;" ","")</f>
        <v/>
      </c>
      <c r="P1002" s="6" t="b">
        <f>OR(ISNUMBER(FIND(" m ",Table2[[#This Row],[loc?]])),ISNUMBER(FIND(" mm ",Table2[[#This Row],[loc?]])))</f>
        <v>0</v>
      </c>
      <c r="Q1002" s="6" t="b">
        <f>AND(OR(ISNUMBER(FIND(" m ",Table2[[#This Row],[loc?]])),ISNUMBER(FIND(" mm ",Table2[[#This Row],[loc?]]))),SUBSTITUTE(SUBSTITUTE(Table2[[#This Row],[loc?]]," m ","")," mm ","")="")</f>
        <v>0</v>
      </c>
      <c r="R1002" s="36" cm="1">
        <f t="array" ref="R1002">AVERAGE(IF(Table2[[#This Row],[Min_aerobic_1]:[Min_aerobic_2]]="NA",0,Table2[[#This Row],[Min_aerobic_1]:[Min_aerobic_2]]))</f>
        <v>2.5342475191307902E-5</v>
      </c>
    </row>
    <row r="1003" spans="1:18" x14ac:dyDescent="0.35">
      <c r="A1003" s="4" t="s">
        <v>3004</v>
      </c>
      <c r="B1003" s="4" t="s">
        <v>3005</v>
      </c>
      <c r="C1003" s="4" t="s">
        <v>3006</v>
      </c>
      <c r="D1003" s="6">
        <v>3.0208495323474802E-5</v>
      </c>
      <c r="E1003" s="6">
        <v>2.3534312564298502E-5</v>
      </c>
      <c r="F1003" s="6">
        <v>3.4816252945286698E-5</v>
      </c>
      <c r="G1003" s="6">
        <v>3.2132291392831498E-5</v>
      </c>
      <c r="H1003" s="6">
        <v>1.2160735912088201E-5</v>
      </c>
      <c r="I1003" s="6">
        <v>1.3300358770573999E-5</v>
      </c>
      <c r="J1003" s="6">
        <v>1.24974908024456E-5</v>
      </c>
      <c r="K1003" s="6">
        <v>1.1946179591512599E-5</v>
      </c>
      <c r="L1003" s="6">
        <v>1.3091432917442301E-5</v>
      </c>
      <c r="M1003" s="6">
        <v>1.2818577732186799E-5</v>
      </c>
      <c r="N1003" s="4" t="b">
        <f>_xlfn.XLOOKUP(Table2[[#This Row],[Protein]],Table3[name],Table3[subloc_assigned],"")&lt;&gt;""</f>
        <v>1</v>
      </c>
      <c r="O1003" s="6" t="str" cm="1">
        <f t="array" ref="O1003">IF(Table2[[#This Row],[modeled?]]," "&amp;_xlfn.TEXTJOIN(" ",FALSE,_xlfn._xlws.FILTER(Table3[subloc_assigned],Table3[name]=Table2[[#This Row],[Protein]],""))&amp;" ","")</f>
        <v xml:space="preserve"> c </v>
      </c>
      <c r="P1003" s="6" t="b">
        <f>OR(ISNUMBER(FIND(" m ",Table2[[#This Row],[loc?]])),ISNUMBER(FIND(" mm ",Table2[[#This Row],[loc?]])))</f>
        <v>0</v>
      </c>
      <c r="Q1003" s="6" t="b">
        <f>AND(OR(ISNUMBER(FIND(" m ",Table2[[#This Row],[loc?]])),ISNUMBER(FIND(" mm ",Table2[[#This Row],[loc?]]))),SUBSTITUTE(SUBSTITUTE(Table2[[#This Row],[loc?]]," m ","")," mm ","")="")</f>
        <v>0</v>
      </c>
      <c r="R1003" s="36" cm="1">
        <f t="array" ref="R1003">AVERAGE(IF(Table2[[#This Row],[Min_aerobic_1]:[Min_aerobic_2]]="NA",0,Table2[[#This Row],[Min_aerobic_1]:[Min_aerobic_2]]))</f>
        <v>2.6871403943886652E-5</v>
      </c>
    </row>
    <row r="1004" spans="1:18" x14ac:dyDescent="0.35">
      <c r="A1004" s="4" t="s">
        <v>3007</v>
      </c>
      <c r="B1004" s="4" t="s">
        <v>3008</v>
      </c>
      <c r="C1004" s="4" t="s">
        <v>3009</v>
      </c>
      <c r="D1004" s="6">
        <v>3.4008501575135301E-6</v>
      </c>
      <c r="E1004" s="6">
        <v>3.8829160591473596E-6</v>
      </c>
      <c r="F1004" s="6">
        <v>2.34924709229528E-6</v>
      </c>
      <c r="G1004" s="6">
        <v>2.5242678317285301E-6</v>
      </c>
      <c r="H1004" s="6">
        <v>1.6406522197878799E-5</v>
      </c>
      <c r="I1004" s="6">
        <v>1.5945033781149201E-5</v>
      </c>
      <c r="J1004" s="6">
        <v>1.76299276228838E-5</v>
      </c>
      <c r="K1004" s="6">
        <v>1.3913514207311E-5</v>
      </c>
      <c r="L1004" s="6">
        <v>1.5287690655130401E-5</v>
      </c>
      <c r="M1004" s="6">
        <v>1.45996113200808E-5</v>
      </c>
      <c r="N1004" s="4" t="b">
        <f>_xlfn.XLOOKUP(Table2[[#This Row],[Protein]],Table3[name],Table3[subloc_assigned],"")&lt;&gt;""</f>
        <v>1</v>
      </c>
      <c r="O1004" s="6" t="str" cm="1">
        <f t="array" ref="O1004">IF(Table2[[#This Row],[modeled?]]," "&amp;_xlfn.TEXTJOIN(" ",FALSE,_xlfn._xlws.FILTER(Table3[subloc_assigned],Table3[name]=Table2[[#This Row],[Protein]],""))&amp;" ","")</f>
        <v xml:space="preserve"> c </v>
      </c>
      <c r="P1004" s="6" t="b">
        <f>OR(ISNUMBER(FIND(" m ",Table2[[#This Row],[loc?]])),ISNUMBER(FIND(" mm ",Table2[[#This Row],[loc?]])))</f>
        <v>0</v>
      </c>
      <c r="Q1004" s="6" t="b">
        <f>AND(OR(ISNUMBER(FIND(" m ",Table2[[#This Row],[loc?]])),ISNUMBER(FIND(" mm ",Table2[[#This Row],[loc?]]))),SUBSTITUTE(SUBSTITUTE(Table2[[#This Row],[loc?]]," m ","")," mm ","")="")</f>
        <v>0</v>
      </c>
      <c r="R1004" s="36" cm="1">
        <f t="array" ref="R1004">AVERAGE(IF(Table2[[#This Row],[Min_aerobic_1]:[Min_aerobic_2]]="NA",0,Table2[[#This Row],[Min_aerobic_1]:[Min_aerobic_2]]))</f>
        <v>3.6418831083304449E-6</v>
      </c>
    </row>
    <row r="1005" spans="1:18" x14ac:dyDescent="0.35">
      <c r="A1005" s="4" t="s">
        <v>3010</v>
      </c>
      <c r="B1005" s="4" t="s">
        <v>3011</v>
      </c>
      <c r="C1005" s="4" t="s">
        <v>3012</v>
      </c>
      <c r="D1005" s="6">
        <v>5.8532144358391302E-6</v>
      </c>
      <c r="E1005" s="6">
        <v>7.1660502990858198E-6</v>
      </c>
      <c r="F1005" s="6">
        <v>7.0126666857451298E-6</v>
      </c>
      <c r="G1005" s="6">
        <v>6.9720559060316998E-6</v>
      </c>
      <c r="H1005" s="6">
        <v>1.1632332690579001E-5</v>
      </c>
      <c r="I1005" s="6">
        <v>1.1359900576890199E-5</v>
      </c>
      <c r="J1005" s="6">
        <v>1.23728597961446E-5</v>
      </c>
      <c r="K1005" s="6">
        <v>1.31276092684076E-5</v>
      </c>
      <c r="L1005" s="6">
        <v>1.4082281796590099E-5</v>
      </c>
      <c r="M1005" s="6">
        <v>1.3314425385946901E-5</v>
      </c>
      <c r="N1005" s="4" t="b">
        <f>_xlfn.XLOOKUP(Table2[[#This Row],[Protein]],Table3[name],Table3[subloc_assigned],"")&lt;&gt;""</f>
        <v>0</v>
      </c>
      <c r="O1005" s="6" t="str" cm="1">
        <f t="array" ref="O1005">IF(Table2[[#This Row],[modeled?]]," "&amp;_xlfn.TEXTJOIN(" ",FALSE,_xlfn._xlws.FILTER(Table3[subloc_assigned],Table3[name]=Table2[[#This Row],[Protein]],""))&amp;" ","")</f>
        <v/>
      </c>
      <c r="P1005" s="6" t="b">
        <f>OR(ISNUMBER(FIND(" m ",Table2[[#This Row],[loc?]])),ISNUMBER(FIND(" mm ",Table2[[#This Row],[loc?]])))</f>
        <v>0</v>
      </c>
      <c r="Q1005" s="6" t="b">
        <f>AND(OR(ISNUMBER(FIND(" m ",Table2[[#This Row],[loc?]])),ISNUMBER(FIND(" mm ",Table2[[#This Row],[loc?]]))),SUBSTITUTE(SUBSTITUTE(Table2[[#This Row],[loc?]]," m ","")," mm ","")="")</f>
        <v>0</v>
      </c>
      <c r="R1005" s="36" cm="1">
        <f t="array" ref="R1005">AVERAGE(IF(Table2[[#This Row],[Min_aerobic_1]:[Min_aerobic_2]]="NA",0,Table2[[#This Row],[Min_aerobic_1]:[Min_aerobic_2]]))</f>
        <v>6.5096323674624746E-6</v>
      </c>
    </row>
    <row r="1006" spans="1:18" x14ac:dyDescent="0.35">
      <c r="A1006" s="4" t="s">
        <v>3013</v>
      </c>
      <c r="B1006" s="4" t="s">
        <v>3014</v>
      </c>
      <c r="C1006" s="4" t="s">
        <v>3015</v>
      </c>
      <c r="D1006" s="6">
        <v>4.8704703502360999E-6</v>
      </c>
      <c r="E1006" s="6">
        <v>5.1547748462638404E-6</v>
      </c>
      <c r="F1006" s="6">
        <v>5.8060130287240999E-6</v>
      </c>
      <c r="G1006" s="6">
        <v>5.7152214991010503E-6</v>
      </c>
      <c r="H1006" s="6">
        <v>3.0284338084527001E-6</v>
      </c>
      <c r="I1006" s="6">
        <v>2.9487514331313201E-6</v>
      </c>
      <c r="J1006" s="6">
        <v>3.1235843215405699E-6</v>
      </c>
      <c r="K1006" s="6">
        <v>3.1376680816496698E-6</v>
      </c>
      <c r="L1006" s="6">
        <v>3.2836580961668998E-6</v>
      </c>
      <c r="M1006" s="6">
        <v>3.4217905020993702E-6</v>
      </c>
      <c r="N1006" s="4" t="b">
        <f>_xlfn.XLOOKUP(Table2[[#This Row],[Protein]],Table3[name],Table3[subloc_assigned],"")&lt;&gt;""</f>
        <v>1</v>
      </c>
      <c r="O1006" s="6" t="str" cm="1">
        <f t="array" ref="O1006">IF(Table2[[#This Row],[modeled?]]," "&amp;_xlfn.TEXTJOIN(" ",FALSE,_xlfn._xlws.FILTER(Table3[subloc_assigned],Table3[name]=Table2[[#This Row],[Protein]],""))&amp;" ","")</f>
        <v xml:space="preserve"> c </v>
      </c>
      <c r="P1006" s="6" t="b">
        <f>OR(ISNUMBER(FIND(" m ",Table2[[#This Row],[loc?]])),ISNUMBER(FIND(" mm ",Table2[[#This Row],[loc?]])))</f>
        <v>0</v>
      </c>
      <c r="Q1006" s="6" t="b">
        <f>AND(OR(ISNUMBER(FIND(" m ",Table2[[#This Row],[loc?]])),ISNUMBER(FIND(" mm ",Table2[[#This Row],[loc?]]))),SUBSTITUTE(SUBSTITUTE(Table2[[#This Row],[loc?]]," m ","")," mm ","")="")</f>
        <v>0</v>
      </c>
      <c r="R1006" s="36" cm="1">
        <f t="array" ref="R1006">AVERAGE(IF(Table2[[#This Row],[Min_aerobic_1]:[Min_aerobic_2]]="NA",0,Table2[[#This Row],[Min_aerobic_1]:[Min_aerobic_2]]))</f>
        <v>5.0126225982499705E-6</v>
      </c>
    </row>
    <row r="1007" spans="1:18" x14ac:dyDescent="0.35">
      <c r="A1007" s="4" t="s">
        <v>3016</v>
      </c>
      <c r="B1007" s="4" t="s">
        <v>3017</v>
      </c>
      <c r="C1007" s="4" t="s">
        <v>3018</v>
      </c>
      <c r="D1007" s="6">
        <v>3.6757429968867199E-5</v>
      </c>
      <c r="E1007" s="6">
        <v>3.11090854478382E-5</v>
      </c>
      <c r="F1007" s="6">
        <v>3.9377585921638497E-5</v>
      </c>
      <c r="G1007" s="6">
        <v>3.9064326416948E-5</v>
      </c>
      <c r="H1007" s="6">
        <v>2.2895113875277199E-5</v>
      </c>
      <c r="I1007" s="6">
        <v>2.36496336550302E-5</v>
      </c>
      <c r="J1007" s="6">
        <v>2.3528283628600799E-5</v>
      </c>
      <c r="K1007" s="6">
        <v>2.7301626435208399E-5</v>
      </c>
      <c r="L1007" s="6">
        <v>2.9232415953417002E-5</v>
      </c>
      <c r="M1007" s="6">
        <v>2.9076261461167001E-5</v>
      </c>
      <c r="N1007" s="4" t="b">
        <f>_xlfn.XLOOKUP(Table2[[#This Row],[Protein]],Table3[name],Table3[subloc_assigned],"")&lt;&gt;""</f>
        <v>0</v>
      </c>
      <c r="O1007" s="6" t="str" cm="1">
        <f t="array" ref="O1007">IF(Table2[[#This Row],[modeled?]]," "&amp;_xlfn.TEXTJOIN(" ",FALSE,_xlfn._xlws.FILTER(Table3[subloc_assigned],Table3[name]=Table2[[#This Row],[Protein]],""))&amp;" ","")</f>
        <v/>
      </c>
      <c r="P1007" s="6" t="b">
        <f>OR(ISNUMBER(FIND(" m ",Table2[[#This Row],[loc?]])),ISNUMBER(FIND(" mm ",Table2[[#This Row],[loc?]])))</f>
        <v>0</v>
      </c>
      <c r="Q1007" s="6" t="b">
        <f>AND(OR(ISNUMBER(FIND(" m ",Table2[[#This Row],[loc?]])),ISNUMBER(FIND(" mm ",Table2[[#This Row],[loc?]]))),SUBSTITUTE(SUBSTITUTE(Table2[[#This Row],[loc?]]," m ","")," mm ","")="")</f>
        <v>0</v>
      </c>
      <c r="R1007" s="36" cm="1">
        <f t="array" ref="R1007">AVERAGE(IF(Table2[[#This Row],[Min_aerobic_1]:[Min_aerobic_2]]="NA",0,Table2[[#This Row],[Min_aerobic_1]:[Min_aerobic_2]]))</f>
        <v>3.39332577083527E-5</v>
      </c>
    </row>
    <row r="1008" spans="1:18" x14ac:dyDescent="0.35">
      <c r="A1008" s="4" t="s">
        <v>3019</v>
      </c>
      <c r="B1008" s="4" t="s">
        <v>3020</v>
      </c>
      <c r="C1008" s="4" t="s">
        <v>3021</v>
      </c>
      <c r="D1008" s="6">
        <v>3.3929088734300798E-5</v>
      </c>
      <c r="E1008" s="6">
        <v>2.9457559669825301E-5</v>
      </c>
      <c r="F1008" s="6">
        <v>3.4802932708967498E-5</v>
      </c>
      <c r="G1008" s="6">
        <v>3.4413156294041197E-5</v>
      </c>
      <c r="H1008" s="6">
        <v>2.0509887716764301E-5</v>
      </c>
      <c r="I1008" s="6">
        <v>1.97287309577955E-5</v>
      </c>
      <c r="J1008" s="6">
        <v>2.0634297398757699E-5</v>
      </c>
      <c r="K1008" s="6">
        <v>2.1988077871938E-5</v>
      </c>
      <c r="L1008" s="6">
        <v>2.3703190547223999E-5</v>
      </c>
      <c r="M1008" s="6">
        <v>2.31156382146617E-5</v>
      </c>
      <c r="N1008" s="4" t="b">
        <f>_xlfn.XLOOKUP(Table2[[#This Row],[Protein]],Table3[name],Table3[subloc_assigned],"")&lt;&gt;""</f>
        <v>0</v>
      </c>
      <c r="O1008" s="6" t="str" cm="1">
        <f t="array" ref="O1008">IF(Table2[[#This Row],[modeled?]]," "&amp;_xlfn.TEXTJOIN(" ",FALSE,_xlfn._xlws.FILTER(Table3[subloc_assigned],Table3[name]=Table2[[#This Row],[Protein]],""))&amp;" ","")</f>
        <v/>
      </c>
      <c r="P1008" s="6" t="b">
        <f>OR(ISNUMBER(FIND(" m ",Table2[[#This Row],[loc?]])),ISNUMBER(FIND(" mm ",Table2[[#This Row],[loc?]])))</f>
        <v>0</v>
      </c>
      <c r="Q1008" s="6" t="b">
        <f>AND(OR(ISNUMBER(FIND(" m ",Table2[[#This Row],[loc?]])),ISNUMBER(FIND(" mm ",Table2[[#This Row],[loc?]]))),SUBSTITUTE(SUBSTITUTE(Table2[[#This Row],[loc?]]," m ","")," mm ","")="")</f>
        <v>0</v>
      </c>
      <c r="R1008" s="36" cm="1">
        <f t="array" ref="R1008">AVERAGE(IF(Table2[[#This Row],[Min_aerobic_1]:[Min_aerobic_2]]="NA",0,Table2[[#This Row],[Min_aerobic_1]:[Min_aerobic_2]]))</f>
        <v>3.1693324202063046E-5</v>
      </c>
    </row>
    <row r="1009" spans="1:18" x14ac:dyDescent="0.35">
      <c r="A1009" s="4" t="s">
        <v>3022</v>
      </c>
      <c r="B1009" s="4" t="s">
        <v>3023</v>
      </c>
      <c r="C1009" s="4" t="s">
        <v>3024</v>
      </c>
      <c r="D1009" s="6">
        <v>5.4111168492592902E-5</v>
      </c>
      <c r="E1009" s="6">
        <v>4.5485693242655401E-5</v>
      </c>
      <c r="F1009" s="6">
        <v>6.4230766467258002E-5</v>
      </c>
      <c r="G1009" s="6">
        <v>5.6821754641608998E-5</v>
      </c>
      <c r="H1009" s="6">
        <v>3.4544920785197797E-5</v>
      </c>
      <c r="I1009" s="6">
        <v>3.3033346375861899E-5</v>
      </c>
      <c r="J1009" s="6">
        <v>3.5053884231109798E-5</v>
      </c>
      <c r="K1009" s="6">
        <v>3.5570227344567603E-5</v>
      </c>
      <c r="L1009" s="6">
        <v>3.7219996698158899E-5</v>
      </c>
      <c r="M1009" s="6">
        <v>3.7294314179446903E-5</v>
      </c>
      <c r="N1009" s="4" t="b">
        <f>_xlfn.XLOOKUP(Table2[[#This Row],[Protein]],Table3[name],Table3[subloc_assigned],"")&lt;&gt;""</f>
        <v>0</v>
      </c>
      <c r="O1009" s="6" t="str" cm="1">
        <f t="array" ref="O1009">IF(Table2[[#This Row],[modeled?]]," "&amp;_xlfn.TEXTJOIN(" ",FALSE,_xlfn._xlws.FILTER(Table3[subloc_assigned],Table3[name]=Table2[[#This Row],[Protein]],""))&amp;" ","")</f>
        <v/>
      </c>
      <c r="P1009" s="6" t="b">
        <f>OR(ISNUMBER(FIND(" m ",Table2[[#This Row],[loc?]])),ISNUMBER(FIND(" mm ",Table2[[#This Row],[loc?]])))</f>
        <v>0</v>
      </c>
      <c r="Q1009" s="6" t="b">
        <f>AND(OR(ISNUMBER(FIND(" m ",Table2[[#This Row],[loc?]])),ISNUMBER(FIND(" mm ",Table2[[#This Row],[loc?]]))),SUBSTITUTE(SUBSTITUTE(Table2[[#This Row],[loc?]]," m ","")," mm ","")="")</f>
        <v>0</v>
      </c>
      <c r="R1009" s="36" cm="1">
        <f t="array" ref="R1009">AVERAGE(IF(Table2[[#This Row],[Min_aerobic_1]:[Min_aerobic_2]]="NA",0,Table2[[#This Row],[Min_aerobic_1]:[Min_aerobic_2]]))</f>
        <v>4.9798430867624152E-5</v>
      </c>
    </row>
    <row r="1010" spans="1:18" x14ac:dyDescent="0.35">
      <c r="A1010" s="4" t="s">
        <v>3025</v>
      </c>
      <c r="B1010" s="4" t="s">
        <v>3026</v>
      </c>
      <c r="C1010" s="4" t="s">
        <v>3027</v>
      </c>
      <c r="D1010" s="6">
        <v>7.7076112419267507E-6</v>
      </c>
      <c r="E1010" s="6">
        <v>8.0324270295267995E-6</v>
      </c>
      <c r="F1010" s="6">
        <v>1.5902468228600099E-5</v>
      </c>
      <c r="G1010" s="6">
        <v>1.74833875126833E-5</v>
      </c>
      <c r="H1010" s="6">
        <v>1.48798646954067E-5</v>
      </c>
      <c r="I1010" s="6">
        <v>1.48248878635279E-5</v>
      </c>
      <c r="J1010" s="6">
        <v>1.51919753358393E-5</v>
      </c>
      <c r="K1010" s="6">
        <v>1.5205488445775299E-5</v>
      </c>
      <c r="L1010" s="6">
        <v>1.6012575485167101E-5</v>
      </c>
      <c r="M1010" s="6">
        <v>1.5815255094365001E-5</v>
      </c>
      <c r="N1010" s="4" t="b">
        <f>_xlfn.XLOOKUP(Table2[[#This Row],[Protein]],Table3[name],Table3[subloc_assigned],"")&lt;&gt;""</f>
        <v>0</v>
      </c>
      <c r="O1010" s="6" t="str" cm="1">
        <f t="array" ref="O1010">IF(Table2[[#This Row],[modeled?]]," "&amp;_xlfn.TEXTJOIN(" ",FALSE,_xlfn._xlws.FILTER(Table3[subloc_assigned],Table3[name]=Table2[[#This Row],[Protein]],""))&amp;" ","")</f>
        <v/>
      </c>
      <c r="P1010" s="6" t="b">
        <f>OR(ISNUMBER(FIND(" m ",Table2[[#This Row],[loc?]])),ISNUMBER(FIND(" mm ",Table2[[#This Row],[loc?]])))</f>
        <v>0</v>
      </c>
      <c r="Q1010" s="6" t="b">
        <f>AND(OR(ISNUMBER(FIND(" m ",Table2[[#This Row],[loc?]])),ISNUMBER(FIND(" mm ",Table2[[#This Row],[loc?]]))),SUBSTITUTE(SUBSTITUTE(Table2[[#This Row],[loc?]]," m ","")," mm ","")="")</f>
        <v>0</v>
      </c>
      <c r="R1010" s="36" cm="1">
        <f t="array" ref="R1010">AVERAGE(IF(Table2[[#This Row],[Min_aerobic_1]:[Min_aerobic_2]]="NA",0,Table2[[#This Row],[Min_aerobic_1]:[Min_aerobic_2]]))</f>
        <v>7.8700191357267751E-6</v>
      </c>
    </row>
    <row r="1011" spans="1:18" x14ac:dyDescent="0.35">
      <c r="A1011" s="4" t="s">
        <v>3028</v>
      </c>
      <c r="B1011" s="4" t="s">
        <v>3029</v>
      </c>
      <c r="C1011" s="4" t="s">
        <v>3030</v>
      </c>
      <c r="D1011" s="6">
        <v>8.0733453257991301E-6</v>
      </c>
      <c r="E1011" s="6">
        <v>7.7180069881285508E-6</v>
      </c>
      <c r="F1011" s="6">
        <v>8.5118767057613296E-6</v>
      </c>
      <c r="G1011" s="6">
        <v>7.9713696116065904E-6</v>
      </c>
      <c r="H1011" s="6">
        <v>7.0530194510109602E-6</v>
      </c>
      <c r="I1011" s="6">
        <v>7.1890582258786204E-6</v>
      </c>
      <c r="J1011" s="6">
        <v>7.1270205565142898E-6</v>
      </c>
      <c r="K1011" s="6">
        <v>8.1002811599445799E-6</v>
      </c>
      <c r="L1011" s="6">
        <v>8.0644478298141299E-6</v>
      </c>
      <c r="M1011" s="6">
        <v>7.8545000557776997E-6</v>
      </c>
      <c r="N1011" s="4" t="b">
        <f>_xlfn.XLOOKUP(Table2[[#This Row],[Protein]],Table3[name],Table3[subloc_assigned],"")&lt;&gt;""</f>
        <v>0</v>
      </c>
      <c r="O1011" s="6" t="str" cm="1">
        <f t="array" ref="O1011">IF(Table2[[#This Row],[modeled?]]," "&amp;_xlfn.TEXTJOIN(" ",FALSE,_xlfn._xlws.FILTER(Table3[subloc_assigned],Table3[name]=Table2[[#This Row],[Protein]],""))&amp;" ","")</f>
        <v/>
      </c>
      <c r="P1011" s="6" t="b">
        <f>OR(ISNUMBER(FIND(" m ",Table2[[#This Row],[loc?]])),ISNUMBER(FIND(" mm ",Table2[[#This Row],[loc?]])))</f>
        <v>0</v>
      </c>
      <c r="Q1011" s="6" t="b">
        <f>AND(OR(ISNUMBER(FIND(" m ",Table2[[#This Row],[loc?]])),ISNUMBER(FIND(" mm ",Table2[[#This Row],[loc?]]))),SUBSTITUTE(SUBSTITUTE(Table2[[#This Row],[loc?]]," m ","")," mm ","")="")</f>
        <v>0</v>
      </c>
      <c r="R1011" s="36" cm="1">
        <f t="array" ref="R1011">AVERAGE(IF(Table2[[#This Row],[Min_aerobic_1]:[Min_aerobic_2]]="NA",0,Table2[[#This Row],[Min_aerobic_1]:[Min_aerobic_2]]))</f>
        <v>7.8956761569638404E-6</v>
      </c>
    </row>
    <row r="1012" spans="1:18" x14ac:dyDescent="0.35">
      <c r="A1012" s="4" t="s">
        <v>3031</v>
      </c>
      <c r="B1012" s="4" t="s">
        <v>3032</v>
      </c>
      <c r="C1012" s="4" t="s">
        <v>3033</v>
      </c>
      <c r="D1012" s="6">
        <v>1.7764362408132598E-5</v>
      </c>
      <c r="E1012" s="6">
        <v>2.0643359405518501E-5</v>
      </c>
      <c r="F1012" s="6">
        <v>2.48924933291533E-5</v>
      </c>
      <c r="G1012" s="6">
        <v>2.7000582692654499E-5</v>
      </c>
      <c r="H1012" s="6">
        <v>1.1110375677441501E-5</v>
      </c>
      <c r="I1012" s="6">
        <v>1.07095056922004E-5</v>
      </c>
      <c r="J1012" s="6">
        <v>1.14568735571752E-5</v>
      </c>
      <c r="K1012" s="6">
        <v>1.2418408639288499E-5</v>
      </c>
      <c r="L1012" s="6">
        <v>1.27434743996811E-5</v>
      </c>
      <c r="M1012" s="6">
        <v>1.26203419693253E-5</v>
      </c>
      <c r="N1012" s="4" t="b">
        <f>_xlfn.XLOOKUP(Table2[[#This Row],[Protein]],Table3[name],Table3[subloc_assigned],"")&lt;&gt;""</f>
        <v>1</v>
      </c>
      <c r="O1012" s="6" t="str" cm="1">
        <f t="array" ref="O1012">IF(Table2[[#This Row],[modeled?]]," "&amp;_xlfn.TEXTJOIN(" ",FALSE,_xlfn._xlws.FILTER(Table3[subloc_assigned],Table3[name]=Table2[[#This Row],[Protein]],""))&amp;" ","")</f>
        <v xml:space="preserve"> c </v>
      </c>
      <c r="P1012" s="6" t="b">
        <f>OR(ISNUMBER(FIND(" m ",Table2[[#This Row],[loc?]])),ISNUMBER(FIND(" mm ",Table2[[#This Row],[loc?]])))</f>
        <v>0</v>
      </c>
      <c r="Q1012" s="6" t="b">
        <f>AND(OR(ISNUMBER(FIND(" m ",Table2[[#This Row],[loc?]])),ISNUMBER(FIND(" mm ",Table2[[#This Row],[loc?]]))),SUBSTITUTE(SUBSTITUTE(Table2[[#This Row],[loc?]]," m ","")," mm ","")="")</f>
        <v>0</v>
      </c>
      <c r="R1012" s="36" cm="1">
        <f t="array" ref="R1012">AVERAGE(IF(Table2[[#This Row],[Min_aerobic_1]:[Min_aerobic_2]]="NA",0,Table2[[#This Row],[Min_aerobic_1]:[Min_aerobic_2]]))</f>
        <v>1.920386090682555E-5</v>
      </c>
    </row>
    <row r="1013" spans="1:18" x14ac:dyDescent="0.35">
      <c r="A1013" s="4" t="s">
        <v>3034</v>
      </c>
      <c r="B1013" s="4" t="s">
        <v>3035</v>
      </c>
      <c r="C1013" s="4" t="s">
        <v>3036</v>
      </c>
      <c r="D1013" s="6">
        <v>4.0705020164909297E-5</v>
      </c>
      <c r="E1013" s="6">
        <v>3.3505204630432599E-5</v>
      </c>
      <c r="F1013" s="6">
        <v>4.1248011643208101E-5</v>
      </c>
      <c r="G1013" s="6">
        <v>3.5225467666871099E-5</v>
      </c>
      <c r="H1013" s="6">
        <v>7.0292646623132694E-5</v>
      </c>
      <c r="I1013" s="6">
        <v>7.0046171036487206E-5</v>
      </c>
      <c r="J1013" s="6">
        <v>7.4509464830004201E-5</v>
      </c>
      <c r="K1013" s="6">
        <v>8.0389930202352095E-5</v>
      </c>
      <c r="L1013" s="6">
        <v>8.8886051235981795E-5</v>
      </c>
      <c r="M1013" s="6">
        <v>8.3761131573264003E-5</v>
      </c>
      <c r="N1013" s="4" t="b">
        <f>_xlfn.XLOOKUP(Table2[[#This Row],[Protein]],Table3[name],Table3[subloc_assigned],"")&lt;&gt;""</f>
        <v>0</v>
      </c>
      <c r="O1013" s="6" t="str" cm="1">
        <f t="array" ref="O1013">IF(Table2[[#This Row],[modeled?]]," "&amp;_xlfn.TEXTJOIN(" ",FALSE,_xlfn._xlws.FILTER(Table3[subloc_assigned],Table3[name]=Table2[[#This Row],[Protein]],""))&amp;" ","")</f>
        <v/>
      </c>
      <c r="P1013" s="6" t="b">
        <f>OR(ISNUMBER(FIND(" m ",Table2[[#This Row],[loc?]])),ISNUMBER(FIND(" mm ",Table2[[#This Row],[loc?]])))</f>
        <v>0</v>
      </c>
      <c r="Q1013" s="6" t="b">
        <f>AND(OR(ISNUMBER(FIND(" m ",Table2[[#This Row],[loc?]])),ISNUMBER(FIND(" mm ",Table2[[#This Row],[loc?]]))),SUBSTITUTE(SUBSTITUTE(Table2[[#This Row],[loc?]]," m ","")," mm ","")="")</f>
        <v>0</v>
      </c>
      <c r="R1013" s="36" cm="1">
        <f t="array" ref="R1013">AVERAGE(IF(Table2[[#This Row],[Min_aerobic_1]:[Min_aerobic_2]]="NA",0,Table2[[#This Row],[Min_aerobic_1]:[Min_aerobic_2]]))</f>
        <v>3.7105112397670948E-5</v>
      </c>
    </row>
    <row r="1014" spans="1:18" x14ac:dyDescent="0.35">
      <c r="A1014" s="4" t="s">
        <v>3037</v>
      </c>
      <c r="B1014" s="4" t="s">
        <v>3038</v>
      </c>
      <c r="C1014" s="4" t="s">
        <v>3039</v>
      </c>
      <c r="D1014" s="6">
        <v>1.5011063480085299E-5</v>
      </c>
      <c r="E1014" s="6">
        <v>1.4116621620537999E-5</v>
      </c>
      <c r="F1014" s="6">
        <v>2.1652710218021999E-5</v>
      </c>
      <c r="G1014" s="6">
        <v>2.05961999377126E-5</v>
      </c>
      <c r="H1014" s="6">
        <v>1.0831596595685201E-5</v>
      </c>
      <c r="I1014" s="6">
        <v>9.4757922053232392E-6</v>
      </c>
      <c r="J1014" s="6">
        <v>1.06881864154537E-5</v>
      </c>
      <c r="K1014" s="6">
        <v>1.1462038471466399E-5</v>
      </c>
      <c r="L1014" s="6">
        <v>1.32375364706564E-5</v>
      </c>
      <c r="M1014" s="6">
        <v>1.30334277848549E-5</v>
      </c>
      <c r="N1014" s="4" t="b">
        <f>_xlfn.XLOOKUP(Table2[[#This Row],[Protein]],Table3[name],Table3[subloc_assigned],"")&lt;&gt;""</f>
        <v>0</v>
      </c>
      <c r="O1014" s="6" t="str" cm="1">
        <f t="array" ref="O1014">IF(Table2[[#This Row],[modeled?]]," "&amp;_xlfn.TEXTJOIN(" ",FALSE,_xlfn._xlws.FILTER(Table3[subloc_assigned],Table3[name]=Table2[[#This Row],[Protein]],""))&amp;" ","")</f>
        <v/>
      </c>
      <c r="P1014" s="6" t="b">
        <f>OR(ISNUMBER(FIND(" m ",Table2[[#This Row],[loc?]])),ISNUMBER(FIND(" mm ",Table2[[#This Row],[loc?]])))</f>
        <v>0</v>
      </c>
      <c r="Q1014" s="6" t="b">
        <f>AND(OR(ISNUMBER(FIND(" m ",Table2[[#This Row],[loc?]])),ISNUMBER(FIND(" mm ",Table2[[#This Row],[loc?]]))),SUBSTITUTE(SUBSTITUTE(Table2[[#This Row],[loc?]]," m ","")," mm ","")="")</f>
        <v>0</v>
      </c>
      <c r="R1014" s="36" cm="1">
        <f t="array" ref="R1014">AVERAGE(IF(Table2[[#This Row],[Min_aerobic_1]:[Min_aerobic_2]]="NA",0,Table2[[#This Row],[Min_aerobic_1]:[Min_aerobic_2]]))</f>
        <v>1.456384255031165E-5</v>
      </c>
    </row>
    <row r="1015" spans="1:18" x14ac:dyDescent="0.35">
      <c r="A1015" s="4" t="s">
        <v>3040</v>
      </c>
      <c r="B1015" s="4" t="s">
        <v>3041</v>
      </c>
      <c r="C1015" s="4" t="s">
        <v>3042</v>
      </c>
      <c r="D1015" s="6">
        <v>9.8833443854769705E-6</v>
      </c>
      <c r="E1015" s="6">
        <v>8.3850785284471796E-6</v>
      </c>
      <c r="F1015" s="6">
        <v>1.08305885081589E-5</v>
      </c>
      <c r="G1015" s="6">
        <v>1.0833686174246999E-5</v>
      </c>
      <c r="H1015" s="6">
        <v>9.0362125145735297E-6</v>
      </c>
      <c r="I1015" s="6">
        <v>9.2969165096377501E-6</v>
      </c>
      <c r="J1015" s="6">
        <v>9.6853599085447204E-6</v>
      </c>
      <c r="K1015" s="6">
        <v>9.2853464414089298E-6</v>
      </c>
      <c r="L1015" s="6">
        <v>1.0072847126736E-5</v>
      </c>
      <c r="M1015" s="6">
        <v>1.01271194492578E-5</v>
      </c>
      <c r="N1015" s="4" t="b">
        <f>_xlfn.XLOOKUP(Table2[[#This Row],[Protein]],Table3[name],Table3[subloc_assigned],"")&lt;&gt;""</f>
        <v>0</v>
      </c>
      <c r="O1015" s="6" t="str" cm="1">
        <f t="array" ref="O1015">IF(Table2[[#This Row],[modeled?]]," "&amp;_xlfn.TEXTJOIN(" ",FALSE,_xlfn._xlws.FILTER(Table3[subloc_assigned],Table3[name]=Table2[[#This Row],[Protein]],""))&amp;" ","")</f>
        <v/>
      </c>
      <c r="P1015" s="6" t="b">
        <f>OR(ISNUMBER(FIND(" m ",Table2[[#This Row],[loc?]])),ISNUMBER(FIND(" mm ",Table2[[#This Row],[loc?]])))</f>
        <v>0</v>
      </c>
      <c r="Q1015" s="6" t="b">
        <f>AND(OR(ISNUMBER(FIND(" m ",Table2[[#This Row],[loc?]])),ISNUMBER(FIND(" mm ",Table2[[#This Row],[loc?]]))),SUBSTITUTE(SUBSTITUTE(Table2[[#This Row],[loc?]]," m ","")," mm ","")="")</f>
        <v>0</v>
      </c>
      <c r="R1015" s="36" cm="1">
        <f t="array" ref="R1015">AVERAGE(IF(Table2[[#This Row],[Min_aerobic_1]:[Min_aerobic_2]]="NA",0,Table2[[#This Row],[Min_aerobic_1]:[Min_aerobic_2]]))</f>
        <v>9.1342114569620759E-6</v>
      </c>
    </row>
    <row r="1016" spans="1:18" x14ac:dyDescent="0.35">
      <c r="A1016" s="4" t="s">
        <v>3043</v>
      </c>
      <c r="B1016" s="4" t="s">
        <v>3044</v>
      </c>
      <c r="C1016" s="4" t="s">
        <v>3045</v>
      </c>
      <c r="D1016" s="6">
        <v>2.9263512498002699E-5</v>
      </c>
      <c r="E1016" s="6">
        <v>2.8977911355643001E-5</v>
      </c>
      <c r="F1016" s="6">
        <v>3.2903700293021E-5</v>
      </c>
      <c r="G1016" s="6">
        <v>3.3296226688156603E-5</v>
      </c>
      <c r="H1016" s="6">
        <v>2.1101154475337199E-5</v>
      </c>
      <c r="I1016" s="6">
        <v>2.07800226531263E-5</v>
      </c>
      <c r="J1016" s="6">
        <v>2.1926878589059199E-5</v>
      </c>
      <c r="K1016" s="6">
        <v>1.7834132050115999E-5</v>
      </c>
      <c r="L1016" s="6">
        <v>1.9896586851332399E-5</v>
      </c>
      <c r="M1016" s="6">
        <v>2.0486635883485498E-5</v>
      </c>
      <c r="N1016" s="4" t="b">
        <f>_xlfn.XLOOKUP(Table2[[#This Row],[Protein]],Table3[name],Table3[subloc_assigned],"")&lt;&gt;""</f>
        <v>0</v>
      </c>
      <c r="O1016" s="6" t="str" cm="1">
        <f t="array" ref="O1016">IF(Table2[[#This Row],[modeled?]]," "&amp;_xlfn.TEXTJOIN(" ",FALSE,_xlfn._xlws.FILTER(Table3[subloc_assigned],Table3[name]=Table2[[#This Row],[Protein]],""))&amp;" ","")</f>
        <v/>
      </c>
      <c r="P1016" s="6" t="b">
        <f>OR(ISNUMBER(FIND(" m ",Table2[[#This Row],[loc?]])),ISNUMBER(FIND(" mm ",Table2[[#This Row],[loc?]])))</f>
        <v>0</v>
      </c>
      <c r="Q1016" s="6" t="b">
        <f>AND(OR(ISNUMBER(FIND(" m ",Table2[[#This Row],[loc?]])),ISNUMBER(FIND(" mm ",Table2[[#This Row],[loc?]]))),SUBSTITUTE(SUBSTITUTE(Table2[[#This Row],[loc?]]," m ","")," mm ","")="")</f>
        <v>0</v>
      </c>
      <c r="R1016" s="36" cm="1">
        <f t="array" ref="R1016">AVERAGE(IF(Table2[[#This Row],[Min_aerobic_1]:[Min_aerobic_2]]="NA",0,Table2[[#This Row],[Min_aerobic_1]:[Min_aerobic_2]]))</f>
        <v>2.9120711926822852E-5</v>
      </c>
    </row>
    <row r="1017" spans="1:18" x14ac:dyDescent="0.35">
      <c r="A1017" s="4" t="s">
        <v>3046</v>
      </c>
      <c r="B1017" s="4" t="s">
        <v>3047</v>
      </c>
      <c r="C1017" s="4" t="s">
        <v>3048</v>
      </c>
      <c r="D1017" s="6">
        <v>1.64777510156502E-5</v>
      </c>
      <c r="E1017" s="6">
        <v>1.53046454950675E-5</v>
      </c>
      <c r="F1017" s="6">
        <v>1.6532407496811699E-5</v>
      </c>
      <c r="G1017" s="6">
        <v>1.7869074326679602E-5</v>
      </c>
      <c r="H1017" s="6">
        <v>1.3225097983745E-5</v>
      </c>
      <c r="I1017" s="6">
        <v>1.2849167535490701E-5</v>
      </c>
      <c r="J1017" s="6">
        <v>1.33909304712706E-5</v>
      </c>
      <c r="K1017" s="6">
        <v>1.4657524655830999E-5</v>
      </c>
      <c r="L1017" s="6">
        <v>1.5345456491085298E-5</v>
      </c>
      <c r="M1017" s="6">
        <v>1.47051400213766E-5</v>
      </c>
      <c r="N1017" s="4" t="b">
        <f>_xlfn.XLOOKUP(Table2[[#This Row],[Protein]],Table3[name],Table3[subloc_assigned],"")&lt;&gt;""</f>
        <v>1</v>
      </c>
      <c r="O1017" s="6" t="str" cm="1">
        <f t="array" ref="O1017">IF(Table2[[#This Row],[modeled?]]," "&amp;_xlfn.TEXTJOIN(" ",FALSE,_xlfn._xlws.FILTER(Table3[subloc_assigned],Table3[name]=Table2[[#This Row],[Protein]],""))&amp;" ","")</f>
        <v xml:space="preserve"> rm </v>
      </c>
      <c r="P1017" s="6" t="b">
        <f>OR(ISNUMBER(FIND(" m ",Table2[[#This Row],[loc?]])),ISNUMBER(FIND(" mm ",Table2[[#This Row],[loc?]])))</f>
        <v>0</v>
      </c>
      <c r="Q1017" s="6" t="b">
        <f>AND(OR(ISNUMBER(FIND(" m ",Table2[[#This Row],[loc?]])),ISNUMBER(FIND(" mm ",Table2[[#This Row],[loc?]]))),SUBSTITUTE(SUBSTITUTE(Table2[[#This Row],[loc?]]," m ","")," mm ","")="")</f>
        <v>0</v>
      </c>
      <c r="R1017" s="36" cm="1">
        <f t="array" ref="R1017">AVERAGE(IF(Table2[[#This Row],[Min_aerobic_1]:[Min_aerobic_2]]="NA",0,Table2[[#This Row],[Min_aerobic_1]:[Min_aerobic_2]]))</f>
        <v>1.589119825535885E-5</v>
      </c>
    </row>
    <row r="1018" spans="1:18" x14ac:dyDescent="0.35">
      <c r="A1018" s="4" t="s">
        <v>3049</v>
      </c>
      <c r="B1018" s="4" t="s">
        <v>3050</v>
      </c>
      <c r="C1018" s="4" t="s">
        <v>3051</v>
      </c>
      <c r="D1018" s="6">
        <v>1.1080405489335501E-6</v>
      </c>
      <c r="E1018" s="6">
        <v>1.0259026362417699E-6</v>
      </c>
      <c r="F1018" s="6">
        <v>1.0919537295874401E-6</v>
      </c>
      <c r="G1018" s="6">
        <v>1.1870611499372401E-6</v>
      </c>
      <c r="H1018" s="6">
        <v>1.24293444183427E-6</v>
      </c>
      <c r="I1018" s="6">
        <v>1.1312074140694199E-6</v>
      </c>
      <c r="J1018" s="6">
        <v>1.4171381494450899E-6</v>
      </c>
      <c r="K1018" s="6">
        <v>1.5187741415296199E-6</v>
      </c>
      <c r="L1018" s="6">
        <v>1.5532494672540599E-6</v>
      </c>
      <c r="M1018" s="6">
        <v>1.53130773091148E-6</v>
      </c>
      <c r="N1018" s="4" t="b">
        <f>_xlfn.XLOOKUP(Table2[[#This Row],[Protein]],Table3[name],Table3[subloc_assigned],"")&lt;&gt;""</f>
        <v>1</v>
      </c>
      <c r="O1018" s="6" t="str" cm="1">
        <f t="array" ref="O1018">IF(Table2[[#This Row],[modeled?]]," "&amp;_xlfn.TEXTJOIN(" ",FALSE,_xlfn._xlws.FILTER(Table3[subloc_assigned],Table3[name]=Table2[[#This Row],[Protein]],""))&amp;" ","")</f>
        <v xml:space="preserve"> m c </v>
      </c>
      <c r="P1018" s="6" t="b">
        <f>OR(ISNUMBER(FIND(" m ",Table2[[#This Row],[loc?]])),ISNUMBER(FIND(" mm ",Table2[[#This Row],[loc?]])))</f>
        <v>1</v>
      </c>
      <c r="Q1018" s="6" t="b">
        <f>AND(OR(ISNUMBER(FIND(" m ",Table2[[#This Row],[loc?]])),ISNUMBER(FIND(" mm ",Table2[[#This Row],[loc?]]))),SUBSTITUTE(SUBSTITUTE(Table2[[#This Row],[loc?]]," m ","")," mm ","")="")</f>
        <v>0</v>
      </c>
      <c r="R1018" s="36" cm="1">
        <f t="array" ref="R1018">AVERAGE(IF(Table2[[#This Row],[Min_aerobic_1]:[Min_aerobic_2]]="NA",0,Table2[[#This Row],[Min_aerobic_1]:[Min_aerobic_2]]))</f>
        <v>1.06697159258766E-6</v>
      </c>
    </row>
    <row r="1019" spans="1:18" x14ac:dyDescent="0.35">
      <c r="A1019" s="4" t="s">
        <v>3052</v>
      </c>
      <c r="B1019" s="4" t="s">
        <v>3053</v>
      </c>
      <c r="C1019" s="4" t="s">
        <v>3054</v>
      </c>
      <c r="D1019" s="6">
        <v>3.2465293482820399E-6</v>
      </c>
      <c r="E1019" s="6">
        <v>3.8980724545119198E-6</v>
      </c>
      <c r="F1019" s="6">
        <v>3.8530098506031198E-6</v>
      </c>
      <c r="G1019" s="6">
        <v>3.9843983634189904E-6</v>
      </c>
      <c r="H1019" s="6">
        <v>1.5201559340033101E-6</v>
      </c>
      <c r="I1019" s="6">
        <v>1.5919034866523099E-6</v>
      </c>
      <c r="J1019" s="6">
        <v>1.6241165436625699E-6</v>
      </c>
      <c r="K1019" s="6">
        <v>1.94880710849655E-6</v>
      </c>
      <c r="L1019" s="6">
        <v>2.3047236311233399E-6</v>
      </c>
      <c r="M1019" s="6">
        <v>2.29111857562091E-6</v>
      </c>
      <c r="N1019" s="4" t="b">
        <f>_xlfn.XLOOKUP(Table2[[#This Row],[Protein]],Table3[name],Table3[subloc_assigned],"")&lt;&gt;""</f>
        <v>0</v>
      </c>
      <c r="O1019" s="6" t="str" cm="1">
        <f t="array" ref="O1019">IF(Table2[[#This Row],[modeled?]]," "&amp;_xlfn.TEXTJOIN(" ",FALSE,_xlfn._xlws.FILTER(Table3[subloc_assigned],Table3[name]=Table2[[#This Row],[Protein]],""))&amp;" ","")</f>
        <v/>
      </c>
      <c r="P1019" s="6" t="b">
        <f>OR(ISNUMBER(FIND(" m ",Table2[[#This Row],[loc?]])),ISNUMBER(FIND(" mm ",Table2[[#This Row],[loc?]])))</f>
        <v>0</v>
      </c>
      <c r="Q1019" s="6" t="b">
        <f>AND(OR(ISNUMBER(FIND(" m ",Table2[[#This Row],[loc?]])),ISNUMBER(FIND(" mm ",Table2[[#This Row],[loc?]]))),SUBSTITUTE(SUBSTITUTE(Table2[[#This Row],[loc?]]," m ","")," mm ","")="")</f>
        <v>0</v>
      </c>
      <c r="R1019" s="36" cm="1">
        <f t="array" ref="R1019">AVERAGE(IF(Table2[[#This Row],[Min_aerobic_1]:[Min_aerobic_2]]="NA",0,Table2[[#This Row],[Min_aerobic_1]:[Min_aerobic_2]]))</f>
        <v>3.5723009013969801E-6</v>
      </c>
    </row>
    <row r="1020" spans="1:18" x14ac:dyDescent="0.35">
      <c r="A1020" s="4" t="s">
        <v>3055</v>
      </c>
      <c r="B1020" s="4" t="s">
        <v>3056</v>
      </c>
      <c r="C1020" s="4" t="s">
        <v>3056</v>
      </c>
      <c r="D1020" s="6">
        <v>1.7556052963330501E-6</v>
      </c>
      <c r="E1020" s="6">
        <v>1.83884409566784E-6</v>
      </c>
      <c r="F1020" s="6">
        <v>1.86004518461552E-6</v>
      </c>
      <c r="G1020" s="6">
        <v>1.7395308555273299E-6</v>
      </c>
      <c r="H1020" s="6">
        <v>1.5482650017252599E-6</v>
      </c>
      <c r="I1020" s="6">
        <v>1.4462423340046799E-6</v>
      </c>
      <c r="J1020" s="6">
        <v>1.6097525654454199E-6</v>
      </c>
      <c r="K1020" s="6">
        <v>1.5501856981734601E-6</v>
      </c>
      <c r="L1020" s="6">
        <v>1.6032852021376899E-6</v>
      </c>
      <c r="M1020" s="6">
        <v>1.73944910365557E-6</v>
      </c>
      <c r="N1020" s="4" t="b">
        <f>_xlfn.XLOOKUP(Table2[[#This Row],[Protein]],Table3[name],Table3[subloc_assigned],"")&lt;&gt;""</f>
        <v>0</v>
      </c>
      <c r="O1020" s="6" t="str" cm="1">
        <f t="array" ref="O1020">IF(Table2[[#This Row],[modeled?]]," "&amp;_xlfn.TEXTJOIN(" ",FALSE,_xlfn._xlws.FILTER(Table3[subloc_assigned],Table3[name]=Table2[[#This Row],[Protein]],""))&amp;" ","")</f>
        <v/>
      </c>
      <c r="P1020" s="6" t="b">
        <f>OR(ISNUMBER(FIND(" m ",Table2[[#This Row],[loc?]])),ISNUMBER(FIND(" mm ",Table2[[#This Row],[loc?]])))</f>
        <v>0</v>
      </c>
      <c r="Q1020" s="6" t="b">
        <f>AND(OR(ISNUMBER(FIND(" m ",Table2[[#This Row],[loc?]])),ISNUMBER(FIND(" mm ",Table2[[#This Row],[loc?]]))),SUBSTITUTE(SUBSTITUTE(Table2[[#This Row],[loc?]]," m ","")," mm ","")="")</f>
        <v>0</v>
      </c>
      <c r="R1020" s="36" cm="1">
        <f t="array" ref="R1020">AVERAGE(IF(Table2[[#This Row],[Min_aerobic_1]:[Min_aerobic_2]]="NA",0,Table2[[#This Row],[Min_aerobic_1]:[Min_aerobic_2]]))</f>
        <v>1.797224696000445E-6</v>
      </c>
    </row>
    <row r="1021" spans="1:18" x14ac:dyDescent="0.35">
      <c r="A1021" s="4" t="s">
        <v>3057</v>
      </c>
      <c r="B1021" s="4" t="s">
        <v>3058</v>
      </c>
      <c r="C1021" s="4" t="s">
        <v>3059</v>
      </c>
      <c r="D1021" s="6">
        <v>7.9024809065902403E-5</v>
      </c>
      <c r="E1021" s="4">
        <v>1.12370643634038E-4</v>
      </c>
      <c r="F1021" s="4">
        <v>1.0030739252619501E-4</v>
      </c>
      <c r="G1021" s="4">
        <v>1.0964108996719501E-4</v>
      </c>
      <c r="H1021" s="6">
        <v>5.6332922613020198E-5</v>
      </c>
      <c r="I1021" s="6">
        <v>5.6387050201691302E-5</v>
      </c>
      <c r="J1021" s="6">
        <v>5.8973159726602197E-5</v>
      </c>
      <c r="K1021" s="6">
        <v>6.2844216661797197E-5</v>
      </c>
      <c r="L1021" s="6">
        <v>6.7407013229227E-5</v>
      </c>
      <c r="M1021" s="6">
        <v>6.8969646183439205E-5</v>
      </c>
      <c r="N1021" s="4" t="b">
        <f>_xlfn.XLOOKUP(Table2[[#This Row],[Protein]],Table3[name],Table3[subloc_assigned],"")&lt;&gt;""</f>
        <v>0</v>
      </c>
      <c r="O1021" s="6" t="str" cm="1">
        <f t="array" ref="O1021">IF(Table2[[#This Row],[modeled?]]," "&amp;_xlfn.TEXTJOIN(" ",FALSE,_xlfn._xlws.FILTER(Table3[subloc_assigned],Table3[name]=Table2[[#This Row],[Protein]],""))&amp;" ","")</f>
        <v/>
      </c>
      <c r="P1021" s="6" t="b">
        <f>OR(ISNUMBER(FIND(" m ",Table2[[#This Row],[loc?]])),ISNUMBER(FIND(" mm ",Table2[[#This Row],[loc?]])))</f>
        <v>0</v>
      </c>
      <c r="Q1021" s="6" t="b">
        <f>AND(OR(ISNUMBER(FIND(" m ",Table2[[#This Row],[loc?]])),ISNUMBER(FIND(" mm ",Table2[[#This Row],[loc?]]))),SUBSTITUTE(SUBSTITUTE(Table2[[#This Row],[loc?]]," m ","")," mm ","")="")</f>
        <v>0</v>
      </c>
      <c r="R1021" s="36" cm="1">
        <f t="array" ref="R1021">AVERAGE(IF(Table2[[#This Row],[Min_aerobic_1]:[Min_aerobic_2]]="NA",0,Table2[[#This Row],[Min_aerobic_1]:[Min_aerobic_2]]))</f>
        <v>9.5697726349970203E-5</v>
      </c>
    </row>
    <row r="1022" spans="1:18" x14ac:dyDescent="0.35">
      <c r="A1022" s="4" t="s">
        <v>3060</v>
      </c>
      <c r="B1022" s="4" t="s">
        <v>3061</v>
      </c>
      <c r="C1022" s="4" t="s">
        <v>3062</v>
      </c>
      <c r="D1022" s="6">
        <v>2.7545234868760801E-5</v>
      </c>
      <c r="E1022" s="6">
        <v>2.3898309482025999E-5</v>
      </c>
      <c r="F1022" s="6">
        <v>2.7348443272805499E-5</v>
      </c>
      <c r="G1022" s="6">
        <v>2.7894673444024299E-5</v>
      </c>
      <c r="H1022" s="6">
        <v>7.0717025031394901E-6</v>
      </c>
      <c r="I1022" s="6">
        <v>6.8876829390954498E-6</v>
      </c>
      <c r="J1022" s="6">
        <v>7.1853754088071898E-6</v>
      </c>
      <c r="K1022" s="6">
        <v>6.2011853898506102E-6</v>
      </c>
      <c r="L1022" s="6">
        <v>7.0095507168490804E-6</v>
      </c>
      <c r="M1022" s="6">
        <v>7.2388094532006997E-6</v>
      </c>
      <c r="N1022" s="4" t="b">
        <f>_xlfn.XLOOKUP(Table2[[#This Row],[Protein]],Table3[name],Table3[subloc_assigned],"")&lt;&gt;""</f>
        <v>0</v>
      </c>
      <c r="O1022" s="6" t="str" cm="1">
        <f t="array" ref="O1022">IF(Table2[[#This Row],[modeled?]]," "&amp;_xlfn.TEXTJOIN(" ",FALSE,_xlfn._xlws.FILTER(Table3[subloc_assigned],Table3[name]=Table2[[#This Row],[Protein]],""))&amp;" ","")</f>
        <v/>
      </c>
      <c r="P1022" s="6" t="b">
        <f>OR(ISNUMBER(FIND(" m ",Table2[[#This Row],[loc?]])),ISNUMBER(FIND(" mm ",Table2[[#This Row],[loc?]])))</f>
        <v>0</v>
      </c>
      <c r="Q1022" s="6" t="b">
        <f>AND(OR(ISNUMBER(FIND(" m ",Table2[[#This Row],[loc?]])),ISNUMBER(FIND(" mm ",Table2[[#This Row],[loc?]]))),SUBSTITUTE(SUBSTITUTE(Table2[[#This Row],[loc?]]," m ","")," mm ","")="")</f>
        <v>0</v>
      </c>
      <c r="R1022" s="36" cm="1">
        <f t="array" ref="R1022">AVERAGE(IF(Table2[[#This Row],[Min_aerobic_1]:[Min_aerobic_2]]="NA",0,Table2[[#This Row],[Min_aerobic_1]:[Min_aerobic_2]]))</f>
        <v>2.57217721753934E-5</v>
      </c>
    </row>
    <row r="1023" spans="1:18" x14ac:dyDescent="0.35">
      <c r="A1023" s="4" t="s">
        <v>3063</v>
      </c>
      <c r="B1023" s="4" t="s">
        <v>3064</v>
      </c>
      <c r="C1023" s="4" t="s">
        <v>3065</v>
      </c>
      <c r="D1023" s="6">
        <v>9.0345203747227402E-6</v>
      </c>
      <c r="E1023" s="6">
        <v>8.7917851955800295E-6</v>
      </c>
      <c r="F1023" s="6">
        <v>8.9662961773888703E-6</v>
      </c>
      <c r="G1023" s="6">
        <v>8.8007899933632205E-6</v>
      </c>
      <c r="H1023" s="6">
        <v>6.4676899547206604E-6</v>
      </c>
      <c r="I1023" s="6">
        <v>6.2611776790836296E-6</v>
      </c>
      <c r="J1023" s="6">
        <v>6.20593411762163E-6</v>
      </c>
      <c r="K1023" s="6">
        <v>4.7832301738331199E-6</v>
      </c>
      <c r="L1023" s="6">
        <v>6.2917547026166398E-6</v>
      </c>
      <c r="M1023" s="6">
        <v>5.8931479072224001E-6</v>
      </c>
      <c r="N1023" s="4" t="b">
        <f>_xlfn.XLOOKUP(Table2[[#This Row],[Protein]],Table3[name],Table3[subloc_assigned],"")&lt;&gt;""</f>
        <v>0</v>
      </c>
      <c r="O1023" s="6" t="str" cm="1">
        <f t="array" ref="O1023">IF(Table2[[#This Row],[modeled?]]," "&amp;_xlfn.TEXTJOIN(" ",FALSE,_xlfn._xlws.FILTER(Table3[subloc_assigned],Table3[name]=Table2[[#This Row],[Protein]],""))&amp;" ","")</f>
        <v/>
      </c>
      <c r="P1023" s="6" t="b">
        <f>OR(ISNUMBER(FIND(" m ",Table2[[#This Row],[loc?]])),ISNUMBER(FIND(" mm ",Table2[[#This Row],[loc?]])))</f>
        <v>0</v>
      </c>
      <c r="Q1023" s="6" t="b">
        <f>AND(OR(ISNUMBER(FIND(" m ",Table2[[#This Row],[loc?]])),ISNUMBER(FIND(" mm ",Table2[[#This Row],[loc?]]))),SUBSTITUTE(SUBSTITUTE(Table2[[#This Row],[loc?]]," m ","")," mm ","")="")</f>
        <v>0</v>
      </c>
      <c r="R1023" s="36" cm="1">
        <f t="array" ref="R1023">AVERAGE(IF(Table2[[#This Row],[Min_aerobic_1]:[Min_aerobic_2]]="NA",0,Table2[[#This Row],[Min_aerobic_1]:[Min_aerobic_2]]))</f>
        <v>8.9131527851513849E-6</v>
      </c>
    </row>
    <row r="1024" spans="1:18" x14ac:dyDescent="0.35">
      <c r="A1024" s="4" t="s">
        <v>3066</v>
      </c>
      <c r="B1024" s="4" t="s">
        <v>3067</v>
      </c>
      <c r="C1024" s="4" t="s">
        <v>3068</v>
      </c>
      <c r="D1024" s="6">
        <v>2.67410418516988E-5</v>
      </c>
      <c r="E1024" s="6">
        <v>2.84809459181319E-5</v>
      </c>
      <c r="F1024" s="6">
        <v>3.1338620767591902E-5</v>
      </c>
      <c r="G1024" s="6">
        <v>3.2907292454070301E-5</v>
      </c>
      <c r="H1024" s="6">
        <v>2.7598645337768201E-5</v>
      </c>
      <c r="I1024" s="6">
        <v>2.74145401207889E-5</v>
      </c>
      <c r="J1024" s="6">
        <v>2.8538971562072602E-5</v>
      </c>
      <c r="K1024" s="6">
        <v>3.1563072885345697E-5</v>
      </c>
      <c r="L1024" s="6">
        <v>3.2557843382933397E-5</v>
      </c>
      <c r="M1024" s="6">
        <v>3.1798805082481803E-5</v>
      </c>
      <c r="N1024" s="4" t="b">
        <f>_xlfn.XLOOKUP(Table2[[#This Row],[Protein]],Table3[name],Table3[subloc_assigned],"")&lt;&gt;""</f>
        <v>0</v>
      </c>
      <c r="O1024" s="6" t="str" cm="1">
        <f t="array" ref="O1024">IF(Table2[[#This Row],[modeled?]]," "&amp;_xlfn.TEXTJOIN(" ",FALSE,_xlfn._xlws.FILTER(Table3[subloc_assigned],Table3[name]=Table2[[#This Row],[Protein]],""))&amp;" ","")</f>
        <v/>
      </c>
      <c r="P1024" s="6" t="b">
        <f>OR(ISNUMBER(FIND(" m ",Table2[[#This Row],[loc?]])),ISNUMBER(FIND(" mm ",Table2[[#This Row],[loc?]])))</f>
        <v>0</v>
      </c>
      <c r="Q1024" s="6" t="b">
        <f>AND(OR(ISNUMBER(FIND(" m ",Table2[[#This Row],[loc?]])),ISNUMBER(FIND(" mm ",Table2[[#This Row],[loc?]]))),SUBSTITUTE(SUBSTITUTE(Table2[[#This Row],[loc?]]," m ","")," mm ","")="")</f>
        <v>0</v>
      </c>
      <c r="R1024" s="36" cm="1">
        <f t="array" ref="R1024">AVERAGE(IF(Table2[[#This Row],[Min_aerobic_1]:[Min_aerobic_2]]="NA",0,Table2[[#This Row],[Min_aerobic_1]:[Min_aerobic_2]]))</f>
        <v>2.7610993884915349E-5</v>
      </c>
    </row>
    <row r="1025" spans="1:18" x14ac:dyDescent="0.35">
      <c r="A1025" s="4" t="s">
        <v>3069</v>
      </c>
      <c r="B1025" s="4" t="s">
        <v>3070</v>
      </c>
      <c r="C1025" s="4" t="s">
        <v>3071</v>
      </c>
      <c r="D1025" s="6">
        <v>5.4899682315539102E-5</v>
      </c>
      <c r="E1025" s="6">
        <v>6.8005111040216705E-5</v>
      </c>
      <c r="F1025" s="6">
        <v>6.1288507554205804E-5</v>
      </c>
      <c r="G1025" s="6">
        <v>6.6754187799984404E-5</v>
      </c>
      <c r="H1025" s="6">
        <v>5.7603858935873399E-5</v>
      </c>
      <c r="I1025" s="6">
        <v>5.7027347890628002E-5</v>
      </c>
      <c r="J1025" s="6">
        <v>5.9118736002546098E-5</v>
      </c>
      <c r="K1025" s="6">
        <v>5.4556185604657197E-5</v>
      </c>
      <c r="L1025" s="6">
        <v>5.6038548947852399E-5</v>
      </c>
      <c r="M1025" s="6">
        <v>5.5756355193096702E-5</v>
      </c>
      <c r="N1025" s="4" t="b">
        <f>_xlfn.XLOOKUP(Table2[[#This Row],[Protein]],Table3[name],Table3[subloc_assigned],"")&lt;&gt;""</f>
        <v>0</v>
      </c>
      <c r="O1025" s="6" t="str" cm="1">
        <f t="array" ref="O1025">IF(Table2[[#This Row],[modeled?]]," "&amp;_xlfn.TEXTJOIN(" ",FALSE,_xlfn._xlws.FILTER(Table3[subloc_assigned],Table3[name]=Table2[[#This Row],[Protein]],""))&amp;" ","")</f>
        <v/>
      </c>
      <c r="P1025" s="6" t="b">
        <f>OR(ISNUMBER(FIND(" m ",Table2[[#This Row],[loc?]])),ISNUMBER(FIND(" mm ",Table2[[#This Row],[loc?]])))</f>
        <v>0</v>
      </c>
      <c r="Q1025" s="6" t="b">
        <f>AND(OR(ISNUMBER(FIND(" m ",Table2[[#This Row],[loc?]])),ISNUMBER(FIND(" mm ",Table2[[#This Row],[loc?]]))),SUBSTITUTE(SUBSTITUTE(Table2[[#This Row],[loc?]]," m ","")," mm ","")="")</f>
        <v>0</v>
      </c>
      <c r="R1025" s="36" cm="1">
        <f t="array" ref="R1025">AVERAGE(IF(Table2[[#This Row],[Min_aerobic_1]:[Min_aerobic_2]]="NA",0,Table2[[#This Row],[Min_aerobic_1]:[Min_aerobic_2]]))</f>
        <v>6.1452396677877903E-5</v>
      </c>
    </row>
    <row r="1026" spans="1:18" x14ac:dyDescent="0.35">
      <c r="A1026" s="4" t="s">
        <v>3072</v>
      </c>
      <c r="B1026" s="4" t="s">
        <v>3073</v>
      </c>
      <c r="C1026" s="4" t="s">
        <v>3074</v>
      </c>
      <c r="D1026" s="4">
        <v>1.15394407756708E-4</v>
      </c>
      <c r="E1026" s="4">
        <v>1.1010849436098099E-4</v>
      </c>
      <c r="F1026" s="4">
        <v>1.5900839247848499E-4</v>
      </c>
      <c r="G1026" s="4">
        <v>1.5333250835575401E-4</v>
      </c>
      <c r="H1026" s="6">
        <v>7.3887327429457699E-5</v>
      </c>
      <c r="I1026" s="6">
        <v>8.8092032175065898E-5</v>
      </c>
      <c r="J1026" s="6">
        <v>8.97004738630504E-5</v>
      </c>
      <c r="K1026" s="6">
        <v>7.5439394036649494E-5</v>
      </c>
      <c r="L1026" s="6">
        <v>8.11075931430877E-5</v>
      </c>
      <c r="M1026" s="6">
        <v>8.6538115321400206E-5</v>
      </c>
      <c r="N1026" s="4" t="b">
        <f>_xlfn.XLOOKUP(Table2[[#This Row],[Protein]],Table3[name],Table3[subloc_assigned],"")&lt;&gt;""</f>
        <v>1</v>
      </c>
      <c r="O1026" s="6" t="str" cm="1">
        <f t="array" ref="O1026">IF(Table2[[#This Row],[modeled?]]," "&amp;_xlfn.TEXTJOIN(" ",FALSE,_xlfn._xlws.FILTER(Table3[subloc_assigned],Table3[name]=Table2[[#This Row],[Protein]],""))&amp;" ","")</f>
        <v xml:space="preserve"> mm x </v>
      </c>
      <c r="P1026" s="6" t="b">
        <f>OR(ISNUMBER(FIND(" m ",Table2[[#This Row],[loc?]])),ISNUMBER(FIND(" mm ",Table2[[#This Row],[loc?]])))</f>
        <v>1</v>
      </c>
      <c r="Q1026" s="6" t="b">
        <f>AND(OR(ISNUMBER(FIND(" m ",Table2[[#This Row],[loc?]])),ISNUMBER(FIND(" mm ",Table2[[#This Row],[loc?]]))),SUBSTITUTE(SUBSTITUTE(Table2[[#This Row],[loc?]]," m ","")," mm ","")="")</f>
        <v>0</v>
      </c>
      <c r="R1026" s="36" cm="1">
        <f t="array" ref="R1026">AVERAGE(IF(Table2[[#This Row],[Min_aerobic_1]:[Min_aerobic_2]]="NA",0,Table2[[#This Row],[Min_aerobic_1]:[Min_aerobic_2]]))</f>
        <v>1.127514510588445E-4</v>
      </c>
    </row>
    <row r="1027" spans="1:18" x14ac:dyDescent="0.35">
      <c r="A1027" s="4" t="s">
        <v>3075</v>
      </c>
      <c r="B1027" s="4" t="s">
        <v>3076</v>
      </c>
      <c r="C1027" s="4" t="s">
        <v>3077</v>
      </c>
      <c r="D1027" s="6">
        <v>2.7524800037465298E-5</v>
      </c>
      <c r="E1027" s="6">
        <v>2.6662761712264701E-5</v>
      </c>
      <c r="F1027" s="6">
        <v>1.6405740491045901E-5</v>
      </c>
      <c r="G1027" s="6">
        <v>1.7984865369868601E-5</v>
      </c>
      <c r="H1027" s="6">
        <v>9.4905144008611297E-5</v>
      </c>
      <c r="I1027" s="4">
        <v>1.0256061335293E-4</v>
      </c>
      <c r="J1027" s="4">
        <v>1.0433484912182301E-4</v>
      </c>
      <c r="K1027" s="6">
        <v>9.2287478633149803E-5</v>
      </c>
      <c r="L1027" s="6">
        <v>8.9932402510740307E-5</v>
      </c>
      <c r="M1027" s="6">
        <v>9.8359899676247805E-5</v>
      </c>
      <c r="N1027" s="4" t="b">
        <f>_xlfn.XLOOKUP(Table2[[#This Row],[Protein]],Table3[name],Table3[subloc_assigned],"")&lt;&gt;""</f>
        <v>0</v>
      </c>
      <c r="O1027" s="6" t="str" cm="1">
        <f t="array" ref="O1027">IF(Table2[[#This Row],[modeled?]]," "&amp;_xlfn.TEXTJOIN(" ",FALSE,_xlfn._xlws.FILTER(Table3[subloc_assigned],Table3[name]=Table2[[#This Row],[Protein]],""))&amp;" ","")</f>
        <v/>
      </c>
      <c r="P1027" s="6" t="b">
        <f>OR(ISNUMBER(FIND(" m ",Table2[[#This Row],[loc?]])),ISNUMBER(FIND(" mm ",Table2[[#This Row],[loc?]])))</f>
        <v>0</v>
      </c>
      <c r="Q1027" s="6" t="b">
        <f>AND(OR(ISNUMBER(FIND(" m ",Table2[[#This Row],[loc?]])),ISNUMBER(FIND(" mm ",Table2[[#This Row],[loc?]]))),SUBSTITUTE(SUBSTITUTE(Table2[[#This Row],[loc?]]," m ","")," mm ","")="")</f>
        <v>0</v>
      </c>
      <c r="R1027" s="36" cm="1">
        <f t="array" ref="R1027">AVERAGE(IF(Table2[[#This Row],[Min_aerobic_1]:[Min_aerobic_2]]="NA",0,Table2[[#This Row],[Min_aerobic_1]:[Min_aerobic_2]]))</f>
        <v>2.7093780874865E-5</v>
      </c>
    </row>
    <row r="1028" spans="1:18" x14ac:dyDescent="0.35">
      <c r="A1028" s="4" t="s">
        <v>3078</v>
      </c>
      <c r="B1028" s="4" t="s">
        <v>3079</v>
      </c>
      <c r="C1028" s="4" t="s">
        <v>3080</v>
      </c>
      <c r="D1028" s="4">
        <v>1.1651174765845701E-4</v>
      </c>
      <c r="E1028" s="4">
        <v>1.4808461105475401E-4</v>
      </c>
      <c r="F1028" s="4">
        <v>1.6345100320408799E-4</v>
      </c>
      <c r="G1028" s="4">
        <v>1.7297829302863899E-4</v>
      </c>
      <c r="H1028" s="6">
        <v>1.0739864049513901E-5</v>
      </c>
      <c r="I1028" s="6">
        <v>1.2671202364864199E-5</v>
      </c>
      <c r="J1028" s="6">
        <v>1.41868360189986E-5</v>
      </c>
      <c r="K1028" s="6">
        <v>1.1032736879879799E-5</v>
      </c>
      <c r="L1028" s="6">
        <v>1.31928585887909E-5</v>
      </c>
      <c r="M1028" s="6">
        <v>1.3836585901612901E-5</v>
      </c>
      <c r="N1028" s="4" t="b">
        <f>_xlfn.XLOOKUP(Table2[[#This Row],[Protein]],Table3[name],Table3[subloc_assigned],"")&lt;&gt;""</f>
        <v>1</v>
      </c>
      <c r="O1028" s="6" t="str" cm="1">
        <f t="array" ref="O1028">IF(Table2[[#This Row],[modeled?]]," "&amp;_xlfn.TEXTJOIN(" ",FALSE,_xlfn._xlws.FILTER(Table3[subloc_assigned],Table3[name]=Table2[[#This Row],[Protein]],""))&amp;" ","")</f>
        <v xml:space="preserve"> mm </v>
      </c>
      <c r="P1028" s="6" t="b">
        <f>OR(ISNUMBER(FIND(" m ",Table2[[#This Row],[loc?]])),ISNUMBER(FIND(" mm ",Table2[[#This Row],[loc?]])))</f>
        <v>1</v>
      </c>
      <c r="Q1028" s="6" t="b">
        <f>AND(OR(ISNUMBER(FIND(" m ",Table2[[#This Row],[loc?]])),ISNUMBER(FIND(" mm ",Table2[[#This Row],[loc?]]))),SUBSTITUTE(SUBSTITUTE(Table2[[#This Row],[loc?]]," m ","")," mm ","")="")</f>
        <v>1</v>
      </c>
      <c r="R1028" s="36" cm="1">
        <f t="array" ref="R1028">AVERAGE(IF(Table2[[#This Row],[Min_aerobic_1]:[Min_aerobic_2]]="NA",0,Table2[[#This Row],[Min_aerobic_1]:[Min_aerobic_2]]))</f>
        <v>1.3229817935660551E-4</v>
      </c>
    </row>
    <row r="1029" spans="1:18" x14ac:dyDescent="0.35">
      <c r="A1029" s="4" t="s">
        <v>3081</v>
      </c>
      <c r="B1029" s="4" t="s">
        <v>3082</v>
      </c>
      <c r="C1029" s="4" t="s">
        <v>3083</v>
      </c>
      <c r="D1029" s="6">
        <v>5.2111356595609398E-6</v>
      </c>
      <c r="E1029" s="6">
        <v>4.5070158495532002E-6</v>
      </c>
      <c r="F1029" s="6">
        <v>5.0179492818300002E-6</v>
      </c>
      <c r="G1029" s="6">
        <v>4.6751981062414902E-6</v>
      </c>
      <c r="H1029" s="6">
        <v>2.02734795361874E-6</v>
      </c>
      <c r="I1029" s="6">
        <v>2.26944062061614E-6</v>
      </c>
      <c r="J1029" s="6">
        <v>2.3843363329758102E-6</v>
      </c>
      <c r="K1029" s="6">
        <v>2.0495011849302299E-6</v>
      </c>
      <c r="L1029" s="6">
        <v>2.31539900265885E-6</v>
      </c>
      <c r="M1029" s="6">
        <v>2.1932558049709098E-6</v>
      </c>
      <c r="N1029" s="4" t="b">
        <f>_xlfn.XLOOKUP(Table2[[#This Row],[Protein]],Table3[name],Table3[subloc_assigned],"")&lt;&gt;""</f>
        <v>0</v>
      </c>
      <c r="O1029" s="6" t="str" cm="1">
        <f t="array" ref="O1029">IF(Table2[[#This Row],[modeled?]]," "&amp;_xlfn.TEXTJOIN(" ",FALSE,_xlfn._xlws.FILTER(Table3[subloc_assigned],Table3[name]=Table2[[#This Row],[Protein]],""))&amp;" ","")</f>
        <v/>
      </c>
      <c r="P1029" s="6" t="b">
        <f>OR(ISNUMBER(FIND(" m ",Table2[[#This Row],[loc?]])),ISNUMBER(FIND(" mm ",Table2[[#This Row],[loc?]])))</f>
        <v>0</v>
      </c>
      <c r="Q1029" s="6" t="b">
        <f>AND(OR(ISNUMBER(FIND(" m ",Table2[[#This Row],[loc?]])),ISNUMBER(FIND(" mm ",Table2[[#This Row],[loc?]]))),SUBSTITUTE(SUBSTITUTE(Table2[[#This Row],[loc?]]," m ","")," mm ","")="")</f>
        <v>0</v>
      </c>
      <c r="R1029" s="36" cm="1">
        <f t="array" ref="R1029">AVERAGE(IF(Table2[[#This Row],[Min_aerobic_1]:[Min_aerobic_2]]="NA",0,Table2[[#This Row],[Min_aerobic_1]:[Min_aerobic_2]]))</f>
        <v>4.8590757545570704E-6</v>
      </c>
    </row>
    <row r="1030" spans="1:18" x14ac:dyDescent="0.35">
      <c r="A1030" s="4" t="s">
        <v>3084</v>
      </c>
      <c r="B1030" s="4" t="s">
        <v>3085</v>
      </c>
      <c r="C1030" s="4" t="s">
        <v>3086</v>
      </c>
      <c r="D1030" s="6">
        <v>6.2781650179681196E-6</v>
      </c>
      <c r="E1030" s="6">
        <v>6.3297370180886496E-6</v>
      </c>
      <c r="F1030" s="6">
        <v>6.4932766250351099E-6</v>
      </c>
      <c r="G1030" s="6">
        <v>6.5748985734776497E-6</v>
      </c>
      <c r="H1030" s="6">
        <v>5.7273514348055497E-6</v>
      </c>
      <c r="I1030" s="6">
        <v>5.6701034692941397E-6</v>
      </c>
      <c r="J1030" s="6">
        <v>5.8131411762185503E-6</v>
      </c>
      <c r="K1030" s="6">
        <v>5.9823123100857598E-6</v>
      </c>
      <c r="L1030" s="6">
        <v>6.3557600069262697E-6</v>
      </c>
      <c r="M1030" s="6">
        <v>6.1855916163376703E-6</v>
      </c>
      <c r="N1030" s="4" t="b">
        <f>_xlfn.XLOOKUP(Table2[[#This Row],[Protein]],Table3[name],Table3[subloc_assigned],"")&lt;&gt;""</f>
        <v>0</v>
      </c>
      <c r="O1030" s="6" t="str" cm="1">
        <f t="array" ref="O1030">IF(Table2[[#This Row],[modeled?]]," "&amp;_xlfn.TEXTJOIN(" ",FALSE,_xlfn._xlws.FILTER(Table3[subloc_assigned],Table3[name]=Table2[[#This Row],[Protein]],""))&amp;" ","")</f>
        <v/>
      </c>
      <c r="P1030" s="6" t="b">
        <f>OR(ISNUMBER(FIND(" m ",Table2[[#This Row],[loc?]])),ISNUMBER(FIND(" mm ",Table2[[#This Row],[loc?]])))</f>
        <v>0</v>
      </c>
      <c r="Q1030" s="6" t="b">
        <f>AND(OR(ISNUMBER(FIND(" m ",Table2[[#This Row],[loc?]])),ISNUMBER(FIND(" mm ",Table2[[#This Row],[loc?]]))),SUBSTITUTE(SUBSTITUTE(Table2[[#This Row],[loc?]]," m ","")," mm ","")="")</f>
        <v>0</v>
      </c>
      <c r="R1030" s="36" cm="1">
        <f t="array" ref="R1030">AVERAGE(IF(Table2[[#This Row],[Min_aerobic_1]:[Min_aerobic_2]]="NA",0,Table2[[#This Row],[Min_aerobic_1]:[Min_aerobic_2]]))</f>
        <v>6.303951018028385E-6</v>
      </c>
    </row>
    <row r="1031" spans="1:18" x14ac:dyDescent="0.35">
      <c r="A1031" s="4" t="s">
        <v>3087</v>
      </c>
      <c r="B1031" s="4" t="s">
        <v>3088</v>
      </c>
      <c r="C1031" s="4" t="s">
        <v>3089</v>
      </c>
      <c r="D1031" s="6">
        <v>4.7635247483966399E-5</v>
      </c>
      <c r="E1031" s="6">
        <v>3.8225965625543502E-5</v>
      </c>
      <c r="F1031" s="6">
        <v>5.2016180827333099E-5</v>
      </c>
      <c r="G1031" s="6">
        <v>5.2608468035714103E-5</v>
      </c>
      <c r="H1031" s="6">
        <v>5.1144307204876098E-5</v>
      </c>
      <c r="I1031" s="6">
        <v>4.86193966556739E-5</v>
      </c>
      <c r="J1031" s="6">
        <v>4.9476448207591103E-5</v>
      </c>
      <c r="K1031" s="6">
        <v>5.5185168357721598E-5</v>
      </c>
      <c r="L1031" s="6">
        <v>6.0705679018458901E-5</v>
      </c>
      <c r="M1031" s="6">
        <v>5.7307379338126197E-5</v>
      </c>
      <c r="N1031" s="4" t="b">
        <f>_xlfn.XLOOKUP(Table2[[#This Row],[Protein]],Table3[name],Table3[subloc_assigned],"")&lt;&gt;""</f>
        <v>0</v>
      </c>
      <c r="O1031" s="6" t="str" cm="1">
        <f t="array" ref="O1031">IF(Table2[[#This Row],[modeled?]]," "&amp;_xlfn.TEXTJOIN(" ",FALSE,_xlfn._xlws.FILTER(Table3[subloc_assigned],Table3[name]=Table2[[#This Row],[Protein]],""))&amp;" ","")</f>
        <v/>
      </c>
      <c r="P1031" s="6" t="b">
        <f>OR(ISNUMBER(FIND(" m ",Table2[[#This Row],[loc?]])),ISNUMBER(FIND(" mm ",Table2[[#This Row],[loc?]])))</f>
        <v>0</v>
      </c>
      <c r="Q1031" s="6" t="b">
        <f>AND(OR(ISNUMBER(FIND(" m ",Table2[[#This Row],[loc?]])),ISNUMBER(FIND(" mm ",Table2[[#This Row],[loc?]]))),SUBSTITUTE(SUBSTITUTE(Table2[[#This Row],[loc?]]," m ","")," mm ","")="")</f>
        <v>0</v>
      </c>
      <c r="R1031" s="36" cm="1">
        <f t="array" ref="R1031">AVERAGE(IF(Table2[[#This Row],[Min_aerobic_1]:[Min_aerobic_2]]="NA",0,Table2[[#This Row],[Min_aerobic_1]:[Min_aerobic_2]]))</f>
        <v>4.2930606554754947E-5</v>
      </c>
    </row>
    <row r="1032" spans="1:18" x14ac:dyDescent="0.35">
      <c r="A1032" s="4" t="s">
        <v>3090</v>
      </c>
      <c r="B1032" s="4" t="s">
        <v>3091</v>
      </c>
      <c r="C1032" s="4" t="s">
        <v>3092</v>
      </c>
      <c r="D1032" s="4">
        <v>3.5116254806373998E-4</v>
      </c>
      <c r="E1032" s="4">
        <v>4.0078720427100701E-4</v>
      </c>
      <c r="F1032" s="4">
        <v>2.72406002727702E-3</v>
      </c>
      <c r="G1032" s="4">
        <v>2.6252759017226001E-3</v>
      </c>
      <c r="H1032" s="4">
        <v>4.1407000187359199E-4</v>
      </c>
      <c r="I1032" s="4">
        <v>4.9713349939673195E-4</v>
      </c>
      <c r="J1032" s="4">
        <v>5.4326423578433E-4</v>
      </c>
      <c r="K1032" s="4">
        <v>9.5811881126770795E-4</v>
      </c>
      <c r="L1032" s="4">
        <v>1.15558913459223E-3</v>
      </c>
      <c r="M1032" s="4">
        <v>1.2399518077600999E-3</v>
      </c>
      <c r="N1032" s="4" t="b">
        <f>_xlfn.XLOOKUP(Table2[[#This Row],[Protein]],Table3[name],Table3[subloc_assigned],"")&lt;&gt;""</f>
        <v>1</v>
      </c>
      <c r="O1032" s="6" t="str" cm="1">
        <f t="array" ref="O1032">IF(Table2[[#This Row],[modeled?]]," "&amp;_xlfn.TEXTJOIN(" ",FALSE,_xlfn._xlws.FILTER(Table3[subloc_assigned],Table3[name]=Table2[[#This Row],[Protein]],""))&amp;" ","")</f>
        <v xml:space="preserve"> en </v>
      </c>
      <c r="P1032" s="6" t="b">
        <f>OR(ISNUMBER(FIND(" m ",Table2[[#This Row],[loc?]])),ISNUMBER(FIND(" mm ",Table2[[#This Row],[loc?]])))</f>
        <v>0</v>
      </c>
      <c r="Q1032" s="6" t="b">
        <f>AND(OR(ISNUMBER(FIND(" m ",Table2[[#This Row],[loc?]])),ISNUMBER(FIND(" mm ",Table2[[#This Row],[loc?]]))),SUBSTITUTE(SUBSTITUTE(Table2[[#This Row],[loc?]]," m ","")," mm ","")="")</f>
        <v>0</v>
      </c>
      <c r="R1032" s="36" cm="1">
        <f t="array" ref="R1032">AVERAGE(IF(Table2[[#This Row],[Min_aerobic_1]:[Min_aerobic_2]]="NA",0,Table2[[#This Row],[Min_aerobic_1]:[Min_aerobic_2]]))</f>
        <v>3.7597487616737352E-4</v>
      </c>
    </row>
    <row r="1033" spans="1:18" x14ac:dyDescent="0.35">
      <c r="A1033" s="4" t="s">
        <v>3093</v>
      </c>
      <c r="B1033" s="4" t="s">
        <v>3094</v>
      </c>
      <c r="C1033" s="4" t="s">
        <v>3095</v>
      </c>
      <c r="D1033" s="6">
        <v>3.1088363203170701E-6</v>
      </c>
      <c r="E1033" s="6">
        <v>2.33615028525761E-6</v>
      </c>
      <c r="F1033" s="6">
        <v>2.9951177161231698E-6</v>
      </c>
      <c r="G1033" s="6">
        <v>2.9077338735384602E-6</v>
      </c>
      <c r="H1033" s="6">
        <v>5.6442203951742597E-6</v>
      </c>
      <c r="I1033" s="6">
        <v>5.7924246329199703E-6</v>
      </c>
      <c r="J1033" s="6">
        <v>6.2089654383853902E-6</v>
      </c>
      <c r="K1033" s="6">
        <v>5.8429958601426399E-6</v>
      </c>
      <c r="L1033" s="6">
        <v>5.9886784733229001E-6</v>
      </c>
      <c r="M1033" s="6">
        <v>6.4368103155522098E-6</v>
      </c>
      <c r="N1033" s="4" t="b">
        <f>_xlfn.XLOOKUP(Table2[[#This Row],[Protein]],Table3[name],Table3[subloc_assigned],"")&lt;&gt;""</f>
        <v>0</v>
      </c>
      <c r="O1033" s="6" t="str" cm="1">
        <f t="array" ref="O1033">IF(Table2[[#This Row],[modeled?]]," "&amp;_xlfn.TEXTJOIN(" ",FALSE,_xlfn._xlws.FILTER(Table3[subloc_assigned],Table3[name]=Table2[[#This Row],[Protein]],""))&amp;" ","")</f>
        <v/>
      </c>
      <c r="P1033" s="6" t="b">
        <f>OR(ISNUMBER(FIND(" m ",Table2[[#This Row],[loc?]])),ISNUMBER(FIND(" mm ",Table2[[#This Row],[loc?]])))</f>
        <v>0</v>
      </c>
      <c r="Q1033" s="6" t="b">
        <f>AND(OR(ISNUMBER(FIND(" m ",Table2[[#This Row],[loc?]])),ISNUMBER(FIND(" mm ",Table2[[#This Row],[loc?]]))),SUBSTITUTE(SUBSTITUTE(Table2[[#This Row],[loc?]]," m ","")," mm ","")="")</f>
        <v>0</v>
      </c>
      <c r="R1033" s="36" cm="1">
        <f t="array" ref="R1033">AVERAGE(IF(Table2[[#This Row],[Min_aerobic_1]:[Min_aerobic_2]]="NA",0,Table2[[#This Row],[Min_aerobic_1]:[Min_aerobic_2]]))</f>
        <v>2.7224933027873402E-6</v>
      </c>
    </row>
    <row r="1034" spans="1:18" x14ac:dyDescent="0.35">
      <c r="A1034" s="4" t="s">
        <v>3096</v>
      </c>
      <c r="B1034" s="4" t="s">
        <v>3097</v>
      </c>
      <c r="C1034" s="4" t="s">
        <v>3098</v>
      </c>
      <c r="D1034" s="4" t="s">
        <v>19</v>
      </c>
      <c r="E1034" s="4" t="s">
        <v>19</v>
      </c>
      <c r="F1034" s="4" t="s">
        <v>19</v>
      </c>
      <c r="G1034" s="4" t="s">
        <v>19</v>
      </c>
      <c r="H1034" s="6">
        <v>1.95517101846959E-6</v>
      </c>
      <c r="I1034" s="6">
        <v>1.7980081992575399E-6</v>
      </c>
      <c r="J1034" s="6">
        <v>1.9679278982668899E-6</v>
      </c>
      <c r="K1034" s="6">
        <v>1.9785882042098799E-6</v>
      </c>
      <c r="L1034" s="6">
        <v>2.2246566035950299E-6</v>
      </c>
      <c r="M1034" s="6">
        <v>2.3726046878000998E-6</v>
      </c>
      <c r="N1034" s="4" t="b">
        <f>_xlfn.XLOOKUP(Table2[[#This Row],[Protein]],Table3[name],Table3[subloc_assigned],"")&lt;&gt;""</f>
        <v>0</v>
      </c>
      <c r="O1034" s="6" t="str" cm="1">
        <f t="array" ref="O1034">IF(Table2[[#This Row],[modeled?]]," "&amp;_xlfn.TEXTJOIN(" ",FALSE,_xlfn._xlws.FILTER(Table3[subloc_assigned],Table3[name]=Table2[[#This Row],[Protein]],""))&amp;" ","")</f>
        <v/>
      </c>
      <c r="P1034" s="6" t="b">
        <f>OR(ISNUMBER(FIND(" m ",Table2[[#This Row],[loc?]])),ISNUMBER(FIND(" mm ",Table2[[#This Row],[loc?]])))</f>
        <v>0</v>
      </c>
      <c r="Q1034" s="6" t="b">
        <f>AND(OR(ISNUMBER(FIND(" m ",Table2[[#This Row],[loc?]])),ISNUMBER(FIND(" mm ",Table2[[#This Row],[loc?]]))),SUBSTITUTE(SUBSTITUTE(Table2[[#This Row],[loc?]]," m ","")," mm ","")="")</f>
        <v>0</v>
      </c>
      <c r="R1034" s="36" cm="1">
        <f t="array" ref="R1034">AVERAGE(IF(Table2[[#This Row],[Min_aerobic_1]:[Min_aerobic_2]]="NA",0,Table2[[#This Row],[Min_aerobic_1]:[Min_aerobic_2]]))</f>
        <v>0</v>
      </c>
    </row>
    <row r="1035" spans="1:18" x14ac:dyDescent="0.35">
      <c r="A1035" s="4" t="s">
        <v>3099</v>
      </c>
      <c r="B1035" s="4" t="s">
        <v>3100</v>
      </c>
      <c r="C1035" s="4" t="s">
        <v>3101</v>
      </c>
      <c r="D1035" s="6">
        <v>8.3472433478262604E-7</v>
      </c>
      <c r="E1035" s="6">
        <v>8.4782572751102895E-7</v>
      </c>
      <c r="F1035" s="6">
        <v>8.6743477337747005E-7</v>
      </c>
      <c r="G1035" s="6">
        <v>9.4564591765242905E-7</v>
      </c>
      <c r="H1035" s="6">
        <v>1.8732878199401099E-6</v>
      </c>
      <c r="I1035" s="6">
        <v>6.5021667890531302E-7</v>
      </c>
      <c r="J1035" s="6">
        <v>1.6719786263418199E-6</v>
      </c>
      <c r="K1035" s="6">
        <v>1.0884566603831699E-6</v>
      </c>
      <c r="L1035" s="6">
        <v>7.28303330776405E-7</v>
      </c>
      <c r="M1035" s="6">
        <v>7.4221829504859496E-7</v>
      </c>
      <c r="N1035" s="4" t="b">
        <f>_xlfn.XLOOKUP(Table2[[#This Row],[Protein]],Table3[name],Table3[subloc_assigned],"")&lt;&gt;""</f>
        <v>0</v>
      </c>
      <c r="O1035" s="6" t="str" cm="1">
        <f t="array" ref="O1035">IF(Table2[[#This Row],[modeled?]]," "&amp;_xlfn.TEXTJOIN(" ",FALSE,_xlfn._xlws.FILTER(Table3[subloc_assigned],Table3[name]=Table2[[#This Row],[Protein]],""))&amp;" ","")</f>
        <v/>
      </c>
      <c r="P1035" s="6" t="b">
        <f>OR(ISNUMBER(FIND(" m ",Table2[[#This Row],[loc?]])),ISNUMBER(FIND(" mm ",Table2[[#This Row],[loc?]])))</f>
        <v>0</v>
      </c>
      <c r="Q1035" s="6" t="b">
        <f>AND(OR(ISNUMBER(FIND(" m ",Table2[[#This Row],[loc?]])),ISNUMBER(FIND(" mm ",Table2[[#This Row],[loc?]]))),SUBSTITUTE(SUBSTITUTE(Table2[[#This Row],[loc?]]," m ","")," mm ","")="")</f>
        <v>0</v>
      </c>
      <c r="R1035" s="36" cm="1">
        <f t="array" ref="R1035">AVERAGE(IF(Table2[[#This Row],[Min_aerobic_1]:[Min_aerobic_2]]="NA",0,Table2[[#This Row],[Min_aerobic_1]:[Min_aerobic_2]]))</f>
        <v>8.412750311468275E-7</v>
      </c>
    </row>
    <row r="1036" spans="1:18" x14ac:dyDescent="0.35">
      <c r="A1036" s="4" t="s">
        <v>3102</v>
      </c>
      <c r="B1036" s="4" t="s">
        <v>3103</v>
      </c>
      <c r="C1036" s="4" t="s">
        <v>3104</v>
      </c>
      <c r="D1036" s="6">
        <v>8.1045323269721607E-6</v>
      </c>
      <c r="E1036" s="6">
        <v>1.02409651486726E-5</v>
      </c>
      <c r="F1036" s="6">
        <v>9.6013965769700208E-6</v>
      </c>
      <c r="G1036" s="6">
        <v>9.7615876427795893E-6</v>
      </c>
      <c r="H1036" s="4" t="s">
        <v>19</v>
      </c>
      <c r="I1036" s="4" t="s">
        <v>19</v>
      </c>
      <c r="J1036" s="4" t="s">
        <v>19</v>
      </c>
      <c r="K1036" s="4" t="s">
        <v>19</v>
      </c>
      <c r="L1036" s="4" t="s">
        <v>19</v>
      </c>
      <c r="M1036" s="4" t="s">
        <v>19</v>
      </c>
      <c r="N1036" s="4" t="b">
        <f>_xlfn.XLOOKUP(Table2[[#This Row],[Protein]],Table3[name],Table3[subloc_assigned],"")&lt;&gt;""</f>
        <v>0</v>
      </c>
      <c r="O1036" s="6" t="str" cm="1">
        <f t="array" ref="O1036">IF(Table2[[#This Row],[modeled?]]," "&amp;_xlfn.TEXTJOIN(" ",FALSE,_xlfn._xlws.FILTER(Table3[subloc_assigned],Table3[name]=Table2[[#This Row],[Protein]],""))&amp;" ","")</f>
        <v/>
      </c>
      <c r="P1036" s="6" t="b">
        <f>OR(ISNUMBER(FIND(" m ",Table2[[#This Row],[loc?]])),ISNUMBER(FIND(" mm ",Table2[[#This Row],[loc?]])))</f>
        <v>0</v>
      </c>
      <c r="Q1036" s="6" t="b">
        <f>AND(OR(ISNUMBER(FIND(" m ",Table2[[#This Row],[loc?]])),ISNUMBER(FIND(" mm ",Table2[[#This Row],[loc?]]))),SUBSTITUTE(SUBSTITUTE(Table2[[#This Row],[loc?]]," m ","")," mm ","")="")</f>
        <v>0</v>
      </c>
      <c r="R1036" s="36" cm="1">
        <f t="array" ref="R1036">AVERAGE(IF(Table2[[#This Row],[Min_aerobic_1]:[Min_aerobic_2]]="NA",0,Table2[[#This Row],[Min_aerobic_1]:[Min_aerobic_2]]))</f>
        <v>9.1727487378223796E-6</v>
      </c>
    </row>
    <row r="1037" spans="1:18" x14ac:dyDescent="0.35">
      <c r="A1037" s="4" t="s">
        <v>3105</v>
      </c>
      <c r="B1037" s="4" t="s">
        <v>3106</v>
      </c>
      <c r="C1037" s="4" t="s">
        <v>3107</v>
      </c>
      <c r="D1037" s="6">
        <v>1.65334089444035E-5</v>
      </c>
      <c r="E1037" s="6">
        <v>1.8024320616539102E-5</v>
      </c>
      <c r="F1037" s="6">
        <v>2.0228453856397099E-5</v>
      </c>
      <c r="G1037" s="6">
        <v>2.0650682598238699E-5</v>
      </c>
      <c r="H1037" s="6">
        <v>2.6851282411825798E-5</v>
      </c>
      <c r="I1037" s="6">
        <v>2.7030944736637201E-5</v>
      </c>
      <c r="J1037" s="6">
        <v>2.7958968400296001E-5</v>
      </c>
      <c r="K1037" s="6">
        <v>3.3766618257572798E-5</v>
      </c>
      <c r="L1037" s="6">
        <v>3.3094128955768398E-5</v>
      </c>
      <c r="M1037" s="6">
        <v>3.3799904330390899E-5</v>
      </c>
      <c r="N1037" s="4" t="b">
        <f>_xlfn.XLOOKUP(Table2[[#This Row],[Protein]],Table3[name],Table3[subloc_assigned],"")&lt;&gt;""</f>
        <v>0</v>
      </c>
      <c r="O1037" s="6" t="str" cm="1">
        <f t="array" ref="O1037">IF(Table2[[#This Row],[modeled?]]," "&amp;_xlfn.TEXTJOIN(" ",FALSE,_xlfn._xlws.FILTER(Table3[subloc_assigned],Table3[name]=Table2[[#This Row],[Protein]],""))&amp;" ","")</f>
        <v/>
      </c>
      <c r="P1037" s="6" t="b">
        <f>OR(ISNUMBER(FIND(" m ",Table2[[#This Row],[loc?]])),ISNUMBER(FIND(" mm ",Table2[[#This Row],[loc?]])))</f>
        <v>0</v>
      </c>
      <c r="Q1037" s="6" t="b">
        <f>AND(OR(ISNUMBER(FIND(" m ",Table2[[#This Row],[loc?]])),ISNUMBER(FIND(" mm ",Table2[[#This Row],[loc?]]))),SUBSTITUTE(SUBSTITUTE(Table2[[#This Row],[loc?]]," m ","")," mm ","")="")</f>
        <v>0</v>
      </c>
      <c r="R1037" s="36" cm="1">
        <f t="array" ref="R1037">AVERAGE(IF(Table2[[#This Row],[Min_aerobic_1]:[Min_aerobic_2]]="NA",0,Table2[[#This Row],[Min_aerobic_1]:[Min_aerobic_2]]))</f>
        <v>1.7278864780471299E-5</v>
      </c>
    </row>
    <row r="1038" spans="1:18" x14ac:dyDescent="0.35">
      <c r="A1038" s="4" t="s">
        <v>3108</v>
      </c>
      <c r="B1038" s="4" t="s">
        <v>3109</v>
      </c>
      <c r="C1038" s="4" t="s">
        <v>3110</v>
      </c>
      <c r="D1038" s="6">
        <v>4.1504642177829299E-5</v>
      </c>
      <c r="E1038" s="6">
        <v>3.8935471016753398E-5</v>
      </c>
      <c r="F1038" s="6">
        <v>4.25417839497506E-5</v>
      </c>
      <c r="G1038" s="6">
        <v>4.1899275187762599E-5</v>
      </c>
      <c r="H1038" s="6">
        <v>5.0819396588522801E-5</v>
      </c>
      <c r="I1038" s="6">
        <v>5.06956844690671E-5</v>
      </c>
      <c r="J1038" s="6">
        <v>5.2483968429242098E-5</v>
      </c>
      <c r="K1038" s="6">
        <v>5.0741096622759097E-5</v>
      </c>
      <c r="L1038" s="6">
        <v>5.6555290424242499E-5</v>
      </c>
      <c r="M1038" s="6">
        <v>5.5459557766070098E-5</v>
      </c>
      <c r="N1038" s="4" t="b">
        <f>_xlfn.XLOOKUP(Table2[[#This Row],[Protein]],Table3[name],Table3[subloc_assigned],"")&lt;&gt;""</f>
        <v>0</v>
      </c>
      <c r="O1038" s="6" t="str" cm="1">
        <f t="array" ref="O1038">IF(Table2[[#This Row],[modeled?]]," "&amp;_xlfn.TEXTJOIN(" ",FALSE,_xlfn._xlws.FILTER(Table3[subloc_assigned],Table3[name]=Table2[[#This Row],[Protein]],""))&amp;" ","")</f>
        <v/>
      </c>
      <c r="P1038" s="6" t="b">
        <f>OR(ISNUMBER(FIND(" m ",Table2[[#This Row],[loc?]])),ISNUMBER(FIND(" mm ",Table2[[#This Row],[loc?]])))</f>
        <v>0</v>
      </c>
      <c r="Q1038" s="6" t="b">
        <f>AND(OR(ISNUMBER(FIND(" m ",Table2[[#This Row],[loc?]])),ISNUMBER(FIND(" mm ",Table2[[#This Row],[loc?]]))),SUBSTITUTE(SUBSTITUTE(Table2[[#This Row],[loc?]]," m ","")," mm ","")="")</f>
        <v>0</v>
      </c>
      <c r="R1038" s="36" cm="1">
        <f t="array" ref="R1038">AVERAGE(IF(Table2[[#This Row],[Min_aerobic_1]:[Min_aerobic_2]]="NA",0,Table2[[#This Row],[Min_aerobic_1]:[Min_aerobic_2]]))</f>
        <v>4.0220056597291352E-5</v>
      </c>
    </row>
    <row r="1039" spans="1:18" x14ac:dyDescent="0.35">
      <c r="A1039" s="4" t="s">
        <v>3111</v>
      </c>
      <c r="B1039" s="4" t="s">
        <v>3112</v>
      </c>
      <c r="C1039" s="4" t="s">
        <v>3113</v>
      </c>
      <c r="D1039" s="4" t="s">
        <v>19</v>
      </c>
      <c r="E1039" s="4" t="s">
        <v>19</v>
      </c>
      <c r="F1039" s="4" t="s">
        <v>19</v>
      </c>
      <c r="G1039" s="4" t="s">
        <v>19</v>
      </c>
      <c r="H1039" s="6">
        <v>1.1960340171184799E-6</v>
      </c>
      <c r="I1039" s="6">
        <v>1.2301290883928801E-6</v>
      </c>
      <c r="J1039" s="6">
        <v>1.2734170115006199E-6</v>
      </c>
      <c r="K1039" s="6">
        <v>1.35491157965028E-6</v>
      </c>
      <c r="L1039" s="6">
        <v>1.45810664619584E-6</v>
      </c>
      <c r="M1039" s="6">
        <v>1.4694073852922599E-6</v>
      </c>
      <c r="N1039" s="4" t="b">
        <f>_xlfn.XLOOKUP(Table2[[#This Row],[Protein]],Table3[name],Table3[subloc_assigned],"")&lt;&gt;""</f>
        <v>0</v>
      </c>
      <c r="O1039" s="6" t="str" cm="1">
        <f t="array" ref="O1039">IF(Table2[[#This Row],[modeled?]]," "&amp;_xlfn.TEXTJOIN(" ",FALSE,_xlfn._xlws.FILTER(Table3[subloc_assigned],Table3[name]=Table2[[#This Row],[Protein]],""))&amp;" ","")</f>
        <v/>
      </c>
      <c r="P1039" s="6" t="b">
        <f>OR(ISNUMBER(FIND(" m ",Table2[[#This Row],[loc?]])),ISNUMBER(FIND(" mm ",Table2[[#This Row],[loc?]])))</f>
        <v>0</v>
      </c>
      <c r="Q1039" s="6" t="b">
        <f>AND(OR(ISNUMBER(FIND(" m ",Table2[[#This Row],[loc?]])),ISNUMBER(FIND(" mm ",Table2[[#This Row],[loc?]]))),SUBSTITUTE(SUBSTITUTE(Table2[[#This Row],[loc?]]," m ","")," mm ","")="")</f>
        <v>0</v>
      </c>
      <c r="R1039" s="36" cm="1">
        <f t="array" ref="R1039">AVERAGE(IF(Table2[[#This Row],[Min_aerobic_1]:[Min_aerobic_2]]="NA",0,Table2[[#This Row],[Min_aerobic_1]:[Min_aerobic_2]]))</f>
        <v>0</v>
      </c>
    </row>
    <row r="1040" spans="1:18" x14ac:dyDescent="0.35">
      <c r="A1040" s="4" t="s">
        <v>3114</v>
      </c>
      <c r="B1040" s="4" t="s">
        <v>3115</v>
      </c>
      <c r="C1040" s="4" t="s">
        <v>3116</v>
      </c>
      <c r="D1040" s="4">
        <v>8.4838644270283697E-4</v>
      </c>
      <c r="E1040" s="4">
        <v>1.0537447579048701E-3</v>
      </c>
      <c r="F1040" s="4">
        <v>1.06451132836043E-3</v>
      </c>
      <c r="G1040" s="4">
        <v>1.09260178381628E-3</v>
      </c>
      <c r="H1040" s="4">
        <v>6.2208814610258502E-4</v>
      </c>
      <c r="I1040" s="4">
        <v>6.0917804310367996E-4</v>
      </c>
      <c r="J1040" s="4">
        <v>6.2894651573009504E-4</v>
      </c>
      <c r="K1040" s="4">
        <v>6.8116539317810505E-4</v>
      </c>
      <c r="L1040" s="4">
        <v>6.9822994064708201E-4</v>
      </c>
      <c r="M1040" s="4">
        <v>6.9729300036380803E-4</v>
      </c>
      <c r="N1040" s="4" t="b">
        <f>_xlfn.XLOOKUP(Table2[[#This Row],[Protein]],Table3[name],Table3[subloc_assigned],"")&lt;&gt;""</f>
        <v>0</v>
      </c>
      <c r="O1040" s="6" t="str" cm="1">
        <f t="array" ref="O1040">IF(Table2[[#This Row],[modeled?]]," "&amp;_xlfn.TEXTJOIN(" ",FALSE,_xlfn._xlws.FILTER(Table3[subloc_assigned],Table3[name]=Table2[[#This Row],[Protein]],""))&amp;" ","")</f>
        <v/>
      </c>
      <c r="P1040" s="6" t="b">
        <f>OR(ISNUMBER(FIND(" m ",Table2[[#This Row],[loc?]])),ISNUMBER(FIND(" mm ",Table2[[#This Row],[loc?]])))</f>
        <v>0</v>
      </c>
      <c r="Q1040" s="6" t="b">
        <f>AND(OR(ISNUMBER(FIND(" m ",Table2[[#This Row],[loc?]])),ISNUMBER(FIND(" mm ",Table2[[#This Row],[loc?]]))),SUBSTITUTE(SUBSTITUTE(Table2[[#This Row],[loc?]]," m ","")," mm ","")="")</f>
        <v>0</v>
      </c>
      <c r="R1040" s="36" cm="1">
        <f t="array" ref="R1040">AVERAGE(IF(Table2[[#This Row],[Min_aerobic_1]:[Min_aerobic_2]]="NA",0,Table2[[#This Row],[Min_aerobic_1]:[Min_aerobic_2]]))</f>
        <v>9.5106560030385357E-4</v>
      </c>
    </row>
    <row r="1041" spans="1:18" x14ac:dyDescent="0.35">
      <c r="A1041" s="4" t="s">
        <v>3117</v>
      </c>
      <c r="B1041" s="4" t="s">
        <v>3118</v>
      </c>
      <c r="C1041" s="4" t="s">
        <v>3119</v>
      </c>
      <c r="D1041" s="6">
        <v>4.47063277342537E-6</v>
      </c>
      <c r="E1041" s="6">
        <v>4.7908262431326999E-6</v>
      </c>
      <c r="F1041" s="6">
        <v>5.1388266510608001E-6</v>
      </c>
      <c r="G1041" s="6">
        <v>5.4044819831668698E-6</v>
      </c>
      <c r="H1041" s="6">
        <v>1.1252218446035801E-6</v>
      </c>
      <c r="I1041" s="6">
        <v>1.1319275004844401E-6</v>
      </c>
      <c r="J1041" s="6">
        <v>1.1404913015597101E-6</v>
      </c>
      <c r="K1041" s="6">
        <v>1.17233956024115E-6</v>
      </c>
      <c r="L1041" s="6">
        <v>1.37577555371298E-6</v>
      </c>
      <c r="M1041" s="6">
        <v>1.4271152612931399E-6</v>
      </c>
      <c r="N1041" s="4" t="b">
        <f>_xlfn.XLOOKUP(Table2[[#This Row],[Protein]],Table3[name],Table3[subloc_assigned],"")&lt;&gt;""</f>
        <v>0</v>
      </c>
      <c r="O1041" s="6" t="str" cm="1">
        <f t="array" ref="O1041">IF(Table2[[#This Row],[modeled?]]," "&amp;_xlfn.TEXTJOIN(" ",FALSE,_xlfn._xlws.FILTER(Table3[subloc_assigned],Table3[name]=Table2[[#This Row],[Protein]],""))&amp;" ","")</f>
        <v/>
      </c>
      <c r="P1041" s="6" t="b">
        <f>OR(ISNUMBER(FIND(" m ",Table2[[#This Row],[loc?]])),ISNUMBER(FIND(" mm ",Table2[[#This Row],[loc?]])))</f>
        <v>0</v>
      </c>
      <c r="Q1041" s="6" t="b">
        <f>AND(OR(ISNUMBER(FIND(" m ",Table2[[#This Row],[loc?]])),ISNUMBER(FIND(" mm ",Table2[[#This Row],[loc?]]))),SUBSTITUTE(SUBSTITUTE(Table2[[#This Row],[loc?]]," m ","")," mm ","")="")</f>
        <v>0</v>
      </c>
      <c r="R1041" s="36" cm="1">
        <f t="array" ref="R1041">AVERAGE(IF(Table2[[#This Row],[Min_aerobic_1]:[Min_aerobic_2]]="NA",0,Table2[[#This Row],[Min_aerobic_1]:[Min_aerobic_2]]))</f>
        <v>4.630729508279035E-6</v>
      </c>
    </row>
    <row r="1042" spans="1:18" x14ac:dyDescent="0.35">
      <c r="A1042" s="4" t="s">
        <v>3120</v>
      </c>
      <c r="B1042" s="4" t="s">
        <v>3121</v>
      </c>
      <c r="C1042" s="4" t="s">
        <v>3122</v>
      </c>
      <c r="D1042" s="4" t="s">
        <v>19</v>
      </c>
      <c r="E1042" s="4" t="s">
        <v>19</v>
      </c>
      <c r="F1042" s="4" t="s">
        <v>19</v>
      </c>
      <c r="G1042" s="4" t="s">
        <v>19</v>
      </c>
      <c r="H1042" s="6">
        <v>5.9506407415121404E-6</v>
      </c>
      <c r="I1042" s="6">
        <v>6.2279657855448203E-6</v>
      </c>
      <c r="J1042" s="6">
        <v>5.5636048043281004E-6</v>
      </c>
      <c r="K1042" s="6">
        <v>5.3064421354635301E-6</v>
      </c>
      <c r="L1042" s="6">
        <v>5.8216610946851397E-6</v>
      </c>
      <c r="M1042" s="6">
        <v>5.6178340069774901E-6</v>
      </c>
      <c r="N1042" s="4" t="b">
        <f>_xlfn.XLOOKUP(Table2[[#This Row],[Protein]],Table3[name],Table3[subloc_assigned],"")&lt;&gt;""</f>
        <v>1</v>
      </c>
      <c r="O1042" s="6" t="str" cm="1">
        <f t="array" ref="O1042">IF(Table2[[#This Row],[modeled?]]," "&amp;_xlfn.TEXTJOIN(" ",FALSE,_xlfn._xlws.FILTER(Table3[subloc_assigned],Table3[name]=Table2[[#This Row],[Protein]],""))&amp;" ","")</f>
        <v xml:space="preserve"> vm </v>
      </c>
      <c r="P1042" s="6" t="b">
        <f>OR(ISNUMBER(FIND(" m ",Table2[[#This Row],[loc?]])),ISNUMBER(FIND(" mm ",Table2[[#This Row],[loc?]])))</f>
        <v>0</v>
      </c>
      <c r="Q1042" s="6" t="b">
        <f>AND(OR(ISNUMBER(FIND(" m ",Table2[[#This Row],[loc?]])),ISNUMBER(FIND(" mm ",Table2[[#This Row],[loc?]]))),SUBSTITUTE(SUBSTITUTE(Table2[[#This Row],[loc?]]," m ","")," mm ","")="")</f>
        <v>0</v>
      </c>
      <c r="R1042" s="36" cm="1">
        <f t="array" ref="R1042">AVERAGE(IF(Table2[[#This Row],[Min_aerobic_1]:[Min_aerobic_2]]="NA",0,Table2[[#This Row],[Min_aerobic_1]:[Min_aerobic_2]]))</f>
        <v>0</v>
      </c>
    </row>
    <row r="1043" spans="1:18" x14ac:dyDescent="0.35">
      <c r="A1043" s="4" t="s">
        <v>3123</v>
      </c>
      <c r="B1043" s="4" t="s">
        <v>3124</v>
      </c>
      <c r="C1043" s="4" t="s">
        <v>3125</v>
      </c>
      <c r="D1043" s="4">
        <v>1.25661864586059E-4</v>
      </c>
      <c r="E1043" s="4">
        <v>1.2766377662577999E-4</v>
      </c>
      <c r="F1043" s="4">
        <v>1.27687342757402E-4</v>
      </c>
      <c r="G1043" s="4">
        <v>1.30539821904148E-4</v>
      </c>
      <c r="H1043" s="6">
        <v>3.3672325501369597E-5</v>
      </c>
      <c r="I1043" s="6">
        <v>3.4195592551637803E-5</v>
      </c>
      <c r="J1043" s="6">
        <v>3.8070819209402401E-5</v>
      </c>
      <c r="K1043" s="6">
        <v>3.3355182461522401E-5</v>
      </c>
      <c r="L1043" s="6">
        <v>3.4794048623598501E-5</v>
      </c>
      <c r="M1043" s="6">
        <v>3.5324830480762497E-5</v>
      </c>
      <c r="N1043" s="4" t="b">
        <f>_xlfn.XLOOKUP(Table2[[#This Row],[Protein]],Table3[name],Table3[subloc_assigned],"")&lt;&gt;""</f>
        <v>0</v>
      </c>
      <c r="O1043" s="6" t="str" cm="1">
        <f t="array" ref="O1043">IF(Table2[[#This Row],[modeled?]]," "&amp;_xlfn.TEXTJOIN(" ",FALSE,_xlfn._xlws.FILTER(Table3[subloc_assigned],Table3[name]=Table2[[#This Row],[Protein]],""))&amp;" ","")</f>
        <v/>
      </c>
      <c r="P1043" s="6" t="b">
        <f>OR(ISNUMBER(FIND(" m ",Table2[[#This Row],[loc?]])),ISNUMBER(FIND(" mm ",Table2[[#This Row],[loc?]])))</f>
        <v>0</v>
      </c>
      <c r="Q1043" s="6" t="b">
        <f>AND(OR(ISNUMBER(FIND(" m ",Table2[[#This Row],[loc?]])),ISNUMBER(FIND(" mm ",Table2[[#This Row],[loc?]]))),SUBSTITUTE(SUBSTITUTE(Table2[[#This Row],[loc?]]," m ","")," mm ","")="")</f>
        <v>0</v>
      </c>
      <c r="R1043" s="36" cm="1">
        <f t="array" ref="R1043">AVERAGE(IF(Table2[[#This Row],[Min_aerobic_1]:[Min_aerobic_2]]="NA",0,Table2[[#This Row],[Min_aerobic_1]:[Min_aerobic_2]]))</f>
        <v>1.2666282060591949E-4</v>
      </c>
    </row>
    <row r="1044" spans="1:18" x14ac:dyDescent="0.35">
      <c r="A1044" s="4" t="s">
        <v>3126</v>
      </c>
      <c r="B1044" s="4" t="s">
        <v>3127</v>
      </c>
      <c r="C1044" s="4" t="s">
        <v>3128</v>
      </c>
      <c r="D1044" s="6">
        <v>2.1532428850750101E-5</v>
      </c>
      <c r="E1044" s="6">
        <v>1.61226411697865E-5</v>
      </c>
      <c r="F1044" s="6">
        <v>2.20179767017586E-5</v>
      </c>
      <c r="G1044" s="6">
        <v>2.44829587678382E-5</v>
      </c>
      <c r="H1044" s="6">
        <v>2.6004642481134599E-5</v>
      </c>
      <c r="I1044" s="6">
        <v>2.6187385043044E-5</v>
      </c>
      <c r="J1044" s="6">
        <v>2.75963393479937E-5</v>
      </c>
      <c r="K1044" s="6">
        <v>2.8713060984493999E-5</v>
      </c>
      <c r="L1044" s="6">
        <v>2.9133484517209699E-5</v>
      </c>
      <c r="M1044" s="6">
        <v>3.08159761076282E-5</v>
      </c>
      <c r="N1044" s="4" t="b">
        <f>_xlfn.XLOOKUP(Table2[[#This Row],[Protein]],Table3[name],Table3[subloc_assigned],"")&lt;&gt;""</f>
        <v>0</v>
      </c>
      <c r="O1044" s="6" t="str" cm="1">
        <f t="array" ref="O1044">IF(Table2[[#This Row],[modeled?]]," "&amp;_xlfn.TEXTJOIN(" ",FALSE,_xlfn._xlws.FILTER(Table3[subloc_assigned],Table3[name]=Table2[[#This Row],[Protein]],""))&amp;" ","")</f>
        <v/>
      </c>
      <c r="P1044" s="6" t="b">
        <f>OR(ISNUMBER(FIND(" m ",Table2[[#This Row],[loc?]])),ISNUMBER(FIND(" mm ",Table2[[#This Row],[loc?]])))</f>
        <v>0</v>
      </c>
      <c r="Q1044" s="6" t="b">
        <f>AND(OR(ISNUMBER(FIND(" m ",Table2[[#This Row],[loc?]])),ISNUMBER(FIND(" mm ",Table2[[#This Row],[loc?]]))),SUBSTITUTE(SUBSTITUTE(Table2[[#This Row],[loc?]]," m ","")," mm ","")="")</f>
        <v>0</v>
      </c>
      <c r="R1044" s="36" cm="1">
        <f t="array" ref="R1044">AVERAGE(IF(Table2[[#This Row],[Min_aerobic_1]:[Min_aerobic_2]]="NA",0,Table2[[#This Row],[Min_aerobic_1]:[Min_aerobic_2]]))</f>
        <v>1.8827535010268301E-5</v>
      </c>
    </row>
    <row r="1045" spans="1:18" x14ac:dyDescent="0.35">
      <c r="A1045" s="4" t="s">
        <v>3129</v>
      </c>
      <c r="B1045" s="4" t="s">
        <v>3130</v>
      </c>
      <c r="C1045" s="4" t="s">
        <v>3131</v>
      </c>
      <c r="D1045" s="6">
        <v>6.6206178173975603E-6</v>
      </c>
      <c r="E1045" s="6">
        <v>5.7959240306023497E-6</v>
      </c>
      <c r="F1045" s="6">
        <v>7.9195957427289807E-6</v>
      </c>
      <c r="G1045" s="6">
        <v>8.1813913753496093E-6</v>
      </c>
      <c r="H1045" s="6">
        <v>5.1575252443515304E-6</v>
      </c>
      <c r="I1045" s="6">
        <v>4.7670555121040801E-6</v>
      </c>
      <c r="J1045" s="6">
        <v>6.0537498782592404E-6</v>
      </c>
      <c r="K1045" s="6">
        <v>6.18329581015743E-6</v>
      </c>
      <c r="L1045" s="6">
        <v>6.3301012438127503E-6</v>
      </c>
      <c r="M1045" s="6">
        <v>6.5425222740429096E-6</v>
      </c>
      <c r="N1045" s="4" t="b">
        <f>_xlfn.XLOOKUP(Table2[[#This Row],[Protein]],Table3[name],Table3[subloc_assigned],"")&lt;&gt;""</f>
        <v>0</v>
      </c>
      <c r="O1045" s="6" t="str" cm="1">
        <f t="array" ref="O1045">IF(Table2[[#This Row],[modeled?]]," "&amp;_xlfn.TEXTJOIN(" ",FALSE,_xlfn._xlws.FILTER(Table3[subloc_assigned],Table3[name]=Table2[[#This Row],[Protein]],""))&amp;" ","")</f>
        <v/>
      </c>
      <c r="P1045" s="6" t="b">
        <f>OR(ISNUMBER(FIND(" m ",Table2[[#This Row],[loc?]])),ISNUMBER(FIND(" mm ",Table2[[#This Row],[loc?]])))</f>
        <v>0</v>
      </c>
      <c r="Q1045" s="6" t="b">
        <f>AND(OR(ISNUMBER(FIND(" m ",Table2[[#This Row],[loc?]])),ISNUMBER(FIND(" mm ",Table2[[#This Row],[loc?]]))),SUBSTITUTE(SUBSTITUTE(Table2[[#This Row],[loc?]]," m ","")," mm ","")="")</f>
        <v>0</v>
      </c>
      <c r="R1045" s="36" cm="1">
        <f t="array" ref="R1045">AVERAGE(IF(Table2[[#This Row],[Min_aerobic_1]:[Min_aerobic_2]]="NA",0,Table2[[#This Row],[Min_aerobic_1]:[Min_aerobic_2]]))</f>
        <v>6.2082709239999554E-6</v>
      </c>
    </row>
    <row r="1046" spans="1:18" x14ac:dyDescent="0.35">
      <c r="A1046" s="4" t="s">
        <v>3132</v>
      </c>
      <c r="B1046" s="4" t="s">
        <v>3133</v>
      </c>
      <c r="C1046" s="4" t="s">
        <v>3134</v>
      </c>
      <c r="D1046" s="6">
        <v>5.2360966625518501E-6</v>
      </c>
      <c r="E1046" s="6">
        <v>5.4954773454074504E-6</v>
      </c>
      <c r="F1046" s="6">
        <v>5.5125912099545097E-6</v>
      </c>
      <c r="G1046" s="6">
        <v>5.4675856714422903E-6</v>
      </c>
      <c r="H1046" s="6">
        <v>4.2797305086397098E-6</v>
      </c>
      <c r="I1046" s="6">
        <v>4.0297374730360298E-6</v>
      </c>
      <c r="J1046" s="6">
        <v>4.6260129184884203E-6</v>
      </c>
      <c r="K1046" s="6">
        <v>4.0319478823991204E-6</v>
      </c>
      <c r="L1046" s="6">
        <v>4.6087762982808304E-6</v>
      </c>
      <c r="M1046" s="6">
        <v>4.1638497107200898E-6</v>
      </c>
      <c r="N1046" s="4" t="b">
        <f>_xlfn.XLOOKUP(Table2[[#This Row],[Protein]],Table3[name],Table3[subloc_assigned],"")&lt;&gt;""</f>
        <v>0</v>
      </c>
      <c r="O1046" s="6" t="str" cm="1">
        <f t="array" ref="O1046">IF(Table2[[#This Row],[modeled?]]," "&amp;_xlfn.TEXTJOIN(" ",FALSE,_xlfn._xlws.FILTER(Table3[subloc_assigned],Table3[name]=Table2[[#This Row],[Protein]],""))&amp;" ","")</f>
        <v/>
      </c>
      <c r="P1046" s="6" t="b">
        <f>OR(ISNUMBER(FIND(" m ",Table2[[#This Row],[loc?]])),ISNUMBER(FIND(" mm ",Table2[[#This Row],[loc?]])))</f>
        <v>0</v>
      </c>
      <c r="Q1046" s="6" t="b">
        <f>AND(OR(ISNUMBER(FIND(" m ",Table2[[#This Row],[loc?]])),ISNUMBER(FIND(" mm ",Table2[[#This Row],[loc?]]))),SUBSTITUTE(SUBSTITUTE(Table2[[#This Row],[loc?]]," m ","")," mm ","")="")</f>
        <v>0</v>
      </c>
      <c r="R1046" s="36" cm="1">
        <f t="array" ref="R1046">AVERAGE(IF(Table2[[#This Row],[Min_aerobic_1]:[Min_aerobic_2]]="NA",0,Table2[[#This Row],[Min_aerobic_1]:[Min_aerobic_2]]))</f>
        <v>5.3657870039796503E-6</v>
      </c>
    </row>
    <row r="1047" spans="1:18" x14ac:dyDescent="0.35">
      <c r="A1047" s="4" t="s">
        <v>3135</v>
      </c>
      <c r="B1047" s="4" t="s">
        <v>3136</v>
      </c>
      <c r="C1047" s="4" t="s">
        <v>3137</v>
      </c>
      <c r="D1047" s="6">
        <v>6.3266429981473804E-6</v>
      </c>
      <c r="E1047" s="6">
        <v>5.3161802761118804E-6</v>
      </c>
      <c r="F1047" s="6">
        <v>7.8044856304416592E-6</v>
      </c>
      <c r="G1047" s="6">
        <v>8.2931546214921898E-6</v>
      </c>
      <c r="H1047" s="6">
        <v>8.8148311242562695E-6</v>
      </c>
      <c r="I1047" s="6">
        <v>9.0291060308564203E-6</v>
      </c>
      <c r="J1047" s="6">
        <v>9.4643775497604604E-6</v>
      </c>
      <c r="K1047" s="6">
        <v>9.3478704370981407E-6</v>
      </c>
      <c r="L1047" s="6">
        <v>9.8211960440825905E-6</v>
      </c>
      <c r="M1047" s="6">
        <v>9.7801851268559001E-6</v>
      </c>
      <c r="N1047" s="4" t="b">
        <f>_xlfn.XLOOKUP(Table2[[#This Row],[Protein]],Table3[name],Table3[subloc_assigned],"")&lt;&gt;""</f>
        <v>0</v>
      </c>
      <c r="O1047" s="6" t="str" cm="1">
        <f t="array" ref="O1047">IF(Table2[[#This Row],[modeled?]]," "&amp;_xlfn.TEXTJOIN(" ",FALSE,_xlfn._xlws.FILTER(Table3[subloc_assigned],Table3[name]=Table2[[#This Row],[Protein]],""))&amp;" ","")</f>
        <v/>
      </c>
      <c r="P1047" s="6" t="b">
        <f>OR(ISNUMBER(FIND(" m ",Table2[[#This Row],[loc?]])),ISNUMBER(FIND(" mm ",Table2[[#This Row],[loc?]])))</f>
        <v>0</v>
      </c>
      <c r="Q1047" s="6" t="b">
        <f>AND(OR(ISNUMBER(FIND(" m ",Table2[[#This Row],[loc?]])),ISNUMBER(FIND(" mm ",Table2[[#This Row],[loc?]]))),SUBSTITUTE(SUBSTITUTE(Table2[[#This Row],[loc?]]," m ","")," mm ","")="")</f>
        <v>0</v>
      </c>
      <c r="R1047" s="36" cm="1">
        <f t="array" ref="R1047">AVERAGE(IF(Table2[[#This Row],[Min_aerobic_1]:[Min_aerobic_2]]="NA",0,Table2[[#This Row],[Min_aerobic_1]:[Min_aerobic_2]]))</f>
        <v>5.8214116371296304E-6</v>
      </c>
    </row>
    <row r="1048" spans="1:18" x14ac:dyDescent="0.35">
      <c r="A1048" s="4" t="s">
        <v>3138</v>
      </c>
      <c r="B1048" s="4" t="s">
        <v>3139</v>
      </c>
      <c r="C1048" s="4" t="s">
        <v>3140</v>
      </c>
      <c r="D1048" s="6">
        <v>3.6465386276287402E-5</v>
      </c>
      <c r="E1048" s="6">
        <v>2.7621437449821401E-5</v>
      </c>
      <c r="F1048" s="6">
        <v>3.5668405729652103E-5</v>
      </c>
      <c r="G1048" s="6">
        <v>2.7926273701909E-5</v>
      </c>
      <c r="H1048" s="4">
        <v>1.3622698199665701E-4</v>
      </c>
      <c r="I1048" s="4">
        <v>1.3159237676370599E-4</v>
      </c>
      <c r="J1048" s="4">
        <v>1.4005204653714601E-4</v>
      </c>
      <c r="K1048" s="4">
        <v>1.1439784088464599E-4</v>
      </c>
      <c r="L1048" s="4">
        <v>1.3431998411889701E-4</v>
      </c>
      <c r="M1048" s="4">
        <v>1.2223234783364801E-4</v>
      </c>
      <c r="N1048" s="4" t="b">
        <f>_xlfn.XLOOKUP(Table2[[#This Row],[Protein]],Table3[name],Table3[subloc_assigned],"")&lt;&gt;""</f>
        <v>0</v>
      </c>
      <c r="O1048" s="6" t="str" cm="1">
        <f t="array" ref="O1048">IF(Table2[[#This Row],[modeled?]]," "&amp;_xlfn.TEXTJOIN(" ",FALSE,_xlfn._xlws.FILTER(Table3[subloc_assigned],Table3[name]=Table2[[#This Row],[Protein]],""))&amp;" ","")</f>
        <v/>
      </c>
      <c r="P1048" s="6" t="b">
        <f>OR(ISNUMBER(FIND(" m ",Table2[[#This Row],[loc?]])),ISNUMBER(FIND(" mm ",Table2[[#This Row],[loc?]])))</f>
        <v>0</v>
      </c>
      <c r="Q1048" s="6" t="b">
        <f>AND(OR(ISNUMBER(FIND(" m ",Table2[[#This Row],[loc?]])),ISNUMBER(FIND(" mm ",Table2[[#This Row],[loc?]]))),SUBSTITUTE(SUBSTITUTE(Table2[[#This Row],[loc?]]," m ","")," mm ","")="")</f>
        <v>0</v>
      </c>
      <c r="R1048" s="36" cm="1">
        <f t="array" ref="R1048">AVERAGE(IF(Table2[[#This Row],[Min_aerobic_1]:[Min_aerobic_2]]="NA",0,Table2[[#This Row],[Min_aerobic_1]:[Min_aerobic_2]]))</f>
        <v>3.2043411863054402E-5</v>
      </c>
    </row>
    <row r="1049" spans="1:18" x14ac:dyDescent="0.35">
      <c r="A1049" s="4" t="s">
        <v>3141</v>
      </c>
      <c r="B1049" s="4" t="s">
        <v>3142</v>
      </c>
      <c r="C1049" s="4" t="s">
        <v>3143</v>
      </c>
      <c r="D1049" s="4">
        <v>1.64527049710758E-4</v>
      </c>
      <c r="E1049" s="4">
        <v>1.59960658166975E-4</v>
      </c>
      <c r="F1049" s="4">
        <v>2.16271214423412E-4</v>
      </c>
      <c r="G1049" s="4">
        <v>2.1182060139060001E-4</v>
      </c>
      <c r="H1049" s="4">
        <v>3.0407279820822202E-4</v>
      </c>
      <c r="I1049" s="4">
        <v>2.6948522846493097E-4</v>
      </c>
      <c r="J1049" s="4">
        <v>3.0856234126213901E-4</v>
      </c>
      <c r="K1049" s="4">
        <v>3.57512049561071E-4</v>
      </c>
      <c r="L1049" s="4">
        <v>3.5255170500128998E-4</v>
      </c>
      <c r="M1049" s="4">
        <v>3.4349586030474799E-4</v>
      </c>
      <c r="N1049" s="4" t="b">
        <f>_xlfn.XLOOKUP(Table2[[#This Row],[Protein]],Table3[name],Table3[subloc_assigned],"")&lt;&gt;""</f>
        <v>1</v>
      </c>
      <c r="O1049" s="6" t="str" cm="1">
        <f t="array" ref="O1049">IF(Table2[[#This Row],[modeled?]]," "&amp;_xlfn.TEXTJOIN(" ",FALSE,_xlfn._xlws.FILTER(Table3[subloc_assigned],Table3[name]=Table2[[#This Row],[Protein]],""))&amp;" ","")</f>
        <v xml:space="preserve"> c </v>
      </c>
      <c r="P1049" s="6" t="b">
        <f>OR(ISNUMBER(FIND(" m ",Table2[[#This Row],[loc?]])),ISNUMBER(FIND(" mm ",Table2[[#This Row],[loc?]])))</f>
        <v>0</v>
      </c>
      <c r="Q1049" s="6" t="b">
        <f>AND(OR(ISNUMBER(FIND(" m ",Table2[[#This Row],[loc?]])),ISNUMBER(FIND(" mm ",Table2[[#This Row],[loc?]]))),SUBSTITUTE(SUBSTITUTE(Table2[[#This Row],[loc?]]," m ","")," mm ","")="")</f>
        <v>0</v>
      </c>
      <c r="R1049" s="36" cm="1">
        <f t="array" ref="R1049">AVERAGE(IF(Table2[[#This Row],[Min_aerobic_1]:[Min_aerobic_2]]="NA",0,Table2[[#This Row],[Min_aerobic_1]:[Min_aerobic_2]]))</f>
        <v>1.6224385393886652E-4</v>
      </c>
    </row>
    <row r="1050" spans="1:18" x14ac:dyDescent="0.35">
      <c r="A1050" s="4" t="s">
        <v>3144</v>
      </c>
      <c r="B1050" s="4" t="s">
        <v>3145</v>
      </c>
      <c r="C1050" s="4" t="s">
        <v>3146</v>
      </c>
      <c r="D1050" s="6">
        <v>2.35627191024027E-6</v>
      </c>
      <c r="E1050" s="6">
        <v>2.0601373466074299E-6</v>
      </c>
      <c r="F1050" s="6">
        <v>2.4212441184588199E-6</v>
      </c>
      <c r="G1050" s="6">
        <v>2.31123494675442E-6</v>
      </c>
      <c r="H1050" s="6">
        <v>3.9023267609458296E-6</v>
      </c>
      <c r="I1050" s="6">
        <v>1.2861532800189801E-6</v>
      </c>
      <c r="J1050" s="6">
        <v>3.2044871090004901E-6</v>
      </c>
      <c r="K1050" s="6">
        <v>1.5747685622957799E-6</v>
      </c>
      <c r="L1050" s="6">
        <v>1.1574089307616401E-6</v>
      </c>
      <c r="M1050" s="6">
        <v>1.19568402635485E-6</v>
      </c>
      <c r="N1050" s="4" t="b">
        <f>_xlfn.XLOOKUP(Table2[[#This Row],[Protein]],Table3[name],Table3[subloc_assigned],"")&lt;&gt;""</f>
        <v>0</v>
      </c>
      <c r="O1050" s="6" t="str" cm="1">
        <f t="array" ref="O1050">IF(Table2[[#This Row],[modeled?]]," "&amp;_xlfn.TEXTJOIN(" ",FALSE,_xlfn._xlws.FILTER(Table3[subloc_assigned],Table3[name]=Table2[[#This Row],[Protein]],""))&amp;" ","")</f>
        <v/>
      </c>
      <c r="P1050" s="6" t="b">
        <f>OR(ISNUMBER(FIND(" m ",Table2[[#This Row],[loc?]])),ISNUMBER(FIND(" mm ",Table2[[#This Row],[loc?]])))</f>
        <v>0</v>
      </c>
      <c r="Q1050" s="6" t="b">
        <f>AND(OR(ISNUMBER(FIND(" m ",Table2[[#This Row],[loc?]])),ISNUMBER(FIND(" mm ",Table2[[#This Row],[loc?]]))),SUBSTITUTE(SUBSTITUTE(Table2[[#This Row],[loc?]]," m ","")," mm ","")="")</f>
        <v>0</v>
      </c>
      <c r="R1050" s="36" cm="1">
        <f t="array" ref="R1050">AVERAGE(IF(Table2[[#This Row],[Min_aerobic_1]:[Min_aerobic_2]]="NA",0,Table2[[#This Row],[Min_aerobic_1]:[Min_aerobic_2]]))</f>
        <v>2.2082046284238499E-6</v>
      </c>
    </row>
    <row r="1051" spans="1:18" x14ac:dyDescent="0.35">
      <c r="A1051" s="4" t="s">
        <v>3147</v>
      </c>
      <c r="B1051" s="4" t="s">
        <v>3148</v>
      </c>
      <c r="C1051" s="4" t="s">
        <v>3149</v>
      </c>
      <c r="D1051" s="6">
        <v>4.0614724201661802E-5</v>
      </c>
      <c r="E1051" s="6">
        <v>3.3299091659342999E-5</v>
      </c>
      <c r="F1051" s="6">
        <v>3.7652983545503001E-5</v>
      </c>
      <c r="G1051" s="6">
        <v>3.8461713570708798E-5</v>
      </c>
      <c r="H1051" s="6">
        <v>5.5384597785986399E-5</v>
      </c>
      <c r="I1051" s="6">
        <v>5.5288051853790301E-5</v>
      </c>
      <c r="J1051" s="6">
        <v>5.72158427405991E-5</v>
      </c>
      <c r="K1051" s="6">
        <v>5.6631408319904398E-5</v>
      </c>
      <c r="L1051" s="6">
        <v>6.1992163958537094E-5</v>
      </c>
      <c r="M1051" s="6">
        <v>5.8246552975115003E-5</v>
      </c>
      <c r="N1051" s="4" t="b">
        <f>_xlfn.XLOOKUP(Table2[[#This Row],[Protein]],Table3[name],Table3[subloc_assigned],"")&lt;&gt;""</f>
        <v>0</v>
      </c>
      <c r="O1051" s="6" t="str" cm="1">
        <f t="array" ref="O1051">IF(Table2[[#This Row],[modeled?]]," "&amp;_xlfn.TEXTJOIN(" ",FALSE,_xlfn._xlws.FILTER(Table3[subloc_assigned],Table3[name]=Table2[[#This Row],[Protein]],""))&amp;" ","")</f>
        <v/>
      </c>
      <c r="P1051" s="6" t="b">
        <f>OR(ISNUMBER(FIND(" m ",Table2[[#This Row],[loc?]])),ISNUMBER(FIND(" mm ",Table2[[#This Row],[loc?]])))</f>
        <v>0</v>
      </c>
      <c r="Q1051" s="6" t="b">
        <f>AND(OR(ISNUMBER(FIND(" m ",Table2[[#This Row],[loc?]])),ISNUMBER(FIND(" mm ",Table2[[#This Row],[loc?]]))),SUBSTITUTE(SUBSTITUTE(Table2[[#This Row],[loc?]]," m ","")," mm ","")="")</f>
        <v>0</v>
      </c>
      <c r="R1051" s="36" cm="1">
        <f t="array" ref="R1051">AVERAGE(IF(Table2[[#This Row],[Min_aerobic_1]:[Min_aerobic_2]]="NA",0,Table2[[#This Row],[Min_aerobic_1]:[Min_aerobic_2]]))</f>
        <v>3.6956907930502404E-5</v>
      </c>
    </row>
    <row r="1052" spans="1:18" x14ac:dyDescent="0.35">
      <c r="A1052" s="4" t="s">
        <v>3150</v>
      </c>
      <c r="B1052" s="4" t="s">
        <v>3151</v>
      </c>
      <c r="C1052" s="4" t="s">
        <v>3152</v>
      </c>
      <c r="D1052" s="6">
        <v>1.7624257827131299E-7</v>
      </c>
      <c r="E1052" s="6">
        <v>1.3289222003836501E-7</v>
      </c>
      <c r="F1052" s="6">
        <v>1.85606243768097E-7</v>
      </c>
      <c r="G1052" s="6">
        <v>1.68853106616629E-7</v>
      </c>
      <c r="H1052" s="6">
        <v>1.88038650408293E-7</v>
      </c>
      <c r="I1052" s="6">
        <v>1.9962405281986801E-7</v>
      </c>
      <c r="J1052" s="6">
        <v>1.8559194213045701E-7</v>
      </c>
      <c r="K1052" s="6">
        <v>2.0576528960624499E-7</v>
      </c>
      <c r="L1052" s="6">
        <v>2.14891795020928E-7</v>
      </c>
      <c r="M1052" s="6">
        <v>2.3767008857841099E-7</v>
      </c>
      <c r="N1052" s="4" t="b">
        <f>_xlfn.XLOOKUP(Table2[[#This Row],[Protein]],Table3[name],Table3[subloc_assigned],"")&lt;&gt;""</f>
        <v>0</v>
      </c>
      <c r="O1052" s="6" t="str" cm="1">
        <f t="array" ref="O1052">IF(Table2[[#This Row],[modeled?]]," "&amp;_xlfn.TEXTJOIN(" ",FALSE,_xlfn._xlws.FILTER(Table3[subloc_assigned],Table3[name]=Table2[[#This Row],[Protein]],""))&amp;" ","")</f>
        <v/>
      </c>
      <c r="P1052" s="6" t="b">
        <f>OR(ISNUMBER(FIND(" m ",Table2[[#This Row],[loc?]])),ISNUMBER(FIND(" mm ",Table2[[#This Row],[loc?]])))</f>
        <v>0</v>
      </c>
      <c r="Q1052" s="6" t="b">
        <f>AND(OR(ISNUMBER(FIND(" m ",Table2[[#This Row],[loc?]])),ISNUMBER(FIND(" mm ",Table2[[#This Row],[loc?]]))),SUBSTITUTE(SUBSTITUTE(Table2[[#This Row],[loc?]]," m ","")," mm ","")="")</f>
        <v>0</v>
      </c>
      <c r="R1052" s="36" cm="1">
        <f t="array" ref="R1052">AVERAGE(IF(Table2[[#This Row],[Min_aerobic_1]:[Min_aerobic_2]]="NA",0,Table2[[#This Row],[Min_aerobic_1]:[Min_aerobic_2]]))</f>
        <v>1.54567399154839E-7</v>
      </c>
    </row>
    <row r="1053" spans="1:18" x14ac:dyDescent="0.35">
      <c r="A1053" s="4" t="s">
        <v>3153</v>
      </c>
      <c r="B1053" s="4" t="s">
        <v>3154</v>
      </c>
      <c r="C1053" s="4" t="s">
        <v>3155</v>
      </c>
      <c r="D1053" s="6">
        <v>5.8514369865546301E-6</v>
      </c>
      <c r="E1053" s="6">
        <v>5.9712170119525602E-6</v>
      </c>
      <c r="F1053" s="6">
        <v>5.7219131304187496E-6</v>
      </c>
      <c r="G1053" s="6">
        <v>6.0803968879736801E-6</v>
      </c>
      <c r="H1053" s="6">
        <v>7.7588039600928798E-6</v>
      </c>
      <c r="I1053" s="6">
        <v>6.4752108412394699E-6</v>
      </c>
      <c r="J1053" s="6">
        <v>7.6903823083298701E-6</v>
      </c>
      <c r="K1053" s="6">
        <v>7.1996337394447704E-6</v>
      </c>
      <c r="L1053" s="6">
        <v>6.9079756698562897E-6</v>
      </c>
      <c r="M1053" s="6">
        <v>6.9555644236520597E-6</v>
      </c>
      <c r="N1053" s="4" t="b">
        <f>_xlfn.XLOOKUP(Table2[[#This Row],[Protein]],Table3[name],Table3[subloc_assigned],"")&lt;&gt;""</f>
        <v>0</v>
      </c>
      <c r="O1053" s="6" t="str" cm="1">
        <f t="array" ref="O1053">IF(Table2[[#This Row],[modeled?]]," "&amp;_xlfn.TEXTJOIN(" ",FALSE,_xlfn._xlws.FILTER(Table3[subloc_assigned],Table3[name]=Table2[[#This Row],[Protein]],""))&amp;" ","")</f>
        <v/>
      </c>
      <c r="P1053" s="6" t="b">
        <f>OR(ISNUMBER(FIND(" m ",Table2[[#This Row],[loc?]])),ISNUMBER(FIND(" mm ",Table2[[#This Row],[loc?]])))</f>
        <v>0</v>
      </c>
      <c r="Q1053" s="6" t="b">
        <f>AND(OR(ISNUMBER(FIND(" m ",Table2[[#This Row],[loc?]])),ISNUMBER(FIND(" mm ",Table2[[#This Row],[loc?]]))),SUBSTITUTE(SUBSTITUTE(Table2[[#This Row],[loc?]]," m ","")," mm ","")="")</f>
        <v>0</v>
      </c>
      <c r="R1053" s="36" cm="1">
        <f t="array" ref="R1053">AVERAGE(IF(Table2[[#This Row],[Min_aerobic_1]:[Min_aerobic_2]]="NA",0,Table2[[#This Row],[Min_aerobic_1]:[Min_aerobic_2]]))</f>
        <v>5.9113269992535956E-6</v>
      </c>
    </row>
    <row r="1054" spans="1:18" x14ac:dyDescent="0.35">
      <c r="A1054" s="4" t="s">
        <v>3156</v>
      </c>
      <c r="B1054" s="4" t="s">
        <v>3157</v>
      </c>
      <c r="C1054" s="4" t="s">
        <v>3158</v>
      </c>
      <c r="D1054" s="6">
        <v>4.0455529310538199E-6</v>
      </c>
      <c r="E1054" s="6">
        <v>4.04982226610146E-6</v>
      </c>
      <c r="F1054" s="6">
        <v>4.1744938226106797E-6</v>
      </c>
      <c r="G1054" s="6">
        <v>4.2713142107936196E-6</v>
      </c>
      <c r="H1054" s="6">
        <v>2.6063853366841001E-6</v>
      </c>
      <c r="I1054" s="6">
        <v>2.41742286438314E-6</v>
      </c>
      <c r="J1054" s="6">
        <v>2.8409126739979398E-6</v>
      </c>
      <c r="K1054" s="6">
        <v>3.3520556120586299E-6</v>
      </c>
      <c r="L1054" s="6">
        <v>3.1162502215541102E-6</v>
      </c>
      <c r="M1054" s="6">
        <v>3.1376754223137402E-6</v>
      </c>
      <c r="N1054" s="4" t="b">
        <f>_xlfn.XLOOKUP(Table2[[#This Row],[Protein]],Table3[name],Table3[subloc_assigned],"")&lt;&gt;""</f>
        <v>1</v>
      </c>
      <c r="O1054" s="6" t="str" cm="1">
        <f t="array" ref="O1054">IF(Table2[[#This Row],[modeled?]]," "&amp;_xlfn.TEXTJOIN(" ",FALSE,_xlfn._xlws.FILTER(Table3[subloc_assigned],Table3[name]=Table2[[#This Row],[Protein]],""))&amp;" ","")</f>
        <v xml:space="preserve"> m </v>
      </c>
      <c r="P1054" s="6" t="b">
        <f>OR(ISNUMBER(FIND(" m ",Table2[[#This Row],[loc?]])),ISNUMBER(FIND(" mm ",Table2[[#This Row],[loc?]])))</f>
        <v>1</v>
      </c>
      <c r="Q1054" s="6" t="b">
        <f>AND(OR(ISNUMBER(FIND(" m ",Table2[[#This Row],[loc?]])),ISNUMBER(FIND(" mm ",Table2[[#This Row],[loc?]]))),SUBSTITUTE(SUBSTITUTE(Table2[[#This Row],[loc?]]," m ","")," mm ","")="")</f>
        <v>1</v>
      </c>
      <c r="R1054" s="36" cm="1">
        <f t="array" ref="R1054">AVERAGE(IF(Table2[[#This Row],[Min_aerobic_1]:[Min_aerobic_2]]="NA",0,Table2[[#This Row],[Min_aerobic_1]:[Min_aerobic_2]]))</f>
        <v>4.0476875985776395E-6</v>
      </c>
    </row>
    <row r="1055" spans="1:18" x14ac:dyDescent="0.35">
      <c r="A1055" s="4" t="s">
        <v>3159</v>
      </c>
      <c r="B1055" s="4" t="s">
        <v>3160</v>
      </c>
      <c r="C1055" s="4" t="s">
        <v>3161</v>
      </c>
      <c r="D1055" s="6">
        <v>1.6439569692776599E-5</v>
      </c>
      <c r="E1055" s="6">
        <v>1.8621024496479399E-5</v>
      </c>
      <c r="F1055" s="6">
        <v>1.6596952808481401E-5</v>
      </c>
      <c r="G1055" s="6">
        <v>1.6494071194174601E-5</v>
      </c>
      <c r="H1055" s="6">
        <v>1.28913191237113E-5</v>
      </c>
      <c r="I1055" s="6">
        <v>1.37880929409216E-5</v>
      </c>
      <c r="J1055" s="6">
        <v>1.3311367233960701E-5</v>
      </c>
      <c r="K1055" s="6">
        <v>1.26025112733077E-5</v>
      </c>
      <c r="L1055" s="6">
        <v>1.3554843488480599E-5</v>
      </c>
      <c r="M1055" s="6">
        <v>1.3000819126121699E-5</v>
      </c>
      <c r="N1055" s="4" t="b">
        <f>_xlfn.XLOOKUP(Table2[[#This Row],[Protein]],Table3[name],Table3[subloc_assigned],"")&lt;&gt;""</f>
        <v>1</v>
      </c>
      <c r="O1055" s="6" t="str" cm="1">
        <f t="array" ref="O1055">IF(Table2[[#This Row],[modeled?]]," "&amp;_xlfn.TEXTJOIN(" ",FALSE,_xlfn._xlws.FILTER(Table3[subloc_assigned],Table3[name]=Table2[[#This Row],[Protein]],""))&amp;" ","")</f>
        <v xml:space="preserve"> m </v>
      </c>
      <c r="P1055" s="6" t="b">
        <f>OR(ISNUMBER(FIND(" m ",Table2[[#This Row],[loc?]])),ISNUMBER(FIND(" mm ",Table2[[#This Row],[loc?]])))</f>
        <v>1</v>
      </c>
      <c r="Q1055" s="6" t="b">
        <f>AND(OR(ISNUMBER(FIND(" m ",Table2[[#This Row],[loc?]])),ISNUMBER(FIND(" mm ",Table2[[#This Row],[loc?]]))),SUBSTITUTE(SUBSTITUTE(Table2[[#This Row],[loc?]]," m ","")," mm ","")="")</f>
        <v>1</v>
      </c>
      <c r="R1055" s="36" cm="1">
        <f t="array" ref="R1055">AVERAGE(IF(Table2[[#This Row],[Min_aerobic_1]:[Min_aerobic_2]]="NA",0,Table2[[#This Row],[Min_aerobic_1]:[Min_aerobic_2]]))</f>
        <v>1.7530297094627999E-5</v>
      </c>
    </row>
    <row r="1056" spans="1:18" x14ac:dyDescent="0.35">
      <c r="A1056" s="4" t="s">
        <v>3162</v>
      </c>
      <c r="B1056" s="4" t="s">
        <v>3163</v>
      </c>
      <c r="C1056" s="4" t="s">
        <v>3164</v>
      </c>
      <c r="D1056" s="4">
        <v>3.3157975406561201E-4</v>
      </c>
      <c r="E1056" s="4">
        <v>2.6887287375329402E-4</v>
      </c>
      <c r="F1056" s="4">
        <v>1.99267672483857E-4</v>
      </c>
      <c r="G1056" s="4">
        <v>2.0267022053979301E-4</v>
      </c>
      <c r="H1056" s="6">
        <v>5.1234556134703303E-5</v>
      </c>
      <c r="I1056" s="6">
        <v>5.5917243739875898E-5</v>
      </c>
      <c r="J1056" s="6">
        <v>5.9503968222380698E-5</v>
      </c>
      <c r="K1056" s="6">
        <v>5.1135229049925698E-5</v>
      </c>
      <c r="L1056" s="6">
        <v>5.9730129381778998E-5</v>
      </c>
      <c r="M1056" s="6">
        <v>5.7705167331994802E-5</v>
      </c>
      <c r="N1056" s="4" t="b">
        <f>_xlfn.XLOOKUP(Table2[[#This Row],[Protein]],Table3[name],Table3[subloc_assigned],"")&lt;&gt;""</f>
        <v>1</v>
      </c>
      <c r="O1056" s="6" t="str" cm="1">
        <f t="array" ref="O1056">IF(Table2[[#This Row],[modeled?]]," "&amp;_xlfn.TEXTJOIN(" ",FALSE,_xlfn._xlws.FILTER(Table3[subloc_assigned],Table3[name]=Table2[[#This Row],[Protein]],""))&amp;" ","")</f>
        <v xml:space="preserve"> mm </v>
      </c>
      <c r="P1056" s="6" t="b">
        <f>OR(ISNUMBER(FIND(" m ",Table2[[#This Row],[loc?]])),ISNUMBER(FIND(" mm ",Table2[[#This Row],[loc?]])))</f>
        <v>1</v>
      </c>
      <c r="Q1056" s="6" t="b">
        <f>AND(OR(ISNUMBER(FIND(" m ",Table2[[#This Row],[loc?]])),ISNUMBER(FIND(" mm ",Table2[[#This Row],[loc?]]))),SUBSTITUTE(SUBSTITUTE(Table2[[#This Row],[loc?]]," m ","")," mm ","")="")</f>
        <v>1</v>
      </c>
      <c r="R1056" s="36" cm="1">
        <f t="array" ref="R1056">AVERAGE(IF(Table2[[#This Row],[Min_aerobic_1]:[Min_aerobic_2]]="NA",0,Table2[[#This Row],[Min_aerobic_1]:[Min_aerobic_2]]))</f>
        <v>3.0022631390945302E-4</v>
      </c>
    </row>
    <row r="1057" spans="1:18" x14ac:dyDescent="0.35">
      <c r="A1057" s="4" t="s">
        <v>3165</v>
      </c>
      <c r="B1057" s="4" t="s">
        <v>3166</v>
      </c>
      <c r="C1057" s="4" t="s">
        <v>3167</v>
      </c>
      <c r="D1057" s="6">
        <v>7.2078758311894706E-5</v>
      </c>
      <c r="E1057" s="6">
        <v>6.2795709101068497E-5</v>
      </c>
      <c r="F1057" s="6">
        <v>9.2956792969451694E-5</v>
      </c>
      <c r="G1057" s="6">
        <v>9.24887871782752E-5</v>
      </c>
      <c r="H1057" s="6">
        <v>4.3222768570169503E-5</v>
      </c>
      <c r="I1057" s="6">
        <v>4.3480350675991301E-5</v>
      </c>
      <c r="J1057" s="6">
        <v>4.2287067061792802E-5</v>
      </c>
      <c r="K1057" s="6">
        <v>5.0461458374600602E-5</v>
      </c>
      <c r="L1057" s="6">
        <v>5.6081386372502603E-5</v>
      </c>
      <c r="M1057" s="6">
        <v>5.58991550806667E-5</v>
      </c>
      <c r="N1057" s="4" t="b">
        <f>_xlfn.XLOOKUP(Table2[[#This Row],[Protein]],Table3[name],Table3[subloc_assigned],"")&lt;&gt;""</f>
        <v>0</v>
      </c>
      <c r="O1057" s="6" t="str" cm="1">
        <f t="array" ref="O1057">IF(Table2[[#This Row],[modeled?]]," "&amp;_xlfn.TEXTJOIN(" ",FALSE,_xlfn._xlws.FILTER(Table3[subloc_assigned],Table3[name]=Table2[[#This Row],[Protein]],""))&amp;" ","")</f>
        <v/>
      </c>
      <c r="P1057" s="6" t="b">
        <f>OR(ISNUMBER(FIND(" m ",Table2[[#This Row],[loc?]])),ISNUMBER(FIND(" mm ",Table2[[#This Row],[loc?]])))</f>
        <v>0</v>
      </c>
      <c r="Q1057" s="6" t="b">
        <f>AND(OR(ISNUMBER(FIND(" m ",Table2[[#This Row],[loc?]])),ISNUMBER(FIND(" mm ",Table2[[#This Row],[loc?]]))),SUBSTITUTE(SUBSTITUTE(Table2[[#This Row],[loc?]]," m ","")," mm ","")="")</f>
        <v>0</v>
      </c>
      <c r="R1057" s="36" cm="1">
        <f t="array" ref="R1057">AVERAGE(IF(Table2[[#This Row],[Min_aerobic_1]:[Min_aerobic_2]]="NA",0,Table2[[#This Row],[Min_aerobic_1]:[Min_aerobic_2]]))</f>
        <v>6.7437233706481601E-5</v>
      </c>
    </row>
    <row r="1058" spans="1:18" x14ac:dyDescent="0.35">
      <c r="A1058" s="4" t="s">
        <v>3168</v>
      </c>
      <c r="B1058" s="4" t="s">
        <v>3169</v>
      </c>
      <c r="C1058" s="4" t="s">
        <v>3170</v>
      </c>
      <c r="D1058" s="4" t="s">
        <v>19</v>
      </c>
      <c r="E1058" s="4" t="s">
        <v>19</v>
      </c>
      <c r="F1058" s="4" t="s">
        <v>19</v>
      </c>
      <c r="G1058" s="4" t="s">
        <v>19</v>
      </c>
      <c r="H1058" s="6">
        <v>6.6712929706008503E-7</v>
      </c>
      <c r="I1058" s="6">
        <v>6.2532569704431402E-7</v>
      </c>
      <c r="J1058" s="6">
        <v>6.8820446827926998E-7</v>
      </c>
      <c r="K1058" s="6">
        <v>6.1162579100227498E-7</v>
      </c>
      <c r="L1058" s="6">
        <v>6.4467187756732699E-7</v>
      </c>
      <c r="M1058" s="6">
        <v>6.9097040105754204E-7</v>
      </c>
      <c r="N1058" s="4" t="b">
        <f>_xlfn.XLOOKUP(Table2[[#This Row],[Protein]],Table3[name],Table3[subloc_assigned],"")&lt;&gt;""</f>
        <v>0</v>
      </c>
      <c r="O1058" s="6" t="str" cm="1">
        <f t="array" ref="O1058">IF(Table2[[#This Row],[modeled?]]," "&amp;_xlfn.TEXTJOIN(" ",FALSE,_xlfn._xlws.FILTER(Table3[subloc_assigned],Table3[name]=Table2[[#This Row],[Protein]],""))&amp;" ","")</f>
        <v/>
      </c>
      <c r="P1058" s="6" t="b">
        <f>OR(ISNUMBER(FIND(" m ",Table2[[#This Row],[loc?]])),ISNUMBER(FIND(" mm ",Table2[[#This Row],[loc?]])))</f>
        <v>0</v>
      </c>
      <c r="Q1058" s="6" t="b">
        <f>AND(OR(ISNUMBER(FIND(" m ",Table2[[#This Row],[loc?]])),ISNUMBER(FIND(" mm ",Table2[[#This Row],[loc?]]))),SUBSTITUTE(SUBSTITUTE(Table2[[#This Row],[loc?]]," m ","")," mm ","")="")</f>
        <v>0</v>
      </c>
      <c r="R1058" s="36" cm="1">
        <f t="array" ref="R1058">AVERAGE(IF(Table2[[#This Row],[Min_aerobic_1]:[Min_aerobic_2]]="NA",0,Table2[[#This Row],[Min_aerobic_1]:[Min_aerobic_2]]))</f>
        <v>0</v>
      </c>
    </row>
    <row r="1059" spans="1:18" x14ac:dyDescent="0.35">
      <c r="A1059" s="4" t="s">
        <v>3171</v>
      </c>
      <c r="B1059" s="4" t="s">
        <v>3172</v>
      </c>
      <c r="C1059" s="4" t="s">
        <v>3173</v>
      </c>
      <c r="D1059" s="4">
        <v>1.7700126144957801E-4</v>
      </c>
      <c r="E1059" s="4">
        <v>1.96211343332106E-4</v>
      </c>
      <c r="F1059" s="4">
        <v>2.0959638445007699E-4</v>
      </c>
      <c r="G1059" s="4">
        <v>2.1962513159456601E-4</v>
      </c>
      <c r="H1059" s="4">
        <v>1.03558194459348E-4</v>
      </c>
      <c r="I1059" s="4">
        <v>1.09921222036137E-4</v>
      </c>
      <c r="J1059" s="4">
        <v>1.08817653148117E-4</v>
      </c>
      <c r="K1059" s="4">
        <v>1.32931076663054E-4</v>
      </c>
      <c r="L1059" s="4">
        <v>1.36299563308184E-4</v>
      </c>
      <c r="M1059" s="4">
        <v>1.37170172868756E-4</v>
      </c>
      <c r="N1059" s="4" t="b">
        <f>_xlfn.XLOOKUP(Table2[[#This Row],[Protein]],Table3[name],Table3[subloc_assigned],"")&lt;&gt;""</f>
        <v>1</v>
      </c>
      <c r="O1059" s="6" t="str" cm="1">
        <f t="array" ref="O1059">IF(Table2[[#This Row],[modeled?]]," "&amp;_xlfn.TEXTJOIN(" ",FALSE,_xlfn._xlws.FILTER(Table3[subloc_assigned],Table3[name]=Table2[[#This Row],[Protein]],""))&amp;" ","")</f>
        <v xml:space="preserve"> c </v>
      </c>
      <c r="P1059" s="6" t="b">
        <f>OR(ISNUMBER(FIND(" m ",Table2[[#This Row],[loc?]])),ISNUMBER(FIND(" mm ",Table2[[#This Row],[loc?]])))</f>
        <v>0</v>
      </c>
      <c r="Q1059" s="6" t="b">
        <f>AND(OR(ISNUMBER(FIND(" m ",Table2[[#This Row],[loc?]])),ISNUMBER(FIND(" mm ",Table2[[#This Row],[loc?]]))),SUBSTITUTE(SUBSTITUTE(Table2[[#This Row],[loc?]]," m ","")," mm ","")="")</f>
        <v>0</v>
      </c>
      <c r="R1059" s="36" cm="1">
        <f t="array" ref="R1059">AVERAGE(IF(Table2[[#This Row],[Min_aerobic_1]:[Min_aerobic_2]]="NA",0,Table2[[#This Row],[Min_aerobic_1]:[Min_aerobic_2]]))</f>
        <v>1.8660630239084199E-4</v>
      </c>
    </row>
    <row r="1060" spans="1:18" x14ac:dyDescent="0.35">
      <c r="A1060" s="4" t="s">
        <v>3174</v>
      </c>
      <c r="B1060" s="4" t="s">
        <v>3175</v>
      </c>
      <c r="C1060" s="4" t="s">
        <v>3176</v>
      </c>
      <c r="D1060" s="6">
        <v>2.71467039310063E-5</v>
      </c>
      <c r="E1060" s="6">
        <v>2.29538696310586E-5</v>
      </c>
      <c r="F1060" s="6">
        <v>2.6691835333744801E-5</v>
      </c>
      <c r="G1060" s="6">
        <v>2.67806228916065E-5</v>
      </c>
      <c r="H1060" s="6">
        <v>2.2707501306017701E-5</v>
      </c>
      <c r="I1060" s="6">
        <v>2.36888551068246E-5</v>
      </c>
      <c r="J1060" s="6">
        <v>2.3469006981886601E-5</v>
      </c>
      <c r="K1060" s="6">
        <v>2.36768477135422E-5</v>
      </c>
      <c r="L1060" s="6">
        <v>2.52232209034044E-5</v>
      </c>
      <c r="M1060" s="6">
        <v>2.4390498839037801E-5</v>
      </c>
      <c r="N1060" s="4" t="b">
        <f>_xlfn.XLOOKUP(Table2[[#This Row],[Protein]],Table3[name],Table3[subloc_assigned],"")&lt;&gt;""</f>
        <v>0</v>
      </c>
      <c r="O1060" s="6" t="str" cm="1">
        <f t="array" ref="O1060">IF(Table2[[#This Row],[modeled?]]," "&amp;_xlfn.TEXTJOIN(" ",FALSE,_xlfn._xlws.FILTER(Table3[subloc_assigned],Table3[name]=Table2[[#This Row],[Protein]],""))&amp;" ","")</f>
        <v/>
      </c>
      <c r="P1060" s="6" t="b">
        <f>OR(ISNUMBER(FIND(" m ",Table2[[#This Row],[loc?]])),ISNUMBER(FIND(" mm ",Table2[[#This Row],[loc?]])))</f>
        <v>0</v>
      </c>
      <c r="Q1060" s="6" t="b">
        <f>AND(OR(ISNUMBER(FIND(" m ",Table2[[#This Row],[loc?]])),ISNUMBER(FIND(" mm ",Table2[[#This Row],[loc?]]))),SUBSTITUTE(SUBSTITUTE(Table2[[#This Row],[loc?]]," m ","")," mm ","")="")</f>
        <v>0</v>
      </c>
      <c r="R1060" s="36" cm="1">
        <f t="array" ref="R1060">AVERAGE(IF(Table2[[#This Row],[Min_aerobic_1]:[Min_aerobic_2]]="NA",0,Table2[[#This Row],[Min_aerobic_1]:[Min_aerobic_2]]))</f>
        <v>2.505028678103245E-5</v>
      </c>
    </row>
    <row r="1061" spans="1:18" x14ac:dyDescent="0.35">
      <c r="A1061" s="4" t="s">
        <v>3177</v>
      </c>
      <c r="B1061" s="4" t="s">
        <v>3178</v>
      </c>
      <c r="C1061" s="4" t="s">
        <v>3179</v>
      </c>
      <c r="D1061" s="4" t="s">
        <v>19</v>
      </c>
      <c r="E1061" s="4" t="s">
        <v>19</v>
      </c>
      <c r="F1061" s="4" t="s">
        <v>19</v>
      </c>
      <c r="G1061" s="4" t="s">
        <v>19</v>
      </c>
      <c r="H1061" s="6">
        <v>3.9057013801408098E-5</v>
      </c>
      <c r="I1061" s="6">
        <v>3.75898552273133E-5</v>
      </c>
      <c r="J1061" s="6">
        <v>4.0227117135071797E-5</v>
      </c>
      <c r="K1061" s="6">
        <v>3.9001040571077701E-5</v>
      </c>
      <c r="L1061" s="6">
        <v>4.4395401205777203E-5</v>
      </c>
      <c r="M1061" s="6">
        <v>4.1946613985769102E-5</v>
      </c>
      <c r="N1061" s="4" t="b">
        <f>_xlfn.XLOOKUP(Table2[[#This Row],[Protein]],Table3[name],Table3[subloc_assigned],"")&lt;&gt;""</f>
        <v>0</v>
      </c>
      <c r="O1061" s="6" t="str" cm="1">
        <f t="array" ref="O1061">IF(Table2[[#This Row],[modeled?]]," "&amp;_xlfn.TEXTJOIN(" ",FALSE,_xlfn._xlws.FILTER(Table3[subloc_assigned],Table3[name]=Table2[[#This Row],[Protein]],""))&amp;" ","")</f>
        <v/>
      </c>
      <c r="P1061" s="6" t="b">
        <f>OR(ISNUMBER(FIND(" m ",Table2[[#This Row],[loc?]])),ISNUMBER(FIND(" mm ",Table2[[#This Row],[loc?]])))</f>
        <v>0</v>
      </c>
      <c r="Q1061" s="6" t="b">
        <f>AND(OR(ISNUMBER(FIND(" m ",Table2[[#This Row],[loc?]])),ISNUMBER(FIND(" mm ",Table2[[#This Row],[loc?]]))),SUBSTITUTE(SUBSTITUTE(Table2[[#This Row],[loc?]]," m ","")," mm ","")="")</f>
        <v>0</v>
      </c>
      <c r="R1061" s="36" cm="1">
        <f t="array" ref="R1061">AVERAGE(IF(Table2[[#This Row],[Min_aerobic_1]:[Min_aerobic_2]]="NA",0,Table2[[#This Row],[Min_aerobic_1]:[Min_aerobic_2]]))</f>
        <v>0</v>
      </c>
    </row>
    <row r="1062" spans="1:18" x14ac:dyDescent="0.35">
      <c r="A1062" s="4" t="s">
        <v>3180</v>
      </c>
      <c r="B1062" s="4" t="s">
        <v>3181</v>
      </c>
      <c r="C1062" s="4" t="s">
        <v>3182</v>
      </c>
      <c r="D1062" s="6">
        <v>1.9082410708822899E-5</v>
      </c>
      <c r="E1062" s="6">
        <v>1.8276788333606601E-5</v>
      </c>
      <c r="F1062" s="6">
        <v>2.2428920647475799E-5</v>
      </c>
      <c r="G1062" s="6">
        <v>2.2435335562679299E-5</v>
      </c>
      <c r="H1062" s="6">
        <v>1.2030533240712299E-5</v>
      </c>
      <c r="I1062" s="6">
        <v>1.13256145272279E-5</v>
      </c>
      <c r="J1062" s="6">
        <v>1.2215642347647199E-5</v>
      </c>
      <c r="K1062" s="6">
        <v>1.2773672017062401E-5</v>
      </c>
      <c r="L1062" s="6">
        <v>1.37786921167011E-5</v>
      </c>
      <c r="M1062" s="6">
        <v>1.3336872883928501E-5</v>
      </c>
      <c r="N1062" s="4" t="b">
        <f>_xlfn.XLOOKUP(Table2[[#This Row],[Protein]],Table3[name],Table3[subloc_assigned],"")&lt;&gt;""</f>
        <v>0</v>
      </c>
      <c r="O1062" s="6" t="str" cm="1">
        <f t="array" ref="O1062">IF(Table2[[#This Row],[modeled?]]," "&amp;_xlfn.TEXTJOIN(" ",FALSE,_xlfn._xlws.FILTER(Table3[subloc_assigned],Table3[name]=Table2[[#This Row],[Protein]],""))&amp;" ","")</f>
        <v/>
      </c>
      <c r="P1062" s="6" t="b">
        <f>OR(ISNUMBER(FIND(" m ",Table2[[#This Row],[loc?]])),ISNUMBER(FIND(" mm ",Table2[[#This Row],[loc?]])))</f>
        <v>0</v>
      </c>
      <c r="Q1062" s="6" t="b">
        <f>AND(OR(ISNUMBER(FIND(" m ",Table2[[#This Row],[loc?]])),ISNUMBER(FIND(" mm ",Table2[[#This Row],[loc?]]))),SUBSTITUTE(SUBSTITUTE(Table2[[#This Row],[loc?]]," m ","")," mm ","")="")</f>
        <v>0</v>
      </c>
      <c r="R1062" s="36" cm="1">
        <f t="array" ref="R1062">AVERAGE(IF(Table2[[#This Row],[Min_aerobic_1]:[Min_aerobic_2]]="NA",0,Table2[[#This Row],[Min_aerobic_1]:[Min_aerobic_2]]))</f>
        <v>1.8679599521214752E-5</v>
      </c>
    </row>
    <row r="1063" spans="1:18" x14ac:dyDescent="0.35">
      <c r="A1063" s="4" t="s">
        <v>3183</v>
      </c>
      <c r="B1063" s="4" t="s">
        <v>3184</v>
      </c>
      <c r="C1063" s="4" t="s">
        <v>3185</v>
      </c>
      <c r="D1063" s="6">
        <v>2.20459292055384E-5</v>
      </c>
      <c r="E1063" s="6">
        <v>2.2862598210172701E-5</v>
      </c>
      <c r="F1063" s="6">
        <v>3.2298337009303698E-5</v>
      </c>
      <c r="G1063" s="6">
        <v>3.5092710433608503E-5</v>
      </c>
      <c r="H1063" s="6">
        <v>1.28976336803056E-5</v>
      </c>
      <c r="I1063" s="6">
        <v>1.32587571964507E-5</v>
      </c>
      <c r="J1063" s="6">
        <v>1.3163507904268599E-5</v>
      </c>
      <c r="K1063" s="6">
        <v>1.6610613664240902E-5</v>
      </c>
      <c r="L1063" s="6">
        <v>1.7369887837874599E-5</v>
      </c>
      <c r="M1063" s="6">
        <v>1.7425011186033799E-5</v>
      </c>
      <c r="N1063" s="4" t="b">
        <f>_xlfn.XLOOKUP(Table2[[#This Row],[Protein]],Table3[name],Table3[subloc_assigned],"")&lt;&gt;""</f>
        <v>0</v>
      </c>
      <c r="O1063" s="6" t="str" cm="1">
        <f t="array" ref="O1063">IF(Table2[[#This Row],[modeled?]]," "&amp;_xlfn.TEXTJOIN(" ",FALSE,_xlfn._xlws.FILTER(Table3[subloc_assigned],Table3[name]=Table2[[#This Row],[Protein]],""))&amp;" ","")</f>
        <v/>
      </c>
      <c r="P1063" s="6" t="b">
        <f>OR(ISNUMBER(FIND(" m ",Table2[[#This Row],[loc?]])),ISNUMBER(FIND(" mm ",Table2[[#This Row],[loc?]])))</f>
        <v>0</v>
      </c>
      <c r="Q1063" s="6" t="b">
        <f>AND(OR(ISNUMBER(FIND(" m ",Table2[[#This Row],[loc?]])),ISNUMBER(FIND(" mm ",Table2[[#This Row],[loc?]]))),SUBSTITUTE(SUBSTITUTE(Table2[[#This Row],[loc?]]," m ","")," mm ","")="")</f>
        <v>0</v>
      </c>
      <c r="R1063" s="36" cm="1">
        <f t="array" ref="R1063">AVERAGE(IF(Table2[[#This Row],[Min_aerobic_1]:[Min_aerobic_2]]="NA",0,Table2[[#This Row],[Min_aerobic_1]:[Min_aerobic_2]]))</f>
        <v>2.2454263707855552E-5</v>
      </c>
    </row>
    <row r="1064" spans="1:18" x14ac:dyDescent="0.35">
      <c r="A1064" s="4" t="s">
        <v>3186</v>
      </c>
      <c r="B1064" s="4" t="s">
        <v>3187</v>
      </c>
      <c r="C1064" s="4" t="s">
        <v>3188</v>
      </c>
      <c r="D1064" s="6">
        <v>7.8404268887215402E-7</v>
      </c>
      <c r="E1064" s="6">
        <v>7.9623714586237405E-7</v>
      </c>
      <c r="F1064" s="6">
        <v>8.8579438835084404E-7</v>
      </c>
      <c r="G1064" s="6">
        <v>8.6554562460575003E-7</v>
      </c>
      <c r="H1064" s="6">
        <v>7.9303147979796498E-7</v>
      </c>
      <c r="I1064" s="6">
        <v>7.3413703379561695E-7</v>
      </c>
      <c r="J1064" s="6">
        <v>9.0731854657471304E-7</v>
      </c>
      <c r="K1064" s="6">
        <v>9.5614861454677205E-7</v>
      </c>
      <c r="L1064" s="6">
        <v>9.1315017797996503E-7</v>
      </c>
      <c r="M1064" s="6">
        <v>1.00146926164934E-6</v>
      </c>
      <c r="N1064" s="4" t="b">
        <f>_xlfn.XLOOKUP(Table2[[#This Row],[Protein]],Table3[name],Table3[subloc_assigned],"")&lt;&gt;""</f>
        <v>0</v>
      </c>
      <c r="O1064" s="6" t="str" cm="1">
        <f t="array" ref="O1064">IF(Table2[[#This Row],[modeled?]]," "&amp;_xlfn.TEXTJOIN(" ",FALSE,_xlfn._xlws.FILTER(Table3[subloc_assigned],Table3[name]=Table2[[#This Row],[Protein]],""))&amp;" ","")</f>
        <v/>
      </c>
      <c r="P1064" s="6" t="b">
        <f>OR(ISNUMBER(FIND(" m ",Table2[[#This Row],[loc?]])),ISNUMBER(FIND(" mm ",Table2[[#This Row],[loc?]])))</f>
        <v>0</v>
      </c>
      <c r="Q1064" s="6" t="b">
        <f>AND(OR(ISNUMBER(FIND(" m ",Table2[[#This Row],[loc?]])),ISNUMBER(FIND(" mm ",Table2[[#This Row],[loc?]]))),SUBSTITUTE(SUBSTITUTE(Table2[[#This Row],[loc?]]," m ","")," mm ","")="")</f>
        <v>0</v>
      </c>
      <c r="R1064" s="36" cm="1">
        <f t="array" ref="R1064">AVERAGE(IF(Table2[[#This Row],[Min_aerobic_1]:[Min_aerobic_2]]="NA",0,Table2[[#This Row],[Min_aerobic_1]:[Min_aerobic_2]]))</f>
        <v>7.9013991736726409E-7</v>
      </c>
    </row>
    <row r="1065" spans="1:18" x14ac:dyDescent="0.35">
      <c r="A1065" s="4" t="s">
        <v>3189</v>
      </c>
      <c r="B1065" s="4" t="s">
        <v>3190</v>
      </c>
      <c r="C1065" s="4" t="s">
        <v>3191</v>
      </c>
      <c r="D1065" s="6">
        <v>7.7158807336407698E-7</v>
      </c>
      <c r="E1065" s="6">
        <v>8.0038609927194604E-7</v>
      </c>
      <c r="F1065" s="6">
        <v>7.2914315681693299E-6</v>
      </c>
      <c r="G1065" s="6">
        <v>7.3327294538593701E-6</v>
      </c>
      <c r="H1065" s="6">
        <v>9.6278711361077495E-6</v>
      </c>
      <c r="I1065" s="6">
        <v>9.9368124181711102E-6</v>
      </c>
      <c r="J1065" s="6">
        <v>9.1420571924662796E-6</v>
      </c>
      <c r="K1065" s="6">
        <v>4.8658705997581401E-5</v>
      </c>
      <c r="L1065" s="6">
        <v>6.4125477762296007E-5</v>
      </c>
      <c r="M1065" s="6">
        <v>5.9936618245875302E-5</v>
      </c>
      <c r="N1065" s="4" t="b">
        <f>_xlfn.XLOOKUP(Table2[[#This Row],[Protein]],Table3[name],Table3[subloc_assigned],"")&lt;&gt;""</f>
        <v>0</v>
      </c>
      <c r="O1065" s="6" t="str" cm="1">
        <f t="array" ref="O1065">IF(Table2[[#This Row],[modeled?]]," "&amp;_xlfn.TEXTJOIN(" ",FALSE,_xlfn._xlws.FILTER(Table3[subloc_assigned],Table3[name]=Table2[[#This Row],[Protein]],""))&amp;" ","")</f>
        <v/>
      </c>
      <c r="P1065" s="6" t="b">
        <f>OR(ISNUMBER(FIND(" m ",Table2[[#This Row],[loc?]])),ISNUMBER(FIND(" mm ",Table2[[#This Row],[loc?]])))</f>
        <v>0</v>
      </c>
      <c r="Q1065" s="6" t="b">
        <f>AND(OR(ISNUMBER(FIND(" m ",Table2[[#This Row],[loc?]])),ISNUMBER(FIND(" mm ",Table2[[#This Row],[loc?]]))),SUBSTITUTE(SUBSTITUTE(Table2[[#This Row],[loc?]]," m ","")," mm ","")="")</f>
        <v>0</v>
      </c>
      <c r="R1065" s="36" cm="1">
        <f t="array" ref="R1065">AVERAGE(IF(Table2[[#This Row],[Min_aerobic_1]:[Min_aerobic_2]]="NA",0,Table2[[#This Row],[Min_aerobic_1]:[Min_aerobic_2]]))</f>
        <v>7.8598708631801146E-7</v>
      </c>
    </row>
    <row r="1066" spans="1:18" x14ac:dyDescent="0.35">
      <c r="A1066" s="4" t="s">
        <v>3192</v>
      </c>
      <c r="B1066" s="4" t="s">
        <v>3193</v>
      </c>
      <c r="C1066" s="4" t="s">
        <v>3194</v>
      </c>
      <c r="D1066" s="6">
        <v>2.4691107836982099E-5</v>
      </c>
      <c r="E1066" s="6">
        <v>1.99021075621912E-5</v>
      </c>
      <c r="F1066" s="6">
        <v>3.1768438340923602E-5</v>
      </c>
      <c r="G1066" s="6">
        <v>2.8802536552689899E-5</v>
      </c>
      <c r="H1066" s="6">
        <v>2.3570219068637101E-5</v>
      </c>
      <c r="I1066" s="6">
        <v>2.37506679063162E-5</v>
      </c>
      <c r="J1066" s="6">
        <v>2.48555824310443E-5</v>
      </c>
      <c r="K1066" s="6">
        <v>2.41328029751325E-5</v>
      </c>
      <c r="L1066" s="6">
        <v>2.5482374088286099E-5</v>
      </c>
      <c r="M1066" s="6">
        <v>2.45100826527909E-5</v>
      </c>
      <c r="N1066" s="4" t="b">
        <f>_xlfn.XLOOKUP(Table2[[#This Row],[Protein]],Table3[name],Table3[subloc_assigned],"")&lt;&gt;""</f>
        <v>1</v>
      </c>
      <c r="O1066" s="6" t="str" cm="1">
        <f t="array" ref="O1066">IF(Table2[[#This Row],[modeled?]]," "&amp;_xlfn.TEXTJOIN(" ",FALSE,_xlfn._xlws.FILTER(Table3[subloc_assigned],Table3[name]=Table2[[#This Row],[Protein]],""))&amp;" ","")</f>
        <v xml:space="preserve"> m </v>
      </c>
      <c r="P1066" s="6" t="b">
        <f>OR(ISNUMBER(FIND(" m ",Table2[[#This Row],[loc?]])),ISNUMBER(FIND(" mm ",Table2[[#This Row],[loc?]])))</f>
        <v>1</v>
      </c>
      <c r="Q1066" s="6" t="b">
        <f>AND(OR(ISNUMBER(FIND(" m ",Table2[[#This Row],[loc?]])),ISNUMBER(FIND(" mm ",Table2[[#This Row],[loc?]]))),SUBSTITUTE(SUBSTITUTE(Table2[[#This Row],[loc?]]," m ","")," mm ","")="")</f>
        <v>1</v>
      </c>
      <c r="R1066" s="36" cm="1">
        <f t="array" ref="R1066">AVERAGE(IF(Table2[[#This Row],[Min_aerobic_1]:[Min_aerobic_2]]="NA",0,Table2[[#This Row],[Min_aerobic_1]:[Min_aerobic_2]]))</f>
        <v>2.2296607699586648E-5</v>
      </c>
    </row>
    <row r="1067" spans="1:18" x14ac:dyDescent="0.35">
      <c r="A1067" s="4" t="s">
        <v>3195</v>
      </c>
      <c r="B1067" s="4" t="s">
        <v>3196</v>
      </c>
      <c r="C1067" s="4" t="s">
        <v>3197</v>
      </c>
      <c r="D1067" s="6">
        <v>9.4247751777949396E-6</v>
      </c>
      <c r="E1067" s="6">
        <v>8.9124294985858805E-6</v>
      </c>
      <c r="F1067" s="6">
        <v>1.0762871826934801E-5</v>
      </c>
      <c r="G1067" s="6">
        <v>1.1237069498708799E-5</v>
      </c>
      <c r="H1067" s="6">
        <v>4.2842362662421096E-6</v>
      </c>
      <c r="I1067" s="6">
        <v>4.14885112340204E-6</v>
      </c>
      <c r="J1067" s="6">
        <v>4.4932899439946499E-6</v>
      </c>
      <c r="K1067" s="6">
        <v>4.2979923394186304E-6</v>
      </c>
      <c r="L1067" s="6">
        <v>4.4171407716210702E-6</v>
      </c>
      <c r="M1067" s="6">
        <v>4.6259618233123302E-6</v>
      </c>
      <c r="N1067" s="4" t="b">
        <f>_xlfn.XLOOKUP(Table2[[#This Row],[Protein]],Table3[name],Table3[subloc_assigned],"")&lt;&gt;""</f>
        <v>1</v>
      </c>
      <c r="O1067" s="6" t="str" cm="1">
        <f t="array" ref="O1067">IF(Table2[[#This Row],[modeled?]]," "&amp;_xlfn.TEXTJOIN(" ",FALSE,_xlfn._xlws.FILTER(Table3[subloc_assigned],Table3[name]=Table2[[#This Row],[Protein]],""))&amp;" ","")</f>
        <v xml:space="preserve"> m </v>
      </c>
      <c r="P1067" s="6" t="b">
        <f>OR(ISNUMBER(FIND(" m ",Table2[[#This Row],[loc?]])),ISNUMBER(FIND(" mm ",Table2[[#This Row],[loc?]])))</f>
        <v>1</v>
      </c>
      <c r="Q1067" s="6" t="b">
        <f>AND(OR(ISNUMBER(FIND(" m ",Table2[[#This Row],[loc?]])),ISNUMBER(FIND(" mm ",Table2[[#This Row],[loc?]]))),SUBSTITUTE(SUBSTITUTE(Table2[[#This Row],[loc?]]," m ","")," mm ","")="")</f>
        <v>1</v>
      </c>
      <c r="R1067" s="36" cm="1">
        <f t="array" ref="R1067">AVERAGE(IF(Table2[[#This Row],[Min_aerobic_1]:[Min_aerobic_2]]="NA",0,Table2[[#This Row],[Min_aerobic_1]:[Min_aerobic_2]]))</f>
        <v>9.1686023381904109E-6</v>
      </c>
    </row>
    <row r="1068" spans="1:18" x14ac:dyDescent="0.35">
      <c r="A1068" s="4" t="s">
        <v>3198</v>
      </c>
      <c r="B1068" s="4" t="s">
        <v>3199</v>
      </c>
      <c r="C1068" s="4" t="s">
        <v>3200</v>
      </c>
      <c r="D1068" s="6">
        <v>2.4408580826783201E-6</v>
      </c>
      <c r="E1068" s="6">
        <v>2.0675685368296702E-6</v>
      </c>
      <c r="F1068" s="6">
        <v>2.53276788392755E-6</v>
      </c>
      <c r="G1068" s="6">
        <v>2.6195354172268601E-6</v>
      </c>
      <c r="H1068" s="6">
        <v>4.0088052010042396E-6</v>
      </c>
      <c r="I1068" s="6">
        <v>4.11702923840013E-6</v>
      </c>
      <c r="J1068" s="6">
        <v>4.27144071843445E-6</v>
      </c>
      <c r="K1068" s="6">
        <v>4.2921791006023397E-6</v>
      </c>
      <c r="L1068" s="6">
        <v>4.4813675086946503E-6</v>
      </c>
      <c r="M1068" s="6">
        <v>4.53897343427168E-6</v>
      </c>
      <c r="N1068" s="4" t="b">
        <f>_xlfn.XLOOKUP(Table2[[#This Row],[Protein]],Table3[name],Table3[subloc_assigned],"")&lt;&gt;""</f>
        <v>0</v>
      </c>
      <c r="O1068" s="6" t="str" cm="1">
        <f t="array" ref="O1068">IF(Table2[[#This Row],[modeled?]]," "&amp;_xlfn.TEXTJOIN(" ",FALSE,_xlfn._xlws.FILTER(Table3[subloc_assigned],Table3[name]=Table2[[#This Row],[Protein]],""))&amp;" ","")</f>
        <v/>
      </c>
      <c r="P1068" s="6" t="b">
        <f>OR(ISNUMBER(FIND(" m ",Table2[[#This Row],[loc?]])),ISNUMBER(FIND(" mm ",Table2[[#This Row],[loc?]])))</f>
        <v>0</v>
      </c>
      <c r="Q1068" s="6" t="b">
        <f>AND(OR(ISNUMBER(FIND(" m ",Table2[[#This Row],[loc?]])),ISNUMBER(FIND(" mm ",Table2[[#This Row],[loc?]]))),SUBSTITUTE(SUBSTITUTE(Table2[[#This Row],[loc?]]," m ","")," mm ","")="")</f>
        <v>0</v>
      </c>
      <c r="R1068" s="36" cm="1">
        <f t="array" ref="R1068">AVERAGE(IF(Table2[[#This Row],[Min_aerobic_1]:[Min_aerobic_2]]="NA",0,Table2[[#This Row],[Min_aerobic_1]:[Min_aerobic_2]]))</f>
        <v>2.2542133097539951E-6</v>
      </c>
    </row>
    <row r="1069" spans="1:18" x14ac:dyDescent="0.35">
      <c r="A1069" s="4" t="s">
        <v>3201</v>
      </c>
      <c r="B1069" s="4" t="s">
        <v>3202</v>
      </c>
      <c r="C1069" s="4" t="s">
        <v>3203</v>
      </c>
      <c r="D1069" s="6">
        <v>8.2287293115790205E-6</v>
      </c>
      <c r="E1069" s="6">
        <v>8.0652865764260704E-6</v>
      </c>
      <c r="F1069" s="6">
        <v>9.5040470258082395E-6</v>
      </c>
      <c r="G1069" s="6">
        <v>9.9134130503118406E-6</v>
      </c>
      <c r="H1069" s="6">
        <v>6.6148364836537697E-6</v>
      </c>
      <c r="I1069" s="6">
        <v>6.6630705774652397E-6</v>
      </c>
      <c r="J1069" s="6">
        <v>7.3209678327064501E-6</v>
      </c>
      <c r="K1069" s="6">
        <v>8.8371899345915297E-6</v>
      </c>
      <c r="L1069" s="6">
        <v>8.9401845533347395E-6</v>
      </c>
      <c r="M1069" s="6">
        <v>8.8659112282452192E-6</v>
      </c>
      <c r="N1069" s="4" t="b">
        <f>_xlfn.XLOOKUP(Table2[[#This Row],[Protein]],Table3[name],Table3[subloc_assigned],"")&lt;&gt;""</f>
        <v>0</v>
      </c>
      <c r="O1069" s="6" t="str" cm="1">
        <f t="array" ref="O1069">IF(Table2[[#This Row],[modeled?]]," "&amp;_xlfn.TEXTJOIN(" ",FALSE,_xlfn._xlws.FILTER(Table3[subloc_assigned],Table3[name]=Table2[[#This Row],[Protein]],""))&amp;" ","")</f>
        <v/>
      </c>
      <c r="P1069" s="6" t="b">
        <f>OR(ISNUMBER(FIND(" m ",Table2[[#This Row],[loc?]])),ISNUMBER(FIND(" mm ",Table2[[#This Row],[loc?]])))</f>
        <v>0</v>
      </c>
      <c r="Q1069" s="6" t="b">
        <f>AND(OR(ISNUMBER(FIND(" m ",Table2[[#This Row],[loc?]])),ISNUMBER(FIND(" mm ",Table2[[#This Row],[loc?]]))),SUBSTITUTE(SUBSTITUTE(Table2[[#This Row],[loc?]]," m ","")," mm ","")="")</f>
        <v>0</v>
      </c>
      <c r="R1069" s="36" cm="1">
        <f t="array" ref="R1069">AVERAGE(IF(Table2[[#This Row],[Min_aerobic_1]:[Min_aerobic_2]]="NA",0,Table2[[#This Row],[Min_aerobic_1]:[Min_aerobic_2]]))</f>
        <v>8.1470079440025454E-6</v>
      </c>
    </row>
    <row r="1070" spans="1:18" x14ac:dyDescent="0.35">
      <c r="A1070" s="4" t="s">
        <v>3204</v>
      </c>
      <c r="B1070" s="4" t="s">
        <v>3205</v>
      </c>
      <c r="C1070" s="4" t="s">
        <v>3206</v>
      </c>
      <c r="D1070" s="6">
        <v>7.3835823734306395E-8</v>
      </c>
      <c r="E1070" s="6">
        <v>7.4867236895039599E-8</v>
      </c>
      <c r="F1070" s="6">
        <v>5.48021145405388E-8</v>
      </c>
      <c r="G1070" s="6">
        <v>5.3796735436853901E-8</v>
      </c>
      <c r="H1070" s="6">
        <v>9.5538723101908195E-8</v>
      </c>
      <c r="I1070" s="6">
        <v>9.6824537957526406E-8</v>
      </c>
      <c r="J1070" s="6">
        <v>9.7459499935973097E-8</v>
      </c>
      <c r="K1070" s="6">
        <v>1.1403422198877E-7</v>
      </c>
      <c r="L1070" s="6">
        <v>1.1846875220291801E-7</v>
      </c>
      <c r="M1070" s="6">
        <v>1.11378233412951E-7</v>
      </c>
      <c r="N1070" s="4" t="b">
        <f>_xlfn.XLOOKUP(Table2[[#This Row],[Protein]],Table3[name],Table3[subloc_assigned],"")&lt;&gt;""</f>
        <v>0</v>
      </c>
      <c r="O1070" s="6" t="str" cm="1">
        <f t="array" ref="O1070">IF(Table2[[#This Row],[modeled?]]," "&amp;_xlfn.TEXTJOIN(" ",FALSE,_xlfn._xlws.FILTER(Table3[subloc_assigned],Table3[name]=Table2[[#This Row],[Protein]],""))&amp;" ","")</f>
        <v/>
      </c>
      <c r="P1070" s="6" t="b">
        <f>OR(ISNUMBER(FIND(" m ",Table2[[#This Row],[loc?]])),ISNUMBER(FIND(" mm ",Table2[[#This Row],[loc?]])))</f>
        <v>0</v>
      </c>
      <c r="Q1070" s="6" t="b">
        <f>AND(OR(ISNUMBER(FIND(" m ",Table2[[#This Row],[loc?]])),ISNUMBER(FIND(" mm ",Table2[[#This Row],[loc?]]))),SUBSTITUTE(SUBSTITUTE(Table2[[#This Row],[loc?]]," m ","")," mm ","")="")</f>
        <v>0</v>
      </c>
      <c r="R1070" s="36" cm="1">
        <f t="array" ref="R1070">AVERAGE(IF(Table2[[#This Row],[Min_aerobic_1]:[Min_aerobic_2]]="NA",0,Table2[[#This Row],[Min_aerobic_1]:[Min_aerobic_2]]))</f>
        <v>7.4351530314672997E-8</v>
      </c>
    </row>
    <row r="1071" spans="1:18" x14ac:dyDescent="0.35">
      <c r="A1071" s="4" t="s">
        <v>3207</v>
      </c>
      <c r="B1071" s="4" t="s">
        <v>3208</v>
      </c>
      <c r="C1071" s="4" t="s">
        <v>3209</v>
      </c>
      <c r="D1071" s="6">
        <v>7.7847147865831706E-6</v>
      </c>
      <c r="E1071" s="6">
        <v>7.5990350248912697E-6</v>
      </c>
      <c r="F1071" s="6">
        <v>9.3248320536924208E-6</v>
      </c>
      <c r="G1071" s="6">
        <v>1.01234613659754E-5</v>
      </c>
      <c r="H1071" s="6">
        <v>4.14555629401284E-6</v>
      </c>
      <c r="I1071" s="6">
        <v>4.2175432294562999E-6</v>
      </c>
      <c r="J1071" s="6">
        <v>4.4686707830783104E-6</v>
      </c>
      <c r="K1071" s="6">
        <v>5.5135041947051096E-6</v>
      </c>
      <c r="L1071" s="6">
        <v>5.7861706137801197E-6</v>
      </c>
      <c r="M1071" s="6">
        <v>5.4944694379498099E-6</v>
      </c>
      <c r="N1071" s="4" t="b">
        <f>_xlfn.XLOOKUP(Table2[[#This Row],[Protein]],Table3[name],Table3[subloc_assigned],"")&lt;&gt;""</f>
        <v>0</v>
      </c>
      <c r="O1071" s="6" t="str" cm="1">
        <f t="array" ref="O1071">IF(Table2[[#This Row],[modeled?]]," "&amp;_xlfn.TEXTJOIN(" ",FALSE,_xlfn._xlws.FILTER(Table3[subloc_assigned],Table3[name]=Table2[[#This Row],[Protein]],""))&amp;" ","")</f>
        <v/>
      </c>
      <c r="P1071" s="6" t="b">
        <f>OR(ISNUMBER(FIND(" m ",Table2[[#This Row],[loc?]])),ISNUMBER(FIND(" mm ",Table2[[#This Row],[loc?]])))</f>
        <v>0</v>
      </c>
      <c r="Q1071" s="6" t="b">
        <f>AND(OR(ISNUMBER(FIND(" m ",Table2[[#This Row],[loc?]])),ISNUMBER(FIND(" mm ",Table2[[#This Row],[loc?]]))),SUBSTITUTE(SUBSTITUTE(Table2[[#This Row],[loc?]]," m ","")," mm ","")="")</f>
        <v>0</v>
      </c>
      <c r="R1071" s="36" cm="1">
        <f t="array" ref="R1071">AVERAGE(IF(Table2[[#This Row],[Min_aerobic_1]:[Min_aerobic_2]]="NA",0,Table2[[#This Row],[Min_aerobic_1]:[Min_aerobic_2]]))</f>
        <v>7.6918749057372201E-6</v>
      </c>
    </row>
    <row r="1072" spans="1:18" x14ac:dyDescent="0.35">
      <c r="A1072" s="4" t="s">
        <v>3210</v>
      </c>
      <c r="B1072" s="4" t="s">
        <v>3211</v>
      </c>
      <c r="C1072" s="4" t="s">
        <v>3212</v>
      </c>
      <c r="D1072" s="6">
        <v>7.20293409114384E-6</v>
      </c>
      <c r="E1072" s="6">
        <v>8.6197688329239101E-6</v>
      </c>
      <c r="F1072" s="6">
        <v>8.5471226313330799E-6</v>
      </c>
      <c r="G1072" s="6">
        <v>8.90850668573469E-6</v>
      </c>
      <c r="H1072" s="6">
        <v>8.8777025388500097E-6</v>
      </c>
      <c r="I1072" s="6">
        <v>9.1291214956770192E-6</v>
      </c>
      <c r="J1072" s="6">
        <v>9.1345288201182402E-6</v>
      </c>
      <c r="K1072" s="6">
        <v>9.3840394832686395E-6</v>
      </c>
      <c r="L1072" s="6">
        <v>1.06269941266458E-5</v>
      </c>
      <c r="M1072" s="6">
        <v>1.13704644309659E-5</v>
      </c>
      <c r="N1072" s="4" t="b">
        <f>_xlfn.XLOOKUP(Table2[[#This Row],[Protein]],Table3[name],Table3[subloc_assigned],"")&lt;&gt;""</f>
        <v>0</v>
      </c>
      <c r="O1072" s="6" t="str" cm="1">
        <f t="array" ref="O1072">IF(Table2[[#This Row],[modeled?]]," "&amp;_xlfn.TEXTJOIN(" ",FALSE,_xlfn._xlws.FILTER(Table3[subloc_assigned],Table3[name]=Table2[[#This Row],[Protein]],""))&amp;" ","")</f>
        <v/>
      </c>
      <c r="P1072" s="6" t="b">
        <f>OR(ISNUMBER(FIND(" m ",Table2[[#This Row],[loc?]])),ISNUMBER(FIND(" mm ",Table2[[#This Row],[loc?]])))</f>
        <v>0</v>
      </c>
      <c r="Q1072" s="6" t="b">
        <f>AND(OR(ISNUMBER(FIND(" m ",Table2[[#This Row],[loc?]])),ISNUMBER(FIND(" mm ",Table2[[#This Row],[loc?]]))),SUBSTITUTE(SUBSTITUTE(Table2[[#This Row],[loc?]]," m ","")," mm ","")="")</f>
        <v>0</v>
      </c>
      <c r="R1072" s="36" cm="1">
        <f t="array" ref="R1072">AVERAGE(IF(Table2[[#This Row],[Min_aerobic_1]:[Min_aerobic_2]]="NA",0,Table2[[#This Row],[Min_aerobic_1]:[Min_aerobic_2]]))</f>
        <v>7.911351462033875E-6</v>
      </c>
    </row>
    <row r="1073" spans="1:18" x14ac:dyDescent="0.35">
      <c r="A1073" s="4" t="s">
        <v>3213</v>
      </c>
      <c r="B1073" s="4" t="s">
        <v>3214</v>
      </c>
      <c r="C1073" s="4" t="s">
        <v>3215</v>
      </c>
      <c r="D1073" s="6">
        <v>3.39938692629759E-6</v>
      </c>
      <c r="E1073" s="6">
        <v>3.19021236654571E-6</v>
      </c>
      <c r="F1073" s="6">
        <v>3.3078538976196398E-6</v>
      </c>
      <c r="G1073" s="6">
        <v>3.2999292023791199E-6</v>
      </c>
      <c r="H1073" s="6">
        <v>2.6872048608221299E-6</v>
      </c>
      <c r="I1073" s="6">
        <v>2.7779132200351398E-6</v>
      </c>
      <c r="J1073" s="6">
        <v>2.8067719432506802E-6</v>
      </c>
      <c r="K1073" s="6">
        <v>2.9492707598382202E-6</v>
      </c>
      <c r="L1073" s="6">
        <v>3.24865952852397E-6</v>
      </c>
      <c r="M1073" s="6">
        <v>3.19036911863501E-6</v>
      </c>
      <c r="N1073" s="4" t="b">
        <f>_xlfn.XLOOKUP(Table2[[#This Row],[Protein]],Table3[name],Table3[subloc_assigned],"")&lt;&gt;""</f>
        <v>0</v>
      </c>
      <c r="O1073" s="6" t="str" cm="1">
        <f t="array" ref="O1073">IF(Table2[[#This Row],[modeled?]]," "&amp;_xlfn.TEXTJOIN(" ",FALSE,_xlfn._xlws.FILTER(Table3[subloc_assigned],Table3[name]=Table2[[#This Row],[Protein]],""))&amp;" ","")</f>
        <v/>
      </c>
      <c r="P1073" s="6" t="b">
        <f>OR(ISNUMBER(FIND(" m ",Table2[[#This Row],[loc?]])),ISNUMBER(FIND(" mm ",Table2[[#This Row],[loc?]])))</f>
        <v>0</v>
      </c>
      <c r="Q1073" s="6" t="b">
        <f>AND(OR(ISNUMBER(FIND(" m ",Table2[[#This Row],[loc?]])),ISNUMBER(FIND(" mm ",Table2[[#This Row],[loc?]]))),SUBSTITUTE(SUBSTITUTE(Table2[[#This Row],[loc?]]," m ","")," mm ","")="")</f>
        <v>0</v>
      </c>
      <c r="R1073" s="36" cm="1">
        <f t="array" ref="R1073">AVERAGE(IF(Table2[[#This Row],[Min_aerobic_1]:[Min_aerobic_2]]="NA",0,Table2[[#This Row],[Min_aerobic_1]:[Min_aerobic_2]]))</f>
        <v>3.29479964642165E-6</v>
      </c>
    </row>
    <row r="1074" spans="1:18" x14ac:dyDescent="0.35">
      <c r="A1074" s="4" t="s">
        <v>3216</v>
      </c>
      <c r="B1074" s="4" t="s">
        <v>3217</v>
      </c>
      <c r="C1074" s="4" t="s">
        <v>3218</v>
      </c>
      <c r="D1074" s="6">
        <v>2.0128890175408101E-5</v>
      </c>
      <c r="E1074" s="6">
        <v>1.9177604665327401E-5</v>
      </c>
      <c r="F1074" s="6">
        <v>2.1546049815769399E-5</v>
      </c>
      <c r="G1074" s="6">
        <v>2.2393000733460598E-5</v>
      </c>
      <c r="H1074" s="6">
        <v>3.9969742718937401E-5</v>
      </c>
      <c r="I1074" s="6">
        <v>3.8185180480819899E-5</v>
      </c>
      <c r="J1074" s="6">
        <v>4.0229074972771898E-5</v>
      </c>
      <c r="K1074" s="6">
        <v>4.1012403588566002E-5</v>
      </c>
      <c r="L1074" s="6">
        <v>4.5714097999608797E-5</v>
      </c>
      <c r="M1074" s="6">
        <v>4.4604735757990498E-5</v>
      </c>
      <c r="N1074" s="4" t="b">
        <f>_xlfn.XLOOKUP(Table2[[#This Row],[Protein]],Table3[name],Table3[subloc_assigned],"")&lt;&gt;""</f>
        <v>0</v>
      </c>
      <c r="O1074" s="6" t="str" cm="1">
        <f t="array" ref="O1074">IF(Table2[[#This Row],[modeled?]]," "&amp;_xlfn.TEXTJOIN(" ",FALSE,_xlfn._xlws.FILTER(Table3[subloc_assigned],Table3[name]=Table2[[#This Row],[Protein]],""))&amp;" ","")</f>
        <v/>
      </c>
      <c r="P1074" s="6" t="b">
        <f>OR(ISNUMBER(FIND(" m ",Table2[[#This Row],[loc?]])),ISNUMBER(FIND(" mm ",Table2[[#This Row],[loc?]])))</f>
        <v>0</v>
      </c>
      <c r="Q1074" s="6" t="b">
        <f>AND(OR(ISNUMBER(FIND(" m ",Table2[[#This Row],[loc?]])),ISNUMBER(FIND(" mm ",Table2[[#This Row],[loc?]]))),SUBSTITUTE(SUBSTITUTE(Table2[[#This Row],[loc?]]," m ","")," mm ","")="")</f>
        <v>0</v>
      </c>
      <c r="R1074" s="36" cm="1">
        <f t="array" ref="R1074">AVERAGE(IF(Table2[[#This Row],[Min_aerobic_1]:[Min_aerobic_2]]="NA",0,Table2[[#This Row],[Min_aerobic_1]:[Min_aerobic_2]]))</f>
        <v>1.9653247420367753E-5</v>
      </c>
    </row>
    <row r="1075" spans="1:18" x14ac:dyDescent="0.35">
      <c r="A1075" s="4" t="s">
        <v>3219</v>
      </c>
      <c r="B1075" s="4" t="s">
        <v>3220</v>
      </c>
      <c r="C1075" s="4" t="s">
        <v>3221</v>
      </c>
      <c r="D1075" s="4">
        <v>3.0946324074998901E-4</v>
      </c>
      <c r="E1075" s="4">
        <v>2.6776354580746597E-4</v>
      </c>
      <c r="F1075" s="4">
        <v>3.27743843585958E-4</v>
      </c>
      <c r="G1075" s="4">
        <v>3.3157717407805102E-4</v>
      </c>
      <c r="H1075" s="4">
        <v>2.9910590155268697E-4</v>
      </c>
      <c r="I1075" s="4">
        <v>2.9355778131753498E-4</v>
      </c>
      <c r="J1075" s="4">
        <v>3.1323313182874801E-4</v>
      </c>
      <c r="K1075" s="4">
        <v>3.2065738743814598E-4</v>
      </c>
      <c r="L1075" s="4">
        <v>3.2607497452511797E-4</v>
      </c>
      <c r="M1075" s="4">
        <v>3.4217107282700002E-4</v>
      </c>
      <c r="N1075" s="4" t="b">
        <f>_xlfn.XLOOKUP(Table2[[#This Row],[Protein]],Table3[name],Table3[subloc_assigned],"")&lt;&gt;""</f>
        <v>0</v>
      </c>
      <c r="O1075" s="6" t="str" cm="1">
        <f t="array" ref="O1075">IF(Table2[[#This Row],[modeled?]]," "&amp;_xlfn.TEXTJOIN(" ",FALSE,_xlfn._xlws.FILTER(Table3[subloc_assigned],Table3[name]=Table2[[#This Row],[Protein]],""))&amp;" ","")</f>
        <v/>
      </c>
      <c r="P1075" s="6" t="b">
        <f>OR(ISNUMBER(FIND(" m ",Table2[[#This Row],[loc?]])),ISNUMBER(FIND(" mm ",Table2[[#This Row],[loc?]])))</f>
        <v>0</v>
      </c>
      <c r="Q1075" s="6" t="b">
        <f>AND(OR(ISNUMBER(FIND(" m ",Table2[[#This Row],[loc?]])),ISNUMBER(FIND(" mm ",Table2[[#This Row],[loc?]]))),SUBSTITUTE(SUBSTITUTE(Table2[[#This Row],[loc?]]," m ","")," mm ","")="")</f>
        <v>0</v>
      </c>
      <c r="R1075" s="36" cm="1">
        <f t="array" ref="R1075">AVERAGE(IF(Table2[[#This Row],[Min_aerobic_1]:[Min_aerobic_2]]="NA",0,Table2[[#This Row],[Min_aerobic_1]:[Min_aerobic_2]]))</f>
        <v>2.8861339327872746E-4</v>
      </c>
    </row>
    <row r="1076" spans="1:18" x14ac:dyDescent="0.35">
      <c r="A1076" s="4" t="s">
        <v>3222</v>
      </c>
      <c r="B1076" s="4" t="s">
        <v>3223</v>
      </c>
      <c r="C1076" s="4" t="s">
        <v>3224</v>
      </c>
      <c r="D1076" s="6">
        <v>6.9832035382188002E-5</v>
      </c>
      <c r="E1076" s="6">
        <v>6.6392576033435006E-5</v>
      </c>
      <c r="F1076" s="6">
        <v>7.6298517853265403E-5</v>
      </c>
      <c r="G1076" s="6">
        <v>7.7560545585022401E-5</v>
      </c>
      <c r="H1076" s="6">
        <v>9.8790448715676697E-5</v>
      </c>
      <c r="I1076" s="6">
        <v>9.7849093818379299E-5</v>
      </c>
      <c r="J1076" s="4">
        <v>1.08961635287334E-4</v>
      </c>
      <c r="K1076" s="4">
        <v>1.1529541791656201E-4</v>
      </c>
      <c r="L1076" s="4">
        <v>1.1890047539288E-4</v>
      </c>
      <c r="M1076" s="4">
        <v>1.17922984931437E-4</v>
      </c>
      <c r="N1076" s="4" t="b">
        <f>_xlfn.XLOOKUP(Table2[[#This Row],[Protein]],Table3[name],Table3[subloc_assigned],"")&lt;&gt;""</f>
        <v>0</v>
      </c>
      <c r="O1076" s="6" t="str" cm="1">
        <f t="array" ref="O1076">IF(Table2[[#This Row],[modeled?]]," "&amp;_xlfn.TEXTJOIN(" ",FALSE,_xlfn._xlws.FILTER(Table3[subloc_assigned],Table3[name]=Table2[[#This Row],[Protein]],""))&amp;" ","")</f>
        <v/>
      </c>
      <c r="P1076" s="6" t="b">
        <f>OR(ISNUMBER(FIND(" m ",Table2[[#This Row],[loc?]])),ISNUMBER(FIND(" mm ",Table2[[#This Row],[loc?]])))</f>
        <v>0</v>
      </c>
      <c r="Q1076" s="6" t="b">
        <f>AND(OR(ISNUMBER(FIND(" m ",Table2[[#This Row],[loc?]])),ISNUMBER(FIND(" mm ",Table2[[#This Row],[loc?]]))),SUBSTITUTE(SUBSTITUTE(Table2[[#This Row],[loc?]]," m ","")," mm ","")="")</f>
        <v>0</v>
      </c>
      <c r="R1076" s="36" cm="1">
        <f t="array" ref="R1076">AVERAGE(IF(Table2[[#This Row],[Min_aerobic_1]:[Min_aerobic_2]]="NA",0,Table2[[#This Row],[Min_aerobic_1]:[Min_aerobic_2]]))</f>
        <v>6.8112305707811497E-5</v>
      </c>
    </row>
    <row r="1077" spans="1:18" x14ac:dyDescent="0.35">
      <c r="A1077" s="4" t="s">
        <v>3225</v>
      </c>
      <c r="B1077" s="4" t="s">
        <v>3226</v>
      </c>
      <c r="C1077" s="4" t="s">
        <v>3227</v>
      </c>
      <c r="D1077" s="4" t="s">
        <v>19</v>
      </c>
      <c r="E1077" s="4" t="s">
        <v>19</v>
      </c>
      <c r="F1077" s="4" t="s">
        <v>19</v>
      </c>
      <c r="G1077" s="4" t="s">
        <v>19</v>
      </c>
      <c r="H1077" s="6">
        <v>1.3729602487622299E-6</v>
      </c>
      <c r="I1077" s="6">
        <v>1.3487717566706601E-6</v>
      </c>
      <c r="J1077" s="6">
        <v>1.3936081043594601E-6</v>
      </c>
      <c r="K1077" s="6">
        <v>1.40952701992194E-6</v>
      </c>
      <c r="L1077" s="6">
        <v>1.5214233622458699E-6</v>
      </c>
      <c r="M1077" s="6">
        <v>1.51789689331744E-6</v>
      </c>
      <c r="N1077" s="4" t="b">
        <f>_xlfn.XLOOKUP(Table2[[#This Row],[Protein]],Table3[name],Table3[subloc_assigned],"")&lt;&gt;""</f>
        <v>0</v>
      </c>
      <c r="O1077" s="6" t="str" cm="1">
        <f t="array" ref="O1077">IF(Table2[[#This Row],[modeled?]]," "&amp;_xlfn.TEXTJOIN(" ",FALSE,_xlfn._xlws.FILTER(Table3[subloc_assigned],Table3[name]=Table2[[#This Row],[Protein]],""))&amp;" ","")</f>
        <v/>
      </c>
      <c r="P1077" s="6" t="b">
        <f>OR(ISNUMBER(FIND(" m ",Table2[[#This Row],[loc?]])),ISNUMBER(FIND(" mm ",Table2[[#This Row],[loc?]])))</f>
        <v>0</v>
      </c>
      <c r="Q1077" s="6" t="b">
        <f>AND(OR(ISNUMBER(FIND(" m ",Table2[[#This Row],[loc?]])),ISNUMBER(FIND(" mm ",Table2[[#This Row],[loc?]]))),SUBSTITUTE(SUBSTITUTE(Table2[[#This Row],[loc?]]," m ","")," mm ","")="")</f>
        <v>0</v>
      </c>
      <c r="R1077" s="36" cm="1">
        <f t="array" ref="R1077">AVERAGE(IF(Table2[[#This Row],[Min_aerobic_1]:[Min_aerobic_2]]="NA",0,Table2[[#This Row],[Min_aerobic_1]:[Min_aerobic_2]]))</f>
        <v>0</v>
      </c>
    </row>
    <row r="1078" spans="1:18" x14ac:dyDescent="0.35">
      <c r="A1078" s="4" t="s">
        <v>3228</v>
      </c>
      <c r="B1078" s="4" t="s">
        <v>3229</v>
      </c>
      <c r="C1078" s="4" t="s">
        <v>3230</v>
      </c>
      <c r="D1078" s="6">
        <v>8.4722590652166492E-6</v>
      </c>
      <c r="E1078" s="6">
        <v>9.9961369377572698E-6</v>
      </c>
      <c r="F1078" s="6">
        <v>8.4218846427491996E-6</v>
      </c>
      <c r="G1078" s="6">
        <v>7.9814275023339601E-6</v>
      </c>
      <c r="H1078" s="6">
        <v>1.0151950522627399E-5</v>
      </c>
      <c r="I1078" s="6">
        <v>1.0030930543311499E-5</v>
      </c>
      <c r="J1078" s="6">
        <v>1.08886693125925E-5</v>
      </c>
      <c r="K1078" s="6">
        <v>8.9004643111072704E-6</v>
      </c>
      <c r="L1078" s="6">
        <v>1.0264338731030499E-5</v>
      </c>
      <c r="M1078" s="6">
        <v>1.0395143235562499E-5</v>
      </c>
      <c r="N1078" s="4" t="b">
        <f>_xlfn.XLOOKUP(Table2[[#This Row],[Protein]],Table3[name],Table3[subloc_assigned],"")&lt;&gt;""</f>
        <v>0</v>
      </c>
      <c r="O1078" s="6" t="str" cm="1">
        <f t="array" ref="O1078">IF(Table2[[#This Row],[modeled?]]," "&amp;_xlfn.TEXTJOIN(" ",FALSE,_xlfn._xlws.FILTER(Table3[subloc_assigned],Table3[name]=Table2[[#This Row],[Protein]],""))&amp;" ","")</f>
        <v/>
      </c>
      <c r="P1078" s="6" t="b">
        <f>OR(ISNUMBER(FIND(" m ",Table2[[#This Row],[loc?]])),ISNUMBER(FIND(" mm ",Table2[[#This Row],[loc?]])))</f>
        <v>0</v>
      </c>
      <c r="Q1078" s="6" t="b">
        <f>AND(OR(ISNUMBER(FIND(" m ",Table2[[#This Row],[loc?]])),ISNUMBER(FIND(" mm ",Table2[[#This Row],[loc?]]))),SUBSTITUTE(SUBSTITUTE(Table2[[#This Row],[loc?]]," m ","")," mm ","")="")</f>
        <v>0</v>
      </c>
      <c r="R1078" s="36" cm="1">
        <f t="array" ref="R1078">AVERAGE(IF(Table2[[#This Row],[Min_aerobic_1]:[Min_aerobic_2]]="NA",0,Table2[[#This Row],[Min_aerobic_1]:[Min_aerobic_2]]))</f>
        <v>9.2341980014869595E-6</v>
      </c>
    </row>
    <row r="1079" spans="1:18" x14ac:dyDescent="0.35">
      <c r="A1079" s="4" t="s">
        <v>3231</v>
      </c>
      <c r="B1079" s="4" t="s">
        <v>3232</v>
      </c>
      <c r="C1079" s="4" t="s">
        <v>3233</v>
      </c>
      <c r="D1079" s="4">
        <v>1.4834111941818001E-4</v>
      </c>
      <c r="E1079" s="4">
        <v>1.7414865221976501E-4</v>
      </c>
      <c r="F1079" s="4">
        <v>1.8417928730218299E-4</v>
      </c>
      <c r="G1079" s="4">
        <v>1.7795883317069799E-4</v>
      </c>
      <c r="H1079" s="6">
        <v>9.1505950227416499E-5</v>
      </c>
      <c r="I1079" s="6">
        <v>9.7787927926137205E-5</v>
      </c>
      <c r="J1079" s="6">
        <v>9.0564283801026607E-5</v>
      </c>
      <c r="K1079" s="4">
        <v>1.19384913218815E-4</v>
      </c>
      <c r="L1079" s="4">
        <v>1.2462777208306999E-4</v>
      </c>
      <c r="M1079" s="4">
        <v>1.19760825055163E-4</v>
      </c>
      <c r="N1079" s="4" t="b">
        <f>_xlfn.XLOOKUP(Table2[[#This Row],[Protein]],Table3[name],Table3[subloc_assigned],"")&lt;&gt;""</f>
        <v>0</v>
      </c>
      <c r="O1079" s="6" t="str" cm="1">
        <f t="array" ref="O1079">IF(Table2[[#This Row],[modeled?]]," "&amp;_xlfn.TEXTJOIN(" ",FALSE,_xlfn._xlws.FILTER(Table3[subloc_assigned],Table3[name]=Table2[[#This Row],[Protein]],""))&amp;" ","")</f>
        <v/>
      </c>
      <c r="P1079" s="6" t="b">
        <f>OR(ISNUMBER(FIND(" m ",Table2[[#This Row],[loc?]])),ISNUMBER(FIND(" mm ",Table2[[#This Row],[loc?]])))</f>
        <v>0</v>
      </c>
      <c r="Q1079" s="6" t="b">
        <f>AND(OR(ISNUMBER(FIND(" m ",Table2[[#This Row],[loc?]])),ISNUMBER(FIND(" mm ",Table2[[#This Row],[loc?]]))),SUBSTITUTE(SUBSTITUTE(Table2[[#This Row],[loc?]]," m ","")," mm ","")="")</f>
        <v>0</v>
      </c>
      <c r="R1079" s="36" cm="1">
        <f t="array" ref="R1079">AVERAGE(IF(Table2[[#This Row],[Min_aerobic_1]:[Min_aerobic_2]]="NA",0,Table2[[#This Row],[Min_aerobic_1]:[Min_aerobic_2]]))</f>
        <v>1.6124488581897251E-4</v>
      </c>
    </row>
    <row r="1080" spans="1:18" x14ac:dyDescent="0.35">
      <c r="A1080" s="4" t="s">
        <v>3234</v>
      </c>
      <c r="B1080" s="4" t="s">
        <v>3235</v>
      </c>
      <c r="C1080" s="4" t="s">
        <v>3236</v>
      </c>
      <c r="D1080" s="6">
        <v>4.4583210964632099E-5</v>
      </c>
      <c r="E1080" s="6">
        <v>3.4871533116958103E-5</v>
      </c>
      <c r="F1080" s="6">
        <v>4.5818821101569699E-5</v>
      </c>
      <c r="G1080" s="6">
        <v>4.4926923016844397E-5</v>
      </c>
      <c r="H1080" s="6">
        <v>2.53537655917682E-5</v>
      </c>
      <c r="I1080" s="6">
        <v>2.38460064019098E-5</v>
      </c>
      <c r="J1080" s="6">
        <v>2.5730956632117701E-5</v>
      </c>
      <c r="K1080" s="6">
        <v>2.5570656045298301E-5</v>
      </c>
      <c r="L1080" s="6">
        <v>2.7055547899627998E-5</v>
      </c>
      <c r="M1080" s="6">
        <v>2.49870613843163E-5</v>
      </c>
      <c r="N1080" s="4" t="b">
        <f>_xlfn.XLOOKUP(Table2[[#This Row],[Protein]],Table3[name],Table3[subloc_assigned],"")&lt;&gt;""</f>
        <v>0</v>
      </c>
      <c r="O1080" s="6" t="str" cm="1">
        <f t="array" ref="O1080">IF(Table2[[#This Row],[modeled?]]," "&amp;_xlfn.TEXTJOIN(" ",FALSE,_xlfn._xlws.FILTER(Table3[subloc_assigned],Table3[name]=Table2[[#This Row],[Protein]],""))&amp;" ","")</f>
        <v/>
      </c>
      <c r="P1080" s="6" t="b">
        <f>OR(ISNUMBER(FIND(" m ",Table2[[#This Row],[loc?]])),ISNUMBER(FIND(" mm ",Table2[[#This Row],[loc?]])))</f>
        <v>0</v>
      </c>
      <c r="Q1080" s="6" t="b">
        <f>AND(OR(ISNUMBER(FIND(" m ",Table2[[#This Row],[loc?]])),ISNUMBER(FIND(" mm ",Table2[[#This Row],[loc?]]))),SUBSTITUTE(SUBSTITUTE(Table2[[#This Row],[loc?]]," m ","")," mm ","")="")</f>
        <v>0</v>
      </c>
      <c r="R1080" s="36" cm="1">
        <f t="array" ref="R1080">AVERAGE(IF(Table2[[#This Row],[Min_aerobic_1]:[Min_aerobic_2]]="NA",0,Table2[[#This Row],[Min_aerobic_1]:[Min_aerobic_2]]))</f>
        <v>3.9727372040795097E-5</v>
      </c>
    </row>
    <row r="1081" spans="1:18" x14ac:dyDescent="0.35">
      <c r="A1081" s="4" t="s">
        <v>3237</v>
      </c>
      <c r="B1081" s="4" t="s">
        <v>3238</v>
      </c>
      <c r="C1081" s="4" t="s">
        <v>3239</v>
      </c>
      <c r="D1081" s="6">
        <v>2.3294830696529699E-6</v>
      </c>
      <c r="E1081" s="6">
        <v>2.3962599556614598E-6</v>
      </c>
      <c r="F1081" s="6">
        <v>2.5727079916038699E-6</v>
      </c>
      <c r="G1081" s="6">
        <v>2.8663561181058199E-6</v>
      </c>
      <c r="H1081" s="6">
        <v>3.5776048696905301E-6</v>
      </c>
      <c r="I1081" s="6">
        <v>3.4255504765640898E-6</v>
      </c>
      <c r="J1081" s="6">
        <v>3.9969003871927902E-6</v>
      </c>
      <c r="K1081" s="6">
        <v>4.1550113682031598E-6</v>
      </c>
      <c r="L1081" s="6">
        <v>4.2724573025722102E-6</v>
      </c>
      <c r="M1081" s="6">
        <v>4.3835443384881698E-6</v>
      </c>
      <c r="N1081" s="4" t="b">
        <f>_xlfn.XLOOKUP(Table2[[#This Row],[Protein]],Table3[name],Table3[subloc_assigned],"")&lt;&gt;""</f>
        <v>0</v>
      </c>
      <c r="O1081" s="6" t="str" cm="1">
        <f t="array" ref="O1081">IF(Table2[[#This Row],[modeled?]]," "&amp;_xlfn.TEXTJOIN(" ",FALSE,_xlfn._xlws.FILTER(Table3[subloc_assigned],Table3[name]=Table2[[#This Row],[Protein]],""))&amp;" ","")</f>
        <v/>
      </c>
      <c r="P1081" s="6" t="b">
        <f>OR(ISNUMBER(FIND(" m ",Table2[[#This Row],[loc?]])),ISNUMBER(FIND(" mm ",Table2[[#This Row],[loc?]])))</f>
        <v>0</v>
      </c>
      <c r="Q1081" s="6" t="b">
        <f>AND(OR(ISNUMBER(FIND(" m ",Table2[[#This Row],[loc?]])),ISNUMBER(FIND(" mm ",Table2[[#This Row],[loc?]]))),SUBSTITUTE(SUBSTITUTE(Table2[[#This Row],[loc?]]," m ","")," mm ","")="")</f>
        <v>0</v>
      </c>
      <c r="R1081" s="36" cm="1">
        <f t="array" ref="R1081">AVERAGE(IF(Table2[[#This Row],[Min_aerobic_1]:[Min_aerobic_2]]="NA",0,Table2[[#This Row],[Min_aerobic_1]:[Min_aerobic_2]]))</f>
        <v>2.3628715126572148E-6</v>
      </c>
    </row>
    <row r="1082" spans="1:18" x14ac:dyDescent="0.35">
      <c r="A1082" s="4" t="s">
        <v>3240</v>
      </c>
      <c r="B1082" s="4" t="s">
        <v>3241</v>
      </c>
      <c r="C1082" s="4" t="s">
        <v>3242</v>
      </c>
      <c r="D1082" s="6">
        <v>2.4154271002442E-5</v>
      </c>
      <c r="E1082" s="6">
        <v>1.9154613453065201E-5</v>
      </c>
      <c r="F1082" s="6">
        <v>2.5317498453830001E-5</v>
      </c>
      <c r="G1082" s="6">
        <v>2.43957971228542E-5</v>
      </c>
      <c r="H1082" s="6">
        <v>4.9633328073531697E-5</v>
      </c>
      <c r="I1082" s="6">
        <v>5.07804800814099E-5</v>
      </c>
      <c r="J1082" s="6">
        <v>5.45121183475638E-5</v>
      </c>
      <c r="K1082" s="6">
        <v>5.7611145818812199E-5</v>
      </c>
      <c r="L1082" s="6">
        <v>5.7427483119029602E-5</v>
      </c>
      <c r="M1082" s="6">
        <v>5.87860356643721E-5</v>
      </c>
      <c r="N1082" s="4" t="b">
        <f>_xlfn.XLOOKUP(Table2[[#This Row],[Protein]],Table3[name],Table3[subloc_assigned],"")&lt;&gt;""</f>
        <v>0</v>
      </c>
      <c r="O1082" s="6" t="str" cm="1">
        <f t="array" ref="O1082">IF(Table2[[#This Row],[modeled?]]," "&amp;_xlfn.TEXTJOIN(" ",FALSE,_xlfn._xlws.FILTER(Table3[subloc_assigned],Table3[name]=Table2[[#This Row],[Protein]],""))&amp;" ","")</f>
        <v/>
      </c>
      <c r="P1082" s="6" t="b">
        <f>OR(ISNUMBER(FIND(" m ",Table2[[#This Row],[loc?]])),ISNUMBER(FIND(" mm ",Table2[[#This Row],[loc?]])))</f>
        <v>0</v>
      </c>
      <c r="Q1082" s="6" t="b">
        <f>AND(OR(ISNUMBER(FIND(" m ",Table2[[#This Row],[loc?]])),ISNUMBER(FIND(" mm ",Table2[[#This Row],[loc?]]))),SUBSTITUTE(SUBSTITUTE(Table2[[#This Row],[loc?]]," m ","")," mm ","")="")</f>
        <v>0</v>
      </c>
      <c r="R1082" s="36" cm="1">
        <f t="array" ref="R1082">AVERAGE(IF(Table2[[#This Row],[Min_aerobic_1]:[Min_aerobic_2]]="NA",0,Table2[[#This Row],[Min_aerobic_1]:[Min_aerobic_2]]))</f>
        <v>2.1654442227753602E-5</v>
      </c>
    </row>
    <row r="1083" spans="1:18" x14ac:dyDescent="0.35">
      <c r="A1083" s="4" t="s">
        <v>3243</v>
      </c>
      <c r="B1083" s="4" t="s">
        <v>3244</v>
      </c>
      <c r="C1083" s="4" t="s">
        <v>3245</v>
      </c>
      <c r="D1083" s="6">
        <v>1.6009305368528601E-7</v>
      </c>
      <c r="E1083" s="6">
        <v>1.19455055143264E-7</v>
      </c>
      <c r="F1083" s="6">
        <v>1.5509910751560999E-7</v>
      </c>
      <c r="G1083" s="6">
        <v>1.6915131044301201E-7</v>
      </c>
      <c r="H1083" s="6">
        <v>5.3235193967626601E-8</v>
      </c>
      <c r="I1083" s="6">
        <v>5.4894787787967902E-8</v>
      </c>
      <c r="J1083" s="6">
        <v>5.8613279535938197E-8</v>
      </c>
      <c r="K1083" s="6">
        <v>5.5017718754392702E-8</v>
      </c>
      <c r="L1083" s="6">
        <v>5.4268745711012402E-8</v>
      </c>
      <c r="M1083" s="6">
        <v>5.6707224150929801E-8</v>
      </c>
      <c r="N1083" s="4" t="b">
        <f>_xlfn.XLOOKUP(Table2[[#This Row],[Protein]],Table3[name],Table3[subloc_assigned],"")&lt;&gt;""</f>
        <v>0</v>
      </c>
      <c r="O1083" s="6" t="str" cm="1">
        <f t="array" ref="O1083">IF(Table2[[#This Row],[modeled?]]," "&amp;_xlfn.TEXTJOIN(" ",FALSE,_xlfn._xlws.FILTER(Table3[subloc_assigned],Table3[name]=Table2[[#This Row],[Protein]],""))&amp;" ","")</f>
        <v/>
      </c>
      <c r="P1083" s="6" t="b">
        <f>OR(ISNUMBER(FIND(" m ",Table2[[#This Row],[loc?]])),ISNUMBER(FIND(" mm ",Table2[[#This Row],[loc?]])))</f>
        <v>0</v>
      </c>
      <c r="Q1083" s="6" t="b">
        <f>AND(OR(ISNUMBER(FIND(" m ",Table2[[#This Row],[loc?]])),ISNUMBER(FIND(" mm ",Table2[[#This Row],[loc?]]))),SUBSTITUTE(SUBSTITUTE(Table2[[#This Row],[loc?]]," m ","")," mm ","")="")</f>
        <v>0</v>
      </c>
      <c r="R1083" s="36" cm="1">
        <f t="array" ref="R1083">AVERAGE(IF(Table2[[#This Row],[Min_aerobic_1]:[Min_aerobic_2]]="NA",0,Table2[[#This Row],[Min_aerobic_1]:[Min_aerobic_2]]))</f>
        <v>1.39774054414275E-7</v>
      </c>
    </row>
    <row r="1084" spans="1:18" x14ac:dyDescent="0.35">
      <c r="A1084" s="4" t="s">
        <v>3246</v>
      </c>
      <c r="B1084" s="4" t="s">
        <v>3247</v>
      </c>
      <c r="C1084" s="4" t="s">
        <v>3248</v>
      </c>
      <c r="D1084" s="4">
        <v>1.3984151966738099E-4</v>
      </c>
      <c r="E1084" s="4">
        <v>1.26011094420391E-4</v>
      </c>
      <c r="F1084" s="4">
        <v>1.53822623622428E-4</v>
      </c>
      <c r="G1084" s="4">
        <v>1.5173381395171501E-4</v>
      </c>
      <c r="H1084" s="4">
        <v>2.1677877286170499E-4</v>
      </c>
      <c r="I1084" s="4">
        <v>2.21735698853545E-4</v>
      </c>
      <c r="J1084" s="4">
        <v>2.16941647509924E-4</v>
      </c>
      <c r="K1084" s="4">
        <v>2.1504512800675401E-4</v>
      </c>
      <c r="L1084" s="4">
        <v>2.3974781508227E-4</v>
      </c>
      <c r="M1084" s="4">
        <v>2.3631441485580799E-4</v>
      </c>
      <c r="N1084" s="4" t="b">
        <f>_xlfn.XLOOKUP(Table2[[#This Row],[Protein]],Table3[name],Table3[subloc_assigned],"")&lt;&gt;""</f>
        <v>0</v>
      </c>
      <c r="O1084" s="6" t="str" cm="1">
        <f t="array" ref="O1084">IF(Table2[[#This Row],[modeled?]]," "&amp;_xlfn.TEXTJOIN(" ",FALSE,_xlfn._xlws.FILTER(Table3[subloc_assigned],Table3[name]=Table2[[#This Row],[Protein]],""))&amp;" ","")</f>
        <v/>
      </c>
      <c r="P1084" s="6" t="b">
        <f>OR(ISNUMBER(FIND(" m ",Table2[[#This Row],[loc?]])),ISNUMBER(FIND(" mm ",Table2[[#This Row],[loc?]])))</f>
        <v>0</v>
      </c>
      <c r="Q1084" s="6" t="b">
        <f>AND(OR(ISNUMBER(FIND(" m ",Table2[[#This Row],[loc?]])),ISNUMBER(FIND(" mm ",Table2[[#This Row],[loc?]]))),SUBSTITUTE(SUBSTITUTE(Table2[[#This Row],[loc?]]," m ","")," mm ","")="")</f>
        <v>0</v>
      </c>
      <c r="R1084" s="36" cm="1">
        <f t="array" ref="R1084">AVERAGE(IF(Table2[[#This Row],[Min_aerobic_1]:[Min_aerobic_2]]="NA",0,Table2[[#This Row],[Min_aerobic_1]:[Min_aerobic_2]]))</f>
        <v>1.3292630704388598E-4</v>
      </c>
    </row>
    <row r="1085" spans="1:18" x14ac:dyDescent="0.35">
      <c r="A1085" s="4" t="s">
        <v>3249</v>
      </c>
      <c r="B1085" s="4" t="s">
        <v>3250</v>
      </c>
      <c r="C1085" s="4" t="s">
        <v>3251</v>
      </c>
      <c r="D1085" s="4">
        <v>1.4215763893098301E-4</v>
      </c>
      <c r="E1085" s="4">
        <v>1.4310914373215201E-4</v>
      </c>
      <c r="F1085" s="4">
        <v>1.5581676811543099E-4</v>
      </c>
      <c r="G1085" s="4">
        <v>1.6174289315665799E-4</v>
      </c>
      <c r="H1085" s="4">
        <v>1.0752642186259201E-4</v>
      </c>
      <c r="I1085" s="4">
        <v>1.07538336503056E-4</v>
      </c>
      <c r="J1085" s="4">
        <v>1.07501126076691E-4</v>
      </c>
      <c r="K1085" s="4">
        <v>1.1022172507555101E-4</v>
      </c>
      <c r="L1085" s="4">
        <v>1.19608582058585E-4</v>
      </c>
      <c r="M1085" s="4">
        <v>1.20097583293239E-4</v>
      </c>
      <c r="N1085" s="4" t="b">
        <f>_xlfn.XLOOKUP(Table2[[#This Row],[Protein]],Table3[name],Table3[subloc_assigned],"")&lt;&gt;""</f>
        <v>0</v>
      </c>
      <c r="O1085" s="6" t="str" cm="1">
        <f t="array" ref="O1085">IF(Table2[[#This Row],[modeled?]]," "&amp;_xlfn.TEXTJOIN(" ",FALSE,_xlfn._xlws.FILTER(Table3[subloc_assigned],Table3[name]=Table2[[#This Row],[Protein]],""))&amp;" ","")</f>
        <v/>
      </c>
      <c r="P1085" s="6" t="b">
        <f>OR(ISNUMBER(FIND(" m ",Table2[[#This Row],[loc?]])),ISNUMBER(FIND(" mm ",Table2[[#This Row],[loc?]])))</f>
        <v>0</v>
      </c>
      <c r="Q1085" s="6" t="b">
        <f>AND(OR(ISNUMBER(FIND(" m ",Table2[[#This Row],[loc?]])),ISNUMBER(FIND(" mm ",Table2[[#This Row],[loc?]]))),SUBSTITUTE(SUBSTITUTE(Table2[[#This Row],[loc?]]," m ","")," mm ","")="")</f>
        <v>0</v>
      </c>
      <c r="R1085" s="36" cm="1">
        <f t="array" ref="R1085">AVERAGE(IF(Table2[[#This Row],[Min_aerobic_1]:[Min_aerobic_2]]="NA",0,Table2[[#This Row],[Min_aerobic_1]:[Min_aerobic_2]]))</f>
        <v>1.4263339133156749E-4</v>
      </c>
    </row>
    <row r="1086" spans="1:18" x14ac:dyDescent="0.35">
      <c r="A1086" s="4" t="s">
        <v>3252</v>
      </c>
      <c r="B1086" s="4" t="s">
        <v>3253</v>
      </c>
      <c r="C1086" s="4" t="s">
        <v>3254</v>
      </c>
      <c r="D1086" s="4">
        <v>5.08205653722546E-4</v>
      </c>
      <c r="E1086" s="4">
        <v>4.52277884535152E-4</v>
      </c>
      <c r="F1086" s="4">
        <v>5.4058104491698099E-4</v>
      </c>
      <c r="G1086" s="4">
        <v>5.4215864554524003E-4</v>
      </c>
      <c r="H1086" s="4">
        <v>6.0689099174386499E-4</v>
      </c>
      <c r="I1086" s="4">
        <v>5.8882612071298299E-4</v>
      </c>
      <c r="J1086" s="4">
        <v>6.16699814425638E-4</v>
      </c>
      <c r="K1086" s="4">
        <v>5.8706032229697799E-4</v>
      </c>
      <c r="L1086" s="4">
        <v>6.1538664585340601E-4</v>
      </c>
      <c r="M1086" s="4">
        <v>6.28959436485307E-4</v>
      </c>
      <c r="N1086" s="4" t="b">
        <f>_xlfn.XLOOKUP(Table2[[#This Row],[Protein]],Table3[name],Table3[subloc_assigned],"")&lt;&gt;""</f>
        <v>0</v>
      </c>
      <c r="O1086" s="6" t="str" cm="1">
        <f t="array" ref="O1086">IF(Table2[[#This Row],[modeled?]]," "&amp;_xlfn.TEXTJOIN(" ",FALSE,_xlfn._xlws.FILTER(Table3[subloc_assigned],Table3[name]=Table2[[#This Row],[Protein]],""))&amp;" ","")</f>
        <v/>
      </c>
      <c r="P1086" s="6" t="b">
        <f>OR(ISNUMBER(FIND(" m ",Table2[[#This Row],[loc?]])),ISNUMBER(FIND(" mm ",Table2[[#This Row],[loc?]])))</f>
        <v>0</v>
      </c>
      <c r="Q1086" s="6" t="b">
        <f>AND(OR(ISNUMBER(FIND(" m ",Table2[[#This Row],[loc?]])),ISNUMBER(FIND(" mm ",Table2[[#This Row],[loc?]]))),SUBSTITUTE(SUBSTITUTE(Table2[[#This Row],[loc?]]," m ","")," mm ","")="")</f>
        <v>0</v>
      </c>
      <c r="R1086" s="36" cm="1">
        <f t="array" ref="R1086">AVERAGE(IF(Table2[[#This Row],[Min_aerobic_1]:[Min_aerobic_2]]="NA",0,Table2[[#This Row],[Min_aerobic_1]:[Min_aerobic_2]]))</f>
        <v>4.80241769128849E-4</v>
      </c>
    </row>
    <row r="1087" spans="1:18" x14ac:dyDescent="0.35">
      <c r="A1087" s="4" t="s">
        <v>3255</v>
      </c>
      <c r="B1087" s="4" t="s">
        <v>3256</v>
      </c>
      <c r="C1087" s="4" t="s">
        <v>3257</v>
      </c>
      <c r="D1087" s="6">
        <v>5.8013638292707699E-5</v>
      </c>
      <c r="E1087" s="6">
        <v>5.2699903812509499E-5</v>
      </c>
      <c r="F1087" s="6">
        <v>5.0698472581859003E-5</v>
      </c>
      <c r="G1087" s="6">
        <v>5.2337840493342097E-5</v>
      </c>
      <c r="H1087" s="6">
        <v>3.2075948099336101E-5</v>
      </c>
      <c r="I1087" s="6">
        <v>3.5456092683919703E-5</v>
      </c>
      <c r="J1087" s="6">
        <v>3.3762813392296598E-5</v>
      </c>
      <c r="K1087" s="6">
        <v>3.4105344208804701E-5</v>
      </c>
      <c r="L1087" s="6">
        <v>3.4385874047246401E-5</v>
      </c>
      <c r="M1087" s="6">
        <v>3.3918907615340899E-5</v>
      </c>
      <c r="N1087" s="4" t="b">
        <f>_xlfn.XLOOKUP(Table2[[#This Row],[Protein]],Table3[name],Table3[subloc_assigned],"")&lt;&gt;""</f>
        <v>0</v>
      </c>
      <c r="O1087" s="6" t="str" cm="1">
        <f t="array" ref="O1087">IF(Table2[[#This Row],[modeled?]]," "&amp;_xlfn.TEXTJOIN(" ",FALSE,_xlfn._xlws.FILTER(Table3[subloc_assigned],Table3[name]=Table2[[#This Row],[Protein]],""))&amp;" ","")</f>
        <v/>
      </c>
      <c r="P1087" s="6" t="b">
        <f>OR(ISNUMBER(FIND(" m ",Table2[[#This Row],[loc?]])),ISNUMBER(FIND(" mm ",Table2[[#This Row],[loc?]])))</f>
        <v>0</v>
      </c>
      <c r="Q1087" s="6" t="b">
        <f>AND(OR(ISNUMBER(FIND(" m ",Table2[[#This Row],[loc?]])),ISNUMBER(FIND(" mm ",Table2[[#This Row],[loc?]]))),SUBSTITUTE(SUBSTITUTE(Table2[[#This Row],[loc?]]," m ","")," mm ","")="")</f>
        <v>0</v>
      </c>
      <c r="R1087" s="36" cm="1">
        <f t="array" ref="R1087">AVERAGE(IF(Table2[[#This Row],[Min_aerobic_1]:[Min_aerobic_2]]="NA",0,Table2[[#This Row],[Min_aerobic_1]:[Min_aerobic_2]]))</f>
        <v>5.5356771052608599E-5</v>
      </c>
    </row>
    <row r="1088" spans="1:18" x14ac:dyDescent="0.35">
      <c r="A1088" s="4" t="s">
        <v>3258</v>
      </c>
      <c r="B1088" s="4" t="s">
        <v>3259</v>
      </c>
      <c r="C1088" s="4" t="s">
        <v>3260</v>
      </c>
      <c r="D1088" s="6">
        <v>7.6477073831036099E-5</v>
      </c>
      <c r="E1088" s="6">
        <v>7.2268799376745197E-5</v>
      </c>
      <c r="F1088" s="6">
        <v>9.4603195786527401E-5</v>
      </c>
      <c r="G1088" s="6">
        <v>9.7088181987166604E-5</v>
      </c>
      <c r="H1088" s="6">
        <v>6.0986559046071299E-5</v>
      </c>
      <c r="I1088" s="6">
        <v>6.3074701698670794E-5</v>
      </c>
      <c r="J1088" s="6">
        <v>7.2629032215009007E-5</v>
      </c>
      <c r="K1088" s="6">
        <v>5.4429524668186803E-5</v>
      </c>
      <c r="L1088" s="6">
        <v>7.2851482187554598E-5</v>
      </c>
      <c r="M1088" s="6">
        <v>6.9449168031614493E-5</v>
      </c>
      <c r="N1088" s="4" t="b">
        <f>_xlfn.XLOOKUP(Table2[[#This Row],[Protein]],Table3[name],Table3[subloc_assigned],"")&lt;&gt;""</f>
        <v>1</v>
      </c>
      <c r="O1088" s="6" t="str" cm="1">
        <f t="array" ref="O1088">IF(Table2[[#This Row],[modeled?]]," "&amp;_xlfn.TEXTJOIN(" ",FALSE,_xlfn._xlws.FILTER(Table3[subloc_assigned],Table3[name]=Table2[[#This Row],[Protein]],""))&amp;" ","")</f>
        <v xml:space="preserve"> mm </v>
      </c>
      <c r="P1088" s="6" t="b">
        <f>OR(ISNUMBER(FIND(" m ",Table2[[#This Row],[loc?]])),ISNUMBER(FIND(" mm ",Table2[[#This Row],[loc?]])))</f>
        <v>1</v>
      </c>
      <c r="Q1088" s="6" t="b">
        <f>AND(OR(ISNUMBER(FIND(" m ",Table2[[#This Row],[loc?]])),ISNUMBER(FIND(" mm ",Table2[[#This Row],[loc?]]))),SUBSTITUTE(SUBSTITUTE(Table2[[#This Row],[loc?]]," m ","")," mm ","")="")</f>
        <v>1</v>
      </c>
      <c r="R1088" s="36" cm="1">
        <f t="array" ref="R1088">AVERAGE(IF(Table2[[#This Row],[Min_aerobic_1]:[Min_aerobic_2]]="NA",0,Table2[[#This Row],[Min_aerobic_1]:[Min_aerobic_2]]))</f>
        <v>7.4372936603890648E-5</v>
      </c>
    </row>
    <row r="1089" spans="1:18" x14ac:dyDescent="0.35">
      <c r="A1089" s="4" t="s">
        <v>3261</v>
      </c>
      <c r="B1089" s="4" t="s">
        <v>3262</v>
      </c>
      <c r="C1089" s="4" t="s">
        <v>3263</v>
      </c>
      <c r="D1089" s="4">
        <v>1.6370162820379401E-4</v>
      </c>
      <c r="E1089" s="4">
        <v>1.26549979031276E-4</v>
      </c>
      <c r="F1089" s="4">
        <v>1.7985539479357899E-4</v>
      </c>
      <c r="G1089" s="4">
        <v>1.7720303324188301E-4</v>
      </c>
      <c r="H1089" s="4">
        <v>1.45407446330398E-4</v>
      </c>
      <c r="I1089" s="4">
        <v>1.4360536395625201E-4</v>
      </c>
      <c r="J1089" s="4">
        <v>1.4327334189748501E-4</v>
      </c>
      <c r="K1089" s="4">
        <v>1.5024296867055699E-4</v>
      </c>
      <c r="L1089" s="4">
        <v>1.6216469663733499E-4</v>
      </c>
      <c r="M1089" s="4">
        <v>1.59739835839289E-4</v>
      </c>
      <c r="N1089" s="4" t="b">
        <f>_xlfn.XLOOKUP(Table2[[#This Row],[Protein]],Table3[name],Table3[subloc_assigned],"")&lt;&gt;""</f>
        <v>0</v>
      </c>
      <c r="O1089" s="6" t="str" cm="1">
        <f t="array" ref="O1089">IF(Table2[[#This Row],[modeled?]]," "&amp;_xlfn.TEXTJOIN(" ",FALSE,_xlfn._xlws.FILTER(Table3[subloc_assigned],Table3[name]=Table2[[#This Row],[Protein]],""))&amp;" ","")</f>
        <v/>
      </c>
      <c r="P1089" s="6" t="b">
        <f>OR(ISNUMBER(FIND(" m ",Table2[[#This Row],[loc?]])),ISNUMBER(FIND(" mm ",Table2[[#This Row],[loc?]])))</f>
        <v>0</v>
      </c>
      <c r="Q1089" s="6" t="b">
        <f>AND(OR(ISNUMBER(FIND(" m ",Table2[[#This Row],[loc?]])),ISNUMBER(FIND(" mm ",Table2[[#This Row],[loc?]]))),SUBSTITUTE(SUBSTITUTE(Table2[[#This Row],[loc?]]," m ","")," mm ","")="")</f>
        <v>0</v>
      </c>
      <c r="R1089" s="36" cm="1">
        <f t="array" ref="R1089">AVERAGE(IF(Table2[[#This Row],[Min_aerobic_1]:[Min_aerobic_2]]="NA",0,Table2[[#This Row],[Min_aerobic_1]:[Min_aerobic_2]]))</f>
        <v>1.45125803617535E-4</v>
      </c>
    </row>
    <row r="1090" spans="1:18" x14ac:dyDescent="0.35">
      <c r="A1090" s="4" t="s">
        <v>3264</v>
      </c>
      <c r="B1090" s="4" t="s">
        <v>3265</v>
      </c>
      <c r="C1090" s="4" t="s">
        <v>3266</v>
      </c>
      <c r="D1090" s="6">
        <v>9.0336972571322194E-6</v>
      </c>
      <c r="E1090" s="6">
        <v>7.8988112671833004E-6</v>
      </c>
      <c r="F1090" s="6">
        <v>9.1340884602599497E-6</v>
      </c>
      <c r="G1090" s="6">
        <v>8.8803908173827807E-6</v>
      </c>
      <c r="H1090" s="6">
        <v>7.0311788898611501E-6</v>
      </c>
      <c r="I1090" s="6">
        <v>7.5567099919356601E-6</v>
      </c>
      <c r="J1090" s="6">
        <v>7.8997706155515904E-6</v>
      </c>
      <c r="K1090" s="6">
        <v>7.9153955368279607E-6</v>
      </c>
      <c r="L1090" s="6">
        <v>8.0405665067738196E-6</v>
      </c>
      <c r="M1090" s="6">
        <v>8.2983847259581099E-6</v>
      </c>
      <c r="N1090" s="4" t="b">
        <f>_xlfn.XLOOKUP(Table2[[#This Row],[Protein]],Table3[name],Table3[subloc_assigned],"")&lt;&gt;""</f>
        <v>0</v>
      </c>
      <c r="O1090" s="6" t="str" cm="1">
        <f t="array" ref="O1090">IF(Table2[[#This Row],[modeled?]]," "&amp;_xlfn.TEXTJOIN(" ",FALSE,_xlfn._xlws.FILTER(Table3[subloc_assigned],Table3[name]=Table2[[#This Row],[Protein]],""))&amp;" ","")</f>
        <v/>
      </c>
      <c r="P1090" s="6" t="b">
        <f>OR(ISNUMBER(FIND(" m ",Table2[[#This Row],[loc?]])),ISNUMBER(FIND(" mm ",Table2[[#This Row],[loc?]])))</f>
        <v>0</v>
      </c>
      <c r="Q1090" s="6" t="b">
        <f>AND(OR(ISNUMBER(FIND(" m ",Table2[[#This Row],[loc?]])),ISNUMBER(FIND(" mm ",Table2[[#This Row],[loc?]]))),SUBSTITUTE(SUBSTITUTE(Table2[[#This Row],[loc?]]," m ","")," mm ","")="")</f>
        <v>0</v>
      </c>
      <c r="R1090" s="36" cm="1">
        <f t="array" ref="R1090">AVERAGE(IF(Table2[[#This Row],[Min_aerobic_1]:[Min_aerobic_2]]="NA",0,Table2[[#This Row],[Min_aerobic_1]:[Min_aerobic_2]]))</f>
        <v>8.4662542621577591E-6</v>
      </c>
    </row>
    <row r="1091" spans="1:18" x14ac:dyDescent="0.35">
      <c r="A1091" s="4" t="s">
        <v>3267</v>
      </c>
      <c r="B1091" s="4" t="s">
        <v>3268</v>
      </c>
      <c r="C1091" s="4" t="s">
        <v>3269</v>
      </c>
      <c r="D1091" s="6">
        <v>2.3879330823866599E-6</v>
      </c>
      <c r="E1091" s="6">
        <v>1.8929088010868399E-6</v>
      </c>
      <c r="F1091" s="6">
        <v>2.52976292110833E-6</v>
      </c>
      <c r="G1091" s="6">
        <v>2.7909777141321099E-6</v>
      </c>
      <c r="H1091" s="6">
        <v>1.66456006509397E-6</v>
      </c>
      <c r="I1091" s="6">
        <v>1.7308484862564201E-6</v>
      </c>
      <c r="J1091" s="6">
        <v>1.6928602766602201E-6</v>
      </c>
      <c r="K1091" s="6">
        <v>1.8897840721194599E-6</v>
      </c>
      <c r="L1091" s="6">
        <v>2.1318006585064801E-6</v>
      </c>
      <c r="M1091" s="6">
        <v>2.1055264489140898E-6</v>
      </c>
      <c r="N1091" s="4" t="b">
        <f>_xlfn.XLOOKUP(Table2[[#This Row],[Protein]],Table3[name],Table3[subloc_assigned],"")&lt;&gt;""</f>
        <v>0</v>
      </c>
      <c r="O1091" s="6" t="str" cm="1">
        <f t="array" ref="O1091">IF(Table2[[#This Row],[modeled?]]," "&amp;_xlfn.TEXTJOIN(" ",FALSE,_xlfn._xlws.FILTER(Table3[subloc_assigned],Table3[name]=Table2[[#This Row],[Protein]],""))&amp;" ","")</f>
        <v/>
      </c>
      <c r="P1091" s="6" t="b">
        <f>OR(ISNUMBER(FIND(" m ",Table2[[#This Row],[loc?]])),ISNUMBER(FIND(" mm ",Table2[[#This Row],[loc?]])))</f>
        <v>0</v>
      </c>
      <c r="Q1091" s="6" t="b">
        <f>AND(OR(ISNUMBER(FIND(" m ",Table2[[#This Row],[loc?]])),ISNUMBER(FIND(" mm ",Table2[[#This Row],[loc?]]))),SUBSTITUTE(SUBSTITUTE(Table2[[#This Row],[loc?]]," m ","")," mm ","")="")</f>
        <v>0</v>
      </c>
      <c r="R1091" s="36" cm="1">
        <f t="array" ref="R1091">AVERAGE(IF(Table2[[#This Row],[Min_aerobic_1]:[Min_aerobic_2]]="NA",0,Table2[[#This Row],[Min_aerobic_1]:[Min_aerobic_2]]))</f>
        <v>2.14042094173675E-6</v>
      </c>
    </row>
    <row r="1092" spans="1:18" x14ac:dyDescent="0.35">
      <c r="A1092" s="4" t="s">
        <v>3270</v>
      </c>
      <c r="B1092" s="4" t="s">
        <v>3271</v>
      </c>
      <c r="C1092" s="4" t="s">
        <v>3272</v>
      </c>
      <c r="D1092" s="6">
        <v>1.5888507452789198E-5</v>
      </c>
      <c r="E1092" s="6">
        <v>1.4445050295423399E-5</v>
      </c>
      <c r="F1092" s="6">
        <v>1.7516369943555702E-5</v>
      </c>
      <c r="G1092" s="6">
        <v>1.80069120276016E-5</v>
      </c>
      <c r="H1092" s="6">
        <v>1.4960546895609E-5</v>
      </c>
      <c r="I1092" s="6">
        <v>1.47619133018604E-5</v>
      </c>
      <c r="J1092" s="6">
        <v>1.5519465967105401E-5</v>
      </c>
      <c r="K1092" s="6">
        <v>1.41394230607732E-5</v>
      </c>
      <c r="L1092" s="6">
        <v>1.4998750786335901E-5</v>
      </c>
      <c r="M1092" s="6">
        <v>1.5326374572494998E-5</v>
      </c>
      <c r="N1092" s="4" t="b">
        <f>_xlfn.XLOOKUP(Table2[[#This Row],[Protein]],Table3[name],Table3[subloc_assigned],"")&lt;&gt;""</f>
        <v>0</v>
      </c>
      <c r="O1092" s="6" t="str" cm="1">
        <f t="array" ref="O1092">IF(Table2[[#This Row],[modeled?]]," "&amp;_xlfn.TEXTJOIN(" ",FALSE,_xlfn._xlws.FILTER(Table3[subloc_assigned],Table3[name]=Table2[[#This Row],[Protein]],""))&amp;" ","")</f>
        <v/>
      </c>
      <c r="P1092" s="6" t="b">
        <f>OR(ISNUMBER(FIND(" m ",Table2[[#This Row],[loc?]])),ISNUMBER(FIND(" mm ",Table2[[#This Row],[loc?]])))</f>
        <v>0</v>
      </c>
      <c r="Q1092" s="6" t="b">
        <f>AND(OR(ISNUMBER(FIND(" m ",Table2[[#This Row],[loc?]])),ISNUMBER(FIND(" mm ",Table2[[#This Row],[loc?]]))),SUBSTITUTE(SUBSTITUTE(Table2[[#This Row],[loc?]]," m ","")," mm ","")="")</f>
        <v>0</v>
      </c>
      <c r="R1092" s="36" cm="1">
        <f t="array" ref="R1092">AVERAGE(IF(Table2[[#This Row],[Min_aerobic_1]:[Min_aerobic_2]]="NA",0,Table2[[#This Row],[Min_aerobic_1]:[Min_aerobic_2]]))</f>
        <v>1.5166778874106299E-5</v>
      </c>
    </row>
    <row r="1093" spans="1:18" x14ac:dyDescent="0.35">
      <c r="A1093" s="4" t="s">
        <v>3273</v>
      </c>
      <c r="B1093" s="4" t="s">
        <v>3274</v>
      </c>
      <c r="C1093" s="4" t="s">
        <v>3275</v>
      </c>
      <c r="D1093" s="6">
        <v>1.7541327307029899E-5</v>
      </c>
      <c r="E1093" s="6">
        <v>1.7298683024132502E-5</v>
      </c>
      <c r="F1093" s="6">
        <v>1.8236734449537299E-5</v>
      </c>
      <c r="G1093" s="6">
        <v>1.76545246244892E-5</v>
      </c>
      <c r="H1093" s="6">
        <v>5.6953347025516296E-6</v>
      </c>
      <c r="I1093" s="6">
        <v>5.7420072482097799E-6</v>
      </c>
      <c r="J1093" s="6">
        <v>6.2292585005033896E-6</v>
      </c>
      <c r="K1093" s="6">
        <v>5.9976243619261303E-6</v>
      </c>
      <c r="L1093" s="6">
        <v>5.8946320783228E-6</v>
      </c>
      <c r="M1093" s="6">
        <v>6.3769735934319998E-6</v>
      </c>
      <c r="N1093" s="4" t="b">
        <f>_xlfn.XLOOKUP(Table2[[#This Row],[Protein]],Table3[name],Table3[subloc_assigned],"")&lt;&gt;""</f>
        <v>0</v>
      </c>
      <c r="O1093" s="6" t="str" cm="1">
        <f t="array" ref="O1093">IF(Table2[[#This Row],[modeled?]]," "&amp;_xlfn.TEXTJOIN(" ",FALSE,_xlfn._xlws.FILTER(Table3[subloc_assigned],Table3[name]=Table2[[#This Row],[Protein]],""))&amp;" ","")</f>
        <v/>
      </c>
      <c r="P1093" s="6" t="b">
        <f>OR(ISNUMBER(FIND(" m ",Table2[[#This Row],[loc?]])),ISNUMBER(FIND(" mm ",Table2[[#This Row],[loc?]])))</f>
        <v>0</v>
      </c>
      <c r="Q1093" s="6" t="b">
        <f>AND(OR(ISNUMBER(FIND(" m ",Table2[[#This Row],[loc?]])),ISNUMBER(FIND(" mm ",Table2[[#This Row],[loc?]]))),SUBSTITUTE(SUBSTITUTE(Table2[[#This Row],[loc?]]," m ","")," mm ","")="")</f>
        <v>0</v>
      </c>
      <c r="R1093" s="36" cm="1">
        <f t="array" ref="R1093">AVERAGE(IF(Table2[[#This Row],[Min_aerobic_1]:[Min_aerobic_2]]="NA",0,Table2[[#This Row],[Min_aerobic_1]:[Min_aerobic_2]]))</f>
        <v>1.7420005165581199E-5</v>
      </c>
    </row>
    <row r="1094" spans="1:18" x14ac:dyDescent="0.35">
      <c r="A1094" s="4" t="s">
        <v>3276</v>
      </c>
      <c r="B1094" s="4" t="s">
        <v>3277</v>
      </c>
      <c r="C1094" s="4" t="s">
        <v>3278</v>
      </c>
      <c r="D1094" s="6">
        <v>1.00302807764792E-5</v>
      </c>
      <c r="E1094" s="6">
        <v>1.2311653562739001E-5</v>
      </c>
      <c r="F1094" s="6">
        <v>1.2837701618174799E-5</v>
      </c>
      <c r="G1094" s="6">
        <v>1.3440581947380399E-5</v>
      </c>
      <c r="H1094" s="6">
        <v>8.4389449712369901E-6</v>
      </c>
      <c r="I1094" s="6">
        <v>8.4158228809012007E-6</v>
      </c>
      <c r="J1094" s="6">
        <v>8.9915625419333498E-6</v>
      </c>
      <c r="K1094" s="6">
        <v>1.0394509082030501E-5</v>
      </c>
      <c r="L1094" s="6">
        <v>1.0189801990449E-5</v>
      </c>
      <c r="M1094" s="6">
        <v>1.0280124218616801E-5</v>
      </c>
      <c r="N1094" s="4" t="b">
        <f>_xlfn.XLOOKUP(Table2[[#This Row],[Protein]],Table3[name],Table3[subloc_assigned],"")&lt;&gt;""</f>
        <v>0</v>
      </c>
      <c r="O1094" s="6" t="str" cm="1">
        <f t="array" ref="O1094">IF(Table2[[#This Row],[modeled?]]," "&amp;_xlfn.TEXTJOIN(" ",FALSE,_xlfn._xlws.FILTER(Table3[subloc_assigned],Table3[name]=Table2[[#This Row],[Protein]],""))&amp;" ","")</f>
        <v/>
      </c>
      <c r="P1094" s="6" t="b">
        <f>OR(ISNUMBER(FIND(" m ",Table2[[#This Row],[loc?]])),ISNUMBER(FIND(" mm ",Table2[[#This Row],[loc?]])))</f>
        <v>0</v>
      </c>
      <c r="Q1094" s="6" t="b">
        <f>AND(OR(ISNUMBER(FIND(" m ",Table2[[#This Row],[loc?]])),ISNUMBER(FIND(" mm ",Table2[[#This Row],[loc?]]))),SUBSTITUTE(SUBSTITUTE(Table2[[#This Row],[loc?]]," m ","")," mm ","")="")</f>
        <v>0</v>
      </c>
      <c r="R1094" s="36" cm="1">
        <f t="array" ref="R1094">AVERAGE(IF(Table2[[#This Row],[Min_aerobic_1]:[Min_aerobic_2]]="NA",0,Table2[[#This Row],[Min_aerobic_1]:[Min_aerobic_2]]))</f>
        <v>1.11709671696091E-5</v>
      </c>
    </row>
    <row r="1095" spans="1:18" x14ac:dyDescent="0.35">
      <c r="A1095" s="4" t="s">
        <v>3279</v>
      </c>
      <c r="B1095" s="4" t="s">
        <v>3280</v>
      </c>
      <c r="C1095" s="4" t="s">
        <v>3281</v>
      </c>
      <c r="D1095" s="6">
        <v>1.8301749580323199E-5</v>
      </c>
      <c r="E1095" s="6">
        <v>1.47324934831318E-5</v>
      </c>
      <c r="F1095" s="6">
        <v>1.91133222297637E-5</v>
      </c>
      <c r="G1095" s="6">
        <v>1.87934440925978E-5</v>
      </c>
      <c r="H1095" s="6">
        <v>7.1704802455313501E-6</v>
      </c>
      <c r="I1095" s="6">
        <v>6.9062668675974399E-6</v>
      </c>
      <c r="J1095" s="6">
        <v>9.1568935469327802E-6</v>
      </c>
      <c r="K1095" s="6">
        <v>9.1494188598828302E-6</v>
      </c>
      <c r="L1095" s="6">
        <v>8.7205009616149198E-6</v>
      </c>
      <c r="M1095" s="6">
        <v>8.9253108972051801E-6</v>
      </c>
      <c r="N1095" s="4" t="b">
        <f>_xlfn.XLOOKUP(Table2[[#This Row],[Protein]],Table3[name],Table3[subloc_assigned],"")&lt;&gt;""</f>
        <v>0</v>
      </c>
      <c r="O1095" s="6" t="str" cm="1">
        <f t="array" ref="O1095">IF(Table2[[#This Row],[modeled?]]," "&amp;_xlfn.TEXTJOIN(" ",FALSE,_xlfn._xlws.FILTER(Table3[subloc_assigned],Table3[name]=Table2[[#This Row],[Protein]],""))&amp;" ","")</f>
        <v/>
      </c>
      <c r="P1095" s="6" t="b">
        <f>OR(ISNUMBER(FIND(" m ",Table2[[#This Row],[loc?]])),ISNUMBER(FIND(" mm ",Table2[[#This Row],[loc?]])))</f>
        <v>0</v>
      </c>
      <c r="Q1095" s="6" t="b">
        <f>AND(OR(ISNUMBER(FIND(" m ",Table2[[#This Row],[loc?]])),ISNUMBER(FIND(" mm ",Table2[[#This Row],[loc?]]))),SUBSTITUTE(SUBSTITUTE(Table2[[#This Row],[loc?]]," m ","")," mm ","")="")</f>
        <v>0</v>
      </c>
      <c r="R1095" s="36" cm="1">
        <f t="array" ref="R1095">AVERAGE(IF(Table2[[#This Row],[Min_aerobic_1]:[Min_aerobic_2]]="NA",0,Table2[[#This Row],[Min_aerobic_1]:[Min_aerobic_2]]))</f>
        <v>1.65171215317275E-5</v>
      </c>
    </row>
    <row r="1096" spans="1:18" x14ac:dyDescent="0.35">
      <c r="A1096" s="4" t="s">
        <v>3282</v>
      </c>
      <c r="B1096" s="4" t="s">
        <v>3283</v>
      </c>
      <c r="C1096" s="4" t="s">
        <v>3284</v>
      </c>
      <c r="D1096" s="6">
        <v>3.1923953356570899E-5</v>
      </c>
      <c r="E1096" s="6">
        <v>4.0238809761523998E-5</v>
      </c>
      <c r="F1096" s="6">
        <v>2.0191615679723001E-5</v>
      </c>
      <c r="G1096" s="6">
        <v>2.1459727620212599E-5</v>
      </c>
      <c r="H1096" s="6">
        <v>1.00859472889653E-5</v>
      </c>
      <c r="I1096" s="6">
        <v>1.4655410701097899E-5</v>
      </c>
      <c r="J1096" s="6">
        <v>1.32608955970378E-5</v>
      </c>
      <c r="K1096" s="6">
        <v>1.39014649951691E-5</v>
      </c>
      <c r="L1096" s="6">
        <v>1.4283262080862101E-5</v>
      </c>
      <c r="M1096" s="6">
        <v>1.42718343215932E-5</v>
      </c>
      <c r="N1096" s="4" t="b">
        <f>_xlfn.XLOOKUP(Table2[[#This Row],[Protein]],Table3[name],Table3[subloc_assigned],"")&lt;&gt;""</f>
        <v>1</v>
      </c>
      <c r="O1096" s="6" t="str" cm="1">
        <f t="array" ref="O1096">IF(Table2[[#This Row],[modeled?]]," "&amp;_xlfn.TEXTJOIN(" ",FALSE,_xlfn._xlws.FILTER(Table3[subloc_assigned],Table3[name]=Table2[[#This Row],[Protein]],""))&amp;" ","")</f>
        <v xml:space="preserve"> c </v>
      </c>
      <c r="P1096" s="6" t="b">
        <f>OR(ISNUMBER(FIND(" m ",Table2[[#This Row],[loc?]])),ISNUMBER(FIND(" mm ",Table2[[#This Row],[loc?]])))</f>
        <v>0</v>
      </c>
      <c r="Q1096" s="6" t="b">
        <f>AND(OR(ISNUMBER(FIND(" m ",Table2[[#This Row],[loc?]])),ISNUMBER(FIND(" mm ",Table2[[#This Row],[loc?]]))),SUBSTITUTE(SUBSTITUTE(Table2[[#This Row],[loc?]]," m ","")," mm ","")="")</f>
        <v>0</v>
      </c>
      <c r="R1096" s="36" cm="1">
        <f t="array" ref="R1096">AVERAGE(IF(Table2[[#This Row],[Min_aerobic_1]:[Min_aerobic_2]]="NA",0,Table2[[#This Row],[Min_aerobic_1]:[Min_aerobic_2]]))</f>
        <v>3.6081381559047449E-5</v>
      </c>
    </row>
    <row r="1097" spans="1:18" x14ac:dyDescent="0.35">
      <c r="A1097" s="4" t="s">
        <v>3285</v>
      </c>
      <c r="B1097" s="4" t="s">
        <v>3286</v>
      </c>
      <c r="C1097" s="4" t="s">
        <v>3287</v>
      </c>
      <c r="D1097" s="6">
        <v>4.0318612482859599E-5</v>
      </c>
      <c r="E1097" s="6">
        <v>5.8963359438245502E-5</v>
      </c>
      <c r="F1097" s="6">
        <v>5.09646406647789E-5</v>
      </c>
      <c r="G1097" s="6">
        <v>5.2475132357205702E-5</v>
      </c>
      <c r="H1097" s="6">
        <v>3.9917745206492601E-5</v>
      </c>
      <c r="I1097" s="6">
        <v>4.2176040453704999E-5</v>
      </c>
      <c r="J1097" s="6">
        <v>4.03251936680575E-5</v>
      </c>
      <c r="K1097" s="6">
        <v>5.1938391406699E-5</v>
      </c>
      <c r="L1097" s="6">
        <v>5.0126273452295002E-5</v>
      </c>
      <c r="M1097" s="6">
        <v>5.2596397488002402E-5</v>
      </c>
      <c r="N1097" s="4" t="b">
        <f>_xlfn.XLOOKUP(Table2[[#This Row],[Protein]],Table3[name],Table3[subloc_assigned],"")&lt;&gt;""</f>
        <v>1</v>
      </c>
      <c r="O1097" s="6" t="str" cm="1">
        <f t="array" ref="O1097">IF(Table2[[#This Row],[modeled?]]," "&amp;_xlfn.TEXTJOIN(" ",FALSE,_xlfn._xlws.FILTER(Table3[subloc_assigned],Table3[name]=Table2[[#This Row],[Protein]],""))&amp;" ","")</f>
        <v xml:space="preserve"> c </v>
      </c>
      <c r="P1097" s="6" t="b">
        <f>OR(ISNUMBER(FIND(" m ",Table2[[#This Row],[loc?]])),ISNUMBER(FIND(" mm ",Table2[[#This Row],[loc?]])))</f>
        <v>0</v>
      </c>
      <c r="Q1097" s="6" t="b">
        <f>AND(OR(ISNUMBER(FIND(" m ",Table2[[#This Row],[loc?]])),ISNUMBER(FIND(" mm ",Table2[[#This Row],[loc?]]))),SUBSTITUTE(SUBSTITUTE(Table2[[#This Row],[loc?]]," m ","")," mm ","")="")</f>
        <v>0</v>
      </c>
      <c r="R1097" s="36" cm="1">
        <f t="array" ref="R1097">AVERAGE(IF(Table2[[#This Row],[Min_aerobic_1]:[Min_aerobic_2]]="NA",0,Table2[[#This Row],[Min_aerobic_1]:[Min_aerobic_2]]))</f>
        <v>4.9640985960552547E-5</v>
      </c>
    </row>
    <row r="1098" spans="1:18" x14ac:dyDescent="0.35">
      <c r="A1098" s="4" t="s">
        <v>3288</v>
      </c>
      <c r="B1098" s="4" t="s">
        <v>3289</v>
      </c>
      <c r="C1098" s="4" t="s">
        <v>3290</v>
      </c>
      <c r="D1098" s="4">
        <v>1.7734329021779999E-4</v>
      </c>
      <c r="E1098" s="4">
        <v>1.5248405086229001E-4</v>
      </c>
      <c r="F1098" s="4">
        <v>2.2899086941665601E-4</v>
      </c>
      <c r="G1098" s="4">
        <v>2.3616178517723701E-4</v>
      </c>
      <c r="H1098" s="6">
        <v>8.6305869724205396E-5</v>
      </c>
      <c r="I1098" s="6">
        <v>9.0568914968662594E-5</v>
      </c>
      <c r="J1098" s="6">
        <v>8.9162524371805401E-5</v>
      </c>
      <c r="K1098" s="6">
        <v>9.9376290772932294E-5</v>
      </c>
      <c r="L1098" s="4">
        <v>1.10763372493339E-4</v>
      </c>
      <c r="M1098" s="4">
        <v>1.0982948052720601E-4</v>
      </c>
      <c r="N1098" s="4" t="b">
        <f>_xlfn.XLOOKUP(Table2[[#This Row],[Protein]],Table3[name],Table3[subloc_assigned],"")&lt;&gt;""</f>
        <v>0</v>
      </c>
      <c r="O1098" s="6" t="str" cm="1">
        <f t="array" ref="O1098">IF(Table2[[#This Row],[modeled?]]," "&amp;_xlfn.TEXTJOIN(" ",FALSE,_xlfn._xlws.FILTER(Table3[subloc_assigned],Table3[name]=Table2[[#This Row],[Protein]],""))&amp;" ","")</f>
        <v/>
      </c>
      <c r="P1098" s="6" t="b">
        <f>OR(ISNUMBER(FIND(" m ",Table2[[#This Row],[loc?]])),ISNUMBER(FIND(" mm ",Table2[[#This Row],[loc?]])))</f>
        <v>0</v>
      </c>
      <c r="Q1098" s="6" t="b">
        <f>AND(OR(ISNUMBER(FIND(" m ",Table2[[#This Row],[loc?]])),ISNUMBER(FIND(" mm ",Table2[[#This Row],[loc?]]))),SUBSTITUTE(SUBSTITUTE(Table2[[#This Row],[loc?]]," m ","")," mm ","")="")</f>
        <v>0</v>
      </c>
      <c r="R1098" s="36" cm="1">
        <f t="array" ref="R1098">AVERAGE(IF(Table2[[#This Row],[Min_aerobic_1]:[Min_aerobic_2]]="NA",0,Table2[[#This Row],[Min_aerobic_1]:[Min_aerobic_2]]))</f>
        <v>1.64913670540045E-4</v>
      </c>
    </row>
    <row r="1099" spans="1:18" x14ac:dyDescent="0.35">
      <c r="A1099" s="4" t="s">
        <v>3291</v>
      </c>
      <c r="B1099" s="4" t="s">
        <v>3292</v>
      </c>
      <c r="C1099" s="4" t="s">
        <v>3292</v>
      </c>
      <c r="D1099" s="6">
        <v>1.2157944552411799E-5</v>
      </c>
      <c r="E1099" s="6">
        <v>1.11828025543946E-5</v>
      </c>
      <c r="F1099" s="6">
        <v>1.18214159182704E-5</v>
      </c>
      <c r="G1099" s="6">
        <v>1.2037856376669101E-5</v>
      </c>
      <c r="H1099" s="6">
        <v>8.6197020345716094E-6</v>
      </c>
      <c r="I1099" s="6">
        <v>8.4147825607151996E-6</v>
      </c>
      <c r="J1099" s="6">
        <v>8.9134518068942103E-6</v>
      </c>
      <c r="K1099" s="6">
        <v>7.1956218196796701E-6</v>
      </c>
      <c r="L1099" s="6">
        <v>7.8655944954888801E-6</v>
      </c>
      <c r="M1099" s="6">
        <v>8.0117839716429104E-6</v>
      </c>
      <c r="N1099" s="4" t="b">
        <f>_xlfn.XLOOKUP(Table2[[#This Row],[Protein]],Table3[name],Table3[subloc_assigned],"")&lt;&gt;""</f>
        <v>0</v>
      </c>
      <c r="O1099" s="6" t="str" cm="1">
        <f t="array" ref="O1099">IF(Table2[[#This Row],[modeled?]]," "&amp;_xlfn.TEXTJOIN(" ",FALSE,_xlfn._xlws.FILTER(Table3[subloc_assigned],Table3[name]=Table2[[#This Row],[Protein]],""))&amp;" ","")</f>
        <v/>
      </c>
      <c r="P1099" s="6" t="b">
        <f>OR(ISNUMBER(FIND(" m ",Table2[[#This Row],[loc?]])),ISNUMBER(FIND(" mm ",Table2[[#This Row],[loc?]])))</f>
        <v>0</v>
      </c>
      <c r="Q1099" s="6" t="b">
        <f>AND(OR(ISNUMBER(FIND(" m ",Table2[[#This Row],[loc?]])),ISNUMBER(FIND(" mm ",Table2[[#This Row],[loc?]]))),SUBSTITUTE(SUBSTITUTE(Table2[[#This Row],[loc?]]," m ","")," mm ","")="")</f>
        <v>0</v>
      </c>
      <c r="R1099" s="36" cm="1">
        <f t="array" ref="R1099">AVERAGE(IF(Table2[[#This Row],[Min_aerobic_1]:[Min_aerobic_2]]="NA",0,Table2[[#This Row],[Min_aerobic_1]:[Min_aerobic_2]]))</f>
        <v>1.16703735534032E-5</v>
      </c>
    </row>
    <row r="1100" spans="1:18" x14ac:dyDescent="0.35">
      <c r="A1100" s="4" t="s">
        <v>3293</v>
      </c>
      <c r="B1100" s="4" t="s">
        <v>3294</v>
      </c>
      <c r="C1100" s="4" t="s">
        <v>3295</v>
      </c>
      <c r="D1100" s="6">
        <v>9.3076930153755601E-5</v>
      </c>
      <c r="E1100" s="6">
        <v>6.94716458626441E-5</v>
      </c>
      <c r="F1100" s="4">
        <v>1.3873848126593101E-4</v>
      </c>
      <c r="G1100" s="4">
        <v>1.4076883233652801E-4</v>
      </c>
      <c r="H1100" s="6">
        <v>9.6046402422506202E-5</v>
      </c>
      <c r="I1100" s="4">
        <v>1.15547245319491E-4</v>
      </c>
      <c r="J1100" s="4">
        <v>1.16431321758863E-4</v>
      </c>
      <c r="K1100" s="4">
        <v>1.17859627087159E-4</v>
      </c>
      <c r="L1100" s="4">
        <v>1.2542349510087999E-4</v>
      </c>
      <c r="M1100" s="4">
        <v>1.2553700086168101E-4</v>
      </c>
      <c r="N1100" s="4" t="b">
        <f>_xlfn.XLOOKUP(Table2[[#This Row],[Protein]],Table3[name],Table3[subloc_assigned],"")&lt;&gt;""</f>
        <v>1</v>
      </c>
      <c r="O1100" s="6" t="str" cm="1">
        <f t="array" ref="O1100">IF(Table2[[#This Row],[modeled?]]," "&amp;_xlfn.TEXTJOIN(" ",FALSE,_xlfn._xlws.FILTER(Table3[subloc_assigned],Table3[name]=Table2[[#This Row],[Protein]],""))&amp;" ","")</f>
        <v xml:space="preserve"> c </v>
      </c>
      <c r="P1100" s="6" t="b">
        <f>OR(ISNUMBER(FIND(" m ",Table2[[#This Row],[loc?]])),ISNUMBER(FIND(" mm ",Table2[[#This Row],[loc?]])))</f>
        <v>0</v>
      </c>
      <c r="Q1100" s="6" t="b">
        <f>AND(OR(ISNUMBER(FIND(" m ",Table2[[#This Row],[loc?]])),ISNUMBER(FIND(" mm ",Table2[[#This Row],[loc?]]))),SUBSTITUTE(SUBSTITUTE(Table2[[#This Row],[loc?]]," m ","")," mm ","")="")</f>
        <v>0</v>
      </c>
      <c r="R1100" s="36" cm="1">
        <f t="array" ref="R1100">AVERAGE(IF(Table2[[#This Row],[Min_aerobic_1]:[Min_aerobic_2]]="NA",0,Table2[[#This Row],[Min_aerobic_1]:[Min_aerobic_2]]))</f>
        <v>8.1274288008199858E-5</v>
      </c>
    </row>
    <row r="1101" spans="1:18" x14ac:dyDescent="0.35">
      <c r="A1101" s="4" t="s">
        <v>3296</v>
      </c>
      <c r="B1101" s="4" t="s">
        <v>3297</v>
      </c>
      <c r="C1101" s="4" t="s">
        <v>3298</v>
      </c>
      <c r="D1101" s="4" t="s">
        <v>19</v>
      </c>
      <c r="E1101" s="4" t="s">
        <v>19</v>
      </c>
      <c r="F1101" s="4" t="s">
        <v>19</v>
      </c>
      <c r="G1101" s="4" t="s">
        <v>19</v>
      </c>
      <c r="H1101" s="6">
        <v>6.3137995421506802E-6</v>
      </c>
      <c r="I1101" s="6">
        <v>6.3219109320534501E-6</v>
      </c>
      <c r="J1101" s="6">
        <v>6.8237125720913998E-6</v>
      </c>
      <c r="K1101" s="6">
        <v>6.1835816774713102E-6</v>
      </c>
      <c r="L1101" s="6">
        <v>7.1108885139515103E-6</v>
      </c>
      <c r="M1101" s="6">
        <v>7.37500589820498E-6</v>
      </c>
      <c r="N1101" s="4" t="b">
        <f>_xlfn.XLOOKUP(Table2[[#This Row],[Protein]],Table3[name],Table3[subloc_assigned],"")&lt;&gt;""</f>
        <v>0</v>
      </c>
      <c r="O1101" s="6" t="str" cm="1">
        <f t="array" ref="O1101">IF(Table2[[#This Row],[modeled?]]," "&amp;_xlfn.TEXTJOIN(" ",FALSE,_xlfn._xlws.FILTER(Table3[subloc_assigned],Table3[name]=Table2[[#This Row],[Protein]],""))&amp;" ","")</f>
        <v/>
      </c>
      <c r="P1101" s="6" t="b">
        <f>OR(ISNUMBER(FIND(" m ",Table2[[#This Row],[loc?]])),ISNUMBER(FIND(" mm ",Table2[[#This Row],[loc?]])))</f>
        <v>0</v>
      </c>
      <c r="Q1101" s="6" t="b">
        <f>AND(OR(ISNUMBER(FIND(" m ",Table2[[#This Row],[loc?]])),ISNUMBER(FIND(" mm ",Table2[[#This Row],[loc?]]))),SUBSTITUTE(SUBSTITUTE(Table2[[#This Row],[loc?]]," m ","")," mm ","")="")</f>
        <v>0</v>
      </c>
      <c r="R1101" s="36" cm="1">
        <f t="array" ref="R1101">AVERAGE(IF(Table2[[#This Row],[Min_aerobic_1]:[Min_aerobic_2]]="NA",0,Table2[[#This Row],[Min_aerobic_1]:[Min_aerobic_2]]))</f>
        <v>0</v>
      </c>
    </row>
    <row r="1102" spans="1:18" x14ac:dyDescent="0.35">
      <c r="A1102" s="4" t="s">
        <v>3299</v>
      </c>
      <c r="B1102" s="4" t="s">
        <v>3300</v>
      </c>
      <c r="C1102" s="4" t="s">
        <v>3301</v>
      </c>
      <c r="D1102" s="4">
        <v>1.2285284817891799E-3</v>
      </c>
      <c r="E1102" s="4">
        <v>1.0982630605957399E-3</v>
      </c>
      <c r="F1102" s="4">
        <v>9.1476392088141005E-4</v>
      </c>
      <c r="G1102" s="4">
        <v>9.2746718629708905E-4</v>
      </c>
      <c r="H1102" s="4">
        <v>7.9886596709620298E-4</v>
      </c>
      <c r="I1102" s="4">
        <v>8.3718676816240604E-4</v>
      </c>
      <c r="J1102" s="4">
        <v>7.9752151511947099E-4</v>
      </c>
      <c r="K1102" s="4">
        <v>5.6818196138664603E-4</v>
      </c>
      <c r="L1102" s="4">
        <v>6.0319060019521902E-4</v>
      </c>
      <c r="M1102" s="4">
        <v>5.9877096329280695E-4</v>
      </c>
      <c r="N1102" s="4" t="b">
        <f>_xlfn.XLOOKUP(Table2[[#This Row],[Protein]],Table3[name],Table3[subloc_assigned],"")&lt;&gt;""</f>
        <v>1</v>
      </c>
      <c r="O1102" s="6" t="str" cm="1">
        <f t="array" ref="O1102">IF(Table2[[#This Row],[modeled?]]," "&amp;_xlfn.TEXTJOIN(" ",FALSE,_xlfn._xlws.FILTER(Table3[subloc_assigned],Table3[name]=Table2[[#This Row],[Protein]],""))&amp;" ","")</f>
        <v xml:space="preserve"> c </v>
      </c>
      <c r="P1102" s="6" t="b">
        <f>OR(ISNUMBER(FIND(" m ",Table2[[#This Row],[loc?]])),ISNUMBER(FIND(" mm ",Table2[[#This Row],[loc?]])))</f>
        <v>0</v>
      </c>
      <c r="Q1102" s="6" t="b">
        <f>AND(OR(ISNUMBER(FIND(" m ",Table2[[#This Row],[loc?]])),ISNUMBER(FIND(" mm ",Table2[[#This Row],[loc?]]))),SUBSTITUTE(SUBSTITUTE(Table2[[#This Row],[loc?]]," m ","")," mm ","")="")</f>
        <v>0</v>
      </c>
      <c r="R1102" s="36" cm="1">
        <f t="array" ref="R1102">AVERAGE(IF(Table2[[#This Row],[Min_aerobic_1]:[Min_aerobic_2]]="NA",0,Table2[[#This Row],[Min_aerobic_1]:[Min_aerobic_2]]))</f>
        <v>1.1633957711924599E-3</v>
      </c>
    </row>
    <row r="1103" spans="1:18" x14ac:dyDescent="0.35">
      <c r="A1103" s="4" t="s">
        <v>3302</v>
      </c>
      <c r="B1103" s="4" t="s">
        <v>3303</v>
      </c>
      <c r="C1103" s="4" t="s">
        <v>3304</v>
      </c>
      <c r="D1103" s="4">
        <v>1.04899063566332E-3</v>
      </c>
      <c r="E1103" s="4">
        <v>8.9347182256653698E-4</v>
      </c>
      <c r="F1103" s="4">
        <v>9.989540670847809E-4</v>
      </c>
      <c r="G1103" s="4">
        <v>7.9660890982659403E-4</v>
      </c>
      <c r="H1103" s="4">
        <v>1.7851816598446299E-3</v>
      </c>
      <c r="I1103" s="4">
        <v>1.83348020597022E-3</v>
      </c>
      <c r="J1103" s="4">
        <v>1.86929355127224E-3</v>
      </c>
      <c r="K1103" s="4">
        <v>2.1512867756962001E-3</v>
      </c>
      <c r="L1103" s="4">
        <v>2.2448222009236302E-3</v>
      </c>
      <c r="M1103" s="4">
        <v>2.10390842146134E-3</v>
      </c>
      <c r="N1103" s="4" t="b">
        <f>_xlfn.XLOOKUP(Table2[[#This Row],[Protein]],Table3[name],Table3[subloc_assigned],"")&lt;&gt;""</f>
        <v>0</v>
      </c>
      <c r="O1103" s="6" t="str" cm="1">
        <f t="array" ref="O1103">IF(Table2[[#This Row],[modeled?]]," "&amp;_xlfn.TEXTJOIN(" ",FALSE,_xlfn._xlws.FILTER(Table3[subloc_assigned],Table3[name]=Table2[[#This Row],[Protein]],""))&amp;" ","")</f>
        <v/>
      </c>
      <c r="P1103" s="6" t="b">
        <f>OR(ISNUMBER(FIND(" m ",Table2[[#This Row],[loc?]])),ISNUMBER(FIND(" mm ",Table2[[#This Row],[loc?]])))</f>
        <v>0</v>
      </c>
      <c r="Q1103" s="6" t="b">
        <f>AND(OR(ISNUMBER(FIND(" m ",Table2[[#This Row],[loc?]])),ISNUMBER(FIND(" mm ",Table2[[#This Row],[loc?]]))),SUBSTITUTE(SUBSTITUTE(Table2[[#This Row],[loc?]]," m ","")," mm ","")="")</f>
        <v>0</v>
      </c>
      <c r="R1103" s="36" cm="1">
        <f t="array" ref="R1103">AVERAGE(IF(Table2[[#This Row],[Min_aerobic_1]:[Min_aerobic_2]]="NA",0,Table2[[#This Row],[Min_aerobic_1]:[Min_aerobic_2]]))</f>
        <v>9.7123122911492855E-4</v>
      </c>
    </row>
    <row r="1104" spans="1:18" x14ac:dyDescent="0.35">
      <c r="A1104" s="4" t="s">
        <v>3305</v>
      </c>
      <c r="B1104" s="4" t="s">
        <v>3306</v>
      </c>
      <c r="C1104" s="4" t="s">
        <v>3307</v>
      </c>
      <c r="D1104" s="6">
        <v>2.2814892671884202E-5</v>
      </c>
      <c r="E1104" s="6">
        <v>1.8133715468232E-5</v>
      </c>
      <c r="F1104" s="6">
        <v>2.5973744380273801E-5</v>
      </c>
      <c r="G1104" s="6">
        <v>2.4733025770758501E-5</v>
      </c>
      <c r="H1104" s="6">
        <v>3.33323685156322E-5</v>
      </c>
      <c r="I1104" s="6">
        <v>3.05809130043606E-5</v>
      </c>
      <c r="J1104" s="6">
        <v>3.5807398673590198E-5</v>
      </c>
      <c r="K1104" s="6">
        <v>3.3770614632172601E-5</v>
      </c>
      <c r="L1104" s="6">
        <v>3.4118750080954001E-5</v>
      </c>
      <c r="M1104" s="6">
        <v>3.3976278509348201E-5</v>
      </c>
      <c r="N1104" s="4" t="b">
        <f>_xlfn.XLOOKUP(Table2[[#This Row],[Protein]],Table3[name],Table3[subloc_assigned],"")&lt;&gt;""</f>
        <v>0</v>
      </c>
      <c r="O1104" s="6" t="str" cm="1">
        <f t="array" ref="O1104">IF(Table2[[#This Row],[modeled?]]," "&amp;_xlfn.TEXTJOIN(" ",FALSE,_xlfn._xlws.FILTER(Table3[subloc_assigned],Table3[name]=Table2[[#This Row],[Protein]],""))&amp;" ","")</f>
        <v/>
      </c>
      <c r="P1104" s="6" t="b">
        <f>OR(ISNUMBER(FIND(" m ",Table2[[#This Row],[loc?]])),ISNUMBER(FIND(" mm ",Table2[[#This Row],[loc?]])))</f>
        <v>0</v>
      </c>
      <c r="Q1104" s="6" t="b">
        <f>AND(OR(ISNUMBER(FIND(" m ",Table2[[#This Row],[loc?]])),ISNUMBER(FIND(" mm ",Table2[[#This Row],[loc?]]))),SUBSTITUTE(SUBSTITUTE(Table2[[#This Row],[loc?]]," m ","")," mm ","")="")</f>
        <v>0</v>
      </c>
      <c r="R1104" s="36" cm="1">
        <f t="array" ref="R1104">AVERAGE(IF(Table2[[#This Row],[Min_aerobic_1]:[Min_aerobic_2]]="NA",0,Table2[[#This Row],[Min_aerobic_1]:[Min_aerobic_2]]))</f>
        <v>2.0474304070058101E-5</v>
      </c>
    </row>
    <row r="1105" spans="1:18" x14ac:dyDescent="0.35">
      <c r="A1105" s="4" t="s">
        <v>3308</v>
      </c>
      <c r="B1105" s="4" t="s">
        <v>3309</v>
      </c>
      <c r="C1105" s="4" t="s">
        <v>3310</v>
      </c>
      <c r="D1105" s="6">
        <v>9.4535569106820699E-5</v>
      </c>
      <c r="E1105" s="4">
        <v>1.05243685472362E-4</v>
      </c>
      <c r="F1105" s="4">
        <v>1.0182552004187401E-4</v>
      </c>
      <c r="G1105" s="4">
        <v>1.04345297329879E-4</v>
      </c>
      <c r="H1105" s="4">
        <v>1.35431694364626E-4</v>
      </c>
      <c r="I1105" s="4">
        <v>1.3865660504594401E-4</v>
      </c>
      <c r="J1105" s="4">
        <v>1.3917889456074601E-4</v>
      </c>
      <c r="K1105" s="4">
        <v>1.3997319794396701E-4</v>
      </c>
      <c r="L1105" s="4">
        <v>1.5817893114374601E-4</v>
      </c>
      <c r="M1105" s="4">
        <v>1.57959025490131E-4</v>
      </c>
      <c r="N1105" s="4" t="b">
        <f>_xlfn.XLOOKUP(Table2[[#This Row],[Protein]],Table3[name],Table3[subloc_assigned],"")&lt;&gt;""</f>
        <v>1</v>
      </c>
      <c r="O1105" s="6" t="str" cm="1">
        <f t="array" ref="O1105">IF(Table2[[#This Row],[modeled?]]," "&amp;_xlfn.TEXTJOIN(" ",FALSE,_xlfn._xlws.FILTER(Table3[subloc_assigned],Table3[name]=Table2[[#This Row],[Protein]],""))&amp;" ","")</f>
        <v xml:space="preserve"> l </v>
      </c>
      <c r="P1105" s="6" t="b">
        <f>OR(ISNUMBER(FIND(" m ",Table2[[#This Row],[loc?]])),ISNUMBER(FIND(" mm ",Table2[[#This Row],[loc?]])))</f>
        <v>0</v>
      </c>
      <c r="Q1105" s="6" t="b">
        <f>AND(OR(ISNUMBER(FIND(" m ",Table2[[#This Row],[loc?]])),ISNUMBER(FIND(" mm ",Table2[[#This Row],[loc?]]))),SUBSTITUTE(SUBSTITUTE(Table2[[#This Row],[loc?]]," m ","")," mm ","")="")</f>
        <v>0</v>
      </c>
      <c r="R1105" s="36" cm="1">
        <f t="array" ref="R1105">AVERAGE(IF(Table2[[#This Row],[Min_aerobic_1]:[Min_aerobic_2]]="NA",0,Table2[[#This Row],[Min_aerobic_1]:[Min_aerobic_2]]))</f>
        <v>9.9889627289591343E-5</v>
      </c>
    </row>
    <row r="1106" spans="1:18" x14ac:dyDescent="0.35">
      <c r="A1106" s="4" t="s">
        <v>3311</v>
      </c>
      <c r="B1106" s="4" t="s">
        <v>3312</v>
      </c>
      <c r="C1106" s="4" t="s">
        <v>3313</v>
      </c>
      <c r="D1106" s="6">
        <v>2.7924843912813501E-5</v>
      </c>
      <c r="E1106" s="6">
        <v>2.5463330224582301E-5</v>
      </c>
      <c r="F1106" s="6">
        <v>3.2894588582900999E-5</v>
      </c>
      <c r="G1106" s="6">
        <v>3.2724357138020099E-5</v>
      </c>
      <c r="H1106" s="6">
        <v>2.0239617988969999E-5</v>
      </c>
      <c r="I1106" s="6">
        <v>2.2136952671169999E-5</v>
      </c>
      <c r="J1106" s="6">
        <v>2.0624564931092501E-5</v>
      </c>
      <c r="K1106" s="6">
        <v>2.2717730369640601E-5</v>
      </c>
      <c r="L1106" s="6">
        <v>2.5137774637985301E-5</v>
      </c>
      <c r="M1106" s="6">
        <v>2.6089466561104801E-5</v>
      </c>
      <c r="N1106" s="4" t="b">
        <f>_xlfn.XLOOKUP(Table2[[#This Row],[Protein]],Table3[name],Table3[subloc_assigned],"")&lt;&gt;""</f>
        <v>0</v>
      </c>
      <c r="O1106" s="6" t="str" cm="1">
        <f t="array" ref="O1106">IF(Table2[[#This Row],[modeled?]]," "&amp;_xlfn.TEXTJOIN(" ",FALSE,_xlfn._xlws.FILTER(Table3[subloc_assigned],Table3[name]=Table2[[#This Row],[Protein]],""))&amp;" ","")</f>
        <v/>
      </c>
      <c r="P1106" s="6" t="b">
        <f>OR(ISNUMBER(FIND(" m ",Table2[[#This Row],[loc?]])),ISNUMBER(FIND(" mm ",Table2[[#This Row],[loc?]])))</f>
        <v>0</v>
      </c>
      <c r="Q1106" s="6" t="b">
        <f>AND(OR(ISNUMBER(FIND(" m ",Table2[[#This Row],[loc?]])),ISNUMBER(FIND(" mm ",Table2[[#This Row],[loc?]]))),SUBSTITUTE(SUBSTITUTE(Table2[[#This Row],[loc?]]," m ","")," mm ","")="")</f>
        <v>0</v>
      </c>
      <c r="R1106" s="36" cm="1">
        <f t="array" ref="R1106">AVERAGE(IF(Table2[[#This Row],[Min_aerobic_1]:[Min_aerobic_2]]="NA",0,Table2[[#This Row],[Min_aerobic_1]:[Min_aerobic_2]]))</f>
        <v>2.6694087068697899E-5</v>
      </c>
    </row>
    <row r="1107" spans="1:18" x14ac:dyDescent="0.35">
      <c r="A1107" s="4" t="s">
        <v>3314</v>
      </c>
      <c r="B1107" s="4" t="s">
        <v>3315</v>
      </c>
      <c r="C1107" s="4" t="s">
        <v>3316</v>
      </c>
      <c r="D1107" s="4" t="s">
        <v>19</v>
      </c>
      <c r="E1107" s="4" t="s">
        <v>19</v>
      </c>
      <c r="F1107" s="4" t="s">
        <v>19</v>
      </c>
      <c r="G1107" s="4" t="s">
        <v>19</v>
      </c>
      <c r="H1107" s="6">
        <v>1.3853281759742801E-6</v>
      </c>
      <c r="I1107" s="6">
        <v>1.3438130575806999E-6</v>
      </c>
      <c r="J1107" s="6">
        <v>1.86930775103204E-6</v>
      </c>
      <c r="K1107" s="6">
        <v>1.5409190447915999E-6</v>
      </c>
      <c r="L1107" s="6">
        <v>1.61141931075754E-6</v>
      </c>
      <c r="M1107" s="6">
        <v>1.73306565044596E-6</v>
      </c>
      <c r="N1107" s="4" t="b">
        <f>_xlfn.XLOOKUP(Table2[[#This Row],[Protein]],Table3[name],Table3[subloc_assigned],"")&lt;&gt;""</f>
        <v>1</v>
      </c>
      <c r="O1107" s="6" t="str" cm="1">
        <f t="array" ref="O1107">IF(Table2[[#This Row],[modeled?]]," "&amp;_xlfn.TEXTJOIN(" ",FALSE,_xlfn._xlws.FILTER(Table3[subloc_assigned],Table3[name]=Table2[[#This Row],[Protein]],""))&amp;" ","")</f>
        <v xml:space="preserve"> en </v>
      </c>
      <c r="P1107" s="6" t="b">
        <f>OR(ISNUMBER(FIND(" m ",Table2[[#This Row],[loc?]])),ISNUMBER(FIND(" mm ",Table2[[#This Row],[loc?]])))</f>
        <v>0</v>
      </c>
      <c r="Q1107" s="6" t="b">
        <f>AND(OR(ISNUMBER(FIND(" m ",Table2[[#This Row],[loc?]])),ISNUMBER(FIND(" mm ",Table2[[#This Row],[loc?]]))),SUBSTITUTE(SUBSTITUTE(Table2[[#This Row],[loc?]]," m ","")," mm ","")="")</f>
        <v>0</v>
      </c>
      <c r="R1107" s="36" cm="1">
        <f t="array" ref="R1107">AVERAGE(IF(Table2[[#This Row],[Min_aerobic_1]:[Min_aerobic_2]]="NA",0,Table2[[#This Row],[Min_aerobic_1]:[Min_aerobic_2]]))</f>
        <v>0</v>
      </c>
    </row>
    <row r="1108" spans="1:18" x14ac:dyDescent="0.35">
      <c r="A1108" s="4" t="s">
        <v>3317</v>
      </c>
      <c r="B1108" s="4" t="s">
        <v>3318</v>
      </c>
      <c r="C1108" s="4" t="s">
        <v>3319</v>
      </c>
      <c r="D1108" s="4">
        <v>1.20245398160821E-4</v>
      </c>
      <c r="E1108" s="6">
        <v>9.9221623580482706E-5</v>
      </c>
      <c r="F1108" s="4">
        <v>1.2620967734186999E-4</v>
      </c>
      <c r="G1108" s="4">
        <v>1.2554538203469499E-4</v>
      </c>
      <c r="H1108" s="4">
        <v>1.3120939642501301E-4</v>
      </c>
      <c r="I1108" s="4">
        <v>1.3171049412049701E-4</v>
      </c>
      <c r="J1108" s="4">
        <v>1.35554041219686E-4</v>
      </c>
      <c r="K1108" s="4">
        <v>1.4929090075560601E-4</v>
      </c>
      <c r="L1108" s="4">
        <v>1.6090230018373799E-4</v>
      </c>
      <c r="M1108" s="4">
        <v>1.5978900536388601E-4</v>
      </c>
      <c r="N1108" s="4" t="b">
        <f>_xlfn.XLOOKUP(Table2[[#This Row],[Protein]],Table3[name],Table3[subloc_assigned],"")&lt;&gt;""</f>
        <v>0</v>
      </c>
      <c r="O1108" s="6" t="str" cm="1">
        <f t="array" ref="O1108">IF(Table2[[#This Row],[modeled?]]," "&amp;_xlfn.TEXTJOIN(" ",FALSE,_xlfn._xlws.FILTER(Table3[subloc_assigned],Table3[name]=Table2[[#This Row],[Protein]],""))&amp;" ","")</f>
        <v/>
      </c>
      <c r="P1108" s="6" t="b">
        <f>OR(ISNUMBER(FIND(" m ",Table2[[#This Row],[loc?]])),ISNUMBER(FIND(" mm ",Table2[[#This Row],[loc?]])))</f>
        <v>0</v>
      </c>
      <c r="Q1108" s="6" t="b">
        <f>AND(OR(ISNUMBER(FIND(" m ",Table2[[#This Row],[loc?]])),ISNUMBER(FIND(" mm ",Table2[[#This Row],[loc?]]))),SUBSTITUTE(SUBSTITUTE(Table2[[#This Row],[loc?]]," m ","")," mm ","")="")</f>
        <v>0</v>
      </c>
      <c r="R1108" s="36" cm="1">
        <f t="array" ref="R1108">AVERAGE(IF(Table2[[#This Row],[Min_aerobic_1]:[Min_aerobic_2]]="NA",0,Table2[[#This Row],[Min_aerobic_1]:[Min_aerobic_2]]))</f>
        <v>1.0973351087065185E-4</v>
      </c>
    </row>
    <row r="1109" spans="1:18" x14ac:dyDescent="0.35">
      <c r="A1109" s="4" t="s">
        <v>3320</v>
      </c>
      <c r="B1109" s="4" t="s">
        <v>3321</v>
      </c>
      <c r="C1109" s="4" t="s">
        <v>3322</v>
      </c>
      <c r="D1109" s="6">
        <v>2.3619485938827601E-5</v>
      </c>
      <c r="E1109" s="6">
        <v>1.9434434733302201E-5</v>
      </c>
      <c r="F1109" s="6">
        <v>2.4267607791659399E-5</v>
      </c>
      <c r="G1109" s="6">
        <v>2.37395723138845E-5</v>
      </c>
      <c r="H1109" s="6">
        <v>2.8760172310202001E-5</v>
      </c>
      <c r="I1109" s="6">
        <v>2.7805406714593799E-5</v>
      </c>
      <c r="J1109" s="6">
        <v>2.97689199324735E-5</v>
      </c>
      <c r="K1109" s="6">
        <v>3.0942236902200401E-5</v>
      </c>
      <c r="L1109" s="6">
        <v>3.2672012544919701E-5</v>
      </c>
      <c r="M1109" s="6">
        <v>3.35751474303462E-5</v>
      </c>
      <c r="N1109" s="4" t="b">
        <f>_xlfn.XLOOKUP(Table2[[#This Row],[Protein]],Table3[name],Table3[subloc_assigned],"")&lt;&gt;""</f>
        <v>0</v>
      </c>
      <c r="O1109" s="6" t="str" cm="1">
        <f t="array" ref="O1109">IF(Table2[[#This Row],[modeled?]]," "&amp;_xlfn.TEXTJOIN(" ",FALSE,_xlfn._xlws.FILTER(Table3[subloc_assigned],Table3[name]=Table2[[#This Row],[Protein]],""))&amp;" ","")</f>
        <v/>
      </c>
      <c r="P1109" s="6" t="b">
        <f>OR(ISNUMBER(FIND(" m ",Table2[[#This Row],[loc?]])),ISNUMBER(FIND(" mm ",Table2[[#This Row],[loc?]])))</f>
        <v>0</v>
      </c>
      <c r="Q1109" s="6" t="b">
        <f>AND(OR(ISNUMBER(FIND(" m ",Table2[[#This Row],[loc?]])),ISNUMBER(FIND(" mm ",Table2[[#This Row],[loc?]]))),SUBSTITUTE(SUBSTITUTE(Table2[[#This Row],[loc?]]," m ","")," mm ","")="")</f>
        <v>0</v>
      </c>
      <c r="R1109" s="36" cm="1">
        <f t="array" ref="R1109">AVERAGE(IF(Table2[[#This Row],[Min_aerobic_1]:[Min_aerobic_2]]="NA",0,Table2[[#This Row],[Min_aerobic_1]:[Min_aerobic_2]]))</f>
        <v>2.1526960336064899E-5</v>
      </c>
    </row>
    <row r="1110" spans="1:18" x14ac:dyDescent="0.35">
      <c r="A1110" s="4" t="s">
        <v>3323</v>
      </c>
      <c r="B1110" s="4" t="s">
        <v>3324</v>
      </c>
      <c r="C1110" s="4" t="s">
        <v>3325</v>
      </c>
      <c r="D1110" s="4">
        <v>1.3345877750546101E-4</v>
      </c>
      <c r="E1110" s="4">
        <v>1.3984457140890801E-4</v>
      </c>
      <c r="F1110" s="4">
        <v>1.5935597266169299E-4</v>
      </c>
      <c r="G1110" s="4">
        <v>1.6648447366328999E-4</v>
      </c>
      <c r="H1110" s="4">
        <v>1.3716646049414499E-4</v>
      </c>
      <c r="I1110" s="4">
        <v>1.5439278656442399E-4</v>
      </c>
      <c r="J1110" s="4">
        <v>1.4186756531413801E-4</v>
      </c>
      <c r="K1110" s="4">
        <v>1.8259456999680299E-4</v>
      </c>
      <c r="L1110" s="4">
        <v>1.93912442490878E-4</v>
      </c>
      <c r="M1110" s="4">
        <v>1.9045746884419101E-4</v>
      </c>
      <c r="N1110" s="4" t="b">
        <f>_xlfn.XLOOKUP(Table2[[#This Row],[Protein]],Table3[name],Table3[subloc_assigned],"")&lt;&gt;""</f>
        <v>0</v>
      </c>
      <c r="O1110" s="6" t="str" cm="1">
        <f t="array" ref="O1110">IF(Table2[[#This Row],[modeled?]]," "&amp;_xlfn.TEXTJOIN(" ",FALSE,_xlfn._xlws.FILTER(Table3[subloc_assigned],Table3[name]=Table2[[#This Row],[Protein]],""))&amp;" ","")</f>
        <v/>
      </c>
      <c r="P1110" s="6" t="b">
        <f>OR(ISNUMBER(FIND(" m ",Table2[[#This Row],[loc?]])),ISNUMBER(FIND(" mm ",Table2[[#This Row],[loc?]])))</f>
        <v>0</v>
      </c>
      <c r="Q1110" s="6" t="b">
        <f>AND(OR(ISNUMBER(FIND(" m ",Table2[[#This Row],[loc?]])),ISNUMBER(FIND(" mm ",Table2[[#This Row],[loc?]]))),SUBSTITUTE(SUBSTITUTE(Table2[[#This Row],[loc?]]," m ","")," mm ","")="")</f>
        <v>0</v>
      </c>
      <c r="R1110" s="36" cm="1">
        <f t="array" ref="R1110">AVERAGE(IF(Table2[[#This Row],[Min_aerobic_1]:[Min_aerobic_2]]="NA",0,Table2[[#This Row],[Min_aerobic_1]:[Min_aerobic_2]]))</f>
        <v>1.366516744571845E-4</v>
      </c>
    </row>
    <row r="1111" spans="1:18" x14ac:dyDescent="0.35">
      <c r="A1111" s="4" t="s">
        <v>3326</v>
      </c>
      <c r="B1111" s="4" t="s">
        <v>3327</v>
      </c>
      <c r="C1111" s="4" t="s">
        <v>3328</v>
      </c>
      <c r="D1111" s="6">
        <v>6.4336705443660602E-5</v>
      </c>
      <c r="E1111" s="6">
        <v>5.8509343155954402E-5</v>
      </c>
      <c r="F1111" s="6">
        <v>6.7691365356311394E-5</v>
      </c>
      <c r="G1111" s="6">
        <v>6.6831365747275806E-5</v>
      </c>
      <c r="H1111" s="6">
        <v>5.07911302767944E-5</v>
      </c>
      <c r="I1111" s="6">
        <v>5.0132200242529603E-5</v>
      </c>
      <c r="J1111" s="6">
        <v>5.0393411758337201E-5</v>
      </c>
      <c r="K1111" s="6">
        <v>4.8371192848253298E-5</v>
      </c>
      <c r="L1111" s="6">
        <v>5.1334755940310403E-5</v>
      </c>
      <c r="M1111" s="6">
        <v>5.2665426165803599E-5</v>
      </c>
      <c r="N1111" s="4" t="b">
        <f>_xlfn.XLOOKUP(Table2[[#This Row],[Protein]],Table3[name],Table3[subloc_assigned],"")&lt;&gt;""</f>
        <v>1</v>
      </c>
      <c r="O1111" s="6" t="str" cm="1">
        <f t="array" ref="O1111">IF(Table2[[#This Row],[modeled?]]," "&amp;_xlfn.TEXTJOIN(" ",FALSE,_xlfn._xlws.FILTER(Table3[subloc_assigned],Table3[name]=Table2[[#This Row],[Protein]],""))&amp;" ","")</f>
        <v xml:space="preserve"> c </v>
      </c>
      <c r="P1111" s="6" t="b">
        <f>OR(ISNUMBER(FIND(" m ",Table2[[#This Row],[loc?]])),ISNUMBER(FIND(" mm ",Table2[[#This Row],[loc?]])))</f>
        <v>0</v>
      </c>
      <c r="Q1111" s="6" t="b">
        <f>AND(OR(ISNUMBER(FIND(" m ",Table2[[#This Row],[loc?]])),ISNUMBER(FIND(" mm ",Table2[[#This Row],[loc?]]))),SUBSTITUTE(SUBSTITUTE(Table2[[#This Row],[loc?]]," m ","")," mm ","")="")</f>
        <v>0</v>
      </c>
      <c r="R1111" s="36" cm="1">
        <f t="array" ref="R1111">AVERAGE(IF(Table2[[#This Row],[Min_aerobic_1]:[Min_aerobic_2]]="NA",0,Table2[[#This Row],[Min_aerobic_1]:[Min_aerobic_2]]))</f>
        <v>6.1423024299807498E-5</v>
      </c>
    </row>
    <row r="1112" spans="1:18" x14ac:dyDescent="0.35">
      <c r="A1112" s="4" t="s">
        <v>3329</v>
      </c>
      <c r="B1112" s="4" t="s">
        <v>3330</v>
      </c>
      <c r="C1112" s="4" t="s">
        <v>3331</v>
      </c>
      <c r="D1112" s="4" t="s">
        <v>19</v>
      </c>
      <c r="E1112" s="4" t="s">
        <v>19</v>
      </c>
      <c r="F1112" s="4" t="s">
        <v>19</v>
      </c>
      <c r="G1112" s="4" t="s">
        <v>19</v>
      </c>
      <c r="H1112" s="6">
        <v>8.7532503241362797E-7</v>
      </c>
      <c r="I1112" s="6">
        <v>8.03715687068056E-7</v>
      </c>
      <c r="J1112" s="6">
        <v>8.82993659903662E-7</v>
      </c>
      <c r="K1112" s="6">
        <v>7.87881059879454E-7</v>
      </c>
      <c r="L1112" s="6">
        <v>8.2186844394215401E-7</v>
      </c>
      <c r="M1112" s="6">
        <v>7.9366669026101098E-7</v>
      </c>
      <c r="N1112" s="4" t="b">
        <f>_xlfn.XLOOKUP(Table2[[#This Row],[Protein]],Table3[name],Table3[subloc_assigned],"")&lt;&gt;""</f>
        <v>0</v>
      </c>
      <c r="O1112" s="6" t="str" cm="1">
        <f t="array" ref="O1112">IF(Table2[[#This Row],[modeled?]]," "&amp;_xlfn.TEXTJOIN(" ",FALSE,_xlfn._xlws.FILTER(Table3[subloc_assigned],Table3[name]=Table2[[#This Row],[Protein]],""))&amp;" ","")</f>
        <v/>
      </c>
      <c r="P1112" s="6" t="b">
        <f>OR(ISNUMBER(FIND(" m ",Table2[[#This Row],[loc?]])),ISNUMBER(FIND(" mm ",Table2[[#This Row],[loc?]])))</f>
        <v>0</v>
      </c>
      <c r="Q1112" s="6" t="b">
        <f>AND(OR(ISNUMBER(FIND(" m ",Table2[[#This Row],[loc?]])),ISNUMBER(FIND(" mm ",Table2[[#This Row],[loc?]]))),SUBSTITUTE(SUBSTITUTE(Table2[[#This Row],[loc?]]," m ","")," mm ","")="")</f>
        <v>0</v>
      </c>
      <c r="R1112" s="36" cm="1">
        <f t="array" ref="R1112">AVERAGE(IF(Table2[[#This Row],[Min_aerobic_1]:[Min_aerobic_2]]="NA",0,Table2[[#This Row],[Min_aerobic_1]:[Min_aerobic_2]]))</f>
        <v>0</v>
      </c>
    </row>
    <row r="1113" spans="1:18" x14ac:dyDescent="0.35">
      <c r="A1113" s="4" t="s">
        <v>3332</v>
      </c>
      <c r="B1113" s="4" t="s">
        <v>3333</v>
      </c>
      <c r="C1113" s="4" t="s">
        <v>3334</v>
      </c>
      <c r="D1113" s="4" t="s">
        <v>19</v>
      </c>
      <c r="E1113" s="4" t="s">
        <v>19</v>
      </c>
      <c r="F1113" s="4" t="s">
        <v>19</v>
      </c>
      <c r="G1113" s="4" t="s">
        <v>19</v>
      </c>
      <c r="H1113" s="6">
        <v>1.5292585079978801E-5</v>
      </c>
      <c r="I1113" s="6">
        <v>1.6610537251163501E-5</v>
      </c>
      <c r="J1113" s="6">
        <v>1.5300211829898399E-5</v>
      </c>
      <c r="K1113" s="6">
        <v>1.63238609768116E-5</v>
      </c>
      <c r="L1113" s="6">
        <v>1.8811295304203701E-5</v>
      </c>
      <c r="M1113" s="6">
        <v>1.7907618276887298E-5</v>
      </c>
      <c r="N1113" s="4" t="b">
        <f>_xlfn.XLOOKUP(Table2[[#This Row],[Protein]],Table3[name],Table3[subloc_assigned],"")&lt;&gt;""</f>
        <v>1</v>
      </c>
      <c r="O1113" s="6" t="str" cm="1">
        <f t="array" ref="O1113">IF(Table2[[#This Row],[modeled?]]," "&amp;_xlfn.TEXTJOIN(" ",FALSE,_xlfn._xlws.FILTER(Table3[subloc_assigned],Table3[name]=Table2[[#This Row],[Protein]],""))&amp;" ","")</f>
        <v xml:space="preserve"> c </v>
      </c>
      <c r="P1113" s="6" t="b">
        <f>OR(ISNUMBER(FIND(" m ",Table2[[#This Row],[loc?]])),ISNUMBER(FIND(" mm ",Table2[[#This Row],[loc?]])))</f>
        <v>0</v>
      </c>
      <c r="Q1113" s="6" t="b">
        <f>AND(OR(ISNUMBER(FIND(" m ",Table2[[#This Row],[loc?]])),ISNUMBER(FIND(" mm ",Table2[[#This Row],[loc?]]))),SUBSTITUTE(SUBSTITUTE(Table2[[#This Row],[loc?]]," m ","")," mm ","")="")</f>
        <v>0</v>
      </c>
      <c r="R1113" s="36" cm="1">
        <f t="array" ref="R1113">AVERAGE(IF(Table2[[#This Row],[Min_aerobic_1]:[Min_aerobic_2]]="NA",0,Table2[[#This Row],[Min_aerobic_1]:[Min_aerobic_2]]))</f>
        <v>0</v>
      </c>
    </row>
    <row r="1114" spans="1:18" x14ac:dyDescent="0.35">
      <c r="A1114" s="4" t="s">
        <v>3335</v>
      </c>
      <c r="B1114" s="4" t="s">
        <v>3336</v>
      </c>
      <c r="C1114" s="4" t="s">
        <v>3337</v>
      </c>
      <c r="D1114" s="4">
        <v>1.8850715536199199E-4</v>
      </c>
      <c r="E1114" s="4">
        <v>1.5009683314126801E-4</v>
      </c>
      <c r="F1114" s="4">
        <v>1.50091704670681E-4</v>
      </c>
      <c r="G1114" s="4">
        <v>1.4584507160091701E-4</v>
      </c>
      <c r="H1114" s="4">
        <v>4.1718450430648201E-4</v>
      </c>
      <c r="I1114" s="4">
        <v>3.8832915094914498E-4</v>
      </c>
      <c r="J1114" s="4">
        <v>4.2008584858753401E-4</v>
      </c>
      <c r="K1114" s="4">
        <v>3.30416931769826E-4</v>
      </c>
      <c r="L1114" s="4">
        <v>3.3461579999660501E-4</v>
      </c>
      <c r="M1114" s="4">
        <v>3.4403210807569198E-4</v>
      </c>
      <c r="N1114" s="4" t="b">
        <f>_xlfn.XLOOKUP(Table2[[#This Row],[Protein]],Table3[name],Table3[subloc_assigned],"")&lt;&gt;""</f>
        <v>0</v>
      </c>
      <c r="O1114" s="6" t="str" cm="1">
        <f t="array" ref="O1114">IF(Table2[[#This Row],[modeled?]]," "&amp;_xlfn.TEXTJOIN(" ",FALSE,_xlfn._xlws.FILTER(Table3[subloc_assigned],Table3[name]=Table2[[#This Row],[Protein]],""))&amp;" ","")</f>
        <v/>
      </c>
      <c r="P1114" s="6" t="b">
        <f>OR(ISNUMBER(FIND(" m ",Table2[[#This Row],[loc?]])),ISNUMBER(FIND(" mm ",Table2[[#This Row],[loc?]])))</f>
        <v>0</v>
      </c>
      <c r="Q1114" s="6" t="b">
        <f>AND(OR(ISNUMBER(FIND(" m ",Table2[[#This Row],[loc?]])),ISNUMBER(FIND(" mm ",Table2[[#This Row],[loc?]]))),SUBSTITUTE(SUBSTITUTE(Table2[[#This Row],[loc?]]," m ","")," mm ","")="")</f>
        <v>0</v>
      </c>
      <c r="R1114" s="36" cm="1">
        <f t="array" ref="R1114">AVERAGE(IF(Table2[[#This Row],[Min_aerobic_1]:[Min_aerobic_2]]="NA",0,Table2[[#This Row],[Min_aerobic_1]:[Min_aerobic_2]]))</f>
        <v>1.6930199425162998E-4</v>
      </c>
    </row>
    <row r="1115" spans="1:18" x14ac:dyDescent="0.35">
      <c r="A1115" s="4" t="s">
        <v>3338</v>
      </c>
      <c r="B1115" s="4" t="s">
        <v>3339</v>
      </c>
      <c r="C1115" s="4" t="s">
        <v>3340</v>
      </c>
      <c r="D1115" s="6">
        <v>7.9354221249407304E-5</v>
      </c>
      <c r="E1115" s="6">
        <v>9.2562982274988899E-5</v>
      </c>
      <c r="F1115" s="6">
        <v>8.6835851444644707E-5</v>
      </c>
      <c r="G1115" s="6">
        <v>8.6368279917250996E-5</v>
      </c>
      <c r="H1115" s="6">
        <v>4.9852150737682498E-5</v>
      </c>
      <c r="I1115" s="6">
        <v>5.3150296919575899E-5</v>
      </c>
      <c r="J1115" s="6">
        <v>5.3600329782986599E-5</v>
      </c>
      <c r="K1115" s="6">
        <v>5.6960246416832303E-5</v>
      </c>
      <c r="L1115" s="6">
        <v>6.1494911766918697E-5</v>
      </c>
      <c r="M1115" s="6">
        <v>6.6120623104731898E-5</v>
      </c>
      <c r="N1115" s="4" t="b">
        <f>_xlfn.XLOOKUP(Table2[[#This Row],[Protein]],Table3[name],Table3[subloc_assigned],"")&lt;&gt;""</f>
        <v>0</v>
      </c>
      <c r="O1115" s="6" t="str" cm="1">
        <f t="array" ref="O1115">IF(Table2[[#This Row],[modeled?]]," "&amp;_xlfn.TEXTJOIN(" ",FALSE,_xlfn._xlws.FILTER(Table3[subloc_assigned],Table3[name]=Table2[[#This Row],[Protein]],""))&amp;" ","")</f>
        <v/>
      </c>
      <c r="P1115" s="6" t="b">
        <f>OR(ISNUMBER(FIND(" m ",Table2[[#This Row],[loc?]])),ISNUMBER(FIND(" mm ",Table2[[#This Row],[loc?]])))</f>
        <v>0</v>
      </c>
      <c r="Q1115" s="6" t="b">
        <f>AND(OR(ISNUMBER(FIND(" m ",Table2[[#This Row],[loc?]])),ISNUMBER(FIND(" mm ",Table2[[#This Row],[loc?]]))),SUBSTITUTE(SUBSTITUTE(Table2[[#This Row],[loc?]]," m ","")," mm ","")="")</f>
        <v>0</v>
      </c>
      <c r="R1115" s="36" cm="1">
        <f t="array" ref="R1115">AVERAGE(IF(Table2[[#This Row],[Min_aerobic_1]:[Min_aerobic_2]]="NA",0,Table2[[#This Row],[Min_aerobic_1]:[Min_aerobic_2]]))</f>
        <v>8.5958601762198102E-5</v>
      </c>
    </row>
    <row r="1116" spans="1:18" x14ac:dyDescent="0.35">
      <c r="A1116" s="4" t="s">
        <v>3341</v>
      </c>
      <c r="B1116" s="4" t="s">
        <v>3342</v>
      </c>
      <c r="C1116" s="4" t="s">
        <v>3343</v>
      </c>
      <c r="D1116" s="6">
        <v>4.3622553650816501E-5</v>
      </c>
      <c r="E1116" s="6">
        <v>3.2255816816294902E-5</v>
      </c>
      <c r="F1116" s="6">
        <v>4.7744315741990498E-5</v>
      </c>
      <c r="G1116" s="6">
        <v>4.6631053997211597E-5</v>
      </c>
      <c r="H1116" s="6">
        <v>2.4069690271756999E-5</v>
      </c>
      <c r="I1116" s="6">
        <v>2.4119644378917799E-5</v>
      </c>
      <c r="J1116" s="6">
        <v>2.52850888425033E-5</v>
      </c>
      <c r="K1116" s="6">
        <v>2.8762472768084101E-5</v>
      </c>
      <c r="L1116" s="6">
        <v>2.9052298229517601E-5</v>
      </c>
      <c r="M1116" s="6">
        <v>2.77554576585334E-5</v>
      </c>
      <c r="N1116" s="4" t="b">
        <f>_xlfn.XLOOKUP(Table2[[#This Row],[Protein]],Table3[name],Table3[subloc_assigned],"")&lt;&gt;""</f>
        <v>0</v>
      </c>
      <c r="O1116" s="6" t="str" cm="1">
        <f t="array" ref="O1116">IF(Table2[[#This Row],[modeled?]]," "&amp;_xlfn.TEXTJOIN(" ",FALSE,_xlfn._xlws.FILTER(Table3[subloc_assigned],Table3[name]=Table2[[#This Row],[Protein]],""))&amp;" ","")</f>
        <v/>
      </c>
      <c r="P1116" s="6" t="b">
        <f>OR(ISNUMBER(FIND(" m ",Table2[[#This Row],[loc?]])),ISNUMBER(FIND(" mm ",Table2[[#This Row],[loc?]])))</f>
        <v>0</v>
      </c>
      <c r="Q1116" s="6" t="b">
        <f>AND(OR(ISNUMBER(FIND(" m ",Table2[[#This Row],[loc?]])),ISNUMBER(FIND(" mm ",Table2[[#This Row],[loc?]]))),SUBSTITUTE(SUBSTITUTE(Table2[[#This Row],[loc?]]," m ","")," mm ","")="")</f>
        <v>0</v>
      </c>
      <c r="R1116" s="36" cm="1">
        <f t="array" ref="R1116">AVERAGE(IF(Table2[[#This Row],[Min_aerobic_1]:[Min_aerobic_2]]="NA",0,Table2[[#This Row],[Min_aerobic_1]:[Min_aerobic_2]]))</f>
        <v>3.7939185233555698E-5</v>
      </c>
    </row>
    <row r="1117" spans="1:18" x14ac:dyDescent="0.35">
      <c r="A1117" s="4" t="s">
        <v>3344</v>
      </c>
      <c r="B1117" s="4" t="s">
        <v>3345</v>
      </c>
      <c r="C1117" s="4" t="s">
        <v>3346</v>
      </c>
      <c r="D1117" s="6">
        <v>2.7090425998355599E-5</v>
      </c>
      <c r="E1117" s="6">
        <v>2.3635171298111E-5</v>
      </c>
      <c r="F1117" s="6">
        <v>3.3783237577810897E-5</v>
      </c>
      <c r="G1117" s="6">
        <v>3.4329295188445799E-5</v>
      </c>
      <c r="H1117" s="6">
        <v>1.3968353948693701E-5</v>
      </c>
      <c r="I1117" s="6">
        <v>1.6058968076237101E-5</v>
      </c>
      <c r="J1117" s="6">
        <v>1.51054956326004E-5</v>
      </c>
      <c r="K1117" s="6">
        <v>1.54759948537144E-5</v>
      </c>
      <c r="L1117" s="6">
        <v>1.64453432368265E-5</v>
      </c>
      <c r="M1117" s="6">
        <v>1.6076182112660899E-5</v>
      </c>
      <c r="N1117" s="4" t="b">
        <f>_xlfn.XLOOKUP(Table2[[#This Row],[Protein]],Table3[name],Table3[subloc_assigned],"")&lt;&gt;""</f>
        <v>1</v>
      </c>
      <c r="O1117" s="6" t="str" cm="1">
        <f t="array" ref="O1117">IF(Table2[[#This Row],[modeled?]]," "&amp;_xlfn.TEXTJOIN(" ",FALSE,_xlfn._xlws.FILTER(Table3[subloc_assigned],Table3[name]=Table2[[#This Row],[Protein]],""))&amp;" ","")</f>
        <v xml:space="preserve"> mm </v>
      </c>
      <c r="P1117" s="6" t="b">
        <f>OR(ISNUMBER(FIND(" m ",Table2[[#This Row],[loc?]])),ISNUMBER(FIND(" mm ",Table2[[#This Row],[loc?]])))</f>
        <v>1</v>
      </c>
      <c r="Q1117" s="6" t="b">
        <f>AND(OR(ISNUMBER(FIND(" m ",Table2[[#This Row],[loc?]])),ISNUMBER(FIND(" mm ",Table2[[#This Row],[loc?]]))),SUBSTITUTE(SUBSTITUTE(Table2[[#This Row],[loc?]]," m ","")," mm ","")="")</f>
        <v>1</v>
      </c>
      <c r="R1117" s="36" cm="1">
        <f t="array" ref="R1117">AVERAGE(IF(Table2[[#This Row],[Min_aerobic_1]:[Min_aerobic_2]]="NA",0,Table2[[#This Row],[Min_aerobic_1]:[Min_aerobic_2]]))</f>
        <v>2.53627986482333E-5</v>
      </c>
    </row>
    <row r="1118" spans="1:18" x14ac:dyDescent="0.35">
      <c r="A1118" s="4" t="s">
        <v>3347</v>
      </c>
      <c r="B1118" s="4" t="s">
        <v>3348</v>
      </c>
      <c r="C1118" s="4" t="s">
        <v>3349</v>
      </c>
      <c r="D1118" s="6">
        <v>2.4542174779680098E-5</v>
      </c>
      <c r="E1118" s="6">
        <v>2.0170353609240801E-5</v>
      </c>
      <c r="F1118" s="6">
        <v>2.63587121503504E-5</v>
      </c>
      <c r="G1118" s="6">
        <v>2.4660617538932901E-5</v>
      </c>
      <c r="H1118" s="6">
        <v>2.60985727935679E-5</v>
      </c>
      <c r="I1118" s="6">
        <v>2.4259400775360801E-5</v>
      </c>
      <c r="J1118" s="6">
        <v>2.6941342681518299E-5</v>
      </c>
      <c r="K1118" s="6">
        <v>2.91086545923123E-5</v>
      </c>
      <c r="L1118" s="6">
        <v>3.0164438395242801E-5</v>
      </c>
      <c r="M1118" s="6">
        <v>2.9680167186446701E-5</v>
      </c>
      <c r="N1118" s="4" t="b">
        <f>_xlfn.XLOOKUP(Table2[[#This Row],[Protein]],Table3[name],Table3[subloc_assigned],"")&lt;&gt;""</f>
        <v>0</v>
      </c>
      <c r="O1118" s="6" t="str" cm="1">
        <f t="array" ref="O1118">IF(Table2[[#This Row],[modeled?]]," "&amp;_xlfn.TEXTJOIN(" ",FALSE,_xlfn._xlws.FILTER(Table3[subloc_assigned],Table3[name]=Table2[[#This Row],[Protein]],""))&amp;" ","")</f>
        <v/>
      </c>
      <c r="P1118" s="6" t="b">
        <f>OR(ISNUMBER(FIND(" m ",Table2[[#This Row],[loc?]])),ISNUMBER(FIND(" mm ",Table2[[#This Row],[loc?]])))</f>
        <v>0</v>
      </c>
      <c r="Q1118" s="6" t="b">
        <f>AND(OR(ISNUMBER(FIND(" m ",Table2[[#This Row],[loc?]])),ISNUMBER(FIND(" mm ",Table2[[#This Row],[loc?]]))),SUBSTITUTE(SUBSTITUTE(Table2[[#This Row],[loc?]]," m ","")," mm ","")="")</f>
        <v>0</v>
      </c>
      <c r="R1118" s="36" cm="1">
        <f t="array" ref="R1118">AVERAGE(IF(Table2[[#This Row],[Min_aerobic_1]:[Min_aerobic_2]]="NA",0,Table2[[#This Row],[Min_aerobic_1]:[Min_aerobic_2]]))</f>
        <v>2.2356264194460451E-5</v>
      </c>
    </row>
    <row r="1119" spans="1:18" x14ac:dyDescent="0.35">
      <c r="A1119" s="4" t="s">
        <v>3350</v>
      </c>
      <c r="B1119" s="4" t="s">
        <v>3351</v>
      </c>
      <c r="C1119" s="4" t="s">
        <v>3352</v>
      </c>
      <c r="D1119" s="4">
        <v>2.9859895205709601E-3</v>
      </c>
      <c r="E1119" s="4">
        <v>2.732070385073E-3</v>
      </c>
      <c r="F1119" s="4">
        <v>3.2313144660004998E-3</v>
      </c>
      <c r="G1119" s="4">
        <v>3.3375890155243702E-3</v>
      </c>
      <c r="H1119" s="4">
        <v>1.0095831758383E-3</v>
      </c>
      <c r="I1119" s="4">
        <v>1.0803104706757201E-3</v>
      </c>
      <c r="J1119" s="4">
        <v>1.0051137620564301E-3</v>
      </c>
      <c r="K1119" s="4">
        <v>1.1731500972179999E-3</v>
      </c>
      <c r="L1119" s="4">
        <v>1.13864262318608E-3</v>
      </c>
      <c r="M1119" s="4">
        <v>1.1885104377797799E-3</v>
      </c>
      <c r="N1119" s="4" t="b">
        <f>_xlfn.XLOOKUP(Table2[[#This Row],[Protein]],Table3[name],Table3[subloc_assigned],"")&lt;&gt;""</f>
        <v>1</v>
      </c>
      <c r="O1119" s="6" t="str" cm="1">
        <f t="array" ref="O1119">IF(Table2[[#This Row],[modeled?]]," "&amp;_xlfn.TEXTJOIN(" ",FALSE,_xlfn._xlws.FILTER(Table3[subloc_assigned],Table3[name]=Table2[[#This Row],[Protein]],""))&amp;" ","")</f>
        <v xml:space="preserve"> c </v>
      </c>
      <c r="P1119" s="6" t="b">
        <f>OR(ISNUMBER(FIND(" m ",Table2[[#This Row],[loc?]])),ISNUMBER(FIND(" mm ",Table2[[#This Row],[loc?]])))</f>
        <v>0</v>
      </c>
      <c r="Q1119" s="6" t="b">
        <f>AND(OR(ISNUMBER(FIND(" m ",Table2[[#This Row],[loc?]])),ISNUMBER(FIND(" mm ",Table2[[#This Row],[loc?]]))),SUBSTITUTE(SUBSTITUTE(Table2[[#This Row],[loc?]]," m ","")," mm ","")="")</f>
        <v>0</v>
      </c>
      <c r="R1119" s="36" cm="1">
        <f t="array" ref="R1119">AVERAGE(IF(Table2[[#This Row],[Min_aerobic_1]:[Min_aerobic_2]]="NA",0,Table2[[#This Row],[Min_aerobic_1]:[Min_aerobic_2]]))</f>
        <v>2.8590299528219801E-3</v>
      </c>
    </row>
    <row r="1120" spans="1:18" x14ac:dyDescent="0.35">
      <c r="A1120" s="4" t="s">
        <v>3353</v>
      </c>
      <c r="B1120" s="4" t="s">
        <v>3354</v>
      </c>
      <c r="C1120" s="4" t="s">
        <v>3355</v>
      </c>
      <c r="D1120" s="4">
        <v>2.6917997127037698E-4</v>
      </c>
      <c r="E1120" s="4">
        <v>2.8208332004902399E-4</v>
      </c>
      <c r="F1120" s="4">
        <v>1.9321683988306001E-4</v>
      </c>
      <c r="G1120" s="4">
        <v>1.9650356230450599E-4</v>
      </c>
      <c r="H1120" s="4">
        <v>2.98699154534535E-4</v>
      </c>
      <c r="I1120" s="4">
        <v>3.0664922922971001E-4</v>
      </c>
      <c r="J1120" s="4">
        <v>2.95005094241854E-4</v>
      </c>
      <c r="K1120" s="4">
        <v>1.7825170358114201E-4</v>
      </c>
      <c r="L1120" s="4">
        <v>1.8996633441308199E-4</v>
      </c>
      <c r="M1120" s="4">
        <v>1.97577900436343E-4</v>
      </c>
      <c r="N1120" s="4" t="b">
        <f>_xlfn.XLOOKUP(Table2[[#This Row],[Protein]],Table3[name],Table3[subloc_assigned],"")&lt;&gt;""</f>
        <v>1</v>
      </c>
      <c r="O1120" s="6" t="str" cm="1">
        <f t="array" ref="O1120">IF(Table2[[#This Row],[modeled?]]," "&amp;_xlfn.TEXTJOIN(" ",FALSE,_xlfn._xlws.FILTER(Table3[subloc_assigned],Table3[name]=Table2[[#This Row],[Protein]],""))&amp;" ","")</f>
        <v xml:space="preserve"> c </v>
      </c>
      <c r="P1120" s="6" t="b">
        <f>OR(ISNUMBER(FIND(" m ",Table2[[#This Row],[loc?]])),ISNUMBER(FIND(" mm ",Table2[[#This Row],[loc?]])))</f>
        <v>0</v>
      </c>
      <c r="Q1120" s="6" t="b">
        <f>AND(OR(ISNUMBER(FIND(" m ",Table2[[#This Row],[loc?]])),ISNUMBER(FIND(" mm ",Table2[[#This Row],[loc?]]))),SUBSTITUTE(SUBSTITUTE(Table2[[#This Row],[loc?]]," m ","")," mm ","")="")</f>
        <v>0</v>
      </c>
      <c r="R1120" s="36" cm="1">
        <f t="array" ref="R1120">AVERAGE(IF(Table2[[#This Row],[Min_aerobic_1]:[Min_aerobic_2]]="NA",0,Table2[[#This Row],[Min_aerobic_1]:[Min_aerobic_2]]))</f>
        <v>2.7563164565970049E-4</v>
      </c>
    </row>
    <row r="1121" spans="1:18" x14ac:dyDescent="0.35">
      <c r="A1121" s="4" t="s">
        <v>3356</v>
      </c>
      <c r="B1121" s="4" t="s">
        <v>3357</v>
      </c>
      <c r="C1121" s="4" t="s">
        <v>3358</v>
      </c>
      <c r="D1121" s="6">
        <v>1.4030518216390401E-5</v>
      </c>
      <c r="E1121" s="6">
        <v>1.6386618298906901E-5</v>
      </c>
      <c r="F1121" s="6">
        <v>1.6578913800272101E-5</v>
      </c>
      <c r="G1121" s="6">
        <v>1.6751288169179599E-5</v>
      </c>
      <c r="H1121" s="6">
        <v>9.6693089715234608E-6</v>
      </c>
      <c r="I1121" s="6">
        <v>9.3428481286944296E-6</v>
      </c>
      <c r="J1121" s="6">
        <v>9.6100450127284006E-6</v>
      </c>
      <c r="K1121" s="6">
        <v>1.1661868038651099E-5</v>
      </c>
      <c r="L1121" s="6">
        <v>1.21346230129719E-5</v>
      </c>
      <c r="M1121" s="6">
        <v>1.13897031021332E-5</v>
      </c>
      <c r="N1121" s="4" t="b">
        <f>_xlfn.XLOOKUP(Table2[[#This Row],[Protein]],Table3[name],Table3[subloc_assigned],"")&lt;&gt;""</f>
        <v>0</v>
      </c>
      <c r="O1121" s="6" t="str" cm="1">
        <f t="array" ref="O1121">IF(Table2[[#This Row],[modeled?]]," "&amp;_xlfn.TEXTJOIN(" ",FALSE,_xlfn._xlws.FILTER(Table3[subloc_assigned],Table3[name]=Table2[[#This Row],[Protein]],""))&amp;" ","")</f>
        <v/>
      </c>
      <c r="P1121" s="6" t="b">
        <f>OR(ISNUMBER(FIND(" m ",Table2[[#This Row],[loc?]])),ISNUMBER(FIND(" mm ",Table2[[#This Row],[loc?]])))</f>
        <v>0</v>
      </c>
      <c r="Q1121" s="6" t="b">
        <f>AND(OR(ISNUMBER(FIND(" m ",Table2[[#This Row],[loc?]])),ISNUMBER(FIND(" mm ",Table2[[#This Row],[loc?]]))),SUBSTITUTE(SUBSTITUTE(Table2[[#This Row],[loc?]]," m ","")," mm ","")="")</f>
        <v>0</v>
      </c>
      <c r="R1121" s="36" cm="1">
        <f t="array" ref="R1121">AVERAGE(IF(Table2[[#This Row],[Min_aerobic_1]:[Min_aerobic_2]]="NA",0,Table2[[#This Row],[Min_aerobic_1]:[Min_aerobic_2]]))</f>
        <v>1.520856825764865E-5</v>
      </c>
    </row>
    <row r="1122" spans="1:18" x14ac:dyDescent="0.35">
      <c r="A1122" s="4" t="s">
        <v>3359</v>
      </c>
      <c r="B1122" s="4" t="s">
        <v>3360</v>
      </c>
      <c r="C1122" s="4" t="s">
        <v>3361</v>
      </c>
      <c r="D1122" s="6">
        <v>5.0386621537248797E-6</v>
      </c>
      <c r="E1122" s="6">
        <v>4.5793956843362701E-6</v>
      </c>
      <c r="F1122" s="6">
        <v>4.1246416189199602E-6</v>
      </c>
      <c r="G1122" s="6">
        <v>4.4292688141692701E-6</v>
      </c>
      <c r="H1122" s="6">
        <v>6.3573485500714703E-6</v>
      </c>
      <c r="I1122" s="6">
        <v>7.0612269693186497E-6</v>
      </c>
      <c r="J1122" s="6">
        <v>6.9928902816170103E-6</v>
      </c>
      <c r="K1122" s="6">
        <v>8.8153121560184608E-6</v>
      </c>
      <c r="L1122" s="6">
        <v>9.1821078535751897E-6</v>
      </c>
      <c r="M1122" s="6">
        <v>8.7187862910980904E-6</v>
      </c>
      <c r="N1122" s="4" t="b">
        <f>_xlfn.XLOOKUP(Table2[[#This Row],[Protein]],Table3[name],Table3[subloc_assigned],"")&lt;&gt;""</f>
        <v>0</v>
      </c>
      <c r="O1122" s="6" t="str" cm="1">
        <f t="array" ref="O1122">IF(Table2[[#This Row],[modeled?]]," "&amp;_xlfn.TEXTJOIN(" ",FALSE,_xlfn._xlws.FILTER(Table3[subloc_assigned],Table3[name]=Table2[[#This Row],[Protein]],""))&amp;" ","")</f>
        <v/>
      </c>
      <c r="P1122" s="6" t="b">
        <f>OR(ISNUMBER(FIND(" m ",Table2[[#This Row],[loc?]])),ISNUMBER(FIND(" mm ",Table2[[#This Row],[loc?]])))</f>
        <v>0</v>
      </c>
      <c r="Q1122" s="6" t="b">
        <f>AND(OR(ISNUMBER(FIND(" m ",Table2[[#This Row],[loc?]])),ISNUMBER(FIND(" mm ",Table2[[#This Row],[loc?]]))),SUBSTITUTE(SUBSTITUTE(Table2[[#This Row],[loc?]]," m ","")," mm ","")="")</f>
        <v>0</v>
      </c>
      <c r="R1122" s="36" cm="1">
        <f t="array" ref="R1122">AVERAGE(IF(Table2[[#This Row],[Min_aerobic_1]:[Min_aerobic_2]]="NA",0,Table2[[#This Row],[Min_aerobic_1]:[Min_aerobic_2]]))</f>
        <v>4.8090289190305749E-6</v>
      </c>
    </row>
    <row r="1123" spans="1:18" x14ac:dyDescent="0.35">
      <c r="A1123" s="4" t="s">
        <v>3362</v>
      </c>
      <c r="B1123" s="4" t="s">
        <v>3363</v>
      </c>
      <c r="C1123" s="4" t="s">
        <v>3364</v>
      </c>
      <c r="D1123" s="6">
        <v>1.37228665047953E-5</v>
      </c>
      <c r="E1123" s="6">
        <v>1.54961794673564E-5</v>
      </c>
      <c r="F1123" s="6">
        <v>1.8029991591709001E-5</v>
      </c>
      <c r="G1123" s="6">
        <v>1.6851186287424998E-5</v>
      </c>
      <c r="H1123" s="6">
        <v>1.4273796563446501E-5</v>
      </c>
      <c r="I1123" s="6">
        <v>1.4684015281384701E-5</v>
      </c>
      <c r="J1123" s="6">
        <v>1.5428006359210202E-5</v>
      </c>
      <c r="K1123" s="6">
        <v>1.6281628989311501E-5</v>
      </c>
      <c r="L1123" s="6">
        <v>1.7777753049994499E-5</v>
      </c>
      <c r="M1123" s="6">
        <v>1.6885803059130999E-5</v>
      </c>
      <c r="N1123" s="4" t="b">
        <f>_xlfn.XLOOKUP(Table2[[#This Row],[Protein]],Table3[name],Table3[subloc_assigned],"")&lt;&gt;""</f>
        <v>0</v>
      </c>
      <c r="O1123" s="6" t="str" cm="1">
        <f t="array" ref="O1123">IF(Table2[[#This Row],[modeled?]]," "&amp;_xlfn.TEXTJOIN(" ",FALSE,_xlfn._xlws.FILTER(Table3[subloc_assigned],Table3[name]=Table2[[#This Row],[Protein]],""))&amp;" ","")</f>
        <v/>
      </c>
      <c r="P1123" s="6" t="b">
        <f>OR(ISNUMBER(FIND(" m ",Table2[[#This Row],[loc?]])),ISNUMBER(FIND(" mm ",Table2[[#This Row],[loc?]])))</f>
        <v>0</v>
      </c>
      <c r="Q1123" s="6" t="b">
        <f>AND(OR(ISNUMBER(FIND(" m ",Table2[[#This Row],[loc?]])),ISNUMBER(FIND(" mm ",Table2[[#This Row],[loc?]]))),SUBSTITUTE(SUBSTITUTE(Table2[[#This Row],[loc?]]," m ","")," mm ","")="")</f>
        <v>0</v>
      </c>
      <c r="R1123" s="36" cm="1">
        <f t="array" ref="R1123">AVERAGE(IF(Table2[[#This Row],[Min_aerobic_1]:[Min_aerobic_2]]="NA",0,Table2[[#This Row],[Min_aerobic_1]:[Min_aerobic_2]]))</f>
        <v>1.460952298607585E-5</v>
      </c>
    </row>
    <row r="1124" spans="1:18" x14ac:dyDescent="0.35">
      <c r="A1124" s="4" t="s">
        <v>3365</v>
      </c>
      <c r="B1124" s="4" t="s">
        <v>3366</v>
      </c>
      <c r="C1124" s="4" t="s">
        <v>3367</v>
      </c>
      <c r="D1124" s="6">
        <v>1.1681812691790001E-5</v>
      </c>
      <c r="E1124" s="6">
        <v>1.3655219487133399E-5</v>
      </c>
      <c r="F1124" s="6">
        <v>1.5111233914013899E-5</v>
      </c>
      <c r="G1124" s="6">
        <v>1.5733090208056401E-5</v>
      </c>
      <c r="H1124" s="6">
        <v>6.3885165704489E-6</v>
      </c>
      <c r="I1124" s="6">
        <v>6.1227041336594799E-6</v>
      </c>
      <c r="J1124" s="6">
        <v>6.7608468085785202E-6</v>
      </c>
      <c r="K1124" s="6">
        <v>7.4704274839651097E-6</v>
      </c>
      <c r="L1124" s="6">
        <v>7.5913538550667096E-6</v>
      </c>
      <c r="M1124" s="6">
        <v>7.3709576974398197E-6</v>
      </c>
      <c r="N1124" s="4" t="b">
        <f>_xlfn.XLOOKUP(Table2[[#This Row],[Protein]],Table3[name],Table3[subloc_assigned],"")&lt;&gt;""</f>
        <v>1</v>
      </c>
      <c r="O1124" s="6" t="str" cm="1">
        <f t="array" ref="O1124">IF(Table2[[#This Row],[modeled?]]," "&amp;_xlfn.TEXTJOIN(" ",FALSE,_xlfn._xlws.FILTER(Table3[subloc_assigned],Table3[name]=Table2[[#This Row],[Protein]],""))&amp;" ","")</f>
        <v xml:space="preserve"> m </v>
      </c>
      <c r="P1124" s="6" t="b">
        <f>OR(ISNUMBER(FIND(" m ",Table2[[#This Row],[loc?]])),ISNUMBER(FIND(" mm ",Table2[[#This Row],[loc?]])))</f>
        <v>1</v>
      </c>
      <c r="Q1124" s="6" t="b">
        <f>AND(OR(ISNUMBER(FIND(" m ",Table2[[#This Row],[loc?]])),ISNUMBER(FIND(" mm ",Table2[[#This Row],[loc?]]))),SUBSTITUTE(SUBSTITUTE(Table2[[#This Row],[loc?]]," m ","")," mm ","")="")</f>
        <v>1</v>
      </c>
      <c r="R1124" s="36" cm="1">
        <f t="array" ref="R1124">AVERAGE(IF(Table2[[#This Row],[Min_aerobic_1]:[Min_aerobic_2]]="NA",0,Table2[[#This Row],[Min_aerobic_1]:[Min_aerobic_2]]))</f>
        <v>1.26685160894617E-5</v>
      </c>
    </row>
    <row r="1125" spans="1:18" x14ac:dyDescent="0.35">
      <c r="A1125" s="4" t="s">
        <v>3368</v>
      </c>
      <c r="B1125" s="4" t="s">
        <v>3369</v>
      </c>
      <c r="C1125" s="4" t="s">
        <v>3370</v>
      </c>
      <c r="D1125" s="6">
        <v>4.0773289108527004E-6</v>
      </c>
      <c r="E1125" s="6">
        <v>3.4162385598228E-6</v>
      </c>
      <c r="F1125" s="6">
        <v>3.4153934504622802E-6</v>
      </c>
      <c r="G1125" s="6">
        <v>3.75735158588089E-6</v>
      </c>
      <c r="H1125" s="6">
        <v>4.5739431598687398E-6</v>
      </c>
      <c r="I1125" s="6">
        <v>4.66430333982434E-6</v>
      </c>
      <c r="J1125" s="6">
        <v>4.7727996570432904E-6</v>
      </c>
      <c r="K1125" s="6">
        <v>5.13468387880175E-6</v>
      </c>
      <c r="L1125" s="6">
        <v>5.3008499163209496E-6</v>
      </c>
      <c r="M1125" s="6">
        <v>5.1850424679111698E-6</v>
      </c>
      <c r="N1125" s="4" t="b">
        <f>_xlfn.XLOOKUP(Table2[[#This Row],[Protein]],Table3[name],Table3[subloc_assigned],"")&lt;&gt;""</f>
        <v>0</v>
      </c>
      <c r="O1125" s="6" t="str" cm="1">
        <f t="array" ref="O1125">IF(Table2[[#This Row],[modeled?]]," "&amp;_xlfn.TEXTJOIN(" ",FALSE,_xlfn._xlws.FILTER(Table3[subloc_assigned],Table3[name]=Table2[[#This Row],[Protein]],""))&amp;" ","")</f>
        <v/>
      </c>
      <c r="P1125" s="6" t="b">
        <f>OR(ISNUMBER(FIND(" m ",Table2[[#This Row],[loc?]])),ISNUMBER(FIND(" mm ",Table2[[#This Row],[loc?]])))</f>
        <v>0</v>
      </c>
      <c r="Q1125" s="6" t="b">
        <f>AND(OR(ISNUMBER(FIND(" m ",Table2[[#This Row],[loc?]])),ISNUMBER(FIND(" mm ",Table2[[#This Row],[loc?]]))),SUBSTITUTE(SUBSTITUTE(Table2[[#This Row],[loc?]]," m ","")," mm ","")="")</f>
        <v>0</v>
      </c>
      <c r="R1125" s="36" cm="1">
        <f t="array" ref="R1125">AVERAGE(IF(Table2[[#This Row],[Min_aerobic_1]:[Min_aerobic_2]]="NA",0,Table2[[#This Row],[Min_aerobic_1]:[Min_aerobic_2]]))</f>
        <v>3.7467837353377504E-6</v>
      </c>
    </row>
    <row r="1126" spans="1:18" x14ac:dyDescent="0.35">
      <c r="A1126" s="4" t="s">
        <v>3371</v>
      </c>
      <c r="B1126" s="4" t="s">
        <v>3372</v>
      </c>
      <c r="C1126" s="4" t="s">
        <v>3373</v>
      </c>
      <c r="D1126" s="6">
        <v>6.8325648164627894E-5</v>
      </c>
      <c r="E1126" s="6">
        <v>6.2798574311778097E-5</v>
      </c>
      <c r="F1126" s="6">
        <v>6.9999678355786994E-5</v>
      </c>
      <c r="G1126" s="6">
        <v>7.0910858830765196E-5</v>
      </c>
      <c r="H1126" s="6">
        <v>6.0182155806627E-5</v>
      </c>
      <c r="I1126" s="6">
        <v>6.0898129292154997E-5</v>
      </c>
      <c r="J1126" s="6">
        <v>6.1947296053961601E-5</v>
      </c>
      <c r="K1126" s="6">
        <v>6.4828268949985001E-5</v>
      </c>
      <c r="L1126" s="6">
        <v>6.8054516886469006E-5</v>
      </c>
      <c r="M1126" s="6">
        <v>6.6379628457303798E-5</v>
      </c>
      <c r="N1126" s="4" t="b">
        <f>_xlfn.XLOOKUP(Table2[[#This Row],[Protein]],Table3[name],Table3[subloc_assigned],"")&lt;&gt;""</f>
        <v>0</v>
      </c>
      <c r="O1126" s="6" t="str" cm="1">
        <f t="array" ref="O1126">IF(Table2[[#This Row],[modeled?]]," "&amp;_xlfn.TEXTJOIN(" ",FALSE,_xlfn._xlws.FILTER(Table3[subloc_assigned],Table3[name]=Table2[[#This Row],[Protein]],""))&amp;" ","")</f>
        <v/>
      </c>
      <c r="P1126" s="6" t="b">
        <f>OR(ISNUMBER(FIND(" m ",Table2[[#This Row],[loc?]])),ISNUMBER(FIND(" mm ",Table2[[#This Row],[loc?]])))</f>
        <v>0</v>
      </c>
      <c r="Q1126" s="6" t="b">
        <f>AND(OR(ISNUMBER(FIND(" m ",Table2[[#This Row],[loc?]])),ISNUMBER(FIND(" mm ",Table2[[#This Row],[loc?]]))),SUBSTITUTE(SUBSTITUTE(Table2[[#This Row],[loc?]]," m ","")," mm ","")="")</f>
        <v>0</v>
      </c>
      <c r="R1126" s="36" cm="1">
        <f t="array" ref="R1126">AVERAGE(IF(Table2[[#This Row],[Min_aerobic_1]:[Min_aerobic_2]]="NA",0,Table2[[#This Row],[Min_aerobic_1]:[Min_aerobic_2]]))</f>
        <v>6.5562111238202995E-5</v>
      </c>
    </row>
    <row r="1127" spans="1:18" x14ac:dyDescent="0.35">
      <c r="A1127" s="4" t="s">
        <v>3374</v>
      </c>
      <c r="B1127" s="4" t="s">
        <v>3375</v>
      </c>
      <c r="C1127" s="4" t="s">
        <v>3376</v>
      </c>
      <c r="D1127" s="6">
        <v>9.4148299730975805E-5</v>
      </c>
      <c r="E1127" s="6">
        <v>8.1280425617353896E-5</v>
      </c>
      <c r="F1127" s="6">
        <v>9.6850876818207704E-5</v>
      </c>
      <c r="G1127" s="6">
        <v>9.7525152820973905E-5</v>
      </c>
      <c r="H1127" s="4">
        <v>1.0772613884288699E-4</v>
      </c>
      <c r="I1127" s="4">
        <v>1.1476305193808601E-4</v>
      </c>
      <c r="J1127" s="4">
        <v>1.13714329092298E-4</v>
      </c>
      <c r="K1127" s="4">
        <v>1.20385139260837E-4</v>
      </c>
      <c r="L1127" s="4">
        <v>1.33216638555866E-4</v>
      </c>
      <c r="M1127" s="4">
        <v>1.29581551440327E-4</v>
      </c>
      <c r="N1127" s="4" t="b">
        <f>_xlfn.XLOOKUP(Table2[[#This Row],[Protein]],Table3[name],Table3[subloc_assigned],"")&lt;&gt;""</f>
        <v>1</v>
      </c>
      <c r="O1127" s="6" t="str" cm="1">
        <f t="array" ref="O1127">IF(Table2[[#This Row],[modeled?]]," "&amp;_xlfn.TEXTJOIN(" ",FALSE,_xlfn._xlws.FILTER(Table3[subloc_assigned],Table3[name]=Table2[[#This Row],[Protein]],""))&amp;" ","")</f>
        <v xml:space="preserve"> rm </v>
      </c>
      <c r="P1127" s="6" t="b">
        <f>OR(ISNUMBER(FIND(" m ",Table2[[#This Row],[loc?]])),ISNUMBER(FIND(" mm ",Table2[[#This Row],[loc?]])))</f>
        <v>0</v>
      </c>
      <c r="Q1127" s="6" t="b">
        <f>AND(OR(ISNUMBER(FIND(" m ",Table2[[#This Row],[loc?]])),ISNUMBER(FIND(" mm ",Table2[[#This Row],[loc?]]))),SUBSTITUTE(SUBSTITUTE(Table2[[#This Row],[loc?]]," m ","")," mm ","")="")</f>
        <v>0</v>
      </c>
      <c r="R1127" s="36" cm="1">
        <f t="array" ref="R1127">AVERAGE(IF(Table2[[#This Row],[Min_aerobic_1]:[Min_aerobic_2]]="NA",0,Table2[[#This Row],[Min_aerobic_1]:[Min_aerobic_2]]))</f>
        <v>8.771436267416485E-5</v>
      </c>
    </row>
    <row r="1128" spans="1:18" x14ac:dyDescent="0.35">
      <c r="A1128" s="4" t="s">
        <v>3377</v>
      </c>
      <c r="B1128" s="4" t="s">
        <v>3378</v>
      </c>
      <c r="C1128" s="4" t="s">
        <v>3379</v>
      </c>
      <c r="D1128" s="6">
        <v>2.2503144801356599E-5</v>
      </c>
      <c r="E1128" s="6">
        <v>2.1279988252021901E-5</v>
      </c>
      <c r="F1128" s="6">
        <v>2.61028391691323E-5</v>
      </c>
      <c r="G1128" s="6">
        <v>2.74845314368254E-5</v>
      </c>
      <c r="H1128" s="6">
        <v>1.39264028864024E-5</v>
      </c>
      <c r="I1128" s="6">
        <v>1.39792033371316E-5</v>
      </c>
      <c r="J1128" s="6">
        <v>1.4481829918939001E-5</v>
      </c>
      <c r="K1128" s="6">
        <v>1.1284045539591099E-5</v>
      </c>
      <c r="L1128" s="6">
        <v>1.17708134149272E-5</v>
      </c>
      <c r="M1128" s="6">
        <v>1.19431232597413E-5</v>
      </c>
      <c r="N1128" s="4" t="b">
        <f>_xlfn.XLOOKUP(Table2[[#This Row],[Protein]],Table3[name],Table3[subloc_assigned],"")&lt;&gt;""</f>
        <v>0</v>
      </c>
      <c r="O1128" s="6" t="str" cm="1">
        <f t="array" ref="O1128">IF(Table2[[#This Row],[modeled?]]," "&amp;_xlfn.TEXTJOIN(" ",FALSE,_xlfn._xlws.FILTER(Table3[subloc_assigned],Table3[name]=Table2[[#This Row],[Protein]],""))&amp;" ","")</f>
        <v/>
      </c>
      <c r="P1128" s="6" t="b">
        <f>OR(ISNUMBER(FIND(" m ",Table2[[#This Row],[loc?]])),ISNUMBER(FIND(" mm ",Table2[[#This Row],[loc?]])))</f>
        <v>0</v>
      </c>
      <c r="Q1128" s="6" t="b">
        <f>AND(OR(ISNUMBER(FIND(" m ",Table2[[#This Row],[loc?]])),ISNUMBER(FIND(" mm ",Table2[[#This Row],[loc?]]))),SUBSTITUTE(SUBSTITUTE(Table2[[#This Row],[loc?]]," m ","")," mm ","")="")</f>
        <v>0</v>
      </c>
      <c r="R1128" s="36" cm="1">
        <f t="array" ref="R1128">AVERAGE(IF(Table2[[#This Row],[Min_aerobic_1]:[Min_aerobic_2]]="NA",0,Table2[[#This Row],[Min_aerobic_1]:[Min_aerobic_2]]))</f>
        <v>2.189156652668925E-5</v>
      </c>
    </row>
    <row r="1129" spans="1:18" x14ac:dyDescent="0.35">
      <c r="A1129" s="4" t="s">
        <v>3380</v>
      </c>
      <c r="B1129" s="4" t="s">
        <v>3381</v>
      </c>
      <c r="C1129" s="4" t="s">
        <v>3382</v>
      </c>
      <c r="D1129" s="4">
        <v>9.4544752629141895E-4</v>
      </c>
      <c r="E1129" s="4">
        <v>7.5075928470205201E-4</v>
      </c>
      <c r="F1129" s="4">
        <v>1.06515854274871E-3</v>
      </c>
      <c r="G1129" s="4">
        <v>1.0291147652935399E-3</v>
      </c>
      <c r="H1129" s="4">
        <v>7.3708150462837598E-4</v>
      </c>
      <c r="I1129" s="4">
        <v>7.3418685943897697E-4</v>
      </c>
      <c r="J1129" s="4">
        <v>7.7324587571613002E-4</v>
      </c>
      <c r="K1129" s="4">
        <v>8.0399769794640399E-4</v>
      </c>
      <c r="L1129" s="4">
        <v>8.4538975939051997E-4</v>
      </c>
      <c r="M1129" s="4">
        <v>8.4758655430121495E-4</v>
      </c>
      <c r="N1129" s="4" t="b">
        <f>_xlfn.XLOOKUP(Table2[[#This Row],[Protein]],Table3[name],Table3[subloc_assigned],"")&lt;&gt;""</f>
        <v>0</v>
      </c>
      <c r="O1129" s="6" t="str" cm="1">
        <f t="array" ref="O1129">IF(Table2[[#This Row],[modeled?]]," "&amp;_xlfn.TEXTJOIN(" ",FALSE,_xlfn._xlws.FILTER(Table3[subloc_assigned],Table3[name]=Table2[[#This Row],[Protein]],""))&amp;" ","")</f>
        <v/>
      </c>
      <c r="P1129" s="6" t="b">
        <f>OR(ISNUMBER(FIND(" m ",Table2[[#This Row],[loc?]])),ISNUMBER(FIND(" mm ",Table2[[#This Row],[loc?]])))</f>
        <v>0</v>
      </c>
      <c r="Q1129" s="6" t="b">
        <f>AND(OR(ISNUMBER(FIND(" m ",Table2[[#This Row],[loc?]])),ISNUMBER(FIND(" mm ",Table2[[#This Row],[loc?]]))),SUBSTITUTE(SUBSTITUTE(Table2[[#This Row],[loc?]]," m ","")," mm ","")="")</f>
        <v>0</v>
      </c>
      <c r="R1129" s="36" cm="1">
        <f t="array" ref="R1129">AVERAGE(IF(Table2[[#This Row],[Min_aerobic_1]:[Min_aerobic_2]]="NA",0,Table2[[#This Row],[Min_aerobic_1]:[Min_aerobic_2]]))</f>
        <v>8.4810340549673548E-4</v>
      </c>
    </row>
    <row r="1130" spans="1:18" x14ac:dyDescent="0.35">
      <c r="A1130" s="4" t="s">
        <v>3383</v>
      </c>
      <c r="B1130" s="4" t="s">
        <v>3384</v>
      </c>
      <c r="C1130" s="4" t="s">
        <v>3385</v>
      </c>
      <c r="D1130" s="6">
        <v>2.5717760143349199E-6</v>
      </c>
      <c r="E1130" s="6">
        <v>2.0862874050119802E-6</v>
      </c>
      <c r="F1130" s="6">
        <v>3.0381444391257299E-6</v>
      </c>
      <c r="G1130" s="6">
        <v>3.29403548341473E-6</v>
      </c>
      <c r="H1130" s="6">
        <v>2.5920507651939199E-6</v>
      </c>
      <c r="I1130" s="6">
        <v>2.6501040269080302E-6</v>
      </c>
      <c r="J1130" s="6">
        <v>2.7104051218083301E-6</v>
      </c>
      <c r="K1130" s="6">
        <v>2.71621912306593E-6</v>
      </c>
      <c r="L1130" s="6">
        <v>3.19204763096771E-6</v>
      </c>
      <c r="M1130" s="6">
        <v>2.8037010776724302E-6</v>
      </c>
      <c r="N1130" s="4" t="b">
        <f>_xlfn.XLOOKUP(Table2[[#This Row],[Protein]],Table3[name],Table3[subloc_assigned],"")&lt;&gt;""</f>
        <v>1</v>
      </c>
      <c r="O1130" s="6" t="str" cm="1">
        <f t="array" ref="O1130">IF(Table2[[#This Row],[modeled?]]," "&amp;_xlfn.TEXTJOIN(" ",FALSE,_xlfn._xlws.FILTER(Table3[subloc_assigned],Table3[name]=Table2[[#This Row],[Protein]],""))&amp;" ","")</f>
        <v xml:space="preserve"> m </v>
      </c>
      <c r="P1130" s="6" t="b">
        <f>OR(ISNUMBER(FIND(" m ",Table2[[#This Row],[loc?]])),ISNUMBER(FIND(" mm ",Table2[[#This Row],[loc?]])))</f>
        <v>1</v>
      </c>
      <c r="Q1130" s="6" t="b">
        <f>AND(OR(ISNUMBER(FIND(" m ",Table2[[#This Row],[loc?]])),ISNUMBER(FIND(" mm ",Table2[[#This Row],[loc?]]))),SUBSTITUTE(SUBSTITUTE(Table2[[#This Row],[loc?]]," m ","")," mm ","")="")</f>
        <v>1</v>
      </c>
      <c r="R1130" s="36" cm="1">
        <f t="array" ref="R1130">AVERAGE(IF(Table2[[#This Row],[Min_aerobic_1]:[Min_aerobic_2]]="NA",0,Table2[[#This Row],[Min_aerobic_1]:[Min_aerobic_2]]))</f>
        <v>2.3290317096734503E-6</v>
      </c>
    </row>
    <row r="1131" spans="1:18" x14ac:dyDescent="0.35">
      <c r="A1131" s="4" t="s">
        <v>3386</v>
      </c>
      <c r="B1131" s="4" t="s">
        <v>3387</v>
      </c>
      <c r="C1131" s="4" t="s">
        <v>3388</v>
      </c>
      <c r="D1131" s="6">
        <v>5.2711155047893701E-6</v>
      </c>
      <c r="E1131" s="6">
        <v>5.3952061790376304E-6</v>
      </c>
      <c r="F1131" s="6">
        <v>6.2459591477062596E-6</v>
      </c>
      <c r="G1131" s="6">
        <v>5.5843424695725103E-6</v>
      </c>
      <c r="H1131" s="6">
        <v>3.0860774528421701E-6</v>
      </c>
      <c r="I1131" s="6">
        <v>3.1852791107015102E-6</v>
      </c>
      <c r="J1131" s="6">
        <v>3.4994979715387998E-6</v>
      </c>
      <c r="K1131" s="6">
        <v>2.9481614908655201E-6</v>
      </c>
      <c r="L1131" s="6">
        <v>3.5713607504496902E-6</v>
      </c>
      <c r="M1131" s="6">
        <v>3.3870929712010799E-6</v>
      </c>
      <c r="N1131" s="4" t="b">
        <f>_xlfn.XLOOKUP(Table2[[#This Row],[Protein]],Table3[name],Table3[subloc_assigned],"")&lt;&gt;""</f>
        <v>0</v>
      </c>
      <c r="O1131" s="6" t="str" cm="1">
        <f t="array" ref="O1131">IF(Table2[[#This Row],[modeled?]]," "&amp;_xlfn.TEXTJOIN(" ",FALSE,_xlfn._xlws.FILTER(Table3[subloc_assigned],Table3[name]=Table2[[#This Row],[Protein]],""))&amp;" ","")</f>
        <v/>
      </c>
      <c r="P1131" s="6" t="b">
        <f>OR(ISNUMBER(FIND(" m ",Table2[[#This Row],[loc?]])),ISNUMBER(FIND(" mm ",Table2[[#This Row],[loc?]])))</f>
        <v>0</v>
      </c>
      <c r="Q1131" s="6" t="b">
        <f>AND(OR(ISNUMBER(FIND(" m ",Table2[[#This Row],[loc?]])),ISNUMBER(FIND(" mm ",Table2[[#This Row],[loc?]]))),SUBSTITUTE(SUBSTITUTE(Table2[[#This Row],[loc?]]," m ","")," mm ","")="")</f>
        <v>0</v>
      </c>
      <c r="R1131" s="36" cm="1">
        <f t="array" ref="R1131">AVERAGE(IF(Table2[[#This Row],[Min_aerobic_1]:[Min_aerobic_2]]="NA",0,Table2[[#This Row],[Min_aerobic_1]:[Min_aerobic_2]]))</f>
        <v>5.3331608419135002E-6</v>
      </c>
    </row>
    <row r="1132" spans="1:18" x14ac:dyDescent="0.35">
      <c r="A1132" s="4" t="s">
        <v>3389</v>
      </c>
      <c r="B1132" s="4" t="s">
        <v>3390</v>
      </c>
      <c r="C1132" s="4" t="s">
        <v>3391</v>
      </c>
      <c r="D1132" s="4" t="s">
        <v>19</v>
      </c>
      <c r="E1132" s="4" t="s">
        <v>19</v>
      </c>
      <c r="F1132" s="4" t="s">
        <v>19</v>
      </c>
      <c r="G1132" s="4" t="s">
        <v>19</v>
      </c>
      <c r="H1132" s="6">
        <v>4.1668195198742903E-6</v>
      </c>
      <c r="I1132" s="6">
        <v>4.4260528495635601E-6</v>
      </c>
      <c r="J1132" s="6">
        <v>4.1110526619216604E-6</v>
      </c>
      <c r="K1132" s="6">
        <v>4.7104153439491098E-6</v>
      </c>
      <c r="L1132" s="6">
        <v>4.77336113882283E-6</v>
      </c>
      <c r="M1132" s="6">
        <v>4.5704193331188599E-6</v>
      </c>
      <c r="N1132" s="4" t="b">
        <f>_xlfn.XLOOKUP(Table2[[#This Row],[Protein]],Table3[name],Table3[subloc_assigned],"")&lt;&gt;""</f>
        <v>0</v>
      </c>
      <c r="O1132" s="6" t="str" cm="1">
        <f t="array" ref="O1132">IF(Table2[[#This Row],[modeled?]]," "&amp;_xlfn.TEXTJOIN(" ",FALSE,_xlfn._xlws.FILTER(Table3[subloc_assigned],Table3[name]=Table2[[#This Row],[Protein]],""))&amp;" ","")</f>
        <v/>
      </c>
      <c r="P1132" s="6" t="b">
        <f>OR(ISNUMBER(FIND(" m ",Table2[[#This Row],[loc?]])),ISNUMBER(FIND(" mm ",Table2[[#This Row],[loc?]])))</f>
        <v>0</v>
      </c>
      <c r="Q1132" s="6" t="b">
        <f>AND(OR(ISNUMBER(FIND(" m ",Table2[[#This Row],[loc?]])),ISNUMBER(FIND(" mm ",Table2[[#This Row],[loc?]]))),SUBSTITUTE(SUBSTITUTE(Table2[[#This Row],[loc?]]," m ","")," mm ","")="")</f>
        <v>0</v>
      </c>
      <c r="R1132" s="36" cm="1">
        <f t="array" ref="R1132">AVERAGE(IF(Table2[[#This Row],[Min_aerobic_1]:[Min_aerobic_2]]="NA",0,Table2[[#This Row],[Min_aerobic_1]:[Min_aerobic_2]]))</f>
        <v>0</v>
      </c>
    </row>
    <row r="1133" spans="1:18" x14ac:dyDescent="0.35">
      <c r="A1133" s="4" t="s">
        <v>3392</v>
      </c>
      <c r="B1133" s="4" t="s">
        <v>3393</v>
      </c>
      <c r="C1133" s="4" t="s">
        <v>3394</v>
      </c>
      <c r="D1133" s="6">
        <v>5.8113824580983196E-7</v>
      </c>
      <c r="E1133" s="6">
        <v>6.1587632919627998E-7</v>
      </c>
      <c r="F1133" s="6">
        <v>6.9940369259429301E-7</v>
      </c>
      <c r="G1133" s="6">
        <v>6.8349443324933296E-7</v>
      </c>
      <c r="H1133" s="6">
        <v>4.76376393964839E-7</v>
      </c>
      <c r="I1133" s="6">
        <v>4.2754126322322701E-7</v>
      </c>
      <c r="J1133" s="6">
        <v>5.1908712980942599E-7</v>
      </c>
      <c r="K1133" s="6">
        <v>5.14426045498338E-7</v>
      </c>
      <c r="L1133" s="6">
        <v>5.2302376717200099E-7</v>
      </c>
      <c r="M1133" s="6">
        <v>5.4662389351626705E-7</v>
      </c>
      <c r="N1133" s="4" t="b">
        <f>_xlfn.XLOOKUP(Table2[[#This Row],[Protein]],Table3[name],Table3[subloc_assigned],"")&lt;&gt;""</f>
        <v>0</v>
      </c>
      <c r="O1133" s="6" t="str" cm="1">
        <f t="array" ref="O1133">IF(Table2[[#This Row],[modeled?]]," "&amp;_xlfn.TEXTJOIN(" ",FALSE,_xlfn._xlws.FILTER(Table3[subloc_assigned],Table3[name]=Table2[[#This Row],[Protein]],""))&amp;" ","")</f>
        <v/>
      </c>
      <c r="P1133" s="6" t="b">
        <f>OR(ISNUMBER(FIND(" m ",Table2[[#This Row],[loc?]])),ISNUMBER(FIND(" mm ",Table2[[#This Row],[loc?]])))</f>
        <v>0</v>
      </c>
      <c r="Q1133" s="6" t="b">
        <f>AND(OR(ISNUMBER(FIND(" m ",Table2[[#This Row],[loc?]])),ISNUMBER(FIND(" mm ",Table2[[#This Row],[loc?]]))),SUBSTITUTE(SUBSTITUTE(Table2[[#This Row],[loc?]]," m ","")," mm ","")="")</f>
        <v>0</v>
      </c>
      <c r="R1133" s="36" cm="1">
        <f t="array" ref="R1133">AVERAGE(IF(Table2[[#This Row],[Min_aerobic_1]:[Min_aerobic_2]]="NA",0,Table2[[#This Row],[Min_aerobic_1]:[Min_aerobic_2]]))</f>
        <v>5.9850728750305597E-7</v>
      </c>
    </row>
    <row r="1134" spans="1:18" x14ac:dyDescent="0.35">
      <c r="A1134" s="4" t="s">
        <v>3395</v>
      </c>
      <c r="B1134" s="4" t="s">
        <v>3396</v>
      </c>
      <c r="C1134" s="4" t="s">
        <v>3397</v>
      </c>
      <c r="D1134" s="4">
        <v>1.12029299543979E-4</v>
      </c>
      <c r="E1134" s="6">
        <v>8.6951692338310707E-5</v>
      </c>
      <c r="F1134" s="4">
        <v>1.1333956797578899E-4</v>
      </c>
      <c r="G1134" s="4">
        <v>1.13991503364741E-4</v>
      </c>
      <c r="H1134" s="6">
        <v>7.6154317312366598E-5</v>
      </c>
      <c r="I1134" s="6">
        <v>7.5713893364849502E-5</v>
      </c>
      <c r="J1134" s="6">
        <v>8.4145115994312207E-5</v>
      </c>
      <c r="K1134" s="6">
        <v>8.5996956687313497E-5</v>
      </c>
      <c r="L1134" s="6">
        <v>8.8661136133157302E-5</v>
      </c>
      <c r="M1134" s="6">
        <v>8.8707375423028104E-5</v>
      </c>
      <c r="N1134" s="4" t="b">
        <f>_xlfn.XLOOKUP(Table2[[#This Row],[Protein]],Table3[name],Table3[subloc_assigned],"")&lt;&gt;""</f>
        <v>0</v>
      </c>
      <c r="O1134" s="6" t="str" cm="1">
        <f t="array" ref="O1134">IF(Table2[[#This Row],[modeled?]]," "&amp;_xlfn.TEXTJOIN(" ",FALSE,_xlfn._xlws.FILTER(Table3[subloc_assigned],Table3[name]=Table2[[#This Row],[Protein]],""))&amp;" ","")</f>
        <v/>
      </c>
      <c r="P1134" s="6" t="b">
        <f>OR(ISNUMBER(FIND(" m ",Table2[[#This Row],[loc?]])),ISNUMBER(FIND(" mm ",Table2[[#This Row],[loc?]])))</f>
        <v>0</v>
      </c>
      <c r="Q1134" s="6" t="b">
        <f>AND(OR(ISNUMBER(FIND(" m ",Table2[[#This Row],[loc?]])),ISNUMBER(FIND(" mm ",Table2[[#This Row],[loc?]]))),SUBSTITUTE(SUBSTITUTE(Table2[[#This Row],[loc?]]," m ","")," mm ","")="")</f>
        <v>0</v>
      </c>
      <c r="R1134" s="36" cm="1">
        <f t="array" ref="R1134">AVERAGE(IF(Table2[[#This Row],[Min_aerobic_1]:[Min_aerobic_2]]="NA",0,Table2[[#This Row],[Min_aerobic_1]:[Min_aerobic_2]]))</f>
        <v>9.9490495941144852E-5</v>
      </c>
    </row>
    <row r="1135" spans="1:18" x14ac:dyDescent="0.35">
      <c r="A1135" s="4" t="s">
        <v>3398</v>
      </c>
      <c r="B1135" s="4" t="s">
        <v>3399</v>
      </c>
      <c r="C1135" s="4" t="s">
        <v>3400</v>
      </c>
      <c r="D1135" s="6">
        <v>2.0673250245410099E-6</v>
      </c>
      <c r="E1135" s="6">
        <v>2.5324338790668998E-6</v>
      </c>
      <c r="F1135" s="6">
        <v>2.8145089845549602E-6</v>
      </c>
      <c r="G1135" s="6">
        <v>2.5363419445888301E-6</v>
      </c>
      <c r="H1135" s="6">
        <v>2.6829674228020298E-6</v>
      </c>
      <c r="I1135" s="6">
        <v>2.6969038816260302E-6</v>
      </c>
      <c r="J1135" s="6">
        <v>2.81923852178186E-6</v>
      </c>
      <c r="K1135" s="6">
        <v>3.7618391100895E-6</v>
      </c>
      <c r="L1135" s="6">
        <v>3.9608305828561398E-6</v>
      </c>
      <c r="M1135" s="6">
        <v>3.7141716283253199E-6</v>
      </c>
      <c r="N1135" s="4" t="b">
        <f>_xlfn.XLOOKUP(Table2[[#This Row],[Protein]],Table3[name],Table3[subloc_assigned],"")&lt;&gt;""</f>
        <v>0</v>
      </c>
      <c r="O1135" s="6" t="str" cm="1">
        <f t="array" ref="O1135">IF(Table2[[#This Row],[modeled?]]," "&amp;_xlfn.TEXTJOIN(" ",FALSE,_xlfn._xlws.FILTER(Table3[subloc_assigned],Table3[name]=Table2[[#This Row],[Protein]],""))&amp;" ","")</f>
        <v/>
      </c>
      <c r="P1135" s="6" t="b">
        <f>OR(ISNUMBER(FIND(" m ",Table2[[#This Row],[loc?]])),ISNUMBER(FIND(" mm ",Table2[[#This Row],[loc?]])))</f>
        <v>0</v>
      </c>
      <c r="Q1135" s="6" t="b">
        <f>AND(OR(ISNUMBER(FIND(" m ",Table2[[#This Row],[loc?]])),ISNUMBER(FIND(" mm ",Table2[[#This Row],[loc?]]))),SUBSTITUTE(SUBSTITUTE(Table2[[#This Row],[loc?]]," m ","")," mm ","")="")</f>
        <v>0</v>
      </c>
      <c r="R1135" s="36" cm="1">
        <f t="array" ref="R1135">AVERAGE(IF(Table2[[#This Row],[Min_aerobic_1]:[Min_aerobic_2]]="NA",0,Table2[[#This Row],[Min_aerobic_1]:[Min_aerobic_2]]))</f>
        <v>2.2998794518039549E-6</v>
      </c>
    </row>
    <row r="1136" spans="1:18" x14ac:dyDescent="0.35">
      <c r="A1136" s="4" t="s">
        <v>3401</v>
      </c>
      <c r="B1136" s="4" t="s">
        <v>3402</v>
      </c>
      <c r="C1136" s="4" t="s">
        <v>3403</v>
      </c>
      <c r="D1136" s="6">
        <v>6.3171116110651295E-5</v>
      </c>
      <c r="E1136" s="6">
        <v>8.0037934641027705E-5</v>
      </c>
      <c r="F1136" s="6">
        <v>7.6954675804677704E-5</v>
      </c>
      <c r="G1136" s="6">
        <v>8.0531688127663106E-5</v>
      </c>
      <c r="H1136" s="6">
        <v>4.2162548105297701E-5</v>
      </c>
      <c r="I1136" s="6">
        <v>4.35774281643387E-5</v>
      </c>
      <c r="J1136" s="6">
        <v>4.2787649237351999E-5</v>
      </c>
      <c r="K1136" s="6">
        <v>4.5425103496604902E-5</v>
      </c>
      <c r="L1136" s="6">
        <v>5.11803071118807E-5</v>
      </c>
      <c r="M1136" s="6">
        <v>5.2063957427192302E-5</v>
      </c>
      <c r="N1136" s="4" t="b">
        <f>_xlfn.XLOOKUP(Table2[[#This Row],[Protein]],Table3[name],Table3[subloc_assigned],"")&lt;&gt;""</f>
        <v>0</v>
      </c>
      <c r="O1136" s="6" t="str" cm="1">
        <f t="array" ref="O1136">IF(Table2[[#This Row],[modeled?]]," "&amp;_xlfn.TEXTJOIN(" ",FALSE,_xlfn._xlws.FILTER(Table3[subloc_assigned],Table3[name]=Table2[[#This Row],[Protein]],""))&amp;" ","")</f>
        <v/>
      </c>
      <c r="P1136" s="6" t="b">
        <f>OR(ISNUMBER(FIND(" m ",Table2[[#This Row],[loc?]])),ISNUMBER(FIND(" mm ",Table2[[#This Row],[loc?]])))</f>
        <v>0</v>
      </c>
      <c r="Q1136" s="6" t="b">
        <f>AND(OR(ISNUMBER(FIND(" m ",Table2[[#This Row],[loc?]])),ISNUMBER(FIND(" mm ",Table2[[#This Row],[loc?]]))),SUBSTITUTE(SUBSTITUTE(Table2[[#This Row],[loc?]]," m ","")," mm ","")="")</f>
        <v>0</v>
      </c>
      <c r="R1136" s="36" cm="1">
        <f t="array" ref="R1136">AVERAGE(IF(Table2[[#This Row],[Min_aerobic_1]:[Min_aerobic_2]]="NA",0,Table2[[#This Row],[Min_aerobic_1]:[Min_aerobic_2]]))</f>
        <v>7.16045253758395E-5</v>
      </c>
    </row>
    <row r="1137" spans="1:18" x14ac:dyDescent="0.35">
      <c r="A1137" s="4" t="s">
        <v>3404</v>
      </c>
      <c r="B1137" s="4" t="s">
        <v>3405</v>
      </c>
      <c r="C1137" s="4" t="s">
        <v>3406</v>
      </c>
      <c r="D1137" s="6">
        <v>2.93419819462565E-5</v>
      </c>
      <c r="E1137" s="6">
        <v>2.4095062492134499E-5</v>
      </c>
      <c r="F1137" s="6">
        <v>3.2520459121877303E-5</v>
      </c>
      <c r="G1137" s="6">
        <v>3.1284861013150501E-5</v>
      </c>
      <c r="H1137" s="6">
        <v>2.78736862124149E-5</v>
      </c>
      <c r="I1137" s="6">
        <v>2.5478886635474701E-5</v>
      </c>
      <c r="J1137" s="6">
        <v>3.3196425694171399E-5</v>
      </c>
      <c r="K1137" s="6">
        <v>3.2181395384344401E-5</v>
      </c>
      <c r="L1137" s="6">
        <v>3.12403059994351E-5</v>
      </c>
      <c r="M1137" s="6">
        <v>3.39297531641984E-5</v>
      </c>
      <c r="N1137" s="4" t="b">
        <f>_xlfn.XLOOKUP(Table2[[#This Row],[Protein]],Table3[name],Table3[subloc_assigned],"")&lt;&gt;""</f>
        <v>0</v>
      </c>
      <c r="O1137" s="6" t="str" cm="1">
        <f t="array" ref="O1137">IF(Table2[[#This Row],[modeled?]]," "&amp;_xlfn.TEXTJOIN(" ",FALSE,_xlfn._xlws.FILTER(Table3[subloc_assigned],Table3[name]=Table2[[#This Row],[Protein]],""))&amp;" ","")</f>
        <v/>
      </c>
      <c r="P1137" s="6" t="b">
        <f>OR(ISNUMBER(FIND(" m ",Table2[[#This Row],[loc?]])),ISNUMBER(FIND(" mm ",Table2[[#This Row],[loc?]])))</f>
        <v>0</v>
      </c>
      <c r="Q1137" s="6" t="b">
        <f>AND(OR(ISNUMBER(FIND(" m ",Table2[[#This Row],[loc?]])),ISNUMBER(FIND(" mm ",Table2[[#This Row],[loc?]]))),SUBSTITUTE(SUBSTITUTE(Table2[[#This Row],[loc?]]," m ","")," mm ","")="")</f>
        <v>0</v>
      </c>
      <c r="R1137" s="36" cm="1">
        <f t="array" ref="R1137">AVERAGE(IF(Table2[[#This Row],[Min_aerobic_1]:[Min_aerobic_2]]="NA",0,Table2[[#This Row],[Min_aerobic_1]:[Min_aerobic_2]]))</f>
        <v>2.67185222191955E-5</v>
      </c>
    </row>
    <row r="1138" spans="1:18" x14ac:dyDescent="0.35">
      <c r="A1138" s="4" t="s">
        <v>3407</v>
      </c>
      <c r="B1138" s="4" t="s">
        <v>3408</v>
      </c>
      <c r="C1138" s="4" t="s">
        <v>3409</v>
      </c>
      <c r="D1138" s="6">
        <v>1.0136520319443301E-5</v>
      </c>
      <c r="E1138" s="6">
        <v>8.2188874238688796E-6</v>
      </c>
      <c r="F1138" s="6">
        <v>9.7950082790758199E-6</v>
      </c>
      <c r="G1138" s="6">
        <v>1.19478445943868E-5</v>
      </c>
      <c r="H1138" s="6">
        <v>6.6372861055121499E-6</v>
      </c>
      <c r="I1138" s="6">
        <v>6.3412626332672101E-6</v>
      </c>
      <c r="J1138" s="6">
        <v>7.2792864615801496E-6</v>
      </c>
      <c r="K1138" s="6">
        <v>6.99193192560806E-6</v>
      </c>
      <c r="L1138" s="6">
        <v>7.2691954383868996E-6</v>
      </c>
      <c r="M1138" s="6">
        <v>7.3237185860018797E-6</v>
      </c>
      <c r="N1138" s="4" t="b">
        <f>_xlfn.XLOOKUP(Table2[[#This Row],[Protein]],Table3[name],Table3[subloc_assigned],"")&lt;&gt;""</f>
        <v>0</v>
      </c>
      <c r="O1138" s="6" t="str" cm="1">
        <f t="array" ref="O1138">IF(Table2[[#This Row],[modeled?]]," "&amp;_xlfn.TEXTJOIN(" ",FALSE,_xlfn._xlws.FILTER(Table3[subloc_assigned],Table3[name]=Table2[[#This Row],[Protein]],""))&amp;" ","")</f>
        <v/>
      </c>
      <c r="P1138" s="6" t="b">
        <f>OR(ISNUMBER(FIND(" m ",Table2[[#This Row],[loc?]])),ISNUMBER(FIND(" mm ",Table2[[#This Row],[loc?]])))</f>
        <v>0</v>
      </c>
      <c r="Q1138" s="6" t="b">
        <f>AND(OR(ISNUMBER(FIND(" m ",Table2[[#This Row],[loc?]])),ISNUMBER(FIND(" mm ",Table2[[#This Row],[loc?]]))),SUBSTITUTE(SUBSTITUTE(Table2[[#This Row],[loc?]]," m ","")," mm ","")="")</f>
        <v>0</v>
      </c>
      <c r="R1138" s="36" cm="1">
        <f t="array" ref="R1138">AVERAGE(IF(Table2[[#This Row],[Min_aerobic_1]:[Min_aerobic_2]]="NA",0,Table2[[#This Row],[Min_aerobic_1]:[Min_aerobic_2]]))</f>
        <v>9.1777038716560901E-6</v>
      </c>
    </row>
    <row r="1139" spans="1:18" x14ac:dyDescent="0.35">
      <c r="A1139" s="4" t="s">
        <v>3410</v>
      </c>
      <c r="B1139" s="4" t="s">
        <v>3411</v>
      </c>
      <c r="C1139" s="4" t="s">
        <v>3412</v>
      </c>
      <c r="D1139" s="4">
        <v>2.37066688395765E-4</v>
      </c>
      <c r="E1139" s="4">
        <v>2.1253185946926799E-4</v>
      </c>
      <c r="F1139" s="4">
        <v>2.4735945661129798E-4</v>
      </c>
      <c r="G1139" s="4">
        <v>2.4419347178459303E-4</v>
      </c>
      <c r="H1139" s="4">
        <v>2.10147267323087E-4</v>
      </c>
      <c r="I1139" s="4">
        <v>2.07938780967473E-4</v>
      </c>
      <c r="J1139" s="4">
        <v>2.1414415837090701E-4</v>
      </c>
      <c r="K1139" s="4">
        <v>2.1964552898541499E-4</v>
      </c>
      <c r="L1139" s="4">
        <v>2.3276218481740399E-4</v>
      </c>
      <c r="M1139" s="4">
        <v>2.3481226360788299E-4</v>
      </c>
      <c r="N1139" s="4" t="b">
        <f>_xlfn.XLOOKUP(Table2[[#This Row],[Protein]],Table3[name],Table3[subloc_assigned],"")&lt;&gt;""</f>
        <v>0</v>
      </c>
      <c r="O1139" s="6" t="str" cm="1">
        <f t="array" ref="O1139">IF(Table2[[#This Row],[modeled?]]," "&amp;_xlfn.TEXTJOIN(" ",FALSE,_xlfn._xlws.FILTER(Table3[subloc_assigned],Table3[name]=Table2[[#This Row],[Protein]],""))&amp;" ","")</f>
        <v/>
      </c>
      <c r="P1139" s="6" t="b">
        <f>OR(ISNUMBER(FIND(" m ",Table2[[#This Row],[loc?]])),ISNUMBER(FIND(" mm ",Table2[[#This Row],[loc?]])))</f>
        <v>0</v>
      </c>
      <c r="Q1139" s="6" t="b">
        <f>AND(OR(ISNUMBER(FIND(" m ",Table2[[#This Row],[loc?]])),ISNUMBER(FIND(" mm ",Table2[[#This Row],[loc?]]))),SUBSTITUTE(SUBSTITUTE(Table2[[#This Row],[loc?]]," m ","")," mm ","")="")</f>
        <v>0</v>
      </c>
      <c r="R1139" s="36" cm="1">
        <f t="array" ref="R1139">AVERAGE(IF(Table2[[#This Row],[Min_aerobic_1]:[Min_aerobic_2]]="NA",0,Table2[[#This Row],[Min_aerobic_1]:[Min_aerobic_2]]))</f>
        <v>2.2479927393251651E-4</v>
      </c>
    </row>
    <row r="1140" spans="1:18" x14ac:dyDescent="0.35">
      <c r="A1140" s="4" t="s">
        <v>3413</v>
      </c>
      <c r="B1140" s="4" t="s">
        <v>3414</v>
      </c>
      <c r="C1140" s="4" t="s">
        <v>3415</v>
      </c>
      <c r="D1140" s="6">
        <v>1.3711017733879599E-5</v>
      </c>
      <c r="E1140" s="6">
        <v>1.48407760086194E-5</v>
      </c>
      <c r="F1140" s="6">
        <v>1.6256383731816401E-5</v>
      </c>
      <c r="G1140" s="6">
        <v>1.67714056811023E-5</v>
      </c>
      <c r="H1140" s="6">
        <v>1.1968402241871299E-5</v>
      </c>
      <c r="I1140" s="6">
        <v>1.1766871832981001E-5</v>
      </c>
      <c r="J1140" s="6">
        <v>1.24263661503376E-5</v>
      </c>
      <c r="K1140" s="6">
        <v>1.2282459222203401E-5</v>
      </c>
      <c r="L1140" s="6">
        <v>1.29199627327698E-5</v>
      </c>
      <c r="M1140" s="6">
        <v>1.36165294960918E-5</v>
      </c>
      <c r="N1140" s="4" t="b">
        <f>_xlfn.XLOOKUP(Table2[[#This Row],[Protein]],Table3[name],Table3[subloc_assigned],"")&lt;&gt;""</f>
        <v>0</v>
      </c>
      <c r="O1140" s="6" t="str" cm="1">
        <f t="array" ref="O1140">IF(Table2[[#This Row],[modeled?]]," "&amp;_xlfn.TEXTJOIN(" ",FALSE,_xlfn._xlws.FILTER(Table3[subloc_assigned],Table3[name]=Table2[[#This Row],[Protein]],""))&amp;" ","")</f>
        <v/>
      </c>
      <c r="P1140" s="6" t="b">
        <f>OR(ISNUMBER(FIND(" m ",Table2[[#This Row],[loc?]])),ISNUMBER(FIND(" mm ",Table2[[#This Row],[loc?]])))</f>
        <v>0</v>
      </c>
      <c r="Q1140" s="6" t="b">
        <f>AND(OR(ISNUMBER(FIND(" m ",Table2[[#This Row],[loc?]])),ISNUMBER(FIND(" mm ",Table2[[#This Row],[loc?]]))),SUBSTITUTE(SUBSTITUTE(Table2[[#This Row],[loc?]]," m ","")," mm ","")="")</f>
        <v>0</v>
      </c>
      <c r="R1140" s="36" cm="1">
        <f t="array" ref="R1140">AVERAGE(IF(Table2[[#This Row],[Min_aerobic_1]:[Min_aerobic_2]]="NA",0,Table2[[#This Row],[Min_aerobic_1]:[Min_aerobic_2]]))</f>
        <v>1.42758968712495E-5</v>
      </c>
    </row>
    <row r="1141" spans="1:18" x14ac:dyDescent="0.35">
      <c r="A1141" s="4" t="s">
        <v>3416</v>
      </c>
      <c r="B1141" s="4" t="s">
        <v>3417</v>
      </c>
      <c r="C1141" s="4" t="s">
        <v>3418</v>
      </c>
      <c r="D1141" s="6">
        <v>1.5996293417645701E-5</v>
      </c>
      <c r="E1141" s="6">
        <v>1.5486750822452399E-5</v>
      </c>
      <c r="F1141" s="6">
        <v>1.7393184013332001E-5</v>
      </c>
      <c r="G1141" s="6">
        <v>1.6096009564716501E-5</v>
      </c>
      <c r="H1141" s="6">
        <v>1.2297950570870099E-5</v>
      </c>
      <c r="I1141" s="6">
        <v>1.1834620262957601E-5</v>
      </c>
      <c r="J1141" s="6">
        <v>1.31342027343645E-5</v>
      </c>
      <c r="K1141" s="6">
        <v>1.38251917624131E-5</v>
      </c>
      <c r="L1141" s="6">
        <v>1.3963750964136701E-5</v>
      </c>
      <c r="M1141" s="6">
        <v>1.39510333610946E-5</v>
      </c>
      <c r="N1141" s="4" t="b">
        <f>_xlfn.XLOOKUP(Table2[[#This Row],[Protein]],Table3[name],Table3[subloc_assigned],"")&lt;&gt;""</f>
        <v>1</v>
      </c>
      <c r="O1141" s="6" t="str" cm="1">
        <f t="array" ref="O1141">IF(Table2[[#This Row],[modeled?]]," "&amp;_xlfn.TEXTJOIN(" ",FALSE,_xlfn._xlws.FILTER(Table3[subloc_assigned],Table3[name]=Table2[[#This Row],[Protein]],""))&amp;" ","")</f>
        <v xml:space="preserve"> l </v>
      </c>
      <c r="P1141" s="6" t="b">
        <f>OR(ISNUMBER(FIND(" m ",Table2[[#This Row],[loc?]])),ISNUMBER(FIND(" mm ",Table2[[#This Row],[loc?]])))</f>
        <v>0</v>
      </c>
      <c r="Q1141" s="6" t="b">
        <f>AND(OR(ISNUMBER(FIND(" m ",Table2[[#This Row],[loc?]])),ISNUMBER(FIND(" mm ",Table2[[#This Row],[loc?]]))),SUBSTITUTE(SUBSTITUTE(Table2[[#This Row],[loc?]]," m ","")," mm ","")="")</f>
        <v>0</v>
      </c>
      <c r="R1141" s="36" cm="1">
        <f t="array" ref="R1141">AVERAGE(IF(Table2[[#This Row],[Min_aerobic_1]:[Min_aerobic_2]]="NA",0,Table2[[#This Row],[Min_aerobic_1]:[Min_aerobic_2]]))</f>
        <v>1.574152212004905E-5</v>
      </c>
    </row>
    <row r="1142" spans="1:18" x14ac:dyDescent="0.35">
      <c r="A1142" s="4" t="s">
        <v>3419</v>
      </c>
      <c r="B1142" s="4" t="s">
        <v>3420</v>
      </c>
      <c r="C1142" s="4" t="s">
        <v>3421</v>
      </c>
      <c r="D1142" s="4" t="s">
        <v>19</v>
      </c>
      <c r="E1142" s="4" t="s">
        <v>19</v>
      </c>
      <c r="F1142" s="4" t="s">
        <v>19</v>
      </c>
      <c r="G1142" s="4" t="s">
        <v>19</v>
      </c>
      <c r="H1142" s="6">
        <v>7.4674387035499901E-7</v>
      </c>
      <c r="I1142" s="6">
        <v>2.13497248252565E-7</v>
      </c>
      <c r="J1142" s="6">
        <v>5.1263767442501501E-6</v>
      </c>
      <c r="K1142" s="4" t="s">
        <v>19</v>
      </c>
      <c r="L1142" s="4" t="s">
        <v>19</v>
      </c>
      <c r="M1142" s="4" t="s">
        <v>19</v>
      </c>
      <c r="N1142" s="4" t="b">
        <f>_xlfn.XLOOKUP(Table2[[#This Row],[Protein]],Table3[name],Table3[subloc_assigned],"")&lt;&gt;""</f>
        <v>0</v>
      </c>
      <c r="O1142" s="6" t="str" cm="1">
        <f t="array" ref="O1142">IF(Table2[[#This Row],[modeled?]]," "&amp;_xlfn.TEXTJOIN(" ",FALSE,_xlfn._xlws.FILTER(Table3[subloc_assigned],Table3[name]=Table2[[#This Row],[Protein]],""))&amp;" ","")</f>
        <v/>
      </c>
      <c r="P1142" s="6" t="b">
        <f>OR(ISNUMBER(FIND(" m ",Table2[[#This Row],[loc?]])),ISNUMBER(FIND(" mm ",Table2[[#This Row],[loc?]])))</f>
        <v>0</v>
      </c>
      <c r="Q1142" s="6" t="b">
        <f>AND(OR(ISNUMBER(FIND(" m ",Table2[[#This Row],[loc?]])),ISNUMBER(FIND(" mm ",Table2[[#This Row],[loc?]]))),SUBSTITUTE(SUBSTITUTE(Table2[[#This Row],[loc?]]," m ","")," mm ","")="")</f>
        <v>0</v>
      </c>
      <c r="R1142" s="36" cm="1">
        <f t="array" ref="R1142">AVERAGE(IF(Table2[[#This Row],[Min_aerobic_1]:[Min_aerobic_2]]="NA",0,Table2[[#This Row],[Min_aerobic_1]:[Min_aerobic_2]]))</f>
        <v>0</v>
      </c>
    </row>
    <row r="1143" spans="1:18" x14ac:dyDescent="0.35">
      <c r="A1143" s="4" t="s">
        <v>3422</v>
      </c>
      <c r="B1143" s="4" t="s">
        <v>3423</v>
      </c>
      <c r="C1143" s="4" t="s">
        <v>3424</v>
      </c>
      <c r="D1143" s="4">
        <v>1.4158226465481999E-4</v>
      </c>
      <c r="E1143" s="4">
        <v>2.2964806057093501E-4</v>
      </c>
      <c r="F1143" s="4">
        <v>1.81788483554661E-4</v>
      </c>
      <c r="G1143" s="4">
        <v>1.8297440291499499E-4</v>
      </c>
      <c r="H1143" s="4">
        <v>2.2080817326392799E-4</v>
      </c>
      <c r="I1143" s="4">
        <v>2.2749736173439199E-4</v>
      </c>
      <c r="J1143" s="4">
        <v>2.2609644166044E-4</v>
      </c>
      <c r="K1143" s="4">
        <v>2.4007381104405E-4</v>
      </c>
      <c r="L1143" s="4">
        <v>2.5338753801644101E-4</v>
      </c>
      <c r="M1143" s="4">
        <v>2.5180972240295698E-4</v>
      </c>
      <c r="N1143" s="4" t="b">
        <f>_xlfn.XLOOKUP(Table2[[#This Row],[Protein]],Table3[name],Table3[subloc_assigned],"")&lt;&gt;""</f>
        <v>0</v>
      </c>
      <c r="O1143" s="6" t="str" cm="1">
        <f t="array" ref="O1143">IF(Table2[[#This Row],[modeled?]]," "&amp;_xlfn.TEXTJOIN(" ",FALSE,_xlfn._xlws.FILTER(Table3[subloc_assigned],Table3[name]=Table2[[#This Row],[Protein]],""))&amp;" ","")</f>
        <v/>
      </c>
      <c r="P1143" s="6" t="b">
        <f>OR(ISNUMBER(FIND(" m ",Table2[[#This Row],[loc?]])),ISNUMBER(FIND(" mm ",Table2[[#This Row],[loc?]])))</f>
        <v>0</v>
      </c>
      <c r="Q1143" s="6" t="b">
        <f>AND(OR(ISNUMBER(FIND(" m ",Table2[[#This Row],[loc?]])),ISNUMBER(FIND(" mm ",Table2[[#This Row],[loc?]]))),SUBSTITUTE(SUBSTITUTE(Table2[[#This Row],[loc?]]," m ","")," mm ","")="")</f>
        <v>0</v>
      </c>
      <c r="R1143" s="36" cm="1">
        <f t="array" ref="R1143">AVERAGE(IF(Table2[[#This Row],[Min_aerobic_1]:[Min_aerobic_2]]="NA",0,Table2[[#This Row],[Min_aerobic_1]:[Min_aerobic_2]]))</f>
        <v>1.8561516261287751E-4</v>
      </c>
    </row>
    <row r="1144" spans="1:18" x14ac:dyDescent="0.35">
      <c r="A1144" s="4" t="s">
        <v>3425</v>
      </c>
      <c r="B1144" s="4" t="s">
        <v>3426</v>
      </c>
      <c r="C1144" s="4" t="s">
        <v>3427</v>
      </c>
      <c r="D1144" s="6">
        <v>3.8389292791081298E-5</v>
      </c>
      <c r="E1144" s="6">
        <v>3.5767084703841202E-5</v>
      </c>
      <c r="F1144" s="6">
        <v>4.2447397398901101E-5</v>
      </c>
      <c r="G1144" s="6">
        <v>4.4070822840959597E-5</v>
      </c>
      <c r="H1144" s="6">
        <v>8.4532771781088998E-5</v>
      </c>
      <c r="I1144" s="6">
        <v>8.3849168559466599E-5</v>
      </c>
      <c r="J1144" s="6">
        <v>8.68126847123773E-5</v>
      </c>
      <c r="K1144" s="6">
        <v>8.6906235247753594E-5</v>
      </c>
      <c r="L1144" s="6">
        <v>9.5652780913035501E-5</v>
      </c>
      <c r="M1144" s="6">
        <v>9.6680511907742001E-5</v>
      </c>
      <c r="N1144" s="4" t="b">
        <f>_xlfn.XLOOKUP(Table2[[#This Row],[Protein]],Table3[name],Table3[subloc_assigned],"")&lt;&gt;""</f>
        <v>0</v>
      </c>
      <c r="O1144" s="6" t="str" cm="1">
        <f t="array" ref="O1144">IF(Table2[[#This Row],[modeled?]]," "&amp;_xlfn.TEXTJOIN(" ",FALSE,_xlfn._xlws.FILTER(Table3[subloc_assigned],Table3[name]=Table2[[#This Row],[Protein]],""))&amp;" ","")</f>
        <v/>
      </c>
      <c r="P1144" s="6" t="b">
        <f>OR(ISNUMBER(FIND(" m ",Table2[[#This Row],[loc?]])),ISNUMBER(FIND(" mm ",Table2[[#This Row],[loc?]])))</f>
        <v>0</v>
      </c>
      <c r="Q1144" s="6" t="b">
        <f>AND(OR(ISNUMBER(FIND(" m ",Table2[[#This Row],[loc?]])),ISNUMBER(FIND(" mm ",Table2[[#This Row],[loc?]]))),SUBSTITUTE(SUBSTITUTE(Table2[[#This Row],[loc?]]," m ","")," mm ","")="")</f>
        <v>0</v>
      </c>
      <c r="R1144" s="36" cm="1">
        <f t="array" ref="R1144">AVERAGE(IF(Table2[[#This Row],[Min_aerobic_1]:[Min_aerobic_2]]="NA",0,Table2[[#This Row],[Min_aerobic_1]:[Min_aerobic_2]]))</f>
        <v>3.707818874746125E-5</v>
      </c>
    </row>
    <row r="1145" spans="1:18" x14ac:dyDescent="0.35">
      <c r="A1145" s="4" t="s">
        <v>3428</v>
      </c>
      <c r="B1145" s="4" t="s">
        <v>3429</v>
      </c>
      <c r="C1145" s="4" t="s">
        <v>3430</v>
      </c>
      <c r="D1145" s="6">
        <v>3.6336241615302902E-6</v>
      </c>
      <c r="E1145" s="6">
        <v>3.7966130558090501E-6</v>
      </c>
      <c r="F1145" s="6">
        <v>4.8312457684118397E-6</v>
      </c>
      <c r="G1145" s="6">
        <v>5.1051441488114797E-6</v>
      </c>
      <c r="H1145" s="6">
        <v>5.7311122631344497E-6</v>
      </c>
      <c r="I1145" s="6">
        <v>5.7944048285075202E-6</v>
      </c>
      <c r="J1145" s="6">
        <v>6.56538562075922E-6</v>
      </c>
      <c r="K1145" s="6">
        <v>8.2699097636358907E-6</v>
      </c>
      <c r="L1145" s="6">
        <v>7.9959168331475306E-6</v>
      </c>
      <c r="M1145" s="6">
        <v>7.6266666238479798E-6</v>
      </c>
      <c r="N1145" s="4" t="b">
        <f>_xlfn.XLOOKUP(Table2[[#This Row],[Protein]],Table3[name],Table3[subloc_assigned],"")&lt;&gt;""</f>
        <v>0</v>
      </c>
      <c r="O1145" s="6" t="str" cm="1">
        <f t="array" ref="O1145">IF(Table2[[#This Row],[modeled?]]," "&amp;_xlfn.TEXTJOIN(" ",FALSE,_xlfn._xlws.FILTER(Table3[subloc_assigned],Table3[name]=Table2[[#This Row],[Protein]],""))&amp;" ","")</f>
        <v/>
      </c>
      <c r="P1145" s="6" t="b">
        <f>OR(ISNUMBER(FIND(" m ",Table2[[#This Row],[loc?]])),ISNUMBER(FIND(" mm ",Table2[[#This Row],[loc?]])))</f>
        <v>0</v>
      </c>
      <c r="Q1145" s="6" t="b">
        <f>AND(OR(ISNUMBER(FIND(" m ",Table2[[#This Row],[loc?]])),ISNUMBER(FIND(" mm ",Table2[[#This Row],[loc?]]))),SUBSTITUTE(SUBSTITUTE(Table2[[#This Row],[loc?]]," m ","")," mm ","")="")</f>
        <v>0</v>
      </c>
      <c r="R1145" s="36" cm="1">
        <f t="array" ref="R1145">AVERAGE(IF(Table2[[#This Row],[Min_aerobic_1]:[Min_aerobic_2]]="NA",0,Table2[[#This Row],[Min_aerobic_1]:[Min_aerobic_2]]))</f>
        <v>3.7151186086696701E-6</v>
      </c>
    </row>
    <row r="1146" spans="1:18" x14ac:dyDescent="0.35">
      <c r="A1146" s="4" t="s">
        <v>3431</v>
      </c>
      <c r="B1146" s="4" t="s">
        <v>3432</v>
      </c>
      <c r="C1146" s="4" t="s">
        <v>3432</v>
      </c>
      <c r="D1146" s="6">
        <v>9.02294764016062E-6</v>
      </c>
      <c r="E1146" s="6">
        <v>9.1282534047706199E-6</v>
      </c>
      <c r="F1146" s="6">
        <v>1.01206365772275E-5</v>
      </c>
      <c r="G1146" s="6">
        <v>1.05722413586998E-5</v>
      </c>
      <c r="H1146" s="6">
        <v>9.9152493587516808E-6</v>
      </c>
      <c r="I1146" s="6">
        <v>1.05993127399425E-5</v>
      </c>
      <c r="J1146" s="6">
        <v>1.01933598397939E-5</v>
      </c>
      <c r="K1146" s="6">
        <v>1.19654483740745E-5</v>
      </c>
      <c r="L1146" s="6">
        <v>1.25746080361753E-5</v>
      </c>
      <c r="M1146" s="6">
        <v>1.19598288288592E-5</v>
      </c>
      <c r="N1146" s="4" t="b">
        <f>_xlfn.XLOOKUP(Table2[[#This Row],[Protein]],Table3[name],Table3[subloc_assigned],"")&lt;&gt;""</f>
        <v>0</v>
      </c>
      <c r="O1146" s="6" t="str" cm="1">
        <f t="array" ref="O1146">IF(Table2[[#This Row],[modeled?]]," "&amp;_xlfn.TEXTJOIN(" ",FALSE,_xlfn._xlws.FILTER(Table3[subloc_assigned],Table3[name]=Table2[[#This Row],[Protein]],""))&amp;" ","")</f>
        <v/>
      </c>
      <c r="P1146" s="6" t="b">
        <f>OR(ISNUMBER(FIND(" m ",Table2[[#This Row],[loc?]])),ISNUMBER(FIND(" mm ",Table2[[#This Row],[loc?]])))</f>
        <v>0</v>
      </c>
      <c r="Q1146" s="6" t="b">
        <f>AND(OR(ISNUMBER(FIND(" m ",Table2[[#This Row],[loc?]])),ISNUMBER(FIND(" mm ",Table2[[#This Row],[loc?]]))),SUBSTITUTE(SUBSTITUTE(Table2[[#This Row],[loc?]]," m ","")," mm ","")="")</f>
        <v>0</v>
      </c>
      <c r="R1146" s="36" cm="1">
        <f t="array" ref="R1146">AVERAGE(IF(Table2[[#This Row],[Min_aerobic_1]:[Min_aerobic_2]]="NA",0,Table2[[#This Row],[Min_aerobic_1]:[Min_aerobic_2]]))</f>
        <v>9.0756005224656208E-6</v>
      </c>
    </row>
    <row r="1147" spans="1:18" x14ac:dyDescent="0.35">
      <c r="A1147" s="4" t="s">
        <v>3433</v>
      </c>
      <c r="B1147" s="4" t="s">
        <v>3434</v>
      </c>
      <c r="C1147" s="4" t="s">
        <v>3435</v>
      </c>
      <c r="D1147" s="6">
        <v>3.38307752674775E-5</v>
      </c>
      <c r="E1147" s="6">
        <v>3.2349252963194803E-5</v>
      </c>
      <c r="F1147" s="6">
        <v>3.4160720707255897E-5</v>
      </c>
      <c r="G1147" s="6">
        <v>3.2177885578090901E-5</v>
      </c>
      <c r="H1147" s="6">
        <v>6.0254225376560502E-5</v>
      </c>
      <c r="I1147" s="6">
        <v>6.1908922368986694E-5</v>
      </c>
      <c r="J1147" s="6">
        <v>5.91034625316048E-5</v>
      </c>
      <c r="K1147" s="6">
        <v>7.2033569040189202E-5</v>
      </c>
      <c r="L1147" s="6">
        <v>7.1641777808578505E-5</v>
      </c>
      <c r="M1147" s="6">
        <v>7.4849788906610504E-5</v>
      </c>
      <c r="N1147" s="4" t="b">
        <f>_xlfn.XLOOKUP(Table2[[#This Row],[Protein]],Table3[name],Table3[subloc_assigned],"")&lt;&gt;""</f>
        <v>0</v>
      </c>
      <c r="O1147" s="6" t="str" cm="1">
        <f t="array" ref="O1147">IF(Table2[[#This Row],[modeled?]]," "&amp;_xlfn.TEXTJOIN(" ",FALSE,_xlfn._xlws.FILTER(Table3[subloc_assigned],Table3[name]=Table2[[#This Row],[Protein]],""))&amp;" ","")</f>
        <v/>
      </c>
      <c r="P1147" s="6" t="b">
        <f>OR(ISNUMBER(FIND(" m ",Table2[[#This Row],[loc?]])),ISNUMBER(FIND(" mm ",Table2[[#This Row],[loc?]])))</f>
        <v>0</v>
      </c>
      <c r="Q1147" s="6" t="b">
        <f>AND(OR(ISNUMBER(FIND(" m ",Table2[[#This Row],[loc?]])),ISNUMBER(FIND(" mm ",Table2[[#This Row],[loc?]]))),SUBSTITUTE(SUBSTITUTE(Table2[[#This Row],[loc?]]," m ","")," mm ","")="")</f>
        <v>0</v>
      </c>
      <c r="R1147" s="36" cm="1">
        <f t="array" ref="R1147">AVERAGE(IF(Table2[[#This Row],[Min_aerobic_1]:[Min_aerobic_2]]="NA",0,Table2[[#This Row],[Min_aerobic_1]:[Min_aerobic_2]]))</f>
        <v>3.3090014115336148E-5</v>
      </c>
    </row>
    <row r="1148" spans="1:18" x14ac:dyDescent="0.35">
      <c r="A1148" s="4" t="s">
        <v>3436</v>
      </c>
      <c r="B1148" s="4" t="s">
        <v>3437</v>
      </c>
      <c r="C1148" s="4" t="s">
        <v>3438</v>
      </c>
      <c r="D1148" s="6">
        <v>2.5932731667964E-5</v>
      </c>
      <c r="E1148" s="6">
        <v>2.6464695031855399E-5</v>
      </c>
      <c r="F1148" s="6">
        <v>2.83858605113237E-5</v>
      </c>
      <c r="G1148" s="6">
        <v>3.0196434911706001E-5</v>
      </c>
      <c r="H1148" s="6">
        <v>2.9582796658626101E-5</v>
      </c>
      <c r="I1148" s="6">
        <v>2.9861123783579501E-5</v>
      </c>
      <c r="J1148" s="6">
        <v>2.9766474648707599E-5</v>
      </c>
      <c r="K1148" s="6">
        <v>3.0842282478619997E-5</v>
      </c>
      <c r="L1148" s="6">
        <v>3.1474896296943102E-5</v>
      </c>
      <c r="M1148" s="6">
        <v>3.21274969064619E-5</v>
      </c>
      <c r="N1148" s="4" t="b">
        <f>_xlfn.XLOOKUP(Table2[[#This Row],[Protein]],Table3[name],Table3[subloc_assigned],"")&lt;&gt;""</f>
        <v>0</v>
      </c>
      <c r="O1148" s="6" t="str" cm="1">
        <f t="array" ref="O1148">IF(Table2[[#This Row],[modeled?]]," "&amp;_xlfn.TEXTJOIN(" ",FALSE,_xlfn._xlws.FILTER(Table3[subloc_assigned],Table3[name]=Table2[[#This Row],[Protein]],""))&amp;" ","")</f>
        <v/>
      </c>
      <c r="P1148" s="6" t="b">
        <f>OR(ISNUMBER(FIND(" m ",Table2[[#This Row],[loc?]])),ISNUMBER(FIND(" mm ",Table2[[#This Row],[loc?]])))</f>
        <v>0</v>
      </c>
      <c r="Q1148" s="6" t="b">
        <f>AND(OR(ISNUMBER(FIND(" m ",Table2[[#This Row],[loc?]])),ISNUMBER(FIND(" mm ",Table2[[#This Row],[loc?]]))),SUBSTITUTE(SUBSTITUTE(Table2[[#This Row],[loc?]]," m ","")," mm ","")="")</f>
        <v>0</v>
      </c>
      <c r="R1148" s="36" cm="1">
        <f t="array" ref="R1148">AVERAGE(IF(Table2[[#This Row],[Min_aerobic_1]:[Min_aerobic_2]]="NA",0,Table2[[#This Row],[Min_aerobic_1]:[Min_aerobic_2]]))</f>
        <v>2.6198713349909699E-5</v>
      </c>
    </row>
    <row r="1149" spans="1:18" x14ac:dyDescent="0.35">
      <c r="A1149" s="4" t="s">
        <v>3439</v>
      </c>
      <c r="B1149" s="4" t="s">
        <v>3440</v>
      </c>
      <c r="C1149" s="4" t="s">
        <v>3441</v>
      </c>
      <c r="D1149" s="6">
        <v>1.6979512363729099E-5</v>
      </c>
      <c r="E1149" s="6">
        <v>1.7932996511701499E-5</v>
      </c>
      <c r="F1149" s="6">
        <v>1.9338393594363699E-5</v>
      </c>
      <c r="G1149" s="6">
        <v>1.71614917948E-5</v>
      </c>
      <c r="H1149" s="6">
        <v>2.5884966539466401E-5</v>
      </c>
      <c r="I1149" s="6">
        <v>2.6045683753235599E-5</v>
      </c>
      <c r="J1149" s="6">
        <v>2.7489422571419599E-5</v>
      </c>
      <c r="K1149" s="6">
        <v>2.7921252403362499E-5</v>
      </c>
      <c r="L1149" s="6">
        <v>2.8677205217491699E-5</v>
      </c>
      <c r="M1149" s="6">
        <v>2.8550689039181898E-5</v>
      </c>
      <c r="N1149" s="4" t="b">
        <f>_xlfn.XLOOKUP(Table2[[#This Row],[Protein]],Table3[name],Table3[subloc_assigned],"")&lt;&gt;""</f>
        <v>0</v>
      </c>
      <c r="O1149" s="6" t="str" cm="1">
        <f t="array" ref="O1149">IF(Table2[[#This Row],[modeled?]]," "&amp;_xlfn.TEXTJOIN(" ",FALSE,_xlfn._xlws.FILTER(Table3[subloc_assigned],Table3[name]=Table2[[#This Row],[Protein]],""))&amp;" ","")</f>
        <v/>
      </c>
      <c r="P1149" s="6" t="b">
        <f>OR(ISNUMBER(FIND(" m ",Table2[[#This Row],[loc?]])),ISNUMBER(FIND(" mm ",Table2[[#This Row],[loc?]])))</f>
        <v>0</v>
      </c>
      <c r="Q1149" s="6" t="b">
        <f>AND(OR(ISNUMBER(FIND(" m ",Table2[[#This Row],[loc?]])),ISNUMBER(FIND(" mm ",Table2[[#This Row],[loc?]]))),SUBSTITUTE(SUBSTITUTE(Table2[[#This Row],[loc?]]," m ","")," mm ","")="")</f>
        <v>0</v>
      </c>
      <c r="R1149" s="36" cm="1">
        <f t="array" ref="R1149">AVERAGE(IF(Table2[[#This Row],[Min_aerobic_1]:[Min_aerobic_2]]="NA",0,Table2[[#This Row],[Min_aerobic_1]:[Min_aerobic_2]]))</f>
        <v>1.7456254437715299E-5</v>
      </c>
    </row>
    <row r="1150" spans="1:18" x14ac:dyDescent="0.35">
      <c r="A1150" s="4" t="s">
        <v>3442</v>
      </c>
      <c r="B1150" s="4" t="s">
        <v>3443</v>
      </c>
      <c r="C1150" s="4" t="s">
        <v>3444</v>
      </c>
      <c r="D1150" s="6">
        <v>3.8211981425448999E-6</v>
      </c>
      <c r="E1150" s="6">
        <v>4.4999095116497998E-6</v>
      </c>
      <c r="F1150" s="6">
        <v>4.2534004166026898E-6</v>
      </c>
      <c r="G1150" s="6">
        <v>4.1511612044231298E-6</v>
      </c>
      <c r="H1150" s="6">
        <v>3.7696882555472201E-6</v>
      </c>
      <c r="I1150" s="6">
        <v>3.7575849663320002E-6</v>
      </c>
      <c r="J1150" s="6">
        <v>4.2615920345060002E-6</v>
      </c>
      <c r="K1150" s="6">
        <v>4.3552881211677498E-6</v>
      </c>
      <c r="L1150" s="6">
        <v>4.5577150424081104E-6</v>
      </c>
      <c r="M1150" s="6">
        <v>4.5857724273031601E-6</v>
      </c>
      <c r="N1150" s="4" t="b">
        <f>_xlfn.XLOOKUP(Table2[[#This Row],[Protein]],Table3[name],Table3[subloc_assigned],"")&lt;&gt;""</f>
        <v>0</v>
      </c>
      <c r="O1150" s="6" t="str" cm="1">
        <f t="array" ref="O1150">IF(Table2[[#This Row],[modeled?]]," "&amp;_xlfn.TEXTJOIN(" ",FALSE,_xlfn._xlws.FILTER(Table3[subloc_assigned],Table3[name]=Table2[[#This Row],[Protein]],""))&amp;" ","")</f>
        <v/>
      </c>
      <c r="P1150" s="6" t="b">
        <f>OR(ISNUMBER(FIND(" m ",Table2[[#This Row],[loc?]])),ISNUMBER(FIND(" mm ",Table2[[#This Row],[loc?]])))</f>
        <v>0</v>
      </c>
      <c r="Q1150" s="6" t="b">
        <f>AND(OR(ISNUMBER(FIND(" m ",Table2[[#This Row],[loc?]])),ISNUMBER(FIND(" mm ",Table2[[#This Row],[loc?]]))),SUBSTITUTE(SUBSTITUTE(Table2[[#This Row],[loc?]]," m ","")," mm ","")="")</f>
        <v>0</v>
      </c>
      <c r="R1150" s="36" cm="1">
        <f t="array" ref="R1150">AVERAGE(IF(Table2[[#This Row],[Min_aerobic_1]:[Min_aerobic_2]]="NA",0,Table2[[#This Row],[Min_aerobic_1]:[Min_aerobic_2]]))</f>
        <v>4.1605538270973494E-6</v>
      </c>
    </row>
    <row r="1151" spans="1:18" x14ac:dyDescent="0.35">
      <c r="A1151" s="4" t="s">
        <v>3445</v>
      </c>
      <c r="B1151" s="4" t="s">
        <v>3446</v>
      </c>
      <c r="C1151" s="4" t="s">
        <v>3447</v>
      </c>
      <c r="D1151" s="4">
        <v>1.26759569173079E-4</v>
      </c>
      <c r="E1151" s="4">
        <v>1.4863423118962701E-4</v>
      </c>
      <c r="F1151" s="4">
        <v>1.6007277020074499E-4</v>
      </c>
      <c r="G1151" s="4">
        <v>1.6160802766303499E-4</v>
      </c>
      <c r="H1151" s="6">
        <v>5.77856882204022E-5</v>
      </c>
      <c r="I1151" s="6">
        <v>5.7731905630426703E-5</v>
      </c>
      <c r="J1151" s="6">
        <v>6.1103002589364705E-5</v>
      </c>
      <c r="K1151" s="6">
        <v>4.8596886741172102E-5</v>
      </c>
      <c r="L1151" s="6">
        <v>5.5511198158206801E-5</v>
      </c>
      <c r="M1151" s="6">
        <v>5.6948208928805298E-5</v>
      </c>
      <c r="N1151" s="4" t="b">
        <f>_xlfn.XLOOKUP(Table2[[#This Row],[Protein]],Table3[name],Table3[subloc_assigned],"")&lt;&gt;""</f>
        <v>1</v>
      </c>
      <c r="O1151" s="6" t="str" cm="1">
        <f t="array" ref="O1151">IF(Table2[[#This Row],[modeled?]]," "&amp;_xlfn.TEXTJOIN(" ",FALSE,_xlfn._xlws.FILTER(Table3[subloc_assigned],Table3[name]=Table2[[#This Row],[Protein]],""))&amp;" ","")</f>
        <v xml:space="preserve"> m </v>
      </c>
      <c r="P1151" s="6" t="b">
        <f>OR(ISNUMBER(FIND(" m ",Table2[[#This Row],[loc?]])),ISNUMBER(FIND(" mm ",Table2[[#This Row],[loc?]])))</f>
        <v>1</v>
      </c>
      <c r="Q1151" s="6" t="b">
        <f>AND(OR(ISNUMBER(FIND(" m ",Table2[[#This Row],[loc?]])),ISNUMBER(FIND(" mm ",Table2[[#This Row],[loc?]]))),SUBSTITUTE(SUBSTITUTE(Table2[[#This Row],[loc?]]," m ","")," mm ","")="")</f>
        <v>1</v>
      </c>
      <c r="R1151" s="36" cm="1">
        <f t="array" ref="R1151">AVERAGE(IF(Table2[[#This Row],[Min_aerobic_1]:[Min_aerobic_2]]="NA",0,Table2[[#This Row],[Min_aerobic_1]:[Min_aerobic_2]]))</f>
        <v>1.3769690018135299E-4</v>
      </c>
    </row>
    <row r="1152" spans="1:18" x14ac:dyDescent="0.35">
      <c r="A1152" s="4" t="s">
        <v>3448</v>
      </c>
      <c r="B1152" s="4" t="s">
        <v>3449</v>
      </c>
      <c r="C1152" s="4" t="s">
        <v>3450</v>
      </c>
      <c r="D1152" s="6">
        <v>6.8881973506061701E-6</v>
      </c>
      <c r="E1152" s="6">
        <v>5.7801342745224698E-6</v>
      </c>
      <c r="F1152" s="6">
        <v>6.9604692209134702E-6</v>
      </c>
      <c r="G1152" s="6">
        <v>6.87717373256151E-6</v>
      </c>
      <c r="H1152" s="4" t="s">
        <v>19</v>
      </c>
      <c r="I1152" s="4" t="s">
        <v>19</v>
      </c>
      <c r="J1152" s="4" t="s">
        <v>19</v>
      </c>
      <c r="K1152" s="4" t="s">
        <v>19</v>
      </c>
      <c r="L1152" s="4" t="s">
        <v>19</v>
      </c>
      <c r="M1152" s="4" t="s">
        <v>19</v>
      </c>
      <c r="N1152" s="4" t="b">
        <f>_xlfn.XLOOKUP(Table2[[#This Row],[Protein]],Table3[name],Table3[subloc_assigned],"")&lt;&gt;""</f>
        <v>0</v>
      </c>
      <c r="O1152" s="6" t="str" cm="1">
        <f t="array" ref="O1152">IF(Table2[[#This Row],[modeled?]]," "&amp;_xlfn.TEXTJOIN(" ",FALSE,_xlfn._xlws.FILTER(Table3[subloc_assigned],Table3[name]=Table2[[#This Row],[Protein]],""))&amp;" ","")</f>
        <v/>
      </c>
      <c r="P1152" s="6" t="b">
        <f>OR(ISNUMBER(FIND(" m ",Table2[[#This Row],[loc?]])),ISNUMBER(FIND(" mm ",Table2[[#This Row],[loc?]])))</f>
        <v>0</v>
      </c>
      <c r="Q1152" s="6" t="b">
        <f>AND(OR(ISNUMBER(FIND(" m ",Table2[[#This Row],[loc?]])),ISNUMBER(FIND(" mm ",Table2[[#This Row],[loc?]]))),SUBSTITUTE(SUBSTITUTE(Table2[[#This Row],[loc?]]," m ","")," mm ","")="")</f>
        <v>0</v>
      </c>
      <c r="R1152" s="36" cm="1">
        <f t="array" ref="R1152">AVERAGE(IF(Table2[[#This Row],[Min_aerobic_1]:[Min_aerobic_2]]="NA",0,Table2[[#This Row],[Min_aerobic_1]:[Min_aerobic_2]]))</f>
        <v>6.33416581256432E-6</v>
      </c>
    </row>
    <row r="1153" spans="1:18" x14ac:dyDescent="0.35">
      <c r="A1153" s="4" t="s">
        <v>3451</v>
      </c>
      <c r="B1153" s="4" t="s">
        <v>3452</v>
      </c>
      <c r="C1153" s="4" t="s">
        <v>3453</v>
      </c>
      <c r="D1153" s="6">
        <v>5.8331941223787999E-7</v>
      </c>
      <c r="E1153" s="6">
        <v>6.1161632877769699E-7</v>
      </c>
      <c r="F1153" s="6">
        <v>5.80797967269727E-7</v>
      </c>
      <c r="G1153" s="6">
        <v>6.1674531333245705E-7</v>
      </c>
      <c r="H1153" s="6">
        <v>1.8264576159743001E-7</v>
      </c>
      <c r="I1153" s="6">
        <v>1.6954148629443499E-7</v>
      </c>
      <c r="J1153" s="6">
        <v>1.75024298074391E-7</v>
      </c>
      <c r="K1153" s="6">
        <v>1.4985794321492201E-7</v>
      </c>
      <c r="L1153" s="6">
        <v>1.63140274093378E-7</v>
      </c>
      <c r="M1153" s="6">
        <v>1.80402277401373E-7</v>
      </c>
      <c r="N1153" s="4" t="b">
        <f>_xlfn.XLOOKUP(Table2[[#This Row],[Protein]],Table3[name],Table3[subloc_assigned],"")&lt;&gt;""</f>
        <v>0</v>
      </c>
      <c r="O1153" s="6" t="str" cm="1">
        <f t="array" ref="O1153">IF(Table2[[#This Row],[modeled?]]," "&amp;_xlfn.TEXTJOIN(" ",FALSE,_xlfn._xlws.FILTER(Table3[subloc_assigned],Table3[name]=Table2[[#This Row],[Protein]],""))&amp;" ","")</f>
        <v/>
      </c>
      <c r="P1153" s="6" t="b">
        <f>OR(ISNUMBER(FIND(" m ",Table2[[#This Row],[loc?]])),ISNUMBER(FIND(" mm ",Table2[[#This Row],[loc?]])))</f>
        <v>0</v>
      </c>
      <c r="Q1153" s="6" t="b">
        <f>AND(OR(ISNUMBER(FIND(" m ",Table2[[#This Row],[loc?]])),ISNUMBER(FIND(" mm ",Table2[[#This Row],[loc?]]))),SUBSTITUTE(SUBSTITUTE(Table2[[#This Row],[loc?]]," m ","")," mm ","")="")</f>
        <v>0</v>
      </c>
      <c r="R1153" s="36" cm="1">
        <f t="array" ref="R1153">AVERAGE(IF(Table2[[#This Row],[Min_aerobic_1]:[Min_aerobic_2]]="NA",0,Table2[[#This Row],[Min_aerobic_1]:[Min_aerobic_2]]))</f>
        <v>5.9746787050778854E-7</v>
      </c>
    </row>
    <row r="1154" spans="1:18" x14ac:dyDescent="0.35">
      <c r="A1154" s="4" t="s">
        <v>3454</v>
      </c>
      <c r="B1154" s="4" t="s">
        <v>3455</v>
      </c>
      <c r="C1154" s="4" t="s">
        <v>3456</v>
      </c>
      <c r="D1154" s="4">
        <v>3.5682984875791299E-4</v>
      </c>
      <c r="E1154" s="4">
        <v>3.2573538123833399E-4</v>
      </c>
      <c r="F1154" s="4">
        <v>3.6428206655461399E-4</v>
      </c>
      <c r="G1154" s="4">
        <v>3.4465291923845302E-4</v>
      </c>
      <c r="H1154" s="4">
        <v>3.6669476064819502E-4</v>
      </c>
      <c r="I1154" s="4">
        <v>3.8470477990652498E-4</v>
      </c>
      <c r="J1154" s="4">
        <v>3.7615654534715502E-4</v>
      </c>
      <c r="K1154" s="4">
        <v>3.9054047671117697E-4</v>
      </c>
      <c r="L1154" s="4">
        <v>4.1915838437147301E-4</v>
      </c>
      <c r="M1154" s="4">
        <v>4.16264497494817E-4</v>
      </c>
      <c r="N1154" s="4" t="b">
        <f>_xlfn.XLOOKUP(Table2[[#This Row],[Protein]],Table3[name],Table3[subloc_assigned],"")&lt;&gt;""</f>
        <v>0</v>
      </c>
      <c r="O1154" s="6" t="str" cm="1">
        <f t="array" ref="O1154">IF(Table2[[#This Row],[modeled?]]," "&amp;_xlfn.TEXTJOIN(" ",FALSE,_xlfn._xlws.FILTER(Table3[subloc_assigned],Table3[name]=Table2[[#This Row],[Protein]],""))&amp;" ","")</f>
        <v/>
      </c>
      <c r="P1154" s="6" t="b">
        <f>OR(ISNUMBER(FIND(" m ",Table2[[#This Row],[loc?]])),ISNUMBER(FIND(" mm ",Table2[[#This Row],[loc?]])))</f>
        <v>0</v>
      </c>
      <c r="Q1154" s="6" t="b">
        <f>AND(OR(ISNUMBER(FIND(" m ",Table2[[#This Row],[loc?]])),ISNUMBER(FIND(" mm ",Table2[[#This Row],[loc?]]))),SUBSTITUTE(SUBSTITUTE(Table2[[#This Row],[loc?]]," m ","")," mm ","")="")</f>
        <v>0</v>
      </c>
      <c r="R1154" s="36" cm="1">
        <f t="array" ref="R1154">AVERAGE(IF(Table2[[#This Row],[Min_aerobic_1]:[Min_aerobic_2]]="NA",0,Table2[[#This Row],[Min_aerobic_1]:[Min_aerobic_2]]))</f>
        <v>3.4128261499812349E-4</v>
      </c>
    </row>
    <row r="1155" spans="1:18" x14ac:dyDescent="0.35">
      <c r="A1155" s="4" t="s">
        <v>3457</v>
      </c>
      <c r="B1155" s="4" t="s">
        <v>3458</v>
      </c>
      <c r="C1155" s="4" t="s">
        <v>3459</v>
      </c>
      <c r="D1155" s="4">
        <v>1.42342897578633E-4</v>
      </c>
      <c r="E1155" s="4">
        <v>1.16197281343656E-4</v>
      </c>
      <c r="F1155" s="4">
        <v>1.62126973519115E-4</v>
      </c>
      <c r="G1155" s="4">
        <v>1.6245103767805599E-4</v>
      </c>
      <c r="H1155" s="6">
        <v>8.3014391459048203E-5</v>
      </c>
      <c r="I1155" s="6">
        <v>8.6626781442327697E-5</v>
      </c>
      <c r="J1155" s="6">
        <v>8.4931654867523304E-5</v>
      </c>
      <c r="K1155" s="4">
        <v>1.0108582923747101E-4</v>
      </c>
      <c r="L1155" s="4">
        <v>1.0638374203755501E-4</v>
      </c>
      <c r="M1155" s="4">
        <v>1.0430608093958E-4</v>
      </c>
      <c r="N1155" s="4" t="b">
        <f>_xlfn.XLOOKUP(Table2[[#This Row],[Protein]],Table3[name],Table3[subloc_assigned],"")&lt;&gt;""</f>
        <v>0</v>
      </c>
      <c r="O1155" s="6" t="str" cm="1">
        <f t="array" ref="O1155">IF(Table2[[#This Row],[modeled?]]," "&amp;_xlfn.TEXTJOIN(" ",FALSE,_xlfn._xlws.FILTER(Table3[subloc_assigned],Table3[name]=Table2[[#This Row],[Protein]],""))&amp;" ","")</f>
        <v/>
      </c>
      <c r="P1155" s="6" t="b">
        <f>OR(ISNUMBER(FIND(" m ",Table2[[#This Row],[loc?]])),ISNUMBER(FIND(" mm ",Table2[[#This Row],[loc?]])))</f>
        <v>0</v>
      </c>
      <c r="Q1155" s="6" t="b">
        <f>AND(OR(ISNUMBER(FIND(" m ",Table2[[#This Row],[loc?]])),ISNUMBER(FIND(" mm ",Table2[[#This Row],[loc?]]))),SUBSTITUTE(SUBSTITUTE(Table2[[#This Row],[loc?]]," m ","")," mm ","")="")</f>
        <v>0</v>
      </c>
      <c r="R1155" s="36" cm="1">
        <f t="array" ref="R1155">AVERAGE(IF(Table2[[#This Row],[Min_aerobic_1]:[Min_aerobic_2]]="NA",0,Table2[[#This Row],[Min_aerobic_1]:[Min_aerobic_2]]))</f>
        <v>1.2927008946114451E-4</v>
      </c>
    </row>
    <row r="1156" spans="1:18" x14ac:dyDescent="0.35">
      <c r="A1156" s="4" t="s">
        <v>3460</v>
      </c>
      <c r="B1156" s="4" t="s">
        <v>3461</v>
      </c>
      <c r="C1156" s="4" t="s">
        <v>3462</v>
      </c>
      <c r="D1156" s="6">
        <v>8.3927501155152704E-6</v>
      </c>
      <c r="E1156" s="6">
        <v>7.1496725213172902E-6</v>
      </c>
      <c r="F1156" s="6">
        <v>9.0555354016731396E-6</v>
      </c>
      <c r="G1156" s="6">
        <v>9.1272234271095002E-6</v>
      </c>
      <c r="H1156" s="6">
        <v>4.97754218196068E-6</v>
      </c>
      <c r="I1156" s="6">
        <v>4.8510450569214996E-6</v>
      </c>
      <c r="J1156" s="6">
        <v>5.0773152587632196E-6</v>
      </c>
      <c r="K1156" s="6">
        <v>5.2999102664692898E-6</v>
      </c>
      <c r="L1156" s="6">
        <v>5.5709411346351102E-6</v>
      </c>
      <c r="M1156" s="6">
        <v>5.2309696861851503E-6</v>
      </c>
      <c r="N1156" s="4" t="b">
        <f>_xlfn.XLOOKUP(Table2[[#This Row],[Protein]],Table3[name],Table3[subloc_assigned],"")&lt;&gt;""</f>
        <v>0</v>
      </c>
      <c r="O1156" s="6" t="str" cm="1">
        <f t="array" ref="O1156">IF(Table2[[#This Row],[modeled?]]," "&amp;_xlfn.TEXTJOIN(" ",FALSE,_xlfn._xlws.FILTER(Table3[subloc_assigned],Table3[name]=Table2[[#This Row],[Protein]],""))&amp;" ","")</f>
        <v/>
      </c>
      <c r="P1156" s="6" t="b">
        <f>OR(ISNUMBER(FIND(" m ",Table2[[#This Row],[loc?]])),ISNUMBER(FIND(" mm ",Table2[[#This Row],[loc?]])))</f>
        <v>0</v>
      </c>
      <c r="Q1156" s="6" t="b">
        <f>AND(OR(ISNUMBER(FIND(" m ",Table2[[#This Row],[loc?]])),ISNUMBER(FIND(" mm ",Table2[[#This Row],[loc?]]))),SUBSTITUTE(SUBSTITUTE(Table2[[#This Row],[loc?]]," m ","")," mm ","")="")</f>
        <v>0</v>
      </c>
      <c r="R1156" s="36" cm="1">
        <f t="array" ref="R1156">AVERAGE(IF(Table2[[#This Row],[Min_aerobic_1]:[Min_aerobic_2]]="NA",0,Table2[[#This Row],[Min_aerobic_1]:[Min_aerobic_2]]))</f>
        <v>7.7712113184162811E-6</v>
      </c>
    </row>
    <row r="1157" spans="1:18" x14ac:dyDescent="0.35">
      <c r="A1157" s="4" t="s">
        <v>3463</v>
      </c>
      <c r="B1157" s="4" t="s">
        <v>3464</v>
      </c>
      <c r="C1157" s="4" t="s">
        <v>3465</v>
      </c>
      <c r="D1157" s="6">
        <v>3.5132033672078201E-6</v>
      </c>
      <c r="E1157" s="6">
        <v>3.2779659568791702E-6</v>
      </c>
      <c r="F1157" s="6">
        <v>4.1266634550960704E-6</v>
      </c>
      <c r="G1157" s="6">
        <v>4.09732362423465E-6</v>
      </c>
      <c r="H1157" s="6">
        <v>3.3697000469084598E-6</v>
      </c>
      <c r="I1157" s="6">
        <v>3.2674066816956599E-6</v>
      </c>
      <c r="J1157" s="6">
        <v>3.5205644543175E-6</v>
      </c>
      <c r="K1157" s="6">
        <v>4.4223520998674399E-6</v>
      </c>
      <c r="L1157" s="6">
        <v>4.4714771735757202E-6</v>
      </c>
      <c r="M1157" s="6">
        <v>4.2700768620641104E-6</v>
      </c>
      <c r="N1157" s="4" t="b">
        <f>_xlfn.XLOOKUP(Table2[[#This Row],[Protein]],Table3[name],Table3[subloc_assigned],"")&lt;&gt;""</f>
        <v>0</v>
      </c>
      <c r="O1157" s="6" t="str" cm="1">
        <f t="array" ref="O1157">IF(Table2[[#This Row],[modeled?]]," "&amp;_xlfn.TEXTJOIN(" ",FALSE,_xlfn._xlws.FILTER(Table3[subloc_assigned],Table3[name]=Table2[[#This Row],[Protein]],""))&amp;" ","")</f>
        <v/>
      </c>
      <c r="P1157" s="6" t="b">
        <f>OR(ISNUMBER(FIND(" m ",Table2[[#This Row],[loc?]])),ISNUMBER(FIND(" mm ",Table2[[#This Row],[loc?]])))</f>
        <v>0</v>
      </c>
      <c r="Q1157" s="6" t="b">
        <f>AND(OR(ISNUMBER(FIND(" m ",Table2[[#This Row],[loc?]])),ISNUMBER(FIND(" mm ",Table2[[#This Row],[loc?]]))),SUBSTITUTE(SUBSTITUTE(Table2[[#This Row],[loc?]]," m ","")," mm ","")="")</f>
        <v>0</v>
      </c>
      <c r="R1157" s="36" cm="1">
        <f t="array" ref="R1157">AVERAGE(IF(Table2[[#This Row],[Min_aerobic_1]:[Min_aerobic_2]]="NA",0,Table2[[#This Row],[Min_aerobic_1]:[Min_aerobic_2]]))</f>
        <v>3.3955846620434949E-6</v>
      </c>
    </row>
    <row r="1158" spans="1:18" x14ac:dyDescent="0.35">
      <c r="A1158" s="4" t="s">
        <v>3466</v>
      </c>
      <c r="B1158" s="4" t="s">
        <v>3467</v>
      </c>
      <c r="C1158" s="4" t="s">
        <v>3468</v>
      </c>
      <c r="D1158" s="6">
        <v>3.3450695363154999E-6</v>
      </c>
      <c r="E1158" s="6">
        <v>3.8527083045797204E-6</v>
      </c>
      <c r="F1158" s="6">
        <v>3.9966644507914301E-6</v>
      </c>
      <c r="G1158" s="6">
        <v>4.1241820035647197E-6</v>
      </c>
      <c r="H1158" s="6">
        <v>2.10204116086477E-6</v>
      </c>
      <c r="I1158" s="6">
        <v>2.09507897469448E-6</v>
      </c>
      <c r="J1158" s="6">
        <v>2.20716990594888E-6</v>
      </c>
      <c r="K1158" s="6">
        <v>2.8859790668836901E-6</v>
      </c>
      <c r="L1158" s="6">
        <v>2.95510384677742E-6</v>
      </c>
      <c r="M1158" s="6">
        <v>2.89375202304226E-6</v>
      </c>
      <c r="N1158" s="4" t="b">
        <f>_xlfn.XLOOKUP(Table2[[#This Row],[Protein]],Table3[name],Table3[subloc_assigned],"")&lt;&gt;""</f>
        <v>0</v>
      </c>
      <c r="O1158" s="6" t="str" cm="1">
        <f t="array" ref="O1158">IF(Table2[[#This Row],[modeled?]]," "&amp;_xlfn.TEXTJOIN(" ",FALSE,_xlfn._xlws.FILTER(Table3[subloc_assigned],Table3[name]=Table2[[#This Row],[Protein]],""))&amp;" ","")</f>
        <v/>
      </c>
      <c r="P1158" s="6" t="b">
        <f>OR(ISNUMBER(FIND(" m ",Table2[[#This Row],[loc?]])),ISNUMBER(FIND(" mm ",Table2[[#This Row],[loc?]])))</f>
        <v>0</v>
      </c>
      <c r="Q1158" s="6" t="b">
        <f>AND(OR(ISNUMBER(FIND(" m ",Table2[[#This Row],[loc?]])),ISNUMBER(FIND(" mm ",Table2[[#This Row],[loc?]]))),SUBSTITUTE(SUBSTITUTE(Table2[[#This Row],[loc?]]," m ","")," mm ","")="")</f>
        <v>0</v>
      </c>
      <c r="R1158" s="36" cm="1">
        <f t="array" ref="R1158">AVERAGE(IF(Table2[[#This Row],[Min_aerobic_1]:[Min_aerobic_2]]="NA",0,Table2[[#This Row],[Min_aerobic_1]:[Min_aerobic_2]]))</f>
        <v>3.5988889204476103E-6</v>
      </c>
    </row>
    <row r="1159" spans="1:18" x14ac:dyDescent="0.35">
      <c r="A1159" s="4" t="s">
        <v>3469</v>
      </c>
      <c r="B1159" s="4" t="s">
        <v>3470</v>
      </c>
      <c r="C1159" s="4" t="s">
        <v>3470</v>
      </c>
      <c r="D1159" s="6">
        <v>2.2681778154176199E-5</v>
      </c>
      <c r="E1159" s="6">
        <v>1.8621408717937299E-5</v>
      </c>
      <c r="F1159" s="6">
        <v>2.1553562654256701E-5</v>
      </c>
      <c r="G1159" s="6">
        <v>2.1559727207555198E-5</v>
      </c>
      <c r="H1159" s="6">
        <v>1.7910160979881999E-5</v>
      </c>
      <c r="I1159" s="6">
        <v>1.7888508508910498E-5</v>
      </c>
      <c r="J1159" s="6">
        <v>1.7773941036093902E-5</v>
      </c>
      <c r="K1159" s="6">
        <v>1.7872009148398799E-5</v>
      </c>
      <c r="L1159" s="6">
        <v>1.7607246311021098E-5</v>
      </c>
      <c r="M1159" s="6">
        <v>1.74440361871598E-5</v>
      </c>
      <c r="N1159" s="4" t="b">
        <f>_xlfn.XLOOKUP(Table2[[#This Row],[Protein]],Table3[name],Table3[subloc_assigned],"")&lt;&gt;""</f>
        <v>0</v>
      </c>
      <c r="O1159" s="6" t="str" cm="1">
        <f t="array" ref="O1159">IF(Table2[[#This Row],[modeled?]]," "&amp;_xlfn.TEXTJOIN(" ",FALSE,_xlfn._xlws.FILTER(Table3[subloc_assigned],Table3[name]=Table2[[#This Row],[Protein]],""))&amp;" ","")</f>
        <v/>
      </c>
      <c r="P1159" s="6" t="b">
        <f>OR(ISNUMBER(FIND(" m ",Table2[[#This Row],[loc?]])),ISNUMBER(FIND(" mm ",Table2[[#This Row],[loc?]])))</f>
        <v>0</v>
      </c>
      <c r="Q1159" s="6" t="b">
        <f>AND(OR(ISNUMBER(FIND(" m ",Table2[[#This Row],[loc?]])),ISNUMBER(FIND(" mm ",Table2[[#This Row],[loc?]]))),SUBSTITUTE(SUBSTITUTE(Table2[[#This Row],[loc?]]," m ","")," mm ","")="")</f>
        <v>0</v>
      </c>
      <c r="R1159" s="36" cm="1">
        <f t="array" ref="R1159">AVERAGE(IF(Table2[[#This Row],[Min_aerobic_1]:[Min_aerobic_2]]="NA",0,Table2[[#This Row],[Min_aerobic_1]:[Min_aerobic_2]]))</f>
        <v>2.0651593436056747E-5</v>
      </c>
    </row>
    <row r="1160" spans="1:18" x14ac:dyDescent="0.35">
      <c r="A1160" s="4" t="s">
        <v>3471</v>
      </c>
      <c r="B1160" s="4" t="s">
        <v>3472</v>
      </c>
      <c r="C1160" s="4" t="s">
        <v>3473</v>
      </c>
      <c r="D1160" s="6">
        <v>3.9010059245646503E-5</v>
      </c>
      <c r="E1160" s="6">
        <v>4.1291871350869599E-5</v>
      </c>
      <c r="F1160" s="6">
        <v>3.7064891296181902E-5</v>
      </c>
      <c r="G1160" s="6">
        <v>3.9613397978198101E-5</v>
      </c>
      <c r="H1160" s="6">
        <v>2.63890891596817E-5</v>
      </c>
      <c r="I1160" s="6">
        <v>2.8345605285331301E-5</v>
      </c>
      <c r="J1160" s="6">
        <v>2.82654245007729E-5</v>
      </c>
      <c r="K1160" s="6">
        <v>3.0497300555968202E-5</v>
      </c>
      <c r="L1160" s="6">
        <v>3.2309475603148402E-5</v>
      </c>
      <c r="M1160" s="6">
        <v>3.2143651762635697E-5</v>
      </c>
      <c r="N1160" s="4" t="b">
        <f>_xlfn.XLOOKUP(Table2[[#This Row],[Protein]],Table3[name],Table3[subloc_assigned],"")&lt;&gt;""</f>
        <v>0</v>
      </c>
      <c r="O1160" s="6" t="str" cm="1">
        <f t="array" ref="O1160">IF(Table2[[#This Row],[modeled?]]," "&amp;_xlfn.TEXTJOIN(" ",FALSE,_xlfn._xlws.FILTER(Table3[subloc_assigned],Table3[name]=Table2[[#This Row],[Protein]],""))&amp;" ","")</f>
        <v/>
      </c>
      <c r="P1160" s="6" t="b">
        <f>OR(ISNUMBER(FIND(" m ",Table2[[#This Row],[loc?]])),ISNUMBER(FIND(" mm ",Table2[[#This Row],[loc?]])))</f>
        <v>0</v>
      </c>
      <c r="Q1160" s="6" t="b">
        <f>AND(OR(ISNUMBER(FIND(" m ",Table2[[#This Row],[loc?]])),ISNUMBER(FIND(" mm ",Table2[[#This Row],[loc?]]))),SUBSTITUTE(SUBSTITUTE(Table2[[#This Row],[loc?]]," m ","")," mm ","")="")</f>
        <v>0</v>
      </c>
      <c r="R1160" s="36" cm="1">
        <f t="array" ref="R1160">AVERAGE(IF(Table2[[#This Row],[Min_aerobic_1]:[Min_aerobic_2]]="NA",0,Table2[[#This Row],[Min_aerobic_1]:[Min_aerobic_2]]))</f>
        <v>4.0150965298258048E-5</v>
      </c>
    </row>
    <row r="1161" spans="1:18" x14ac:dyDescent="0.35">
      <c r="A1161" s="4" t="s">
        <v>3474</v>
      </c>
      <c r="B1161" s="4" t="s">
        <v>3475</v>
      </c>
      <c r="C1161" s="4" t="s">
        <v>3476</v>
      </c>
      <c r="D1161" s="4">
        <v>1.6841600061651501E-4</v>
      </c>
      <c r="E1161" s="4">
        <v>1.6111543202245601E-4</v>
      </c>
      <c r="F1161" s="4">
        <v>1.9519087318238301E-4</v>
      </c>
      <c r="G1161" s="4">
        <v>1.8632113647091601E-4</v>
      </c>
      <c r="H1161" s="4">
        <v>1.6415935014758401E-4</v>
      </c>
      <c r="I1161" s="4">
        <v>1.5440113958210399E-4</v>
      </c>
      <c r="J1161" s="4">
        <v>1.72978470823326E-4</v>
      </c>
      <c r="K1161" s="4">
        <v>1.73670617988187E-4</v>
      </c>
      <c r="L1161" s="4">
        <v>1.83314262166199E-4</v>
      </c>
      <c r="M1161" s="4">
        <v>1.7692365887074101E-4</v>
      </c>
      <c r="N1161" s="4" t="b">
        <f>_xlfn.XLOOKUP(Table2[[#This Row],[Protein]],Table3[name],Table3[subloc_assigned],"")&lt;&gt;""</f>
        <v>0</v>
      </c>
      <c r="O1161" s="6" t="str" cm="1">
        <f t="array" ref="O1161">IF(Table2[[#This Row],[modeled?]]," "&amp;_xlfn.TEXTJOIN(" ",FALSE,_xlfn._xlws.FILTER(Table3[subloc_assigned],Table3[name]=Table2[[#This Row],[Protein]],""))&amp;" ","")</f>
        <v/>
      </c>
      <c r="P1161" s="6" t="b">
        <f>OR(ISNUMBER(FIND(" m ",Table2[[#This Row],[loc?]])),ISNUMBER(FIND(" mm ",Table2[[#This Row],[loc?]])))</f>
        <v>0</v>
      </c>
      <c r="Q1161" s="6" t="b">
        <f>AND(OR(ISNUMBER(FIND(" m ",Table2[[#This Row],[loc?]])),ISNUMBER(FIND(" mm ",Table2[[#This Row],[loc?]]))),SUBSTITUTE(SUBSTITUTE(Table2[[#This Row],[loc?]]," m ","")," mm ","")="")</f>
        <v>0</v>
      </c>
      <c r="R1161" s="36" cm="1">
        <f t="array" ref="R1161">AVERAGE(IF(Table2[[#This Row],[Min_aerobic_1]:[Min_aerobic_2]]="NA",0,Table2[[#This Row],[Min_aerobic_1]:[Min_aerobic_2]]))</f>
        <v>1.6476571631948551E-4</v>
      </c>
    </row>
    <row r="1162" spans="1:18" x14ac:dyDescent="0.35">
      <c r="A1162" s="4" t="s">
        <v>3477</v>
      </c>
      <c r="B1162" s="4" t="s">
        <v>3478</v>
      </c>
      <c r="C1162" s="4" t="s">
        <v>3479</v>
      </c>
      <c r="D1162" s="6">
        <v>2.8466258129702301E-6</v>
      </c>
      <c r="E1162" s="6">
        <v>2.4808909066372801E-6</v>
      </c>
      <c r="F1162" s="6">
        <v>3.1077655829945099E-6</v>
      </c>
      <c r="G1162" s="6">
        <v>2.9337085170070001E-6</v>
      </c>
      <c r="H1162" s="6">
        <v>4.4771231390506298E-6</v>
      </c>
      <c r="I1162" s="6">
        <v>4.1009079246237198E-6</v>
      </c>
      <c r="J1162" s="6">
        <v>4.8355749400054101E-6</v>
      </c>
      <c r="K1162" s="6">
        <v>5.0692856034578301E-6</v>
      </c>
      <c r="L1162" s="6">
        <v>5.14033909497657E-6</v>
      </c>
      <c r="M1162" s="6">
        <v>4.8663230583200801E-6</v>
      </c>
      <c r="N1162" s="4" t="b">
        <f>_xlfn.XLOOKUP(Table2[[#This Row],[Protein]],Table3[name],Table3[subloc_assigned],"")&lt;&gt;""</f>
        <v>1</v>
      </c>
      <c r="O1162" s="6" t="str" cm="1">
        <f t="array" ref="O1162">IF(Table2[[#This Row],[modeled?]]," "&amp;_xlfn.TEXTJOIN(" ",FALSE,_xlfn._xlws.FILTER(Table3[subloc_assigned],Table3[name]=Table2[[#This Row],[Protein]],""))&amp;" ","")</f>
        <v xml:space="preserve"> vm </v>
      </c>
      <c r="P1162" s="6" t="b">
        <f>OR(ISNUMBER(FIND(" m ",Table2[[#This Row],[loc?]])),ISNUMBER(FIND(" mm ",Table2[[#This Row],[loc?]])))</f>
        <v>0</v>
      </c>
      <c r="Q1162" s="6" t="b">
        <f>AND(OR(ISNUMBER(FIND(" m ",Table2[[#This Row],[loc?]])),ISNUMBER(FIND(" mm ",Table2[[#This Row],[loc?]]))),SUBSTITUTE(SUBSTITUTE(Table2[[#This Row],[loc?]]," m ","")," mm ","")="")</f>
        <v>0</v>
      </c>
      <c r="R1162" s="36" cm="1">
        <f t="array" ref="R1162">AVERAGE(IF(Table2[[#This Row],[Min_aerobic_1]:[Min_aerobic_2]]="NA",0,Table2[[#This Row],[Min_aerobic_1]:[Min_aerobic_2]]))</f>
        <v>2.6637583598037551E-6</v>
      </c>
    </row>
    <row r="1163" spans="1:18" x14ac:dyDescent="0.35">
      <c r="A1163" s="4" t="s">
        <v>3480</v>
      </c>
      <c r="B1163" s="4" t="s">
        <v>3481</v>
      </c>
      <c r="C1163" s="4" t="s">
        <v>3482</v>
      </c>
      <c r="D1163" s="4">
        <v>2.2750914873144799E-3</v>
      </c>
      <c r="E1163" s="4">
        <v>2.11188034945333E-3</v>
      </c>
      <c r="F1163" s="4">
        <v>2.3411555413183401E-3</v>
      </c>
      <c r="G1163" s="4">
        <v>2.1418953075894899E-3</v>
      </c>
      <c r="H1163" s="4">
        <v>1.4391052303745499E-3</v>
      </c>
      <c r="I1163" s="4">
        <v>1.43471361482832E-3</v>
      </c>
      <c r="J1163" s="4">
        <v>1.46647625872731E-3</v>
      </c>
      <c r="K1163" s="4">
        <v>1.2843209997682699E-3</v>
      </c>
      <c r="L1163" s="4">
        <v>1.7193120375253101E-3</v>
      </c>
      <c r="M1163" s="4">
        <v>1.64172023008665E-3</v>
      </c>
      <c r="N1163" s="4" t="b">
        <f>_xlfn.XLOOKUP(Table2[[#This Row],[Protein]],Table3[name],Table3[subloc_assigned],"")&lt;&gt;""</f>
        <v>0</v>
      </c>
      <c r="O1163" s="6" t="str" cm="1">
        <f t="array" ref="O1163">IF(Table2[[#This Row],[modeled?]]," "&amp;_xlfn.TEXTJOIN(" ",FALSE,_xlfn._xlws.FILTER(Table3[subloc_assigned],Table3[name]=Table2[[#This Row],[Protein]],""))&amp;" ","")</f>
        <v/>
      </c>
      <c r="P1163" s="6" t="b">
        <f>OR(ISNUMBER(FIND(" m ",Table2[[#This Row],[loc?]])),ISNUMBER(FIND(" mm ",Table2[[#This Row],[loc?]])))</f>
        <v>0</v>
      </c>
      <c r="Q1163" s="6" t="b">
        <f>AND(OR(ISNUMBER(FIND(" m ",Table2[[#This Row],[loc?]])),ISNUMBER(FIND(" mm ",Table2[[#This Row],[loc?]]))),SUBSTITUTE(SUBSTITUTE(Table2[[#This Row],[loc?]]," m ","")," mm ","")="")</f>
        <v>0</v>
      </c>
      <c r="R1163" s="36" cm="1">
        <f t="array" ref="R1163">AVERAGE(IF(Table2[[#This Row],[Min_aerobic_1]:[Min_aerobic_2]]="NA",0,Table2[[#This Row],[Min_aerobic_1]:[Min_aerobic_2]]))</f>
        <v>2.1934859183839047E-3</v>
      </c>
    </row>
    <row r="1164" spans="1:18" x14ac:dyDescent="0.35">
      <c r="A1164" s="4" t="s">
        <v>3483</v>
      </c>
      <c r="B1164" s="4" t="s">
        <v>3484</v>
      </c>
      <c r="C1164" s="4" t="s">
        <v>3485</v>
      </c>
      <c r="D1164" s="6">
        <v>3.1219083144325003E-5</v>
      </c>
      <c r="E1164" s="6">
        <v>4.1165022710016799E-5</v>
      </c>
      <c r="F1164" s="6">
        <v>3.4257470087652697E-5</v>
      </c>
      <c r="G1164" s="6">
        <v>3.5285966136180998E-5</v>
      </c>
      <c r="H1164" s="6">
        <v>2.33776529038397E-5</v>
      </c>
      <c r="I1164" s="6">
        <v>2.4177461265097399E-5</v>
      </c>
      <c r="J1164" s="6">
        <v>2.3804676618477499E-5</v>
      </c>
      <c r="K1164" s="6">
        <v>2.73691718238974E-5</v>
      </c>
      <c r="L1164" s="6">
        <v>2.7361001626349701E-5</v>
      </c>
      <c r="M1164" s="6">
        <v>2.7702075446523402E-5</v>
      </c>
      <c r="N1164" s="4" t="b">
        <f>_xlfn.XLOOKUP(Table2[[#This Row],[Protein]],Table3[name],Table3[subloc_assigned],"")&lt;&gt;""</f>
        <v>0</v>
      </c>
      <c r="O1164" s="6" t="str" cm="1">
        <f t="array" ref="O1164">IF(Table2[[#This Row],[modeled?]]," "&amp;_xlfn.TEXTJOIN(" ",FALSE,_xlfn._xlws.FILTER(Table3[subloc_assigned],Table3[name]=Table2[[#This Row],[Protein]],""))&amp;" ","")</f>
        <v/>
      </c>
      <c r="P1164" s="6" t="b">
        <f>OR(ISNUMBER(FIND(" m ",Table2[[#This Row],[loc?]])),ISNUMBER(FIND(" mm ",Table2[[#This Row],[loc?]])))</f>
        <v>0</v>
      </c>
      <c r="Q1164" s="6" t="b">
        <f>AND(OR(ISNUMBER(FIND(" m ",Table2[[#This Row],[loc?]])),ISNUMBER(FIND(" mm ",Table2[[#This Row],[loc?]]))),SUBSTITUTE(SUBSTITUTE(Table2[[#This Row],[loc?]]," m ","")," mm ","")="")</f>
        <v>0</v>
      </c>
      <c r="R1164" s="36" cm="1">
        <f t="array" ref="R1164">AVERAGE(IF(Table2[[#This Row],[Min_aerobic_1]:[Min_aerobic_2]]="NA",0,Table2[[#This Row],[Min_aerobic_1]:[Min_aerobic_2]]))</f>
        <v>3.6192052927170901E-5</v>
      </c>
    </row>
    <row r="1165" spans="1:18" x14ac:dyDescent="0.35">
      <c r="A1165" s="4" t="s">
        <v>3486</v>
      </c>
      <c r="B1165" s="4" t="s">
        <v>3487</v>
      </c>
      <c r="C1165" s="4" t="s">
        <v>3488</v>
      </c>
      <c r="D1165" s="6">
        <v>6.4396404745644401E-6</v>
      </c>
      <c r="E1165" s="6">
        <v>6.2659160677095201E-6</v>
      </c>
      <c r="F1165" s="6">
        <v>7.7280255437443399E-6</v>
      </c>
      <c r="G1165" s="6">
        <v>8.0194143737129504E-6</v>
      </c>
      <c r="H1165" s="6">
        <v>7.3318788218552697E-6</v>
      </c>
      <c r="I1165" s="6">
        <v>7.2002329482098098E-6</v>
      </c>
      <c r="J1165" s="6">
        <v>7.6145659573153004E-6</v>
      </c>
      <c r="K1165" s="6">
        <v>8.3813721823404293E-6</v>
      </c>
      <c r="L1165" s="6">
        <v>8.5346187832953905E-6</v>
      </c>
      <c r="M1165" s="6">
        <v>8.1493011929110197E-6</v>
      </c>
      <c r="N1165" s="4" t="b">
        <f>_xlfn.XLOOKUP(Table2[[#This Row],[Protein]],Table3[name],Table3[subloc_assigned],"")&lt;&gt;""</f>
        <v>0</v>
      </c>
      <c r="O1165" s="6" t="str" cm="1">
        <f t="array" ref="O1165">IF(Table2[[#This Row],[modeled?]]," "&amp;_xlfn.TEXTJOIN(" ",FALSE,_xlfn._xlws.FILTER(Table3[subloc_assigned],Table3[name]=Table2[[#This Row],[Protein]],""))&amp;" ","")</f>
        <v/>
      </c>
      <c r="P1165" s="6" t="b">
        <f>OR(ISNUMBER(FIND(" m ",Table2[[#This Row],[loc?]])),ISNUMBER(FIND(" mm ",Table2[[#This Row],[loc?]])))</f>
        <v>0</v>
      </c>
      <c r="Q1165" s="6" t="b">
        <f>AND(OR(ISNUMBER(FIND(" m ",Table2[[#This Row],[loc?]])),ISNUMBER(FIND(" mm ",Table2[[#This Row],[loc?]]))),SUBSTITUTE(SUBSTITUTE(Table2[[#This Row],[loc?]]," m ","")," mm ","")="")</f>
        <v>0</v>
      </c>
      <c r="R1165" s="36" cm="1">
        <f t="array" ref="R1165">AVERAGE(IF(Table2[[#This Row],[Min_aerobic_1]:[Min_aerobic_2]]="NA",0,Table2[[#This Row],[Min_aerobic_1]:[Min_aerobic_2]]))</f>
        <v>6.3527782711369805E-6</v>
      </c>
    </row>
    <row r="1166" spans="1:18" x14ac:dyDescent="0.35">
      <c r="A1166" s="4" t="s">
        <v>3489</v>
      </c>
      <c r="B1166" s="4" t="s">
        <v>3490</v>
      </c>
      <c r="C1166" s="4" t="s">
        <v>3491</v>
      </c>
      <c r="D1166" s="6">
        <v>2.3520512021359201E-6</v>
      </c>
      <c r="E1166" s="6">
        <v>2.08997601016594E-6</v>
      </c>
      <c r="F1166" s="6">
        <v>2.87605679752832E-6</v>
      </c>
      <c r="G1166" s="6">
        <v>2.8309573627584301E-6</v>
      </c>
      <c r="H1166" s="6">
        <v>1.69689027421923E-6</v>
      </c>
      <c r="I1166" s="6">
        <v>2.13375341927576E-6</v>
      </c>
      <c r="J1166" s="6">
        <v>1.70283178885578E-6</v>
      </c>
      <c r="K1166" s="6">
        <v>1.9185702343501799E-6</v>
      </c>
      <c r="L1166" s="6">
        <v>1.9033177915340601E-6</v>
      </c>
      <c r="M1166" s="6">
        <v>1.8658612465482999E-6</v>
      </c>
      <c r="N1166" s="4" t="b">
        <f>_xlfn.XLOOKUP(Table2[[#This Row],[Protein]],Table3[name],Table3[subloc_assigned],"")&lt;&gt;""</f>
        <v>0</v>
      </c>
      <c r="O1166" s="6" t="str" cm="1">
        <f t="array" ref="O1166">IF(Table2[[#This Row],[modeled?]]," "&amp;_xlfn.TEXTJOIN(" ",FALSE,_xlfn._xlws.FILTER(Table3[subloc_assigned],Table3[name]=Table2[[#This Row],[Protein]],""))&amp;" ","")</f>
        <v/>
      </c>
      <c r="P1166" s="6" t="b">
        <f>OR(ISNUMBER(FIND(" m ",Table2[[#This Row],[loc?]])),ISNUMBER(FIND(" mm ",Table2[[#This Row],[loc?]])))</f>
        <v>0</v>
      </c>
      <c r="Q1166" s="6" t="b">
        <f>AND(OR(ISNUMBER(FIND(" m ",Table2[[#This Row],[loc?]])),ISNUMBER(FIND(" mm ",Table2[[#This Row],[loc?]]))),SUBSTITUTE(SUBSTITUTE(Table2[[#This Row],[loc?]]," m ","")," mm ","")="")</f>
        <v>0</v>
      </c>
      <c r="R1166" s="36" cm="1">
        <f t="array" ref="R1166">AVERAGE(IF(Table2[[#This Row],[Min_aerobic_1]:[Min_aerobic_2]]="NA",0,Table2[[#This Row],[Min_aerobic_1]:[Min_aerobic_2]]))</f>
        <v>2.2210136061509303E-6</v>
      </c>
    </row>
    <row r="1167" spans="1:18" x14ac:dyDescent="0.35">
      <c r="A1167" s="4" t="s">
        <v>3492</v>
      </c>
      <c r="B1167" s="4" t="s">
        <v>3493</v>
      </c>
      <c r="C1167" s="4" t="s">
        <v>3494</v>
      </c>
      <c r="D1167" s="6">
        <v>2.0461073048879201E-5</v>
      </c>
      <c r="E1167" s="6">
        <v>1.7035219877048899E-5</v>
      </c>
      <c r="F1167" s="6">
        <v>2.1713050314702298E-5</v>
      </c>
      <c r="G1167" s="6">
        <v>2.08806789973679E-5</v>
      </c>
      <c r="H1167" s="6">
        <v>1.8049473211229499E-5</v>
      </c>
      <c r="I1167" s="6">
        <v>1.8325158099879202E-5</v>
      </c>
      <c r="J1167" s="6">
        <v>1.9244281632232801E-5</v>
      </c>
      <c r="K1167" s="6">
        <v>1.68231799831242E-5</v>
      </c>
      <c r="L1167" s="6">
        <v>1.7725797597062998E-5</v>
      </c>
      <c r="M1167" s="6">
        <v>1.72289818917073E-5</v>
      </c>
      <c r="N1167" s="4" t="b">
        <f>_xlfn.XLOOKUP(Table2[[#This Row],[Protein]],Table3[name],Table3[subloc_assigned],"")&lt;&gt;""</f>
        <v>0</v>
      </c>
      <c r="O1167" s="6" t="str" cm="1">
        <f t="array" ref="O1167">IF(Table2[[#This Row],[modeled?]]," "&amp;_xlfn.TEXTJOIN(" ",FALSE,_xlfn._xlws.FILTER(Table3[subloc_assigned],Table3[name]=Table2[[#This Row],[Protein]],""))&amp;" ","")</f>
        <v/>
      </c>
      <c r="P1167" s="6" t="b">
        <f>OR(ISNUMBER(FIND(" m ",Table2[[#This Row],[loc?]])),ISNUMBER(FIND(" mm ",Table2[[#This Row],[loc?]])))</f>
        <v>0</v>
      </c>
      <c r="Q1167" s="6" t="b">
        <f>AND(OR(ISNUMBER(FIND(" m ",Table2[[#This Row],[loc?]])),ISNUMBER(FIND(" mm ",Table2[[#This Row],[loc?]]))),SUBSTITUTE(SUBSTITUTE(Table2[[#This Row],[loc?]]," m ","")," mm ","")="")</f>
        <v>0</v>
      </c>
      <c r="R1167" s="36" cm="1">
        <f t="array" ref="R1167">AVERAGE(IF(Table2[[#This Row],[Min_aerobic_1]:[Min_aerobic_2]]="NA",0,Table2[[#This Row],[Min_aerobic_1]:[Min_aerobic_2]]))</f>
        <v>1.8748146462964048E-5</v>
      </c>
    </row>
    <row r="1168" spans="1:18" x14ac:dyDescent="0.35">
      <c r="A1168" s="4" t="s">
        <v>3495</v>
      </c>
      <c r="B1168" s="4" t="s">
        <v>3496</v>
      </c>
      <c r="C1168" s="4" t="s">
        <v>3497</v>
      </c>
      <c r="D1168" s="4" t="s">
        <v>19</v>
      </c>
      <c r="E1168" s="4" t="s">
        <v>19</v>
      </c>
      <c r="F1168" s="4" t="s">
        <v>19</v>
      </c>
      <c r="G1168" s="4" t="s">
        <v>19</v>
      </c>
      <c r="H1168" s="6">
        <v>3.3718328077211301E-6</v>
      </c>
      <c r="I1168" s="6">
        <v>2.8028027827893202E-6</v>
      </c>
      <c r="J1168" s="6">
        <v>3.8292906812603503E-6</v>
      </c>
      <c r="K1168" s="6">
        <v>2.7552404469980999E-6</v>
      </c>
      <c r="L1168" s="6">
        <v>3.2310089922672601E-6</v>
      </c>
      <c r="M1168" s="6">
        <v>3.0912482482503298E-6</v>
      </c>
      <c r="N1168" s="4" t="b">
        <f>_xlfn.XLOOKUP(Table2[[#This Row],[Protein]],Table3[name],Table3[subloc_assigned],"")&lt;&gt;""</f>
        <v>1</v>
      </c>
      <c r="O1168" s="6" t="str" cm="1">
        <f t="array" ref="O1168">IF(Table2[[#This Row],[modeled?]]," "&amp;_xlfn.TEXTJOIN(" ",FALSE,_xlfn._xlws.FILTER(Table3[subloc_assigned],Table3[name]=Table2[[#This Row],[Protein]],""))&amp;" ","")</f>
        <v xml:space="preserve"> c </v>
      </c>
      <c r="P1168" s="6" t="b">
        <f>OR(ISNUMBER(FIND(" m ",Table2[[#This Row],[loc?]])),ISNUMBER(FIND(" mm ",Table2[[#This Row],[loc?]])))</f>
        <v>0</v>
      </c>
      <c r="Q1168" s="6" t="b">
        <f>AND(OR(ISNUMBER(FIND(" m ",Table2[[#This Row],[loc?]])),ISNUMBER(FIND(" mm ",Table2[[#This Row],[loc?]]))),SUBSTITUTE(SUBSTITUTE(Table2[[#This Row],[loc?]]," m ","")," mm ","")="")</f>
        <v>0</v>
      </c>
      <c r="R1168" s="36" cm="1">
        <f t="array" ref="R1168">AVERAGE(IF(Table2[[#This Row],[Min_aerobic_1]:[Min_aerobic_2]]="NA",0,Table2[[#This Row],[Min_aerobic_1]:[Min_aerobic_2]]))</f>
        <v>0</v>
      </c>
    </row>
    <row r="1169" spans="1:18" x14ac:dyDescent="0.35">
      <c r="A1169" s="4" t="s">
        <v>3498</v>
      </c>
      <c r="B1169" s="4" t="s">
        <v>3499</v>
      </c>
      <c r="C1169" s="4" t="s">
        <v>3500</v>
      </c>
      <c r="D1169" s="6">
        <v>4.7284639710822803E-6</v>
      </c>
      <c r="E1169" s="6">
        <v>4.76306140141166E-6</v>
      </c>
      <c r="F1169" s="6">
        <v>5.5590944769532802E-6</v>
      </c>
      <c r="G1169" s="6">
        <v>5.6785954740148303E-6</v>
      </c>
      <c r="H1169" s="6">
        <v>6.4218152712282797E-6</v>
      </c>
      <c r="I1169" s="6">
        <v>6.3087954292383702E-6</v>
      </c>
      <c r="J1169" s="6">
        <v>5.9730828985972802E-6</v>
      </c>
      <c r="K1169" s="6">
        <v>6.4745177815233101E-6</v>
      </c>
      <c r="L1169" s="6">
        <v>7.30701346834105E-6</v>
      </c>
      <c r="M1169" s="6">
        <v>6.9356628740049799E-6</v>
      </c>
      <c r="N1169" s="4" t="b">
        <f>_xlfn.XLOOKUP(Table2[[#This Row],[Protein]],Table3[name],Table3[subloc_assigned],"")&lt;&gt;""</f>
        <v>0</v>
      </c>
      <c r="O1169" s="6" t="str" cm="1">
        <f t="array" ref="O1169">IF(Table2[[#This Row],[modeled?]]," "&amp;_xlfn.TEXTJOIN(" ",FALSE,_xlfn._xlws.FILTER(Table3[subloc_assigned],Table3[name]=Table2[[#This Row],[Protein]],""))&amp;" ","")</f>
        <v/>
      </c>
      <c r="P1169" s="6" t="b">
        <f>OR(ISNUMBER(FIND(" m ",Table2[[#This Row],[loc?]])),ISNUMBER(FIND(" mm ",Table2[[#This Row],[loc?]])))</f>
        <v>0</v>
      </c>
      <c r="Q1169" s="6" t="b">
        <f>AND(OR(ISNUMBER(FIND(" m ",Table2[[#This Row],[loc?]])),ISNUMBER(FIND(" mm ",Table2[[#This Row],[loc?]]))),SUBSTITUTE(SUBSTITUTE(Table2[[#This Row],[loc?]]," m ","")," mm ","")="")</f>
        <v>0</v>
      </c>
      <c r="R1169" s="36" cm="1">
        <f t="array" ref="R1169">AVERAGE(IF(Table2[[#This Row],[Min_aerobic_1]:[Min_aerobic_2]]="NA",0,Table2[[#This Row],[Min_aerobic_1]:[Min_aerobic_2]]))</f>
        <v>4.7457626862469701E-6</v>
      </c>
    </row>
    <row r="1170" spans="1:18" x14ac:dyDescent="0.35">
      <c r="A1170" s="4" t="s">
        <v>3501</v>
      </c>
      <c r="B1170" s="4" t="s">
        <v>3502</v>
      </c>
      <c r="C1170" s="4" t="s">
        <v>3503</v>
      </c>
      <c r="D1170" s="6">
        <v>1.9506470119016801E-5</v>
      </c>
      <c r="E1170" s="6">
        <v>1.6655236779355301E-5</v>
      </c>
      <c r="F1170" s="6">
        <v>2.06719199731389E-5</v>
      </c>
      <c r="G1170" s="6">
        <v>2.0924977773820699E-5</v>
      </c>
      <c r="H1170" s="6">
        <v>1.9395422884416602E-5</v>
      </c>
      <c r="I1170" s="6">
        <v>1.9951437196778E-5</v>
      </c>
      <c r="J1170" s="6">
        <v>1.9853543084566001E-5</v>
      </c>
      <c r="K1170" s="6">
        <v>2.1080814516140798E-5</v>
      </c>
      <c r="L1170" s="6">
        <v>2.1735300973660299E-5</v>
      </c>
      <c r="M1170" s="6">
        <v>2.13676372362141E-5</v>
      </c>
      <c r="N1170" s="4" t="b">
        <f>_xlfn.XLOOKUP(Table2[[#This Row],[Protein]],Table3[name],Table3[subloc_assigned],"")&lt;&gt;""</f>
        <v>0</v>
      </c>
      <c r="O1170" s="6" t="str" cm="1">
        <f t="array" ref="O1170">IF(Table2[[#This Row],[modeled?]]," "&amp;_xlfn.TEXTJOIN(" ",FALSE,_xlfn._xlws.FILTER(Table3[subloc_assigned],Table3[name]=Table2[[#This Row],[Protein]],""))&amp;" ","")</f>
        <v/>
      </c>
      <c r="P1170" s="6" t="b">
        <f>OR(ISNUMBER(FIND(" m ",Table2[[#This Row],[loc?]])),ISNUMBER(FIND(" mm ",Table2[[#This Row],[loc?]])))</f>
        <v>0</v>
      </c>
      <c r="Q1170" s="6" t="b">
        <f>AND(OR(ISNUMBER(FIND(" m ",Table2[[#This Row],[loc?]])),ISNUMBER(FIND(" mm ",Table2[[#This Row],[loc?]]))),SUBSTITUTE(SUBSTITUTE(Table2[[#This Row],[loc?]]," m ","")," mm ","")="")</f>
        <v>0</v>
      </c>
      <c r="R1170" s="36" cm="1">
        <f t="array" ref="R1170">AVERAGE(IF(Table2[[#This Row],[Min_aerobic_1]:[Min_aerobic_2]]="NA",0,Table2[[#This Row],[Min_aerobic_1]:[Min_aerobic_2]]))</f>
        <v>1.8080853449186051E-5</v>
      </c>
    </row>
    <row r="1171" spans="1:18" x14ac:dyDescent="0.35">
      <c r="A1171" s="4" t="s">
        <v>3504</v>
      </c>
      <c r="B1171" s="4" t="s">
        <v>3505</v>
      </c>
      <c r="C1171" s="4" t="s">
        <v>3506</v>
      </c>
      <c r="D1171" s="6">
        <v>4.4479101233328902E-5</v>
      </c>
      <c r="E1171" s="6">
        <v>3.4667560719978802E-5</v>
      </c>
      <c r="F1171" s="6">
        <v>4.7169662765898602E-5</v>
      </c>
      <c r="G1171" s="6">
        <v>5.1592179332036698E-5</v>
      </c>
      <c r="H1171" s="6">
        <v>3.4203527929216799E-5</v>
      </c>
      <c r="I1171" s="6">
        <v>3.6465469700690903E-5</v>
      </c>
      <c r="J1171" s="6">
        <v>3.2234660830954102E-5</v>
      </c>
      <c r="K1171" s="6">
        <v>3.9498704961390397E-5</v>
      </c>
      <c r="L1171" s="6">
        <v>4.3090577846194501E-5</v>
      </c>
      <c r="M1171" s="6">
        <v>4.2855344892738699E-5</v>
      </c>
      <c r="N1171" s="4" t="b">
        <f>_xlfn.XLOOKUP(Table2[[#This Row],[Protein]],Table3[name],Table3[subloc_assigned],"")&lt;&gt;""</f>
        <v>0</v>
      </c>
      <c r="O1171" s="6" t="str" cm="1">
        <f t="array" ref="O1171">IF(Table2[[#This Row],[modeled?]]," "&amp;_xlfn.TEXTJOIN(" ",FALSE,_xlfn._xlws.FILTER(Table3[subloc_assigned],Table3[name]=Table2[[#This Row],[Protein]],""))&amp;" ","")</f>
        <v/>
      </c>
      <c r="P1171" s="6" t="b">
        <f>OR(ISNUMBER(FIND(" m ",Table2[[#This Row],[loc?]])),ISNUMBER(FIND(" mm ",Table2[[#This Row],[loc?]])))</f>
        <v>0</v>
      </c>
      <c r="Q1171" s="6" t="b">
        <f>AND(OR(ISNUMBER(FIND(" m ",Table2[[#This Row],[loc?]])),ISNUMBER(FIND(" mm ",Table2[[#This Row],[loc?]]))),SUBSTITUTE(SUBSTITUTE(Table2[[#This Row],[loc?]]," m ","")," mm ","")="")</f>
        <v>0</v>
      </c>
      <c r="R1171" s="36" cm="1">
        <f t="array" ref="R1171">AVERAGE(IF(Table2[[#This Row],[Min_aerobic_1]:[Min_aerobic_2]]="NA",0,Table2[[#This Row],[Min_aerobic_1]:[Min_aerobic_2]]))</f>
        <v>3.9573330976653848E-5</v>
      </c>
    </row>
    <row r="1172" spans="1:18" x14ac:dyDescent="0.35">
      <c r="A1172" s="4" t="s">
        <v>3507</v>
      </c>
      <c r="B1172" s="4" t="s">
        <v>3508</v>
      </c>
      <c r="C1172" s="4" t="s">
        <v>3509</v>
      </c>
      <c r="D1172" s="4">
        <v>4.8098671776010101E-4</v>
      </c>
      <c r="E1172" s="4">
        <v>3.8429437029664998E-4</v>
      </c>
      <c r="F1172" s="4">
        <v>4.9425989313665398E-4</v>
      </c>
      <c r="G1172" s="4">
        <v>4.7378586563970402E-4</v>
      </c>
      <c r="H1172" s="4">
        <v>2.6030509604943897E-4</v>
      </c>
      <c r="I1172" s="4">
        <v>2.6008506584670202E-4</v>
      </c>
      <c r="J1172" s="4">
        <v>2.6256452682627999E-4</v>
      </c>
      <c r="K1172" s="4">
        <v>2.6235575934651999E-4</v>
      </c>
      <c r="L1172" s="4">
        <v>2.78643413925024E-4</v>
      </c>
      <c r="M1172" s="4">
        <v>2.79954603878012E-4</v>
      </c>
      <c r="N1172" s="4" t="b">
        <f>_xlfn.XLOOKUP(Table2[[#This Row],[Protein]],Table3[name],Table3[subloc_assigned],"")&lt;&gt;""</f>
        <v>0</v>
      </c>
      <c r="O1172" s="6" t="str" cm="1">
        <f t="array" ref="O1172">IF(Table2[[#This Row],[modeled?]]," "&amp;_xlfn.TEXTJOIN(" ",FALSE,_xlfn._xlws.FILTER(Table3[subloc_assigned],Table3[name]=Table2[[#This Row],[Protein]],""))&amp;" ","")</f>
        <v/>
      </c>
      <c r="P1172" s="6" t="b">
        <f>OR(ISNUMBER(FIND(" m ",Table2[[#This Row],[loc?]])),ISNUMBER(FIND(" mm ",Table2[[#This Row],[loc?]])))</f>
        <v>0</v>
      </c>
      <c r="Q1172" s="6" t="b">
        <f>AND(OR(ISNUMBER(FIND(" m ",Table2[[#This Row],[loc?]])),ISNUMBER(FIND(" mm ",Table2[[#This Row],[loc?]]))),SUBSTITUTE(SUBSTITUTE(Table2[[#This Row],[loc?]]," m ","")," mm ","")="")</f>
        <v>0</v>
      </c>
      <c r="R1172" s="36" cm="1">
        <f t="array" ref="R1172">AVERAGE(IF(Table2[[#This Row],[Min_aerobic_1]:[Min_aerobic_2]]="NA",0,Table2[[#This Row],[Min_aerobic_1]:[Min_aerobic_2]]))</f>
        <v>4.3264054402837549E-4</v>
      </c>
    </row>
    <row r="1173" spans="1:18" x14ac:dyDescent="0.35">
      <c r="A1173" s="4" t="s">
        <v>3510</v>
      </c>
      <c r="B1173" s="4" t="s">
        <v>3511</v>
      </c>
      <c r="C1173" s="4" t="s">
        <v>3512</v>
      </c>
      <c r="D1173" s="6">
        <v>4.0311161430434301E-5</v>
      </c>
      <c r="E1173" s="6">
        <v>3.1073418477672903E-5</v>
      </c>
      <c r="F1173" s="6">
        <v>4.6361382652061098E-5</v>
      </c>
      <c r="G1173" s="6">
        <v>4.65812768194637E-5</v>
      </c>
      <c r="H1173" s="6">
        <v>4.1839996888981002E-5</v>
      </c>
      <c r="I1173" s="6">
        <v>4.1781598674144098E-5</v>
      </c>
      <c r="J1173" s="6">
        <v>4.2971486471685003E-5</v>
      </c>
      <c r="K1173" s="6">
        <v>4.1382249332844401E-5</v>
      </c>
      <c r="L1173" s="6">
        <v>5.0939008573435E-5</v>
      </c>
      <c r="M1173" s="6">
        <v>5.2735507667468701E-5</v>
      </c>
      <c r="N1173" s="4" t="b">
        <f>_xlfn.XLOOKUP(Table2[[#This Row],[Protein]],Table3[name],Table3[subloc_assigned],"")&lt;&gt;""</f>
        <v>0</v>
      </c>
      <c r="O1173" s="6" t="str" cm="1">
        <f t="array" ref="O1173">IF(Table2[[#This Row],[modeled?]]," "&amp;_xlfn.TEXTJOIN(" ",FALSE,_xlfn._xlws.FILTER(Table3[subloc_assigned],Table3[name]=Table2[[#This Row],[Protein]],""))&amp;" ","")</f>
        <v/>
      </c>
      <c r="P1173" s="6" t="b">
        <f>OR(ISNUMBER(FIND(" m ",Table2[[#This Row],[loc?]])),ISNUMBER(FIND(" mm ",Table2[[#This Row],[loc?]])))</f>
        <v>0</v>
      </c>
      <c r="Q1173" s="6" t="b">
        <f>AND(OR(ISNUMBER(FIND(" m ",Table2[[#This Row],[loc?]])),ISNUMBER(FIND(" mm ",Table2[[#This Row],[loc?]]))),SUBSTITUTE(SUBSTITUTE(Table2[[#This Row],[loc?]]," m ","")," mm ","")="")</f>
        <v>0</v>
      </c>
      <c r="R1173" s="36" cm="1">
        <f t="array" ref="R1173">AVERAGE(IF(Table2[[#This Row],[Min_aerobic_1]:[Min_aerobic_2]]="NA",0,Table2[[#This Row],[Min_aerobic_1]:[Min_aerobic_2]]))</f>
        <v>3.5692289954053602E-5</v>
      </c>
    </row>
    <row r="1174" spans="1:18" x14ac:dyDescent="0.35">
      <c r="A1174" s="4" t="s">
        <v>3513</v>
      </c>
      <c r="B1174" s="4" t="s">
        <v>3514</v>
      </c>
      <c r="C1174" s="4" t="s">
        <v>3515</v>
      </c>
      <c r="D1174" s="4" t="s">
        <v>19</v>
      </c>
      <c r="E1174" s="4" t="s">
        <v>19</v>
      </c>
      <c r="F1174" s="4" t="s">
        <v>19</v>
      </c>
      <c r="G1174" s="4" t="s">
        <v>19</v>
      </c>
      <c r="H1174" s="6">
        <v>7.7421487724179297E-6</v>
      </c>
      <c r="I1174" s="6">
        <v>7.5121432583847703E-6</v>
      </c>
      <c r="J1174" s="6">
        <v>7.7598961160596607E-6</v>
      </c>
      <c r="K1174" s="6">
        <v>7.1444207951922899E-6</v>
      </c>
      <c r="L1174" s="6">
        <v>8.0499001112315101E-6</v>
      </c>
      <c r="M1174" s="6">
        <v>7.9359084973051694E-6</v>
      </c>
      <c r="N1174" s="4" t="b">
        <f>_xlfn.XLOOKUP(Table2[[#This Row],[Protein]],Table3[name],Table3[subloc_assigned],"")&lt;&gt;""</f>
        <v>0</v>
      </c>
      <c r="O1174" s="6" t="str" cm="1">
        <f t="array" ref="O1174">IF(Table2[[#This Row],[modeled?]]," "&amp;_xlfn.TEXTJOIN(" ",FALSE,_xlfn._xlws.FILTER(Table3[subloc_assigned],Table3[name]=Table2[[#This Row],[Protein]],""))&amp;" ","")</f>
        <v/>
      </c>
      <c r="P1174" s="6" t="b">
        <f>OR(ISNUMBER(FIND(" m ",Table2[[#This Row],[loc?]])),ISNUMBER(FIND(" mm ",Table2[[#This Row],[loc?]])))</f>
        <v>0</v>
      </c>
      <c r="Q1174" s="6" t="b">
        <f>AND(OR(ISNUMBER(FIND(" m ",Table2[[#This Row],[loc?]])),ISNUMBER(FIND(" mm ",Table2[[#This Row],[loc?]]))),SUBSTITUTE(SUBSTITUTE(Table2[[#This Row],[loc?]]," m ","")," mm ","")="")</f>
        <v>0</v>
      </c>
      <c r="R1174" s="36" cm="1">
        <f t="array" ref="R1174">AVERAGE(IF(Table2[[#This Row],[Min_aerobic_1]:[Min_aerobic_2]]="NA",0,Table2[[#This Row],[Min_aerobic_1]:[Min_aerobic_2]]))</f>
        <v>0</v>
      </c>
    </row>
    <row r="1175" spans="1:18" x14ac:dyDescent="0.35">
      <c r="A1175" s="4" t="s">
        <v>3516</v>
      </c>
      <c r="B1175" s="4" t="s">
        <v>3517</v>
      </c>
      <c r="C1175" s="4" t="s">
        <v>3518</v>
      </c>
      <c r="D1175" s="4" t="s">
        <v>19</v>
      </c>
      <c r="E1175" s="4" t="s">
        <v>19</v>
      </c>
      <c r="F1175" s="4" t="s">
        <v>19</v>
      </c>
      <c r="G1175" s="4" t="s">
        <v>19</v>
      </c>
      <c r="H1175" s="6">
        <v>5.0503638759325404E-7</v>
      </c>
      <c r="I1175" s="6">
        <v>4.9002503363434195E-7</v>
      </c>
      <c r="J1175" s="6">
        <v>5.2589501848993598E-7</v>
      </c>
      <c r="K1175" s="6">
        <v>5.3489337625935795E-7</v>
      </c>
      <c r="L1175" s="6">
        <v>5.8472287366250402E-7</v>
      </c>
      <c r="M1175" s="6">
        <v>5.7374488313625804E-7</v>
      </c>
      <c r="N1175" s="4" t="b">
        <f>_xlfn.XLOOKUP(Table2[[#This Row],[Protein]],Table3[name],Table3[subloc_assigned],"")&lt;&gt;""</f>
        <v>0</v>
      </c>
      <c r="O1175" s="6" t="str" cm="1">
        <f t="array" ref="O1175">IF(Table2[[#This Row],[modeled?]]," "&amp;_xlfn.TEXTJOIN(" ",FALSE,_xlfn._xlws.FILTER(Table3[subloc_assigned],Table3[name]=Table2[[#This Row],[Protein]],""))&amp;" ","")</f>
        <v/>
      </c>
      <c r="P1175" s="6" t="b">
        <f>OR(ISNUMBER(FIND(" m ",Table2[[#This Row],[loc?]])),ISNUMBER(FIND(" mm ",Table2[[#This Row],[loc?]])))</f>
        <v>0</v>
      </c>
      <c r="Q1175" s="6" t="b">
        <f>AND(OR(ISNUMBER(FIND(" m ",Table2[[#This Row],[loc?]])),ISNUMBER(FIND(" mm ",Table2[[#This Row],[loc?]]))),SUBSTITUTE(SUBSTITUTE(Table2[[#This Row],[loc?]]," m ","")," mm ","")="")</f>
        <v>0</v>
      </c>
      <c r="R1175" s="36" cm="1">
        <f t="array" ref="R1175">AVERAGE(IF(Table2[[#This Row],[Min_aerobic_1]:[Min_aerobic_2]]="NA",0,Table2[[#This Row],[Min_aerobic_1]:[Min_aerobic_2]]))</f>
        <v>0</v>
      </c>
    </row>
    <row r="1176" spans="1:18" x14ac:dyDescent="0.35">
      <c r="A1176" s="4" t="s">
        <v>3519</v>
      </c>
      <c r="B1176" s="4" t="s">
        <v>3520</v>
      </c>
      <c r="C1176" s="4" t="s">
        <v>3521</v>
      </c>
      <c r="D1176" s="6">
        <v>2.8623870954349898E-7</v>
      </c>
      <c r="E1176" s="6">
        <v>3.38279008025334E-7</v>
      </c>
      <c r="F1176" s="6">
        <v>3.3011752198421698E-7</v>
      </c>
      <c r="G1176" s="6">
        <v>3.4566789448857001E-7</v>
      </c>
      <c r="H1176" s="6">
        <v>2.4859738100272498E-7</v>
      </c>
      <c r="I1176" s="6">
        <v>2.5853635214445299E-7</v>
      </c>
      <c r="J1176" s="6">
        <v>2.2880543015586501E-7</v>
      </c>
      <c r="K1176" s="6">
        <v>2.33728657863035E-7</v>
      </c>
      <c r="L1176" s="6">
        <v>2.4749366147649499E-7</v>
      </c>
      <c r="M1176" s="6">
        <v>2.41417915444369E-7</v>
      </c>
      <c r="N1176" s="4" t="b">
        <f>_xlfn.XLOOKUP(Table2[[#This Row],[Protein]],Table3[name],Table3[subloc_assigned],"")&lt;&gt;""</f>
        <v>0</v>
      </c>
      <c r="O1176" s="6" t="str" cm="1">
        <f t="array" ref="O1176">IF(Table2[[#This Row],[modeled?]]," "&amp;_xlfn.TEXTJOIN(" ",FALSE,_xlfn._xlws.FILTER(Table3[subloc_assigned],Table3[name]=Table2[[#This Row],[Protein]],""))&amp;" ","")</f>
        <v/>
      </c>
      <c r="P1176" s="6" t="b">
        <f>OR(ISNUMBER(FIND(" m ",Table2[[#This Row],[loc?]])),ISNUMBER(FIND(" mm ",Table2[[#This Row],[loc?]])))</f>
        <v>0</v>
      </c>
      <c r="Q1176" s="6" t="b">
        <f>AND(OR(ISNUMBER(FIND(" m ",Table2[[#This Row],[loc?]])),ISNUMBER(FIND(" mm ",Table2[[#This Row],[loc?]]))),SUBSTITUTE(SUBSTITUTE(Table2[[#This Row],[loc?]]," m ","")," mm ","")="")</f>
        <v>0</v>
      </c>
      <c r="R1176" s="36" cm="1">
        <f t="array" ref="R1176">AVERAGE(IF(Table2[[#This Row],[Min_aerobic_1]:[Min_aerobic_2]]="NA",0,Table2[[#This Row],[Min_aerobic_1]:[Min_aerobic_2]]))</f>
        <v>3.1225885878441646E-7</v>
      </c>
    </row>
    <row r="1177" spans="1:18" x14ac:dyDescent="0.35">
      <c r="A1177" s="4" t="s">
        <v>3522</v>
      </c>
      <c r="B1177" s="4" t="s">
        <v>3523</v>
      </c>
      <c r="C1177" s="4" t="s">
        <v>3524</v>
      </c>
      <c r="D1177" s="6">
        <v>5.9732255302801201E-5</v>
      </c>
      <c r="E1177" s="6">
        <v>5.8106391480892499E-5</v>
      </c>
      <c r="F1177" s="6">
        <v>6.8223772204396307E-5</v>
      </c>
      <c r="G1177" s="6">
        <v>7.1416407307737704E-5</v>
      </c>
      <c r="H1177" s="6">
        <v>5.3356524459775503E-5</v>
      </c>
      <c r="I1177" s="6">
        <v>5.3403071718274897E-5</v>
      </c>
      <c r="J1177" s="6">
        <v>5.70864676400201E-5</v>
      </c>
      <c r="K1177" s="6">
        <v>6.5745201662822293E-5</v>
      </c>
      <c r="L1177" s="6">
        <v>7.0366340675280599E-5</v>
      </c>
      <c r="M1177" s="6">
        <v>6.6801746604692606E-5</v>
      </c>
      <c r="N1177" s="4" t="b">
        <f>_xlfn.XLOOKUP(Table2[[#This Row],[Protein]],Table3[name],Table3[subloc_assigned],"")&lt;&gt;""</f>
        <v>0</v>
      </c>
      <c r="O1177" s="6" t="str" cm="1">
        <f t="array" ref="O1177">IF(Table2[[#This Row],[modeled?]]," "&amp;_xlfn.TEXTJOIN(" ",FALSE,_xlfn._xlws.FILTER(Table3[subloc_assigned],Table3[name]=Table2[[#This Row],[Protein]],""))&amp;" ","")</f>
        <v/>
      </c>
      <c r="P1177" s="6" t="b">
        <f>OR(ISNUMBER(FIND(" m ",Table2[[#This Row],[loc?]])),ISNUMBER(FIND(" mm ",Table2[[#This Row],[loc?]])))</f>
        <v>0</v>
      </c>
      <c r="Q1177" s="6" t="b">
        <f>AND(OR(ISNUMBER(FIND(" m ",Table2[[#This Row],[loc?]])),ISNUMBER(FIND(" mm ",Table2[[#This Row],[loc?]]))),SUBSTITUTE(SUBSTITUTE(Table2[[#This Row],[loc?]]," m ","")," mm ","")="")</f>
        <v>0</v>
      </c>
      <c r="R1177" s="36" cm="1">
        <f t="array" ref="R1177">AVERAGE(IF(Table2[[#This Row],[Min_aerobic_1]:[Min_aerobic_2]]="NA",0,Table2[[#This Row],[Min_aerobic_1]:[Min_aerobic_2]]))</f>
        <v>5.8919323391846853E-5</v>
      </c>
    </row>
    <row r="1178" spans="1:18" x14ac:dyDescent="0.35">
      <c r="A1178" s="4" t="s">
        <v>3525</v>
      </c>
      <c r="B1178" s="4" t="s">
        <v>3526</v>
      </c>
      <c r="C1178" s="4" t="s">
        <v>3527</v>
      </c>
      <c r="D1178" s="6">
        <v>1.1928229691517E-5</v>
      </c>
      <c r="E1178" s="6">
        <v>1.5250162982108999E-5</v>
      </c>
      <c r="F1178" s="6">
        <v>1.40636881007601E-5</v>
      </c>
      <c r="G1178" s="6">
        <v>1.3927872392261801E-5</v>
      </c>
      <c r="H1178" s="6">
        <v>7.3685561510716801E-6</v>
      </c>
      <c r="I1178" s="6">
        <v>7.2891141430140103E-6</v>
      </c>
      <c r="J1178" s="6">
        <v>7.9403674141828795E-6</v>
      </c>
      <c r="K1178" s="6">
        <v>7.2961927045188902E-6</v>
      </c>
      <c r="L1178" s="6">
        <v>7.5637341547259599E-6</v>
      </c>
      <c r="M1178" s="6">
        <v>7.9434216798146996E-6</v>
      </c>
      <c r="N1178" s="4" t="b">
        <f>_xlfn.XLOOKUP(Table2[[#This Row],[Protein]],Table3[name],Table3[subloc_assigned],"")&lt;&gt;""</f>
        <v>0</v>
      </c>
      <c r="O1178" s="6" t="str" cm="1">
        <f t="array" ref="O1178">IF(Table2[[#This Row],[modeled?]]," "&amp;_xlfn.TEXTJOIN(" ",FALSE,_xlfn._xlws.FILTER(Table3[subloc_assigned],Table3[name]=Table2[[#This Row],[Protein]],""))&amp;" ","")</f>
        <v/>
      </c>
      <c r="P1178" s="6" t="b">
        <f>OR(ISNUMBER(FIND(" m ",Table2[[#This Row],[loc?]])),ISNUMBER(FIND(" mm ",Table2[[#This Row],[loc?]])))</f>
        <v>0</v>
      </c>
      <c r="Q1178" s="6" t="b">
        <f>AND(OR(ISNUMBER(FIND(" m ",Table2[[#This Row],[loc?]])),ISNUMBER(FIND(" mm ",Table2[[#This Row],[loc?]]))),SUBSTITUTE(SUBSTITUTE(Table2[[#This Row],[loc?]]," m ","")," mm ","")="")</f>
        <v>0</v>
      </c>
      <c r="R1178" s="36" cm="1">
        <f t="array" ref="R1178">AVERAGE(IF(Table2[[#This Row],[Min_aerobic_1]:[Min_aerobic_2]]="NA",0,Table2[[#This Row],[Min_aerobic_1]:[Min_aerobic_2]]))</f>
        <v>1.3589196336813E-5</v>
      </c>
    </row>
    <row r="1179" spans="1:18" x14ac:dyDescent="0.35">
      <c r="A1179" s="4" t="s">
        <v>3528</v>
      </c>
      <c r="B1179" s="4" t="s">
        <v>3529</v>
      </c>
      <c r="C1179" s="4" t="s">
        <v>3530</v>
      </c>
      <c r="D1179" s="4" t="s">
        <v>19</v>
      </c>
      <c r="E1179" s="4" t="s">
        <v>19</v>
      </c>
      <c r="F1179" s="4" t="s">
        <v>19</v>
      </c>
      <c r="G1179" s="4" t="s">
        <v>19</v>
      </c>
      <c r="H1179" s="6">
        <v>5.9517532674866097E-7</v>
      </c>
      <c r="I1179" s="6">
        <v>5.1584214276220004E-7</v>
      </c>
      <c r="J1179" s="6">
        <v>5.9315847628747602E-7</v>
      </c>
      <c r="K1179" s="6">
        <v>8.55849003891877E-7</v>
      </c>
      <c r="L1179" s="6">
        <v>8.5143439754004805E-7</v>
      </c>
      <c r="M1179" s="6">
        <v>8.3702326907766002E-7</v>
      </c>
      <c r="N1179" s="4" t="b">
        <f>_xlfn.XLOOKUP(Table2[[#This Row],[Protein]],Table3[name],Table3[subloc_assigned],"")&lt;&gt;""</f>
        <v>0</v>
      </c>
      <c r="O1179" s="6" t="str" cm="1">
        <f t="array" ref="O1179">IF(Table2[[#This Row],[modeled?]]," "&amp;_xlfn.TEXTJOIN(" ",FALSE,_xlfn._xlws.FILTER(Table3[subloc_assigned],Table3[name]=Table2[[#This Row],[Protein]],""))&amp;" ","")</f>
        <v/>
      </c>
      <c r="P1179" s="6" t="b">
        <f>OR(ISNUMBER(FIND(" m ",Table2[[#This Row],[loc?]])),ISNUMBER(FIND(" mm ",Table2[[#This Row],[loc?]])))</f>
        <v>0</v>
      </c>
      <c r="Q1179" s="6" t="b">
        <f>AND(OR(ISNUMBER(FIND(" m ",Table2[[#This Row],[loc?]])),ISNUMBER(FIND(" mm ",Table2[[#This Row],[loc?]]))),SUBSTITUTE(SUBSTITUTE(Table2[[#This Row],[loc?]]," m ","")," mm ","")="")</f>
        <v>0</v>
      </c>
      <c r="R1179" s="36" cm="1">
        <f t="array" ref="R1179">AVERAGE(IF(Table2[[#This Row],[Min_aerobic_1]:[Min_aerobic_2]]="NA",0,Table2[[#This Row],[Min_aerobic_1]:[Min_aerobic_2]]))</f>
        <v>0</v>
      </c>
    </row>
    <row r="1180" spans="1:18" x14ac:dyDescent="0.35">
      <c r="A1180" s="4" t="s">
        <v>3531</v>
      </c>
      <c r="B1180" s="4" t="s">
        <v>3532</v>
      </c>
      <c r="C1180" s="4" t="s">
        <v>3533</v>
      </c>
      <c r="D1180" s="4">
        <v>1.38558579262343E-4</v>
      </c>
      <c r="E1180" s="4">
        <v>1.07276745893811E-4</v>
      </c>
      <c r="F1180" s="4">
        <v>1.5028008486037101E-4</v>
      </c>
      <c r="G1180" s="4">
        <v>1.47414575493555E-4</v>
      </c>
      <c r="H1180" s="6">
        <v>6.6140720680512297E-5</v>
      </c>
      <c r="I1180" s="6">
        <v>6.7025912536055905E-5</v>
      </c>
      <c r="J1180" s="6">
        <v>6.8766552515884903E-5</v>
      </c>
      <c r="K1180" s="6">
        <v>7.5040877484036604E-5</v>
      </c>
      <c r="L1180" s="6">
        <v>8.0603057225925496E-5</v>
      </c>
      <c r="M1180" s="6">
        <v>7.8465628055021105E-5</v>
      </c>
      <c r="N1180" s="4" t="b">
        <f>_xlfn.XLOOKUP(Table2[[#This Row],[Protein]],Table3[name],Table3[subloc_assigned],"")&lt;&gt;""</f>
        <v>0</v>
      </c>
      <c r="O1180" s="6" t="str" cm="1">
        <f t="array" ref="O1180">IF(Table2[[#This Row],[modeled?]]," "&amp;_xlfn.TEXTJOIN(" ",FALSE,_xlfn._xlws.FILTER(Table3[subloc_assigned],Table3[name]=Table2[[#This Row],[Protein]],""))&amp;" ","")</f>
        <v/>
      </c>
      <c r="P1180" s="6" t="b">
        <f>OR(ISNUMBER(FIND(" m ",Table2[[#This Row],[loc?]])),ISNUMBER(FIND(" mm ",Table2[[#This Row],[loc?]])))</f>
        <v>0</v>
      </c>
      <c r="Q1180" s="6" t="b">
        <f>AND(OR(ISNUMBER(FIND(" m ",Table2[[#This Row],[loc?]])),ISNUMBER(FIND(" mm ",Table2[[#This Row],[loc?]]))),SUBSTITUTE(SUBSTITUTE(Table2[[#This Row],[loc?]]," m ","")," mm ","")="")</f>
        <v>0</v>
      </c>
      <c r="R1180" s="36" cm="1">
        <f t="array" ref="R1180">AVERAGE(IF(Table2[[#This Row],[Min_aerobic_1]:[Min_aerobic_2]]="NA",0,Table2[[#This Row],[Min_aerobic_1]:[Min_aerobic_2]]))</f>
        <v>1.2291766257807699E-4</v>
      </c>
    </row>
    <row r="1181" spans="1:18" x14ac:dyDescent="0.35">
      <c r="A1181" s="4" t="s">
        <v>3534</v>
      </c>
      <c r="B1181" s="4" t="s">
        <v>3535</v>
      </c>
      <c r="C1181" s="4" t="s">
        <v>3536</v>
      </c>
      <c r="D1181" s="6">
        <v>1.70237804609073E-5</v>
      </c>
      <c r="E1181" s="6">
        <v>1.36648261868052E-5</v>
      </c>
      <c r="F1181" s="6">
        <v>1.8051111998339999E-5</v>
      </c>
      <c r="G1181" s="6">
        <v>1.70327640478823E-5</v>
      </c>
      <c r="H1181" s="6">
        <v>2.92038005140019E-5</v>
      </c>
      <c r="I1181" s="6">
        <v>2.6110192225454899E-5</v>
      </c>
      <c r="J1181" s="6">
        <v>2.7782612928699598E-5</v>
      </c>
      <c r="K1181" s="6">
        <v>2.58694990057612E-5</v>
      </c>
      <c r="L1181" s="6">
        <v>2.96579220262685E-5</v>
      </c>
      <c r="M1181" s="6">
        <v>3.0523956214897301E-5</v>
      </c>
      <c r="N1181" s="4" t="b">
        <f>_xlfn.XLOOKUP(Table2[[#This Row],[Protein]],Table3[name],Table3[subloc_assigned],"")&lt;&gt;""</f>
        <v>1</v>
      </c>
      <c r="O1181" s="6" t="str" cm="1">
        <f t="array" ref="O1181">IF(Table2[[#This Row],[modeled?]]," "&amp;_xlfn.TEXTJOIN(" ",FALSE,_xlfn._xlws.FILTER(Table3[subloc_assigned],Table3[name]=Table2[[#This Row],[Protein]],""))&amp;" ","")</f>
        <v xml:space="preserve"> rm </v>
      </c>
      <c r="P1181" s="6" t="b">
        <f>OR(ISNUMBER(FIND(" m ",Table2[[#This Row],[loc?]])),ISNUMBER(FIND(" mm ",Table2[[#This Row],[loc?]])))</f>
        <v>0</v>
      </c>
      <c r="Q1181" s="6" t="b">
        <f>AND(OR(ISNUMBER(FIND(" m ",Table2[[#This Row],[loc?]])),ISNUMBER(FIND(" mm ",Table2[[#This Row],[loc?]]))),SUBSTITUTE(SUBSTITUTE(Table2[[#This Row],[loc?]]," m ","")," mm ","")="")</f>
        <v>0</v>
      </c>
      <c r="R1181" s="36" cm="1">
        <f t="array" ref="R1181">AVERAGE(IF(Table2[[#This Row],[Min_aerobic_1]:[Min_aerobic_2]]="NA",0,Table2[[#This Row],[Min_aerobic_1]:[Min_aerobic_2]]))</f>
        <v>1.534430332385625E-5</v>
      </c>
    </row>
    <row r="1182" spans="1:18" x14ac:dyDescent="0.35">
      <c r="A1182" s="4" t="s">
        <v>3537</v>
      </c>
      <c r="B1182" s="4" t="s">
        <v>3538</v>
      </c>
      <c r="C1182" s="4" t="s">
        <v>3539</v>
      </c>
      <c r="D1182" s="6">
        <v>3.2077312507141798E-5</v>
      </c>
      <c r="E1182" s="6">
        <v>3.2734020420627898E-5</v>
      </c>
      <c r="F1182" s="6">
        <v>3.5400027318847901E-5</v>
      </c>
      <c r="G1182" s="6">
        <v>3.6449589062049399E-5</v>
      </c>
      <c r="H1182" s="6">
        <v>5.6898342359638899E-5</v>
      </c>
      <c r="I1182" s="6">
        <v>5.6653934496550402E-5</v>
      </c>
      <c r="J1182" s="6">
        <v>5.7051704914434197E-5</v>
      </c>
      <c r="K1182" s="6">
        <v>6.00914686185985E-5</v>
      </c>
      <c r="L1182" s="6">
        <v>6.4642541822304304E-5</v>
      </c>
      <c r="M1182" s="6">
        <v>6.4256151531908701E-5</v>
      </c>
      <c r="N1182" s="4" t="b">
        <f>_xlfn.XLOOKUP(Table2[[#This Row],[Protein]],Table3[name],Table3[subloc_assigned],"")&lt;&gt;""</f>
        <v>0</v>
      </c>
      <c r="O1182" s="6" t="str" cm="1">
        <f t="array" ref="O1182">IF(Table2[[#This Row],[modeled?]]," "&amp;_xlfn.TEXTJOIN(" ",FALSE,_xlfn._xlws.FILTER(Table3[subloc_assigned],Table3[name]=Table2[[#This Row],[Protein]],""))&amp;" ","")</f>
        <v/>
      </c>
      <c r="P1182" s="6" t="b">
        <f>OR(ISNUMBER(FIND(" m ",Table2[[#This Row],[loc?]])),ISNUMBER(FIND(" mm ",Table2[[#This Row],[loc?]])))</f>
        <v>0</v>
      </c>
      <c r="Q1182" s="6" t="b">
        <f>AND(OR(ISNUMBER(FIND(" m ",Table2[[#This Row],[loc?]])),ISNUMBER(FIND(" mm ",Table2[[#This Row],[loc?]]))),SUBSTITUTE(SUBSTITUTE(Table2[[#This Row],[loc?]]," m ","")," mm ","")="")</f>
        <v>0</v>
      </c>
      <c r="R1182" s="36" cm="1">
        <f t="array" ref="R1182">AVERAGE(IF(Table2[[#This Row],[Min_aerobic_1]:[Min_aerobic_2]]="NA",0,Table2[[#This Row],[Min_aerobic_1]:[Min_aerobic_2]]))</f>
        <v>3.2405666463884852E-5</v>
      </c>
    </row>
    <row r="1183" spans="1:18" x14ac:dyDescent="0.35">
      <c r="A1183" s="4" t="s">
        <v>3540</v>
      </c>
      <c r="B1183" s="4" t="s">
        <v>3541</v>
      </c>
      <c r="C1183" s="4" t="s">
        <v>3542</v>
      </c>
      <c r="D1183" s="6">
        <v>1.5675331660548501E-6</v>
      </c>
      <c r="E1183" s="6">
        <v>1.58162086037267E-6</v>
      </c>
      <c r="F1183" s="6">
        <v>2.3660479712520998E-6</v>
      </c>
      <c r="G1183" s="6">
        <v>2.3420230591815502E-6</v>
      </c>
      <c r="H1183" s="4" t="s">
        <v>19</v>
      </c>
      <c r="I1183" s="4" t="s">
        <v>19</v>
      </c>
      <c r="J1183" s="4" t="s">
        <v>19</v>
      </c>
      <c r="K1183" s="4" t="s">
        <v>19</v>
      </c>
      <c r="L1183" s="4" t="s">
        <v>19</v>
      </c>
      <c r="M1183" s="4" t="s">
        <v>19</v>
      </c>
      <c r="N1183" s="4" t="b">
        <f>_xlfn.XLOOKUP(Table2[[#This Row],[Protein]],Table3[name],Table3[subloc_assigned],"")&lt;&gt;""</f>
        <v>0</v>
      </c>
      <c r="O1183" s="6" t="str" cm="1">
        <f t="array" ref="O1183">IF(Table2[[#This Row],[modeled?]]," "&amp;_xlfn.TEXTJOIN(" ",FALSE,_xlfn._xlws.FILTER(Table3[subloc_assigned],Table3[name]=Table2[[#This Row],[Protein]],""))&amp;" ","")</f>
        <v/>
      </c>
      <c r="P1183" s="6" t="b">
        <f>OR(ISNUMBER(FIND(" m ",Table2[[#This Row],[loc?]])),ISNUMBER(FIND(" mm ",Table2[[#This Row],[loc?]])))</f>
        <v>0</v>
      </c>
      <c r="Q1183" s="6" t="b">
        <f>AND(OR(ISNUMBER(FIND(" m ",Table2[[#This Row],[loc?]])),ISNUMBER(FIND(" mm ",Table2[[#This Row],[loc?]]))),SUBSTITUTE(SUBSTITUTE(Table2[[#This Row],[loc?]]," m ","")," mm ","")="")</f>
        <v>0</v>
      </c>
      <c r="R1183" s="36" cm="1">
        <f t="array" ref="R1183">AVERAGE(IF(Table2[[#This Row],[Min_aerobic_1]:[Min_aerobic_2]]="NA",0,Table2[[#This Row],[Min_aerobic_1]:[Min_aerobic_2]]))</f>
        <v>1.5745770132137601E-6</v>
      </c>
    </row>
    <row r="1184" spans="1:18" x14ac:dyDescent="0.35">
      <c r="A1184" s="4" t="s">
        <v>3543</v>
      </c>
      <c r="B1184" s="4" t="s">
        <v>3544</v>
      </c>
      <c r="C1184" s="4" t="s">
        <v>3545</v>
      </c>
      <c r="D1184" s="6">
        <v>1.8403503872145E-5</v>
      </c>
      <c r="E1184" s="6">
        <v>2.1412790804253699E-5</v>
      </c>
      <c r="F1184" s="6">
        <v>1.8665154138745399E-5</v>
      </c>
      <c r="G1184" s="6">
        <v>2.0507795031711901E-5</v>
      </c>
      <c r="H1184" s="6">
        <v>9.3180130885657194E-6</v>
      </c>
      <c r="I1184" s="6">
        <v>8.0404791889305697E-6</v>
      </c>
      <c r="J1184" s="6">
        <v>8.7276577966410601E-6</v>
      </c>
      <c r="K1184" s="6">
        <v>7.2189273832904598E-6</v>
      </c>
      <c r="L1184" s="6">
        <v>7.3383856484358801E-6</v>
      </c>
      <c r="M1184" s="6">
        <v>6.8519274266911202E-6</v>
      </c>
      <c r="N1184" s="4" t="b">
        <f>_xlfn.XLOOKUP(Table2[[#This Row],[Protein]],Table3[name],Table3[subloc_assigned],"")&lt;&gt;""</f>
        <v>1</v>
      </c>
      <c r="O1184" s="6" t="str" cm="1">
        <f t="array" ref="O1184">IF(Table2[[#This Row],[modeled?]]," "&amp;_xlfn.TEXTJOIN(" ",FALSE,_xlfn._xlws.FILTER(Table3[subloc_assigned],Table3[name]=Table2[[#This Row],[Protein]],""))&amp;" ","")</f>
        <v xml:space="preserve"> c </v>
      </c>
      <c r="P1184" s="6" t="b">
        <f>OR(ISNUMBER(FIND(" m ",Table2[[#This Row],[loc?]])),ISNUMBER(FIND(" mm ",Table2[[#This Row],[loc?]])))</f>
        <v>0</v>
      </c>
      <c r="Q1184" s="6" t="b">
        <f>AND(OR(ISNUMBER(FIND(" m ",Table2[[#This Row],[loc?]])),ISNUMBER(FIND(" mm ",Table2[[#This Row],[loc?]]))),SUBSTITUTE(SUBSTITUTE(Table2[[#This Row],[loc?]]," m ","")," mm ","")="")</f>
        <v>0</v>
      </c>
      <c r="R1184" s="36" cm="1">
        <f t="array" ref="R1184">AVERAGE(IF(Table2[[#This Row],[Min_aerobic_1]:[Min_aerobic_2]]="NA",0,Table2[[#This Row],[Min_aerobic_1]:[Min_aerobic_2]]))</f>
        <v>1.990814733819935E-5</v>
      </c>
    </row>
    <row r="1185" spans="1:18" x14ac:dyDescent="0.35">
      <c r="A1185" s="4" t="s">
        <v>3546</v>
      </c>
      <c r="B1185" s="4" t="s">
        <v>3547</v>
      </c>
      <c r="C1185" s="4" t="s">
        <v>3548</v>
      </c>
      <c r="D1185" s="6">
        <v>5.4726105991521804E-6</v>
      </c>
      <c r="E1185" s="6">
        <v>4.4524432614619498E-6</v>
      </c>
      <c r="F1185" s="6">
        <v>6.9924453561792296E-6</v>
      </c>
      <c r="G1185" s="6">
        <v>6.9477023201991497E-6</v>
      </c>
      <c r="H1185" s="6">
        <v>1.1923990082574099E-6</v>
      </c>
      <c r="I1185" s="6">
        <v>1.2744740627697901E-6</v>
      </c>
      <c r="J1185" s="6">
        <v>1.24959706943639E-6</v>
      </c>
      <c r="K1185" s="6">
        <v>1.47465992546106E-6</v>
      </c>
      <c r="L1185" s="6">
        <v>1.52751622004791E-6</v>
      </c>
      <c r="M1185" s="6">
        <v>1.5247084309350601E-6</v>
      </c>
      <c r="N1185" s="4" t="b">
        <f>_xlfn.XLOOKUP(Table2[[#This Row],[Protein]],Table3[name],Table3[subloc_assigned],"")&lt;&gt;""</f>
        <v>1</v>
      </c>
      <c r="O1185" s="6" t="str" cm="1">
        <f t="array" ref="O1185">IF(Table2[[#This Row],[modeled?]]," "&amp;_xlfn.TEXTJOIN(" ",FALSE,_xlfn._xlws.FILTER(Table3[subloc_assigned],Table3[name]=Table2[[#This Row],[Protein]],""))&amp;" ","")</f>
        <v xml:space="preserve"> rm </v>
      </c>
      <c r="P1185" s="6" t="b">
        <f>OR(ISNUMBER(FIND(" m ",Table2[[#This Row],[loc?]])),ISNUMBER(FIND(" mm ",Table2[[#This Row],[loc?]])))</f>
        <v>0</v>
      </c>
      <c r="Q1185" s="6" t="b">
        <f>AND(OR(ISNUMBER(FIND(" m ",Table2[[#This Row],[loc?]])),ISNUMBER(FIND(" mm ",Table2[[#This Row],[loc?]]))),SUBSTITUTE(SUBSTITUTE(Table2[[#This Row],[loc?]]," m ","")," mm ","")="")</f>
        <v>0</v>
      </c>
      <c r="R1185" s="36" cm="1">
        <f t="array" ref="R1185">AVERAGE(IF(Table2[[#This Row],[Min_aerobic_1]:[Min_aerobic_2]]="NA",0,Table2[[#This Row],[Min_aerobic_1]:[Min_aerobic_2]]))</f>
        <v>4.9625269303070651E-6</v>
      </c>
    </row>
    <row r="1186" spans="1:18" x14ac:dyDescent="0.35">
      <c r="A1186" s="4" t="s">
        <v>3549</v>
      </c>
      <c r="B1186" s="4" t="s">
        <v>3550</v>
      </c>
      <c r="C1186" s="4" t="s">
        <v>3551</v>
      </c>
      <c r="D1186" s="6">
        <v>2.4862908285732101E-5</v>
      </c>
      <c r="E1186" s="6">
        <v>2.0473610832760599E-5</v>
      </c>
      <c r="F1186" s="6">
        <v>2.8259579257993698E-5</v>
      </c>
      <c r="G1186" s="6">
        <v>2.77778042609431E-5</v>
      </c>
      <c r="H1186" s="6">
        <v>2.0191345102575999E-5</v>
      </c>
      <c r="I1186" s="6">
        <v>2.0357888974826201E-5</v>
      </c>
      <c r="J1186" s="6">
        <v>2.1043528047526899E-5</v>
      </c>
      <c r="K1186" s="6">
        <v>2.3379378014329499E-5</v>
      </c>
      <c r="L1186" s="6">
        <v>2.4582430552322801E-5</v>
      </c>
      <c r="M1186" s="6">
        <v>2.40439385369875E-5</v>
      </c>
      <c r="N1186" s="4" t="b">
        <f>_xlfn.XLOOKUP(Table2[[#This Row],[Protein]],Table3[name],Table3[subloc_assigned],"")&lt;&gt;""</f>
        <v>0</v>
      </c>
      <c r="O1186" s="6" t="str" cm="1">
        <f t="array" ref="O1186">IF(Table2[[#This Row],[modeled?]]," "&amp;_xlfn.TEXTJOIN(" ",FALSE,_xlfn._xlws.FILTER(Table3[subloc_assigned],Table3[name]=Table2[[#This Row],[Protein]],""))&amp;" ","")</f>
        <v/>
      </c>
      <c r="P1186" s="6" t="b">
        <f>OR(ISNUMBER(FIND(" m ",Table2[[#This Row],[loc?]])),ISNUMBER(FIND(" mm ",Table2[[#This Row],[loc?]])))</f>
        <v>0</v>
      </c>
      <c r="Q1186" s="6" t="b">
        <f>AND(OR(ISNUMBER(FIND(" m ",Table2[[#This Row],[loc?]])),ISNUMBER(FIND(" mm ",Table2[[#This Row],[loc?]]))),SUBSTITUTE(SUBSTITUTE(Table2[[#This Row],[loc?]]," m ","")," mm ","")="")</f>
        <v>0</v>
      </c>
      <c r="R1186" s="36" cm="1">
        <f t="array" ref="R1186">AVERAGE(IF(Table2[[#This Row],[Min_aerobic_1]:[Min_aerobic_2]]="NA",0,Table2[[#This Row],[Min_aerobic_1]:[Min_aerobic_2]]))</f>
        <v>2.266825955924635E-5</v>
      </c>
    </row>
    <row r="1187" spans="1:18" x14ac:dyDescent="0.35">
      <c r="A1187" s="4" t="s">
        <v>3552</v>
      </c>
      <c r="B1187" s="4" t="s">
        <v>3553</v>
      </c>
      <c r="C1187" s="4" t="s">
        <v>3554</v>
      </c>
      <c r="D1187" s="6">
        <v>5.6867450077188104E-6</v>
      </c>
      <c r="E1187" s="6">
        <v>5.18951724269673E-6</v>
      </c>
      <c r="F1187" s="6">
        <v>5.7434918457347699E-6</v>
      </c>
      <c r="G1187" s="6">
        <v>5.73203773558193E-6</v>
      </c>
      <c r="H1187" s="4" t="s">
        <v>19</v>
      </c>
      <c r="I1187" s="4" t="s">
        <v>19</v>
      </c>
      <c r="J1187" s="4" t="s">
        <v>19</v>
      </c>
      <c r="K1187" s="4" t="s">
        <v>19</v>
      </c>
      <c r="L1187" s="4" t="s">
        <v>19</v>
      </c>
      <c r="M1187" s="4" t="s">
        <v>19</v>
      </c>
      <c r="N1187" s="4" t="b">
        <f>_xlfn.XLOOKUP(Table2[[#This Row],[Protein]],Table3[name],Table3[subloc_assigned],"")&lt;&gt;""</f>
        <v>0</v>
      </c>
      <c r="O1187" s="6" t="str" cm="1">
        <f t="array" ref="O1187">IF(Table2[[#This Row],[modeled?]]," "&amp;_xlfn.TEXTJOIN(" ",FALSE,_xlfn._xlws.FILTER(Table3[subloc_assigned],Table3[name]=Table2[[#This Row],[Protein]],""))&amp;" ","")</f>
        <v/>
      </c>
      <c r="P1187" s="6" t="b">
        <f>OR(ISNUMBER(FIND(" m ",Table2[[#This Row],[loc?]])),ISNUMBER(FIND(" mm ",Table2[[#This Row],[loc?]])))</f>
        <v>0</v>
      </c>
      <c r="Q1187" s="6" t="b">
        <f>AND(OR(ISNUMBER(FIND(" m ",Table2[[#This Row],[loc?]])),ISNUMBER(FIND(" mm ",Table2[[#This Row],[loc?]]))),SUBSTITUTE(SUBSTITUTE(Table2[[#This Row],[loc?]]," m ","")," mm ","")="")</f>
        <v>0</v>
      </c>
      <c r="R1187" s="36" cm="1">
        <f t="array" ref="R1187">AVERAGE(IF(Table2[[#This Row],[Min_aerobic_1]:[Min_aerobic_2]]="NA",0,Table2[[#This Row],[Min_aerobic_1]:[Min_aerobic_2]]))</f>
        <v>5.4381311252077702E-6</v>
      </c>
    </row>
    <row r="1188" spans="1:18" x14ac:dyDescent="0.35">
      <c r="A1188" s="4" t="s">
        <v>3555</v>
      </c>
      <c r="B1188" s="4" t="s">
        <v>3556</v>
      </c>
      <c r="C1188" s="4" t="s">
        <v>3557</v>
      </c>
      <c r="D1188" s="4">
        <v>5.2861669664055798E-3</v>
      </c>
      <c r="E1188" s="4">
        <v>4.4600569970616698E-3</v>
      </c>
      <c r="F1188" s="4">
        <v>6.1072705279679798E-3</v>
      </c>
      <c r="G1188" s="4">
        <v>6.0746196539664798E-3</v>
      </c>
      <c r="H1188" s="4">
        <v>6.3616807906165798E-3</v>
      </c>
      <c r="I1188" s="4">
        <v>6.0961636795605701E-3</v>
      </c>
      <c r="J1188" s="4">
        <v>6.1417772554788301E-3</v>
      </c>
      <c r="K1188" s="4">
        <v>6.70032725495949E-3</v>
      </c>
      <c r="L1188" s="4">
        <v>7.8253012492121299E-3</v>
      </c>
      <c r="M1188" s="4">
        <v>7.5093616373579104E-3</v>
      </c>
      <c r="N1188" s="4" t="b">
        <f>_xlfn.XLOOKUP(Table2[[#This Row],[Protein]],Table3[name],Table3[subloc_assigned],"")&lt;&gt;""</f>
        <v>0</v>
      </c>
      <c r="O1188" s="6" t="str" cm="1">
        <f t="array" ref="O1188">IF(Table2[[#This Row],[modeled?]]," "&amp;_xlfn.TEXTJOIN(" ",FALSE,_xlfn._xlws.FILTER(Table3[subloc_assigned],Table3[name]=Table2[[#This Row],[Protein]],""))&amp;" ","")</f>
        <v/>
      </c>
      <c r="P1188" s="6" t="b">
        <f>OR(ISNUMBER(FIND(" m ",Table2[[#This Row],[loc?]])),ISNUMBER(FIND(" mm ",Table2[[#This Row],[loc?]])))</f>
        <v>0</v>
      </c>
      <c r="Q1188" s="6" t="b">
        <f>AND(OR(ISNUMBER(FIND(" m ",Table2[[#This Row],[loc?]])),ISNUMBER(FIND(" mm ",Table2[[#This Row],[loc?]]))),SUBSTITUTE(SUBSTITUTE(Table2[[#This Row],[loc?]]," m ","")," mm ","")="")</f>
        <v>0</v>
      </c>
      <c r="R1188" s="36" cm="1">
        <f t="array" ref="R1188">AVERAGE(IF(Table2[[#This Row],[Min_aerobic_1]:[Min_aerobic_2]]="NA",0,Table2[[#This Row],[Min_aerobic_1]:[Min_aerobic_2]]))</f>
        <v>4.8731119817336244E-3</v>
      </c>
    </row>
    <row r="1189" spans="1:18" x14ac:dyDescent="0.35">
      <c r="A1189" s="4" t="s">
        <v>3558</v>
      </c>
      <c r="B1189" s="4" t="s">
        <v>3559</v>
      </c>
      <c r="C1189" s="4" t="s">
        <v>3560</v>
      </c>
      <c r="D1189" s="4" t="s">
        <v>19</v>
      </c>
      <c r="E1189" s="4" t="s">
        <v>19</v>
      </c>
      <c r="F1189" s="4" t="s">
        <v>19</v>
      </c>
      <c r="G1189" s="4" t="s">
        <v>19</v>
      </c>
      <c r="H1189" s="6">
        <v>7.2122328756360905E-5</v>
      </c>
      <c r="I1189" s="6">
        <v>6.9629029638160897E-5</v>
      </c>
      <c r="J1189" s="6">
        <v>7.5390463902443594E-5</v>
      </c>
      <c r="K1189" s="6">
        <v>7.5836007598463305E-5</v>
      </c>
      <c r="L1189" s="6">
        <v>8.4498729204315003E-5</v>
      </c>
      <c r="M1189" s="6">
        <v>8.0188101313659202E-5</v>
      </c>
      <c r="N1189" s="4" t="b">
        <f>_xlfn.XLOOKUP(Table2[[#This Row],[Protein]],Table3[name],Table3[subloc_assigned],"")&lt;&gt;""</f>
        <v>0</v>
      </c>
      <c r="O1189" s="6" t="str" cm="1">
        <f t="array" ref="O1189">IF(Table2[[#This Row],[modeled?]]," "&amp;_xlfn.TEXTJOIN(" ",FALSE,_xlfn._xlws.FILTER(Table3[subloc_assigned],Table3[name]=Table2[[#This Row],[Protein]],""))&amp;" ","")</f>
        <v/>
      </c>
      <c r="P1189" s="6" t="b">
        <f>OR(ISNUMBER(FIND(" m ",Table2[[#This Row],[loc?]])),ISNUMBER(FIND(" mm ",Table2[[#This Row],[loc?]])))</f>
        <v>0</v>
      </c>
      <c r="Q1189" s="6" t="b">
        <f>AND(OR(ISNUMBER(FIND(" m ",Table2[[#This Row],[loc?]])),ISNUMBER(FIND(" mm ",Table2[[#This Row],[loc?]]))),SUBSTITUTE(SUBSTITUTE(Table2[[#This Row],[loc?]]," m ","")," mm ","")="")</f>
        <v>0</v>
      </c>
      <c r="R1189" s="36" cm="1">
        <f t="array" ref="R1189">AVERAGE(IF(Table2[[#This Row],[Min_aerobic_1]:[Min_aerobic_2]]="NA",0,Table2[[#This Row],[Min_aerobic_1]:[Min_aerobic_2]]))</f>
        <v>0</v>
      </c>
    </row>
    <row r="1190" spans="1:18" x14ac:dyDescent="0.35">
      <c r="A1190" s="4" t="s">
        <v>3561</v>
      </c>
      <c r="B1190" s="4" t="s">
        <v>3562</v>
      </c>
      <c r="C1190" s="4" t="s">
        <v>3563</v>
      </c>
      <c r="D1190" s="6">
        <v>1.0396016405529601E-5</v>
      </c>
      <c r="E1190" s="6">
        <v>8.2699871514307392E-6</v>
      </c>
      <c r="F1190" s="6">
        <v>1.010429810399E-5</v>
      </c>
      <c r="G1190" s="6">
        <v>9.3904965273394602E-6</v>
      </c>
      <c r="H1190" s="6">
        <v>7.1709360516639397E-5</v>
      </c>
      <c r="I1190" s="6">
        <v>6.77009247471367E-5</v>
      </c>
      <c r="J1190" s="6">
        <v>7.4252557920092605E-5</v>
      </c>
      <c r="K1190" s="6">
        <v>6.2985018445078304E-5</v>
      </c>
      <c r="L1190" s="6">
        <v>7.2711093320111095E-5</v>
      </c>
      <c r="M1190" s="6">
        <v>6.9983077836009201E-5</v>
      </c>
      <c r="N1190" s="4" t="b">
        <f>_xlfn.XLOOKUP(Table2[[#This Row],[Protein]],Table3[name],Table3[subloc_assigned],"")&lt;&gt;""</f>
        <v>0</v>
      </c>
      <c r="O1190" s="6" t="str" cm="1">
        <f t="array" ref="O1190">IF(Table2[[#This Row],[modeled?]]," "&amp;_xlfn.TEXTJOIN(" ",FALSE,_xlfn._xlws.FILTER(Table3[subloc_assigned],Table3[name]=Table2[[#This Row],[Protein]],""))&amp;" ","")</f>
        <v/>
      </c>
      <c r="P1190" s="6" t="b">
        <f>OR(ISNUMBER(FIND(" m ",Table2[[#This Row],[loc?]])),ISNUMBER(FIND(" mm ",Table2[[#This Row],[loc?]])))</f>
        <v>0</v>
      </c>
      <c r="Q1190" s="6" t="b">
        <f>AND(OR(ISNUMBER(FIND(" m ",Table2[[#This Row],[loc?]])),ISNUMBER(FIND(" mm ",Table2[[#This Row],[loc?]]))),SUBSTITUTE(SUBSTITUTE(Table2[[#This Row],[loc?]]," m ","")," mm ","")="")</f>
        <v>0</v>
      </c>
      <c r="R1190" s="36" cm="1">
        <f t="array" ref="R1190">AVERAGE(IF(Table2[[#This Row],[Min_aerobic_1]:[Min_aerobic_2]]="NA",0,Table2[[#This Row],[Min_aerobic_1]:[Min_aerobic_2]]))</f>
        <v>9.33300177848017E-6</v>
      </c>
    </row>
    <row r="1191" spans="1:18" x14ac:dyDescent="0.35">
      <c r="A1191" s="4" t="s">
        <v>3564</v>
      </c>
      <c r="B1191" s="4" t="s">
        <v>3565</v>
      </c>
      <c r="C1191" s="4" t="s">
        <v>3566</v>
      </c>
      <c r="D1191" s="6">
        <v>8.5928337954595997E-5</v>
      </c>
      <c r="E1191" s="6">
        <v>7.0223457829813403E-5</v>
      </c>
      <c r="F1191" s="6">
        <v>9.5994141716481001E-5</v>
      </c>
      <c r="G1191" s="4">
        <v>1.0394611870558E-4</v>
      </c>
      <c r="H1191" s="6">
        <v>9.13314084226307E-5</v>
      </c>
      <c r="I1191" s="6">
        <v>9.5864406003722601E-5</v>
      </c>
      <c r="J1191" s="6">
        <v>9.5602357383275694E-5</v>
      </c>
      <c r="K1191" s="4">
        <v>1.17569210848585E-4</v>
      </c>
      <c r="L1191" s="4">
        <v>1.2463272447444301E-4</v>
      </c>
      <c r="M1191" s="4">
        <v>1.2446649037813699E-4</v>
      </c>
      <c r="N1191" s="4" t="b">
        <f>_xlfn.XLOOKUP(Table2[[#This Row],[Protein]],Table3[name],Table3[subloc_assigned],"")&lt;&gt;""</f>
        <v>0</v>
      </c>
      <c r="O1191" s="6" t="str" cm="1">
        <f t="array" ref="O1191">IF(Table2[[#This Row],[modeled?]]," "&amp;_xlfn.TEXTJOIN(" ",FALSE,_xlfn._xlws.FILTER(Table3[subloc_assigned],Table3[name]=Table2[[#This Row],[Protein]],""))&amp;" ","")</f>
        <v/>
      </c>
      <c r="P1191" s="6" t="b">
        <f>OR(ISNUMBER(FIND(" m ",Table2[[#This Row],[loc?]])),ISNUMBER(FIND(" mm ",Table2[[#This Row],[loc?]])))</f>
        <v>0</v>
      </c>
      <c r="Q1191" s="6" t="b">
        <f>AND(OR(ISNUMBER(FIND(" m ",Table2[[#This Row],[loc?]])),ISNUMBER(FIND(" mm ",Table2[[#This Row],[loc?]]))),SUBSTITUTE(SUBSTITUTE(Table2[[#This Row],[loc?]]," m ","")," mm ","")="")</f>
        <v>0</v>
      </c>
      <c r="R1191" s="36" cm="1">
        <f t="array" ref="R1191">AVERAGE(IF(Table2[[#This Row],[Min_aerobic_1]:[Min_aerobic_2]]="NA",0,Table2[[#This Row],[Min_aerobic_1]:[Min_aerobic_2]]))</f>
        <v>7.8075897892204693E-5</v>
      </c>
    </row>
    <row r="1192" spans="1:18" x14ac:dyDescent="0.35">
      <c r="A1192" s="4" t="s">
        <v>3567</v>
      </c>
      <c r="B1192" s="4" t="s">
        <v>3568</v>
      </c>
      <c r="C1192" s="4" t="s">
        <v>3569</v>
      </c>
      <c r="D1192" s="6">
        <v>5.5646060725871701E-6</v>
      </c>
      <c r="E1192" s="6">
        <v>6.4456325884594898E-6</v>
      </c>
      <c r="F1192" s="6">
        <v>5.1243846921403504E-6</v>
      </c>
      <c r="G1192" s="6">
        <v>5.1653233166642803E-6</v>
      </c>
      <c r="H1192" s="6">
        <v>5.1785719354998403E-6</v>
      </c>
      <c r="I1192" s="6">
        <v>4.6803501026074901E-6</v>
      </c>
      <c r="J1192" s="6">
        <v>5.8496639343940396E-6</v>
      </c>
      <c r="K1192" s="6">
        <v>5.5833466893322104E-6</v>
      </c>
      <c r="L1192" s="6">
        <v>5.3769161822649703E-6</v>
      </c>
      <c r="M1192" s="6">
        <v>5.6103405093198699E-6</v>
      </c>
      <c r="N1192" s="4" t="b">
        <f>_xlfn.XLOOKUP(Table2[[#This Row],[Protein]],Table3[name],Table3[subloc_assigned],"")&lt;&gt;""</f>
        <v>0</v>
      </c>
      <c r="O1192" s="6" t="str" cm="1">
        <f t="array" ref="O1192">IF(Table2[[#This Row],[modeled?]]," "&amp;_xlfn.TEXTJOIN(" ",FALSE,_xlfn._xlws.FILTER(Table3[subloc_assigned],Table3[name]=Table2[[#This Row],[Protein]],""))&amp;" ","")</f>
        <v/>
      </c>
      <c r="P1192" s="6" t="b">
        <f>OR(ISNUMBER(FIND(" m ",Table2[[#This Row],[loc?]])),ISNUMBER(FIND(" mm ",Table2[[#This Row],[loc?]])))</f>
        <v>0</v>
      </c>
      <c r="Q1192" s="6" t="b">
        <f>AND(OR(ISNUMBER(FIND(" m ",Table2[[#This Row],[loc?]])),ISNUMBER(FIND(" mm ",Table2[[#This Row],[loc?]]))),SUBSTITUTE(SUBSTITUTE(Table2[[#This Row],[loc?]]," m ","")," mm ","")="")</f>
        <v>0</v>
      </c>
      <c r="R1192" s="36" cm="1">
        <f t="array" ref="R1192">AVERAGE(IF(Table2[[#This Row],[Min_aerobic_1]:[Min_aerobic_2]]="NA",0,Table2[[#This Row],[Min_aerobic_1]:[Min_aerobic_2]]))</f>
        <v>6.0051193305233299E-6</v>
      </c>
    </row>
    <row r="1193" spans="1:18" x14ac:dyDescent="0.35">
      <c r="A1193" s="4" t="s">
        <v>3570</v>
      </c>
      <c r="B1193" s="4" t="s">
        <v>3571</v>
      </c>
      <c r="C1193" s="4" t="s">
        <v>3571</v>
      </c>
      <c r="D1193" s="4" t="s">
        <v>19</v>
      </c>
      <c r="E1193" s="4" t="s">
        <v>19</v>
      </c>
      <c r="F1193" s="4" t="s">
        <v>19</v>
      </c>
      <c r="G1193" s="4" t="s">
        <v>19</v>
      </c>
      <c r="H1193" s="6">
        <v>8.9903815303731398E-5</v>
      </c>
      <c r="I1193" s="4">
        <v>1.0364127333058599E-4</v>
      </c>
      <c r="J1193" s="6">
        <v>9.7423688880080196E-5</v>
      </c>
      <c r="K1193" s="4">
        <v>1.4455785109057499E-4</v>
      </c>
      <c r="L1193" s="4">
        <v>1.36965868105343E-4</v>
      </c>
      <c r="M1193" s="4">
        <v>1.2844394561969E-4</v>
      </c>
      <c r="N1193" s="4" t="b">
        <f>_xlfn.XLOOKUP(Table2[[#This Row],[Protein]],Table3[name],Table3[subloc_assigned],"")&lt;&gt;""</f>
        <v>0</v>
      </c>
      <c r="O1193" s="6" t="str" cm="1">
        <f t="array" ref="O1193">IF(Table2[[#This Row],[modeled?]]," "&amp;_xlfn.TEXTJOIN(" ",FALSE,_xlfn._xlws.FILTER(Table3[subloc_assigned],Table3[name]=Table2[[#This Row],[Protein]],""))&amp;" ","")</f>
        <v/>
      </c>
      <c r="P1193" s="6" t="b">
        <f>OR(ISNUMBER(FIND(" m ",Table2[[#This Row],[loc?]])),ISNUMBER(FIND(" mm ",Table2[[#This Row],[loc?]])))</f>
        <v>0</v>
      </c>
      <c r="Q1193" s="6" t="b">
        <f>AND(OR(ISNUMBER(FIND(" m ",Table2[[#This Row],[loc?]])),ISNUMBER(FIND(" mm ",Table2[[#This Row],[loc?]]))),SUBSTITUTE(SUBSTITUTE(Table2[[#This Row],[loc?]]," m ","")," mm ","")="")</f>
        <v>0</v>
      </c>
      <c r="R1193" s="36" cm="1">
        <f t="array" ref="R1193">AVERAGE(IF(Table2[[#This Row],[Min_aerobic_1]:[Min_aerobic_2]]="NA",0,Table2[[#This Row],[Min_aerobic_1]:[Min_aerobic_2]]))</f>
        <v>0</v>
      </c>
    </row>
    <row r="1194" spans="1:18" x14ac:dyDescent="0.35">
      <c r="A1194" s="4" t="s">
        <v>3572</v>
      </c>
      <c r="B1194" s="4" t="s">
        <v>3573</v>
      </c>
      <c r="C1194" s="4" t="s">
        <v>3574</v>
      </c>
      <c r="D1194" s="6">
        <v>1.0126588342386001E-6</v>
      </c>
      <c r="E1194" s="6">
        <v>8.4346313890738496E-7</v>
      </c>
      <c r="F1194" s="6">
        <v>1.16692820967099E-6</v>
      </c>
      <c r="G1194" s="6">
        <v>1.1069568361000101E-6</v>
      </c>
      <c r="H1194" s="6">
        <v>1.3957739549473401E-6</v>
      </c>
      <c r="I1194" s="6">
        <v>1.3401578072705E-6</v>
      </c>
      <c r="J1194" s="6">
        <v>1.5269398915190799E-6</v>
      </c>
      <c r="K1194" s="6">
        <v>1.5180498997416201E-6</v>
      </c>
      <c r="L1194" s="6">
        <v>1.69910900705646E-6</v>
      </c>
      <c r="M1194" s="6">
        <v>1.64305719401934E-6</v>
      </c>
      <c r="N1194" s="4" t="b">
        <f>_xlfn.XLOOKUP(Table2[[#This Row],[Protein]],Table3[name],Table3[subloc_assigned],"")&lt;&gt;""</f>
        <v>0</v>
      </c>
      <c r="O1194" s="6" t="str" cm="1">
        <f t="array" ref="O1194">IF(Table2[[#This Row],[modeled?]]," "&amp;_xlfn.TEXTJOIN(" ",FALSE,_xlfn._xlws.FILTER(Table3[subloc_assigned],Table3[name]=Table2[[#This Row],[Protein]],""))&amp;" ","")</f>
        <v/>
      </c>
      <c r="P1194" s="6" t="b">
        <f>OR(ISNUMBER(FIND(" m ",Table2[[#This Row],[loc?]])),ISNUMBER(FIND(" mm ",Table2[[#This Row],[loc?]])))</f>
        <v>0</v>
      </c>
      <c r="Q1194" s="6" t="b">
        <f>AND(OR(ISNUMBER(FIND(" m ",Table2[[#This Row],[loc?]])),ISNUMBER(FIND(" mm ",Table2[[#This Row],[loc?]]))),SUBSTITUTE(SUBSTITUTE(Table2[[#This Row],[loc?]]," m ","")," mm ","")="")</f>
        <v>0</v>
      </c>
      <c r="R1194" s="36" cm="1">
        <f t="array" ref="R1194">AVERAGE(IF(Table2[[#This Row],[Min_aerobic_1]:[Min_aerobic_2]]="NA",0,Table2[[#This Row],[Min_aerobic_1]:[Min_aerobic_2]]))</f>
        <v>9.2806098657299258E-7</v>
      </c>
    </row>
    <row r="1195" spans="1:18" x14ac:dyDescent="0.35">
      <c r="A1195" s="4" t="s">
        <v>3575</v>
      </c>
      <c r="B1195" s="4" t="s">
        <v>3576</v>
      </c>
      <c r="C1195" s="4" t="s">
        <v>3577</v>
      </c>
      <c r="D1195" s="6">
        <v>3.92356460298733E-5</v>
      </c>
      <c r="E1195" s="6">
        <v>3.2915169593389299E-5</v>
      </c>
      <c r="F1195" s="6">
        <v>4.2373739455842101E-5</v>
      </c>
      <c r="G1195" s="6">
        <v>4.2497253967230103E-5</v>
      </c>
      <c r="H1195" s="6">
        <v>2.76617641530443E-5</v>
      </c>
      <c r="I1195" s="6">
        <v>2.6665308662341102E-5</v>
      </c>
      <c r="J1195" s="6">
        <v>2.7690177168139301E-5</v>
      </c>
      <c r="K1195" s="6">
        <v>3.1223436862481299E-5</v>
      </c>
      <c r="L1195" s="6">
        <v>3.1912357647158798E-5</v>
      </c>
      <c r="M1195" s="6">
        <v>3.1311071457795802E-5</v>
      </c>
      <c r="N1195" s="4" t="b">
        <f>_xlfn.XLOOKUP(Table2[[#This Row],[Protein]],Table3[name],Table3[subloc_assigned],"")&lt;&gt;""</f>
        <v>0</v>
      </c>
      <c r="O1195" s="6" t="str" cm="1">
        <f t="array" ref="O1195">IF(Table2[[#This Row],[modeled?]]," "&amp;_xlfn.TEXTJOIN(" ",FALSE,_xlfn._xlws.FILTER(Table3[subloc_assigned],Table3[name]=Table2[[#This Row],[Protein]],""))&amp;" ","")</f>
        <v/>
      </c>
      <c r="P1195" s="6" t="b">
        <f>OR(ISNUMBER(FIND(" m ",Table2[[#This Row],[loc?]])),ISNUMBER(FIND(" mm ",Table2[[#This Row],[loc?]])))</f>
        <v>0</v>
      </c>
      <c r="Q1195" s="6" t="b">
        <f>AND(OR(ISNUMBER(FIND(" m ",Table2[[#This Row],[loc?]])),ISNUMBER(FIND(" mm ",Table2[[#This Row],[loc?]]))),SUBSTITUTE(SUBSTITUTE(Table2[[#This Row],[loc?]]," m ","")," mm ","")="")</f>
        <v>0</v>
      </c>
      <c r="R1195" s="36" cm="1">
        <f t="array" ref="R1195">AVERAGE(IF(Table2[[#This Row],[Min_aerobic_1]:[Min_aerobic_2]]="NA",0,Table2[[#This Row],[Min_aerobic_1]:[Min_aerobic_2]]))</f>
        <v>3.6075407811631303E-5</v>
      </c>
    </row>
    <row r="1196" spans="1:18" x14ac:dyDescent="0.35">
      <c r="A1196" s="4" t="s">
        <v>3578</v>
      </c>
      <c r="B1196" s="4" t="s">
        <v>3579</v>
      </c>
      <c r="C1196" s="4" t="s">
        <v>3580</v>
      </c>
      <c r="D1196" s="6">
        <v>4.30919051827602E-5</v>
      </c>
      <c r="E1196" s="6">
        <v>4.2709083324389503E-5</v>
      </c>
      <c r="F1196" s="6">
        <v>5.1985402580341599E-5</v>
      </c>
      <c r="G1196" s="6">
        <v>5.1646768108983197E-5</v>
      </c>
      <c r="H1196" s="6">
        <v>5.6614590183677601E-5</v>
      </c>
      <c r="I1196" s="6">
        <v>5.4627409019616202E-5</v>
      </c>
      <c r="J1196" s="6">
        <v>5.7519071295041501E-5</v>
      </c>
      <c r="K1196" s="6">
        <v>6.2367701689363699E-5</v>
      </c>
      <c r="L1196" s="6">
        <v>6.6728552493214294E-5</v>
      </c>
      <c r="M1196" s="6">
        <v>6.5558762689356005E-5</v>
      </c>
      <c r="N1196" s="4" t="b">
        <f>_xlfn.XLOOKUP(Table2[[#This Row],[Protein]],Table3[name],Table3[subloc_assigned],"")&lt;&gt;""</f>
        <v>0</v>
      </c>
      <c r="O1196" s="6" t="str" cm="1">
        <f t="array" ref="O1196">IF(Table2[[#This Row],[modeled?]]," "&amp;_xlfn.TEXTJOIN(" ",FALSE,_xlfn._xlws.FILTER(Table3[subloc_assigned],Table3[name]=Table2[[#This Row],[Protein]],""))&amp;" ","")</f>
        <v/>
      </c>
      <c r="P1196" s="6" t="b">
        <f>OR(ISNUMBER(FIND(" m ",Table2[[#This Row],[loc?]])),ISNUMBER(FIND(" mm ",Table2[[#This Row],[loc?]])))</f>
        <v>0</v>
      </c>
      <c r="Q1196" s="6" t="b">
        <f>AND(OR(ISNUMBER(FIND(" m ",Table2[[#This Row],[loc?]])),ISNUMBER(FIND(" mm ",Table2[[#This Row],[loc?]]))),SUBSTITUTE(SUBSTITUTE(Table2[[#This Row],[loc?]]," m ","")," mm ","")="")</f>
        <v>0</v>
      </c>
      <c r="R1196" s="36" cm="1">
        <f t="array" ref="R1196">AVERAGE(IF(Table2[[#This Row],[Min_aerobic_1]:[Min_aerobic_2]]="NA",0,Table2[[#This Row],[Min_aerobic_1]:[Min_aerobic_2]]))</f>
        <v>4.2900494253574848E-5</v>
      </c>
    </row>
    <row r="1197" spans="1:18" x14ac:dyDescent="0.35">
      <c r="A1197" s="4" t="s">
        <v>3581</v>
      </c>
      <c r="B1197" s="4" t="s">
        <v>3582</v>
      </c>
      <c r="C1197" s="4" t="s">
        <v>3583</v>
      </c>
      <c r="D1197" s="6">
        <v>3.7038377764077899E-6</v>
      </c>
      <c r="E1197" s="6">
        <v>3.0783768722815E-6</v>
      </c>
      <c r="F1197" s="6">
        <v>2.4745936074676399E-6</v>
      </c>
      <c r="G1197" s="6">
        <v>2.4977632680412499E-6</v>
      </c>
      <c r="H1197" s="4" t="s">
        <v>19</v>
      </c>
      <c r="I1197" s="4" t="s">
        <v>19</v>
      </c>
      <c r="J1197" s="4" t="s">
        <v>19</v>
      </c>
      <c r="K1197" s="4" t="s">
        <v>19</v>
      </c>
      <c r="L1197" s="4" t="s">
        <v>19</v>
      </c>
      <c r="M1197" s="4" t="s">
        <v>19</v>
      </c>
      <c r="N1197" s="4" t="b">
        <f>_xlfn.XLOOKUP(Table2[[#This Row],[Protein]],Table3[name],Table3[subloc_assigned],"")&lt;&gt;""</f>
        <v>0</v>
      </c>
      <c r="O1197" s="6" t="str" cm="1">
        <f t="array" ref="O1197">IF(Table2[[#This Row],[modeled?]]," "&amp;_xlfn.TEXTJOIN(" ",FALSE,_xlfn._xlws.FILTER(Table3[subloc_assigned],Table3[name]=Table2[[#This Row],[Protein]],""))&amp;" ","")</f>
        <v/>
      </c>
      <c r="P1197" s="6" t="b">
        <f>OR(ISNUMBER(FIND(" m ",Table2[[#This Row],[loc?]])),ISNUMBER(FIND(" mm ",Table2[[#This Row],[loc?]])))</f>
        <v>0</v>
      </c>
      <c r="Q1197" s="6" t="b">
        <f>AND(OR(ISNUMBER(FIND(" m ",Table2[[#This Row],[loc?]])),ISNUMBER(FIND(" mm ",Table2[[#This Row],[loc?]]))),SUBSTITUTE(SUBSTITUTE(Table2[[#This Row],[loc?]]," m ","")," mm ","")="")</f>
        <v>0</v>
      </c>
      <c r="R1197" s="36" cm="1">
        <f t="array" ref="R1197">AVERAGE(IF(Table2[[#This Row],[Min_aerobic_1]:[Min_aerobic_2]]="NA",0,Table2[[#This Row],[Min_aerobic_1]:[Min_aerobic_2]]))</f>
        <v>3.3911073243446449E-6</v>
      </c>
    </row>
    <row r="1198" spans="1:18" x14ac:dyDescent="0.35">
      <c r="A1198" s="4" t="s">
        <v>3584</v>
      </c>
      <c r="B1198" s="4" t="s">
        <v>3585</v>
      </c>
      <c r="C1198" s="4" t="s">
        <v>3586</v>
      </c>
      <c r="D1198" s="6">
        <v>6.21485690033735E-5</v>
      </c>
      <c r="E1198" s="6">
        <v>5.8216530909288198E-5</v>
      </c>
      <c r="F1198" s="6">
        <v>5.4836403146881602E-5</v>
      </c>
      <c r="G1198" s="6">
        <v>5.60022113583722E-5</v>
      </c>
      <c r="H1198" s="6">
        <v>4.7394313455267799E-5</v>
      </c>
      <c r="I1198" s="6">
        <v>4.6683489758827298E-5</v>
      </c>
      <c r="J1198" s="6">
        <v>4.9733101366107097E-5</v>
      </c>
      <c r="K1198" s="6">
        <v>4.5516590450858301E-5</v>
      </c>
      <c r="L1198" s="6">
        <v>4.9570389525085901E-5</v>
      </c>
      <c r="M1198" s="6">
        <v>5.0329847702900197E-5</v>
      </c>
      <c r="N1198" s="4" t="b">
        <f>_xlfn.XLOOKUP(Table2[[#This Row],[Protein]],Table3[name],Table3[subloc_assigned],"")&lt;&gt;""</f>
        <v>0</v>
      </c>
      <c r="O1198" s="6" t="str" cm="1">
        <f t="array" ref="O1198">IF(Table2[[#This Row],[modeled?]]," "&amp;_xlfn.TEXTJOIN(" ",FALSE,_xlfn._xlws.FILTER(Table3[subloc_assigned],Table3[name]=Table2[[#This Row],[Protein]],""))&amp;" ","")</f>
        <v/>
      </c>
      <c r="P1198" s="6" t="b">
        <f>OR(ISNUMBER(FIND(" m ",Table2[[#This Row],[loc?]])),ISNUMBER(FIND(" mm ",Table2[[#This Row],[loc?]])))</f>
        <v>0</v>
      </c>
      <c r="Q1198" s="6" t="b">
        <f>AND(OR(ISNUMBER(FIND(" m ",Table2[[#This Row],[loc?]])),ISNUMBER(FIND(" mm ",Table2[[#This Row],[loc?]]))),SUBSTITUTE(SUBSTITUTE(Table2[[#This Row],[loc?]]," m ","")," mm ","")="")</f>
        <v>0</v>
      </c>
      <c r="R1198" s="36" cm="1">
        <f t="array" ref="R1198">AVERAGE(IF(Table2[[#This Row],[Min_aerobic_1]:[Min_aerobic_2]]="NA",0,Table2[[#This Row],[Min_aerobic_1]:[Min_aerobic_2]]))</f>
        <v>6.0182549956330849E-5</v>
      </c>
    </row>
    <row r="1199" spans="1:18" x14ac:dyDescent="0.35">
      <c r="A1199" s="4" t="s">
        <v>3587</v>
      </c>
      <c r="B1199" s="4" t="s">
        <v>3588</v>
      </c>
      <c r="C1199" s="4" t="s">
        <v>3589</v>
      </c>
      <c r="D1199" s="4">
        <v>2.6562984125706903E-4</v>
      </c>
      <c r="E1199" s="4">
        <v>2.4915748887816702E-4</v>
      </c>
      <c r="F1199" s="4">
        <v>2.6496795831409601E-4</v>
      </c>
      <c r="G1199" s="4">
        <v>2.4783567818319403E-4</v>
      </c>
      <c r="H1199" s="4">
        <v>1.56100195847228E-4</v>
      </c>
      <c r="I1199" s="4">
        <v>1.6178895938335499E-4</v>
      </c>
      <c r="J1199" s="4">
        <v>1.6212198195861399E-4</v>
      </c>
      <c r="K1199" s="4">
        <v>1.6112145210615901E-4</v>
      </c>
      <c r="L1199" s="4">
        <v>1.6924018722040999E-4</v>
      </c>
      <c r="M1199" s="4">
        <v>1.7036175399370499E-4</v>
      </c>
      <c r="N1199" s="4" t="b">
        <f>_xlfn.XLOOKUP(Table2[[#This Row],[Protein]],Table3[name],Table3[subloc_assigned],"")&lt;&gt;""</f>
        <v>0</v>
      </c>
      <c r="O1199" s="6" t="str" cm="1">
        <f t="array" ref="O1199">IF(Table2[[#This Row],[modeled?]]," "&amp;_xlfn.TEXTJOIN(" ",FALSE,_xlfn._xlws.FILTER(Table3[subloc_assigned],Table3[name]=Table2[[#This Row],[Protein]],""))&amp;" ","")</f>
        <v/>
      </c>
      <c r="P1199" s="6" t="b">
        <f>OR(ISNUMBER(FIND(" m ",Table2[[#This Row],[loc?]])),ISNUMBER(FIND(" mm ",Table2[[#This Row],[loc?]])))</f>
        <v>0</v>
      </c>
      <c r="Q1199" s="6" t="b">
        <f>AND(OR(ISNUMBER(FIND(" m ",Table2[[#This Row],[loc?]])),ISNUMBER(FIND(" mm ",Table2[[#This Row],[loc?]]))),SUBSTITUTE(SUBSTITUTE(Table2[[#This Row],[loc?]]," m ","")," mm ","")="")</f>
        <v>0</v>
      </c>
      <c r="R1199" s="36" cm="1">
        <f t="array" ref="R1199">AVERAGE(IF(Table2[[#This Row],[Min_aerobic_1]:[Min_aerobic_2]]="NA",0,Table2[[#This Row],[Min_aerobic_1]:[Min_aerobic_2]]))</f>
        <v>2.5739366506761802E-4</v>
      </c>
    </row>
    <row r="1200" spans="1:18" x14ac:dyDescent="0.35">
      <c r="A1200" s="4" t="s">
        <v>3590</v>
      </c>
      <c r="B1200" s="4" t="s">
        <v>3591</v>
      </c>
      <c r="C1200" s="4" t="s">
        <v>3592</v>
      </c>
      <c r="D1200" s="6">
        <v>1.5733266632705901E-5</v>
      </c>
      <c r="E1200" s="6">
        <v>1.4304494931366301E-5</v>
      </c>
      <c r="F1200" s="6">
        <v>1.9271834808660099E-5</v>
      </c>
      <c r="G1200" s="6">
        <v>1.8839225245642098E-5</v>
      </c>
      <c r="H1200" s="6">
        <v>1.47165880639995E-5</v>
      </c>
      <c r="I1200" s="6">
        <v>1.47404097818411E-5</v>
      </c>
      <c r="J1200" s="6">
        <v>1.4964134980878901E-5</v>
      </c>
      <c r="K1200" s="6">
        <v>1.6641151115667901E-5</v>
      </c>
      <c r="L1200" s="6">
        <v>1.8468106937778399E-5</v>
      </c>
      <c r="M1200" s="6">
        <v>1.8073037053662301E-5</v>
      </c>
      <c r="N1200" s="4" t="b">
        <f>_xlfn.XLOOKUP(Table2[[#This Row],[Protein]],Table3[name],Table3[subloc_assigned],"")&lt;&gt;""</f>
        <v>0</v>
      </c>
      <c r="O1200" s="6" t="str" cm="1">
        <f t="array" ref="O1200">IF(Table2[[#This Row],[modeled?]]," "&amp;_xlfn.TEXTJOIN(" ",FALSE,_xlfn._xlws.FILTER(Table3[subloc_assigned],Table3[name]=Table2[[#This Row],[Protein]],""))&amp;" ","")</f>
        <v/>
      </c>
      <c r="P1200" s="6" t="b">
        <f>OR(ISNUMBER(FIND(" m ",Table2[[#This Row],[loc?]])),ISNUMBER(FIND(" mm ",Table2[[#This Row],[loc?]])))</f>
        <v>0</v>
      </c>
      <c r="Q1200" s="6" t="b">
        <f>AND(OR(ISNUMBER(FIND(" m ",Table2[[#This Row],[loc?]])),ISNUMBER(FIND(" mm ",Table2[[#This Row],[loc?]]))),SUBSTITUTE(SUBSTITUTE(Table2[[#This Row],[loc?]]," m ","")," mm ","")="")</f>
        <v>0</v>
      </c>
      <c r="R1200" s="36" cm="1">
        <f t="array" ref="R1200">AVERAGE(IF(Table2[[#This Row],[Min_aerobic_1]:[Min_aerobic_2]]="NA",0,Table2[[#This Row],[Min_aerobic_1]:[Min_aerobic_2]]))</f>
        <v>1.5018880782036101E-5</v>
      </c>
    </row>
    <row r="1201" spans="1:18" x14ac:dyDescent="0.35">
      <c r="A1201" s="4" t="s">
        <v>3593</v>
      </c>
      <c r="B1201" s="4" t="s">
        <v>3594</v>
      </c>
      <c r="C1201" s="4" t="s">
        <v>3595</v>
      </c>
      <c r="D1201" s="6">
        <v>4.2757225886109497E-5</v>
      </c>
      <c r="E1201" s="6">
        <v>4.3949112233450299E-5</v>
      </c>
      <c r="F1201" s="6">
        <v>5.00464626733723E-5</v>
      </c>
      <c r="G1201" s="6">
        <v>5.1010696363713202E-5</v>
      </c>
      <c r="H1201" s="6">
        <v>2.02944486815478E-5</v>
      </c>
      <c r="I1201" s="6">
        <v>1.9805976904127001E-5</v>
      </c>
      <c r="J1201" s="6">
        <v>2.11434333659742E-5</v>
      </c>
      <c r="K1201" s="6">
        <v>2.1362048811513401E-5</v>
      </c>
      <c r="L1201" s="6">
        <v>2.25240287190319E-5</v>
      </c>
      <c r="M1201" s="6">
        <v>2.3188282598703399E-5</v>
      </c>
      <c r="N1201" s="4" t="b">
        <f>_xlfn.XLOOKUP(Table2[[#This Row],[Protein]],Table3[name],Table3[subloc_assigned],"")&lt;&gt;""</f>
        <v>1</v>
      </c>
      <c r="O1201" s="6" t="str" cm="1">
        <f t="array" ref="O1201">IF(Table2[[#This Row],[modeled?]]," "&amp;_xlfn.TEXTJOIN(" ",FALSE,_xlfn._xlws.FILTER(Table3[subloc_assigned],Table3[name]=Table2[[#This Row],[Protein]],""))&amp;" ","")</f>
        <v xml:space="preserve"> m </v>
      </c>
      <c r="P1201" s="6" t="b">
        <f>OR(ISNUMBER(FIND(" m ",Table2[[#This Row],[loc?]])),ISNUMBER(FIND(" mm ",Table2[[#This Row],[loc?]])))</f>
        <v>1</v>
      </c>
      <c r="Q1201" s="6" t="b">
        <f>AND(OR(ISNUMBER(FIND(" m ",Table2[[#This Row],[loc?]])),ISNUMBER(FIND(" mm ",Table2[[#This Row],[loc?]]))),SUBSTITUTE(SUBSTITUTE(Table2[[#This Row],[loc?]]," m ","")," mm ","")="")</f>
        <v>1</v>
      </c>
      <c r="R1201" s="36" cm="1">
        <f t="array" ref="R1201">AVERAGE(IF(Table2[[#This Row],[Min_aerobic_1]:[Min_aerobic_2]]="NA",0,Table2[[#This Row],[Min_aerobic_1]:[Min_aerobic_2]]))</f>
        <v>4.3353169059779898E-5</v>
      </c>
    </row>
    <row r="1202" spans="1:18" x14ac:dyDescent="0.35">
      <c r="A1202" s="4" t="s">
        <v>3596</v>
      </c>
      <c r="B1202" s="4" t="s">
        <v>3597</v>
      </c>
      <c r="C1202" s="4" t="s">
        <v>3598</v>
      </c>
      <c r="D1202" s="4">
        <v>1.9496534988792599E-3</v>
      </c>
      <c r="E1202" s="4">
        <v>2.5631095461053398E-3</v>
      </c>
      <c r="F1202" s="4">
        <v>2.1880573461823898E-3</v>
      </c>
      <c r="G1202" s="4">
        <v>2.1061794508335698E-3</v>
      </c>
      <c r="H1202" s="4">
        <v>1.0759006484726101E-3</v>
      </c>
      <c r="I1202" s="4">
        <v>1.1434811296139201E-3</v>
      </c>
      <c r="J1202" s="4">
        <v>1.1393583712737199E-3</v>
      </c>
      <c r="K1202" s="4">
        <v>1.29953629199766E-3</v>
      </c>
      <c r="L1202" s="4">
        <v>1.3424596972098201E-3</v>
      </c>
      <c r="M1202" s="4">
        <v>1.37217197159507E-3</v>
      </c>
      <c r="N1202" s="4" t="b">
        <f>_xlfn.XLOOKUP(Table2[[#This Row],[Protein]],Table3[name],Table3[subloc_assigned],"")&lt;&gt;""</f>
        <v>1</v>
      </c>
      <c r="O1202" s="6" t="str" cm="1">
        <f t="array" ref="O1202">IF(Table2[[#This Row],[modeled?]]," "&amp;_xlfn.TEXTJOIN(" ",FALSE,_xlfn._xlws.FILTER(Table3[subloc_assigned],Table3[name]=Table2[[#This Row],[Protein]],""))&amp;" ","")</f>
        <v xml:space="preserve"> c </v>
      </c>
      <c r="P1202" s="6" t="b">
        <f>OR(ISNUMBER(FIND(" m ",Table2[[#This Row],[loc?]])),ISNUMBER(FIND(" mm ",Table2[[#This Row],[loc?]])))</f>
        <v>0</v>
      </c>
      <c r="Q1202" s="6" t="b">
        <f>AND(OR(ISNUMBER(FIND(" m ",Table2[[#This Row],[loc?]])),ISNUMBER(FIND(" mm ",Table2[[#This Row],[loc?]]))),SUBSTITUTE(SUBSTITUTE(Table2[[#This Row],[loc?]]," m ","")," mm ","")="")</f>
        <v>0</v>
      </c>
      <c r="R1202" s="36" cm="1">
        <f t="array" ref="R1202">AVERAGE(IF(Table2[[#This Row],[Min_aerobic_1]:[Min_aerobic_2]]="NA",0,Table2[[#This Row],[Min_aerobic_1]:[Min_aerobic_2]]))</f>
        <v>2.2563815224922999E-3</v>
      </c>
    </row>
    <row r="1203" spans="1:18" x14ac:dyDescent="0.35">
      <c r="A1203" s="4" t="s">
        <v>3599</v>
      </c>
      <c r="B1203" s="4" t="s">
        <v>3600</v>
      </c>
      <c r="C1203" s="7">
        <v>44105</v>
      </c>
      <c r="D1203" s="6">
        <v>1.42434216665594E-5</v>
      </c>
      <c r="E1203" s="6">
        <v>1.16263314828303E-5</v>
      </c>
      <c r="F1203" s="6">
        <v>1.58537334742011E-5</v>
      </c>
      <c r="G1203" s="6">
        <v>1.4551132209144399E-5</v>
      </c>
      <c r="H1203" s="6">
        <v>1.0439862849246699E-5</v>
      </c>
      <c r="I1203" s="6">
        <v>9.8098508698175006E-6</v>
      </c>
      <c r="J1203" s="6">
        <v>1.04981807051164E-5</v>
      </c>
      <c r="K1203" s="6">
        <v>1.0952878247312001E-5</v>
      </c>
      <c r="L1203" s="6">
        <v>1.1092380788427099E-5</v>
      </c>
      <c r="M1203" s="6">
        <v>1.1191131942906701E-5</v>
      </c>
      <c r="N1203" s="4" t="b">
        <f>_xlfn.XLOOKUP(Table2[[#This Row],[Protein]],Table3[name],Table3[subloc_assigned],"")&lt;&gt;""</f>
        <v>0</v>
      </c>
      <c r="O1203" s="6" t="str" cm="1">
        <f t="array" ref="O1203">IF(Table2[[#This Row],[modeled?]]," "&amp;_xlfn.TEXTJOIN(" ",FALSE,_xlfn._xlws.FILTER(Table3[subloc_assigned],Table3[name]=Table2[[#This Row],[Protein]],""))&amp;" ","")</f>
        <v/>
      </c>
      <c r="P1203" s="6" t="b">
        <f>OR(ISNUMBER(FIND(" m ",Table2[[#This Row],[loc?]])),ISNUMBER(FIND(" mm ",Table2[[#This Row],[loc?]])))</f>
        <v>0</v>
      </c>
      <c r="Q1203" s="6" t="b">
        <f>AND(OR(ISNUMBER(FIND(" m ",Table2[[#This Row],[loc?]])),ISNUMBER(FIND(" mm ",Table2[[#This Row],[loc?]]))),SUBSTITUTE(SUBSTITUTE(Table2[[#This Row],[loc?]]," m ","")," mm ","")="")</f>
        <v>0</v>
      </c>
      <c r="R1203" s="36" cm="1">
        <f t="array" ref="R1203">AVERAGE(IF(Table2[[#This Row],[Min_aerobic_1]:[Min_aerobic_2]]="NA",0,Table2[[#This Row],[Min_aerobic_1]:[Min_aerobic_2]]))</f>
        <v>1.2934876574694851E-5</v>
      </c>
    </row>
    <row r="1204" spans="1:18" x14ac:dyDescent="0.35">
      <c r="A1204" s="4" t="s">
        <v>3601</v>
      </c>
      <c r="B1204" s="4" t="s">
        <v>3602</v>
      </c>
      <c r="C1204" s="4" t="s">
        <v>3603</v>
      </c>
      <c r="D1204" s="6">
        <v>8.7829800375510499E-5</v>
      </c>
      <c r="E1204" s="6">
        <v>7.2331663588316304E-5</v>
      </c>
      <c r="F1204" s="6">
        <v>8.6451967251910595E-5</v>
      </c>
      <c r="G1204" s="6">
        <v>8.8241523933313494E-5</v>
      </c>
      <c r="H1204" s="6">
        <v>5.8971915100692903E-5</v>
      </c>
      <c r="I1204" s="6">
        <v>5.99130481496027E-5</v>
      </c>
      <c r="J1204" s="6">
        <v>6.2005053883187802E-5</v>
      </c>
      <c r="K1204" s="6">
        <v>5.7818811366723199E-5</v>
      </c>
      <c r="L1204" s="6">
        <v>6.3291401324907796E-5</v>
      </c>
      <c r="M1204" s="6">
        <v>6.4386520178563597E-5</v>
      </c>
      <c r="N1204" s="4" t="b">
        <f>_xlfn.XLOOKUP(Table2[[#This Row],[Protein]],Table3[name],Table3[subloc_assigned],"")&lt;&gt;""</f>
        <v>0</v>
      </c>
      <c r="O1204" s="6" t="str" cm="1">
        <f t="array" ref="O1204">IF(Table2[[#This Row],[modeled?]]," "&amp;_xlfn.TEXTJOIN(" ",FALSE,_xlfn._xlws.FILTER(Table3[subloc_assigned],Table3[name]=Table2[[#This Row],[Protein]],""))&amp;" ","")</f>
        <v/>
      </c>
      <c r="P1204" s="6" t="b">
        <f>OR(ISNUMBER(FIND(" m ",Table2[[#This Row],[loc?]])),ISNUMBER(FIND(" mm ",Table2[[#This Row],[loc?]])))</f>
        <v>0</v>
      </c>
      <c r="Q1204" s="6" t="b">
        <f>AND(OR(ISNUMBER(FIND(" m ",Table2[[#This Row],[loc?]])),ISNUMBER(FIND(" mm ",Table2[[#This Row],[loc?]]))),SUBSTITUTE(SUBSTITUTE(Table2[[#This Row],[loc?]]," m ","")," mm ","")="")</f>
        <v>0</v>
      </c>
      <c r="R1204" s="36" cm="1">
        <f t="array" ref="R1204">AVERAGE(IF(Table2[[#This Row],[Min_aerobic_1]:[Min_aerobic_2]]="NA",0,Table2[[#This Row],[Min_aerobic_1]:[Min_aerobic_2]]))</f>
        <v>8.0080731981913402E-5</v>
      </c>
    </row>
    <row r="1205" spans="1:18" x14ac:dyDescent="0.35">
      <c r="A1205" s="4" t="s">
        <v>3604</v>
      </c>
      <c r="B1205" s="4" t="s">
        <v>3605</v>
      </c>
      <c r="C1205" s="4" t="s">
        <v>3606</v>
      </c>
      <c r="D1205" s="4" t="s">
        <v>19</v>
      </c>
      <c r="E1205" s="4" t="s">
        <v>19</v>
      </c>
      <c r="F1205" s="4" t="s">
        <v>19</v>
      </c>
      <c r="G1205" s="4" t="s">
        <v>19</v>
      </c>
      <c r="H1205" s="6">
        <v>8.2854099506871408E-9</v>
      </c>
      <c r="I1205" s="6">
        <v>7.9643511504622298E-9</v>
      </c>
      <c r="J1205" s="6">
        <v>8.4429941119339693E-9</v>
      </c>
      <c r="K1205" s="6">
        <v>1.02758988508441E-8</v>
      </c>
      <c r="L1205" s="6">
        <v>9.9396010356519892E-9</v>
      </c>
      <c r="M1205" s="6">
        <v>1.0480336610912899E-8</v>
      </c>
      <c r="N1205" s="4" t="b">
        <f>_xlfn.XLOOKUP(Table2[[#This Row],[Protein]],Table3[name],Table3[subloc_assigned],"")&lt;&gt;""</f>
        <v>0</v>
      </c>
      <c r="O1205" s="6" t="str" cm="1">
        <f t="array" ref="O1205">IF(Table2[[#This Row],[modeled?]]," "&amp;_xlfn.TEXTJOIN(" ",FALSE,_xlfn._xlws.FILTER(Table3[subloc_assigned],Table3[name]=Table2[[#This Row],[Protein]],""))&amp;" ","")</f>
        <v/>
      </c>
      <c r="P1205" s="6" t="b">
        <f>OR(ISNUMBER(FIND(" m ",Table2[[#This Row],[loc?]])),ISNUMBER(FIND(" mm ",Table2[[#This Row],[loc?]])))</f>
        <v>0</v>
      </c>
      <c r="Q1205" s="6" t="b">
        <f>AND(OR(ISNUMBER(FIND(" m ",Table2[[#This Row],[loc?]])),ISNUMBER(FIND(" mm ",Table2[[#This Row],[loc?]]))),SUBSTITUTE(SUBSTITUTE(Table2[[#This Row],[loc?]]," m ","")," mm ","")="")</f>
        <v>0</v>
      </c>
      <c r="R1205" s="36" cm="1">
        <f t="array" ref="R1205">AVERAGE(IF(Table2[[#This Row],[Min_aerobic_1]:[Min_aerobic_2]]="NA",0,Table2[[#This Row],[Min_aerobic_1]:[Min_aerobic_2]]))</f>
        <v>0</v>
      </c>
    </row>
    <row r="1206" spans="1:18" x14ac:dyDescent="0.35">
      <c r="A1206" s="4" t="s">
        <v>3607</v>
      </c>
      <c r="B1206" s="4" t="s">
        <v>3608</v>
      </c>
      <c r="C1206" s="4" t="s">
        <v>3609</v>
      </c>
      <c r="D1206" s="6">
        <v>2.04600905081983E-6</v>
      </c>
      <c r="E1206" s="6">
        <v>1.5881697961525199E-6</v>
      </c>
      <c r="F1206" s="6">
        <v>2.2316697938173298E-6</v>
      </c>
      <c r="G1206" s="6">
        <v>2.01263389763037E-6</v>
      </c>
      <c r="H1206" s="6">
        <v>3.96270410183883E-6</v>
      </c>
      <c r="I1206" s="6">
        <v>3.8655219119760099E-6</v>
      </c>
      <c r="J1206" s="6">
        <v>3.9479978069411604E-6</v>
      </c>
      <c r="K1206" s="6">
        <v>4.0025060459810598E-6</v>
      </c>
      <c r="L1206" s="6">
        <v>4.3446431439115601E-6</v>
      </c>
      <c r="M1206" s="6">
        <v>4.1454243390392198E-6</v>
      </c>
      <c r="N1206" s="4" t="b">
        <f>_xlfn.XLOOKUP(Table2[[#This Row],[Protein]],Table3[name],Table3[subloc_assigned],"")&lt;&gt;""</f>
        <v>0</v>
      </c>
      <c r="O1206" s="6" t="str" cm="1">
        <f t="array" ref="O1206">IF(Table2[[#This Row],[modeled?]]," "&amp;_xlfn.TEXTJOIN(" ",FALSE,_xlfn._xlws.FILTER(Table3[subloc_assigned],Table3[name]=Table2[[#This Row],[Protein]],""))&amp;" ","")</f>
        <v/>
      </c>
      <c r="P1206" s="6" t="b">
        <f>OR(ISNUMBER(FIND(" m ",Table2[[#This Row],[loc?]])),ISNUMBER(FIND(" mm ",Table2[[#This Row],[loc?]])))</f>
        <v>0</v>
      </c>
      <c r="Q1206" s="6" t="b">
        <f>AND(OR(ISNUMBER(FIND(" m ",Table2[[#This Row],[loc?]])),ISNUMBER(FIND(" mm ",Table2[[#This Row],[loc?]]))),SUBSTITUTE(SUBSTITUTE(Table2[[#This Row],[loc?]]," m ","")," mm ","")="")</f>
        <v>0</v>
      </c>
      <c r="R1206" s="36" cm="1">
        <f t="array" ref="R1206">AVERAGE(IF(Table2[[#This Row],[Min_aerobic_1]:[Min_aerobic_2]]="NA",0,Table2[[#This Row],[Min_aerobic_1]:[Min_aerobic_2]]))</f>
        <v>1.8170894234861751E-6</v>
      </c>
    </row>
    <row r="1207" spans="1:18" x14ac:dyDescent="0.35">
      <c r="A1207" s="4" t="s">
        <v>3610</v>
      </c>
      <c r="B1207" s="4" t="s">
        <v>3611</v>
      </c>
      <c r="C1207" s="4" t="s">
        <v>3612</v>
      </c>
      <c r="D1207" s="6">
        <v>1.4452687046406E-5</v>
      </c>
      <c r="E1207" s="6">
        <v>1.19340143393507E-5</v>
      </c>
      <c r="F1207" s="6">
        <v>1.7121072298821299E-5</v>
      </c>
      <c r="G1207" s="6">
        <v>1.7564471876984098E-5</v>
      </c>
      <c r="H1207" s="6">
        <v>2.5459977777579499E-5</v>
      </c>
      <c r="I1207" s="6">
        <v>2.5592168162486101E-5</v>
      </c>
      <c r="J1207" s="6">
        <v>2.7487804864778402E-5</v>
      </c>
      <c r="K1207" s="6">
        <v>2.5362351597868399E-5</v>
      </c>
      <c r="L1207" s="6">
        <v>2.9067121553729001E-5</v>
      </c>
      <c r="M1207" s="6">
        <v>2.72466660038541E-5</v>
      </c>
      <c r="N1207" s="4" t="b">
        <f>_xlfn.XLOOKUP(Table2[[#This Row],[Protein]],Table3[name],Table3[subloc_assigned],"")&lt;&gt;""</f>
        <v>0</v>
      </c>
      <c r="O1207" s="6" t="str" cm="1">
        <f t="array" ref="O1207">IF(Table2[[#This Row],[modeled?]]," "&amp;_xlfn.TEXTJOIN(" ",FALSE,_xlfn._xlws.FILTER(Table3[subloc_assigned],Table3[name]=Table2[[#This Row],[Protein]],""))&amp;" ","")</f>
        <v/>
      </c>
      <c r="P1207" s="6" t="b">
        <f>OR(ISNUMBER(FIND(" m ",Table2[[#This Row],[loc?]])),ISNUMBER(FIND(" mm ",Table2[[#This Row],[loc?]])))</f>
        <v>0</v>
      </c>
      <c r="Q1207" s="6" t="b">
        <f>AND(OR(ISNUMBER(FIND(" m ",Table2[[#This Row],[loc?]])),ISNUMBER(FIND(" mm ",Table2[[#This Row],[loc?]]))),SUBSTITUTE(SUBSTITUTE(Table2[[#This Row],[loc?]]," m ","")," mm ","")="")</f>
        <v>0</v>
      </c>
      <c r="R1207" s="36" cm="1">
        <f t="array" ref="R1207">AVERAGE(IF(Table2[[#This Row],[Min_aerobic_1]:[Min_aerobic_2]]="NA",0,Table2[[#This Row],[Min_aerobic_1]:[Min_aerobic_2]]))</f>
        <v>1.3193350692878349E-5</v>
      </c>
    </row>
    <row r="1208" spans="1:18" x14ac:dyDescent="0.35">
      <c r="A1208" s="4" t="s">
        <v>3613</v>
      </c>
      <c r="B1208" s="4" t="s">
        <v>3614</v>
      </c>
      <c r="C1208" s="4" t="s">
        <v>3615</v>
      </c>
      <c r="D1208" s="6">
        <v>4.8995653641355703E-5</v>
      </c>
      <c r="E1208" s="6">
        <v>4.1864357791951798E-5</v>
      </c>
      <c r="F1208" s="6">
        <v>2.4510513965594E-5</v>
      </c>
      <c r="G1208" s="6">
        <v>2.2274756949057E-5</v>
      </c>
      <c r="H1208" s="6">
        <v>3.2913347343123002E-5</v>
      </c>
      <c r="I1208" s="6">
        <v>3.18014621132674E-5</v>
      </c>
      <c r="J1208" s="6">
        <v>3.34151221998713E-5</v>
      </c>
      <c r="K1208" s="6">
        <v>1.69054421638234E-5</v>
      </c>
      <c r="L1208" s="6">
        <v>1.6817486212082299E-5</v>
      </c>
      <c r="M1208" s="6">
        <v>1.7346906650809699E-5</v>
      </c>
      <c r="N1208" s="4" t="b">
        <f>_xlfn.XLOOKUP(Table2[[#This Row],[Protein]],Table3[name],Table3[subloc_assigned],"")&lt;&gt;""</f>
        <v>0</v>
      </c>
      <c r="O1208" s="6" t="str" cm="1">
        <f t="array" ref="O1208">IF(Table2[[#This Row],[modeled?]]," "&amp;_xlfn.TEXTJOIN(" ",FALSE,_xlfn._xlws.FILTER(Table3[subloc_assigned],Table3[name]=Table2[[#This Row],[Protein]],""))&amp;" ","")</f>
        <v/>
      </c>
      <c r="P1208" s="6" t="b">
        <f>OR(ISNUMBER(FIND(" m ",Table2[[#This Row],[loc?]])),ISNUMBER(FIND(" mm ",Table2[[#This Row],[loc?]])))</f>
        <v>0</v>
      </c>
      <c r="Q1208" s="6" t="b">
        <f>AND(OR(ISNUMBER(FIND(" m ",Table2[[#This Row],[loc?]])),ISNUMBER(FIND(" mm ",Table2[[#This Row],[loc?]]))),SUBSTITUTE(SUBSTITUTE(Table2[[#This Row],[loc?]]," m ","")," mm ","")="")</f>
        <v>0</v>
      </c>
      <c r="R1208" s="36" cm="1">
        <f t="array" ref="R1208">AVERAGE(IF(Table2[[#This Row],[Min_aerobic_1]:[Min_aerobic_2]]="NA",0,Table2[[#This Row],[Min_aerobic_1]:[Min_aerobic_2]]))</f>
        <v>4.5430005716653751E-5</v>
      </c>
    </row>
    <row r="1209" spans="1:18" x14ac:dyDescent="0.35">
      <c r="A1209" s="4" t="s">
        <v>3616</v>
      </c>
      <c r="B1209" s="4" t="s">
        <v>3617</v>
      </c>
      <c r="C1209" s="4" t="s">
        <v>3618</v>
      </c>
      <c r="D1209" s="4">
        <v>4.1475075457864403E-3</v>
      </c>
      <c r="E1209" s="4">
        <v>4.4196703673387103E-3</v>
      </c>
      <c r="F1209" s="4">
        <v>5.4397462910383597E-3</v>
      </c>
      <c r="G1209" s="4">
        <v>5.8275767788601501E-3</v>
      </c>
      <c r="H1209" s="4">
        <v>2.6380127601045998E-3</v>
      </c>
      <c r="I1209" s="4">
        <v>2.6634901281210998E-3</v>
      </c>
      <c r="J1209" s="4">
        <v>2.60170979825914E-3</v>
      </c>
      <c r="K1209" s="4">
        <v>3.0656437287224598E-3</v>
      </c>
      <c r="L1209" s="4">
        <v>3.09266110324817E-3</v>
      </c>
      <c r="M1209" s="4">
        <v>3.11552819727822E-3</v>
      </c>
      <c r="N1209" s="4" t="b">
        <f>_xlfn.XLOOKUP(Table2[[#This Row],[Protein]],Table3[name],Table3[subloc_assigned],"")&lt;&gt;""</f>
        <v>0</v>
      </c>
      <c r="O1209" s="6" t="str" cm="1">
        <f t="array" ref="O1209">IF(Table2[[#This Row],[modeled?]]," "&amp;_xlfn.TEXTJOIN(" ",FALSE,_xlfn._xlws.FILTER(Table3[subloc_assigned],Table3[name]=Table2[[#This Row],[Protein]],""))&amp;" ","")</f>
        <v/>
      </c>
      <c r="P1209" s="6" t="b">
        <f>OR(ISNUMBER(FIND(" m ",Table2[[#This Row],[loc?]])),ISNUMBER(FIND(" mm ",Table2[[#This Row],[loc?]])))</f>
        <v>0</v>
      </c>
      <c r="Q1209" s="6" t="b">
        <f>AND(OR(ISNUMBER(FIND(" m ",Table2[[#This Row],[loc?]])),ISNUMBER(FIND(" mm ",Table2[[#This Row],[loc?]]))),SUBSTITUTE(SUBSTITUTE(Table2[[#This Row],[loc?]]," m ","")," mm ","")="")</f>
        <v>0</v>
      </c>
      <c r="R1209" s="36" cm="1">
        <f t="array" ref="R1209">AVERAGE(IF(Table2[[#This Row],[Min_aerobic_1]:[Min_aerobic_2]]="NA",0,Table2[[#This Row],[Min_aerobic_1]:[Min_aerobic_2]]))</f>
        <v>4.2835889565625753E-3</v>
      </c>
    </row>
    <row r="1210" spans="1:18" x14ac:dyDescent="0.35">
      <c r="A1210" s="4" t="s">
        <v>3619</v>
      </c>
      <c r="B1210" s="4" t="s">
        <v>3620</v>
      </c>
      <c r="C1210" s="4" t="s">
        <v>3621</v>
      </c>
      <c r="D1210" s="6">
        <v>1.34054390452669E-5</v>
      </c>
      <c r="E1210" s="6">
        <v>1.2206075062954301E-5</v>
      </c>
      <c r="F1210" s="6">
        <v>1.7565685540197301E-5</v>
      </c>
      <c r="G1210" s="6">
        <v>1.67439757162843E-5</v>
      </c>
      <c r="H1210" s="6">
        <v>4.9470784041526197E-6</v>
      </c>
      <c r="I1210" s="6">
        <v>4.7751478503579502E-6</v>
      </c>
      <c r="J1210" s="6">
        <v>5.20269068940999E-6</v>
      </c>
      <c r="K1210" s="6">
        <v>6.1205160439543698E-6</v>
      </c>
      <c r="L1210" s="6">
        <v>6.3933717092556399E-6</v>
      </c>
      <c r="M1210" s="6">
        <v>6.18200581274619E-6</v>
      </c>
      <c r="N1210" s="4" t="b">
        <f>_xlfn.XLOOKUP(Table2[[#This Row],[Protein]],Table3[name],Table3[subloc_assigned],"")&lt;&gt;""</f>
        <v>0</v>
      </c>
      <c r="O1210" s="6" t="str" cm="1">
        <f t="array" ref="O1210">IF(Table2[[#This Row],[modeled?]]," "&amp;_xlfn.TEXTJOIN(" ",FALSE,_xlfn._xlws.FILTER(Table3[subloc_assigned],Table3[name]=Table2[[#This Row],[Protein]],""))&amp;" ","")</f>
        <v/>
      </c>
      <c r="P1210" s="6" t="b">
        <f>OR(ISNUMBER(FIND(" m ",Table2[[#This Row],[loc?]])),ISNUMBER(FIND(" mm ",Table2[[#This Row],[loc?]])))</f>
        <v>0</v>
      </c>
      <c r="Q1210" s="6" t="b">
        <f>AND(OR(ISNUMBER(FIND(" m ",Table2[[#This Row],[loc?]])),ISNUMBER(FIND(" mm ",Table2[[#This Row],[loc?]]))),SUBSTITUTE(SUBSTITUTE(Table2[[#This Row],[loc?]]," m ","")," mm ","")="")</f>
        <v>0</v>
      </c>
      <c r="R1210" s="36" cm="1">
        <f t="array" ref="R1210">AVERAGE(IF(Table2[[#This Row],[Min_aerobic_1]:[Min_aerobic_2]]="NA",0,Table2[[#This Row],[Min_aerobic_1]:[Min_aerobic_2]]))</f>
        <v>1.28057570541106E-5</v>
      </c>
    </row>
    <row r="1211" spans="1:18" x14ac:dyDescent="0.35">
      <c r="A1211" s="4" t="s">
        <v>3622</v>
      </c>
      <c r="B1211" s="4" t="s">
        <v>3623</v>
      </c>
      <c r="C1211" s="4" t="s">
        <v>3624</v>
      </c>
      <c r="D1211" s="4">
        <v>4.2479783248578103E-4</v>
      </c>
      <c r="E1211" s="4">
        <v>3.74087089533136E-4</v>
      </c>
      <c r="F1211" s="4">
        <v>5.6259338876006398E-4</v>
      </c>
      <c r="G1211" s="4">
        <v>5.82159617159012E-4</v>
      </c>
      <c r="H1211" s="4">
        <v>2.3977727317253699E-4</v>
      </c>
      <c r="I1211" s="4">
        <v>2.4250301128074799E-4</v>
      </c>
      <c r="J1211" s="4">
        <v>2.5221957308418198E-4</v>
      </c>
      <c r="K1211" s="4">
        <v>3.1395106298808201E-4</v>
      </c>
      <c r="L1211" s="4">
        <v>3.31587870061404E-4</v>
      </c>
      <c r="M1211" s="4">
        <v>3.4243298969183602E-4</v>
      </c>
      <c r="N1211" s="4" t="b">
        <f>_xlfn.XLOOKUP(Table2[[#This Row],[Protein]],Table3[name],Table3[subloc_assigned],"")&lt;&gt;""</f>
        <v>1</v>
      </c>
      <c r="O1211" s="6" t="str" cm="1">
        <f t="array" ref="O1211">IF(Table2[[#This Row],[modeled?]]," "&amp;_xlfn.TEXTJOIN(" ",FALSE,_xlfn._xlws.FILTER(Table3[subloc_assigned],Table3[name]=Table2[[#This Row],[Protein]],""))&amp;" ","")</f>
        <v xml:space="preserve"> c </v>
      </c>
      <c r="P1211" s="6" t="b">
        <f>OR(ISNUMBER(FIND(" m ",Table2[[#This Row],[loc?]])),ISNUMBER(FIND(" mm ",Table2[[#This Row],[loc?]])))</f>
        <v>0</v>
      </c>
      <c r="Q1211" s="6" t="b">
        <f>AND(OR(ISNUMBER(FIND(" m ",Table2[[#This Row],[loc?]])),ISNUMBER(FIND(" mm ",Table2[[#This Row],[loc?]]))),SUBSTITUTE(SUBSTITUTE(Table2[[#This Row],[loc?]]," m ","")," mm ","")="")</f>
        <v>0</v>
      </c>
      <c r="R1211" s="36" cm="1">
        <f t="array" ref="R1211">AVERAGE(IF(Table2[[#This Row],[Min_aerobic_1]:[Min_aerobic_2]]="NA",0,Table2[[#This Row],[Min_aerobic_1]:[Min_aerobic_2]]))</f>
        <v>3.9944246100945854E-4</v>
      </c>
    </row>
    <row r="1212" spans="1:18" x14ac:dyDescent="0.35">
      <c r="A1212" s="4" t="s">
        <v>3625</v>
      </c>
      <c r="B1212" s="4" t="s">
        <v>3626</v>
      </c>
      <c r="C1212" s="4" t="s">
        <v>3627</v>
      </c>
      <c r="D1212" s="4" t="s">
        <v>19</v>
      </c>
      <c r="E1212" s="4" t="s">
        <v>19</v>
      </c>
      <c r="F1212" s="4" t="s">
        <v>19</v>
      </c>
      <c r="G1212" s="4" t="s">
        <v>19</v>
      </c>
      <c r="H1212" s="6">
        <v>7.9595971112182499E-7</v>
      </c>
      <c r="I1212" s="6">
        <v>7.18857885954027E-7</v>
      </c>
      <c r="J1212" s="6">
        <v>8.92008515161386E-7</v>
      </c>
      <c r="K1212" s="6">
        <v>9.1611570871687302E-7</v>
      </c>
      <c r="L1212" s="6">
        <v>8.9337850028971897E-7</v>
      </c>
      <c r="M1212" s="6">
        <v>9.2271270266136395E-7</v>
      </c>
      <c r="N1212" s="4" t="b">
        <f>_xlfn.XLOOKUP(Table2[[#This Row],[Protein]],Table3[name],Table3[subloc_assigned],"")&lt;&gt;""</f>
        <v>0</v>
      </c>
      <c r="O1212" s="6" t="str" cm="1">
        <f t="array" ref="O1212">IF(Table2[[#This Row],[modeled?]]," "&amp;_xlfn.TEXTJOIN(" ",FALSE,_xlfn._xlws.FILTER(Table3[subloc_assigned],Table3[name]=Table2[[#This Row],[Protein]],""))&amp;" ","")</f>
        <v/>
      </c>
      <c r="P1212" s="6" t="b">
        <f>OR(ISNUMBER(FIND(" m ",Table2[[#This Row],[loc?]])),ISNUMBER(FIND(" mm ",Table2[[#This Row],[loc?]])))</f>
        <v>0</v>
      </c>
      <c r="Q1212" s="6" t="b">
        <f>AND(OR(ISNUMBER(FIND(" m ",Table2[[#This Row],[loc?]])),ISNUMBER(FIND(" mm ",Table2[[#This Row],[loc?]]))),SUBSTITUTE(SUBSTITUTE(Table2[[#This Row],[loc?]]," m ","")," mm ","")="")</f>
        <v>0</v>
      </c>
      <c r="R1212" s="36" cm="1">
        <f t="array" ref="R1212">AVERAGE(IF(Table2[[#This Row],[Min_aerobic_1]:[Min_aerobic_2]]="NA",0,Table2[[#This Row],[Min_aerobic_1]:[Min_aerobic_2]]))</f>
        <v>0</v>
      </c>
    </row>
    <row r="1213" spans="1:18" x14ac:dyDescent="0.35">
      <c r="A1213" s="4" t="s">
        <v>3628</v>
      </c>
      <c r="B1213" s="4" t="s">
        <v>3629</v>
      </c>
      <c r="C1213" s="4" t="s">
        <v>3630</v>
      </c>
      <c r="D1213" s="4">
        <v>2.5769037453461999E-4</v>
      </c>
      <c r="E1213" s="4">
        <v>2.3090589001924401E-4</v>
      </c>
      <c r="F1213" s="4">
        <v>1.8299108772121999E-4</v>
      </c>
      <c r="G1213" s="4">
        <v>1.9634545503581399E-4</v>
      </c>
      <c r="H1213" s="4">
        <v>2.16861113641111E-4</v>
      </c>
      <c r="I1213" s="4">
        <v>2.28520274944306E-4</v>
      </c>
      <c r="J1213" s="4">
        <v>2.1885498243078201E-4</v>
      </c>
      <c r="K1213" s="4">
        <v>1.58526691273019E-4</v>
      </c>
      <c r="L1213" s="4">
        <v>1.5951573242004399E-4</v>
      </c>
      <c r="M1213" s="4">
        <v>1.5617327709769701E-4</v>
      </c>
      <c r="N1213" s="4" t="b">
        <f>_xlfn.XLOOKUP(Table2[[#This Row],[Protein]],Table3[name],Table3[subloc_assigned],"")&lt;&gt;""</f>
        <v>1</v>
      </c>
      <c r="O1213" s="6" t="str" cm="1">
        <f t="array" ref="O1213">IF(Table2[[#This Row],[modeled?]]," "&amp;_xlfn.TEXTJOIN(" ",FALSE,_xlfn._xlws.FILTER(Table3[subloc_assigned],Table3[name]=Table2[[#This Row],[Protein]],""))&amp;" ","")</f>
        <v xml:space="preserve"> m </v>
      </c>
      <c r="P1213" s="6" t="b">
        <f>OR(ISNUMBER(FIND(" m ",Table2[[#This Row],[loc?]])),ISNUMBER(FIND(" mm ",Table2[[#This Row],[loc?]])))</f>
        <v>1</v>
      </c>
      <c r="Q1213" s="6" t="b">
        <f>AND(OR(ISNUMBER(FIND(" m ",Table2[[#This Row],[loc?]])),ISNUMBER(FIND(" mm ",Table2[[#This Row],[loc?]]))),SUBSTITUTE(SUBSTITUTE(Table2[[#This Row],[loc?]]," m ","")," mm ","")="")</f>
        <v>1</v>
      </c>
      <c r="R1213" s="36" cm="1">
        <f t="array" ref="R1213">AVERAGE(IF(Table2[[#This Row],[Min_aerobic_1]:[Min_aerobic_2]]="NA",0,Table2[[#This Row],[Min_aerobic_1]:[Min_aerobic_2]]))</f>
        <v>2.4429813227693203E-4</v>
      </c>
    </row>
    <row r="1214" spans="1:18" x14ac:dyDescent="0.35">
      <c r="A1214" s="4" t="s">
        <v>3631</v>
      </c>
      <c r="B1214" s="4" t="s">
        <v>3632</v>
      </c>
      <c r="C1214" s="4" t="s">
        <v>3633</v>
      </c>
      <c r="D1214" s="4">
        <v>1.06679503234327E-4</v>
      </c>
      <c r="E1214" s="6">
        <v>9.8079679169320305E-5</v>
      </c>
      <c r="F1214" s="4">
        <v>1.19939101089082E-4</v>
      </c>
      <c r="G1214" s="4">
        <v>1.20427358400479E-4</v>
      </c>
      <c r="H1214" s="4">
        <v>1.3229366236227599E-4</v>
      </c>
      <c r="I1214" s="4">
        <v>1.2741345561326299E-4</v>
      </c>
      <c r="J1214" s="4">
        <v>1.3117485278686E-4</v>
      </c>
      <c r="K1214" s="4">
        <v>1.3162096127500601E-4</v>
      </c>
      <c r="L1214" s="4">
        <v>1.40527416365524E-4</v>
      </c>
      <c r="M1214" s="4">
        <v>1.4331923656955999E-4</v>
      </c>
      <c r="N1214" s="4" t="b">
        <f>_xlfn.XLOOKUP(Table2[[#This Row],[Protein]],Table3[name],Table3[subloc_assigned],"")&lt;&gt;""</f>
        <v>0</v>
      </c>
      <c r="O1214" s="6" t="str" cm="1">
        <f t="array" ref="O1214">IF(Table2[[#This Row],[modeled?]]," "&amp;_xlfn.TEXTJOIN(" ",FALSE,_xlfn._xlws.FILTER(Table3[subloc_assigned],Table3[name]=Table2[[#This Row],[Protein]],""))&amp;" ","")</f>
        <v/>
      </c>
      <c r="P1214" s="6" t="b">
        <f>OR(ISNUMBER(FIND(" m ",Table2[[#This Row],[loc?]])),ISNUMBER(FIND(" mm ",Table2[[#This Row],[loc?]])))</f>
        <v>0</v>
      </c>
      <c r="Q1214" s="6" t="b">
        <f>AND(OR(ISNUMBER(FIND(" m ",Table2[[#This Row],[loc?]])),ISNUMBER(FIND(" mm ",Table2[[#This Row],[loc?]]))),SUBSTITUTE(SUBSTITUTE(Table2[[#This Row],[loc?]]," m ","")," mm ","")="")</f>
        <v>0</v>
      </c>
      <c r="R1214" s="36" cm="1">
        <f t="array" ref="R1214">AVERAGE(IF(Table2[[#This Row],[Min_aerobic_1]:[Min_aerobic_2]]="NA",0,Table2[[#This Row],[Min_aerobic_1]:[Min_aerobic_2]]))</f>
        <v>1.0237959120182365E-4</v>
      </c>
    </row>
    <row r="1215" spans="1:18" x14ac:dyDescent="0.35">
      <c r="A1215" s="4" t="s">
        <v>3634</v>
      </c>
      <c r="B1215" s="4" t="s">
        <v>3635</v>
      </c>
      <c r="C1215" s="4" t="s">
        <v>3636</v>
      </c>
      <c r="D1215" s="6">
        <v>5.1982204641718703E-5</v>
      </c>
      <c r="E1215" s="6">
        <v>3.9660692544686498E-5</v>
      </c>
      <c r="F1215" s="6">
        <v>6.3253674534029705E-5</v>
      </c>
      <c r="G1215" s="6">
        <v>6.1097478289183501E-5</v>
      </c>
      <c r="H1215" s="6">
        <v>7.0833985540638307E-5</v>
      </c>
      <c r="I1215" s="6">
        <v>7.09655100948639E-5</v>
      </c>
      <c r="J1215" s="6">
        <v>7.4065222905361205E-5</v>
      </c>
      <c r="K1215" s="6">
        <v>8.6535281182240303E-5</v>
      </c>
      <c r="L1215" s="6">
        <v>9.4855014520967395E-5</v>
      </c>
      <c r="M1215" s="6">
        <v>9.1352923728624098E-5</v>
      </c>
      <c r="N1215" s="4" t="b">
        <f>_xlfn.XLOOKUP(Table2[[#This Row],[Protein]],Table3[name],Table3[subloc_assigned],"")&lt;&gt;""</f>
        <v>0</v>
      </c>
      <c r="O1215" s="6" t="str" cm="1">
        <f t="array" ref="O1215">IF(Table2[[#This Row],[modeled?]]," "&amp;_xlfn.TEXTJOIN(" ",FALSE,_xlfn._xlws.FILTER(Table3[subloc_assigned],Table3[name]=Table2[[#This Row],[Protein]],""))&amp;" ","")</f>
        <v/>
      </c>
      <c r="P1215" s="6" t="b">
        <f>OR(ISNUMBER(FIND(" m ",Table2[[#This Row],[loc?]])),ISNUMBER(FIND(" mm ",Table2[[#This Row],[loc?]])))</f>
        <v>0</v>
      </c>
      <c r="Q1215" s="6" t="b">
        <f>AND(OR(ISNUMBER(FIND(" m ",Table2[[#This Row],[loc?]])),ISNUMBER(FIND(" mm ",Table2[[#This Row],[loc?]]))),SUBSTITUTE(SUBSTITUTE(Table2[[#This Row],[loc?]]," m ","")," mm ","")="")</f>
        <v>0</v>
      </c>
      <c r="R1215" s="36" cm="1">
        <f t="array" ref="R1215">AVERAGE(IF(Table2[[#This Row],[Min_aerobic_1]:[Min_aerobic_2]]="NA",0,Table2[[#This Row],[Min_aerobic_1]:[Min_aerobic_2]]))</f>
        <v>4.5821448593202604E-5</v>
      </c>
    </row>
    <row r="1216" spans="1:18" x14ac:dyDescent="0.35">
      <c r="A1216" s="4" t="s">
        <v>3637</v>
      </c>
      <c r="B1216" s="4" t="s">
        <v>3638</v>
      </c>
      <c r="C1216" s="4" t="s">
        <v>3639</v>
      </c>
      <c r="D1216" s="6">
        <v>7.1260291159091607E-5</v>
      </c>
      <c r="E1216" s="6">
        <v>6.9947939729671506E-5</v>
      </c>
      <c r="F1216" s="6">
        <v>7.8568885257777305E-5</v>
      </c>
      <c r="G1216" s="6">
        <v>7.8242578602630706E-5</v>
      </c>
      <c r="H1216" s="6">
        <v>8.4709044601846703E-5</v>
      </c>
      <c r="I1216" s="6">
        <v>8.5680019319692499E-5</v>
      </c>
      <c r="J1216" s="6">
        <v>8.5564628738664101E-5</v>
      </c>
      <c r="K1216" s="6">
        <v>8.3794774245667705E-5</v>
      </c>
      <c r="L1216" s="6">
        <v>9.0843082689569599E-5</v>
      </c>
      <c r="M1216" s="6">
        <v>9.0561437180216103E-5</v>
      </c>
      <c r="N1216" s="4" t="b">
        <f>_xlfn.XLOOKUP(Table2[[#This Row],[Protein]],Table3[name],Table3[subloc_assigned],"")&lt;&gt;""</f>
        <v>0</v>
      </c>
      <c r="O1216" s="6" t="str" cm="1">
        <f t="array" ref="O1216">IF(Table2[[#This Row],[modeled?]]," "&amp;_xlfn.TEXTJOIN(" ",FALSE,_xlfn._xlws.FILTER(Table3[subloc_assigned],Table3[name]=Table2[[#This Row],[Protein]],""))&amp;" ","")</f>
        <v/>
      </c>
      <c r="P1216" s="6" t="b">
        <f>OR(ISNUMBER(FIND(" m ",Table2[[#This Row],[loc?]])),ISNUMBER(FIND(" mm ",Table2[[#This Row],[loc?]])))</f>
        <v>0</v>
      </c>
      <c r="Q1216" s="6" t="b">
        <f>AND(OR(ISNUMBER(FIND(" m ",Table2[[#This Row],[loc?]])),ISNUMBER(FIND(" mm ",Table2[[#This Row],[loc?]]))),SUBSTITUTE(SUBSTITUTE(Table2[[#This Row],[loc?]]," m ","")," mm ","")="")</f>
        <v>0</v>
      </c>
      <c r="R1216" s="36" cm="1">
        <f t="array" ref="R1216">AVERAGE(IF(Table2[[#This Row],[Min_aerobic_1]:[Min_aerobic_2]]="NA",0,Table2[[#This Row],[Min_aerobic_1]:[Min_aerobic_2]]))</f>
        <v>7.0604115444381556E-5</v>
      </c>
    </row>
    <row r="1217" spans="1:18" x14ac:dyDescent="0.35">
      <c r="A1217" s="4" t="s">
        <v>3640</v>
      </c>
      <c r="B1217" s="4" t="s">
        <v>3641</v>
      </c>
      <c r="C1217" s="4" t="s">
        <v>3642</v>
      </c>
      <c r="D1217" s="6">
        <v>2.75542800997095E-5</v>
      </c>
      <c r="E1217" s="6">
        <v>2.5295704993310801E-5</v>
      </c>
      <c r="F1217" s="6">
        <v>3.2376286363928199E-5</v>
      </c>
      <c r="G1217" s="6">
        <v>3.4033962316959101E-5</v>
      </c>
      <c r="H1217" s="6">
        <v>3.4643967835992603E-5</v>
      </c>
      <c r="I1217" s="6">
        <v>3.3461749416053902E-5</v>
      </c>
      <c r="J1217" s="6">
        <v>3.4964727801792397E-5</v>
      </c>
      <c r="K1217" s="6">
        <v>3.7700374233397501E-5</v>
      </c>
      <c r="L1217" s="6">
        <v>4.1012713397907601E-5</v>
      </c>
      <c r="M1217" s="6">
        <v>4.0701538407727699E-5</v>
      </c>
      <c r="N1217" s="4" t="b">
        <f>_xlfn.XLOOKUP(Table2[[#This Row],[Protein]],Table3[name],Table3[subloc_assigned],"")&lt;&gt;""</f>
        <v>0</v>
      </c>
      <c r="O1217" s="6" t="str" cm="1">
        <f t="array" ref="O1217">IF(Table2[[#This Row],[modeled?]]," "&amp;_xlfn.TEXTJOIN(" ",FALSE,_xlfn._xlws.FILTER(Table3[subloc_assigned],Table3[name]=Table2[[#This Row],[Protein]],""))&amp;" ","")</f>
        <v/>
      </c>
      <c r="P1217" s="6" t="b">
        <f>OR(ISNUMBER(FIND(" m ",Table2[[#This Row],[loc?]])),ISNUMBER(FIND(" mm ",Table2[[#This Row],[loc?]])))</f>
        <v>0</v>
      </c>
      <c r="Q1217" s="6" t="b">
        <f>AND(OR(ISNUMBER(FIND(" m ",Table2[[#This Row],[loc?]])),ISNUMBER(FIND(" mm ",Table2[[#This Row],[loc?]]))),SUBSTITUTE(SUBSTITUTE(Table2[[#This Row],[loc?]]," m ","")," mm ","")="")</f>
        <v>0</v>
      </c>
      <c r="R1217" s="36" cm="1">
        <f t="array" ref="R1217">AVERAGE(IF(Table2[[#This Row],[Min_aerobic_1]:[Min_aerobic_2]]="NA",0,Table2[[#This Row],[Min_aerobic_1]:[Min_aerobic_2]]))</f>
        <v>2.642499254651015E-5</v>
      </c>
    </row>
    <row r="1218" spans="1:18" x14ac:dyDescent="0.35">
      <c r="A1218" s="4" t="s">
        <v>3643</v>
      </c>
      <c r="B1218" s="4" t="s">
        <v>3644</v>
      </c>
      <c r="C1218" s="4" t="s">
        <v>3645</v>
      </c>
      <c r="D1218" s="6">
        <v>1.50229269607346E-5</v>
      </c>
      <c r="E1218" s="6">
        <v>1.20443911968084E-5</v>
      </c>
      <c r="F1218" s="6">
        <v>1.4398038531892E-5</v>
      </c>
      <c r="G1218" s="6">
        <v>1.4507281757608E-5</v>
      </c>
      <c r="H1218" s="6">
        <v>9.0612596895817301E-6</v>
      </c>
      <c r="I1218" s="6">
        <v>9.1784866646547194E-6</v>
      </c>
      <c r="J1218" s="6">
        <v>9.7673342170575207E-6</v>
      </c>
      <c r="K1218" s="6">
        <v>9.3968085385248502E-6</v>
      </c>
      <c r="L1218" s="6">
        <v>9.8021653328757202E-6</v>
      </c>
      <c r="M1218" s="6">
        <v>1.1020035537881101E-5</v>
      </c>
      <c r="N1218" s="4" t="b">
        <f>_xlfn.XLOOKUP(Table2[[#This Row],[Protein]],Table3[name],Table3[subloc_assigned],"")&lt;&gt;""</f>
        <v>0</v>
      </c>
      <c r="O1218" s="6" t="str" cm="1">
        <f t="array" ref="O1218">IF(Table2[[#This Row],[modeled?]]," "&amp;_xlfn.TEXTJOIN(" ",FALSE,_xlfn._xlws.FILTER(Table3[subloc_assigned],Table3[name]=Table2[[#This Row],[Protein]],""))&amp;" ","")</f>
        <v/>
      </c>
      <c r="P1218" s="6" t="b">
        <f>OR(ISNUMBER(FIND(" m ",Table2[[#This Row],[loc?]])),ISNUMBER(FIND(" mm ",Table2[[#This Row],[loc?]])))</f>
        <v>0</v>
      </c>
      <c r="Q1218" s="6" t="b">
        <f>AND(OR(ISNUMBER(FIND(" m ",Table2[[#This Row],[loc?]])),ISNUMBER(FIND(" mm ",Table2[[#This Row],[loc?]]))),SUBSTITUTE(SUBSTITUTE(Table2[[#This Row],[loc?]]," m ","")," mm ","")="")</f>
        <v>0</v>
      </c>
      <c r="R1218" s="36" cm="1">
        <f t="array" ref="R1218">AVERAGE(IF(Table2[[#This Row],[Min_aerobic_1]:[Min_aerobic_2]]="NA",0,Table2[[#This Row],[Min_aerobic_1]:[Min_aerobic_2]]))</f>
        <v>1.3533659078771499E-5</v>
      </c>
    </row>
    <row r="1219" spans="1:18" x14ac:dyDescent="0.35">
      <c r="A1219" s="4" t="s">
        <v>3646</v>
      </c>
      <c r="B1219" s="4" t="s">
        <v>3647</v>
      </c>
      <c r="C1219" s="4" t="s">
        <v>3648</v>
      </c>
      <c r="D1219" s="4" t="s">
        <v>19</v>
      </c>
      <c r="E1219" s="4" t="s">
        <v>19</v>
      </c>
      <c r="F1219" s="4" t="s">
        <v>19</v>
      </c>
      <c r="G1219" s="4" t="s">
        <v>19</v>
      </c>
      <c r="H1219" s="6">
        <v>1.3568376592712E-7</v>
      </c>
      <c r="I1219" s="6">
        <v>1.3765367911424701E-7</v>
      </c>
      <c r="J1219" s="6">
        <v>1.3116807989838299E-7</v>
      </c>
      <c r="K1219" s="6">
        <v>1.35643415325779E-7</v>
      </c>
      <c r="L1219" s="6">
        <v>1.3335472301699899E-7</v>
      </c>
      <c r="M1219" s="6">
        <v>1.4547705950667399E-7</v>
      </c>
      <c r="N1219" s="4" t="b">
        <f>_xlfn.XLOOKUP(Table2[[#This Row],[Protein]],Table3[name],Table3[subloc_assigned],"")&lt;&gt;""</f>
        <v>1</v>
      </c>
      <c r="O1219" s="6" t="str" cm="1">
        <f t="array" ref="O1219">IF(Table2[[#This Row],[modeled?]]," "&amp;_xlfn.TEXTJOIN(" ",FALSE,_xlfn._xlws.FILTER(Table3[subloc_assigned],Table3[name]=Table2[[#This Row],[Protein]],""))&amp;" ","")</f>
        <v xml:space="preserve"> c </v>
      </c>
      <c r="P1219" s="6" t="b">
        <f>OR(ISNUMBER(FIND(" m ",Table2[[#This Row],[loc?]])),ISNUMBER(FIND(" mm ",Table2[[#This Row],[loc?]])))</f>
        <v>0</v>
      </c>
      <c r="Q1219" s="6" t="b">
        <f>AND(OR(ISNUMBER(FIND(" m ",Table2[[#This Row],[loc?]])),ISNUMBER(FIND(" mm ",Table2[[#This Row],[loc?]]))),SUBSTITUTE(SUBSTITUTE(Table2[[#This Row],[loc?]]," m ","")," mm ","")="")</f>
        <v>0</v>
      </c>
      <c r="R1219" s="36" cm="1">
        <f t="array" ref="R1219">AVERAGE(IF(Table2[[#This Row],[Min_aerobic_1]:[Min_aerobic_2]]="NA",0,Table2[[#This Row],[Min_aerobic_1]:[Min_aerobic_2]]))</f>
        <v>0</v>
      </c>
    </row>
    <row r="1220" spans="1:18" x14ac:dyDescent="0.35">
      <c r="A1220" s="4" t="s">
        <v>3649</v>
      </c>
      <c r="B1220" s="4" t="s">
        <v>3650</v>
      </c>
      <c r="C1220" s="4" t="s">
        <v>3651</v>
      </c>
      <c r="D1220" s="6">
        <v>6.8506786124179797E-6</v>
      </c>
      <c r="E1220" s="6">
        <v>4.8210186291173503E-6</v>
      </c>
      <c r="F1220" s="6">
        <v>5.7214529870720097E-6</v>
      </c>
      <c r="G1220" s="6">
        <v>5.5323197386815403E-6</v>
      </c>
      <c r="H1220" s="4" t="s">
        <v>19</v>
      </c>
      <c r="I1220" s="4" t="s">
        <v>19</v>
      </c>
      <c r="J1220" s="4" t="s">
        <v>19</v>
      </c>
      <c r="K1220" s="4" t="s">
        <v>19</v>
      </c>
      <c r="L1220" s="4" t="s">
        <v>19</v>
      </c>
      <c r="M1220" s="4" t="s">
        <v>19</v>
      </c>
      <c r="N1220" s="4" t="b">
        <f>_xlfn.XLOOKUP(Table2[[#This Row],[Protein]],Table3[name],Table3[subloc_assigned],"")&lt;&gt;""</f>
        <v>1</v>
      </c>
      <c r="O1220" s="6" t="str" cm="1">
        <f t="array" ref="O1220">IF(Table2[[#This Row],[modeled?]]," "&amp;_xlfn.TEXTJOIN(" ",FALSE,_xlfn._xlws.FILTER(Table3[subloc_assigned],Table3[name]=Table2[[#This Row],[Protein]],""))&amp;" ","")</f>
        <v xml:space="preserve"> en </v>
      </c>
      <c r="P1220" s="6" t="b">
        <f>OR(ISNUMBER(FIND(" m ",Table2[[#This Row],[loc?]])),ISNUMBER(FIND(" mm ",Table2[[#This Row],[loc?]])))</f>
        <v>0</v>
      </c>
      <c r="Q1220" s="6" t="b">
        <f>AND(OR(ISNUMBER(FIND(" m ",Table2[[#This Row],[loc?]])),ISNUMBER(FIND(" mm ",Table2[[#This Row],[loc?]]))),SUBSTITUTE(SUBSTITUTE(Table2[[#This Row],[loc?]]," m ","")," mm ","")="")</f>
        <v>0</v>
      </c>
      <c r="R1220" s="36" cm="1">
        <f t="array" ref="R1220">AVERAGE(IF(Table2[[#This Row],[Min_aerobic_1]:[Min_aerobic_2]]="NA",0,Table2[[#This Row],[Min_aerobic_1]:[Min_aerobic_2]]))</f>
        <v>5.835848620767665E-6</v>
      </c>
    </row>
    <row r="1221" spans="1:18" x14ac:dyDescent="0.35">
      <c r="A1221" s="4" t="s">
        <v>3652</v>
      </c>
      <c r="B1221" s="4" t="s">
        <v>3653</v>
      </c>
      <c r="C1221" s="4" t="s">
        <v>3654</v>
      </c>
      <c r="D1221" s="6">
        <v>1.9812490466697098E-5</v>
      </c>
      <c r="E1221" s="6">
        <v>2.3979473030139901E-5</v>
      </c>
      <c r="F1221" s="6">
        <v>2.3219321312558499E-5</v>
      </c>
      <c r="G1221" s="6">
        <v>2.41470541080843E-5</v>
      </c>
      <c r="H1221" s="6">
        <v>1.9163123595844601E-5</v>
      </c>
      <c r="I1221" s="6">
        <v>1.9798724675732199E-5</v>
      </c>
      <c r="J1221" s="6">
        <v>1.98797091068021E-5</v>
      </c>
      <c r="K1221" s="6">
        <v>1.8569039461432899E-5</v>
      </c>
      <c r="L1221" s="6">
        <v>2.0497826758467501E-5</v>
      </c>
      <c r="M1221" s="6">
        <v>2.1095169995788199E-5</v>
      </c>
      <c r="N1221" s="4" t="b">
        <f>_xlfn.XLOOKUP(Table2[[#This Row],[Protein]],Table3[name],Table3[subloc_assigned],"")&lt;&gt;""</f>
        <v>0</v>
      </c>
      <c r="O1221" s="6" t="str" cm="1">
        <f t="array" ref="O1221">IF(Table2[[#This Row],[modeled?]]," "&amp;_xlfn.TEXTJOIN(" ",FALSE,_xlfn._xlws.FILTER(Table3[subloc_assigned],Table3[name]=Table2[[#This Row],[Protein]],""))&amp;" ","")</f>
        <v/>
      </c>
      <c r="P1221" s="6" t="b">
        <f>OR(ISNUMBER(FIND(" m ",Table2[[#This Row],[loc?]])),ISNUMBER(FIND(" mm ",Table2[[#This Row],[loc?]])))</f>
        <v>0</v>
      </c>
      <c r="Q1221" s="6" t="b">
        <f>AND(OR(ISNUMBER(FIND(" m ",Table2[[#This Row],[loc?]])),ISNUMBER(FIND(" mm ",Table2[[#This Row],[loc?]]))),SUBSTITUTE(SUBSTITUTE(Table2[[#This Row],[loc?]]," m ","")," mm ","")="")</f>
        <v>0</v>
      </c>
      <c r="R1221" s="36" cm="1">
        <f t="array" ref="R1221">AVERAGE(IF(Table2[[#This Row],[Min_aerobic_1]:[Min_aerobic_2]]="NA",0,Table2[[#This Row],[Min_aerobic_1]:[Min_aerobic_2]]))</f>
        <v>2.1895981748418502E-5</v>
      </c>
    </row>
    <row r="1222" spans="1:18" x14ac:dyDescent="0.35">
      <c r="A1222" s="4" t="s">
        <v>3655</v>
      </c>
      <c r="B1222" s="4" t="s">
        <v>3656</v>
      </c>
      <c r="C1222" s="4" t="s">
        <v>3657</v>
      </c>
      <c r="D1222" s="6">
        <v>9.8022552633072297E-5</v>
      </c>
      <c r="E1222" s="6">
        <v>9.3225699816561596E-5</v>
      </c>
      <c r="F1222" s="6">
        <v>9.6133782399281101E-5</v>
      </c>
      <c r="G1222" s="4">
        <v>1.01613721287725E-4</v>
      </c>
      <c r="H1222" s="4">
        <v>1.24865101660857E-4</v>
      </c>
      <c r="I1222" s="4">
        <v>1.20640504433481E-4</v>
      </c>
      <c r="J1222" s="4">
        <v>1.27038641481293E-4</v>
      </c>
      <c r="K1222" s="4">
        <v>1.16080215034448E-4</v>
      </c>
      <c r="L1222" s="4">
        <v>1.24433767720626E-4</v>
      </c>
      <c r="M1222" s="4">
        <v>1.2349764448827801E-4</v>
      </c>
      <c r="N1222" s="4" t="b">
        <f>_xlfn.XLOOKUP(Table2[[#This Row],[Protein]],Table3[name],Table3[subloc_assigned],"")&lt;&gt;""</f>
        <v>0</v>
      </c>
      <c r="O1222" s="6" t="str" cm="1">
        <f t="array" ref="O1222">IF(Table2[[#This Row],[modeled?]]," "&amp;_xlfn.TEXTJOIN(" ",FALSE,_xlfn._xlws.FILTER(Table3[subloc_assigned],Table3[name]=Table2[[#This Row],[Protein]],""))&amp;" ","")</f>
        <v/>
      </c>
      <c r="P1222" s="6" t="b">
        <f>OR(ISNUMBER(FIND(" m ",Table2[[#This Row],[loc?]])),ISNUMBER(FIND(" mm ",Table2[[#This Row],[loc?]])))</f>
        <v>0</v>
      </c>
      <c r="Q1222" s="6" t="b">
        <f>AND(OR(ISNUMBER(FIND(" m ",Table2[[#This Row],[loc?]])),ISNUMBER(FIND(" mm ",Table2[[#This Row],[loc?]]))),SUBSTITUTE(SUBSTITUTE(Table2[[#This Row],[loc?]]," m ","")," mm ","")="")</f>
        <v>0</v>
      </c>
      <c r="R1222" s="36" cm="1">
        <f t="array" ref="R1222">AVERAGE(IF(Table2[[#This Row],[Min_aerobic_1]:[Min_aerobic_2]]="NA",0,Table2[[#This Row],[Min_aerobic_1]:[Min_aerobic_2]]))</f>
        <v>9.562412622481694E-5</v>
      </c>
    </row>
    <row r="1223" spans="1:18" x14ac:dyDescent="0.35">
      <c r="A1223" s="4" t="s">
        <v>3658</v>
      </c>
      <c r="B1223" s="4" t="s">
        <v>3659</v>
      </c>
      <c r="C1223" s="4" t="s">
        <v>3660</v>
      </c>
      <c r="D1223" s="6">
        <v>4.2609567458888997E-6</v>
      </c>
      <c r="E1223" s="6">
        <v>3.61406128292541E-6</v>
      </c>
      <c r="F1223" s="6">
        <v>4.4061923548998703E-6</v>
      </c>
      <c r="G1223" s="6">
        <v>4.3989439781251504E-6</v>
      </c>
      <c r="H1223" s="6">
        <v>3.1608166321044202E-6</v>
      </c>
      <c r="I1223" s="6">
        <v>3.4321149644669301E-6</v>
      </c>
      <c r="J1223" s="6">
        <v>3.6010868306059199E-6</v>
      </c>
      <c r="K1223" s="6">
        <v>3.8612852842927204E-6</v>
      </c>
      <c r="L1223" s="6">
        <v>3.9847736520341601E-6</v>
      </c>
      <c r="M1223" s="6">
        <v>3.5033977709793898E-6</v>
      </c>
      <c r="N1223" s="4" t="b">
        <f>_xlfn.XLOOKUP(Table2[[#This Row],[Protein]],Table3[name],Table3[subloc_assigned],"")&lt;&gt;""</f>
        <v>0</v>
      </c>
      <c r="O1223" s="6" t="str" cm="1">
        <f t="array" ref="O1223">IF(Table2[[#This Row],[modeled?]]," "&amp;_xlfn.TEXTJOIN(" ",FALSE,_xlfn._xlws.FILTER(Table3[subloc_assigned],Table3[name]=Table2[[#This Row],[Protein]],""))&amp;" ","")</f>
        <v/>
      </c>
      <c r="P1223" s="6" t="b">
        <f>OR(ISNUMBER(FIND(" m ",Table2[[#This Row],[loc?]])),ISNUMBER(FIND(" mm ",Table2[[#This Row],[loc?]])))</f>
        <v>0</v>
      </c>
      <c r="Q1223" s="6" t="b">
        <f>AND(OR(ISNUMBER(FIND(" m ",Table2[[#This Row],[loc?]])),ISNUMBER(FIND(" mm ",Table2[[#This Row],[loc?]]))),SUBSTITUTE(SUBSTITUTE(Table2[[#This Row],[loc?]]," m ","")," mm ","")="")</f>
        <v>0</v>
      </c>
      <c r="R1223" s="36" cm="1">
        <f t="array" ref="R1223">AVERAGE(IF(Table2[[#This Row],[Min_aerobic_1]:[Min_aerobic_2]]="NA",0,Table2[[#This Row],[Min_aerobic_1]:[Min_aerobic_2]]))</f>
        <v>3.9375090144071551E-6</v>
      </c>
    </row>
    <row r="1224" spans="1:18" x14ac:dyDescent="0.35">
      <c r="A1224" s="4" t="s">
        <v>3661</v>
      </c>
      <c r="B1224" s="4" t="s">
        <v>3662</v>
      </c>
      <c r="C1224" s="4" t="s">
        <v>3663</v>
      </c>
      <c r="D1224" s="6">
        <v>4.2088702355428402E-7</v>
      </c>
      <c r="E1224" s="6">
        <v>3.7360745051218598E-7</v>
      </c>
      <c r="F1224" s="6">
        <v>4.65780386727178E-7</v>
      </c>
      <c r="G1224" s="6">
        <v>4.59030790363742E-7</v>
      </c>
      <c r="H1224" s="6">
        <v>5.1280764997155695E-7</v>
      </c>
      <c r="I1224" s="6">
        <v>2.5559665456797199E-7</v>
      </c>
      <c r="J1224" s="6">
        <v>3.27729604219357E-7</v>
      </c>
      <c r="K1224" s="6">
        <v>5.6705064120082096E-7</v>
      </c>
      <c r="L1224" s="6">
        <v>3.7483269627512097E-7</v>
      </c>
      <c r="M1224" s="6">
        <v>2.8784751337788798E-7</v>
      </c>
      <c r="N1224" s="4" t="b">
        <f>_xlfn.XLOOKUP(Table2[[#This Row],[Protein]],Table3[name],Table3[subloc_assigned],"")&lt;&gt;""</f>
        <v>0</v>
      </c>
      <c r="O1224" s="6" t="str" cm="1">
        <f t="array" ref="O1224">IF(Table2[[#This Row],[modeled?]]," "&amp;_xlfn.TEXTJOIN(" ",FALSE,_xlfn._xlws.FILTER(Table3[subloc_assigned],Table3[name]=Table2[[#This Row],[Protein]],""))&amp;" ","")</f>
        <v/>
      </c>
      <c r="P1224" s="6" t="b">
        <f>OR(ISNUMBER(FIND(" m ",Table2[[#This Row],[loc?]])),ISNUMBER(FIND(" mm ",Table2[[#This Row],[loc?]])))</f>
        <v>0</v>
      </c>
      <c r="Q1224" s="6" t="b">
        <f>AND(OR(ISNUMBER(FIND(" m ",Table2[[#This Row],[loc?]])),ISNUMBER(FIND(" mm ",Table2[[#This Row],[loc?]]))),SUBSTITUTE(SUBSTITUTE(Table2[[#This Row],[loc?]]," m ","")," mm ","")="")</f>
        <v>0</v>
      </c>
      <c r="R1224" s="36" cm="1">
        <f t="array" ref="R1224">AVERAGE(IF(Table2[[#This Row],[Min_aerobic_1]:[Min_aerobic_2]]="NA",0,Table2[[#This Row],[Min_aerobic_1]:[Min_aerobic_2]]))</f>
        <v>3.97247237033235E-7</v>
      </c>
    </row>
    <row r="1225" spans="1:18" x14ac:dyDescent="0.35">
      <c r="A1225" s="4" t="s">
        <v>3664</v>
      </c>
      <c r="B1225" s="4" t="s">
        <v>3665</v>
      </c>
      <c r="C1225" s="4" t="s">
        <v>3666</v>
      </c>
      <c r="D1225" s="6">
        <v>3.0798976702696197E-5</v>
      </c>
      <c r="E1225" s="6">
        <v>2.9237499841252001E-5</v>
      </c>
      <c r="F1225" s="6">
        <v>3.3177840012139401E-5</v>
      </c>
      <c r="G1225" s="6">
        <v>3.2951958105840403E-5</v>
      </c>
      <c r="H1225" s="6">
        <v>2.21031402170971E-5</v>
      </c>
      <c r="I1225" s="6">
        <v>2.2348112413828599E-5</v>
      </c>
      <c r="J1225" s="6">
        <v>2.19881663270566E-5</v>
      </c>
      <c r="K1225" s="6">
        <v>2.0639235852070499E-5</v>
      </c>
      <c r="L1225" s="6">
        <v>2.1410397871730899E-5</v>
      </c>
      <c r="M1225" s="6">
        <v>2.1597889293294101E-5</v>
      </c>
      <c r="N1225" s="4" t="b">
        <f>_xlfn.XLOOKUP(Table2[[#This Row],[Protein]],Table3[name],Table3[subloc_assigned],"")&lt;&gt;""</f>
        <v>0</v>
      </c>
      <c r="O1225" s="6" t="str" cm="1">
        <f t="array" ref="O1225">IF(Table2[[#This Row],[modeled?]]," "&amp;_xlfn.TEXTJOIN(" ",FALSE,_xlfn._xlws.FILTER(Table3[subloc_assigned],Table3[name]=Table2[[#This Row],[Protein]],""))&amp;" ","")</f>
        <v/>
      </c>
      <c r="P1225" s="6" t="b">
        <f>OR(ISNUMBER(FIND(" m ",Table2[[#This Row],[loc?]])),ISNUMBER(FIND(" mm ",Table2[[#This Row],[loc?]])))</f>
        <v>0</v>
      </c>
      <c r="Q1225" s="6" t="b">
        <f>AND(OR(ISNUMBER(FIND(" m ",Table2[[#This Row],[loc?]])),ISNUMBER(FIND(" mm ",Table2[[#This Row],[loc?]]))),SUBSTITUTE(SUBSTITUTE(Table2[[#This Row],[loc?]]," m ","")," mm ","")="")</f>
        <v>0</v>
      </c>
      <c r="R1225" s="36" cm="1">
        <f t="array" ref="R1225">AVERAGE(IF(Table2[[#This Row],[Min_aerobic_1]:[Min_aerobic_2]]="NA",0,Table2[[#This Row],[Min_aerobic_1]:[Min_aerobic_2]]))</f>
        <v>3.0018238271974101E-5</v>
      </c>
    </row>
    <row r="1226" spans="1:18" x14ac:dyDescent="0.35">
      <c r="A1226" s="4" t="s">
        <v>3667</v>
      </c>
      <c r="B1226" s="4" t="s">
        <v>3668</v>
      </c>
      <c r="C1226" s="4" t="s">
        <v>3669</v>
      </c>
      <c r="D1226" s="6">
        <v>1.24426160176065E-5</v>
      </c>
      <c r="E1226" s="6">
        <v>1.7316024635314901E-5</v>
      </c>
      <c r="F1226" s="6">
        <v>1.45313551810994E-5</v>
      </c>
      <c r="G1226" s="6">
        <v>1.48162674513413E-5</v>
      </c>
      <c r="H1226" s="6">
        <v>1.35508429265717E-5</v>
      </c>
      <c r="I1226" s="6">
        <v>1.42661017334999E-5</v>
      </c>
      <c r="J1226" s="6">
        <v>1.46275497867694E-5</v>
      </c>
      <c r="K1226" s="6">
        <v>1.5061666312694E-5</v>
      </c>
      <c r="L1226" s="6">
        <v>1.6422119906853801E-5</v>
      </c>
      <c r="M1226" s="6">
        <v>1.6525123321477299E-5</v>
      </c>
      <c r="N1226" s="4" t="b">
        <f>_xlfn.XLOOKUP(Table2[[#This Row],[Protein]],Table3[name],Table3[subloc_assigned],"")&lt;&gt;""</f>
        <v>0</v>
      </c>
      <c r="O1226" s="6" t="str" cm="1">
        <f t="array" ref="O1226">IF(Table2[[#This Row],[modeled?]]," "&amp;_xlfn.TEXTJOIN(" ",FALSE,_xlfn._xlws.FILTER(Table3[subloc_assigned],Table3[name]=Table2[[#This Row],[Protein]],""))&amp;" ","")</f>
        <v/>
      </c>
      <c r="P1226" s="6" t="b">
        <f>OR(ISNUMBER(FIND(" m ",Table2[[#This Row],[loc?]])),ISNUMBER(FIND(" mm ",Table2[[#This Row],[loc?]])))</f>
        <v>0</v>
      </c>
      <c r="Q1226" s="6" t="b">
        <f>AND(OR(ISNUMBER(FIND(" m ",Table2[[#This Row],[loc?]])),ISNUMBER(FIND(" mm ",Table2[[#This Row],[loc?]]))),SUBSTITUTE(SUBSTITUTE(Table2[[#This Row],[loc?]]," m ","")," mm ","")="")</f>
        <v>0</v>
      </c>
      <c r="R1226" s="36" cm="1">
        <f t="array" ref="R1226">AVERAGE(IF(Table2[[#This Row],[Min_aerobic_1]:[Min_aerobic_2]]="NA",0,Table2[[#This Row],[Min_aerobic_1]:[Min_aerobic_2]]))</f>
        <v>1.4879320326460701E-5</v>
      </c>
    </row>
    <row r="1227" spans="1:18" x14ac:dyDescent="0.35">
      <c r="A1227" s="4" t="s">
        <v>3670</v>
      </c>
      <c r="B1227" s="4" t="s">
        <v>3671</v>
      </c>
      <c r="C1227" s="4" t="s">
        <v>3672</v>
      </c>
      <c r="D1227" s="6">
        <v>4.0010831785096498E-6</v>
      </c>
      <c r="E1227" s="6">
        <v>4.0320085960790103E-6</v>
      </c>
      <c r="F1227" s="6">
        <v>4.9619929982817997E-6</v>
      </c>
      <c r="G1227" s="6">
        <v>5.3166477207542798E-6</v>
      </c>
      <c r="H1227" s="4" t="s">
        <v>19</v>
      </c>
      <c r="I1227" s="4" t="s">
        <v>19</v>
      </c>
      <c r="J1227" s="4" t="s">
        <v>19</v>
      </c>
      <c r="K1227" s="4" t="s">
        <v>19</v>
      </c>
      <c r="L1227" s="4" t="s">
        <v>19</v>
      </c>
      <c r="M1227" s="4" t="s">
        <v>19</v>
      </c>
      <c r="N1227" s="4" t="b">
        <f>_xlfn.XLOOKUP(Table2[[#This Row],[Protein]],Table3[name],Table3[subloc_assigned],"")&lt;&gt;""</f>
        <v>0</v>
      </c>
      <c r="O1227" s="6" t="str" cm="1">
        <f t="array" ref="O1227">IF(Table2[[#This Row],[modeled?]]," "&amp;_xlfn.TEXTJOIN(" ",FALSE,_xlfn._xlws.FILTER(Table3[subloc_assigned],Table3[name]=Table2[[#This Row],[Protein]],""))&amp;" ","")</f>
        <v/>
      </c>
      <c r="P1227" s="6" t="b">
        <f>OR(ISNUMBER(FIND(" m ",Table2[[#This Row],[loc?]])),ISNUMBER(FIND(" mm ",Table2[[#This Row],[loc?]])))</f>
        <v>0</v>
      </c>
      <c r="Q1227" s="6" t="b">
        <f>AND(OR(ISNUMBER(FIND(" m ",Table2[[#This Row],[loc?]])),ISNUMBER(FIND(" mm ",Table2[[#This Row],[loc?]]))),SUBSTITUTE(SUBSTITUTE(Table2[[#This Row],[loc?]]," m ","")," mm ","")="")</f>
        <v>0</v>
      </c>
      <c r="R1227" s="36" cm="1">
        <f t="array" ref="R1227">AVERAGE(IF(Table2[[#This Row],[Min_aerobic_1]:[Min_aerobic_2]]="NA",0,Table2[[#This Row],[Min_aerobic_1]:[Min_aerobic_2]]))</f>
        <v>4.0165458872943301E-6</v>
      </c>
    </row>
    <row r="1228" spans="1:18" x14ac:dyDescent="0.35">
      <c r="A1228" s="4" t="s">
        <v>3673</v>
      </c>
      <c r="B1228" s="4" t="s">
        <v>3674</v>
      </c>
      <c r="C1228" s="4" t="s">
        <v>3675</v>
      </c>
      <c r="D1228" s="6">
        <v>2.2417536148025599E-5</v>
      </c>
      <c r="E1228" s="6">
        <v>1.9735956483626799E-5</v>
      </c>
      <c r="F1228" s="6">
        <v>2.6440792790223099E-5</v>
      </c>
      <c r="G1228" s="6">
        <v>2.6015721199919199E-5</v>
      </c>
      <c r="H1228" s="6">
        <v>8.3462512533076704E-6</v>
      </c>
      <c r="I1228" s="6">
        <v>7.3782942146978803E-6</v>
      </c>
      <c r="J1228" s="6">
        <v>8.08325741482124E-6</v>
      </c>
      <c r="K1228" s="6">
        <v>7.6760248278859501E-6</v>
      </c>
      <c r="L1228" s="6">
        <v>9.0050025936487906E-6</v>
      </c>
      <c r="M1228" s="6">
        <v>8.6280928777477996E-6</v>
      </c>
      <c r="N1228" s="4" t="b">
        <f>_xlfn.XLOOKUP(Table2[[#This Row],[Protein]],Table3[name],Table3[subloc_assigned],"")&lt;&gt;""</f>
        <v>0</v>
      </c>
      <c r="O1228" s="6" t="str" cm="1">
        <f t="array" ref="O1228">IF(Table2[[#This Row],[modeled?]]," "&amp;_xlfn.TEXTJOIN(" ",FALSE,_xlfn._xlws.FILTER(Table3[subloc_assigned],Table3[name]=Table2[[#This Row],[Protein]],""))&amp;" ","")</f>
        <v/>
      </c>
      <c r="P1228" s="6" t="b">
        <f>OR(ISNUMBER(FIND(" m ",Table2[[#This Row],[loc?]])),ISNUMBER(FIND(" mm ",Table2[[#This Row],[loc?]])))</f>
        <v>0</v>
      </c>
      <c r="Q1228" s="6" t="b">
        <f>AND(OR(ISNUMBER(FIND(" m ",Table2[[#This Row],[loc?]])),ISNUMBER(FIND(" mm ",Table2[[#This Row],[loc?]]))),SUBSTITUTE(SUBSTITUTE(Table2[[#This Row],[loc?]]," m ","")," mm ","")="")</f>
        <v>0</v>
      </c>
      <c r="R1228" s="36" cm="1">
        <f t="array" ref="R1228">AVERAGE(IF(Table2[[#This Row],[Min_aerobic_1]:[Min_aerobic_2]]="NA",0,Table2[[#This Row],[Min_aerobic_1]:[Min_aerobic_2]]))</f>
        <v>2.1076746315826199E-5</v>
      </c>
    </row>
    <row r="1229" spans="1:18" x14ac:dyDescent="0.35">
      <c r="A1229" s="4" t="s">
        <v>3676</v>
      </c>
      <c r="B1229" s="4" t="s">
        <v>3677</v>
      </c>
      <c r="C1229" s="4" t="s">
        <v>3678</v>
      </c>
      <c r="D1229" s="6">
        <v>5.2270202228087702E-5</v>
      </c>
      <c r="E1229" s="6">
        <v>5.0472143530243599E-5</v>
      </c>
      <c r="F1229" s="6">
        <v>6.4590466872812196E-5</v>
      </c>
      <c r="G1229" s="6">
        <v>6.8435950858566504E-5</v>
      </c>
      <c r="H1229" s="6">
        <v>3.1883953983547702E-5</v>
      </c>
      <c r="I1229" s="6">
        <v>3.2374844927273802E-5</v>
      </c>
      <c r="J1229" s="6">
        <v>3.2124624848003803E-5</v>
      </c>
      <c r="K1229" s="6">
        <v>3.9395380988019702E-5</v>
      </c>
      <c r="L1229" s="6">
        <v>4.3374334548962103E-5</v>
      </c>
      <c r="M1229" s="6">
        <v>4.2877934982306397E-5</v>
      </c>
      <c r="N1229" s="4" t="b">
        <f>_xlfn.XLOOKUP(Table2[[#This Row],[Protein]],Table3[name],Table3[subloc_assigned],"")&lt;&gt;""</f>
        <v>0</v>
      </c>
      <c r="O1229" s="6" t="str" cm="1">
        <f t="array" ref="O1229">IF(Table2[[#This Row],[modeled?]]," "&amp;_xlfn.TEXTJOIN(" ",FALSE,_xlfn._xlws.FILTER(Table3[subloc_assigned],Table3[name]=Table2[[#This Row],[Protein]],""))&amp;" ","")</f>
        <v/>
      </c>
      <c r="P1229" s="6" t="b">
        <f>OR(ISNUMBER(FIND(" m ",Table2[[#This Row],[loc?]])),ISNUMBER(FIND(" mm ",Table2[[#This Row],[loc?]])))</f>
        <v>0</v>
      </c>
      <c r="Q1229" s="6" t="b">
        <f>AND(OR(ISNUMBER(FIND(" m ",Table2[[#This Row],[loc?]])),ISNUMBER(FIND(" mm ",Table2[[#This Row],[loc?]]))),SUBSTITUTE(SUBSTITUTE(Table2[[#This Row],[loc?]]," m ","")," mm ","")="")</f>
        <v>0</v>
      </c>
      <c r="R1229" s="36" cm="1">
        <f t="array" ref="R1229">AVERAGE(IF(Table2[[#This Row],[Min_aerobic_1]:[Min_aerobic_2]]="NA",0,Table2[[#This Row],[Min_aerobic_1]:[Min_aerobic_2]]))</f>
        <v>5.1371172879165647E-5</v>
      </c>
    </row>
    <row r="1230" spans="1:18" x14ac:dyDescent="0.35">
      <c r="A1230" s="4" t="s">
        <v>3679</v>
      </c>
      <c r="B1230" s="4" t="s">
        <v>3680</v>
      </c>
      <c r="C1230" s="4" t="s">
        <v>3681</v>
      </c>
      <c r="D1230" s="6">
        <v>2.1536108317141899E-5</v>
      </c>
      <c r="E1230" s="6">
        <v>1.9851358248596401E-5</v>
      </c>
      <c r="F1230" s="6">
        <v>2.2982284167652701E-5</v>
      </c>
      <c r="G1230" s="6">
        <v>2.3477462182951699E-5</v>
      </c>
      <c r="H1230" s="6">
        <v>1.5911287231308298E-5</v>
      </c>
      <c r="I1230" s="6">
        <v>1.50069517211331E-5</v>
      </c>
      <c r="J1230" s="6">
        <v>1.6035300566410998E-5</v>
      </c>
      <c r="K1230" s="6">
        <v>1.6798009723099801E-5</v>
      </c>
      <c r="L1230" s="6">
        <v>1.80380090697525E-5</v>
      </c>
      <c r="M1230" s="6">
        <v>1.75110534803527E-5</v>
      </c>
      <c r="N1230" s="4" t="b">
        <f>_xlfn.XLOOKUP(Table2[[#This Row],[Protein]],Table3[name],Table3[subloc_assigned],"")&lt;&gt;""</f>
        <v>0</v>
      </c>
      <c r="O1230" s="6" t="str" cm="1">
        <f t="array" ref="O1230">IF(Table2[[#This Row],[modeled?]]," "&amp;_xlfn.TEXTJOIN(" ",FALSE,_xlfn._xlws.FILTER(Table3[subloc_assigned],Table3[name]=Table2[[#This Row],[Protein]],""))&amp;" ","")</f>
        <v/>
      </c>
      <c r="P1230" s="6" t="b">
        <f>OR(ISNUMBER(FIND(" m ",Table2[[#This Row],[loc?]])),ISNUMBER(FIND(" mm ",Table2[[#This Row],[loc?]])))</f>
        <v>0</v>
      </c>
      <c r="Q1230" s="6" t="b">
        <f>AND(OR(ISNUMBER(FIND(" m ",Table2[[#This Row],[loc?]])),ISNUMBER(FIND(" mm ",Table2[[#This Row],[loc?]]))),SUBSTITUTE(SUBSTITUTE(Table2[[#This Row],[loc?]]," m ","")," mm ","")="")</f>
        <v>0</v>
      </c>
      <c r="R1230" s="36" cm="1">
        <f t="array" ref="R1230">AVERAGE(IF(Table2[[#This Row],[Min_aerobic_1]:[Min_aerobic_2]]="NA",0,Table2[[#This Row],[Min_aerobic_1]:[Min_aerobic_2]]))</f>
        <v>2.0693733282869152E-5</v>
      </c>
    </row>
    <row r="1231" spans="1:18" x14ac:dyDescent="0.35">
      <c r="A1231" s="4" t="s">
        <v>3682</v>
      </c>
      <c r="B1231" s="4" t="s">
        <v>3683</v>
      </c>
      <c r="C1231" s="4" t="s">
        <v>3684</v>
      </c>
      <c r="D1231" s="6">
        <v>4.6364618053299598E-5</v>
      </c>
      <c r="E1231" s="6">
        <v>4.6442203794789001E-5</v>
      </c>
      <c r="F1231" s="6">
        <v>5.9130298558152699E-5</v>
      </c>
      <c r="G1231" s="6">
        <v>6.0371247342417701E-5</v>
      </c>
      <c r="H1231" s="6">
        <v>2.4777732975161401E-5</v>
      </c>
      <c r="I1231" s="6">
        <v>2.55564162138395E-5</v>
      </c>
      <c r="J1231" s="6">
        <v>2.5959231377973401E-5</v>
      </c>
      <c r="K1231" s="6">
        <v>3.3205743073959899E-5</v>
      </c>
      <c r="L1231" s="6">
        <v>3.52283763991964E-5</v>
      </c>
      <c r="M1231" s="6">
        <v>3.5191474245445597E-5</v>
      </c>
      <c r="N1231" s="4" t="b">
        <f>_xlfn.XLOOKUP(Table2[[#This Row],[Protein]],Table3[name],Table3[subloc_assigned],"")&lt;&gt;""</f>
        <v>0</v>
      </c>
      <c r="O1231" s="6" t="str" cm="1">
        <f t="array" ref="O1231">IF(Table2[[#This Row],[modeled?]]," "&amp;_xlfn.TEXTJOIN(" ",FALSE,_xlfn._xlws.FILTER(Table3[subloc_assigned],Table3[name]=Table2[[#This Row],[Protein]],""))&amp;" ","")</f>
        <v/>
      </c>
      <c r="P1231" s="6" t="b">
        <f>OR(ISNUMBER(FIND(" m ",Table2[[#This Row],[loc?]])),ISNUMBER(FIND(" mm ",Table2[[#This Row],[loc?]])))</f>
        <v>0</v>
      </c>
      <c r="Q1231" s="6" t="b">
        <f>AND(OR(ISNUMBER(FIND(" m ",Table2[[#This Row],[loc?]])),ISNUMBER(FIND(" mm ",Table2[[#This Row],[loc?]]))),SUBSTITUTE(SUBSTITUTE(Table2[[#This Row],[loc?]]," m ","")," mm ","")="")</f>
        <v>0</v>
      </c>
      <c r="R1231" s="36" cm="1">
        <f t="array" ref="R1231">AVERAGE(IF(Table2[[#This Row],[Min_aerobic_1]:[Min_aerobic_2]]="NA",0,Table2[[#This Row],[Min_aerobic_1]:[Min_aerobic_2]]))</f>
        <v>4.6403410924044299E-5</v>
      </c>
    </row>
    <row r="1232" spans="1:18" x14ac:dyDescent="0.35">
      <c r="A1232" s="4" t="s">
        <v>3685</v>
      </c>
      <c r="B1232" s="4" t="s">
        <v>3686</v>
      </c>
      <c r="C1232" s="4" t="s">
        <v>3687</v>
      </c>
      <c r="D1232" s="6">
        <v>3.77268280489725E-5</v>
      </c>
      <c r="E1232" s="6">
        <v>3.1334978672660702E-5</v>
      </c>
      <c r="F1232" s="6">
        <v>4.58705227068056E-5</v>
      </c>
      <c r="G1232" s="6">
        <v>4.5883642175108501E-5</v>
      </c>
      <c r="H1232" s="6">
        <v>2.43746925240907E-5</v>
      </c>
      <c r="I1232" s="6">
        <v>2.5015930044285299E-5</v>
      </c>
      <c r="J1232" s="6">
        <v>2.5183698746807999E-5</v>
      </c>
      <c r="K1232" s="6">
        <v>2.92680746880539E-5</v>
      </c>
      <c r="L1232" s="6">
        <v>3.3205324536688598E-5</v>
      </c>
      <c r="M1232" s="6">
        <v>3.2644401319464803E-5</v>
      </c>
      <c r="N1232" s="4" t="b">
        <f>_xlfn.XLOOKUP(Table2[[#This Row],[Protein]],Table3[name],Table3[subloc_assigned],"")&lt;&gt;""</f>
        <v>1</v>
      </c>
      <c r="O1232" s="6" t="str" cm="1">
        <f t="array" ref="O1232">IF(Table2[[#This Row],[modeled?]]," "&amp;_xlfn.TEXTJOIN(" ",FALSE,_xlfn._xlws.FILTER(Table3[subloc_assigned],Table3[name]=Table2[[#This Row],[Protein]],""))&amp;" ","")</f>
        <v xml:space="preserve"> rm </v>
      </c>
      <c r="P1232" s="6" t="b">
        <f>OR(ISNUMBER(FIND(" m ",Table2[[#This Row],[loc?]])),ISNUMBER(FIND(" mm ",Table2[[#This Row],[loc?]])))</f>
        <v>0</v>
      </c>
      <c r="Q1232" s="6" t="b">
        <f>AND(OR(ISNUMBER(FIND(" m ",Table2[[#This Row],[loc?]])),ISNUMBER(FIND(" mm ",Table2[[#This Row],[loc?]]))),SUBSTITUTE(SUBSTITUTE(Table2[[#This Row],[loc?]]," m ","")," mm ","")="")</f>
        <v>0</v>
      </c>
      <c r="R1232" s="36" cm="1">
        <f t="array" ref="R1232">AVERAGE(IF(Table2[[#This Row],[Min_aerobic_1]:[Min_aerobic_2]]="NA",0,Table2[[#This Row],[Min_aerobic_1]:[Min_aerobic_2]]))</f>
        <v>3.4530903360816601E-5</v>
      </c>
    </row>
    <row r="1233" spans="1:18" x14ac:dyDescent="0.35">
      <c r="A1233" s="4" t="s">
        <v>3688</v>
      </c>
      <c r="B1233" s="4" t="s">
        <v>3689</v>
      </c>
      <c r="C1233" s="4" t="s">
        <v>3690</v>
      </c>
      <c r="D1233" s="6">
        <v>6.8235864093706501E-6</v>
      </c>
      <c r="E1233" s="6">
        <v>9.0320565522601901E-6</v>
      </c>
      <c r="F1233" s="6">
        <v>1.15703649095221E-5</v>
      </c>
      <c r="G1233" s="6">
        <v>6.0003635297866398E-6</v>
      </c>
      <c r="H1233" s="6">
        <v>3.7103359353834602E-6</v>
      </c>
      <c r="I1233" s="6">
        <v>3.45500642314877E-6</v>
      </c>
      <c r="J1233" s="6">
        <v>3.6842961036628702E-6</v>
      </c>
      <c r="K1233" s="6">
        <v>3.6382207867561802E-6</v>
      </c>
      <c r="L1233" s="6">
        <v>3.6628818913513799E-6</v>
      </c>
      <c r="M1233" s="6">
        <v>3.6839261831552199E-6</v>
      </c>
      <c r="N1233" s="4" t="b">
        <f>_xlfn.XLOOKUP(Table2[[#This Row],[Protein]],Table3[name],Table3[subloc_assigned],"")&lt;&gt;""</f>
        <v>0</v>
      </c>
      <c r="O1233" s="6" t="str" cm="1">
        <f t="array" ref="O1233">IF(Table2[[#This Row],[modeled?]]," "&amp;_xlfn.TEXTJOIN(" ",FALSE,_xlfn._xlws.FILTER(Table3[subloc_assigned],Table3[name]=Table2[[#This Row],[Protein]],""))&amp;" ","")</f>
        <v/>
      </c>
      <c r="P1233" s="6" t="b">
        <f>OR(ISNUMBER(FIND(" m ",Table2[[#This Row],[loc?]])),ISNUMBER(FIND(" mm ",Table2[[#This Row],[loc?]])))</f>
        <v>0</v>
      </c>
      <c r="Q1233" s="6" t="b">
        <f>AND(OR(ISNUMBER(FIND(" m ",Table2[[#This Row],[loc?]])),ISNUMBER(FIND(" mm ",Table2[[#This Row],[loc?]]))),SUBSTITUTE(SUBSTITUTE(Table2[[#This Row],[loc?]]," m ","")," mm ","")="")</f>
        <v>0</v>
      </c>
      <c r="R1233" s="36" cm="1">
        <f t="array" ref="R1233">AVERAGE(IF(Table2[[#This Row],[Min_aerobic_1]:[Min_aerobic_2]]="NA",0,Table2[[#This Row],[Min_aerobic_1]:[Min_aerobic_2]]))</f>
        <v>7.9278214808154197E-6</v>
      </c>
    </row>
    <row r="1234" spans="1:18" x14ac:dyDescent="0.35">
      <c r="A1234" s="4" t="s">
        <v>3691</v>
      </c>
      <c r="B1234" s="4" t="s">
        <v>3692</v>
      </c>
      <c r="C1234" s="4" t="s">
        <v>3693</v>
      </c>
      <c r="D1234" s="6">
        <v>6.75901928606354E-6</v>
      </c>
      <c r="E1234" s="6">
        <v>7.7629069946497103E-6</v>
      </c>
      <c r="F1234" s="6">
        <v>8.0859285288201397E-6</v>
      </c>
      <c r="G1234" s="6">
        <v>8.7650814594467505E-6</v>
      </c>
      <c r="H1234" s="6">
        <v>3.0620166737517001E-6</v>
      </c>
      <c r="I1234" s="6">
        <v>2.7342435801924901E-6</v>
      </c>
      <c r="J1234" s="6">
        <v>2.9553072471980101E-6</v>
      </c>
      <c r="K1234" s="6">
        <v>3.0797811433009199E-6</v>
      </c>
      <c r="L1234" s="6">
        <v>3.15552232056436E-6</v>
      </c>
      <c r="M1234" s="6">
        <v>3.0285955616070499E-6</v>
      </c>
      <c r="N1234" s="4" t="b">
        <f>_xlfn.XLOOKUP(Table2[[#This Row],[Protein]],Table3[name],Table3[subloc_assigned],"")&lt;&gt;""</f>
        <v>0</v>
      </c>
      <c r="O1234" s="6" t="str" cm="1">
        <f t="array" ref="O1234">IF(Table2[[#This Row],[modeled?]]," "&amp;_xlfn.TEXTJOIN(" ",FALSE,_xlfn._xlws.FILTER(Table3[subloc_assigned],Table3[name]=Table2[[#This Row],[Protein]],""))&amp;" ","")</f>
        <v/>
      </c>
      <c r="P1234" s="6" t="b">
        <f>OR(ISNUMBER(FIND(" m ",Table2[[#This Row],[loc?]])),ISNUMBER(FIND(" mm ",Table2[[#This Row],[loc?]])))</f>
        <v>0</v>
      </c>
      <c r="Q1234" s="6" t="b">
        <f>AND(OR(ISNUMBER(FIND(" m ",Table2[[#This Row],[loc?]])),ISNUMBER(FIND(" mm ",Table2[[#This Row],[loc?]]))),SUBSTITUTE(SUBSTITUTE(Table2[[#This Row],[loc?]]," m ","")," mm ","")="")</f>
        <v>0</v>
      </c>
      <c r="R1234" s="36" cm="1">
        <f t="array" ref="R1234">AVERAGE(IF(Table2[[#This Row],[Min_aerobic_1]:[Min_aerobic_2]]="NA",0,Table2[[#This Row],[Min_aerobic_1]:[Min_aerobic_2]]))</f>
        <v>7.2609631403566247E-6</v>
      </c>
    </row>
    <row r="1235" spans="1:18" x14ac:dyDescent="0.35">
      <c r="A1235" s="4" t="s">
        <v>3694</v>
      </c>
      <c r="B1235" s="4" t="s">
        <v>3695</v>
      </c>
      <c r="C1235" s="4" t="s">
        <v>3696</v>
      </c>
      <c r="D1235" s="6">
        <v>2.5367032271882201E-5</v>
      </c>
      <c r="E1235" s="6">
        <v>2.0236131493149899E-5</v>
      </c>
      <c r="F1235" s="6">
        <v>2.5474555110905898E-5</v>
      </c>
      <c r="G1235" s="6">
        <v>2.4677997542524601E-5</v>
      </c>
      <c r="H1235" s="6">
        <v>2.45749366312509E-5</v>
      </c>
      <c r="I1235" s="6">
        <v>2.53660142214846E-5</v>
      </c>
      <c r="J1235" s="6">
        <v>2.5613709252416201E-5</v>
      </c>
      <c r="K1235" s="6">
        <v>2.7440696644117299E-5</v>
      </c>
      <c r="L1235" s="6">
        <v>2.8387019064697501E-5</v>
      </c>
      <c r="M1235" s="6">
        <v>2.8910179716919599E-5</v>
      </c>
      <c r="N1235" s="4" t="b">
        <f>_xlfn.XLOOKUP(Table2[[#This Row],[Protein]],Table3[name],Table3[subloc_assigned],"")&lt;&gt;""</f>
        <v>0</v>
      </c>
      <c r="O1235" s="6" t="str" cm="1">
        <f t="array" ref="O1235">IF(Table2[[#This Row],[modeled?]]," "&amp;_xlfn.TEXTJOIN(" ",FALSE,_xlfn._xlws.FILTER(Table3[subloc_assigned],Table3[name]=Table2[[#This Row],[Protein]],""))&amp;" ","")</f>
        <v/>
      </c>
      <c r="P1235" s="6" t="b">
        <f>OR(ISNUMBER(FIND(" m ",Table2[[#This Row],[loc?]])),ISNUMBER(FIND(" mm ",Table2[[#This Row],[loc?]])))</f>
        <v>0</v>
      </c>
      <c r="Q1235" s="6" t="b">
        <f>AND(OR(ISNUMBER(FIND(" m ",Table2[[#This Row],[loc?]])),ISNUMBER(FIND(" mm ",Table2[[#This Row],[loc?]]))),SUBSTITUTE(SUBSTITUTE(Table2[[#This Row],[loc?]]," m ","")," mm ","")="")</f>
        <v>0</v>
      </c>
      <c r="R1235" s="36" cm="1">
        <f t="array" ref="R1235">AVERAGE(IF(Table2[[#This Row],[Min_aerobic_1]:[Min_aerobic_2]]="NA",0,Table2[[#This Row],[Min_aerobic_1]:[Min_aerobic_2]]))</f>
        <v>2.2801581882516049E-5</v>
      </c>
    </row>
    <row r="1236" spans="1:18" x14ac:dyDescent="0.35">
      <c r="A1236" s="4" t="s">
        <v>3697</v>
      </c>
      <c r="B1236" s="4" t="s">
        <v>3698</v>
      </c>
      <c r="C1236" s="4" t="s">
        <v>3698</v>
      </c>
      <c r="D1236" s="6">
        <v>3.5438436173160397E-5</v>
      </c>
      <c r="E1236" s="6">
        <v>3.2113721715513303E-5</v>
      </c>
      <c r="F1236" s="6">
        <v>4.06917556511139E-5</v>
      </c>
      <c r="G1236" s="6">
        <v>3.9681551410140498E-5</v>
      </c>
      <c r="H1236" s="6">
        <v>1.39498664511876E-5</v>
      </c>
      <c r="I1236" s="6">
        <v>1.3896425191309399E-5</v>
      </c>
      <c r="J1236" s="6">
        <v>1.3523449084618501E-5</v>
      </c>
      <c r="K1236" s="6">
        <v>1.19168087700393E-5</v>
      </c>
      <c r="L1236" s="6">
        <v>1.27542189987688E-5</v>
      </c>
      <c r="M1236" s="6">
        <v>1.31302887357033E-5</v>
      </c>
      <c r="N1236" s="4" t="b">
        <f>_xlfn.XLOOKUP(Table2[[#This Row],[Protein]],Table3[name],Table3[subloc_assigned],"")&lt;&gt;""</f>
        <v>0</v>
      </c>
      <c r="O1236" s="6" t="str" cm="1">
        <f t="array" ref="O1236">IF(Table2[[#This Row],[modeled?]]," "&amp;_xlfn.TEXTJOIN(" ",FALSE,_xlfn._xlws.FILTER(Table3[subloc_assigned],Table3[name]=Table2[[#This Row],[Protein]],""))&amp;" ","")</f>
        <v/>
      </c>
      <c r="P1236" s="6" t="b">
        <f>OR(ISNUMBER(FIND(" m ",Table2[[#This Row],[loc?]])),ISNUMBER(FIND(" mm ",Table2[[#This Row],[loc?]])))</f>
        <v>0</v>
      </c>
      <c r="Q1236" s="6" t="b">
        <f>AND(OR(ISNUMBER(FIND(" m ",Table2[[#This Row],[loc?]])),ISNUMBER(FIND(" mm ",Table2[[#This Row],[loc?]]))),SUBSTITUTE(SUBSTITUTE(Table2[[#This Row],[loc?]]," m ","")," mm ","")="")</f>
        <v>0</v>
      </c>
      <c r="R1236" s="36" cm="1">
        <f t="array" ref="R1236">AVERAGE(IF(Table2[[#This Row],[Min_aerobic_1]:[Min_aerobic_2]]="NA",0,Table2[[#This Row],[Min_aerobic_1]:[Min_aerobic_2]]))</f>
        <v>3.377607894433685E-5</v>
      </c>
    </row>
    <row r="1237" spans="1:18" x14ac:dyDescent="0.35">
      <c r="A1237" s="4" t="s">
        <v>3699</v>
      </c>
      <c r="B1237" s="4" t="s">
        <v>3700</v>
      </c>
      <c r="C1237" s="4" t="s">
        <v>3701</v>
      </c>
      <c r="D1237" s="6">
        <v>7.7344177719675493E-5</v>
      </c>
      <c r="E1237" s="6">
        <v>8.7066530183270899E-5</v>
      </c>
      <c r="F1237" s="6">
        <v>8.5133005350038202E-5</v>
      </c>
      <c r="G1237" s="6">
        <v>8.6347177629115103E-5</v>
      </c>
      <c r="H1237" s="6">
        <v>1.6531024221682201E-5</v>
      </c>
      <c r="I1237" s="6">
        <v>1.7992616331845301E-5</v>
      </c>
      <c r="J1237" s="6">
        <v>1.8433325077309798E-5</v>
      </c>
      <c r="K1237" s="6">
        <v>1.40935188391373E-5</v>
      </c>
      <c r="L1237" s="6">
        <v>1.6494344488045899E-5</v>
      </c>
      <c r="M1237" s="6">
        <v>1.7282449077912401E-5</v>
      </c>
      <c r="N1237" s="4" t="b">
        <f>_xlfn.XLOOKUP(Table2[[#This Row],[Protein]],Table3[name],Table3[subloc_assigned],"")&lt;&gt;""</f>
        <v>0</v>
      </c>
      <c r="O1237" s="6" t="str" cm="1">
        <f t="array" ref="O1237">IF(Table2[[#This Row],[modeled?]]," "&amp;_xlfn.TEXTJOIN(" ",FALSE,_xlfn._xlws.FILTER(Table3[subloc_assigned],Table3[name]=Table2[[#This Row],[Protein]],""))&amp;" ","")</f>
        <v/>
      </c>
      <c r="P1237" s="6" t="b">
        <f>OR(ISNUMBER(FIND(" m ",Table2[[#This Row],[loc?]])),ISNUMBER(FIND(" mm ",Table2[[#This Row],[loc?]])))</f>
        <v>0</v>
      </c>
      <c r="Q1237" s="6" t="b">
        <f>AND(OR(ISNUMBER(FIND(" m ",Table2[[#This Row],[loc?]])),ISNUMBER(FIND(" mm ",Table2[[#This Row],[loc?]]))),SUBSTITUTE(SUBSTITUTE(Table2[[#This Row],[loc?]]," m ","")," mm ","")="")</f>
        <v>0</v>
      </c>
      <c r="R1237" s="36" cm="1">
        <f t="array" ref="R1237">AVERAGE(IF(Table2[[#This Row],[Min_aerobic_1]:[Min_aerobic_2]]="NA",0,Table2[[#This Row],[Min_aerobic_1]:[Min_aerobic_2]]))</f>
        <v>8.2205353951473196E-5</v>
      </c>
    </row>
    <row r="1238" spans="1:18" x14ac:dyDescent="0.35">
      <c r="A1238" s="4" t="s">
        <v>3702</v>
      </c>
      <c r="B1238" s="4" t="s">
        <v>3703</v>
      </c>
      <c r="C1238" s="4" t="s">
        <v>3704</v>
      </c>
      <c r="D1238" s="6">
        <v>2.8271272714693998E-5</v>
      </c>
      <c r="E1238" s="6">
        <v>2.13797708627546E-5</v>
      </c>
      <c r="F1238" s="6">
        <v>2.433437829685E-5</v>
      </c>
      <c r="G1238" s="6">
        <v>2.1160521021067999E-5</v>
      </c>
      <c r="H1238" s="6">
        <v>1.2764348182470599E-5</v>
      </c>
      <c r="I1238" s="6">
        <v>1.2753948690335401E-5</v>
      </c>
      <c r="J1238" s="6">
        <v>1.3598352105140399E-5</v>
      </c>
      <c r="K1238" s="6">
        <v>1.39555775576401E-5</v>
      </c>
      <c r="L1238" s="6">
        <v>1.42391419405033E-5</v>
      </c>
      <c r="M1238" s="6">
        <v>1.45194515159008E-5</v>
      </c>
      <c r="N1238" s="4" t="b">
        <f>_xlfn.XLOOKUP(Table2[[#This Row],[Protein]],Table3[name],Table3[subloc_assigned],"")&lt;&gt;""</f>
        <v>1</v>
      </c>
      <c r="O1238" s="6" t="str" cm="1">
        <f t="array" ref="O1238">IF(Table2[[#This Row],[modeled?]]," "&amp;_xlfn.TEXTJOIN(" ",FALSE,_xlfn._xlws.FILTER(Table3[subloc_assigned],Table3[name]=Table2[[#This Row],[Protein]],""))&amp;" ","")</f>
        <v xml:space="preserve"> vm </v>
      </c>
      <c r="P1238" s="6" t="b">
        <f>OR(ISNUMBER(FIND(" m ",Table2[[#This Row],[loc?]])),ISNUMBER(FIND(" mm ",Table2[[#This Row],[loc?]])))</f>
        <v>0</v>
      </c>
      <c r="Q1238" s="6" t="b">
        <f>AND(OR(ISNUMBER(FIND(" m ",Table2[[#This Row],[loc?]])),ISNUMBER(FIND(" mm ",Table2[[#This Row],[loc?]]))),SUBSTITUTE(SUBSTITUTE(Table2[[#This Row],[loc?]]," m ","")," mm ","")="")</f>
        <v>0</v>
      </c>
      <c r="R1238" s="36" cm="1">
        <f t="array" ref="R1238">AVERAGE(IF(Table2[[#This Row],[Min_aerobic_1]:[Min_aerobic_2]]="NA",0,Table2[[#This Row],[Min_aerobic_1]:[Min_aerobic_2]]))</f>
        <v>2.4825521788724299E-5</v>
      </c>
    </row>
    <row r="1239" spans="1:18" x14ac:dyDescent="0.35">
      <c r="A1239" s="4" t="s">
        <v>3705</v>
      </c>
      <c r="B1239" s="4" t="s">
        <v>3706</v>
      </c>
      <c r="C1239" s="4" t="s">
        <v>3707</v>
      </c>
      <c r="D1239" s="6">
        <v>6.8693658145127604E-6</v>
      </c>
      <c r="E1239" s="6">
        <v>6.2500026714110604E-6</v>
      </c>
      <c r="F1239" s="6">
        <v>9.3538332330454593E-6</v>
      </c>
      <c r="G1239" s="6">
        <v>9.9469055028482292E-6</v>
      </c>
      <c r="H1239" s="4" t="s">
        <v>19</v>
      </c>
      <c r="I1239" s="4" t="s">
        <v>19</v>
      </c>
      <c r="J1239" s="4" t="s">
        <v>19</v>
      </c>
      <c r="K1239" s="4" t="s">
        <v>19</v>
      </c>
      <c r="L1239" s="4" t="s">
        <v>19</v>
      </c>
      <c r="M1239" s="4" t="s">
        <v>19</v>
      </c>
      <c r="N1239" s="4" t="b">
        <f>_xlfn.XLOOKUP(Table2[[#This Row],[Protein]],Table3[name],Table3[subloc_assigned],"")&lt;&gt;""</f>
        <v>0</v>
      </c>
      <c r="O1239" s="6" t="str" cm="1">
        <f t="array" ref="O1239">IF(Table2[[#This Row],[modeled?]]," "&amp;_xlfn.TEXTJOIN(" ",FALSE,_xlfn._xlws.FILTER(Table3[subloc_assigned],Table3[name]=Table2[[#This Row],[Protein]],""))&amp;" ","")</f>
        <v/>
      </c>
      <c r="P1239" s="6" t="b">
        <f>OR(ISNUMBER(FIND(" m ",Table2[[#This Row],[loc?]])),ISNUMBER(FIND(" mm ",Table2[[#This Row],[loc?]])))</f>
        <v>0</v>
      </c>
      <c r="Q1239" s="6" t="b">
        <f>AND(OR(ISNUMBER(FIND(" m ",Table2[[#This Row],[loc?]])),ISNUMBER(FIND(" mm ",Table2[[#This Row],[loc?]]))),SUBSTITUTE(SUBSTITUTE(Table2[[#This Row],[loc?]]," m ","")," mm ","")="")</f>
        <v>0</v>
      </c>
      <c r="R1239" s="36" cm="1">
        <f t="array" ref="R1239">AVERAGE(IF(Table2[[#This Row],[Min_aerobic_1]:[Min_aerobic_2]]="NA",0,Table2[[#This Row],[Min_aerobic_1]:[Min_aerobic_2]]))</f>
        <v>6.5596842429619104E-6</v>
      </c>
    </row>
    <row r="1240" spans="1:18" x14ac:dyDescent="0.35">
      <c r="A1240" s="4" t="s">
        <v>3708</v>
      </c>
      <c r="B1240" s="4" t="s">
        <v>3709</v>
      </c>
      <c r="C1240" s="4" t="s">
        <v>3710</v>
      </c>
      <c r="D1240" s="6">
        <v>6.1978610661711604E-6</v>
      </c>
      <c r="E1240" s="6">
        <v>5.5446534644536101E-6</v>
      </c>
      <c r="F1240" s="6">
        <v>7.43032856428376E-6</v>
      </c>
      <c r="G1240" s="6">
        <v>7.1864217637644699E-6</v>
      </c>
      <c r="H1240" s="6">
        <v>5.0674867129837799E-6</v>
      </c>
      <c r="I1240" s="6">
        <v>4.7673228482546197E-6</v>
      </c>
      <c r="J1240" s="6">
        <v>4.9825977764956404E-6</v>
      </c>
      <c r="K1240" s="6">
        <v>5.0311092396647702E-6</v>
      </c>
      <c r="L1240" s="6">
        <v>5.87579217716016E-6</v>
      </c>
      <c r="M1240" s="6">
        <v>5.7262500060083202E-6</v>
      </c>
      <c r="N1240" s="4" t="b">
        <f>_xlfn.XLOOKUP(Table2[[#This Row],[Protein]],Table3[name],Table3[subloc_assigned],"")&lt;&gt;""</f>
        <v>0</v>
      </c>
      <c r="O1240" s="6" t="str" cm="1">
        <f t="array" ref="O1240">IF(Table2[[#This Row],[modeled?]]," "&amp;_xlfn.TEXTJOIN(" ",FALSE,_xlfn._xlws.FILTER(Table3[subloc_assigned],Table3[name]=Table2[[#This Row],[Protein]],""))&amp;" ","")</f>
        <v/>
      </c>
      <c r="P1240" s="6" t="b">
        <f>OR(ISNUMBER(FIND(" m ",Table2[[#This Row],[loc?]])),ISNUMBER(FIND(" mm ",Table2[[#This Row],[loc?]])))</f>
        <v>0</v>
      </c>
      <c r="Q1240" s="6" t="b">
        <f>AND(OR(ISNUMBER(FIND(" m ",Table2[[#This Row],[loc?]])),ISNUMBER(FIND(" mm ",Table2[[#This Row],[loc?]]))),SUBSTITUTE(SUBSTITUTE(Table2[[#This Row],[loc?]]," m ","")," mm ","")="")</f>
        <v>0</v>
      </c>
      <c r="R1240" s="36" cm="1">
        <f t="array" ref="R1240">AVERAGE(IF(Table2[[#This Row],[Min_aerobic_1]:[Min_aerobic_2]]="NA",0,Table2[[#This Row],[Min_aerobic_1]:[Min_aerobic_2]]))</f>
        <v>5.8712572653123852E-6</v>
      </c>
    </row>
    <row r="1241" spans="1:18" x14ac:dyDescent="0.35">
      <c r="A1241" s="4" t="s">
        <v>3711</v>
      </c>
      <c r="B1241" s="4" t="s">
        <v>3712</v>
      </c>
      <c r="C1241" s="4" t="s">
        <v>3713</v>
      </c>
      <c r="D1241" s="4" t="s">
        <v>19</v>
      </c>
      <c r="E1241" s="4" t="s">
        <v>19</v>
      </c>
      <c r="F1241" s="4" t="s">
        <v>19</v>
      </c>
      <c r="G1241" s="4" t="s">
        <v>19</v>
      </c>
      <c r="H1241" s="6">
        <v>1.77287379730824E-5</v>
      </c>
      <c r="I1241" s="6">
        <v>1.8443964655822002E-5</v>
      </c>
      <c r="J1241" s="6">
        <v>1.8824557181488202E-5</v>
      </c>
      <c r="K1241" s="6">
        <v>1.9755724803422799E-5</v>
      </c>
      <c r="L1241" s="6">
        <v>2.0607941515465199E-5</v>
      </c>
      <c r="M1241" s="6">
        <v>1.9819270904030099E-5</v>
      </c>
      <c r="N1241" s="4" t="b">
        <f>_xlfn.XLOOKUP(Table2[[#This Row],[Protein]],Table3[name],Table3[subloc_assigned],"")&lt;&gt;""</f>
        <v>1</v>
      </c>
      <c r="O1241" s="6" t="str" cm="1">
        <f t="array" ref="O1241">IF(Table2[[#This Row],[modeled?]]," "&amp;_xlfn.TEXTJOIN(" ",FALSE,_xlfn._xlws.FILTER(Table3[subloc_assigned],Table3[name]=Table2[[#This Row],[Protein]],""))&amp;" ","")</f>
        <v xml:space="preserve"> c </v>
      </c>
      <c r="P1241" s="6" t="b">
        <f>OR(ISNUMBER(FIND(" m ",Table2[[#This Row],[loc?]])),ISNUMBER(FIND(" mm ",Table2[[#This Row],[loc?]])))</f>
        <v>0</v>
      </c>
      <c r="Q1241" s="6" t="b">
        <f>AND(OR(ISNUMBER(FIND(" m ",Table2[[#This Row],[loc?]])),ISNUMBER(FIND(" mm ",Table2[[#This Row],[loc?]]))),SUBSTITUTE(SUBSTITUTE(Table2[[#This Row],[loc?]]," m ","")," mm ","")="")</f>
        <v>0</v>
      </c>
      <c r="R1241" s="36" cm="1">
        <f t="array" ref="R1241">AVERAGE(IF(Table2[[#This Row],[Min_aerobic_1]:[Min_aerobic_2]]="NA",0,Table2[[#This Row],[Min_aerobic_1]:[Min_aerobic_2]]))</f>
        <v>0</v>
      </c>
    </row>
    <row r="1242" spans="1:18" x14ac:dyDescent="0.35">
      <c r="A1242" s="4" t="s">
        <v>3714</v>
      </c>
      <c r="B1242" s="4" t="s">
        <v>3715</v>
      </c>
      <c r="C1242" s="4" t="s">
        <v>3716</v>
      </c>
      <c r="D1242" s="6">
        <v>2.9687051812079199E-5</v>
      </c>
      <c r="E1242" s="6">
        <v>2.7268474213066398E-5</v>
      </c>
      <c r="F1242" s="6">
        <v>3.8052752774400798E-5</v>
      </c>
      <c r="G1242" s="6">
        <v>3.72393657296948E-5</v>
      </c>
      <c r="H1242" s="6">
        <v>1.6661941132440201E-5</v>
      </c>
      <c r="I1242" s="6">
        <v>1.6950095437115501E-5</v>
      </c>
      <c r="J1242" s="6">
        <v>1.70027563957848E-5</v>
      </c>
      <c r="K1242" s="6">
        <v>2.3122890382340601E-5</v>
      </c>
      <c r="L1242" s="6">
        <v>2.4418447788527899E-5</v>
      </c>
      <c r="M1242" s="6">
        <v>2.43164823113533E-5</v>
      </c>
      <c r="N1242" s="4" t="b">
        <f>_xlfn.XLOOKUP(Table2[[#This Row],[Protein]],Table3[name],Table3[subloc_assigned],"")&lt;&gt;""</f>
        <v>0</v>
      </c>
      <c r="O1242" s="6" t="str" cm="1">
        <f t="array" ref="O1242">IF(Table2[[#This Row],[modeled?]]," "&amp;_xlfn.TEXTJOIN(" ",FALSE,_xlfn._xlws.FILTER(Table3[subloc_assigned],Table3[name]=Table2[[#This Row],[Protein]],""))&amp;" ","")</f>
        <v/>
      </c>
      <c r="P1242" s="6" t="b">
        <f>OR(ISNUMBER(FIND(" m ",Table2[[#This Row],[loc?]])),ISNUMBER(FIND(" mm ",Table2[[#This Row],[loc?]])))</f>
        <v>0</v>
      </c>
      <c r="Q1242" s="6" t="b">
        <f>AND(OR(ISNUMBER(FIND(" m ",Table2[[#This Row],[loc?]])),ISNUMBER(FIND(" mm ",Table2[[#This Row],[loc?]]))),SUBSTITUTE(SUBSTITUTE(Table2[[#This Row],[loc?]]," m ","")," mm ","")="")</f>
        <v>0</v>
      </c>
      <c r="R1242" s="36" cm="1">
        <f t="array" ref="R1242">AVERAGE(IF(Table2[[#This Row],[Min_aerobic_1]:[Min_aerobic_2]]="NA",0,Table2[[#This Row],[Min_aerobic_1]:[Min_aerobic_2]]))</f>
        <v>2.8477763012572801E-5</v>
      </c>
    </row>
    <row r="1243" spans="1:18" x14ac:dyDescent="0.35">
      <c r="A1243" s="4" t="s">
        <v>3717</v>
      </c>
      <c r="B1243" s="4" t="s">
        <v>3718</v>
      </c>
      <c r="C1243" s="4" t="s">
        <v>3718</v>
      </c>
      <c r="D1243" s="6">
        <v>6.9866311013292904E-5</v>
      </c>
      <c r="E1243" s="6">
        <v>6.0280777981245397E-5</v>
      </c>
      <c r="F1243" s="6">
        <v>7.7165706201841794E-5</v>
      </c>
      <c r="G1243" s="6">
        <v>7.6248099154622697E-5</v>
      </c>
      <c r="H1243" s="6">
        <v>4.5587500583504697E-5</v>
      </c>
      <c r="I1243" s="6">
        <v>4.8873393172975498E-5</v>
      </c>
      <c r="J1243" s="6">
        <v>4.5364068569691498E-5</v>
      </c>
      <c r="K1243" s="6">
        <v>4.98430387384657E-5</v>
      </c>
      <c r="L1243" s="6">
        <v>5.6637421841299298E-5</v>
      </c>
      <c r="M1243" s="6">
        <v>5.7867341656088098E-5</v>
      </c>
      <c r="N1243" s="4" t="b">
        <f>_xlfn.XLOOKUP(Table2[[#This Row],[Protein]],Table3[name],Table3[subloc_assigned],"")&lt;&gt;""</f>
        <v>0</v>
      </c>
      <c r="O1243" s="6" t="str" cm="1">
        <f t="array" ref="O1243">IF(Table2[[#This Row],[modeled?]]," "&amp;_xlfn.TEXTJOIN(" ",FALSE,_xlfn._xlws.FILTER(Table3[subloc_assigned],Table3[name]=Table2[[#This Row],[Protein]],""))&amp;" ","")</f>
        <v/>
      </c>
      <c r="P1243" s="6" t="b">
        <f>OR(ISNUMBER(FIND(" m ",Table2[[#This Row],[loc?]])),ISNUMBER(FIND(" mm ",Table2[[#This Row],[loc?]])))</f>
        <v>0</v>
      </c>
      <c r="Q1243" s="6" t="b">
        <f>AND(OR(ISNUMBER(FIND(" m ",Table2[[#This Row],[loc?]])),ISNUMBER(FIND(" mm ",Table2[[#This Row],[loc?]]))),SUBSTITUTE(SUBSTITUTE(Table2[[#This Row],[loc?]]," m ","")," mm ","")="")</f>
        <v>0</v>
      </c>
      <c r="R1243" s="36" cm="1">
        <f t="array" ref="R1243">AVERAGE(IF(Table2[[#This Row],[Min_aerobic_1]:[Min_aerobic_2]]="NA",0,Table2[[#This Row],[Min_aerobic_1]:[Min_aerobic_2]]))</f>
        <v>6.507354449726915E-5</v>
      </c>
    </row>
    <row r="1244" spans="1:18" x14ac:dyDescent="0.35">
      <c r="A1244" s="4" t="s">
        <v>3719</v>
      </c>
      <c r="B1244" s="4" t="s">
        <v>3720</v>
      </c>
      <c r="C1244" s="4" t="s">
        <v>3720</v>
      </c>
      <c r="D1244" s="4" t="s">
        <v>19</v>
      </c>
      <c r="E1244" s="4" t="s">
        <v>19</v>
      </c>
      <c r="F1244" s="4" t="s">
        <v>19</v>
      </c>
      <c r="G1244" s="4" t="s">
        <v>19</v>
      </c>
      <c r="H1244" s="6">
        <v>2.9274980352540901E-6</v>
      </c>
      <c r="I1244" s="6">
        <v>3.2268132251266799E-6</v>
      </c>
      <c r="J1244" s="6">
        <v>3.2449119339718399E-6</v>
      </c>
      <c r="K1244" s="6">
        <v>3.6785182794841898E-6</v>
      </c>
      <c r="L1244" s="6">
        <v>3.6950825709709002E-6</v>
      </c>
      <c r="M1244" s="6">
        <v>3.6734995425961002E-6</v>
      </c>
      <c r="N1244" s="4" t="b">
        <f>_xlfn.XLOOKUP(Table2[[#This Row],[Protein]],Table3[name],Table3[subloc_assigned],"")&lt;&gt;""</f>
        <v>0</v>
      </c>
      <c r="O1244" s="6" t="str" cm="1">
        <f t="array" ref="O1244">IF(Table2[[#This Row],[modeled?]]," "&amp;_xlfn.TEXTJOIN(" ",FALSE,_xlfn._xlws.FILTER(Table3[subloc_assigned],Table3[name]=Table2[[#This Row],[Protein]],""))&amp;" ","")</f>
        <v/>
      </c>
      <c r="P1244" s="6" t="b">
        <f>OR(ISNUMBER(FIND(" m ",Table2[[#This Row],[loc?]])),ISNUMBER(FIND(" mm ",Table2[[#This Row],[loc?]])))</f>
        <v>0</v>
      </c>
      <c r="Q1244" s="6" t="b">
        <f>AND(OR(ISNUMBER(FIND(" m ",Table2[[#This Row],[loc?]])),ISNUMBER(FIND(" mm ",Table2[[#This Row],[loc?]]))),SUBSTITUTE(SUBSTITUTE(Table2[[#This Row],[loc?]]," m ","")," mm ","")="")</f>
        <v>0</v>
      </c>
      <c r="R1244" s="36" cm="1">
        <f t="array" ref="R1244">AVERAGE(IF(Table2[[#This Row],[Min_aerobic_1]:[Min_aerobic_2]]="NA",0,Table2[[#This Row],[Min_aerobic_1]:[Min_aerobic_2]]))</f>
        <v>0</v>
      </c>
    </row>
    <row r="1245" spans="1:18" x14ac:dyDescent="0.35">
      <c r="A1245" s="4" t="s">
        <v>3721</v>
      </c>
      <c r="B1245" s="4" t="s">
        <v>3722</v>
      </c>
      <c r="C1245" s="4" t="s">
        <v>3723</v>
      </c>
      <c r="D1245" s="6">
        <v>2.4920958517656298E-6</v>
      </c>
      <c r="E1245" s="6">
        <v>2.2537105900231699E-6</v>
      </c>
      <c r="F1245" s="6">
        <v>2.8729438023785999E-6</v>
      </c>
      <c r="G1245" s="6">
        <v>2.4381335622369202E-6</v>
      </c>
      <c r="H1245" s="6">
        <v>4.6154146783253403E-6</v>
      </c>
      <c r="I1245" s="6">
        <v>4.7274389881588003E-6</v>
      </c>
      <c r="J1245" s="6">
        <v>5.1512569159336901E-6</v>
      </c>
      <c r="K1245" s="6">
        <v>5.0472187107754104E-6</v>
      </c>
      <c r="L1245" s="6">
        <v>5.4220624300537701E-6</v>
      </c>
      <c r="M1245" s="6">
        <v>5.2931450241228401E-6</v>
      </c>
      <c r="N1245" s="4" t="b">
        <f>_xlfn.XLOOKUP(Table2[[#This Row],[Protein]],Table3[name],Table3[subloc_assigned],"")&lt;&gt;""</f>
        <v>0</v>
      </c>
      <c r="O1245" s="6" t="str" cm="1">
        <f t="array" ref="O1245">IF(Table2[[#This Row],[modeled?]]," "&amp;_xlfn.TEXTJOIN(" ",FALSE,_xlfn._xlws.FILTER(Table3[subloc_assigned],Table3[name]=Table2[[#This Row],[Protein]],""))&amp;" ","")</f>
        <v/>
      </c>
      <c r="P1245" s="6" t="b">
        <f>OR(ISNUMBER(FIND(" m ",Table2[[#This Row],[loc?]])),ISNUMBER(FIND(" mm ",Table2[[#This Row],[loc?]])))</f>
        <v>0</v>
      </c>
      <c r="Q1245" s="6" t="b">
        <f>AND(OR(ISNUMBER(FIND(" m ",Table2[[#This Row],[loc?]])),ISNUMBER(FIND(" mm ",Table2[[#This Row],[loc?]]))),SUBSTITUTE(SUBSTITUTE(Table2[[#This Row],[loc?]]," m ","")," mm ","")="")</f>
        <v>0</v>
      </c>
      <c r="R1245" s="36" cm="1">
        <f t="array" ref="R1245">AVERAGE(IF(Table2[[#This Row],[Min_aerobic_1]:[Min_aerobic_2]]="NA",0,Table2[[#This Row],[Min_aerobic_1]:[Min_aerobic_2]]))</f>
        <v>2.3729032208943999E-6</v>
      </c>
    </row>
    <row r="1246" spans="1:18" x14ac:dyDescent="0.35">
      <c r="A1246" s="4" t="s">
        <v>3724</v>
      </c>
      <c r="B1246" s="4" t="s">
        <v>3725</v>
      </c>
      <c r="C1246" s="4" t="s">
        <v>3726</v>
      </c>
      <c r="D1246" s="4" t="s">
        <v>19</v>
      </c>
      <c r="E1246" s="4" t="s">
        <v>19</v>
      </c>
      <c r="F1246" s="4" t="s">
        <v>19</v>
      </c>
      <c r="G1246" s="4" t="s">
        <v>19</v>
      </c>
      <c r="H1246" s="6">
        <v>1.3268874841900101E-7</v>
      </c>
      <c r="I1246" s="6">
        <v>1.32614850285778E-7</v>
      </c>
      <c r="J1246" s="6">
        <v>1.4068660597672599E-7</v>
      </c>
      <c r="K1246" s="6">
        <v>1.5568651274480699E-7</v>
      </c>
      <c r="L1246" s="6">
        <v>1.4989247789952701E-7</v>
      </c>
      <c r="M1246" s="6">
        <v>1.50172582096944E-7</v>
      </c>
      <c r="N1246" s="4" t="b">
        <f>_xlfn.XLOOKUP(Table2[[#This Row],[Protein]],Table3[name],Table3[subloc_assigned],"")&lt;&gt;""</f>
        <v>0</v>
      </c>
      <c r="O1246" s="6" t="str" cm="1">
        <f t="array" ref="O1246">IF(Table2[[#This Row],[modeled?]]," "&amp;_xlfn.TEXTJOIN(" ",FALSE,_xlfn._xlws.FILTER(Table3[subloc_assigned],Table3[name]=Table2[[#This Row],[Protein]],""))&amp;" ","")</f>
        <v/>
      </c>
      <c r="P1246" s="6" t="b">
        <f>OR(ISNUMBER(FIND(" m ",Table2[[#This Row],[loc?]])),ISNUMBER(FIND(" mm ",Table2[[#This Row],[loc?]])))</f>
        <v>0</v>
      </c>
      <c r="Q1246" s="6" t="b">
        <f>AND(OR(ISNUMBER(FIND(" m ",Table2[[#This Row],[loc?]])),ISNUMBER(FIND(" mm ",Table2[[#This Row],[loc?]]))),SUBSTITUTE(SUBSTITUTE(Table2[[#This Row],[loc?]]," m ","")," mm ","")="")</f>
        <v>0</v>
      </c>
      <c r="R1246" s="36" cm="1">
        <f t="array" ref="R1246">AVERAGE(IF(Table2[[#This Row],[Min_aerobic_1]:[Min_aerobic_2]]="NA",0,Table2[[#This Row],[Min_aerobic_1]:[Min_aerobic_2]]))</f>
        <v>0</v>
      </c>
    </row>
    <row r="1247" spans="1:18" x14ac:dyDescent="0.35">
      <c r="A1247" s="4" t="s">
        <v>3727</v>
      </c>
      <c r="B1247" s="4" t="s">
        <v>3728</v>
      </c>
      <c r="C1247" s="4" t="s">
        <v>3728</v>
      </c>
      <c r="D1247" s="6">
        <v>1.57447495506993E-5</v>
      </c>
      <c r="E1247" s="6">
        <v>1.2347512656457899E-5</v>
      </c>
      <c r="F1247" s="6">
        <v>1.6836941958780202E-5</v>
      </c>
      <c r="G1247" s="6">
        <v>1.7034234735924502E-5</v>
      </c>
      <c r="H1247" s="6">
        <v>1.0105033078363999E-5</v>
      </c>
      <c r="I1247" s="6">
        <v>9.7132190605074199E-6</v>
      </c>
      <c r="J1247" s="6">
        <v>1.0118531800895199E-5</v>
      </c>
      <c r="K1247" s="6">
        <v>1.14106352395755E-5</v>
      </c>
      <c r="L1247" s="6">
        <v>1.2529330425873699E-5</v>
      </c>
      <c r="M1247" s="6">
        <v>1.21997440894283E-5</v>
      </c>
      <c r="N1247" s="4" t="b">
        <f>_xlfn.XLOOKUP(Table2[[#This Row],[Protein]],Table3[name],Table3[subloc_assigned],"")&lt;&gt;""</f>
        <v>0</v>
      </c>
      <c r="O1247" s="6" t="str" cm="1">
        <f t="array" ref="O1247">IF(Table2[[#This Row],[modeled?]]," "&amp;_xlfn.TEXTJOIN(" ",FALSE,_xlfn._xlws.FILTER(Table3[subloc_assigned],Table3[name]=Table2[[#This Row],[Protein]],""))&amp;" ","")</f>
        <v/>
      </c>
      <c r="P1247" s="6" t="b">
        <f>OR(ISNUMBER(FIND(" m ",Table2[[#This Row],[loc?]])),ISNUMBER(FIND(" mm ",Table2[[#This Row],[loc?]])))</f>
        <v>0</v>
      </c>
      <c r="Q1247" s="6" t="b">
        <f>AND(OR(ISNUMBER(FIND(" m ",Table2[[#This Row],[loc?]])),ISNUMBER(FIND(" mm ",Table2[[#This Row],[loc?]]))),SUBSTITUTE(SUBSTITUTE(Table2[[#This Row],[loc?]]," m ","")," mm ","")="")</f>
        <v>0</v>
      </c>
      <c r="R1247" s="36" cm="1">
        <f t="array" ref="R1247">AVERAGE(IF(Table2[[#This Row],[Min_aerobic_1]:[Min_aerobic_2]]="NA",0,Table2[[#This Row],[Min_aerobic_1]:[Min_aerobic_2]]))</f>
        <v>1.40461311035786E-5</v>
      </c>
    </row>
    <row r="1248" spans="1:18" x14ac:dyDescent="0.35">
      <c r="A1248" s="4" t="s">
        <v>3729</v>
      </c>
      <c r="B1248" s="4" t="s">
        <v>3730</v>
      </c>
      <c r="C1248" s="4" t="s">
        <v>3731</v>
      </c>
      <c r="D1248" s="6">
        <v>3.2763803786054598E-6</v>
      </c>
      <c r="E1248" s="6">
        <v>2.7122791688591901E-6</v>
      </c>
      <c r="F1248" s="6">
        <v>3.6800934832437099E-6</v>
      </c>
      <c r="G1248" s="6">
        <v>3.9882738274951403E-6</v>
      </c>
      <c r="H1248" s="6">
        <v>3.1933561690590601E-6</v>
      </c>
      <c r="I1248" s="6">
        <v>3.0118324192800902E-6</v>
      </c>
      <c r="J1248" s="6">
        <v>3.3824024462959802E-6</v>
      </c>
      <c r="K1248" s="6">
        <v>3.1588007505601502E-6</v>
      </c>
      <c r="L1248" s="6">
        <v>3.35800360696337E-6</v>
      </c>
      <c r="M1248" s="6">
        <v>3.4619609018769002E-6</v>
      </c>
      <c r="N1248" s="4" t="b">
        <f>_xlfn.XLOOKUP(Table2[[#This Row],[Protein]],Table3[name],Table3[subloc_assigned],"")&lt;&gt;""</f>
        <v>0</v>
      </c>
      <c r="O1248" s="6" t="str" cm="1">
        <f t="array" ref="O1248">IF(Table2[[#This Row],[modeled?]]," "&amp;_xlfn.TEXTJOIN(" ",FALSE,_xlfn._xlws.FILTER(Table3[subloc_assigned],Table3[name]=Table2[[#This Row],[Protein]],""))&amp;" ","")</f>
        <v/>
      </c>
      <c r="P1248" s="6" t="b">
        <f>OR(ISNUMBER(FIND(" m ",Table2[[#This Row],[loc?]])),ISNUMBER(FIND(" mm ",Table2[[#This Row],[loc?]])))</f>
        <v>0</v>
      </c>
      <c r="Q1248" s="6" t="b">
        <f>AND(OR(ISNUMBER(FIND(" m ",Table2[[#This Row],[loc?]])),ISNUMBER(FIND(" mm ",Table2[[#This Row],[loc?]]))),SUBSTITUTE(SUBSTITUTE(Table2[[#This Row],[loc?]]," m ","")," mm ","")="")</f>
        <v>0</v>
      </c>
      <c r="R1248" s="36" cm="1">
        <f t="array" ref="R1248">AVERAGE(IF(Table2[[#This Row],[Min_aerobic_1]:[Min_aerobic_2]]="NA",0,Table2[[#This Row],[Min_aerobic_1]:[Min_aerobic_2]]))</f>
        <v>2.994329773732325E-6</v>
      </c>
    </row>
    <row r="1249" spans="1:18" x14ac:dyDescent="0.35">
      <c r="A1249" s="4" t="s">
        <v>3732</v>
      </c>
      <c r="B1249" s="4" t="s">
        <v>3733</v>
      </c>
      <c r="C1249" s="4" t="s">
        <v>3734</v>
      </c>
      <c r="D1249" s="6">
        <v>4.49948237390189E-5</v>
      </c>
      <c r="E1249" s="6">
        <v>3.6450302726658498E-5</v>
      </c>
      <c r="F1249" s="6">
        <v>4.7478536179966002E-5</v>
      </c>
      <c r="G1249" s="6">
        <v>4.4537050589579201E-5</v>
      </c>
      <c r="H1249" s="6">
        <v>3.66257411289491E-5</v>
      </c>
      <c r="I1249" s="6">
        <v>3.41921429828211E-5</v>
      </c>
      <c r="J1249" s="6">
        <v>3.87512234796366E-5</v>
      </c>
      <c r="K1249" s="6">
        <v>3.2157133708942502E-5</v>
      </c>
      <c r="L1249" s="6">
        <v>3.49098397342831E-5</v>
      </c>
      <c r="M1249" s="6">
        <v>3.7542825044264902E-5</v>
      </c>
      <c r="N1249" s="4" t="b">
        <f>_xlfn.XLOOKUP(Table2[[#This Row],[Protein]],Table3[name],Table3[subloc_assigned],"")&lt;&gt;""</f>
        <v>0</v>
      </c>
      <c r="O1249" s="6" t="str" cm="1">
        <f t="array" ref="O1249">IF(Table2[[#This Row],[modeled?]]," "&amp;_xlfn.TEXTJOIN(" ",FALSE,_xlfn._xlws.FILTER(Table3[subloc_assigned],Table3[name]=Table2[[#This Row],[Protein]],""))&amp;" ","")</f>
        <v/>
      </c>
      <c r="P1249" s="6" t="b">
        <f>OR(ISNUMBER(FIND(" m ",Table2[[#This Row],[loc?]])),ISNUMBER(FIND(" mm ",Table2[[#This Row],[loc?]])))</f>
        <v>0</v>
      </c>
      <c r="Q1249" s="6" t="b">
        <f>AND(OR(ISNUMBER(FIND(" m ",Table2[[#This Row],[loc?]])),ISNUMBER(FIND(" mm ",Table2[[#This Row],[loc?]]))),SUBSTITUTE(SUBSTITUTE(Table2[[#This Row],[loc?]]," m ","")," mm ","")="")</f>
        <v>0</v>
      </c>
      <c r="R1249" s="36" cm="1">
        <f t="array" ref="R1249">AVERAGE(IF(Table2[[#This Row],[Min_aerobic_1]:[Min_aerobic_2]]="NA",0,Table2[[#This Row],[Min_aerobic_1]:[Min_aerobic_2]]))</f>
        <v>4.0722563232838699E-5</v>
      </c>
    </row>
    <row r="1250" spans="1:18" x14ac:dyDescent="0.35">
      <c r="A1250" s="4" t="s">
        <v>3735</v>
      </c>
      <c r="B1250" s="4" t="s">
        <v>3736</v>
      </c>
      <c r="C1250" s="4" t="s">
        <v>3737</v>
      </c>
      <c r="D1250" s="6">
        <v>5.1696539753980202E-6</v>
      </c>
      <c r="E1250" s="6">
        <v>4.8371147141333997E-6</v>
      </c>
      <c r="F1250" s="6">
        <v>5.5566588010342096E-6</v>
      </c>
      <c r="G1250" s="6">
        <v>3.1669087817200099E-6</v>
      </c>
      <c r="H1250" s="6">
        <v>3.14801056861512E-6</v>
      </c>
      <c r="I1250" s="6">
        <v>3.16677084747363E-6</v>
      </c>
      <c r="J1250" s="6">
        <v>3.80640909914665E-6</v>
      </c>
      <c r="K1250" s="6">
        <v>3.96818938274075E-6</v>
      </c>
      <c r="L1250" s="6">
        <v>3.7903303660314399E-6</v>
      </c>
      <c r="M1250" s="6">
        <v>4.02432608333174E-6</v>
      </c>
      <c r="N1250" s="4" t="b">
        <f>_xlfn.XLOOKUP(Table2[[#This Row],[Protein]],Table3[name],Table3[subloc_assigned],"")&lt;&gt;""</f>
        <v>0</v>
      </c>
      <c r="O1250" s="6" t="str" cm="1">
        <f t="array" ref="O1250">IF(Table2[[#This Row],[modeled?]]," "&amp;_xlfn.TEXTJOIN(" ",FALSE,_xlfn._xlws.FILTER(Table3[subloc_assigned],Table3[name]=Table2[[#This Row],[Protein]],""))&amp;" ","")</f>
        <v/>
      </c>
      <c r="P1250" s="6" t="b">
        <f>OR(ISNUMBER(FIND(" m ",Table2[[#This Row],[loc?]])),ISNUMBER(FIND(" mm ",Table2[[#This Row],[loc?]])))</f>
        <v>0</v>
      </c>
      <c r="Q1250" s="6" t="b">
        <f>AND(OR(ISNUMBER(FIND(" m ",Table2[[#This Row],[loc?]])),ISNUMBER(FIND(" mm ",Table2[[#This Row],[loc?]]))),SUBSTITUTE(SUBSTITUTE(Table2[[#This Row],[loc?]]," m ","")," mm ","")="")</f>
        <v>0</v>
      </c>
      <c r="R1250" s="36" cm="1">
        <f t="array" ref="R1250">AVERAGE(IF(Table2[[#This Row],[Min_aerobic_1]:[Min_aerobic_2]]="NA",0,Table2[[#This Row],[Min_aerobic_1]:[Min_aerobic_2]]))</f>
        <v>5.0033843447657095E-6</v>
      </c>
    </row>
    <row r="1251" spans="1:18" x14ac:dyDescent="0.35">
      <c r="A1251" s="4" t="s">
        <v>3738</v>
      </c>
      <c r="B1251" s="4" t="s">
        <v>3739</v>
      </c>
      <c r="C1251" s="4" t="s">
        <v>3740</v>
      </c>
      <c r="D1251" s="6">
        <v>6.8525188673241298E-6</v>
      </c>
      <c r="E1251" s="6">
        <v>5.5703694686552798E-6</v>
      </c>
      <c r="F1251" s="6">
        <v>7.6035169401626898E-6</v>
      </c>
      <c r="G1251" s="6">
        <v>7.5107688002511297E-6</v>
      </c>
      <c r="H1251" s="6">
        <v>1.52097552334597E-5</v>
      </c>
      <c r="I1251" s="6">
        <v>1.5367002571115301E-5</v>
      </c>
      <c r="J1251" s="6">
        <v>1.58942237023051E-5</v>
      </c>
      <c r="K1251" s="6">
        <v>1.97435896375835E-5</v>
      </c>
      <c r="L1251" s="6">
        <v>2.1085885132025399E-5</v>
      </c>
      <c r="M1251" s="6">
        <v>2.1616005522624399E-5</v>
      </c>
      <c r="N1251" s="4" t="b">
        <f>_xlfn.XLOOKUP(Table2[[#This Row],[Protein]],Table3[name],Table3[subloc_assigned],"")&lt;&gt;""</f>
        <v>0</v>
      </c>
      <c r="O1251" s="6" t="str" cm="1">
        <f t="array" ref="O1251">IF(Table2[[#This Row],[modeled?]]," "&amp;_xlfn.TEXTJOIN(" ",FALSE,_xlfn._xlws.FILTER(Table3[subloc_assigned],Table3[name]=Table2[[#This Row],[Protein]],""))&amp;" ","")</f>
        <v/>
      </c>
      <c r="P1251" s="6" t="b">
        <f>OR(ISNUMBER(FIND(" m ",Table2[[#This Row],[loc?]])),ISNUMBER(FIND(" mm ",Table2[[#This Row],[loc?]])))</f>
        <v>0</v>
      </c>
      <c r="Q1251" s="6" t="b">
        <f>AND(OR(ISNUMBER(FIND(" m ",Table2[[#This Row],[loc?]])),ISNUMBER(FIND(" mm ",Table2[[#This Row],[loc?]]))),SUBSTITUTE(SUBSTITUTE(Table2[[#This Row],[loc?]]," m ","")," mm ","")="")</f>
        <v>0</v>
      </c>
      <c r="R1251" s="36" cm="1">
        <f t="array" ref="R1251">AVERAGE(IF(Table2[[#This Row],[Min_aerobic_1]:[Min_aerobic_2]]="NA",0,Table2[[#This Row],[Min_aerobic_1]:[Min_aerobic_2]]))</f>
        <v>6.2114441679897048E-6</v>
      </c>
    </row>
    <row r="1252" spans="1:18" x14ac:dyDescent="0.35">
      <c r="A1252" s="4" t="s">
        <v>3741</v>
      </c>
      <c r="B1252" s="4" t="s">
        <v>3742</v>
      </c>
      <c r="C1252" s="4" t="s">
        <v>3743</v>
      </c>
      <c r="D1252" s="6">
        <v>1.8289074801937201E-5</v>
      </c>
      <c r="E1252" s="6">
        <v>1.98677174724203E-5</v>
      </c>
      <c r="F1252" s="6">
        <v>1.93120510482406E-5</v>
      </c>
      <c r="G1252" s="6">
        <v>2.01521908424463E-5</v>
      </c>
      <c r="H1252" s="6">
        <v>8.6977832310845405E-6</v>
      </c>
      <c r="I1252" s="6">
        <v>8.5062339237641003E-6</v>
      </c>
      <c r="J1252" s="6">
        <v>8.93717333008284E-6</v>
      </c>
      <c r="K1252" s="6">
        <v>8.5804982803727402E-6</v>
      </c>
      <c r="L1252" s="6">
        <v>9.6677170196425793E-6</v>
      </c>
      <c r="M1252" s="6">
        <v>9.5253353695855005E-6</v>
      </c>
      <c r="N1252" s="4" t="b">
        <f>_xlfn.XLOOKUP(Table2[[#This Row],[Protein]],Table3[name],Table3[subloc_assigned],"")&lt;&gt;""</f>
        <v>0</v>
      </c>
      <c r="O1252" s="6" t="str" cm="1">
        <f t="array" ref="O1252">IF(Table2[[#This Row],[modeled?]]," "&amp;_xlfn.TEXTJOIN(" ",FALSE,_xlfn._xlws.FILTER(Table3[subloc_assigned],Table3[name]=Table2[[#This Row],[Protein]],""))&amp;" ","")</f>
        <v/>
      </c>
      <c r="P1252" s="6" t="b">
        <f>OR(ISNUMBER(FIND(" m ",Table2[[#This Row],[loc?]])),ISNUMBER(FIND(" mm ",Table2[[#This Row],[loc?]])))</f>
        <v>0</v>
      </c>
      <c r="Q1252" s="6" t="b">
        <f>AND(OR(ISNUMBER(FIND(" m ",Table2[[#This Row],[loc?]])),ISNUMBER(FIND(" mm ",Table2[[#This Row],[loc?]]))),SUBSTITUTE(SUBSTITUTE(Table2[[#This Row],[loc?]]," m ","")," mm ","")="")</f>
        <v>0</v>
      </c>
      <c r="R1252" s="36" cm="1">
        <f t="array" ref="R1252">AVERAGE(IF(Table2[[#This Row],[Min_aerobic_1]:[Min_aerobic_2]]="NA",0,Table2[[#This Row],[Min_aerobic_1]:[Min_aerobic_2]]))</f>
        <v>1.907839613717875E-5</v>
      </c>
    </row>
    <row r="1253" spans="1:18" x14ac:dyDescent="0.35">
      <c r="A1253" s="4" t="s">
        <v>3744</v>
      </c>
      <c r="B1253" s="4" t="s">
        <v>3745</v>
      </c>
      <c r="C1253" s="4" t="s">
        <v>3746</v>
      </c>
      <c r="D1253" s="6">
        <v>1.2727289551433799E-5</v>
      </c>
      <c r="E1253" s="6">
        <v>1.0747817977114899E-5</v>
      </c>
      <c r="F1253" s="6">
        <v>1.44425087465005E-5</v>
      </c>
      <c r="G1253" s="6">
        <v>1.39334545472229E-5</v>
      </c>
      <c r="H1253" s="6">
        <v>7.1631077608528396E-6</v>
      </c>
      <c r="I1253" s="6">
        <v>7.1825010434127498E-6</v>
      </c>
      <c r="J1253" s="6">
        <v>7.22855524754355E-6</v>
      </c>
      <c r="K1253" s="6">
        <v>6.8927388440980796E-6</v>
      </c>
      <c r="L1253" s="6">
        <v>7.7701841971613402E-6</v>
      </c>
      <c r="M1253" s="6">
        <v>7.7702834947650592E-6</v>
      </c>
      <c r="N1253" s="4" t="b">
        <f>_xlfn.XLOOKUP(Table2[[#This Row],[Protein]],Table3[name],Table3[subloc_assigned],"")&lt;&gt;""</f>
        <v>0</v>
      </c>
      <c r="O1253" s="6" t="str" cm="1">
        <f t="array" ref="O1253">IF(Table2[[#This Row],[modeled?]]," "&amp;_xlfn.TEXTJOIN(" ",FALSE,_xlfn._xlws.FILTER(Table3[subloc_assigned],Table3[name]=Table2[[#This Row],[Protein]],""))&amp;" ","")</f>
        <v/>
      </c>
      <c r="P1253" s="6" t="b">
        <f>OR(ISNUMBER(FIND(" m ",Table2[[#This Row],[loc?]])),ISNUMBER(FIND(" mm ",Table2[[#This Row],[loc?]])))</f>
        <v>0</v>
      </c>
      <c r="Q1253" s="6" t="b">
        <f>AND(OR(ISNUMBER(FIND(" m ",Table2[[#This Row],[loc?]])),ISNUMBER(FIND(" mm ",Table2[[#This Row],[loc?]]))),SUBSTITUTE(SUBSTITUTE(Table2[[#This Row],[loc?]]," m ","")," mm ","")="")</f>
        <v>0</v>
      </c>
      <c r="R1253" s="36" cm="1">
        <f t="array" ref="R1253">AVERAGE(IF(Table2[[#This Row],[Min_aerobic_1]:[Min_aerobic_2]]="NA",0,Table2[[#This Row],[Min_aerobic_1]:[Min_aerobic_2]]))</f>
        <v>1.1737553764274349E-5</v>
      </c>
    </row>
    <row r="1254" spans="1:18" x14ac:dyDescent="0.35">
      <c r="A1254" s="4" t="s">
        <v>3747</v>
      </c>
      <c r="B1254" s="4" t="s">
        <v>3748</v>
      </c>
      <c r="C1254" s="4" t="s">
        <v>3749</v>
      </c>
      <c r="D1254" s="6">
        <v>5.7889766158542399E-5</v>
      </c>
      <c r="E1254" s="6">
        <v>5.6482601094902997E-5</v>
      </c>
      <c r="F1254" s="6">
        <v>6.2950781241226196E-5</v>
      </c>
      <c r="G1254" s="6">
        <v>6.2422287225634695E-5</v>
      </c>
      <c r="H1254" s="6">
        <v>3.3981236071484401E-5</v>
      </c>
      <c r="I1254" s="6">
        <v>3.5839367050490798E-5</v>
      </c>
      <c r="J1254" s="6">
        <v>3.53181191467963E-5</v>
      </c>
      <c r="K1254" s="6">
        <v>3.8608261813794799E-5</v>
      </c>
      <c r="L1254" s="6">
        <v>4.14522272677625E-5</v>
      </c>
      <c r="M1254" s="6">
        <v>4.0003510732152001E-5</v>
      </c>
      <c r="N1254" s="4" t="b">
        <f>_xlfn.XLOOKUP(Table2[[#This Row],[Protein]],Table3[name],Table3[subloc_assigned],"")&lt;&gt;""</f>
        <v>0</v>
      </c>
      <c r="O1254" s="6" t="str" cm="1">
        <f t="array" ref="O1254">IF(Table2[[#This Row],[modeled?]]," "&amp;_xlfn.TEXTJOIN(" ",FALSE,_xlfn._xlws.FILTER(Table3[subloc_assigned],Table3[name]=Table2[[#This Row],[Protein]],""))&amp;" ","")</f>
        <v/>
      </c>
      <c r="P1254" s="6" t="b">
        <f>OR(ISNUMBER(FIND(" m ",Table2[[#This Row],[loc?]])),ISNUMBER(FIND(" mm ",Table2[[#This Row],[loc?]])))</f>
        <v>0</v>
      </c>
      <c r="Q1254" s="6" t="b">
        <f>AND(OR(ISNUMBER(FIND(" m ",Table2[[#This Row],[loc?]])),ISNUMBER(FIND(" mm ",Table2[[#This Row],[loc?]]))),SUBSTITUTE(SUBSTITUTE(Table2[[#This Row],[loc?]]," m ","")," mm ","")="")</f>
        <v>0</v>
      </c>
      <c r="R1254" s="36" cm="1">
        <f t="array" ref="R1254">AVERAGE(IF(Table2[[#This Row],[Min_aerobic_1]:[Min_aerobic_2]]="NA",0,Table2[[#This Row],[Min_aerobic_1]:[Min_aerobic_2]]))</f>
        <v>5.7186183626722698E-5</v>
      </c>
    </row>
    <row r="1255" spans="1:18" x14ac:dyDescent="0.35">
      <c r="A1255" s="4" t="s">
        <v>3750</v>
      </c>
      <c r="B1255" s="4" t="s">
        <v>3751</v>
      </c>
      <c r="C1255" s="4" t="s">
        <v>3752</v>
      </c>
      <c r="D1255" s="6">
        <v>2.8771496371672798E-5</v>
      </c>
      <c r="E1255" s="6">
        <v>2.7006467728808499E-5</v>
      </c>
      <c r="F1255" s="6">
        <v>2.9891401866141E-5</v>
      </c>
      <c r="G1255" s="6">
        <v>3.01187312623571E-5</v>
      </c>
      <c r="H1255" s="6">
        <v>3.47069499985865E-5</v>
      </c>
      <c r="I1255" s="6">
        <v>3.3422490635385997E-5</v>
      </c>
      <c r="J1255" s="6">
        <v>3.5011610204982803E-5</v>
      </c>
      <c r="K1255" s="6">
        <v>3.3448821529436902E-5</v>
      </c>
      <c r="L1255" s="6">
        <v>3.3537903441245298E-5</v>
      </c>
      <c r="M1255" s="6">
        <v>3.4133223009693598E-5</v>
      </c>
      <c r="N1255" s="4" t="b">
        <f>_xlfn.XLOOKUP(Table2[[#This Row],[Protein]],Table3[name],Table3[subloc_assigned],"")&lt;&gt;""</f>
        <v>0</v>
      </c>
      <c r="O1255" s="6" t="str" cm="1">
        <f t="array" ref="O1255">IF(Table2[[#This Row],[modeled?]]," "&amp;_xlfn.TEXTJOIN(" ",FALSE,_xlfn._xlws.FILTER(Table3[subloc_assigned],Table3[name]=Table2[[#This Row],[Protein]],""))&amp;" ","")</f>
        <v/>
      </c>
      <c r="P1255" s="6" t="b">
        <f>OR(ISNUMBER(FIND(" m ",Table2[[#This Row],[loc?]])),ISNUMBER(FIND(" mm ",Table2[[#This Row],[loc?]])))</f>
        <v>0</v>
      </c>
      <c r="Q1255" s="6" t="b">
        <f>AND(OR(ISNUMBER(FIND(" m ",Table2[[#This Row],[loc?]])),ISNUMBER(FIND(" mm ",Table2[[#This Row],[loc?]]))),SUBSTITUTE(SUBSTITUTE(Table2[[#This Row],[loc?]]," m ","")," mm ","")="")</f>
        <v>0</v>
      </c>
      <c r="R1255" s="36" cm="1">
        <f t="array" ref="R1255">AVERAGE(IF(Table2[[#This Row],[Min_aerobic_1]:[Min_aerobic_2]]="NA",0,Table2[[#This Row],[Min_aerobic_1]:[Min_aerobic_2]]))</f>
        <v>2.7888982050240649E-5</v>
      </c>
    </row>
    <row r="1256" spans="1:18" x14ac:dyDescent="0.35">
      <c r="A1256" s="4" t="s">
        <v>3753</v>
      </c>
      <c r="B1256" s="4" t="s">
        <v>3754</v>
      </c>
      <c r="C1256" s="4" t="s">
        <v>3755</v>
      </c>
      <c r="D1256" s="6">
        <v>6.9898218144704397E-6</v>
      </c>
      <c r="E1256" s="6">
        <v>5.7797517777013001E-6</v>
      </c>
      <c r="F1256" s="6">
        <v>6.9273572939260602E-6</v>
      </c>
      <c r="G1256" s="6">
        <v>6.9682674619446004E-6</v>
      </c>
      <c r="H1256" s="6">
        <v>7.1841976715480501E-6</v>
      </c>
      <c r="I1256" s="6">
        <v>7.3362749042524497E-6</v>
      </c>
      <c r="J1256" s="6">
        <v>7.4157078139836503E-6</v>
      </c>
      <c r="K1256" s="6">
        <v>7.4947970719282904E-6</v>
      </c>
      <c r="L1256" s="6">
        <v>8.3601169608954802E-6</v>
      </c>
      <c r="M1256" s="6">
        <v>7.9408410076734298E-6</v>
      </c>
      <c r="N1256" s="4" t="b">
        <f>_xlfn.XLOOKUP(Table2[[#This Row],[Protein]],Table3[name],Table3[subloc_assigned],"")&lt;&gt;""</f>
        <v>0</v>
      </c>
      <c r="O1256" s="6" t="str" cm="1">
        <f t="array" ref="O1256">IF(Table2[[#This Row],[modeled?]]," "&amp;_xlfn.TEXTJOIN(" ",FALSE,_xlfn._xlws.FILTER(Table3[subloc_assigned],Table3[name]=Table2[[#This Row],[Protein]],""))&amp;" ","")</f>
        <v/>
      </c>
      <c r="P1256" s="6" t="b">
        <f>OR(ISNUMBER(FIND(" m ",Table2[[#This Row],[loc?]])),ISNUMBER(FIND(" mm ",Table2[[#This Row],[loc?]])))</f>
        <v>0</v>
      </c>
      <c r="Q1256" s="6" t="b">
        <f>AND(OR(ISNUMBER(FIND(" m ",Table2[[#This Row],[loc?]])),ISNUMBER(FIND(" mm ",Table2[[#This Row],[loc?]]))),SUBSTITUTE(SUBSTITUTE(Table2[[#This Row],[loc?]]," m ","")," mm ","")="")</f>
        <v>0</v>
      </c>
      <c r="R1256" s="36" cm="1">
        <f t="array" ref="R1256">AVERAGE(IF(Table2[[#This Row],[Min_aerobic_1]:[Min_aerobic_2]]="NA",0,Table2[[#This Row],[Min_aerobic_1]:[Min_aerobic_2]]))</f>
        <v>6.3847867960858699E-6</v>
      </c>
    </row>
    <row r="1257" spans="1:18" x14ac:dyDescent="0.35">
      <c r="A1257" s="4" t="s">
        <v>3756</v>
      </c>
      <c r="B1257" s="4" t="s">
        <v>3757</v>
      </c>
      <c r="C1257" s="4" t="s">
        <v>3758</v>
      </c>
      <c r="D1257" s="4">
        <v>8.4149949410292199E-4</v>
      </c>
      <c r="E1257" s="4">
        <v>7.5643329258383502E-4</v>
      </c>
      <c r="F1257" s="4">
        <v>8.0264793931407105E-4</v>
      </c>
      <c r="G1257" s="4">
        <v>8.0350919497161795E-4</v>
      </c>
      <c r="H1257" s="4">
        <v>3.0214157393907402E-4</v>
      </c>
      <c r="I1257" s="4">
        <v>2.9735674536242898E-4</v>
      </c>
      <c r="J1257" s="4">
        <v>2.8017821518525E-4</v>
      </c>
      <c r="K1257" s="4">
        <v>3.1681560850479302E-4</v>
      </c>
      <c r="L1257" s="4">
        <v>3.4114302771768098E-4</v>
      </c>
      <c r="M1257" s="4">
        <v>3.4980389061117702E-4</v>
      </c>
      <c r="N1257" s="4" t="b">
        <f>_xlfn.XLOOKUP(Table2[[#This Row],[Protein]],Table3[name],Table3[subloc_assigned],"")&lt;&gt;""</f>
        <v>1</v>
      </c>
      <c r="O1257" s="6" t="str" cm="1">
        <f t="array" ref="O1257">IF(Table2[[#This Row],[modeled?]]," "&amp;_xlfn.TEXTJOIN(" ",FALSE,_xlfn._xlws.FILTER(Table3[subloc_assigned],Table3[name]=Table2[[#This Row],[Protein]],""))&amp;" ","")</f>
        <v xml:space="preserve"> c </v>
      </c>
      <c r="P1257" s="6" t="b">
        <f>OR(ISNUMBER(FIND(" m ",Table2[[#This Row],[loc?]])),ISNUMBER(FIND(" mm ",Table2[[#This Row],[loc?]])))</f>
        <v>0</v>
      </c>
      <c r="Q1257" s="6" t="b">
        <f>AND(OR(ISNUMBER(FIND(" m ",Table2[[#This Row],[loc?]])),ISNUMBER(FIND(" mm ",Table2[[#This Row],[loc?]]))),SUBSTITUTE(SUBSTITUTE(Table2[[#This Row],[loc?]]," m ","")," mm ","")="")</f>
        <v>0</v>
      </c>
      <c r="R1257" s="36" cm="1">
        <f t="array" ref="R1257">AVERAGE(IF(Table2[[#This Row],[Min_aerobic_1]:[Min_aerobic_2]]="NA",0,Table2[[#This Row],[Min_aerobic_1]:[Min_aerobic_2]]))</f>
        <v>7.9896639334337851E-4</v>
      </c>
    </row>
    <row r="1258" spans="1:18" x14ac:dyDescent="0.35">
      <c r="A1258" s="4" t="s">
        <v>3759</v>
      </c>
      <c r="B1258" s="4" t="s">
        <v>3760</v>
      </c>
      <c r="C1258" s="4" t="s">
        <v>3761</v>
      </c>
      <c r="D1258" s="4" t="s">
        <v>19</v>
      </c>
      <c r="E1258" s="4" t="s">
        <v>19</v>
      </c>
      <c r="F1258" s="4" t="s">
        <v>19</v>
      </c>
      <c r="G1258" s="4" t="s">
        <v>19</v>
      </c>
      <c r="H1258" s="6">
        <v>1.18739758877115E-6</v>
      </c>
      <c r="I1258" s="6">
        <v>1.0721347480069699E-6</v>
      </c>
      <c r="J1258" s="6">
        <v>1.1874490298514999E-6</v>
      </c>
      <c r="K1258" s="6">
        <v>1.4965917757317599E-6</v>
      </c>
      <c r="L1258" s="6">
        <v>1.54476741970187E-6</v>
      </c>
      <c r="M1258" s="6">
        <v>1.5196705832257101E-6</v>
      </c>
      <c r="N1258" s="4" t="b">
        <f>_xlfn.XLOOKUP(Table2[[#This Row],[Protein]],Table3[name],Table3[subloc_assigned],"")&lt;&gt;""</f>
        <v>0</v>
      </c>
      <c r="O1258" s="6" t="str" cm="1">
        <f t="array" ref="O1258">IF(Table2[[#This Row],[modeled?]]," "&amp;_xlfn.TEXTJOIN(" ",FALSE,_xlfn._xlws.FILTER(Table3[subloc_assigned],Table3[name]=Table2[[#This Row],[Protein]],""))&amp;" ","")</f>
        <v/>
      </c>
      <c r="P1258" s="6" t="b">
        <f>OR(ISNUMBER(FIND(" m ",Table2[[#This Row],[loc?]])),ISNUMBER(FIND(" mm ",Table2[[#This Row],[loc?]])))</f>
        <v>0</v>
      </c>
      <c r="Q1258" s="6" t="b">
        <f>AND(OR(ISNUMBER(FIND(" m ",Table2[[#This Row],[loc?]])),ISNUMBER(FIND(" mm ",Table2[[#This Row],[loc?]]))),SUBSTITUTE(SUBSTITUTE(Table2[[#This Row],[loc?]]," m ","")," mm ","")="")</f>
        <v>0</v>
      </c>
      <c r="R1258" s="36" cm="1">
        <f t="array" ref="R1258">AVERAGE(IF(Table2[[#This Row],[Min_aerobic_1]:[Min_aerobic_2]]="NA",0,Table2[[#This Row],[Min_aerobic_1]:[Min_aerobic_2]]))</f>
        <v>0</v>
      </c>
    </row>
    <row r="1259" spans="1:18" x14ac:dyDescent="0.35">
      <c r="A1259" s="4" t="s">
        <v>3762</v>
      </c>
      <c r="B1259" s="4" t="s">
        <v>3763</v>
      </c>
      <c r="C1259" s="4" t="s">
        <v>3764</v>
      </c>
      <c r="D1259" s="6">
        <v>6.6556187616532205E-5</v>
      </c>
      <c r="E1259" s="6">
        <v>6.6639188611252996E-5</v>
      </c>
      <c r="F1259" s="6">
        <v>4.7061659273696198E-5</v>
      </c>
      <c r="G1259" s="6">
        <v>4.9912801537900701E-5</v>
      </c>
      <c r="H1259" s="6">
        <v>5.8209677667347298E-5</v>
      </c>
      <c r="I1259" s="6">
        <v>5.5508867834557801E-5</v>
      </c>
      <c r="J1259" s="6">
        <v>5.91521407412929E-5</v>
      </c>
      <c r="K1259" s="6">
        <v>5.68133093247415E-5</v>
      </c>
      <c r="L1259" s="6">
        <v>6.1402060080518407E-5</v>
      </c>
      <c r="M1259" s="6">
        <v>6.2550817992805695E-5</v>
      </c>
      <c r="N1259" s="4" t="b">
        <f>_xlfn.XLOOKUP(Table2[[#This Row],[Protein]],Table3[name],Table3[subloc_assigned],"")&lt;&gt;""</f>
        <v>0</v>
      </c>
      <c r="O1259" s="6" t="str" cm="1">
        <f t="array" ref="O1259">IF(Table2[[#This Row],[modeled?]]," "&amp;_xlfn.TEXTJOIN(" ",FALSE,_xlfn._xlws.FILTER(Table3[subloc_assigned],Table3[name]=Table2[[#This Row],[Protein]],""))&amp;" ","")</f>
        <v/>
      </c>
      <c r="P1259" s="6" t="b">
        <f>OR(ISNUMBER(FIND(" m ",Table2[[#This Row],[loc?]])),ISNUMBER(FIND(" mm ",Table2[[#This Row],[loc?]])))</f>
        <v>0</v>
      </c>
      <c r="Q1259" s="6" t="b">
        <f>AND(OR(ISNUMBER(FIND(" m ",Table2[[#This Row],[loc?]])),ISNUMBER(FIND(" mm ",Table2[[#This Row],[loc?]]))),SUBSTITUTE(SUBSTITUTE(Table2[[#This Row],[loc?]]," m ","")," mm ","")="")</f>
        <v>0</v>
      </c>
      <c r="R1259" s="36" cm="1">
        <f t="array" ref="R1259">AVERAGE(IF(Table2[[#This Row],[Min_aerobic_1]:[Min_aerobic_2]]="NA",0,Table2[[#This Row],[Min_aerobic_1]:[Min_aerobic_2]]))</f>
        <v>6.6597688113892607E-5</v>
      </c>
    </row>
    <row r="1260" spans="1:18" x14ac:dyDescent="0.35">
      <c r="A1260" s="4" t="s">
        <v>3765</v>
      </c>
      <c r="B1260" s="4" t="s">
        <v>3766</v>
      </c>
      <c r="C1260" s="4" t="s">
        <v>3767</v>
      </c>
      <c r="D1260" s="6">
        <v>4.8524596790898897E-5</v>
      </c>
      <c r="E1260" s="6">
        <v>3.84380261403898E-5</v>
      </c>
      <c r="F1260" s="6">
        <v>6.2360717434940699E-5</v>
      </c>
      <c r="G1260" s="6">
        <v>5.9244702515471601E-5</v>
      </c>
      <c r="H1260" s="4">
        <v>1.1372931039949201E-4</v>
      </c>
      <c r="I1260" s="4">
        <v>1.15902978082056E-4</v>
      </c>
      <c r="J1260" s="4">
        <v>1.19892851630913E-4</v>
      </c>
      <c r="K1260" s="4">
        <v>1.3713505603182499E-4</v>
      </c>
      <c r="L1260" s="4">
        <v>1.3832856241293101E-4</v>
      </c>
      <c r="M1260" s="4">
        <v>1.3486675628541299E-4</v>
      </c>
      <c r="N1260" s="4" t="b">
        <f>_xlfn.XLOOKUP(Table2[[#This Row],[Protein]],Table3[name],Table3[subloc_assigned],"")&lt;&gt;""</f>
        <v>0</v>
      </c>
      <c r="O1260" s="6" t="str" cm="1">
        <f t="array" ref="O1260">IF(Table2[[#This Row],[modeled?]]," "&amp;_xlfn.TEXTJOIN(" ",FALSE,_xlfn._xlws.FILTER(Table3[subloc_assigned],Table3[name]=Table2[[#This Row],[Protein]],""))&amp;" ","")</f>
        <v/>
      </c>
      <c r="P1260" s="6" t="b">
        <f>OR(ISNUMBER(FIND(" m ",Table2[[#This Row],[loc?]])),ISNUMBER(FIND(" mm ",Table2[[#This Row],[loc?]])))</f>
        <v>0</v>
      </c>
      <c r="Q1260" s="6" t="b">
        <f>AND(OR(ISNUMBER(FIND(" m ",Table2[[#This Row],[loc?]])),ISNUMBER(FIND(" mm ",Table2[[#This Row],[loc?]]))),SUBSTITUTE(SUBSTITUTE(Table2[[#This Row],[loc?]]," m ","")," mm ","")="")</f>
        <v>0</v>
      </c>
      <c r="R1260" s="36" cm="1">
        <f t="array" ref="R1260">AVERAGE(IF(Table2[[#This Row],[Min_aerobic_1]:[Min_aerobic_2]]="NA",0,Table2[[#This Row],[Min_aerobic_1]:[Min_aerobic_2]]))</f>
        <v>4.3481311465644345E-5</v>
      </c>
    </row>
    <row r="1261" spans="1:18" x14ac:dyDescent="0.35">
      <c r="A1261" s="4" t="s">
        <v>3768</v>
      </c>
      <c r="B1261" s="4" t="s">
        <v>3769</v>
      </c>
      <c r="C1261" s="4" t="s">
        <v>3769</v>
      </c>
      <c r="D1261" s="4">
        <v>1.4117527199982799E-4</v>
      </c>
      <c r="E1261" s="4">
        <v>1.41305966008251E-4</v>
      </c>
      <c r="F1261" s="4">
        <v>1.60148011525736E-4</v>
      </c>
      <c r="G1261" s="4">
        <v>1.6367944712560199E-4</v>
      </c>
      <c r="H1261" s="4">
        <v>1.3777572084717999E-4</v>
      </c>
      <c r="I1261" s="4">
        <v>1.38130911019951E-4</v>
      </c>
      <c r="J1261" s="4">
        <v>1.45233320989927E-4</v>
      </c>
      <c r="K1261" s="4">
        <v>1.3322766873445399E-4</v>
      </c>
      <c r="L1261" s="4">
        <v>1.4350925648368899E-4</v>
      </c>
      <c r="M1261" s="4">
        <v>1.4168958698142101E-4</v>
      </c>
      <c r="N1261" s="4" t="b">
        <f>_xlfn.XLOOKUP(Table2[[#This Row],[Protein]],Table3[name],Table3[subloc_assigned],"")&lt;&gt;""</f>
        <v>0</v>
      </c>
      <c r="O1261" s="6" t="str" cm="1">
        <f t="array" ref="O1261">IF(Table2[[#This Row],[modeled?]]," "&amp;_xlfn.TEXTJOIN(" ",FALSE,_xlfn._xlws.FILTER(Table3[subloc_assigned],Table3[name]=Table2[[#This Row],[Protein]],""))&amp;" ","")</f>
        <v/>
      </c>
      <c r="P1261" s="6" t="b">
        <f>OR(ISNUMBER(FIND(" m ",Table2[[#This Row],[loc?]])),ISNUMBER(FIND(" mm ",Table2[[#This Row],[loc?]])))</f>
        <v>0</v>
      </c>
      <c r="Q1261" s="6" t="b">
        <f>AND(OR(ISNUMBER(FIND(" m ",Table2[[#This Row],[loc?]])),ISNUMBER(FIND(" mm ",Table2[[#This Row],[loc?]]))),SUBSTITUTE(SUBSTITUTE(Table2[[#This Row],[loc?]]," m ","")," mm ","")="")</f>
        <v>0</v>
      </c>
      <c r="R1261" s="36" cm="1">
        <f t="array" ref="R1261">AVERAGE(IF(Table2[[#This Row],[Min_aerobic_1]:[Min_aerobic_2]]="NA",0,Table2[[#This Row],[Min_aerobic_1]:[Min_aerobic_2]]))</f>
        <v>1.4124061900403948E-4</v>
      </c>
    </row>
    <row r="1262" spans="1:18" x14ac:dyDescent="0.35">
      <c r="A1262" s="4" t="s">
        <v>3770</v>
      </c>
      <c r="B1262" s="4" t="s">
        <v>3771</v>
      </c>
      <c r="C1262" s="4" t="s">
        <v>3772</v>
      </c>
      <c r="D1262" s="6">
        <v>4.4116387207434197E-6</v>
      </c>
      <c r="E1262" s="6">
        <v>3.4198345975504201E-6</v>
      </c>
      <c r="F1262" s="6">
        <v>4.76861600769338E-6</v>
      </c>
      <c r="G1262" s="6">
        <v>4.7326820392841399E-6</v>
      </c>
      <c r="H1262" s="6">
        <v>4.0040486065602399E-6</v>
      </c>
      <c r="I1262" s="6">
        <v>3.6689876594011999E-6</v>
      </c>
      <c r="J1262" s="6">
        <v>4.0027739109434097E-6</v>
      </c>
      <c r="K1262" s="6">
        <v>3.9759146552084699E-6</v>
      </c>
      <c r="L1262" s="6">
        <v>4.5146101337238E-6</v>
      </c>
      <c r="M1262" s="6">
        <v>4.5270996832127298E-6</v>
      </c>
      <c r="N1262" s="4" t="b">
        <f>_xlfn.XLOOKUP(Table2[[#This Row],[Protein]],Table3[name],Table3[subloc_assigned],"")&lt;&gt;""</f>
        <v>0</v>
      </c>
      <c r="O1262" s="6" t="str" cm="1">
        <f t="array" ref="O1262">IF(Table2[[#This Row],[modeled?]]," "&amp;_xlfn.TEXTJOIN(" ",FALSE,_xlfn._xlws.FILTER(Table3[subloc_assigned],Table3[name]=Table2[[#This Row],[Protein]],""))&amp;" ","")</f>
        <v/>
      </c>
      <c r="P1262" s="6" t="b">
        <f>OR(ISNUMBER(FIND(" m ",Table2[[#This Row],[loc?]])),ISNUMBER(FIND(" mm ",Table2[[#This Row],[loc?]])))</f>
        <v>0</v>
      </c>
      <c r="Q1262" s="6" t="b">
        <f>AND(OR(ISNUMBER(FIND(" m ",Table2[[#This Row],[loc?]])),ISNUMBER(FIND(" mm ",Table2[[#This Row],[loc?]]))),SUBSTITUTE(SUBSTITUTE(Table2[[#This Row],[loc?]]," m ","")," mm ","")="")</f>
        <v>0</v>
      </c>
      <c r="R1262" s="36" cm="1">
        <f t="array" ref="R1262">AVERAGE(IF(Table2[[#This Row],[Min_aerobic_1]:[Min_aerobic_2]]="NA",0,Table2[[#This Row],[Min_aerobic_1]:[Min_aerobic_2]]))</f>
        <v>3.9157366591469201E-6</v>
      </c>
    </row>
    <row r="1263" spans="1:18" x14ac:dyDescent="0.35">
      <c r="A1263" s="4" t="s">
        <v>3773</v>
      </c>
      <c r="B1263" s="4" t="s">
        <v>3774</v>
      </c>
      <c r="C1263" s="4" t="s">
        <v>3775</v>
      </c>
      <c r="D1263" s="4" t="s">
        <v>19</v>
      </c>
      <c r="E1263" s="4" t="s">
        <v>19</v>
      </c>
      <c r="F1263" s="4" t="s">
        <v>19</v>
      </c>
      <c r="G1263" s="4" t="s">
        <v>19</v>
      </c>
      <c r="H1263" s="6">
        <v>1.7427449201441899E-6</v>
      </c>
      <c r="I1263" s="6">
        <v>1.71317325419801E-6</v>
      </c>
      <c r="J1263" s="6">
        <v>1.9732122405468698E-6</v>
      </c>
      <c r="K1263" s="6">
        <v>1.7197331161602699E-6</v>
      </c>
      <c r="L1263" s="6">
        <v>1.9112939877167501E-6</v>
      </c>
      <c r="M1263" s="6">
        <v>1.63988461700719E-6</v>
      </c>
      <c r="N1263" s="4" t="b">
        <f>_xlfn.XLOOKUP(Table2[[#This Row],[Protein]],Table3[name],Table3[subloc_assigned],"")&lt;&gt;""</f>
        <v>0</v>
      </c>
      <c r="O1263" s="6" t="str" cm="1">
        <f t="array" ref="O1263">IF(Table2[[#This Row],[modeled?]]," "&amp;_xlfn.TEXTJOIN(" ",FALSE,_xlfn._xlws.FILTER(Table3[subloc_assigned],Table3[name]=Table2[[#This Row],[Protein]],""))&amp;" ","")</f>
        <v/>
      </c>
      <c r="P1263" s="6" t="b">
        <f>OR(ISNUMBER(FIND(" m ",Table2[[#This Row],[loc?]])),ISNUMBER(FIND(" mm ",Table2[[#This Row],[loc?]])))</f>
        <v>0</v>
      </c>
      <c r="Q1263" s="6" t="b">
        <f>AND(OR(ISNUMBER(FIND(" m ",Table2[[#This Row],[loc?]])),ISNUMBER(FIND(" mm ",Table2[[#This Row],[loc?]]))),SUBSTITUTE(SUBSTITUTE(Table2[[#This Row],[loc?]]," m ","")," mm ","")="")</f>
        <v>0</v>
      </c>
      <c r="R1263" s="36" cm="1">
        <f t="array" ref="R1263">AVERAGE(IF(Table2[[#This Row],[Min_aerobic_1]:[Min_aerobic_2]]="NA",0,Table2[[#This Row],[Min_aerobic_1]:[Min_aerobic_2]]))</f>
        <v>0</v>
      </c>
    </row>
    <row r="1264" spans="1:18" x14ac:dyDescent="0.35">
      <c r="A1264" s="4" t="s">
        <v>3776</v>
      </c>
      <c r="B1264" s="4" t="s">
        <v>3777</v>
      </c>
      <c r="C1264" s="4" t="s">
        <v>3777</v>
      </c>
      <c r="D1264" s="4" t="s">
        <v>19</v>
      </c>
      <c r="E1264" s="4" t="s">
        <v>19</v>
      </c>
      <c r="F1264" s="4" t="s">
        <v>19</v>
      </c>
      <c r="G1264" s="4" t="s">
        <v>19</v>
      </c>
      <c r="H1264" s="6">
        <v>2.7269878964543498E-7</v>
      </c>
      <c r="I1264" s="6">
        <v>2.2770818146203401E-7</v>
      </c>
      <c r="J1264" s="6">
        <v>2.7984384964422E-7</v>
      </c>
      <c r="K1264" s="6">
        <v>3.41077196425999E-7</v>
      </c>
      <c r="L1264" s="6">
        <v>3.5217380951191199E-7</v>
      </c>
      <c r="M1264" s="6">
        <v>2.8474940329301502E-7</v>
      </c>
      <c r="N1264" s="4" t="b">
        <f>_xlfn.XLOOKUP(Table2[[#This Row],[Protein]],Table3[name],Table3[subloc_assigned],"")&lt;&gt;""</f>
        <v>0</v>
      </c>
      <c r="O1264" s="6" t="str" cm="1">
        <f t="array" ref="O1264">IF(Table2[[#This Row],[modeled?]]," "&amp;_xlfn.TEXTJOIN(" ",FALSE,_xlfn._xlws.FILTER(Table3[subloc_assigned],Table3[name]=Table2[[#This Row],[Protein]],""))&amp;" ","")</f>
        <v/>
      </c>
      <c r="P1264" s="6" t="b">
        <f>OR(ISNUMBER(FIND(" m ",Table2[[#This Row],[loc?]])),ISNUMBER(FIND(" mm ",Table2[[#This Row],[loc?]])))</f>
        <v>0</v>
      </c>
      <c r="Q1264" s="6" t="b">
        <f>AND(OR(ISNUMBER(FIND(" m ",Table2[[#This Row],[loc?]])),ISNUMBER(FIND(" mm ",Table2[[#This Row],[loc?]]))),SUBSTITUTE(SUBSTITUTE(Table2[[#This Row],[loc?]]," m ","")," mm ","")="")</f>
        <v>0</v>
      </c>
      <c r="R1264" s="36" cm="1">
        <f t="array" ref="R1264">AVERAGE(IF(Table2[[#This Row],[Min_aerobic_1]:[Min_aerobic_2]]="NA",0,Table2[[#This Row],[Min_aerobic_1]:[Min_aerobic_2]]))</f>
        <v>0</v>
      </c>
    </row>
    <row r="1265" spans="1:18" x14ac:dyDescent="0.35">
      <c r="A1265" s="4" t="s">
        <v>3778</v>
      </c>
      <c r="B1265" s="4" t="s">
        <v>3779</v>
      </c>
      <c r="C1265" s="4" t="s">
        <v>3780</v>
      </c>
      <c r="D1265" s="6">
        <v>1.7363795094524301E-5</v>
      </c>
      <c r="E1265" s="6">
        <v>1.5724644060313702E-5</v>
      </c>
      <c r="F1265" s="6">
        <v>2.0339234230543801E-5</v>
      </c>
      <c r="G1265" s="6">
        <v>1.9249215957523299E-5</v>
      </c>
      <c r="H1265" s="6">
        <v>1.16783364853611E-5</v>
      </c>
      <c r="I1265" s="6">
        <v>1.2649840655666E-5</v>
      </c>
      <c r="J1265" s="6">
        <v>1.2415826253634601E-5</v>
      </c>
      <c r="K1265" s="6">
        <v>1.58395445498419E-5</v>
      </c>
      <c r="L1265" s="6">
        <v>1.6547160276073401E-5</v>
      </c>
      <c r="M1265" s="6">
        <v>1.6078228012806801E-5</v>
      </c>
      <c r="N1265" s="4" t="b">
        <f>_xlfn.XLOOKUP(Table2[[#This Row],[Protein]],Table3[name],Table3[subloc_assigned],"")&lt;&gt;""</f>
        <v>0</v>
      </c>
      <c r="O1265" s="6" t="str" cm="1">
        <f t="array" ref="O1265">IF(Table2[[#This Row],[modeled?]]," "&amp;_xlfn.TEXTJOIN(" ",FALSE,_xlfn._xlws.FILTER(Table3[subloc_assigned],Table3[name]=Table2[[#This Row],[Protein]],""))&amp;" ","")</f>
        <v/>
      </c>
      <c r="P1265" s="6" t="b">
        <f>OR(ISNUMBER(FIND(" m ",Table2[[#This Row],[loc?]])),ISNUMBER(FIND(" mm ",Table2[[#This Row],[loc?]])))</f>
        <v>0</v>
      </c>
      <c r="Q1265" s="6" t="b">
        <f>AND(OR(ISNUMBER(FIND(" m ",Table2[[#This Row],[loc?]])),ISNUMBER(FIND(" mm ",Table2[[#This Row],[loc?]]))),SUBSTITUTE(SUBSTITUTE(Table2[[#This Row],[loc?]]," m ","")," mm ","")="")</f>
        <v>0</v>
      </c>
      <c r="R1265" s="36" cm="1">
        <f t="array" ref="R1265">AVERAGE(IF(Table2[[#This Row],[Min_aerobic_1]:[Min_aerobic_2]]="NA",0,Table2[[#This Row],[Min_aerobic_1]:[Min_aerobic_2]]))</f>
        <v>1.6544219577419001E-5</v>
      </c>
    </row>
    <row r="1266" spans="1:18" x14ac:dyDescent="0.35">
      <c r="A1266" s="4" t="s">
        <v>3781</v>
      </c>
      <c r="B1266" s="4" t="s">
        <v>3782</v>
      </c>
      <c r="C1266" s="4" t="s">
        <v>3783</v>
      </c>
      <c r="D1266" s="6">
        <v>3.36960402893433E-6</v>
      </c>
      <c r="E1266" s="6">
        <v>3.9128656285042697E-6</v>
      </c>
      <c r="F1266" s="6">
        <v>3.9812987464466699E-6</v>
      </c>
      <c r="G1266" s="6">
        <v>3.7480425517866198E-6</v>
      </c>
      <c r="H1266" s="6">
        <v>5.3081200034075896E-6</v>
      </c>
      <c r="I1266" s="6">
        <v>5.2558063484101997E-6</v>
      </c>
      <c r="J1266" s="6">
        <v>5.3776510376331304E-6</v>
      </c>
      <c r="K1266" s="6">
        <v>6.6620921775454799E-6</v>
      </c>
      <c r="L1266" s="6">
        <v>7.1203841546322097E-6</v>
      </c>
      <c r="M1266" s="6">
        <v>6.8401454233927498E-6</v>
      </c>
      <c r="N1266" s="4" t="b">
        <f>_xlfn.XLOOKUP(Table2[[#This Row],[Protein]],Table3[name],Table3[subloc_assigned],"")&lt;&gt;""</f>
        <v>0</v>
      </c>
      <c r="O1266" s="6" t="str" cm="1">
        <f t="array" ref="O1266">IF(Table2[[#This Row],[modeled?]]," "&amp;_xlfn.TEXTJOIN(" ",FALSE,_xlfn._xlws.FILTER(Table3[subloc_assigned],Table3[name]=Table2[[#This Row],[Protein]],""))&amp;" ","")</f>
        <v/>
      </c>
      <c r="P1266" s="6" t="b">
        <f>OR(ISNUMBER(FIND(" m ",Table2[[#This Row],[loc?]])),ISNUMBER(FIND(" mm ",Table2[[#This Row],[loc?]])))</f>
        <v>0</v>
      </c>
      <c r="Q1266" s="6" t="b">
        <f>AND(OR(ISNUMBER(FIND(" m ",Table2[[#This Row],[loc?]])),ISNUMBER(FIND(" mm ",Table2[[#This Row],[loc?]]))),SUBSTITUTE(SUBSTITUTE(Table2[[#This Row],[loc?]]," m ","")," mm ","")="")</f>
        <v>0</v>
      </c>
      <c r="R1266" s="36" cm="1">
        <f t="array" ref="R1266">AVERAGE(IF(Table2[[#This Row],[Min_aerobic_1]:[Min_aerobic_2]]="NA",0,Table2[[#This Row],[Min_aerobic_1]:[Min_aerobic_2]]))</f>
        <v>3.6412348287193001E-6</v>
      </c>
    </row>
    <row r="1267" spans="1:18" x14ac:dyDescent="0.35">
      <c r="A1267" s="4" t="s">
        <v>3784</v>
      </c>
      <c r="B1267" s="4" t="s">
        <v>3785</v>
      </c>
      <c r="C1267" s="4" t="s">
        <v>3786</v>
      </c>
      <c r="D1267" s="6">
        <v>4.5283715033166203E-6</v>
      </c>
      <c r="E1267" s="6">
        <v>3.6180228554493001E-6</v>
      </c>
      <c r="F1267" s="6">
        <v>4.4674345906431497E-6</v>
      </c>
      <c r="G1267" s="6">
        <v>4.6218159597951203E-6</v>
      </c>
      <c r="H1267" s="6">
        <v>5.7135078980266096E-6</v>
      </c>
      <c r="I1267" s="6">
        <v>5.7629043035469499E-6</v>
      </c>
      <c r="J1267" s="6">
        <v>5.7677629699815798E-6</v>
      </c>
      <c r="K1267" s="6">
        <v>5.7745146200698197E-6</v>
      </c>
      <c r="L1267" s="6">
        <v>6.2981486368183098E-6</v>
      </c>
      <c r="M1267" s="6">
        <v>6.4085432527251097E-6</v>
      </c>
      <c r="N1267" s="4" t="b">
        <f>_xlfn.XLOOKUP(Table2[[#This Row],[Protein]],Table3[name],Table3[subloc_assigned],"")&lt;&gt;""</f>
        <v>0</v>
      </c>
      <c r="O1267" s="6" t="str" cm="1">
        <f t="array" ref="O1267">IF(Table2[[#This Row],[modeled?]]," "&amp;_xlfn.TEXTJOIN(" ",FALSE,_xlfn._xlws.FILTER(Table3[subloc_assigned],Table3[name]=Table2[[#This Row],[Protein]],""))&amp;" ","")</f>
        <v/>
      </c>
      <c r="P1267" s="6" t="b">
        <f>OR(ISNUMBER(FIND(" m ",Table2[[#This Row],[loc?]])),ISNUMBER(FIND(" mm ",Table2[[#This Row],[loc?]])))</f>
        <v>0</v>
      </c>
      <c r="Q1267" s="6" t="b">
        <f>AND(OR(ISNUMBER(FIND(" m ",Table2[[#This Row],[loc?]])),ISNUMBER(FIND(" mm ",Table2[[#This Row],[loc?]]))),SUBSTITUTE(SUBSTITUTE(Table2[[#This Row],[loc?]]," m ","")," mm ","")="")</f>
        <v>0</v>
      </c>
      <c r="R1267" s="36" cm="1">
        <f t="array" ref="R1267">AVERAGE(IF(Table2[[#This Row],[Min_aerobic_1]:[Min_aerobic_2]]="NA",0,Table2[[#This Row],[Min_aerobic_1]:[Min_aerobic_2]]))</f>
        <v>4.07319717938296E-6</v>
      </c>
    </row>
    <row r="1268" spans="1:18" x14ac:dyDescent="0.35">
      <c r="A1268" s="4" t="s">
        <v>3787</v>
      </c>
      <c r="B1268" s="4" t="s">
        <v>3788</v>
      </c>
      <c r="C1268" s="4" t="s">
        <v>3789</v>
      </c>
      <c r="D1268" s="6">
        <v>9.0041818247296499E-5</v>
      </c>
      <c r="E1268" s="6">
        <v>6.8058340738832906E-5</v>
      </c>
      <c r="F1268" s="6">
        <v>9.2239429135240197E-5</v>
      </c>
      <c r="G1268" s="6">
        <v>9.2713702899548806E-5</v>
      </c>
      <c r="H1268" s="6">
        <v>8.9262508439095798E-5</v>
      </c>
      <c r="I1268" s="6">
        <v>8.8118296875788695E-5</v>
      </c>
      <c r="J1268" s="6">
        <v>9.2173037764209796E-5</v>
      </c>
      <c r="K1268" s="6">
        <v>8.9612248067678102E-5</v>
      </c>
      <c r="L1268" s="4">
        <v>1.00154909108103E-4</v>
      </c>
      <c r="M1268" s="6">
        <v>9.8858501994110405E-5</v>
      </c>
      <c r="N1268" s="4" t="b">
        <f>_xlfn.XLOOKUP(Table2[[#This Row],[Protein]],Table3[name],Table3[subloc_assigned],"")&lt;&gt;""</f>
        <v>0</v>
      </c>
      <c r="O1268" s="6" t="str" cm="1">
        <f t="array" ref="O1268">IF(Table2[[#This Row],[modeled?]]," "&amp;_xlfn.TEXTJOIN(" ",FALSE,_xlfn._xlws.FILTER(Table3[subloc_assigned],Table3[name]=Table2[[#This Row],[Protein]],""))&amp;" ","")</f>
        <v/>
      </c>
      <c r="P1268" s="6" t="b">
        <f>OR(ISNUMBER(FIND(" m ",Table2[[#This Row],[loc?]])),ISNUMBER(FIND(" mm ",Table2[[#This Row],[loc?]])))</f>
        <v>0</v>
      </c>
      <c r="Q1268" s="6" t="b">
        <f>AND(OR(ISNUMBER(FIND(" m ",Table2[[#This Row],[loc?]])),ISNUMBER(FIND(" mm ",Table2[[#This Row],[loc?]]))),SUBSTITUTE(SUBSTITUTE(Table2[[#This Row],[loc?]]," m ","")," mm ","")="")</f>
        <v>0</v>
      </c>
      <c r="R1268" s="36" cm="1">
        <f t="array" ref="R1268">AVERAGE(IF(Table2[[#This Row],[Min_aerobic_1]:[Min_aerobic_2]]="NA",0,Table2[[#This Row],[Min_aerobic_1]:[Min_aerobic_2]]))</f>
        <v>7.9050079493064702E-5</v>
      </c>
    </row>
    <row r="1269" spans="1:18" x14ac:dyDescent="0.35">
      <c r="A1269" s="4" t="s">
        <v>3790</v>
      </c>
      <c r="B1269" s="4" t="s">
        <v>3791</v>
      </c>
      <c r="C1269" s="4" t="s">
        <v>3792</v>
      </c>
      <c r="D1269" s="6">
        <v>5.3203070443927296E-6</v>
      </c>
      <c r="E1269" s="6">
        <v>4.1464579790482404E-6</v>
      </c>
      <c r="F1269" s="6">
        <v>5.3374138934993702E-6</v>
      </c>
      <c r="G1269" s="6">
        <v>5.2616889019661201E-6</v>
      </c>
      <c r="H1269" s="6">
        <v>4.6529576762148003E-6</v>
      </c>
      <c r="I1269" s="6">
        <v>4.5636693849464E-6</v>
      </c>
      <c r="J1269" s="6">
        <v>5.0691726745897902E-6</v>
      </c>
      <c r="K1269" s="6">
        <v>5.2006502815614799E-6</v>
      </c>
      <c r="L1269" s="6">
        <v>5.3742935387325696E-6</v>
      </c>
      <c r="M1269" s="6">
        <v>5.4095537070427402E-6</v>
      </c>
      <c r="N1269" s="4" t="b">
        <f>_xlfn.XLOOKUP(Table2[[#This Row],[Protein]],Table3[name],Table3[subloc_assigned],"")&lt;&gt;""</f>
        <v>0</v>
      </c>
      <c r="O1269" s="6" t="str" cm="1">
        <f t="array" ref="O1269">IF(Table2[[#This Row],[modeled?]]," "&amp;_xlfn.TEXTJOIN(" ",FALSE,_xlfn._xlws.FILTER(Table3[subloc_assigned],Table3[name]=Table2[[#This Row],[Protein]],""))&amp;" ","")</f>
        <v/>
      </c>
      <c r="P1269" s="6" t="b">
        <f>OR(ISNUMBER(FIND(" m ",Table2[[#This Row],[loc?]])),ISNUMBER(FIND(" mm ",Table2[[#This Row],[loc?]])))</f>
        <v>0</v>
      </c>
      <c r="Q1269" s="6" t="b">
        <f>AND(OR(ISNUMBER(FIND(" m ",Table2[[#This Row],[loc?]])),ISNUMBER(FIND(" mm ",Table2[[#This Row],[loc?]]))),SUBSTITUTE(SUBSTITUTE(Table2[[#This Row],[loc?]]," m ","")," mm ","")="")</f>
        <v>0</v>
      </c>
      <c r="R1269" s="36" cm="1">
        <f t="array" ref="R1269">AVERAGE(IF(Table2[[#This Row],[Min_aerobic_1]:[Min_aerobic_2]]="NA",0,Table2[[#This Row],[Min_aerobic_1]:[Min_aerobic_2]]))</f>
        <v>4.7333825117204846E-6</v>
      </c>
    </row>
    <row r="1270" spans="1:18" x14ac:dyDescent="0.35">
      <c r="A1270" s="4" t="s">
        <v>3793</v>
      </c>
      <c r="B1270" s="4" t="s">
        <v>3794</v>
      </c>
      <c r="C1270" s="4" t="s">
        <v>3795</v>
      </c>
      <c r="D1270" s="6">
        <v>4.1301744770749399E-6</v>
      </c>
      <c r="E1270" s="6">
        <v>4.1132686125632296E-6</v>
      </c>
      <c r="F1270" s="6">
        <v>4.0679288618665698E-6</v>
      </c>
      <c r="G1270" s="6">
        <v>4.3200196943385097E-6</v>
      </c>
      <c r="H1270" s="6">
        <v>5.72529345406547E-6</v>
      </c>
      <c r="I1270" s="6">
        <v>6.1564261605639597E-6</v>
      </c>
      <c r="J1270" s="6">
        <v>6.6936123043372499E-6</v>
      </c>
      <c r="K1270" s="6">
        <v>5.5792829619509601E-6</v>
      </c>
      <c r="L1270" s="6">
        <v>6.23771572109577E-6</v>
      </c>
      <c r="M1270" s="6">
        <v>6.7815463909096398E-6</v>
      </c>
      <c r="N1270" s="4" t="b">
        <f>_xlfn.XLOOKUP(Table2[[#This Row],[Protein]],Table3[name],Table3[subloc_assigned],"")&lt;&gt;""</f>
        <v>1</v>
      </c>
      <c r="O1270" s="6" t="str" cm="1">
        <f t="array" ref="O1270">IF(Table2[[#This Row],[modeled?]]," "&amp;_xlfn.TEXTJOIN(" ",FALSE,_xlfn._xlws.FILTER(Table3[subloc_assigned],Table3[name]=Table2[[#This Row],[Protein]],""))&amp;" ","")</f>
        <v xml:space="preserve"> c </v>
      </c>
      <c r="P1270" s="6" t="b">
        <f>OR(ISNUMBER(FIND(" m ",Table2[[#This Row],[loc?]])),ISNUMBER(FIND(" mm ",Table2[[#This Row],[loc?]])))</f>
        <v>0</v>
      </c>
      <c r="Q1270" s="6" t="b">
        <f>AND(OR(ISNUMBER(FIND(" m ",Table2[[#This Row],[loc?]])),ISNUMBER(FIND(" mm ",Table2[[#This Row],[loc?]]))),SUBSTITUTE(SUBSTITUTE(Table2[[#This Row],[loc?]]," m ","")," mm ","")="")</f>
        <v>0</v>
      </c>
      <c r="R1270" s="36" cm="1">
        <f t="array" ref="R1270">AVERAGE(IF(Table2[[#This Row],[Min_aerobic_1]:[Min_aerobic_2]]="NA",0,Table2[[#This Row],[Min_aerobic_1]:[Min_aerobic_2]]))</f>
        <v>4.1217215448190852E-6</v>
      </c>
    </row>
    <row r="1271" spans="1:18" x14ac:dyDescent="0.35">
      <c r="A1271" s="4" t="s">
        <v>3796</v>
      </c>
      <c r="B1271" s="4" t="s">
        <v>3797</v>
      </c>
      <c r="C1271" s="4" t="s">
        <v>3798</v>
      </c>
      <c r="D1271" s="4" t="s">
        <v>19</v>
      </c>
      <c r="E1271" s="4" t="s">
        <v>19</v>
      </c>
      <c r="F1271" s="4" t="s">
        <v>19</v>
      </c>
      <c r="G1271" s="4" t="s">
        <v>19</v>
      </c>
      <c r="H1271" s="6">
        <v>3.1174042657663401E-6</v>
      </c>
      <c r="I1271" s="6">
        <v>3.0357970654545501E-6</v>
      </c>
      <c r="J1271" s="6">
        <v>3.3432854903020201E-6</v>
      </c>
      <c r="K1271" s="6">
        <v>3.37882812293798E-6</v>
      </c>
      <c r="L1271" s="6">
        <v>3.3515363443613698E-6</v>
      </c>
      <c r="M1271" s="6">
        <v>3.3593292491728399E-6</v>
      </c>
      <c r="N1271" s="4" t="b">
        <f>_xlfn.XLOOKUP(Table2[[#This Row],[Protein]],Table3[name],Table3[subloc_assigned],"")&lt;&gt;""</f>
        <v>0</v>
      </c>
      <c r="O1271" s="6" t="str" cm="1">
        <f t="array" ref="O1271">IF(Table2[[#This Row],[modeled?]]," "&amp;_xlfn.TEXTJOIN(" ",FALSE,_xlfn._xlws.FILTER(Table3[subloc_assigned],Table3[name]=Table2[[#This Row],[Protein]],""))&amp;" ","")</f>
        <v/>
      </c>
      <c r="P1271" s="6" t="b">
        <f>OR(ISNUMBER(FIND(" m ",Table2[[#This Row],[loc?]])),ISNUMBER(FIND(" mm ",Table2[[#This Row],[loc?]])))</f>
        <v>0</v>
      </c>
      <c r="Q1271" s="6" t="b">
        <f>AND(OR(ISNUMBER(FIND(" m ",Table2[[#This Row],[loc?]])),ISNUMBER(FIND(" mm ",Table2[[#This Row],[loc?]]))),SUBSTITUTE(SUBSTITUTE(Table2[[#This Row],[loc?]]," m ","")," mm ","")="")</f>
        <v>0</v>
      </c>
      <c r="R1271" s="36" cm="1">
        <f t="array" ref="R1271">AVERAGE(IF(Table2[[#This Row],[Min_aerobic_1]:[Min_aerobic_2]]="NA",0,Table2[[#This Row],[Min_aerobic_1]:[Min_aerobic_2]]))</f>
        <v>0</v>
      </c>
    </row>
    <row r="1272" spans="1:18" x14ac:dyDescent="0.35">
      <c r="A1272" s="4" t="s">
        <v>3799</v>
      </c>
      <c r="B1272" s="4" t="s">
        <v>3800</v>
      </c>
      <c r="C1272" s="4" t="s">
        <v>3801</v>
      </c>
      <c r="D1272" s="4" t="s">
        <v>19</v>
      </c>
      <c r="E1272" s="4" t="s">
        <v>19</v>
      </c>
      <c r="F1272" s="4" t="s">
        <v>19</v>
      </c>
      <c r="G1272" s="4" t="s">
        <v>19</v>
      </c>
      <c r="H1272" s="6">
        <v>4.9747608406088596E-7</v>
      </c>
      <c r="I1272" s="6">
        <v>5.0338451603536201E-7</v>
      </c>
      <c r="J1272" s="6">
        <v>5.04769100893326E-7</v>
      </c>
      <c r="K1272" s="6">
        <v>5.1614786098732595E-7</v>
      </c>
      <c r="L1272" s="6">
        <v>5.7276812069543101E-7</v>
      </c>
      <c r="M1272" s="6">
        <v>6.0150311548961898E-7</v>
      </c>
      <c r="N1272" s="4" t="b">
        <f>_xlfn.XLOOKUP(Table2[[#This Row],[Protein]],Table3[name],Table3[subloc_assigned],"")&lt;&gt;""</f>
        <v>0</v>
      </c>
      <c r="O1272" s="6" t="str" cm="1">
        <f t="array" ref="O1272">IF(Table2[[#This Row],[modeled?]]," "&amp;_xlfn.TEXTJOIN(" ",FALSE,_xlfn._xlws.FILTER(Table3[subloc_assigned],Table3[name]=Table2[[#This Row],[Protein]],""))&amp;" ","")</f>
        <v/>
      </c>
      <c r="P1272" s="6" t="b">
        <f>OR(ISNUMBER(FIND(" m ",Table2[[#This Row],[loc?]])),ISNUMBER(FIND(" mm ",Table2[[#This Row],[loc?]])))</f>
        <v>0</v>
      </c>
      <c r="Q1272" s="6" t="b">
        <f>AND(OR(ISNUMBER(FIND(" m ",Table2[[#This Row],[loc?]])),ISNUMBER(FIND(" mm ",Table2[[#This Row],[loc?]]))),SUBSTITUTE(SUBSTITUTE(Table2[[#This Row],[loc?]]," m ","")," mm ","")="")</f>
        <v>0</v>
      </c>
      <c r="R1272" s="36" cm="1">
        <f t="array" ref="R1272">AVERAGE(IF(Table2[[#This Row],[Min_aerobic_1]:[Min_aerobic_2]]="NA",0,Table2[[#This Row],[Min_aerobic_1]:[Min_aerobic_2]]))</f>
        <v>0</v>
      </c>
    </row>
    <row r="1273" spans="1:18" x14ac:dyDescent="0.35">
      <c r="A1273" s="4" t="s">
        <v>3802</v>
      </c>
      <c r="B1273" s="4" t="s">
        <v>3803</v>
      </c>
      <c r="C1273" s="4" t="s">
        <v>3804</v>
      </c>
      <c r="D1273" s="6">
        <v>8.9350264900895307E-6</v>
      </c>
      <c r="E1273" s="6">
        <v>8.1780961730704199E-6</v>
      </c>
      <c r="F1273" s="6">
        <v>9.7110183073010697E-6</v>
      </c>
      <c r="G1273" s="6">
        <v>9.1083529484073406E-6</v>
      </c>
      <c r="H1273" s="6">
        <v>1.15338176243444E-5</v>
      </c>
      <c r="I1273" s="6">
        <v>1.1959553958196001E-5</v>
      </c>
      <c r="J1273" s="6">
        <v>1.1970166672772899E-5</v>
      </c>
      <c r="K1273" s="6">
        <v>1.2099979646156301E-5</v>
      </c>
      <c r="L1273" s="6">
        <v>1.31703986143865E-5</v>
      </c>
      <c r="M1273" s="6">
        <v>1.39234247447653E-5</v>
      </c>
      <c r="N1273" s="4" t="b">
        <f>_xlfn.XLOOKUP(Table2[[#This Row],[Protein]],Table3[name],Table3[subloc_assigned],"")&lt;&gt;""</f>
        <v>0</v>
      </c>
      <c r="O1273" s="6" t="str" cm="1">
        <f t="array" ref="O1273">IF(Table2[[#This Row],[modeled?]]," "&amp;_xlfn.TEXTJOIN(" ",FALSE,_xlfn._xlws.FILTER(Table3[subloc_assigned],Table3[name]=Table2[[#This Row],[Protein]],""))&amp;" ","")</f>
        <v/>
      </c>
      <c r="P1273" s="6" t="b">
        <f>OR(ISNUMBER(FIND(" m ",Table2[[#This Row],[loc?]])),ISNUMBER(FIND(" mm ",Table2[[#This Row],[loc?]])))</f>
        <v>0</v>
      </c>
      <c r="Q1273" s="6" t="b">
        <f>AND(OR(ISNUMBER(FIND(" m ",Table2[[#This Row],[loc?]])),ISNUMBER(FIND(" mm ",Table2[[#This Row],[loc?]]))),SUBSTITUTE(SUBSTITUTE(Table2[[#This Row],[loc?]]," m ","")," mm ","")="")</f>
        <v>0</v>
      </c>
      <c r="R1273" s="36" cm="1">
        <f t="array" ref="R1273">AVERAGE(IF(Table2[[#This Row],[Min_aerobic_1]:[Min_aerobic_2]]="NA",0,Table2[[#This Row],[Min_aerobic_1]:[Min_aerobic_2]]))</f>
        <v>8.5565613315799753E-6</v>
      </c>
    </row>
    <row r="1274" spans="1:18" x14ac:dyDescent="0.35">
      <c r="A1274" s="4" t="s">
        <v>3805</v>
      </c>
      <c r="B1274" s="4" t="s">
        <v>3806</v>
      </c>
      <c r="C1274" s="4" t="s">
        <v>3807</v>
      </c>
      <c r="D1274" s="4">
        <v>1.0704714307591701E-4</v>
      </c>
      <c r="E1274" s="4">
        <v>1.0828516811382401E-4</v>
      </c>
      <c r="F1274" s="4">
        <v>1.2088833794300799E-4</v>
      </c>
      <c r="G1274" s="4">
        <v>1.16883172342648E-4</v>
      </c>
      <c r="H1274" s="4">
        <v>1.2616788288144401E-4</v>
      </c>
      <c r="I1274" s="4">
        <v>1.2476004494987701E-4</v>
      </c>
      <c r="J1274" s="4">
        <v>1.2849460455799399E-4</v>
      </c>
      <c r="K1274" s="4">
        <v>1.20184965962498E-4</v>
      </c>
      <c r="L1274" s="4">
        <v>1.29763082925682E-4</v>
      </c>
      <c r="M1274" s="4">
        <v>1.28391432103508E-4</v>
      </c>
      <c r="N1274" s="4" t="b">
        <f>_xlfn.XLOOKUP(Table2[[#This Row],[Protein]],Table3[name],Table3[subloc_assigned],"")&lt;&gt;""</f>
        <v>1</v>
      </c>
      <c r="O1274" s="6" t="str" cm="1">
        <f t="array" ref="O1274">IF(Table2[[#This Row],[modeled?]]," "&amp;_xlfn.TEXTJOIN(" ",FALSE,_xlfn._xlws.FILTER(Table3[subloc_assigned],Table3[name]=Table2[[#This Row],[Protein]],""))&amp;" ","")</f>
        <v xml:space="preserve"> c </v>
      </c>
      <c r="P1274" s="6" t="b">
        <f>OR(ISNUMBER(FIND(" m ",Table2[[#This Row],[loc?]])),ISNUMBER(FIND(" mm ",Table2[[#This Row],[loc?]])))</f>
        <v>0</v>
      </c>
      <c r="Q1274" s="6" t="b">
        <f>AND(OR(ISNUMBER(FIND(" m ",Table2[[#This Row],[loc?]])),ISNUMBER(FIND(" mm ",Table2[[#This Row],[loc?]]))),SUBSTITUTE(SUBSTITUTE(Table2[[#This Row],[loc?]]," m ","")," mm ","")="")</f>
        <v>0</v>
      </c>
      <c r="R1274" s="36" cm="1">
        <f t="array" ref="R1274">AVERAGE(IF(Table2[[#This Row],[Min_aerobic_1]:[Min_aerobic_2]]="NA",0,Table2[[#This Row],[Min_aerobic_1]:[Min_aerobic_2]]))</f>
        <v>1.0766615559487051E-4</v>
      </c>
    </row>
    <row r="1275" spans="1:18" x14ac:dyDescent="0.35">
      <c r="A1275" s="4" t="s">
        <v>3808</v>
      </c>
      <c r="B1275" s="4" t="s">
        <v>3809</v>
      </c>
      <c r="C1275" s="4" t="s">
        <v>3810</v>
      </c>
      <c r="D1275" s="4">
        <v>1.28610728295463E-4</v>
      </c>
      <c r="E1275" s="4">
        <v>1.09482232169374E-4</v>
      </c>
      <c r="F1275" s="4">
        <v>1.1185322791556199E-4</v>
      </c>
      <c r="G1275" s="4">
        <v>1.0887147587816499E-4</v>
      </c>
      <c r="H1275" s="6">
        <v>6.6068499809363098E-6</v>
      </c>
      <c r="I1275" s="6">
        <v>6.9483239351600902E-6</v>
      </c>
      <c r="J1275" s="6">
        <v>7.9566013209110092E-6</v>
      </c>
      <c r="K1275" s="6">
        <v>6.09477115984944E-6</v>
      </c>
      <c r="L1275" s="6">
        <v>5.0861485007347397E-6</v>
      </c>
      <c r="M1275" s="6">
        <v>5.3814668603120102E-6</v>
      </c>
      <c r="N1275" s="4" t="b">
        <f>_xlfn.XLOOKUP(Table2[[#This Row],[Protein]],Table3[name],Table3[subloc_assigned],"")&lt;&gt;""</f>
        <v>0</v>
      </c>
      <c r="O1275" s="6" t="str" cm="1">
        <f t="array" ref="O1275">IF(Table2[[#This Row],[modeled?]]," "&amp;_xlfn.TEXTJOIN(" ",FALSE,_xlfn._xlws.FILTER(Table3[subloc_assigned],Table3[name]=Table2[[#This Row],[Protein]],""))&amp;" ","")</f>
        <v/>
      </c>
      <c r="P1275" s="6" t="b">
        <f>OR(ISNUMBER(FIND(" m ",Table2[[#This Row],[loc?]])),ISNUMBER(FIND(" mm ",Table2[[#This Row],[loc?]])))</f>
        <v>0</v>
      </c>
      <c r="Q1275" s="6" t="b">
        <f>AND(OR(ISNUMBER(FIND(" m ",Table2[[#This Row],[loc?]])),ISNUMBER(FIND(" mm ",Table2[[#This Row],[loc?]]))),SUBSTITUTE(SUBSTITUTE(Table2[[#This Row],[loc?]]," m ","")," mm ","")="")</f>
        <v>0</v>
      </c>
      <c r="R1275" s="36" cm="1">
        <f t="array" ref="R1275">AVERAGE(IF(Table2[[#This Row],[Min_aerobic_1]:[Min_aerobic_2]]="NA",0,Table2[[#This Row],[Min_aerobic_1]:[Min_aerobic_2]]))</f>
        <v>1.190464802324185E-4</v>
      </c>
    </row>
    <row r="1276" spans="1:18" x14ac:dyDescent="0.35">
      <c r="A1276" s="4" t="s">
        <v>3811</v>
      </c>
      <c r="B1276" s="4" t="s">
        <v>3812</v>
      </c>
      <c r="C1276" s="4" t="s">
        <v>3813</v>
      </c>
      <c r="D1276" s="6">
        <v>1.52660684410296E-5</v>
      </c>
      <c r="E1276" s="6">
        <v>1.4422990589589001E-5</v>
      </c>
      <c r="F1276" s="6">
        <v>1.81607978084579E-5</v>
      </c>
      <c r="G1276" s="6">
        <v>1.8083839401718201E-5</v>
      </c>
      <c r="H1276" s="6">
        <v>6.45897771221156E-6</v>
      </c>
      <c r="I1276" s="6">
        <v>6.6127603597958801E-6</v>
      </c>
      <c r="J1276" s="6">
        <v>6.5401141762734604E-6</v>
      </c>
      <c r="K1276" s="6">
        <v>8.6143236074221405E-6</v>
      </c>
      <c r="L1276" s="6">
        <v>8.5699909456187294E-6</v>
      </c>
      <c r="M1276" s="6">
        <v>8.3961387533409505E-6</v>
      </c>
      <c r="N1276" s="4" t="b">
        <f>_xlfn.XLOOKUP(Table2[[#This Row],[Protein]],Table3[name],Table3[subloc_assigned],"")&lt;&gt;""</f>
        <v>0</v>
      </c>
      <c r="O1276" s="6" t="str" cm="1">
        <f t="array" ref="O1276">IF(Table2[[#This Row],[modeled?]]," "&amp;_xlfn.TEXTJOIN(" ",FALSE,_xlfn._xlws.FILTER(Table3[subloc_assigned],Table3[name]=Table2[[#This Row],[Protein]],""))&amp;" ","")</f>
        <v/>
      </c>
      <c r="P1276" s="6" t="b">
        <f>OR(ISNUMBER(FIND(" m ",Table2[[#This Row],[loc?]])),ISNUMBER(FIND(" mm ",Table2[[#This Row],[loc?]])))</f>
        <v>0</v>
      </c>
      <c r="Q1276" s="6" t="b">
        <f>AND(OR(ISNUMBER(FIND(" m ",Table2[[#This Row],[loc?]])),ISNUMBER(FIND(" mm ",Table2[[#This Row],[loc?]]))),SUBSTITUTE(SUBSTITUTE(Table2[[#This Row],[loc?]]," m ","")," mm ","")="")</f>
        <v>0</v>
      </c>
      <c r="R1276" s="36" cm="1">
        <f t="array" ref="R1276">AVERAGE(IF(Table2[[#This Row],[Min_aerobic_1]:[Min_aerobic_2]]="NA",0,Table2[[#This Row],[Min_aerobic_1]:[Min_aerobic_2]]))</f>
        <v>1.4844529515309301E-5</v>
      </c>
    </row>
    <row r="1277" spans="1:18" x14ac:dyDescent="0.35">
      <c r="A1277" s="4" t="s">
        <v>3814</v>
      </c>
      <c r="B1277" s="4" t="s">
        <v>3815</v>
      </c>
      <c r="C1277" s="4" t="s">
        <v>3816</v>
      </c>
      <c r="D1277" s="6">
        <v>3.74432852184536E-6</v>
      </c>
      <c r="E1277" s="6">
        <v>3.8310864256210901E-6</v>
      </c>
      <c r="F1277" s="6">
        <v>4.3348766942550901E-6</v>
      </c>
      <c r="G1277" s="6">
        <v>4.1282205187796699E-6</v>
      </c>
      <c r="H1277" s="6">
        <v>4.7486772459495403E-6</v>
      </c>
      <c r="I1277" s="6">
        <v>3.9910210068110897E-6</v>
      </c>
      <c r="J1277" s="6">
        <v>4.7597233229423801E-6</v>
      </c>
      <c r="K1277" s="6">
        <v>5.8757721819105497E-6</v>
      </c>
      <c r="L1277" s="6">
        <v>6.1722014930979697E-6</v>
      </c>
      <c r="M1277" s="6">
        <v>4.8736467057155901E-6</v>
      </c>
      <c r="N1277" s="4" t="b">
        <f>_xlfn.XLOOKUP(Table2[[#This Row],[Protein]],Table3[name],Table3[subloc_assigned],"")&lt;&gt;""</f>
        <v>0</v>
      </c>
      <c r="O1277" s="6" t="str" cm="1">
        <f t="array" ref="O1277">IF(Table2[[#This Row],[modeled?]]," "&amp;_xlfn.TEXTJOIN(" ",FALSE,_xlfn._xlws.FILTER(Table3[subloc_assigned],Table3[name]=Table2[[#This Row],[Protein]],""))&amp;" ","")</f>
        <v/>
      </c>
      <c r="P1277" s="6" t="b">
        <f>OR(ISNUMBER(FIND(" m ",Table2[[#This Row],[loc?]])),ISNUMBER(FIND(" mm ",Table2[[#This Row],[loc?]])))</f>
        <v>0</v>
      </c>
      <c r="Q1277" s="6" t="b">
        <f>AND(OR(ISNUMBER(FIND(" m ",Table2[[#This Row],[loc?]])),ISNUMBER(FIND(" mm ",Table2[[#This Row],[loc?]]))),SUBSTITUTE(SUBSTITUTE(Table2[[#This Row],[loc?]]," m ","")," mm ","")="")</f>
        <v>0</v>
      </c>
      <c r="R1277" s="36" cm="1">
        <f t="array" ref="R1277">AVERAGE(IF(Table2[[#This Row],[Min_aerobic_1]:[Min_aerobic_2]]="NA",0,Table2[[#This Row],[Min_aerobic_1]:[Min_aerobic_2]]))</f>
        <v>3.7877074737332252E-6</v>
      </c>
    </row>
    <row r="1278" spans="1:18" x14ac:dyDescent="0.35">
      <c r="A1278" s="4" t="s">
        <v>3817</v>
      </c>
      <c r="B1278" s="4" t="s">
        <v>3818</v>
      </c>
      <c r="C1278" s="4" t="s">
        <v>3819</v>
      </c>
      <c r="D1278" s="6">
        <v>3.66982394114705E-5</v>
      </c>
      <c r="E1278" s="6">
        <v>3.02787091161832E-5</v>
      </c>
      <c r="F1278" s="6">
        <v>4.8893805410931803E-5</v>
      </c>
      <c r="G1278" s="6">
        <v>4.9660699737547299E-5</v>
      </c>
      <c r="H1278" s="6">
        <v>1.5905397695734601E-5</v>
      </c>
      <c r="I1278" s="6">
        <v>1.57989242657093E-5</v>
      </c>
      <c r="J1278" s="6">
        <v>1.6131457630282598E-5</v>
      </c>
      <c r="K1278" s="6">
        <v>1.92612663247885E-5</v>
      </c>
      <c r="L1278" s="6">
        <v>2.00921532307571E-5</v>
      </c>
      <c r="M1278" s="6">
        <v>2.0219143983970001E-5</v>
      </c>
      <c r="N1278" s="4" t="b">
        <f>_xlfn.XLOOKUP(Table2[[#This Row],[Protein]],Table3[name],Table3[subloc_assigned],"")&lt;&gt;""</f>
        <v>0</v>
      </c>
      <c r="O1278" s="6" t="str" cm="1">
        <f t="array" ref="O1278">IF(Table2[[#This Row],[modeled?]]," "&amp;_xlfn.TEXTJOIN(" ",FALSE,_xlfn._xlws.FILTER(Table3[subloc_assigned],Table3[name]=Table2[[#This Row],[Protein]],""))&amp;" ","")</f>
        <v/>
      </c>
      <c r="P1278" s="6" t="b">
        <f>OR(ISNUMBER(FIND(" m ",Table2[[#This Row],[loc?]])),ISNUMBER(FIND(" mm ",Table2[[#This Row],[loc?]])))</f>
        <v>0</v>
      </c>
      <c r="Q1278" s="6" t="b">
        <f>AND(OR(ISNUMBER(FIND(" m ",Table2[[#This Row],[loc?]])),ISNUMBER(FIND(" mm ",Table2[[#This Row],[loc?]]))),SUBSTITUTE(SUBSTITUTE(Table2[[#This Row],[loc?]]," m ","")," mm ","")="")</f>
        <v>0</v>
      </c>
      <c r="R1278" s="36" cm="1">
        <f t="array" ref="R1278">AVERAGE(IF(Table2[[#This Row],[Min_aerobic_1]:[Min_aerobic_2]]="NA",0,Table2[[#This Row],[Min_aerobic_1]:[Min_aerobic_2]]))</f>
        <v>3.3488474263826848E-5</v>
      </c>
    </row>
    <row r="1279" spans="1:18" x14ac:dyDescent="0.35">
      <c r="A1279" s="4" t="s">
        <v>3820</v>
      </c>
      <c r="B1279" s="4" t="s">
        <v>3821</v>
      </c>
      <c r="C1279" s="4" t="s">
        <v>3822</v>
      </c>
      <c r="D1279" s="6">
        <v>3.39945438550666E-5</v>
      </c>
      <c r="E1279" s="6">
        <v>3.9427508790510002E-5</v>
      </c>
      <c r="F1279" s="6">
        <v>3.9666918679255101E-5</v>
      </c>
      <c r="G1279" s="6">
        <v>3.8855588522326501E-5</v>
      </c>
      <c r="H1279" s="6">
        <v>1.4478464783801599E-5</v>
      </c>
      <c r="I1279" s="6">
        <v>1.3600531103021E-5</v>
      </c>
      <c r="J1279" s="6">
        <v>1.46510234076026E-5</v>
      </c>
      <c r="K1279" s="6">
        <v>1.2797828012312599E-5</v>
      </c>
      <c r="L1279" s="6">
        <v>1.34032965837656E-5</v>
      </c>
      <c r="M1279" s="6">
        <v>1.37195639194858E-5</v>
      </c>
      <c r="N1279" s="4" t="b">
        <f>_xlfn.XLOOKUP(Table2[[#This Row],[Protein]],Table3[name],Table3[subloc_assigned],"")&lt;&gt;""</f>
        <v>1</v>
      </c>
      <c r="O1279" s="6" t="str" cm="1">
        <f t="array" ref="O1279">IF(Table2[[#This Row],[modeled?]]," "&amp;_xlfn.TEXTJOIN(" ",FALSE,_xlfn._xlws.FILTER(Table3[subloc_assigned],Table3[name]=Table2[[#This Row],[Protein]],""))&amp;" ","")</f>
        <v xml:space="preserve"> rm l </v>
      </c>
      <c r="P1279" s="6" t="b">
        <f>OR(ISNUMBER(FIND(" m ",Table2[[#This Row],[loc?]])),ISNUMBER(FIND(" mm ",Table2[[#This Row],[loc?]])))</f>
        <v>0</v>
      </c>
      <c r="Q1279" s="6" t="b">
        <f>AND(OR(ISNUMBER(FIND(" m ",Table2[[#This Row],[loc?]])),ISNUMBER(FIND(" mm ",Table2[[#This Row],[loc?]]))),SUBSTITUTE(SUBSTITUTE(Table2[[#This Row],[loc?]]," m ","")," mm ","")="")</f>
        <v>0</v>
      </c>
      <c r="R1279" s="36" cm="1">
        <f t="array" ref="R1279">AVERAGE(IF(Table2[[#This Row],[Min_aerobic_1]:[Min_aerobic_2]]="NA",0,Table2[[#This Row],[Min_aerobic_1]:[Min_aerobic_2]]))</f>
        <v>3.6711026322788304E-5</v>
      </c>
    </row>
    <row r="1280" spans="1:18" x14ac:dyDescent="0.35">
      <c r="A1280" s="4" t="s">
        <v>3823</v>
      </c>
      <c r="B1280" s="4" t="s">
        <v>3824</v>
      </c>
      <c r="C1280" s="4" t="s">
        <v>3825</v>
      </c>
      <c r="D1280" s="6">
        <v>3.96084829415585E-5</v>
      </c>
      <c r="E1280" s="6">
        <v>3.1164827555038502E-5</v>
      </c>
      <c r="F1280" s="6">
        <v>3.7481856470980999E-5</v>
      </c>
      <c r="G1280" s="6">
        <v>3.5187705171721397E-5</v>
      </c>
      <c r="H1280" s="6">
        <v>4.0136844180039E-5</v>
      </c>
      <c r="I1280" s="6">
        <v>4.1402893481070103E-5</v>
      </c>
      <c r="J1280" s="6">
        <v>4.4894551171554998E-5</v>
      </c>
      <c r="K1280" s="6">
        <v>4.3628845328513903E-5</v>
      </c>
      <c r="L1280" s="6">
        <v>4.79312262043111E-5</v>
      </c>
      <c r="M1280" s="6">
        <v>4.6396845011997801E-5</v>
      </c>
      <c r="N1280" s="4" t="b">
        <f>_xlfn.XLOOKUP(Table2[[#This Row],[Protein]],Table3[name],Table3[subloc_assigned],"")&lt;&gt;""</f>
        <v>0</v>
      </c>
      <c r="O1280" s="6" t="str" cm="1">
        <f t="array" ref="O1280">IF(Table2[[#This Row],[modeled?]]," "&amp;_xlfn.TEXTJOIN(" ",FALSE,_xlfn._xlws.FILTER(Table3[subloc_assigned],Table3[name]=Table2[[#This Row],[Protein]],""))&amp;" ","")</f>
        <v/>
      </c>
      <c r="P1280" s="6" t="b">
        <f>OR(ISNUMBER(FIND(" m ",Table2[[#This Row],[loc?]])),ISNUMBER(FIND(" mm ",Table2[[#This Row],[loc?]])))</f>
        <v>0</v>
      </c>
      <c r="Q1280" s="6" t="b">
        <f>AND(OR(ISNUMBER(FIND(" m ",Table2[[#This Row],[loc?]])),ISNUMBER(FIND(" mm ",Table2[[#This Row],[loc?]]))),SUBSTITUTE(SUBSTITUTE(Table2[[#This Row],[loc?]]," m ","")," mm ","")="")</f>
        <v>0</v>
      </c>
      <c r="R1280" s="36" cm="1">
        <f t="array" ref="R1280">AVERAGE(IF(Table2[[#This Row],[Min_aerobic_1]:[Min_aerobic_2]]="NA",0,Table2[[#This Row],[Min_aerobic_1]:[Min_aerobic_2]]))</f>
        <v>3.5386655248298501E-5</v>
      </c>
    </row>
    <row r="1281" spans="1:18" x14ac:dyDescent="0.35">
      <c r="A1281" s="4" t="s">
        <v>3826</v>
      </c>
      <c r="B1281" s="4" t="s">
        <v>3827</v>
      </c>
      <c r="C1281" s="4" t="s">
        <v>3828</v>
      </c>
      <c r="D1281" s="6">
        <v>7.2594965795961397E-5</v>
      </c>
      <c r="E1281" s="6">
        <v>6.4423196798253505E-5</v>
      </c>
      <c r="F1281" s="6">
        <v>4.8484094251568796E-6</v>
      </c>
      <c r="G1281" s="6">
        <v>5.0807387954980602E-6</v>
      </c>
      <c r="H1281" s="6">
        <v>7.7000870350156706E-5</v>
      </c>
      <c r="I1281" s="6">
        <v>7.9404346173313906E-5</v>
      </c>
      <c r="J1281" s="6">
        <v>8.5312933794724907E-5</v>
      </c>
      <c r="K1281" s="6">
        <v>1.7467346632350099E-5</v>
      </c>
      <c r="L1281" s="6">
        <v>1.5590030333483201E-5</v>
      </c>
      <c r="M1281" s="6">
        <v>1.7659608071212799E-5</v>
      </c>
      <c r="N1281" s="4" t="b">
        <f>_xlfn.XLOOKUP(Table2[[#This Row],[Protein]],Table3[name],Table3[subloc_assigned],"")&lt;&gt;""</f>
        <v>1</v>
      </c>
      <c r="O1281" s="6" t="str" cm="1">
        <f t="array" ref="O1281">IF(Table2[[#This Row],[modeled?]]," "&amp;_xlfn.TEXTJOIN(" ",FALSE,_xlfn._xlws.FILTER(Table3[subloc_assigned],Table3[name]=Table2[[#This Row],[Protein]],""))&amp;" ","")</f>
        <v xml:space="preserve"> c </v>
      </c>
      <c r="P1281" s="6" t="b">
        <f>OR(ISNUMBER(FIND(" m ",Table2[[#This Row],[loc?]])),ISNUMBER(FIND(" mm ",Table2[[#This Row],[loc?]])))</f>
        <v>0</v>
      </c>
      <c r="Q1281" s="6" t="b">
        <f>AND(OR(ISNUMBER(FIND(" m ",Table2[[#This Row],[loc?]])),ISNUMBER(FIND(" mm ",Table2[[#This Row],[loc?]]))),SUBSTITUTE(SUBSTITUTE(Table2[[#This Row],[loc?]]," m ","")," mm ","")="")</f>
        <v>0</v>
      </c>
      <c r="R1281" s="36" cm="1">
        <f t="array" ref="R1281">AVERAGE(IF(Table2[[#This Row],[Min_aerobic_1]:[Min_aerobic_2]]="NA",0,Table2[[#This Row],[Min_aerobic_1]:[Min_aerobic_2]]))</f>
        <v>6.8509081297107451E-5</v>
      </c>
    </row>
    <row r="1282" spans="1:18" x14ac:dyDescent="0.35">
      <c r="A1282" s="4" t="s">
        <v>3829</v>
      </c>
      <c r="B1282" s="4" t="s">
        <v>3830</v>
      </c>
      <c r="C1282" s="4" t="s">
        <v>3830</v>
      </c>
      <c r="D1282" s="6">
        <v>1.35712180963273E-5</v>
      </c>
      <c r="E1282" s="6">
        <v>1.42932434422496E-5</v>
      </c>
      <c r="F1282" s="6">
        <v>1.8836356934325199E-5</v>
      </c>
      <c r="G1282" s="6">
        <v>1.9840794967214802E-5</v>
      </c>
      <c r="H1282" s="6">
        <v>2.3249919924344298E-5</v>
      </c>
      <c r="I1282" s="6">
        <v>2.2994919598244E-5</v>
      </c>
      <c r="J1282" s="6">
        <v>2.4076548681797701E-5</v>
      </c>
      <c r="K1282" s="6">
        <v>2.8668497616257899E-5</v>
      </c>
      <c r="L1282" s="6">
        <v>3.2641323631597901E-5</v>
      </c>
      <c r="M1282" s="6">
        <v>3.3344525837099298E-5</v>
      </c>
      <c r="N1282" s="4" t="b">
        <f>_xlfn.XLOOKUP(Table2[[#This Row],[Protein]],Table3[name],Table3[subloc_assigned],"")&lt;&gt;""</f>
        <v>0</v>
      </c>
      <c r="O1282" s="6" t="str" cm="1">
        <f t="array" ref="O1282">IF(Table2[[#This Row],[modeled?]]," "&amp;_xlfn.TEXTJOIN(" ",FALSE,_xlfn._xlws.FILTER(Table3[subloc_assigned],Table3[name]=Table2[[#This Row],[Protein]],""))&amp;" ","")</f>
        <v/>
      </c>
      <c r="P1282" s="6" t="b">
        <f>OR(ISNUMBER(FIND(" m ",Table2[[#This Row],[loc?]])),ISNUMBER(FIND(" mm ",Table2[[#This Row],[loc?]])))</f>
        <v>0</v>
      </c>
      <c r="Q1282" s="6" t="b">
        <f>AND(OR(ISNUMBER(FIND(" m ",Table2[[#This Row],[loc?]])),ISNUMBER(FIND(" mm ",Table2[[#This Row],[loc?]]))),SUBSTITUTE(SUBSTITUTE(Table2[[#This Row],[loc?]]," m ","")," mm ","")="")</f>
        <v>0</v>
      </c>
      <c r="R1282" s="36" cm="1">
        <f t="array" ref="R1282">AVERAGE(IF(Table2[[#This Row],[Min_aerobic_1]:[Min_aerobic_2]]="NA",0,Table2[[#This Row],[Min_aerobic_1]:[Min_aerobic_2]]))</f>
        <v>1.3932230769288449E-5</v>
      </c>
    </row>
    <row r="1283" spans="1:18" x14ac:dyDescent="0.35">
      <c r="A1283" s="4" t="s">
        <v>3831</v>
      </c>
      <c r="B1283" s="4" t="s">
        <v>3832</v>
      </c>
      <c r="C1283" s="4" t="s">
        <v>3833</v>
      </c>
      <c r="D1283" s="6">
        <v>1.0440343053276001E-5</v>
      </c>
      <c r="E1283" s="6">
        <v>1.1931129138783E-5</v>
      </c>
      <c r="F1283" s="6">
        <v>7.1871048482210002E-6</v>
      </c>
      <c r="G1283" s="6">
        <v>7.7723237186016407E-6</v>
      </c>
      <c r="H1283" s="6">
        <v>4.6107460936989699E-6</v>
      </c>
      <c r="I1283" s="6">
        <v>4.9448828091270504E-6</v>
      </c>
      <c r="J1283" s="6">
        <v>4.6207799049825902E-6</v>
      </c>
      <c r="K1283" s="6">
        <v>3.6849735991127099E-6</v>
      </c>
      <c r="L1283" s="6">
        <v>3.8641024681386204E-6</v>
      </c>
      <c r="M1283" s="6">
        <v>3.7756669147477202E-6</v>
      </c>
      <c r="N1283" s="4" t="b">
        <f>_xlfn.XLOOKUP(Table2[[#This Row],[Protein]],Table3[name],Table3[subloc_assigned],"")&lt;&gt;""</f>
        <v>0</v>
      </c>
      <c r="O1283" s="6" t="str" cm="1">
        <f t="array" ref="O1283">IF(Table2[[#This Row],[modeled?]]," "&amp;_xlfn.TEXTJOIN(" ",FALSE,_xlfn._xlws.FILTER(Table3[subloc_assigned],Table3[name]=Table2[[#This Row],[Protein]],""))&amp;" ","")</f>
        <v/>
      </c>
      <c r="P1283" s="6" t="b">
        <f>OR(ISNUMBER(FIND(" m ",Table2[[#This Row],[loc?]])),ISNUMBER(FIND(" mm ",Table2[[#This Row],[loc?]])))</f>
        <v>0</v>
      </c>
      <c r="Q1283" s="6" t="b">
        <f>AND(OR(ISNUMBER(FIND(" m ",Table2[[#This Row],[loc?]])),ISNUMBER(FIND(" mm ",Table2[[#This Row],[loc?]]))),SUBSTITUTE(SUBSTITUTE(Table2[[#This Row],[loc?]]," m ","")," mm ","")="")</f>
        <v>0</v>
      </c>
      <c r="R1283" s="36" cm="1">
        <f t="array" ref="R1283">AVERAGE(IF(Table2[[#This Row],[Min_aerobic_1]:[Min_aerobic_2]]="NA",0,Table2[[#This Row],[Min_aerobic_1]:[Min_aerobic_2]]))</f>
        <v>1.11857360960295E-5</v>
      </c>
    </row>
    <row r="1284" spans="1:18" x14ac:dyDescent="0.35">
      <c r="A1284" s="4" t="s">
        <v>3834</v>
      </c>
      <c r="B1284" s="4" t="s">
        <v>3835</v>
      </c>
      <c r="C1284" s="4" t="s">
        <v>3836</v>
      </c>
      <c r="D1284" s="6">
        <v>3.0029959732457701E-5</v>
      </c>
      <c r="E1284" s="6">
        <v>2.6828852160444298E-5</v>
      </c>
      <c r="F1284" s="6">
        <v>3.5175857674389898E-5</v>
      </c>
      <c r="G1284" s="6">
        <v>3.5704051018695002E-5</v>
      </c>
      <c r="H1284" s="6">
        <v>1.9976316868055699E-5</v>
      </c>
      <c r="I1284" s="6">
        <v>2.0246456848944199E-5</v>
      </c>
      <c r="J1284" s="6">
        <v>2.0203201404556901E-5</v>
      </c>
      <c r="K1284" s="6">
        <v>2.13757957294419E-5</v>
      </c>
      <c r="L1284" s="6">
        <v>2.3569792983736198E-5</v>
      </c>
      <c r="M1284" s="6">
        <v>2.3590113463725601E-5</v>
      </c>
      <c r="N1284" s="4" t="b">
        <f>_xlfn.XLOOKUP(Table2[[#This Row],[Protein]],Table3[name],Table3[subloc_assigned],"")&lt;&gt;""</f>
        <v>0</v>
      </c>
      <c r="O1284" s="6" t="str" cm="1">
        <f t="array" ref="O1284">IF(Table2[[#This Row],[modeled?]]," "&amp;_xlfn.TEXTJOIN(" ",FALSE,_xlfn._xlws.FILTER(Table3[subloc_assigned],Table3[name]=Table2[[#This Row],[Protein]],""))&amp;" ","")</f>
        <v/>
      </c>
      <c r="P1284" s="6" t="b">
        <f>OR(ISNUMBER(FIND(" m ",Table2[[#This Row],[loc?]])),ISNUMBER(FIND(" mm ",Table2[[#This Row],[loc?]])))</f>
        <v>0</v>
      </c>
      <c r="Q1284" s="6" t="b">
        <f>AND(OR(ISNUMBER(FIND(" m ",Table2[[#This Row],[loc?]])),ISNUMBER(FIND(" mm ",Table2[[#This Row],[loc?]]))),SUBSTITUTE(SUBSTITUTE(Table2[[#This Row],[loc?]]," m ","")," mm ","")="")</f>
        <v>0</v>
      </c>
      <c r="R1284" s="36" cm="1">
        <f t="array" ref="R1284">AVERAGE(IF(Table2[[#This Row],[Min_aerobic_1]:[Min_aerobic_2]]="NA",0,Table2[[#This Row],[Min_aerobic_1]:[Min_aerobic_2]]))</f>
        <v>2.8429405946451E-5</v>
      </c>
    </row>
    <row r="1285" spans="1:18" x14ac:dyDescent="0.35">
      <c r="A1285" s="4" t="s">
        <v>3837</v>
      </c>
      <c r="B1285" s="4" t="s">
        <v>3838</v>
      </c>
      <c r="C1285" s="4" t="s">
        <v>3839</v>
      </c>
      <c r="D1285" s="6">
        <v>3.5038464258975701E-7</v>
      </c>
      <c r="E1285" s="6">
        <v>2.9326965860511002E-7</v>
      </c>
      <c r="F1285" s="6">
        <v>3.2240703647815802E-7</v>
      </c>
      <c r="G1285" s="6">
        <v>3.3832743236691603E-7</v>
      </c>
      <c r="H1285" s="6">
        <v>1.4116259548702599E-7</v>
      </c>
      <c r="I1285" s="6">
        <v>1.67390002478396E-7</v>
      </c>
      <c r="J1285" s="6">
        <v>1.6313424099558199E-7</v>
      </c>
      <c r="K1285" s="6">
        <v>1.5844824659687901E-7</v>
      </c>
      <c r="L1285" s="6">
        <v>1.7613527751467001E-7</v>
      </c>
      <c r="M1285" s="6">
        <v>1.9451918684629699E-7</v>
      </c>
      <c r="N1285" s="4" t="b">
        <f>_xlfn.XLOOKUP(Table2[[#This Row],[Protein]],Table3[name],Table3[subloc_assigned],"")&lt;&gt;""</f>
        <v>0</v>
      </c>
      <c r="O1285" s="6" t="str" cm="1">
        <f t="array" ref="O1285">IF(Table2[[#This Row],[modeled?]]," "&amp;_xlfn.TEXTJOIN(" ",FALSE,_xlfn._xlws.FILTER(Table3[subloc_assigned],Table3[name]=Table2[[#This Row],[Protein]],""))&amp;" ","")</f>
        <v/>
      </c>
      <c r="P1285" s="6" t="b">
        <f>OR(ISNUMBER(FIND(" m ",Table2[[#This Row],[loc?]])),ISNUMBER(FIND(" mm ",Table2[[#This Row],[loc?]])))</f>
        <v>0</v>
      </c>
      <c r="Q1285" s="6" t="b">
        <f>AND(OR(ISNUMBER(FIND(" m ",Table2[[#This Row],[loc?]])),ISNUMBER(FIND(" mm ",Table2[[#This Row],[loc?]]))),SUBSTITUTE(SUBSTITUTE(Table2[[#This Row],[loc?]]," m ","")," mm ","")="")</f>
        <v>0</v>
      </c>
      <c r="R1285" s="36" cm="1">
        <f t="array" ref="R1285">AVERAGE(IF(Table2[[#This Row],[Min_aerobic_1]:[Min_aerobic_2]]="NA",0,Table2[[#This Row],[Min_aerobic_1]:[Min_aerobic_2]]))</f>
        <v>3.2182715059743352E-7</v>
      </c>
    </row>
    <row r="1286" spans="1:18" x14ac:dyDescent="0.35">
      <c r="A1286" s="4" t="s">
        <v>3840</v>
      </c>
      <c r="B1286" s="4" t="s">
        <v>3841</v>
      </c>
      <c r="C1286" s="4" t="s">
        <v>3841</v>
      </c>
      <c r="D1286" s="4" t="s">
        <v>19</v>
      </c>
      <c r="E1286" s="4" t="s">
        <v>19</v>
      </c>
      <c r="F1286" s="4" t="s">
        <v>19</v>
      </c>
      <c r="G1286" s="4" t="s">
        <v>19</v>
      </c>
      <c r="H1286" s="6">
        <v>7.1714787897604703E-6</v>
      </c>
      <c r="I1286" s="6">
        <v>6.8226125216316703E-6</v>
      </c>
      <c r="J1286" s="6">
        <v>7.3166918546728102E-6</v>
      </c>
      <c r="K1286" s="6">
        <v>6.9816651521027597E-6</v>
      </c>
      <c r="L1286" s="6">
        <v>6.8646701998229803E-6</v>
      </c>
      <c r="M1286" s="6">
        <v>7.5807009790721303E-6</v>
      </c>
      <c r="N1286" s="4" t="b">
        <f>_xlfn.XLOOKUP(Table2[[#This Row],[Protein]],Table3[name],Table3[subloc_assigned],"")&lt;&gt;""</f>
        <v>0</v>
      </c>
      <c r="O1286" s="6" t="str" cm="1">
        <f t="array" ref="O1286">IF(Table2[[#This Row],[modeled?]]," "&amp;_xlfn.TEXTJOIN(" ",FALSE,_xlfn._xlws.FILTER(Table3[subloc_assigned],Table3[name]=Table2[[#This Row],[Protein]],""))&amp;" ","")</f>
        <v/>
      </c>
      <c r="P1286" s="6" t="b">
        <f>OR(ISNUMBER(FIND(" m ",Table2[[#This Row],[loc?]])),ISNUMBER(FIND(" mm ",Table2[[#This Row],[loc?]])))</f>
        <v>0</v>
      </c>
      <c r="Q1286" s="6" t="b">
        <f>AND(OR(ISNUMBER(FIND(" m ",Table2[[#This Row],[loc?]])),ISNUMBER(FIND(" mm ",Table2[[#This Row],[loc?]]))),SUBSTITUTE(SUBSTITUTE(Table2[[#This Row],[loc?]]," m ","")," mm ","")="")</f>
        <v>0</v>
      </c>
      <c r="R1286" s="36" cm="1">
        <f t="array" ref="R1286">AVERAGE(IF(Table2[[#This Row],[Min_aerobic_1]:[Min_aerobic_2]]="NA",0,Table2[[#This Row],[Min_aerobic_1]:[Min_aerobic_2]]))</f>
        <v>0</v>
      </c>
    </row>
    <row r="1287" spans="1:18" x14ac:dyDescent="0.35">
      <c r="A1287" s="4" t="s">
        <v>3842</v>
      </c>
      <c r="B1287" s="4" t="s">
        <v>3843</v>
      </c>
      <c r="C1287" s="4" t="s">
        <v>3844</v>
      </c>
      <c r="D1287" s="6">
        <v>1.8327252814101501E-5</v>
      </c>
      <c r="E1287" s="6">
        <v>1.5261350166610201E-5</v>
      </c>
      <c r="F1287" s="6">
        <v>2.0929136531194E-5</v>
      </c>
      <c r="G1287" s="6">
        <v>2.1041934341279301E-5</v>
      </c>
      <c r="H1287" s="6">
        <v>1.9362676629031899E-5</v>
      </c>
      <c r="I1287" s="6">
        <v>2.08828173497758E-5</v>
      </c>
      <c r="J1287" s="6">
        <v>2.13274678276696E-5</v>
      </c>
      <c r="K1287" s="6">
        <v>2.1721801910894399E-5</v>
      </c>
      <c r="L1287" s="6">
        <v>2.30554052877992E-5</v>
      </c>
      <c r="M1287" s="6">
        <v>2.2779623087211299E-5</v>
      </c>
      <c r="N1287" s="4" t="b">
        <f>_xlfn.XLOOKUP(Table2[[#This Row],[Protein]],Table3[name],Table3[subloc_assigned],"")&lt;&gt;""</f>
        <v>0</v>
      </c>
      <c r="O1287" s="6" t="str" cm="1">
        <f t="array" ref="O1287">IF(Table2[[#This Row],[modeled?]]," "&amp;_xlfn.TEXTJOIN(" ",FALSE,_xlfn._xlws.FILTER(Table3[subloc_assigned],Table3[name]=Table2[[#This Row],[Protein]],""))&amp;" ","")</f>
        <v/>
      </c>
      <c r="P1287" s="6" t="b">
        <f>OR(ISNUMBER(FIND(" m ",Table2[[#This Row],[loc?]])),ISNUMBER(FIND(" mm ",Table2[[#This Row],[loc?]])))</f>
        <v>0</v>
      </c>
      <c r="Q1287" s="6" t="b">
        <f>AND(OR(ISNUMBER(FIND(" m ",Table2[[#This Row],[loc?]])),ISNUMBER(FIND(" mm ",Table2[[#This Row],[loc?]]))),SUBSTITUTE(SUBSTITUTE(Table2[[#This Row],[loc?]]," m ","")," mm ","")="")</f>
        <v>0</v>
      </c>
      <c r="R1287" s="36" cm="1">
        <f t="array" ref="R1287">AVERAGE(IF(Table2[[#This Row],[Min_aerobic_1]:[Min_aerobic_2]]="NA",0,Table2[[#This Row],[Min_aerobic_1]:[Min_aerobic_2]]))</f>
        <v>1.6794301490355849E-5</v>
      </c>
    </row>
    <row r="1288" spans="1:18" x14ac:dyDescent="0.35">
      <c r="A1288" s="4" t="s">
        <v>3845</v>
      </c>
      <c r="B1288" s="4" t="s">
        <v>3846</v>
      </c>
      <c r="C1288" s="4" t="s">
        <v>3847</v>
      </c>
      <c r="D1288" s="6">
        <v>7.4368443269602397E-5</v>
      </c>
      <c r="E1288" s="6">
        <v>8.7986935406556501E-5</v>
      </c>
      <c r="F1288" s="6">
        <v>9.6713763094565693E-5</v>
      </c>
      <c r="G1288" s="6">
        <v>9.60708788085851E-5</v>
      </c>
      <c r="H1288" s="6">
        <v>3.8827356811486098E-5</v>
      </c>
      <c r="I1288" s="6">
        <v>3.9792012917321402E-5</v>
      </c>
      <c r="J1288" s="6">
        <v>4.1051408518783197E-5</v>
      </c>
      <c r="K1288" s="6">
        <v>5.10865348933923E-5</v>
      </c>
      <c r="L1288" s="6">
        <v>5.1798574341365802E-5</v>
      </c>
      <c r="M1288" s="6">
        <v>5.0301683385265299E-5</v>
      </c>
      <c r="N1288" s="4" t="b">
        <f>_xlfn.XLOOKUP(Table2[[#This Row],[Protein]],Table3[name],Table3[subloc_assigned],"")&lt;&gt;""</f>
        <v>0</v>
      </c>
      <c r="O1288" s="6" t="str" cm="1">
        <f t="array" ref="O1288">IF(Table2[[#This Row],[modeled?]]," "&amp;_xlfn.TEXTJOIN(" ",FALSE,_xlfn._xlws.FILTER(Table3[subloc_assigned],Table3[name]=Table2[[#This Row],[Protein]],""))&amp;" ","")</f>
        <v/>
      </c>
      <c r="P1288" s="6" t="b">
        <f>OR(ISNUMBER(FIND(" m ",Table2[[#This Row],[loc?]])),ISNUMBER(FIND(" mm ",Table2[[#This Row],[loc?]])))</f>
        <v>0</v>
      </c>
      <c r="Q1288" s="6" t="b">
        <f>AND(OR(ISNUMBER(FIND(" m ",Table2[[#This Row],[loc?]])),ISNUMBER(FIND(" mm ",Table2[[#This Row],[loc?]]))),SUBSTITUTE(SUBSTITUTE(Table2[[#This Row],[loc?]]," m ","")," mm ","")="")</f>
        <v>0</v>
      </c>
      <c r="R1288" s="36" cm="1">
        <f t="array" ref="R1288">AVERAGE(IF(Table2[[#This Row],[Min_aerobic_1]:[Min_aerobic_2]]="NA",0,Table2[[#This Row],[Min_aerobic_1]:[Min_aerobic_2]]))</f>
        <v>8.1177689338079442E-5</v>
      </c>
    </row>
    <row r="1289" spans="1:18" x14ac:dyDescent="0.35">
      <c r="A1289" s="4" t="s">
        <v>3848</v>
      </c>
      <c r="B1289" s="4" t="s">
        <v>3849</v>
      </c>
      <c r="C1289" s="4" t="s">
        <v>3850</v>
      </c>
      <c r="D1289" s="6">
        <v>4.9297006291303103E-5</v>
      </c>
      <c r="E1289" s="6">
        <v>3.9131072197885001E-5</v>
      </c>
      <c r="F1289" s="6">
        <v>5.0527719957408699E-5</v>
      </c>
      <c r="G1289" s="6">
        <v>5.15393042867495E-5</v>
      </c>
      <c r="H1289" s="6">
        <v>3.9148466694781201E-5</v>
      </c>
      <c r="I1289" s="6">
        <v>3.97316064180021E-5</v>
      </c>
      <c r="J1289" s="6">
        <v>4.0551184118018702E-5</v>
      </c>
      <c r="K1289" s="6">
        <v>3.9523941295571302E-5</v>
      </c>
      <c r="L1289" s="6">
        <v>4.3437605381554102E-5</v>
      </c>
      <c r="M1289" s="6">
        <v>4.2680169181849402E-5</v>
      </c>
      <c r="N1289" s="4" t="b">
        <f>_xlfn.XLOOKUP(Table2[[#This Row],[Protein]],Table3[name],Table3[subloc_assigned],"")&lt;&gt;""</f>
        <v>0</v>
      </c>
      <c r="O1289" s="6" t="str" cm="1">
        <f t="array" ref="O1289">IF(Table2[[#This Row],[modeled?]]," "&amp;_xlfn.TEXTJOIN(" ",FALSE,_xlfn._xlws.FILTER(Table3[subloc_assigned],Table3[name]=Table2[[#This Row],[Protein]],""))&amp;" ","")</f>
        <v/>
      </c>
      <c r="P1289" s="6" t="b">
        <f>OR(ISNUMBER(FIND(" m ",Table2[[#This Row],[loc?]])),ISNUMBER(FIND(" mm ",Table2[[#This Row],[loc?]])))</f>
        <v>0</v>
      </c>
      <c r="Q1289" s="6" t="b">
        <f>AND(OR(ISNUMBER(FIND(" m ",Table2[[#This Row],[loc?]])),ISNUMBER(FIND(" mm ",Table2[[#This Row],[loc?]]))),SUBSTITUTE(SUBSTITUTE(Table2[[#This Row],[loc?]]," m ","")," mm ","")="")</f>
        <v>0</v>
      </c>
      <c r="R1289" s="36" cm="1">
        <f t="array" ref="R1289">AVERAGE(IF(Table2[[#This Row],[Min_aerobic_1]:[Min_aerobic_2]]="NA",0,Table2[[#This Row],[Min_aerobic_1]:[Min_aerobic_2]]))</f>
        <v>4.4214039244594052E-5</v>
      </c>
    </row>
    <row r="1290" spans="1:18" x14ac:dyDescent="0.35">
      <c r="A1290" s="4" t="s">
        <v>3851</v>
      </c>
      <c r="B1290" s="4" t="s">
        <v>3852</v>
      </c>
      <c r="C1290" s="4" t="s">
        <v>3853</v>
      </c>
      <c r="D1290" s="4" t="s">
        <v>19</v>
      </c>
      <c r="E1290" s="4" t="s">
        <v>19</v>
      </c>
      <c r="F1290" s="4" t="s">
        <v>19</v>
      </c>
      <c r="G1290" s="4" t="s">
        <v>19</v>
      </c>
      <c r="H1290" s="6">
        <v>1.5621274882278599E-5</v>
      </c>
      <c r="I1290" s="6">
        <v>1.6163808998235201E-5</v>
      </c>
      <c r="J1290" s="6">
        <v>1.61297612753751E-5</v>
      </c>
      <c r="K1290" s="6">
        <v>1.61915873161791E-5</v>
      </c>
      <c r="L1290" s="6">
        <v>1.8156809449294298E-5</v>
      </c>
      <c r="M1290" s="6">
        <v>1.8585576841908E-5</v>
      </c>
      <c r="N1290" s="4" t="b">
        <f>_xlfn.XLOOKUP(Table2[[#This Row],[Protein]],Table3[name],Table3[subloc_assigned],"")&lt;&gt;""</f>
        <v>0</v>
      </c>
      <c r="O1290" s="6" t="str" cm="1">
        <f t="array" ref="O1290">IF(Table2[[#This Row],[modeled?]]," "&amp;_xlfn.TEXTJOIN(" ",FALSE,_xlfn._xlws.FILTER(Table3[subloc_assigned],Table3[name]=Table2[[#This Row],[Protein]],""))&amp;" ","")</f>
        <v/>
      </c>
      <c r="P1290" s="6" t="b">
        <f>OR(ISNUMBER(FIND(" m ",Table2[[#This Row],[loc?]])),ISNUMBER(FIND(" mm ",Table2[[#This Row],[loc?]])))</f>
        <v>0</v>
      </c>
      <c r="Q1290" s="6" t="b">
        <f>AND(OR(ISNUMBER(FIND(" m ",Table2[[#This Row],[loc?]])),ISNUMBER(FIND(" mm ",Table2[[#This Row],[loc?]]))),SUBSTITUTE(SUBSTITUTE(Table2[[#This Row],[loc?]]," m ","")," mm ","")="")</f>
        <v>0</v>
      </c>
      <c r="R1290" s="36" cm="1">
        <f t="array" ref="R1290">AVERAGE(IF(Table2[[#This Row],[Min_aerobic_1]:[Min_aerobic_2]]="NA",0,Table2[[#This Row],[Min_aerobic_1]:[Min_aerobic_2]]))</f>
        <v>0</v>
      </c>
    </row>
    <row r="1291" spans="1:18" x14ac:dyDescent="0.35">
      <c r="A1291" s="4" t="s">
        <v>3854</v>
      </c>
      <c r="B1291" s="4" t="s">
        <v>3855</v>
      </c>
      <c r="C1291" s="4" t="s">
        <v>3856</v>
      </c>
      <c r="D1291" s="6">
        <v>4.8092691149502599E-5</v>
      </c>
      <c r="E1291" s="6">
        <v>4.6612205164299002E-5</v>
      </c>
      <c r="F1291" s="6">
        <v>4.0908332409363397E-5</v>
      </c>
      <c r="G1291" s="6">
        <v>4.2030983749605298E-5</v>
      </c>
      <c r="H1291" s="6">
        <v>3.1242923505230597E-5</v>
      </c>
      <c r="I1291" s="6">
        <v>3.1231134164981099E-5</v>
      </c>
      <c r="J1291" s="6">
        <v>3.3742362689465602E-5</v>
      </c>
      <c r="K1291" s="6">
        <v>2.88077538004897E-5</v>
      </c>
      <c r="L1291" s="6">
        <v>3.0206695837471598E-5</v>
      </c>
      <c r="M1291" s="6">
        <v>3.0806642533366E-5</v>
      </c>
      <c r="N1291" s="4" t="b">
        <f>_xlfn.XLOOKUP(Table2[[#This Row],[Protein]],Table3[name],Table3[subloc_assigned],"")&lt;&gt;""</f>
        <v>0</v>
      </c>
      <c r="O1291" s="6" t="str" cm="1">
        <f t="array" ref="O1291">IF(Table2[[#This Row],[modeled?]]," "&amp;_xlfn.TEXTJOIN(" ",FALSE,_xlfn._xlws.FILTER(Table3[subloc_assigned],Table3[name]=Table2[[#This Row],[Protein]],""))&amp;" ","")</f>
        <v/>
      </c>
      <c r="P1291" s="6" t="b">
        <f>OR(ISNUMBER(FIND(" m ",Table2[[#This Row],[loc?]])),ISNUMBER(FIND(" mm ",Table2[[#This Row],[loc?]])))</f>
        <v>0</v>
      </c>
      <c r="Q1291" s="6" t="b">
        <f>AND(OR(ISNUMBER(FIND(" m ",Table2[[#This Row],[loc?]])),ISNUMBER(FIND(" mm ",Table2[[#This Row],[loc?]]))),SUBSTITUTE(SUBSTITUTE(Table2[[#This Row],[loc?]]," m ","")," mm ","")="")</f>
        <v>0</v>
      </c>
      <c r="R1291" s="36" cm="1">
        <f t="array" ref="R1291">AVERAGE(IF(Table2[[#This Row],[Min_aerobic_1]:[Min_aerobic_2]]="NA",0,Table2[[#This Row],[Min_aerobic_1]:[Min_aerobic_2]]))</f>
        <v>4.7352448156900801E-5</v>
      </c>
    </row>
    <row r="1292" spans="1:18" x14ac:dyDescent="0.35">
      <c r="A1292" s="4" t="s">
        <v>3857</v>
      </c>
      <c r="B1292" s="4" t="s">
        <v>3858</v>
      </c>
      <c r="C1292" s="4" t="s">
        <v>3859</v>
      </c>
      <c r="D1292" s="6">
        <v>4.7377548336905798E-6</v>
      </c>
      <c r="E1292" s="6">
        <v>3.9101270278998098E-6</v>
      </c>
      <c r="F1292" s="6">
        <v>4.6863117353425802E-6</v>
      </c>
      <c r="G1292" s="6">
        <v>4.8325431354860497E-6</v>
      </c>
      <c r="H1292" s="6">
        <v>1.8412699626999299E-6</v>
      </c>
      <c r="I1292" s="6">
        <v>1.8454079969155401E-6</v>
      </c>
      <c r="J1292" s="6">
        <v>2.1116916454162499E-6</v>
      </c>
      <c r="K1292" s="6">
        <v>1.8408359294777501E-6</v>
      </c>
      <c r="L1292" s="6">
        <v>2.0497001188794898E-6</v>
      </c>
      <c r="M1292" s="6">
        <v>2.0984362595085298E-6</v>
      </c>
      <c r="N1292" s="4" t="b">
        <f>_xlfn.XLOOKUP(Table2[[#This Row],[Protein]],Table3[name],Table3[subloc_assigned],"")&lt;&gt;""</f>
        <v>1</v>
      </c>
      <c r="O1292" s="6" t="str" cm="1">
        <f t="array" ref="O1292">IF(Table2[[#This Row],[modeled?]]," "&amp;_xlfn.TEXTJOIN(" ",FALSE,_xlfn._xlws.FILTER(Table3[subloc_assigned],Table3[name]=Table2[[#This Row],[Protein]],""))&amp;" ","")</f>
        <v xml:space="preserve"> l </v>
      </c>
      <c r="P1292" s="6" t="b">
        <f>OR(ISNUMBER(FIND(" m ",Table2[[#This Row],[loc?]])),ISNUMBER(FIND(" mm ",Table2[[#This Row],[loc?]])))</f>
        <v>0</v>
      </c>
      <c r="Q1292" s="6" t="b">
        <f>AND(OR(ISNUMBER(FIND(" m ",Table2[[#This Row],[loc?]])),ISNUMBER(FIND(" mm ",Table2[[#This Row],[loc?]]))),SUBSTITUTE(SUBSTITUTE(Table2[[#This Row],[loc?]]," m ","")," mm ","")="")</f>
        <v>0</v>
      </c>
      <c r="R1292" s="36" cm="1">
        <f t="array" ref="R1292">AVERAGE(IF(Table2[[#This Row],[Min_aerobic_1]:[Min_aerobic_2]]="NA",0,Table2[[#This Row],[Min_aerobic_1]:[Min_aerobic_2]]))</f>
        <v>4.3239409307951948E-6</v>
      </c>
    </row>
    <row r="1293" spans="1:18" x14ac:dyDescent="0.35">
      <c r="A1293" s="4" t="s">
        <v>3860</v>
      </c>
      <c r="B1293" s="4" t="s">
        <v>3861</v>
      </c>
      <c r="C1293" s="4" t="s">
        <v>3862</v>
      </c>
      <c r="D1293" s="6">
        <v>4.3895720466177698E-6</v>
      </c>
      <c r="E1293" s="6">
        <v>4.3517782385734799E-6</v>
      </c>
      <c r="F1293" s="6">
        <v>5.1287876934907998E-6</v>
      </c>
      <c r="G1293" s="6">
        <v>5.0833315223367997E-6</v>
      </c>
      <c r="H1293" s="6">
        <v>4.8191458323381199E-6</v>
      </c>
      <c r="I1293" s="6">
        <v>4.4997971545754997E-6</v>
      </c>
      <c r="J1293" s="6">
        <v>5.23797859782213E-6</v>
      </c>
      <c r="K1293" s="6">
        <v>4.9724309872220699E-6</v>
      </c>
      <c r="L1293" s="6">
        <v>4.7843822458334103E-6</v>
      </c>
      <c r="M1293" s="6">
        <v>4.5311123354372597E-6</v>
      </c>
      <c r="N1293" s="4" t="b">
        <f>_xlfn.XLOOKUP(Table2[[#This Row],[Protein]],Table3[name],Table3[subloc_assigned],"")&lt;&gt;""</f>
        <v>0</v>
      </c>
      <c r="O1293" s="6" t="str" cm="1">
        <f t="array" ref="O1293">IF(Table2[[#This Row],[modeled?]]," "&amp;_xlfn.TEXTJOIN(" ",FALSE,_xlfn._xlws.FILTER(Table3[subloc_assigned],Table3[name]=Table2[[#This Row],[Protein]],""))&amp;" ","")</f>
        <v/>
      </c>
      <c r="P1293" s="6" t="b">
        <f>OR(ISNUMBER(FIND(" m ",Table2[[#This Row],[loc?]])),ISNUMBER(FIND(" mm ",Table2[[#This Row],[loc?]])))</f>
        <v>0</v>
      </c>
      <c r="Q1293" s="6" t="b">
        <f>AND(OR(ISNUMBER(FIND(" m ",Table2[[#This Row],[loc?]])),ISNUMBER(FIND(" mm ",Table2[[#This Row],[loc?]]))),SUBSTITUTE(SUBSTITUTE(Table2[[#This Row],[loc?]]," m ","")," mm ","")="")</f>
        <v>0</v>
      </c>
      <c r="R1293" s="36" cm="1">
        <f t="array" ref="R1293">AVERAGE(IF(Table2[[#This Row],[Min_aerobic_1]:[Min_aerobic_2]]="NA",0,Table2[[#This Row],[Min_aerobic_1]:[Min_aerobic_2]]))</f>
        <v>4.3706751425956253E-6</v>
      </c>
    </row>
    <row r="1294" spans="1:18" x14ac:dyDescent="0.35">
      <c r="A1294" s="4" t="s">
        <v>3863</v>
      </c>
      <c r="B1294" s="4" t="s">
        <v>3864</v>
      </c>
      <c r="C1294" s="4" t="s">
        <v>3865</v>
      </c>
      <c r="D1294" s="6">
        <v>7.9794301372304605E-7</v>
      </c>
      <c r="E1294" s="6">
        <v>6.1111310967243698E-7</v>
      </c>
      <c r="F1294" s="6">
        <v>8.4978035571393696E-7</v>
      </c>
      <c r="G1294" s="6">
        <v>8.9395226012796304E-7</v>
      </c>
      <c r="H1294" s="4" t="s">
        <v>19</v>
      </c>
      <c r="I1294" s="4" t="s">
        <v>19</v>
      </c>
      <c r="J1294" s="4" t="s">
        <v>19</v>
      </c>
      <c r="K1294" s="4" t="s">
        <v>19</v>
      </c>
      <c r="L1294" s="4" t="s">
        <v>19</v>
      </c>
      <c r="M1294" s="4" t="s">
        <v>19</v>
      </c>
      <c r="N1294" s="4" t="b">
        <f>_xlfn.XLOOKUP(Table2[[#This Row],[Protein]],Table3[name],Table3[subloc_assigned],"")&lt;&gt;""</f>
        <v>0</v>
      </c>
      <c r="O1294" s="6" t="str" cm="1">
        <f t="array" ref="O1294">IF(Table2[[#This Row],[modeled?]]," "&amp;_xlfn.TEXTJOIN(" ",FALSE,_xlfn._xlws.FILTER(Table3[subloc_assigned],Table3[name]=Table2[[#This Row],[Protein]],""))&amp;" ","")</f>
        <v/>
      </c>
      <c r="P1294" s="6" t="b">
        <f>OR(ISNUMBER(FIND(" m ",Table2[[#This Row],[loc?]])),ISNUMBER(FIND(" mm ",Table2[[#This Row],[loc?]])))</f>
        <v>0</v>
      </c>
      <c r="Q1294" s="6" t="b">
        <f>AND(OR(ISNUMBER(FIND(" m ",Table2[[#This Row],[loc?]])),ISNUMBER(FIND(" mm ",Table2[[#This Row],[loc?]]))),SUBSTITUTE(SUBSTITUTE(Table2[[#This Row],[loc?]]," m ","")," mm ","")="")</f>
        <v>0</v>
      </c>
      <c r="R1294" s="36" cm="1">
        <f t="array" ref="R1294">AVERAGE(IF(Table2[[#This Row],[Min_aerobic_1]:[Min_aerobic_2]]="NA",0,Table2[[#This Row],[Min_aerobic_1]:[Min_aerobic_2]]))</f>
        <v>7.0452806169774151E-7</v>
      </c>
    </row>
    <row r="1295" spans="1:18" x14ac:dyDescent="0.35">
      <c r="A1295" s="4" t="s">
        <v>3866</v>
      </c>
      <c r="B1295" s="4" t="s">
        <v>3867</v>
      </c>
      <c r="C1295" s="4" t="s">
        <v>3868</v>
      </c>
      <c r="D1295" s="4">
        <v>5.9752039689876997E-4</v>
      </c>
      <c r="E1295" s="4">
        <v>5.2564580142531396E-4</v>
      </c>
      <c r="F1295" s="4">
        <v>6.5359086825182602E-4</v>
      </c>
      <c r="G1295" s="4">
        <v>6.4402848424229204E-4</v>
      </c>
      <c r="H1295" s="4">
        <v>5.9249653969739504E-4</v>
      </c>
      <c r="I1295" s="4">
        <v>6.1626296868466505E-4</v>
      </c>
      <c r="J1295" s="4">
        <v>5.8839185489392297E-4</v>
      </c>
      <c r="K1295" s="4">
        <v>6.4808633787066404E-4</v>
      </c>
      <c r="L1295" s="4">
        <v>6.8814142416850801E-4</v>
      </c>
      <c r="M1295" s="4">
        <v>7.1032693712556503E-4</v>
      </c>
      <c r="N1295" s="4" t="b">
        <f>_xlfn.XLOOKUP(Table2[[#This Row],[Protein]],Table3[name],Table3[subloc_assigned],"")&lt;&gt;""</f>
        <v>1</v>
      </c>
      <c r="O1295" s="6" t="str" cm="1">
        <f t="array" ref="O1295">IF(Table2[[#This Row],[modeled?]]," "&amp;_xlfn.TEXTJOIN(" ",FALSE,_xlfn._xlws.FILTER(Table3[subloc_assigned],Table3[name]=Table2[[#This Row],[Protein]],""))&amp;" ","")</f>
        <v xml:space="preserve"> c </v>
      </c>
      <c r="P1295" s="6" t="b">
        <f>OR(ISNUMBER(FIND(" m ",Table2[[#This Row],[loc?]])),ISNUMBER(FIND(" mm ",Table2[[#This Row],[loc?]])))</f>
        <v>0</v>
      </c>
      <c r="Q1295" s="6" t="b">
        <f>AND(OR(ISNUMBER(FIND(" m ",Table2[[#This Row],[loc?]])),ISNUMBER(FIND(" mm ",Table2[[#This Row],[loc?]]))),SUBSTITUTE(SUBSTITUTE(Table2[[#This Row],[loc?]]," m ","")," mm ","")="")</f>
        <v>0</v>
      </c>
      <c r="R1295" s="36" cm="1">
        <f t="array" ref="R1295">AVERAGE(IF(Table2[[#This Row],[Min_aerobic_1]:[Min_aerobic_2]]="NA",0,Table2[[#This Row],[Min_aerobic_1]:[Min_aerobic_2]]))</f>
        <v>5.6158309916204191E-4</v>
      </c>
    </row>
    <row r="1296" spans="1:18" x14ac:dyDescent="0.35">
      <c r="A1296" s="4" t="s">
        <v>3869</v>
      </c>
      <c r="B1296" s="4" t="s">
        <v>3870</v>
      </c>
      <c r="C1296" s="4" t="s">
        <v>3871</v>
      </c>
      <c r="D1296" s="6">
        <v>3.0836100637795597E-5</v>
      </c>
      <c r="E1296" s="6">
        <v>2.9607395532674199E-5</v>
      </c>
      <c r="F1296" s="6">
        <v>3.6953800560331497E-5</v>
      </c>
      <c r="G1296" s="6">
        <v>3.8013301921360502E-5</v>
      </c>
      <c r="H1296" s="6">
        <v>2.2643917464109699E-5</v>
      </c>
      <c r="I1296" s="6">
        <v>2.2206866750672402E-5</v>
      </c>
      <c r="J1296" s="6">
        <v>2.3245010892423399E-5</v>
      </c>
      <c r="K1296" s="6">
        <v>2.24346861031829E-5</v>
      </c>
      <c r="L1296" s="6">
        <v>2.38627273893579E-5</v>
      </c>
      <c r="M1296" s="6">
        <v>2.4009880057278899E-5</v>
      </c>
      <c r="N1296" s="4" t="b">
        <f>_xlfn.XLOOKUP(Table2[[#This Row],[Protein]],Table3[name],Table3[subloc_assigned],"")&lt;&gt;""</f>
        <v>1</v>
      </c>
      <c r="O1296" s="6" t="str" cm="1">
        <f t="array" ref="O1296">IF(Table2[[#This Row],[modeled?]]," "&amp;_xlfn.TEXTJOIN(" ",FALSE,_xlfn._xlws.FILTER(Table3[subloc_assigned],Table3[name]=Table2[[#This Row],[Protein]],""))&amp;" ","")</f>
        <v xml:space="preserve"> m </v>
      </c>
      <c r="P1296" s="6" t="b">
        <f>OR(ISNUMBER(FIND(" m ",Table2[[#This Row],[loc?]])),ISNUMBER(FIND(" mm ",Table2[[#This Row],[loc?]])))</f>
        <v>1</v>
      </c>
      <c r="Q1296" s="6" t="b">
        <f>AND(OR(ISNUMBER(FIND(" m ",Table2[[#This Row],[loc?]])),ISNUMBER(FIND(" mm ",Table2[[#This Row],[loc?]]))),SUBSTITUTE(SUBSTITUTE(Table2[[#This Row],[loc?]]," m ","")," mm ","")="")</f>
        <v>1</v>
      </c>
      <c r="R1296" s="36" cm="1">
        <f t="array" ref="R1296">AVERAGE(IF(Table2[[#This Row],[Min_aerobic_1]:[Min_aerobic_2]]="NA",0,Table2[[#This Row],[Min_aerobic_1]:[Min_aerobic_2]]))</f>
        <v>3.02217480852349E-5</v>
      </c>
    </row>
    <row r="1297" spans="1:18" x14ac:dyDescent="0.35">
      <c r="A1297" s="4" t="s">
        <v>3872</v>
      </c>
      <c r="B1297" s="4" t="s">
        <v>3873</v>
      </c>
      <c r="C1297" s="4" t="s">
        <v>3874</v>
      </c>
      <c r="D1297" s="6">
        <v>4.7904107947395699E-5</v>
      </c>
      <c r="E1297" s="6">
        <v>4.23023448494296E-5</v>
      </c>
      <c r="F1297" s="6">
        <v>5.4318887163361102E-5</v>
      </c>
      <c r="G1297" s="6">
        <v>5.2634347143635497E-5</v>
      </c>
      <c r="H1297" s="6">
        <v>2.65089567214684E-5</v>
      </c>
      <c r="I1297" s="6">
        <v>2.3722119563572101E-5</v>
      </c>
      <c r="J1297" s="6">
        <v>2.54111367575806E-5</v>
      </c>
      <c r="K1297" s="6">
        <v>2.5414489820645501E-5</v>
      </c>
      <c r="L1297" s="6">
        <v>2.7199405230026199E-5</v>
      </c>
      <c r="M1297" s="6">
        <v>2.6742968581873298E-5</v>
      </c>
      <c r="N1297" s="4" t="b">
        <f>_xlfn.XLOOKUP(Table2[[#This Row],[Protein]],Table3[name],Table3[subloc_assigned],"")&lt;&gt;""</f>
        <v>1</v>
      </c>
      <c r="O1297" s="6" t="str" cm="1">
        <f t="array" ref="O1297">IF(Table2[[#This Row],[modeled?]]," "&amp;_xlfn.TEXTJOIN(" ",FALSE,_xlfn._xlws.FILTER(Table3[subloc_assigned],Table3[name]=Table2[[#This Row],[Protein]],""))&amp;" ","")</f>
        <v xml:space="preserve"> m </v>
      </c>
      <c r="P1297" s="6" t="b">
        <f>OR(ISNUMBER(FIND(" m ",Table2[[#This Row],[loc?]])),ISNUMBER(FIND(" mm ",Table2[[#This Row],[loc?]])))</f>
        <v>1</v>
      </c>
      <c r="Q1297" s="6" t="b">
        <f>AND(OR(ISNUMBER(FIND(" m ",Table2[[#This Row],[loc?]])),ISNUMBER(FIND(" mm ",Table2[[#This Row],[loc?]]))),SUBSTITUTE(SUBSTITUTE(Table2[[#This Row],[loc?]]," m ","")," mm ","")="")</f>
        <v>1</v>
      </c>
      <c r="R1297" s="36" cm="1">
        <f t="array" ref="R1297">AVERAGE(IF(Table2[[#This Row],[Min_aerobic_1]:[Min_aerobic_2]]="NA",0,Table2[[#This Row],[Min_aerobic_1]:[Min_aerobic_2]]))</f>
        <v>4.510322639841265E-5</v>
      </c>
    </row>
    <row r="1298" spans="1:18" x14ac:dyDescent="0.35">
      <c r="A1298" s="4" t="s">
        <v>3875</v>
      </c>
      <c r="B1298" s="4" t="s">
        <v>3876</v>
      </c>
      <c r="C1298" s="4" t="s">
        <v>3877</v>
      </c>
      <c r="D1298" s="6">
        <v>1.1242770835217299E-6</v>
      </c>
      <c r="E1298" s="6">
        <v>1.0230162645440401E-6</v>
      </c>
      <c r="F1298" s="6">
        <v>1.36357742013783E-6</v>
      </c>
      <c r="G1298" s="6">
        <v>1.4241108633158101E-6</v>
      </c>
      <c r="H1298" s="6">
        <v>3.8527274411356002E-7</v>
      </c>
      <c r="I1298" s="6">
        <v>3.8240115830448601E-7</v>
      </c>
      <c r="J1298" s="6">
        <v>4.0219732948325902E-7</v>
      </c>
      <c r="K1298" s="6">
        <v>4.4134186725540701E-7</v>
      </c>
      <c r="L1298" s="6">
        <v>4.4316139450392E-7</v>
      </c>
      <c r="M1298" s="6">
        <v>4.5123809887592502E-7</v>
      </c>
      <c r="N1298" s="4" t="b">
        <f>_xlfn.XLOOKUP(Table2[[#This Row],[Protein]],Table3[name],Table3[subloc_assigned],"")&lt;&gt;""</f>
        <v>1</v>
      </c>
      <c r="O1298" s="6" t="str" cm="1">
        <f t="array" ref="O1298">IF(Table2[[#This Row],[modeled?]]," "&amp;_xlfn.TEXTJOIN(" ",FALSE,_xlfn._xlws.FILTER(Table3[subloc_assigned],Table3[name]=Table2[[#This Row],[Protein]],""))&amp;" ","")</f>
        <v xml:space="preserve"> m </v>
      </c>
      <c r="P1298" s="6" t="b">
        <f>OR(ISNUMBER(FIND(" m ",Table2[[#This Row],[loc?]])),ISNUMBER(FIND(" mm ",Table2[[#This Row],[loc?]])))</f>
        <v>1</v>
      </c>
      <c r="Q1298" s="6" t="b">
        <f>AND(OR(ISNUMBER(FIND(" m ",Table2[[#This Row],[loc?]])),ISNUMBER(FIND(" mm ",Table2[[#This Row],[loc?]]))),SUBSTITUTE(SUBSTITUTE(Table2[[#This Row],[loc?]]," m ","")," mm ","")="")</f>
        <v>1</v>
      </c>
      <c r="R1298" s="36" cm="1">
        <f t="array" ref="R1298">AVERAGE(IF(Table2[[#This Row],[Min_aerobic_1]:[Min_aerobic_2]]="NA",0,Table2[[#This Row],[Min_aerobic_1]:[Min_aerobic_2]]))</f>
        <v>1.0736466740328851E-6</v>
      </c>
    </row>
    <row r="1299" spans="1:18" x14ac:dyDescent="0.35">
      <c r="A1299" s="4" t="s">
        <v>3878</v>
      </c>
      <c r="B1299" s="4" t="s">
        <v>3879</v>
      </c>
      <c r="C1299" s="4" t="s">
        <v>3880</v>
      </c>
      <c r="D1299" s="6">
        <v>2.09277256302739E-5</v>
      </c>
      <c r="E1299" s="6">
        <v>2.3772243028959101E-5</v>
      </c>
      <c r="F1299" s="6">
        <v>2.3165210786838101E-5</v>
      </c>
      <c r="G1299" s="6">
        <v>2.4261946802022099E-5</v>
      </c>
      <c r="H1299" s="6">
        <v>5.5928753427116398E-6</v>
      </c>
      <c r="I1299" s="6">
        <v>5.2003174969945801E-6</v>
      </c>
      <c r="J1299" s="6">
        <v>5.5175995373189399E-6</v>
      </c>
      <c r="K1299" s="6">
        <v>5.5396604522966697E-6</v>
      </c>
      <c r="L1299" s="6">
        <v>6.1795947881151603E-6</v>
      </c>
      <c r="M1299" s="6">
        <v>5.8719373175397398E-6</v>
      </c>
      <c r="N1299" s="4" t="b">
        <f>_xlfn.XLOOKUP(Table2[[#This Row],[Protein]],Table3[name],Table3[subloc_assigned],"")&lt;&gt;""</f>
        <v>1</v>
      </c>
      <c r="O1299" s="6" t="str" cm="1">
        <f t="array" ref="O1299">IF(Table2[[#This Row],[modeled?]]," "&amp;_xlfn.TEXTJOIN(" ",FALSE,_xlfn._xlws.FILTER(Table3[subloc_assigned],Table3[name]=Table2[[#This Row],[Protein]],""))&amp;" ","")</f>
        <v xml:space="preserve"> m </v>
      </c>
      <c r="P1299" s="6" t="b">
        <f>OR(ISNUMBER(FIND(" m ",Table2[[#This Row],[loc?]])),ISNUMBER(FIND(" mm ",Table2[[#This Row],[loc?]])))</f>
        <v>1</v>
      </c>
      <c r="Q1299" s="6" t="b">
        <f>AND(OR(ISNUMBER(FIND(" m ",Table2[[#This Row],[loc?]])),ISNUMBER(FIND(" mm ",Table2[[#This Row],[loc?]]))),SUBSTITUTE(SUBSTITUTE(Table2[[#This Row],[loc?]]," m ","")," mm ","")="")</f>
        <v>1</v>
      </c>
      <c r="R1299" s="36" cm="1">
        <f t="array" ref="R1299">AVERAGE(IF(Table2[[#This Row],[Min_aerobic_1]:[Min_aerobic_2]]="NA",0,Table2[[#This Row],[Min_aerobic_1]:[Min_aerobic_2]]))</f>
        <v>2.2349984329616499E-5</v>
      </c>
    </row>
    <row r="1300" spans="1:18" x14ac:dyDescent="0.35">
      <c r="A1300" s="4" t="s">
        <v>3881</v>
      </c>
      <c r="B1300" s="4" t="s">
        <v>3882</v>
      </c>
      <c r="C1300" s="4" t="s">
        <v>3883</v>
      </c>
      <c r="D1300" s="6">
        <v>2.4241293068386701E-5</v>
      </c>
      <c r="E1300" s="6">
        <v>2.1098785257257798E-5</v>
      </c>
      <c r="F1300" s="6">
        <v>3.2062772688488902E-5</v>
      </c>
      <c r="G1300" s="6">
        <v>3.6572817106636003E-5</v>
      </c>
      <c r="H1300" s="6">
        <v>8.5291871825015806E-6</v>
      </c>
      <c r="I1300" s="6">
        <v>8.1468902753465799E-6</v>
      </c>
      <c r="J1300" s="6">
        <v>8.7540862811822106E-6</v>
      </c>
      <c r="K1300" s="6">
        <v>7.8435254234191703E-6</v>
      </c>
      <c r="L1300" s="6">
        <v>8.8329548991014999E-6</v>
      </c>
      <c r="M1300" s="6">
        <v>8.6663988326739296E-6</v>
      </c>
      <c r="N1300" s="4" t="b">
        <f>_xlfn.XLOOKUP(Table2[[#This Row],[Protein]],Table3[name],Table3[subloc_assigned],"")&lt;&gt;""</f>
        <v>1</v>
      </c>
      <c r="O1300" s="6" t="str" cm="1">
        <f t="array" ref="O1300">IF(Table2[[#This Row],[modeled?]]," "&amp;_xlfn.TEXTJOIN(" ",FALSE,_xlfn._xlws.FILTER(Table3[subloc_assigned],Table3[name]=Table2[[#This Row],[Protein]],""))&amp;" ","")</f>
        <v xml:space="preserve"> m </v>
      </c>
      <c r="P1300" s="6" t="b">
        <f>OR(ISNUMBER(FIND(" m ",Table2[[#This Row],[loc?]])),ISNUMBER(FIND(" mm ",Table2[[#This Row],[loc?]])))</f>
        <v>1</v>
      </c>
      <c r="Q1300" s="6" t="b">
        <f>AND(OR(ISNUMBER(FIND(" m ",Table2[[#This Row],[loc?]])),ISNUMBER(FIND(" mm ",Table2[[#This Row],[loc?]]))),SUBSTITUTE(SUBSTITUTE(Table2[[#This Row],[loc?]]," m ","")," mm ","")="")</f>
        <v>1</v>
      </c>
      <c r="R1300" s="36" cm="1">
        <f t="array" ref="R1300">AVERAGE(IF(Table2[[#This Row],[Min_aerobic_1]:[Min_aerobic_2]]="NA",0,Table2[[#This Row],[Min_aerobic_1]:[Min_aerobic_2]]))</f>
        <v>2.2670039162822248E-5</v>
      </c>
    </row>
    <row r="1301" spans="1:18" x14ac:dyDescent="0.35">
      <c r="A1301" s="4" t="s">
        <v>3884</v>
      </c>
      <c r="B1301" s="4" t="s">
        <v>3885</v>
      </c>
      <c r="C1301" s="4" t="s">
        <v>3886</v>
      </c>
      <c r="D1301" s="6">
        <v>2.4862994713507201E-5</v>
      </c>
      <c r="E1301" s="6">
        <v>2.2758201733108999E-5</v>
      </c>
      <c r="F1301" s="6">
        <v>2.7274536517185602E-5</v>
      </c>
      <c r="G1301" s="6">
        <v>2.8829539826374599E-5</v>
      </c>
      <c r="H1301" s="6">
        <v>1.44101805373348E-5</v>
      </c>
      <c r="I1301" s="6">
        <v>1.41031535747299E-5</v>
      </c>
      <c r="J1301" s="6">
        <v>1.41396175109159E-5</v>
      </c>
      <c r="K1301" s="6">
        <v>1.38925278635092E-5</v>
      </c>
      <c r="L1301" s="6">
        <v>1.5645072609186099E-5</v>
      </c>
      <c r="M1301" s="6">
        <v>1.5536405351669099E-5</v>
      </c>
      <c r="N1301" s="4" t="b">
        <f>_xlfn.XLOOKUP(Table2[[#This Row],[Protein]],Table3[name],Table3[subloc_assigned],"")&lt;&gt;""</f>
        <v>1</v>
      </c>
      <c r="O1301" s="6" t="str" cm="1">
        <f t="array" ref="O1301">IF(Table2[[#This Row],[modeled?]]," "&amp;_xlfn.TEXTJOIN(" ",FALSE,_xlfn._xlws.FILTER(Table3[subloc_assigned],Table3[name]=Table2[[#This Row],[Protein]],""))&amp;" ","")</f>
        <v xml:space="preserve"> m </v>
      </c>
      <c r="P1301" s="6" t="b">
        <f>OR(ISNUMBER(FIND(" m ",Table2[[#This Row],[loc?]])),ISNUMBER(FIND(" mm ",Table2[[#This Row],[loc?]])))</f>
        <v>1</v>
      </c>
      <c r="Q1301" s="6" t="b">
        <f>AND(OR(ISNUMBER(FIND(" m ",Table2[[#This Row],[loc?]])),ISNUMBER(FIND(" mm ",Table2[[#This Row],[loc?]]))),SUBSTITUTE(SUBSTITUTE(Table2[[#This Row],[loc?]]," m ","")," mm ","")="")</f>
        <v>1</v>
      </c>
      <c r="R1301" s="36" cm="1">
        <f t="array" ref="R1301">AVERAGE(IF(Table2[[#This Row],[Min_aerobic_1]:[Min_aerobic_2]]="NA",0,Table2[[#This Row],[Min_aerobic_1]:[Min_aerobic_2]]))</f>
        <v>2.38105982233081E-5</v>
      </c>
    </row>
    <row r="1302" spans="1:18" x14ac:dyDescent="0.35">
      <c r="A1302" s="4" t="s">
        <v>3887</v>
      </c>
      <c r="B1302" s="4" t="s">
        <v>3888</v>
      </c>
      <c r="C1302" s="4" t="s">
        <v>3889</v>
      </c>
      <c r="D1302" s="6">
        <v>2.1819401456699798E-5</v>
      </c>
      <c r="E1302" s="6">
        <v>2.1555969741402901E-5</v>
      </c>
      <c r="F1302" s="6">
        <v>2.44004222121852E-5</v>
      </c>
      <c r="G1302" s="6">
        <v>2.4254663820563499E-5</v>
      </c>
      <c r="H1302" s="6">
        <v>4.4076675386382198E-6</v>
      </c>
      <c r="I1302" s="6">
        <v>4.7034002674398599E-6</v>
      </c>
      <c r="J1302" s="6">
        <v>4.6900183643998801E-6</v>
      </c>
      <c r="K1302" s="6">
        <v>4.8185959252136897E-6</v>
      </c>
      <c r="L1302" s="6">
        <v>5.3357796760233698E-6</v>
      </c>
      <c r="M1302" s="6">
        <v>5.26216061031835E-6</v>
      </c>
      <c r="N1302" s="4" t="b">
        <f>_xlfn.XLOOKUP(Table2[[#This Row],[Protein]],Table3[name],Table3[subloc_assigned],"")&lt;&gt;""</f>
        <v>1</v>
      </c>
      <c r="O1302" s="6" t="str" cm="1">
        <f t="array" ref="O1302">IF(Table2[[#This Row],[modeled?]]," "&amp;_xlfn.TEXTJOIN(" ",FALSE,_xlfn._xlws.FILTER(Table3[subloc_assigned],Table3[name]=Table2[[#This Row],[Protein]],""))&amp;" ","")</f>
        <v xml:space="preserve"> m </v>
      </c>
      <c r="P1302" s="6" t="b">
        <f>OR(ISNUMBER(FIND(" m ",Table2[[#This Row],[loc?]])),ISNUMBER(FIND(" mm ",Table2[[#This Row],[loc?]])))</f>
        <v>1</v>
      </c>
      <c r="Q1302" s="6" t="b">
        <f>AND(OR(ISNUMBER(FIND(" m ",Table2[[#This Row],[loc?]])),ISNUMBER(FIND(" mm ",Table2[[#This Row],[loc?]]))),SUBSTITUTE(SUBSTITUTE(Table2[[#This Row],[loc?]]," m ","")," mm ","")="")</f>
        <v>1</v>
      </c>
      <c r="R1302" s="36" cm="1">
        <f t="array" ref="R1302">AVERAGE(IF(Table2[[#This Row],[Min_aerobic_1]:[Min_aerobic_2]]="NA",0,Table2[[#This Row],[Min_aerobic_1]:[Min_aerobic_2]]))</f>
        <v>2.1687685599051351E-5</v>
      </c>
    </row>
    <row r="1303" spans="1:18" x14ac:dyDescent="0.35">
      <c r="A1303" s="4" t="s">
        <v>3890</v>
      </c>
      <c r="B1303" s="4" t="s">
        <v>3891</v>
      </c>
      <c r="C1303" s="4" t="s">
        <v>3892</v>
      </c>
      <c r="D1303" s="6">
        <v>9.7169158785147507E-6</v>
      </c>
      <c r="E1303" s="6">
        <v>1.02916650917633E-5</v>
      </c>
      <c r="F1303" s="6">
        <v>1.00801932286426E-5</v>
      </c>
      <c r="G1303" s="6">
        <v>1.03280712930748E-5</v>
      </c>
      <c r="H1303" s="6">
        <v>6.5366050552270798E-6</v>
      </c>
      <c r="I1303" s="6">
        <v>6.19490138635529E-6</v>
      </c>
      <c r="J1303" s="6">
        <v>7.6809018770027795E-6</v>
      </c>
      <c r="K1303" s="6">
        <v>6.11892827698939E-6</v>
      </c>
      <c r="L1303" s="6">
        <v>7.2033568630716804E-6</v>
      </c>
      <c r="M1303" s="6">
        <v>6.5492344363066004E-6</v>
      </c>
      <c r="N1303" s="4" t="b">
        <f>_xlfn.XLOOKUP(Table2[[#This Row],[Protein]],Table3[name],Table3[subloc_assigned],"")&lt;&gt;""</f>
        <v>1</v>
      </c>
      <c r="O1303" s="6" t="str" cm="1">
        <f t="array" ref="O1303">IF(Table2[[#This Row],[modeled?]]," "&amp;_xlfn.TEXTJOIN(" ",FALSE,_xlfn._xlws.FILTER(Table3[subloc_assigned],Table3[name]=Table2[[#This Row],[Protein]],""))&amp;" ","")</f>
        <v xml:space="preserve"> m </v>
      </c>
      <c r="P1303" s="6" t="b">
        <f>OR(ISNUMBER(FIND(" m ",Table2[[#This Row],[loc?]])),ISNUMBER(FIND(" mm ",Table2[[#This Row],[loc?]])))</f>
        <v>1</v>
      </c>
      <c r="Q1303" s="6" t="b">
        <f>AND(OR(ISNUMBER(FIND(" m ",Table2[[#This Row],[loc?]])),ISNUMBER(FIND(" mm ",Table2[[#This Row],[loc?]]))),SUBSTITUTE(SUBSTITUTE(Table2[[#This Row],[loc?]]," m ","")," mm ","")="")</f>
        <v>1</v>
      </c>
      <c r="R1303" s="36" cm="1">
        <f t="array" ref="R1303">AVERAGE(IF(Table2[[#This Row],[Min_aerobic_1]:[Min_aerobic_2]]="NA",0,Table2[[#This Row],[Min_aerobic_1]:[Min_aerobic_2]]))</f>
        <v>1.0004290485139026E-5</v>
      </c>
    </row>
    <row r="1304" spans="1:18" x14ac:dyDescent="0.35">
      <c r="A1304" s="4" t="s">
        <v>3893</v>
      </c>
      <c r="B1304" s="4" t="s">
        <v>3894</v>
      </c>
      <c r="C1304" s="4" t="s">
        <v>3895</v>
      </c>
      <c r="D1304" s="6">
        <v>7.1419925429040001E-5</v>
      </c>
      <c r="E1304" s="6">
        <v>7.2578026080158604E-5</v>
      </c>
      <c r="F1304" s="6">
        <v>8.3280938850576996E-5</v>
      </c>
      <c r="G1304" s="6">
        <v>8.4424015891143805E-5</v>
      </c>
      <c r="H1304" s="6">
        <v>1.86097456453949E-5</v>
      </c>
      <c r="I1304" s="6">
        <v>1.8400089656223499E-5</v>
      </c>
      <c r="J1304" s="6">
        <v>1.9093581578564199E-5</v>
      </c>
      <c r="K1304" s="6">
        <v>2.01775217114631E-5</v>
      </c>
      <c r="L1304" s="6">
        <v>2.111539510208E-5</v>
      </c>
      <c r="M1304" s="6">
        <v>2.0960042742441001E-5</v>
      </c>
      <c r="N1304" s="4" t="b">
        <f>_xlfn.XLOOKUP(Table2[[#This Row],[Protein]],Table3[name],Table3[subloc_assigned],"")&lt;&gt;""</f>
        <v>1</v>
      </c>
      <c r="O1304" s="6" t="str" cm="1">
        <f t="array" ref="O1304">IF(Table2[[#This Row],[modeled?]]," "&amp;_xlfn.TEXTJOIN(" ",FALSE,_xlfn._xlws.FILTER(Table3[subloc_assigned],Table3[name]=Table2[[#This Row],[Protein]],""))&amp;" ","")</f>
        <v xml:space="preserve"> m </v>
      </c>
      <c r="P1304" s="6" t="b">
        <f>OR(ISNUMBER(FIND(" m ",Table2[[#This Row],[loc?]])),ISNUMBER(FIND(" mm ",Table2[[#This Row],[loc?]])))</f>
        <v>1</v>
      </c>
      <c r="Q1304" s="6" t="b">
        <f>AND(OR(ISNUMBER(FIND(" m ",Table2[[#This Row],[loc?]])),ISNUMBER(FIND(" mm ",Table2[[#This Row],[loc?]]))),SUBSTITUTE(SUBSTITUTE(Table2[[#This Row],[loc?]]," m ","")," mm ","")="")</f>
        <v>1</v>
      </c>
      <c r="R1304" s="36" cm="1">
        <f t="array" ref="R1304">AVERAGE(IF(Table2[[#This Row],[Min_aerobic_1]:[Min_aerobic_2]]="NA",0,Table2[[#This Row],[Min_aerobic_1]:[Min_aerobic_2]]))</f>
        <v>7.1998975754599309E-5</v>
      </c>
    </row>
    <row r="1305" spans="1:18" x14ac:dyDescent="0.35">
      <c r="A1305" s="4" t="s">
        <v>3896</v>
      </c>
      <c r="B1305" s="4" t="s">
        <v>3897</v>
      </c>
      <c r="C1305" s="4" t="s">
        <v>3898</v>
      </c>
      <c r="D1305" s="6">
        <v>6.3631058081686197E-6</v>
      </c>
      <c r="E1305" s="6">
        <v>6.5209511660492999E-6</v>
      </c>
      <c r="F1305" s="6">
        <v>7.9211764229159195E-6</v>
      </c>
      <c r="G1305" s="6">
        <v>7.7185884336223201E-6</v>
      </c>
      <c r="H1305" s="6">
        <v>2.4787335893022102E-6</v>
      </c>
      <c r="I1305" s="6">
        <v>2.39963223020416E-6</v>
      </c>
      <c r="J1305" s="6">
        <v>2.5496507725478102E-6</v>
      </c>
      <c r="K1305" s="6">
        <v>2.52119341648008E-6</v>
      </c>
      <c r="L1305" s="6">
        <v>2.8954165558974402E-6</v>
      </c>
      <c r="M1305" s="6">
        <v>2.8648825532469E-6</v>
      </c>
      <c r="N1305" s="4" t="b">
        <f>_xlfn.XLOOKUP(Table2[[#This Row],[Protein]],Table3[name],Table3[subloc_assigned],"")&lt;&gt;""</f>
        <v>1</v>
      </c>
      <c r="O1305" s="6" t="str" cm="1">
        <f t="array" ref="O1305">IF(Table2[[#This Row],[modeled?]]," "&amp;_xlfn.TEXTJOIN(" ",FALSE,_xlfn._xlws.FILTER(Table3[subloc_assigned],Table3[name]=Table2[[#This Row],[Protein]],""))&amp;" ","")</f>
        <v xml:space="preserve"> m </v>
      </c>
      <c r="P1305" s="6" t="b">
        <f>OR(ISNUMBER(FIND(" m ",Table2[[#This Row],[loc?]])),ISNUMBER(FIND(" mm ",Table2[[#This Row],[loc?]])))</f>
        <v>1</v>
      </c>
      <c r="Q1305" s="6" t="b">
        <f>AND(OR(ISNUMBER(FIND(" m ",Table2[[#This Row],[loc?]])),ISNUMBER(FIND(" mm ",Table2[[#This Row],[loc?]]))),SUBSTITUTE(SUBSTITUTE(Table2[[#This Row],[loc?]]," m ","")," mm ","")="")</f>
        <v>1</v>
      </c>
      <c r="R1305" s="36" cm="1">
        <f t="array" ref="R1305">AVERAGE(IF(Table2[[#This Row],[Min_aerobic_1]:[Min_aerobic_2]]="NA",0,Table2[[#This Row],[Min_aerobic_1]:[Min_aerobic_2]]))</f>
        <v>6.4420284871089598E-6</v>
      </c>
    </row>
    <row r="1306" spans="1:18" x14ac:dyDescent="0.35">
      <c r="A1306" s="4" t="s">
        <v>3899</v>
      </c>
      <c r="B1306" s="4" t="s">
        <v>3900</v>
      </c>
      <c r="C1306" s="4" t="s">
        <v>3901</v>
      </c>
      <c r="D1306" s="6">
        <v>1.70479699283273E-6</v>
      </c>
      <c r="E1306" s="6">
        <v>2.07287938901751E-6</v>
      </c>
      <c r="F1306" s="6">
        <v>2.0931259778894998E-6</v>
      </c>
      <c r="G1306" s="6">
        <v>1.9555699422433199E-6</v>
      </c>
      <c r="H1306" s="6">
        <v>7.7869342191024703E-7</v>
      </c>
      <c r="I1306" s="6">
        <v>7.6070779308048399E-7</v>
      </c>
      <c r="J1306" s="6">
        <v>8.5277944280816396E-7</v>
      </c>
      <c r="K1306" s="6">
        <v>8.1063557928366298E-7</v>
      </c>
      <c r="L1306" s="6">
        <v>8.7105477495181798E-7</v>
      </c>
      <c r="M1306" s="6">
        <v>8.4043840886387103E-7</v>
      </c>
      <c r="N1306" s="4" t="b">
        <f>_xlfn.XLOOKUP(Table2[[#This Row],[Protein]],Table3[name],Table3[subloc_assigned],"")&lt;&gt;""</f>
        <v>1</v>
      </c>
      <c r="O1306" s="6" t="str" cm="1">
        <f t="array" ref="O1306">IF(Table2[[#This Row],[modeled?]]," "&amp;_xlfn.TEXTJOIN(" ",FALSE,_xlfn._xlws.FILTER(Table3[subloc_assigned],Table3[name]=Table2[[#This Row],[Protein]],""))&amp;" ","")</f>
        <v xml:space="preserve"> m </v>
      </c>
      <c r="P1306" s="6" t="b">
        <f>OR(ISNUMBER(FIND(" m ",Table2[[#This Row],[loc?]])),ISNUMBER(FIND(" mm ",Table2[[#This Row],[loc?]])))</f>
        <v>1</v>
      </c>
      <c r="Q1306" s="6" t="b">
        <f>AND(OR(ISNUMBER(FIND(" m ",Table2[[#This Row],[loc?]])),ISNUMBER(FIND(" mm ",Table2[[#This Row],[loc?]]))),SUBSTITUTE(SUBSTITUTE(Table2[[#This Row],[loc?]]," m ","")," mm ","")="")</f>
        <v>1</v>
      </c>
      <c r="R1306" s="36" cm="1">
        <f t="array" ref="R1306">AVERAGE(IF(Table2[[#This Row],[Min_aerobic_1]:[Min_aerobic_2]]="NA",0,Table2[[#This Row],[Min_aerobic_1]:[Min_aerobic_2]]))</f>
        <v>1.8888381909251199E-6</v>
      </c>
    </row>
    <row r="1307" spans="1:18" x14ac:dyDescent="0.35">
      <c r="A1307" s="4" t="s">
        <v>3902</v>
      </c>
      <c r="B1307" s="4" t="s">
        <v>3903</v>
      </c>
      <c r="C1307" s="4" t="s">
        <v>3904</v>
      </c>
      <c r="D1307" s="6">
        <v>7.2448427164577603E-6</v>
      </c>
      <c r="E1307" s="6">
        <v>7.4580222002750702E-6</v>
      </c>
      <c r="F1307" s="6">
        <v>8.17957618254251E-6</v>
      </c>
      <c r="G1307" s="6">
        <v>8.1619597384965208E-6</v>
      </c>
      <c r="H1307" s="6">
        <v>1.7181077340402301E-6</v>
      </c>
      <c r="I1307" s="6">
        <v>1.7363482435469499E-6</v>
      </c>
      <c r="J1307" s="6">
        <v>1.6940468333166899E-6</v>
      </c>
      <c r="K1307" s="6">
        <v>1.78379342480895E-6</v>
      </c>
      <c r="L1307" s="6">
        <v>1.7933850036452E-6</v>
      </c>
      <c r="M1307" s="6">
        <v>1.81104973418374E-6</v>
      </c>
      <c r="N1307" s="4" t="b">
        <f>_xlfn.XLOOKUP(Table2[[#This Row],[Protein]],Table3[name],Table3[subloc_assigned],"")&lt;&gt;""</f>
        <v>1</v>
      </c>
      <c r="O1307" s="6" t="str" cm="1">
        <f t="array" ref="O1307">IF(Table2[[#This Row],[modeled?]]," "&amp;_xlfn.TEXTJOIN(" ",FALSE,_xlfn._xlws.FILTER(Table3[subloc_assigned],Table3[name]=Table2[[#This Row],[Protein]],""))&amp;" ","")</f>
        <v xml:space="preserve"> m </v>
      </c>
      <c r="P1307" s="6" t="b">
        <f>OR(ISNUMBER(FIND(" m ",Table2[[#This Row],[loc?]])),ISNUMBER(FIND(" mm ",Table2[[#This Row],[loc?]])))</f>
        <v>1</v>
      </c>
      <c r="Q1307" s="6" t="b">
        <f>AND(OR(ISNUMBER(FIND(" m ",Table2[[#This Row],[loc?]])),ISNUMBER(FIND(" mm ",Table2[[#This Row],[loc?]]))),SUBSTITUTE(SUBSTITUTE(Table2[[#This Row],[loc?]]," m ","")," mm ","")="")</f>
        <v>1</v>
      </c>
      <c r="R1307" s="36" cm="1">
        <f t="array" ref="R1307">AVERAGE(IF(Table2[[#This Row],[Min_aerobic_1]:[Min_aerobic_2]]="NA",0,Table2[[#This Row],[Min_aerobic_1]:[Min_aerobic_2]]))</f>
        <v>7.3514324583664157E-6</v>
      </c>
    </row>
    <row r="1308" spans="1:18" x14ac:dyDescent="0.35">
      <c r="A1308" s="4" t="s">
        <v>3905</v>
      </c>
      <c r="B1308" s="4" t="s">
        <v>3906</v>
      </c>
      <c r="C1308" s="4" t="s">
        <v>3907</v>
      </c>
      <c r="D1308" s="6">
        <v>2.2708551437650402E-5</v>
      </c>
      <c r="E1308" s="6">
        <v>2.7392259853397E-5</v>
      </c>
      <c r="F1308" s="6">
        <v>2.72815461528116E-5</v>
      </c>
      <c r="G1308" s="6">
        <v>2.7544389616273502E-5</v>
      </c>
      <c r="H1308" s="6">
        <v>1.46046419541856E-5</v>
      </c>
      <c r="I1308" s="6">
        <v>1.3669054444878601E-5</v>
      </c>
      <c r="J1308" s="6">
        <v>1.4502584994098099E-5</v>
      </c>
      <c r="K1308" s="6">
        <v>1.4544863670531001E-5</v>
      </c>
      <c r="L1308" s="6">
        <v>1.5674452131415399E-5</v>
      </c>
      <c r="M1308" s="6">
        <v>1.5287532637802799E-5</v>
      </c>
      <c r="N1308" s="4" t="b">
        <f>_xlfn.XLOOKUP(Table2[[#This Row],[Protein]],Table3[name],Table3[subloc_assigned],"")&lt;&gt;""</f>
        <v>1</v>
      </c>
      <c r="O1308" s="6" t="str" cm="1">
        <f t="array" ref="O1308">IF(Table2[[#This Row],[modeled?]]," "&amp;_xlfn.TEXTJOIN(" ",FALSE,_xlfn._xlws.FILTER(Table3[subloc_assigned],Table3[name]=Table2[[#This Row],[Protein]],""))&amp;" ","")</f>
        <v xml:space="preserve"> m </v>
      </c>
      <c r="P1308" s="6" t="b">
        <f>OR(ISNUMBER(FIND(" m ",Table2[[#This Row],[loc?]])),ISNUMBER(FIND(" mm ",Table2[[#This Row],[loc?]])))</f>
        <v>1</v>
      </c>
      <c r="Q1308" s="6" t="b">
        <f>AND(OR(ISNUMBER(FIND(" m ",Table2[[#This Row],[loc?]])),ISNUMBER(FIND(" mm ",Table2[[#This Row],[loc?]]))),SUBSTITUTE(SUBSTITUTE(Table2[[#This Row],[loc?]]," m ","")," mm ","")="")</f>
        <v>1</v>
      </c>
      <c r="R1308" s="36" cm="1">
        <f t="array" ref="R1308">AVERAGE(IF(Table2[[#This Row],[Min_aerobic_1]:[Min_aerobic_2]]="NA",0,Table2[[#This Row],[Min_aerobic_1]:[Min_aerobic_2]]))</f>
        <v>2.5050405645523701E-5</v>
      </c>
    </row>
    <row r="1309" spans="1:18" x14ac:dyDescent="0.35">
      <c r="A1309" s="4" t="s">
        <v>3908</v>
      </c>
      <c r="B1309" s="4" t="s">
        <v>3909</v>
      </c>
      <c r="C1309" s="4" t="s">
        <v>3910</v>
      </c>
      <c r="D1309" s="4">
        <v>1.4951141806303499E-4</v>
      </c>
      <c r="E1309" s="4">
        <v>1.4228590944306201E-4</v>
      </c>
      <c r="F1309" s="4">
        <v>1.6516216330496699E-4</v>
      </c>
      <c r="G1309" s="4">
        <v>1.6753302175366699E-4</v>
      </c>
      <c r="H1309" s="4">
        <v>1.54299903944359E-4</v>
      </c>
      <c r="I1309" s="4">
        <v>1.5354239923309301E-4</v>
      </c>
      <c r="J1309" s="4">
        <v>1.6063223393715899E-4</v>
      </c>
      <c r="K1309" s="4">
        <v>1.5206344293632699E-4</v>
      </c>
      <c r="L1309" s="4">
        <v>1.6038776912756701E-4</v>
      </c>
      <c r="M1309" s="4">
        <v>1.6342786092438401E-4</v>
      </c>
      <c r="N1309" s="4" t="b">
        <f>_xlfn.XLOOKUP(Table2[[#This Row],[Protein]],Table3[name],Table3[subloc_assigned],"")&lt;&gt;""</f>
        <v>0</v>
      </c>
      <c r="O1309" s="6" t="str" cm="1">
        <f t="array" ref="O1309">IF(Table2[[#This Row],[modeled?]]," "&amp;_xlfn.TEXTJOIN(" ",FALSE,_xlfn._xlws.FILTER(Table3[subloc_assigned],Table3[name]=Table2[[#This Row],[Protein]],""))&amp;" ","")</f>
        <v/>
      </c>
      <c r="P1309" s="6" t="b">
        <f>OR(ISNUMBER(FIND(" m ",Table2[[#This Row],[loc?]])),ISNUMBER(FIND(" mm ",Table2[[#This Row],[loc?]])))</f>
        <v>0</v>
      </c>
      <c r="Q1309" s="6" t="b">
        <f>AND(OR(ISNUMBER(FIND(" m ",Table2[[#This Row],[loc?]])),ISNUMBER(FIND(" mm ",Table2[[#This Row],[loc?]]))),SUBSTITUTE(SUBSTITUTE(Table2[[#This Row],[loc?]]," m ","")," mm ","")="")</f>
        <v>0</v>
      </c>
      <c r="R1309" s="36" cm="1">
        <f t="array" ref="R1309">AVERAGE(IF(Table2[[#This Row],[Min_aerobic_1]:[Min_aerobic_2]]="NA",0,Table2[[#This Row],[Min_aerobic_1]:[Min_aerobic_2]]))</f>
        <v>1.458986637530485E-4</v>
      </c>
    </row>
    <row r="1310" spans="1:18" x14ac:dyDescent="0.35">
      <c r="A1310" s="4" t="s">
        <v>3911</v>
      </c>
      <c r="B1310" s="4" t="s">
        <v>3912</v>
      </c>
      <c r="C1310" s="4" t="s">
        <v>3913</v>
      </c>
      <c r="D1310" s="6">
        <v>1.01986553558391E-5</v>
      </c>
      <c r="E1310" s="6">
        <v>7.7973753306660002E-6</v>
      </c>
      <c r="F1310" s="6">
        <v>9.3967911534019408E-6</v>
      </c>
      <c r="G1310" s="6">
        <v>9.27866281577471E-6</v>
      </c>
      <c r="H1310" s="6">
        <v>3.4633736870258603E-5</v>
      </c>
      <c r="I1310" s="6">
        <v>3.5382693909399499E-5</v>
      </c>
      <c r="J1310" s="6">
        <v>3.6215002622927203E-5</v>
      </c>
      <c r="K1310" s="6">
        <v>3.3873796317739599E-5</v>
      </c>
      <c r="L1310" s="6">
        <v>3.7842944979121302E-5</v>
      </c>
      <c r="M1310" s="6">
        <v>3.8781358389214898E-5</v>
      </c>
      <c r="N1310" s="4" t="b">
        <f>_xlfn.XLOOKUP(Table2[[#This Row],[Protein]],Table3[name],Table3[subloc_assigned],"")&lt;&gt;""</f>
        <v>1</v>
      </c>
      <c r="O1310" s="6" t="str" cm="1">
        <f t="array" ref="O1310">IF(Table2[[#This Row],[modeled?]]," "&amp;_xlfn.TEXTJOIN(" ",FALSE,_xlfn._xlws.FILTER(Table3[subloc_assigned],Table3[name]=Table2[[#This Row],[Protein]],""))&amp;" ","")</f>
        <v xml:space="preserve"> c </v>
      </c>
      <c r="P1310" s="6" t="b">
        <f>OR(ISNUMBER(FIND(" m ",Table2[[#This Row],[loc?]])),ISNUMBER(FIND(" mm ",Table2[[#This Row],[loc?]])))</f>
        <v>0</v>
      </c>
      <c r="Q1310" s="6" t="b">
        <f>AND(OR(ISNUMBER(FIND(" m ",Table2[[#This Row],[loc?]])),ISNUMBER(FIND(" mm ",Table2[[#This Row],[loc?]]))),SUBSTITUTE(SUBSTITUTE(Table2[[#This Row],[loc?]]," m ","")," mm ","")="")</f>
        <v>0</v>
      </c>
      <c r="R1310" s="36" cm="1">
        <f t="array" ref="R1310">AVERAGE(IF(Table2[[#This Row],[Min_aerobic_1]:[Min_aerobic_2]]="NA",0,Table2[[#This Row],[Min_aerobic_1]:[Min_aerobic_2]]))</f>
        <v>8.99801534325255E-6</v>
      </c>
    </row>
    <row r="1311" spans="1:18" x14ac:dyDescent="0.35">
      <c r="A1311" s="4" t="s">
        <v>3914</v>
      </c>
      <c r="B1311" s="4" t="s">
        <v>3915</v>
      </c>
      <c r="C1311" s="4" t="s">
        <v>3916</v>
      </c>
      <c r="D1311" s="6">
        <v>3.4636308767821598E-5</v>
      </c>
      <c r="E1311" s="6">
        <v>2.9433013183064501E-5</v>
      </c>
      <c r="F1311" s="6">
        <v>2.8044240647990401E-5</v>
      </c>
      <c r="G1311" s="6">
        <v>2.9910027275033201E-5</v>
      </c>
      <c r="H1311" s="6">
        <v>6.5532948017644498E-5</v>
      </c>
      <c r="I1311" s="6">
        <v>5.0131644967813198E-5</v>
      </c>
      <c r="J1311" s="6">
        <v>6.2101023021290895E-5</v>
      </c>
      <c r="K1311" s="6">
        <v>5.1621285458764902E-5</v>
      </c>
      <c r="L1311" s="6">
        <v>5.4318398626151799E-5</v>
      </c>
      <c r="M1311" s="6">
        <v>5.66673676937868E-5</v>
      </c>
      <c r="N1311" s="4" t="b">
        <f>_xlfn.XLOOKUP(Table2[[#This Row],[Protein]],Table3[name],Table3[subloc_assigned],"")&lt;&gt;""</f>
        <v>1</v>
      </c>
      <c r="O1311" s="6" t="str" cm="1">
        <f t="array" ref="O1311">IF(Table2[[#This Row],[modeled?]]," "&amp;_xlfn.TEXTJOIN(" ",FALSE,_xlfn._xlws.FILTER(Table3[subloc_assigned],Table3[name]=Table2[[#This Row],[Protein]],""))&amp;" ","")</f>
        <v xml:space="preserve"> c </v>
      </c>
      <c r="P1311" s="6" t="b">
        <f>OR(ISNUMBER(FIND(" m ",Table2[[#This Row],[loc?]])),ISNUMBER(FIND(" mm ",Table2[[#This Row],[loc?]])))</f>
        <v>0</v>
      </c>
      <c r="Q1311" s="6" t="b">
        <f>AND(OR(ISNUMBER(FIND(" m ",Table2[[#This Row],[loc?]])),ISNUMBER(FIND(" mm ",Table2[[#This Row],[loc?]]))),SUBSTITUTE(SUBSTITUTE(Table2[[#This Row],[loc?]]," m ","")," mm ","")="")</f>
        <v>0</v>
      </c>
      <c r="R1311" s="36" cm="1">
        <f t="array" ref="R1311">AVERAGE(IF(Table2[[#This Row],[Min_aerobic_1]:[Min_aerobic_2]]="NA",0,Table2[[#This Row],[Min_aerobic_1]:[Min_aerobic_2]]))</f>
        <v>3.2034660975443051E-5</v>
      </c>
    </row>
    <row r="1312" spans="1:18" x14ac:dyDescent="0.35">
      <c r="A1312" s="4" t="s">
        <v>3917</v>
      </c>
      <c r="B1312" s="4" t="s">
        <v>3918</v>
      </c>
      <c r="C1312" s="4" t="s">
        <v>3919</v>
      </c>
      <c r="D1312" s="6">
        <v>9.9491904806408606E-6</v>
      </c>
      <c r="E1312" s="6">
        <v>8.6181154250481403E-6</v>
      </c>
      <c r="F1312" s="6">
        <v>9.8459078014206999E-6</v>
      </c>
      <c r="G1312" s="6">
        <v>9.6031877867531793E-6</v>
      </c>
      <c r="H1312" s="6">
        <v>6.7420186407941898E-6</v>
      </c>
      <c r="I1312" s="6">
        <v>7.1468313311175497E-6</v>
      </c>
      <c r="J1312" s="6">
        <v>7.2322291318111E-6</v>
      </c>
      <c r="K1312" s="6">
        <v>6.8561223031821896E-6</v>
      </c>
      <c r="L1312" s="6">
        <v>7.4665010313562396E-6</v>
      </c>
      <c r="M1312" s="6">
        <v>6.9691822652378101E-6</v>
      </c>
      <c r="N1312" s="4" t="b">
        <f>_xlfn.XLOOKUP(Table2[[#This Row],[Protein]],Table3[name],Table3[subloc_assigned],"")&lt;&gt;""</f>
        <v>0</v>
      </c>
      <c r="O1312" s="6" t="str" cm="1">
        <f t="array" ref="O1312">IF(Table2[[#This Row],[modeled?]]," "&amp;_xlfn.TEXTJOIN(" ",FALSE,_xlfn._xlws.FILTER(Table3[subloc_assigned],Table3[name]=Table2[[#This Row],[Protein]],""))&amp;" ","")</f>
        <v/>
      </c>
      <c r="P1312" s="6" t="b">
        <f>OR(ISNUMBER(FIND(" m ",Table2[[#This Row],[loc?]])),ISNUMBER(FIND(" mm ",Table2[[#This Row],[loc?]])))</f>
        <v>0</v>
      </c>
      <c r="Q1312" s="6" t="b">
        <f>AND(OR(ISNUMBER(FIND(" m ",Table2[[#This Row],[loc?]])),ISNUMBER(FIND(" mm ",Table2[[#This Row],[loc?]]))),SUBSTITUTE(SUBSTITUTE(Table2[[#This Row],[loc?]]," m ","")," mm ","")="")</f>
        <v>0</v>
      </c>
      <c r="R1312" s="36" cm="1">
        <f t="array" ref="R1312">AVERAGE(IF(Table2[[#This Row],[Min_aerobic_1]:[Min_aerobic_2]]="NA",0,Table2[[#This Row],[Min_aerobic_1]:[Min_aerobic_2]]))</f>
        <v>9.2836529528445005E-6</v>
      </c>
    </row>
    <row r="1313" spans="1:18" x14ac:dyDescent="0.35">
      <c r="A1313" s="4" t="s">
        <v>3920</v>
      </c>
      <c r="B1313" s="4" t="s">
        <v>3921</v>
      </c>
      <c r="C1313" s="4" t="s">
        <v>3922</v>
      </c>
      <c r="D1313" s="6">
        <v>1.55800473141434E-5</v>
      </c>
      <c r="E1313" s="6">
        <v>1.4378329166219799E-5</v>
      </c>
      <c r="F1313" s="6">
        <v>1.86112825875821E-5</v>
      </c>
      <c r="G1313" s="6">
        <v>1.9273207889577599E-5</v>
      </c>
      <c r="H1313" s="6">
        <v>1.02222627841906E-5</v>
      </c>
      <c r="I1313" s="6">
        <v>9.7876064090990096E-6</v>
      </c>
      <c r="J1313" s="6">
        <v>1.05735626569424E-5</v>
      </c>
      <c r="K1313" s="6">
        <v>1.1169677835350099E-5</v>
      </c>
      <c r="L1313" s="6">
        <v>1.16515121499163E-5</v>
      </c>
      <c r="M1313" s="6">
        <v>1.1326986124534801E-5</v>
      </c>
      <c r="N1313" s="4" t="b">
        <f>_xlfn.XLOOKUP(Table2[[#This Row],[Protein]],Table3[name],Table3[subloc_assigned],"")&lt;&gt;""</f>
        <v>1</v>
      </c>
      <c r="O1313" s="6" t="str" cm="1">
        <f t="array" ref="O1313">IF(Table2[[#This Row],[modeled?]]," "&amp;_xlfn.TEXTJOIN(" ",FALSE,_xlfn._xlws.FILTER(Table3[subloc_assigned],Table3[name]=Table2[[#This Row],[Protein]],""))&amp;" ","")</f>
        <v xml:space="preserve"> c </v>
      </c>
      <c r="P1313" s="6" t="b">
        <f>OR(ISNUMBER(FIND(" m ",Table2[[#This Row],[loc?]])),ISNUMBER(FIND(" mm ",Table2[[#This Row],[loc?]])))</f>
        <v>0</v>
      </c>
      <c r="Q1313" s="6" t="b">
        <f>AND(OR(ISNUMBER(FIND(" m ",Table2[[#This Row],[loc?]])),ISNUMBER(FIND(" mm ",Table2[[#This Row],[loc?]]))),SUBSTITUTE(SUBSTITUTE(Table2[[#This Row],[loc?]]," m ","")," mm ","")="")</f>
        <v>0</v>
      </c>
      <c r="R1313" s="36" cm="1">
        <f t="array" ref="R1313">AVERAGE(IF(Table2[[#This Row],[Min_aerobic_1]:[Min_aerobic_2]]="NA",0,Table2[[#This Row],[Min_aerobic_1]:[Min_aerobic_2]]))</f>
        <v>1.4979188240181601E-5</v>
      </c>
    </row>
    <row r="1314" spans="1:18" x14ac:dyDescent="0.35">
      <c r="A1314" s="4" t="s">
        <v>3923</v>
      </c>
      <c r="B1314" s="4" t="s">
        <v>3924</v>
      </c>
      <c r="C1314" s="4" t="s">
        <v>3925</v>
      </c>
      <c r="D1314" s="6">
        <v>2.7102933070180601E-5</v>
      </c>
      <c r="E1314" s="6">
        <v>2.49440399776243E-5</v>
      </c>
      <c r="F1314" s="6">
        <v>2.9560745959900599E-5</v>
      </c>
      <c r="G1314" s="6">
        <v>2.8609829138669601E-5</v>
      </c>
      <c r="H1314" s="6">
        <v>1.95294641674995E-5</v>
      </c>
      <c r="I1314" s="6">
        <v>1.9453511233866301E-5</v>
      </c>
      <c r="J1314" s="6">
        <v>1.9205068538954599E-5</v>
      </c>
      <c r="K1314" s="6">
        <v>1.7101141216889E-5</v>
      </c>
      <c r="L1314" s="6">
        <v>1.72316884657139E-5</v>
      </c>
      <c r="M1314" s="6">
        <v>1.7102150143992901E-5</v>
      </c>
      <c r="N1314" s="4" t="b">
        <f>_xlfn.XLOOKUP(Table2[[#This Row],[Protein]],Table3[name],Table3[subloc_assigned],"")&lt;&gt;""</f>
        <v>0</v>
      </c>
      <c r="O1314" s="6" t="str" cm="1">
        <f t="array" ref="O1314">IF(Table2[[#This Row],[modeled?]]," "&amp;_xlfn.TEXTJOIN(" ",FALSE,_xlfn._xlws.FILTER(Table3[subloc_assigned],Table3[name]=Table2[[#This Row],[Protein]],""))&amp;" ","")</f>
        <v/>
      </c>
      <c r="P1314" s="6" t="b">
        <f>OR(ISNUMBER(FIND(" m ",Table2[[#This Row],[loc?]])),ISNUMBER(FIND(" mm ",Table2[[#This Row],[loc?]])))</f>
        <v>0</v>
      </c>
      <c r="Q1314" s="6" t="b">
        <f>AND(OR(ISNUMBER(FIND(" m ",Table2[[#This Row],[loc?]])),ISNUMBER(FIND(" mm ",Table2[[#This Row],[loc?]]))),SUBSTITUTE(SUBSTITUTE(Table2[[#This Row],[loc?]]," m ","")," mm ","")="")</f>
        <v>0</v>
      </c>
      <c r="R1314" s="36" cm="1">
        <f t="array" ref="R1314">AVERAGE(IF(Table2[[#This Row],[Min_aerobic_1]:[Min_aerobic_2]]="NA",0,Table2[[#This Row],[Min_aerobic_1]:[Min_aerobic_2]]))</f>
        <v>2.6023486523902449E-5</v>
      </c>
    </row>
    <row r="1315" spans="1:18" x14ac:dyDescent="0.35">
      <c r="A1315" s="4" t="s">
        <v>3926</v>
      </c>
      <c r="B1315" s="4" t="s">
        <v>3927</v>
      </c>
      <c r="C1315" s="4" t="s">
        <v>3927</v>
      </c>
      <c r="D1315" s="6">
        <v>4.5416114921638802E-5</v>
      </c>
      <c r="E1315" s="6">
        <v>4.8040263755822603E-5</v>
      </c>
      <c r="F1315" s="6">
        <v>5.2751845651028E-5</v>
      </c>
      <c r="G1315" s="6">
        <v>5.0901828100739503E-5</v>
      </c>
      <c r="H1315" s="6">
        <v>4.4170987340679903E-5</v>
      </c>
      <c r="I1315" s="6">
        <v>4.2128377141318E-5</v>
      </c>
      <c r="J1315" s="6">
        <v>5.1324013150515601E-5</v>
      </c>
      <c r="K1315" s="6">
        <v>4.6519489513544601E-5</v>
      </c>
      <c r="L1315" s="6">
        <v>4.6132710034834901E-5</v>
      </c>
      <c r="M1315" s="6">
        <v>4.4797283260902701E-5</v>
      </c>
      <c r="N1315" s="4" t="b">
        <f>_xlfn.XLOOKUP(Table2[[#This Row],[Protein]],Table3[name],Table3[subloc_assigned],"")&lt;&gt;""</f>
        <v>0</v>
      </c>
      <c r="O1315" s="6" t="str" cm="1">
        <f t="array" ref="O1315">IF(Table2[[#This Row],[modeled?]]," "&amp;_xlfn.TEXTJOIN(" ",FALSE,_xlfn._xlws.FILTER(Table3[subloc_assigned],Table3[name]=Table2[[#This Row],[Protein]],""))&amp;" ","")</f>
        <v/>
      </c>
      <c r="P1315" s="6" t="b">
        <f>OR(ISNUMBER(FIND(" m ",Table2[[#This Row],[loc?]])),ISNUMBER(FIND(" mm ",Table2[[#This Row],[loc?]])))</f>
        <v>0</v>
      </c>
      <c r="Q1315" s="6" t="b">
        <f>AND(OR(ISNUMBER(FIND(" m ",Table2[[#This Row],[loc?]])),ISNUMBER(FIND(" mm ",Table2[[#This Row],[loc?]]))),SUBSTITUTE(SUBSTITUTE(Table2[[#This Row],[loc?]]," m ","")," mm ","")="")</f>
        <v>0</v>
      </c>
      <c r="R1315" s="36" cm="1">
        <f t="array" ref="R1315">AVERAGE(IF(Table2[[#This Row],[Min_aerobic_1]:[Min_aerobic_2]]="NA",0,Table2[[#This Row],[Min_aerobic_1]:[Min_aerobic_2]]))</f>
        <v>4.6728189338730706E-5</v>
      </c>
    </row>
    <row r="1316" spans="1:18" x14ac:dyDescent="0.35">
      <c r="A1316" s="4" t="s">
        <v>3928</v>
      </c>
      <c r="B1316" s="4" t="s">
        <v>3929</v>
      </c>
      <c r="C1316" s="4" t="s">
        <v>3930</v>
      </c>
      <c r="D1316" s="6">
        <v>2.9324033171733099E-6</v>
      </c>
      <c r="E1316" s="6">
        <v>2.6769137459642398E-6</v>
      </c>
      <c r="F1316" s="6">
        <v>3.2404825233556898E-6</v>
      </c>
      <c r="G1316" s="6">
        <v>3.33985760801806E-6</v>
      </c>
      <c r="H1316" s="6">
        <v>1.2203769201635499E-6</v>
      </c>
      <c r="I1316" s="6">
        <v>1.16646453307559E-6</v>
      </c>
      <c r="J1316" s="6">
        <v>1.20560044029849E-6</v>
      </c>
      <c r="K1316" s="6">
        <v>1.16669372053581E-6</v>
      </c>
      <c r="L1316" s="6">
        <v>1.3104795523331799E-6</v>
      </c>
      <c r="M1316" s="6">
        <v>1.3132799391620001E-6</v>
      </c>
      <c r="N1316" s="4" t="b">
        <f>_xlfn.XLOOKUP(Table2[[#This Row],[Protein]],Table3[name],Table3[subloc_assigned],"")&lt;&gt;""</f>
        <v>0</v>
      </c>
      <c r="O1316" s="6" t="str" cm="1">
        <f t="array" ref="O1316">IF(Table2[[#This Row],[modeled?]]," "&amp;_xlfn.TEXTJOIN(" ",FALSE,_xlfn._xlws.FILTER(Table3[subloc_assigned],Table3[name]=Table2[[#This Row],[Protein]],""))&amp;" ","")</f>
        <v/>
      </c>
      <c r="P1316" s="6" t="b">
        <f>OR(ISNUMBER(FIND(" m ",Table2[[#This Row],[loc?]])),ISNUMBER(FIND(" mm ",Table2[[#This Row],[loc?]])))</f>
        <v>0</v>
      </c>
      <c r="Q1316" s="6" t="b">
        <f>AND(OR(ISNUMBER(FIND(" m ",Table2[[#This Row],[loc?]])),ISNUMBER(FIND(" mm ",Table2[[#This Row],[loc?]]))),SUBSTITUTE(SUBSTITUTE(Table2[[#This Row],[loc?]]," m ","")," mm ","")="")</f>
        <v>0</v>
      </c>
      <c r="R1316" s="36" cm="1">
        <f t="array" ref="R1316">AVERAGE(IF(Table2[[#This Row],[Min_aerobic_1]:[Min_aerobic_2]]="NA",0,Table2[[#This Row],[Min_aerobic_1]:[Min_aerobic_2]]))</f>
        <v>2.804658531568775E-6</v>
      </c>
    </row>
    <row r="1317" spans="1:18" x14ac:dyDescent="0.35">
      <c r="A1317" s="4" t="s">
        <v>3931</v>
      </c>
      <c r="B1317" s="4" t="s">
        <v>3932</v>
      </c>
      <c r="C1317" s="4" t="s">
        <v>3933</v>
      </c>
      <c r="D1317" s="4">
        <v>1.7391939421796E-2</v>
      </c>
      <c r="E1317" s="4">
        <v>1.6094831397576701E-2</v>
      </c>
      <c r="F1317" s="4">
        <v>9.5315721110373307E-3</v>
      </c>
      <c r="G1317" s="4">
        <v>9.4933785093559101E-3</v>
      </c>
      <c r="H1317" s="4">
        <v>2.19426065749538E-2</v>
      </c>
      <c r="I1317" s="4">
        <v>2.2248383381919701E-2</v>
      </c>
      <c r="J1317" s="4">
        <v>2.1761609996349501E-2</v>
      </c>
      <c r="K1317" s="4">
        <v>1.7499509702412801E-2</v>
      </c>
      <c r="L1317" s="4">
        <v>1.6723607167367E-2</v>
      </c>
      <c r="M1317" s="4">
        <v>1.6653773466237899E-2</v>
      </c>
      <c r="N1317" s="4" t="b">
        <f>_xlfn.XLOOKUP(Table2[[#This Row],[Protein]],Table3[name],Table3[subloc_assigned],"")&lt;&gt;""</f>
        <v>1</v>
      </c>
      <c r="O1317" s="6" t="str" cm="1">
        <f t="array" ref="O1317">IF(Table2[[#This Row],[modeled?]]," "&amp;_xlfn.TEXTJOIN(" ",FALSE,_xlfn._xlws.FILTER(Table3[subloc_assigned],Table3[name]=Table2[[#This Row],[Protein]],""))&amp;" ","")</f>
        <v xml:space="preserve"> c </v>
      </c>
      <c r="P1317" s="6" t="b">
        <f>OR(ISNUMBER(FIND(" m ",Table2[[#This Row],[loc?]])),ISNUMBER(FIND(" mm ",Table2[[#This Row],[loc?]])))</f>
        <v>0</v>
      </c>
      <c r="Q1317" s="6" t="b">
        <f>AND(OR(ISNUMBER(FIND(" m ",Table2[[#This Row],[loc?]])),ISNUMBER(FIND(" mm ",Table2[[#This Row],[loc?]]))),SUBSTITUTE(SUBSTITUTE(Table2[[#This Row],[loc?]]," m ","")," mm ","")="")</f>
        <v>0</v>
      </c>
      <c r="R1317" s="36" cm="1">
        <f t="array" ref="R1317">AVERAGE(IF(Table2[[#This Row],[Min_aerobic_1]:[Min_aerobic_2]]="NA",0,Table2[[#This Row],[Min_aerobic_1]:[Min_aerobic_2]]))</f>
        <v>1.674338540968635E-2</v>
      </c>
    </row>
    <row r="1318" spans="1:18" x14ac:dyDescent="0.35">
      <c r="A1318" s="4" t="s">
        <v>3934</v>
      </c>
      <c r="B1318" s="4" t="s">
        <v>3935</v>
      </c>
      <c r="C1318" s="4" t="s">
        <v>3936</v>
      </c>
      <c r="D1318" s="4">
        <v>7.1908499900698905E-4</v>
      </c>
      <c r="E1318" s="4">
        <v>7.0627783077139802E-4</v>
      </c>
      <c r="F1318" s="4">
        <v>7.6716690171403298E-4</v>
      </c>
      <c r="G1318" s="4">
        <v>7.8266613589232702E-4</v>
      </c>
      <c r="H1318" s="4">
        <v>3.8775351324374499E-4</v>
      </c>
      <c r="I1318" s="4">
        <v>4.0776354702867697E-4</v>
      </c>
      <c r="J1318" s="4">
        <v>3.95817960470396E-4</v>
      </c>
      <c r="K1318" s="4">
        <v>4.7449846327557199E-4</v>
      </c>
      <c r="L1318" s="4">
        <v>4.6774762333862E-4</v>
      </c>
      <c r="M1318" s="4">
        <v>4.7007431095034703E-4</v>
      </c>
      <c r="N1318" s="4" t="b">
        <f>_xlfn.XLOOKUP(Table2[[#This Row],[Protein]],Table3[name],Table3[subloc_assigned],"")&lt;&gt;""</f>
        <v>1</v>
      </c>
      <c r="O1318" s="6" t="str" cm="1">
        <f t="array" ref="O1318">IF(Table2[[#This Row],[modeled?]]," "&amp;_xlfn.TEXTJOIN(" ",FALSE,_xlfn._xlws.FILTER(Table3[subloc_assigned],Table3[name]=Table2[[#This Row],[Protein]],""))&amp;" ","")</f>
        <v xml:space="preserve"> m </v>
      </c>
      <c r="P1318" s="6" t="b">
        <f>OR(ISNUMBER(FIND(" m ",Table2[[#This Row],[loc?]])),ISNUMBER(FIND(" mm ",Table2[[#This Row],[loc?]])))</f>
        <v>1</v>
      </c>
      <c r="Q1318" s="6" t="b">
        <f>AND(OR(ISNUMBER(FIND(" m ",Table2[[#This Row],[loc?]])),ISNUMBER(FIND(" mm ",Table2[[#This Row],[loc?]]))),SUBSTITUTE(SUBSTITUTE(Table2[[#This Row],[loc?]]," m ","")," mm ","")="")</f>
        <v>1</v>
      </c>
      <c r="R1318" s="36" cm="1">
        <f t="array" ref="R1318">AVERAGE(IF(Table2[[#This Row],[Min_aerobic_1]:[Min_aerobic_2]]="NA",0,Table2[[#This Row],[Min_aerobic_1]:[Min_aerobic_2]]))</f>
        <v>7.1268141488919348E-4</v>
      </c>
    </row>
    <row r="1319" spans="1:18" x14ac:dyDescent="0.35">
      <c r="A1319" s="4" t="s">
        <v>3937</v>
      </c>
      <c r="B1319" s="4" t="s">
        <v>3938</v>
      </c>
      <c r="C1319" s="4" t="s">
        <v>3939</v>
      </c>
      <c r="D1319" s="6">
        <v>2.3970792248978398E-5</v>
      </c>
      <c r="E1319" s="6">
        <v>2.1960504549917102E-5</v>
      </c>
      <c r="F1319" s="6">
        <v>2.7870725642648301E-5</v>
      </c>
      <c r="G1319" s="6">
        <v>2.8248651245886901E-5</v>
      </c>
      <c r="H1319" s="6">
        <v>1.2218095136575999E-5</v>
      </c>
      <c r="I1319" s="6">
        <v>1.15280238192877E-5</v>
      </c>
      <c r="J1319" s="6">
        <v>1.1978217442886401E-5</v>
      </c>
      <c r="K1319" s="6">
        <v>1.2547848126400901E-5</v>
      </c>
      <c r="L1319" s="6">
        <v>1.44493331184943E-5</v>
      </c>
      <c r="M1319" s="6">
        <v>1.20352406743766E-5</v>
      </c>
      <c r="N1319" s="4" t="b">
        <f>_xlfn.XLOOKUP(Table2[[#This Row],[Protein]],Table3[name],Table3[subloc_assigned],"")&lt;&gt;""</f>
        <v>1</v>
      </c>
      <c r="O1319" s="6" t="str" cm="1">
        <f t="array" ref="O1319">IF(Table2[[#This Row],[modeled?]]," "&amp;_xlfn.TEXTJOIN(" ",FALSE,_xlfn._xlws.FILTER(Table3[subloc_assigned],Table3[name]=Table2[[#This Row],[Protein]],""))&amp;" ","")</f>
        <v xml:space="preserve"> c </v>
      </c>
      <c r="P1319" s="6" t="b">
        <f>OR(ISNUMBER(FIND(" m ",Table2[[#This Row],[loc?]])),ISNUMBER(FIND(" mm ",Table2[[#This Row],[loc?]])))</f>
        <v>0</v>
      </c>
      <c r="Q1319" s="6" t="b">
        <f>AND(OR(ISNUMBER(FIND(" m ",Table2[[#This Row],[loc?]])),ISNUMBER(FIND(" mm ",Table2[[#This Row],[loc?]]))),SUBSTITUTE(SUBSTITUTE(Table2[[#This Row],[loc?]]," m ","")," mm ","")="")</f>
        <v>0</v>
      </c>
      <c r="R1319" s="36" cm="1">
        <f t="array" ref="R1319">AVERAGE(IF(Table2[[#This Row],[Min_aerobic_1]:[Min_aerobic_2]]="NA",0,Table2[[#This Row],[Min_aerobic_1]:[Min_aerobic_2]]))</f>
        <v>2.2965648399447748E-5</v>
      </c>
    </row>
    <row r="1320" spans="1:18" x14ac:dyDescent="0.35">
      <c r="A1320" s="4" t="s">
        <v>3940</v>
      </c>
      <c r="B1320" s="4" t="s">
        <v>3941</v>
      </c>
      <c r="C1320" s="4" t="s">
        <v>3942</v>
      </c>
      <c r="D1320" s="6">
        <v>7.3826904682275593E-5</v>
      </c>
      <c r="E1320" s="6">
        <v>6.5235202741753393E-5</v>
      </c>
      <c r="F1320" s="6">
        <v>7.4867446101841895E-5</v>
      </c>
      <c r="G1320" s="6">
        <v>7.2198241316733905E-5</v>
      </c>
      <c r="H1320" s="6">
        <v>8.7404763753746301E-5</v>
      </c>
      <c r="I1320" s="6">
        <v>8.2950982844564697E-5</v>
      </c>
      <c r="J1320" s="6">
        <v>9.3377837000366E-5</v>
      </c>
      <c r="K1320" s="6">
        <v>8.6516763906606506E-5</v>
      </c>
      <c r="L1320" s="6">
        <v>8.9618228757733305E-5</v>
      </c>
      <c r="M1320" s="6">
        <v>9.1944562413747693E-5</v>
      </c>
      <c r="N1320" s="4" t="b">
        <f>_xlfn.XLOOKUP(Table2[[#This Row],[Protein]],Table3[name],Table3[subloc_assigned],"")&lt;&gt;""</f>
        <v>1</v>
      </c>
      <c r="O1320" s="6" t="str" cm="1">
        <f t="array" ref="O1320">IF(Table2[[#This Row],[modeled?]]," "&amp;_xlfn.TEXTJOIN(" ",FALSE,_xlfn._xlws.FILTER(Table3[subloc_assigned],Table3[name]=Table2[[#This Row],[Protein]],""))&amp;" ","")</f>
        <v xml:space="preserve"> gm </v>
      </c>
      <c r="P1320" s="6" t="b">
        <f>OR(ISNUMBER(FIND(" m ",Table2[[#This Row],[loc?]])),ISNUMBER(FIND(" mm ",Table2[[#This Row],[loc?]])))</f>
        <v>0</v>
      </c>
      <c r="Q1320" s="6" t="b">
        <f>AND(OR(ISNUMBER(FIND(" m ",Table2[[#This Row],[loc?]])),ISNUMBER(FIND(" mm ",Table2[[#This Row],[loc?]]))),SUBSTITUTE(SUBSTITUTE(Table2[[#This Row],[loc?]]," m ","")," mm ","")="")</f>
        <v>0</v>
      </c>
      <c r="R1320" s="36" cm="1">
        <f t="array" ref="R1320">AVERAGE(IF(Table2[[#This Row],[Min_aerobic_1]:[Min_aerobic_2]]="NA",0,Table2[[#This Row],[Min_aerobic_1]:[Min_aerobic_2]]))</f>
        <v>6.95310537120145E-5</v>
      </c>
    </row>
    <row r="1321" spans="1:18" x14ac:dyDescent="0.35">
      <c r="A1321" s="4" t="s">
        <v>3943</v>
      </c>
      <c r="B1321" s="4" t="s">
        <v>3944</v>
      </c>
      <c r="C1321" s="4" t="s">
        <v>3945</v>
      </c>
      <c r="D1321" s="6">
        <v>5.1090594206495803E-5</v>
      </c>
      <c r="E1321" s="6">
        <v>4.1399828261278798E-5</v>
      </c>
      <c r="F1321" s="6">
        <v>5.1039140205736002E-5</v>
      </c>
      <c r="G1321" s="6">
        <v>5.11120850839398E-5</v>
      </c>
      <c r="H1321" s="6">
        <v>4.28850489516456E-5</v>
      </c>
      <c r="I1321" s="6">
        <v>4.2579135345074002E-5</v>
      </c>
      <c r="J1321" s="6">
        <v>4.6023188541826699E-5</v>
      </c>
      <c r="K1321" s="6">
        <v>4.4650031426712897E-5</v>
      </c>
      <c r="L1321" s="6">
        <v>4.7560827725354998E-5</v>
      </c>
      <c r="M1321" s="6">
        <v>4.7999605162689002E-5</v>
      </c>
      <c r="N1321" s="4" t="b">
        <f>_xlfn.XLOOKUP(Table2[[#This Row],[Protein]],Table3[name],Table3[subloc_assigned],"")&lt;&gt;""</f>
        <v>1</v>
      </c>
      <c r="O1321" s="6" t="str" cm="1">
        <f t="array" ref="O1321">IF(Table2[[#This Row],[modeled?]]," "&amp;_xlfn.TEXTJOIN(" ",FALSE,_xlfn._xlws.FILTER(Table3[subloc_assigned],Table3[name]=Table2[[#This Row],[Protein]],""))&amp;" ","")</f>
        <v xml:space="preserve"> en </v>
      </c>
      <c r="P1321" s="6" t="b">
        <f>OR(ISNUMBER(FIND(" m ",Table2[[#This Row],[loc?]])),ISNUMBER(FIND(" mm ",Table2[[#This Row],[loc?]])))</f>
        <v>0</v>
      </c>
      <c r="Q1321" s="6" t="b">
        <f>AND(OR(ISNUMBER(FIND(" m ",Table2[[#This Row],[loc?]])),ISNUMBER(FIND(" mm ",Table2[[#This Row],[loc?]]))),SUBSTITUTE(SUBSTITUTE(Table2[[#This Row],[loc?]]," m ","")," mm ","")="")</f>
        <v>0</v>
      </c>
      <c r="R1321" s="36" cm="1">
        <f t="array" ref="R1321">AVERAGE(IF(Table2[[#This Row],[Min_aerobic_1]:[Min_aerobic_2]]="NA",0,Table2[[#This Row],[Min_aerobic_1]:[Min_aerobic_2]]))</f>
        <v>4.6245211233887304E-5</v>
      </c>
    </row>
    <row r="1322" spans="1:18" x14ac:dyDescent="0.35">
      <c r="A1322" s="4" t="s">
        <v>3946</v>
      </c>
      <c r="B1322" s="4" t="s">
        <v>3947</v>
      </c>
      <c r="C1322" s="4" t="s">
        <v>3948</v>
      </c>
      <c r="D1322" s="6">
        <v>4.1123584419629002E-5</v>
      </c>
      <c r="E1322" s="6">
        <v>3.9374270233698902E-5</v>
      </c>
      <c r="F1322" s="6">
        <v>5.57766058244824E-5</v>
      </c>
      <c r="G1322" s="6">
        <v>5.7725964034248501E-5</v>
      </c>
      <c r="H1322" s="6">
        <v>1.5779658886963899E-5</v>
      </c>
      <c r="I1322" s="6">
        <v>1.8236292969891802E-5</v>
      </c>
      <c r="J1322" s="6">
        <v>1.8921787323133701E-5</v>
      </c>
      <c r="K1322" s="6">
        <v>1.74273218397157E-5</v>
      </c>
      <c r="L1322" s="6">
        <v>1.9266734838786E-5</v>
      </c>
      <c r="M1322" s="6">
        <v>2.0269378202474701E-5</v>
      </c>
      <c r="N1322" s="4" t="b">
        <f>_xlfn.XLOOKUP(Table2[[#This Row],[Protein]],Table3[name],Table3[subloc_assigned],"")&lt;&gt;""</f>
        <v>1</v>
      </c>
      <c r="O1322" s="6" t="str" cm="1">
        <f t="array" ref="O1322">IF(Table2[[#This Row],[modeled?]]," "&amp;_xlfn.TEXTJOIN(" ",FALSE,_xlfn._xlws.FILTER(Table3[subloc_assigned],Table3[name]=Table2[[#This Row],[Protein]],""))&amp;" ","")</f>
        <v xml:space="preserve"> mm </v>
      </c>
      <c r="P1322" s="6" t="b">
        <f>OR(ISNUMBER(FIND(" m ",Table2[[#This Row],[loc?]])),ISNUMBER(FIND(" mm ",Table2[[#This Row],[loc?]])))</f>
        <v>1</v>
      </c>
      <c r="Q1322" s="6" t="b">
        <f>AND(OR(ISNUMBER(FIND(" m ",Table2[[#This Row],[loc?]])),ISNUMBER(FIND(" mm ",Table2[[#This Row],[loc?]]))),SUBSTITUTE(SUBSTITUTE(Table2[[#This Row],[loc?]]," m ","")," mm ","")="")</f>
        <v>1</v>
      </c>
      <c r="R1322" s="36" cm="1">
        <f t="array" ref="R1322">AVERAGE(IF(Table2[[#This Row],[Min_aerobic_1]:[Min_aerobic_2]]="NA",0,Table2[[#This Row],[Min_aerobic_1]:[Min_aerobic_2]]))</f>
        <v>4.0248927326663956E-5</v>
      </c>
    </row>
    <row r="1323" spans="1:18" x14ac:dyDescent="0.35">
      <c r="A1323" s="4" t="s">
        <v>3949</v>
      </c>
      <c r="B1323" s="4" t="s">
        <v>3950</v>
      </c>
      <c r="C1323" s="4" t="s">
        <v>3951</v>
      </c>
      <c r="D1323" s="4">
        <v>3.0996419568249801E-4</v>
      </c>
      <c r="E1323" s="4">
        <v>2.8964301825397599E-4</v>
      </c>
      <c r="F1323" s="4">
        <v>3.5107045067233201E-4</v>
      </c>
      <c r="G1323" s="4">
        <v>3.45150788742195E-4</v>
      </c>
      <c r="H1323" s="6">
        <v>2.39953550007392E-5</v>
      </c>
      <c r="I1323" s="6">
        <v>2.6552188418161799E-5</v>
      </c>
      <c r="J1323" s="6">
        <v>2.6896907504863399E-5</v>
      </c>
      <c r="K1323" s="6">
        <v>2.35374584349162E-5</v>
      </c>
      <c r="L1323" s="6">
        <v>2.53994591096994E-5</v>
      </c>
      <c r="M1323" s="6">
        <v>2.6136510407679899E-5</v>
      </c>
      <c r="N1323" s="4" t="b">
        <f>_xlfn.XLOOKUP(Table2[[#This Row],[Protein]],Table3[name],Table3[subloc_assigned],"")&lt;&gt;""</f>
        <v>1</v>
      </c>
      <c r="O1323" s="6" t="str" cm="1">
        <f t="array" ref="O1323">IF(Table2[[#This Row],[modeled?]]," "&amp;_xlfn.TEXTJOIN(" ",FALSE,_xlfn._xlws.FILTER(Table3[subloc_assigned],Table3[name]=Table2[[#This Row],[Protein]],""))&amp;" ","")</f>
        <v xml:space="preserve"> mm </v>
      </c>
      <c r="P1323" s="6" t="b">
        <f>OR(ISNUMBER(FIND(" m ",Table2[[#This Row],[loc?]])),ISNUMBER(FIND(" mm ",Table2[[#This Row],[loc?]])))</f>
        <v>1</v>
      </c>
      <c r="Q1323" s="6" t="b">
        <f>AND(OR(ISNUMBER(FIND(" m ",Table2[[#This Row],[loc?]])),ISNUMBER(FIND(" mm ",Table2[[#This Row],[loc?]]))),SUBSTITUTE(SUBSTITUTE(Table2[[#This Row],[loc?]]," m ","")," mm ","")="")</f>
        <v>1</v>
      </c>
      <c r="R1323" s="36" cm="1">
        <f t="array" ref="R1323">AVERAGE(IF(Table2[[#This Row],[Min_aerobic_1]:[Min_aerobic_2]]="NA",0,Table2[[#This Row],[Min_aerobic_1]:[Min_aerobic_2]]))</f>
        <v>2.9980360696823703E-4</v>
      </c>
    </row>
    <row r="1324" spans="1:18" x14ac:dyDescent="0.35">
      <c r="A1324" s="4" t="s">
        <v>3952</v>
      </c>
      <c r="B1324" s="4" t="s">
        <v>3953</v>
      </c>
      <c r="C1324" s="4" t="s">
        <v>3954</v>
      </c>
      <c r="D1324" s="4">
        <v>1.37832323325095E-4</v>
      </c>
      <c r="E1324" s="4">
        <v>1.4755512602312001E-4</v>
      </c>
      <c r="F1324" s="4">
        <v>1.45909885939242E-4</v>
      </c>
      <c r="G1324" s="4">
        <v>1.4237197941373899E-4</v>
      </c>
      <c r="H1324" s="4">
        <v>4.4931389635095203E-4</v>
      </c>
      <c r="I1324" s="4">
        <v>4.8069770133880299E-4</v>
      </c>
      <c r="J1324" s="4">
        <v>4.5640566933508698E-4</v>
      </c>
      <c r="K1324" s="4">
        <v>5.5215317762303401E-4</v>
      </c>
      <c r="L1324" s="4">
        <v>5.42607999270812E-4</v>
      </c>
      <c r="M1324" s="4">
        <v>5.5264756460480201E-4</v>
      </c>
      <c r="N1324" s="4" t="b">
        <f>_xlfn.XLOOKUP(Table2[[#This Row],[Protein]],Table3[name],Table3[subloc_assigned],"")&lt;&gt;""</f>
        <v>0</v>
      </c>
      <c r="O1324" s="6" t="str" cm="1">
        <f t="array" ref="O1324">IF(Table2[[#This Row],[modeled?]]," "&amp;_xlfn.TEXTJOIN(" ",FALSE,_xlfn._xlws.FILTER(Table3[subloc_assigned],Table3[name]=Table2[[#This Row],[Protein]],""))&amp;" ","")</f>
        <v/>
      </c>
      <c r="P1324" s="6" t="b">
        <f>OR(ISNUMBER(FIND(" m ",Table2[[#This Row],[loc?]])),ISNUMBER(FIND(" mm ",Table2[[#This Row],[loc?]])))</f>
        <v>0</v>
      </c>
      <c r="Q1324" s="6" t="b">
        <f>AND(OR(ISNUMBER(FIND(" m ",Table2[[#This Row],[loc?]])),ISNUMBER(FIND(" mm ",Table2[[#This Row],[loc?]]))),SUBSTITUTE(SUBSTITUTE(Table2[[#This Row],[loc?]]," m ","")," mm ","")="")</f>
        <v>0</v>
      </c>
      <c r="R1324" s="36" cm="1">
        <f t="array" ref="R1324">AVERAGE(IF(Table2[[#This Row],[Min_aerobic_1]:[Min_aerobic_2]]="NA",0,Table2[[#This Row],[Min_aerobic_1]:[Min_aerobic_2]]))</f>
        <v>1.426937246741075E-4</v>
      </c>
    </row>
    <row r="1325" spans="1:18" x14ac:dyDescent="0.35">
      <c r="A1325" s="4" t="s">
        <v>3955</v>
      </c>
      <c r="B1325" s="4" t="s">
        <v>3956</v>
      </c>
      <c r="C1325" s="4" t="s">
        <v>3957</v>
      </c>
      <c r="D1325" s="4">
        <v>1.7132349930087999E-4</v>
      </c>
      <c r="E1325" s="4">
        <v>1.6792682814360701E-4</v>
      </c>
      <c r="F1325" s="4">
        <v>4.0613321753256399E-4</v>
      </c>
      <c r="G1325" s="4">
        <v>4.1112983467543498E-4</v>
      </c>
      <c r="H1325" s="4">
        <v>1.2481031871965499E-4</v>
      </c>
      <c r="I1325" s="4">
        <v>1.2398860166409399E-4</v>
      </c>
      <c r="J1325" s="4">
        <v>1.2195088281301E-4</v>
      </c>
      <c r="K1325" s="4">
        <v>2.6672358321324599E-4</v>
      </c>
      <c r="L1325" s="4">
        <v>2.8761905303118E-4</v>
      </c>
      <c r="M1325" s="4">
        <v>2.7132612550426102E-4</v>
      </c>
      <c r="N1325" s="4" t="b">
        <f>_xlfn.XLOOKUP(Table2[[#This Row],[Protein]],Table3[name],Table3[subloc_assigned],"")&lt;&gt;""</f>
        <v>1</v>
      </c>
      <c r="O1325" s="6" t="str" cm="1">
        <f t="array" ref="O1325">IF(Table2[[#This Row],[modeled?]]," "&amp;_xlfn.TEXTJOIN(" ",FALSE,_xlfn._xlws.FILTER(Table3[subloc_assigned],Table3[name]=Table2[[#This Row],[Protein]],""))&amp;" ","")</f>
        <v xml:space="preserve"> c </v>
      </c>
      <c r="P1325" s="6" t="b">
        <f>OR(ISNUMBER(FIND(" m ",Table2[[#This Row],[loc?]])),ISNUMBER(FIND(" mm ",Table2[[#This Row],[loc?]])))</f>
        <v>0</v>
      </c>
      <c r="Q1325" s="6" t="b">
        <f>AND(OR(ISNUMBER(FIND(" m ",Table2[[#This Row],[loc?]])),ISNUMBER(FIND(" mm ",Table2[[#This Row],[loc?]]))),SUBSTITUTE(SUBSTITUTE(Table2[[#This Row],[loc?]]," m ","")," mm ","")="")</f>
        <v>0</v>
      </c>
      <c r="R1325" s="36" cm="1">
        <f t="array" ref="R1325">AVERAGE(IF(Table2[[#This Row],[Min_aerobic_1]:[Min_aerobic_2]]="NA",0,Table2[[#This Row],[Min_aerobic_1]:[Min_aerobic_2]]))</f>
        <v>1.6962516372224352E-4</v>
      </c>
    </row>
    <row r="1326" spans="1:18" x14ac:dyDescent="0.35">
      <c r="A1326" s="4" t="s">
        <v>3958</v>
      </c>
      <c r="B1326" s="4" t="s">
        <v>3959</v>
      </c>
      <c r="C1326" s="4" t="s">
        <v>3960</v>
      </c>
      <c r="D1326" s="6">
        <v>1.2129618529860101E-5</v>
      </c>
      <c r="E1326" s="6">
        <v>9.6020015720038903E-6</v>
      </c>
      <c r="F1326" s="6">
        <v>1.27227143595802E-5</v>
      </c>
      <c r="G1326" s="6">
        <v>2.57549572768378E-5</v>
      </c>
      <c r="H1326" s="6">
        <v>4.0885048319984101E-5</v>
      </c>
      <c r="I1326" s="6">
        <v>4.1906878475971798E-5</v>
      </c>
      <c r="J1326" s="6">
        <v>4.0525466334241502E-5</v>
      </c>
      <c r="K1326" s="6">
        <v>4.6274827521258499E-5</v>
      </c>
      <c r="L1326" s="6">
        <v>5.0002653077732301E-5</v>
      </c>
      <c r="M1326" s="6">
        <v>4.8363534097279001E-5</v>
      </c>
      <c r="N1326" s="4" t="b">
        <f>_xlfn.XLOOKUP(Table2[[#This Row],[Protein]],Table3[name],Table3[subloc_assigned],"")&lt;&gt;""</f>
        <v>0</v>
      </c>
      <c r="O1326" s="6" t="str" cm="1">
        <f t="array" ref="O1326">IF(Table2[[#This Row],[modeled?]]," "&amp;_xlfn.TEXTJOIN(" ",FALSE,_xlfn._xlws.FILTER(Table3[subloc_assigned],Table3[name]=Table2[[#This Row],[Protein]],""))&amp;" ","")</f>
        <v/>
      </c>
      <c r="P1326" s="6" t="b">
        <f>OR(ISNUMBER(FIND(" m ",Table2[[#This Row],[loc?]])),ISNUMBER(FIND(" mm ",Table2[[#This Row],[loc?]])))</f>
        <v>0</v>
      </c>
      <c r="Q1326" s="6" t="b">
        <f>AND(OR(ISNUMBER(FIND(" m ",Table2[[#This Row],[loc?]])),ISNUMBER(FIND(" mm ",Table2[[#This Row],[loc?]]))),SUBSTITUTE(SUBSTITUTE(Table2[[#This Row],[loc?]]," m ","")," mm ","")="")</f>
        <v>0</v>
      </c>
      <c r="R1326" s="36" cm="1">
        <f t="array" ref="R1326">AVERAGE(IF(Table2[[#This Row],[Min_aerobic_1]:[Min_aerobic_2]]="NA",0,Table2[[#This Row],[Min_aerobic_1]:[Min_aerobic_2]]))</f>
        <v>1.0865810050931995E-5</v>
      </c>
    </row>
    <row r="1327" spans="1:18" x14ac:dyDescent="0.35">
      <c r="A1327" s="4" t="s">
        <v>3961</v>
      </c>
      <c r="B1327" s="4" t="s">
        <v>3962</v>
      </c>
      <c r="C1327" s="4" t="s">
        <v>3963</v>
      </c>
      <c r="D1327" s="4" t="s">
        <v>19</v>
      </c>
      <c r="E1327" s="4" t="s">
        <v>19</v>
      </c>
      <c r="F1327" s="4" t="s">
        <v>19</v>
      </c>
      <c r="G1327" s="4" t="s">
        <v>19</v>
      </c>
      <c r="H1327" s="6">
        <v>5.9016630081439696E-6</v>
      </c>
      <c r="I1327" s="6">
        <v>5.7329757950671701E-6</v>
      </c>
      <c r="J1327" s="6">
        <v>6.1403407248762897E-6</v>
      </c>
      <c r="K1327" s="6">
        <v>6.0642057033411403E-6</v>
      </c>
      <c r="L1327" s="6">
        <v>6.3564456674477801E-6</v>
      </c>
      <c r="M1327" s="6">
        <v>6.2165573368256997E-6</v>
      </c>
      <c r="N1327" s="4" t="b">
        <f>_xlfn.XLOOKUP(Table2[[#This Row],[Protein]],Table3[name],Table3[subloc_assigned],"")&lt;&gt;""</f>
        <v>0</v>
      </c>
      <c r="O1327" s="6" t="str" cm="1">
        <f t="array" ref="O1327">IF(Table2[[#This Row],[modeled?]]," "&amp;_xlfn.TEXTJOIN(" ",FALSE,_xlfn._xlws.FILTER(Table3[subloc_assigned],Table3[name]=Table2[[#This Row],[Protein]],""))&amp;" ","")</f>
        <v/>
      </c>
      <c r="P1327" s="6" t="b">
        <f>OR(ISNUMBER(FIND(" m ",Table2[[#This Row],[loc?]])),ISNUMBER(FIND(" mm ",Table2[[#This Row],[loc?]])))</f>
        <v>0</v>
      </c>
      <c r="Q1327" s="6" t="b">
        <f>AND(OR(ISNUMBER(FIND(" m ",Table2[[#This Row],[loc?]])),ISNUMBER(FIND(" mm ",Table2[[#This Row],[loc?]]))),SUBSTITUTE(SUBSTITUTE(Table2[[#This Row],[loc?]]," m ","")," mm ","")="")</f>
        <v>0</v>
      </c>
      <c r="R1327" s="36" cm="1">
        <f t="array" ref="R1327">AVERAGE(IF(Table2[[#This Row],[Min_aerobic_1]:[Min_aerobic_2]]="NA",0,Table2[[#This Row],[Min_aerobic_1]:[Min_aerobic_2]]))</f>
        <v>0</v>
      </c>
    </row>
    <row r="1328" spans="1:18" x14ac:dyDescent="0.35">
      <c r="A1328" s="4" t="s">
        <v>3964</v>
      </c>
      <c r="B1328" s="4" t="s">
        <v>3965</v>
      </c>
      <c r="C1328" s="4" t="s">
        <v>3966</v>
      </c>
      <c r="D1328" s="6">
        <v>6.8002574817251093E-5</v>
      </c>
      <c r="E1328" s="6">
        <v>7.4370576355381899E-5</v>
      </c>
      <c r="F1328" s="6">
        <v>8.1854685751208604E-5</v>
      </c>
      <c r="G1328" s="6">
        <v>8.3997498432205003E-5</v>
      </c>
      <c r="H1328" s="6">
        <v>4.0790344063375102E-5</v>
      </c>
      <c r="I1328" s="6">
        <v>4.3288014445212499E-5</v>
      </c>
      <c r="J1328" s="6">
        <v>4.3955418411497102E-5</v>
      </c>
      <c r="K1328" s="6">
        <v>5.7766404980985401E-5</v>
      </c>
      <c r="L1328" s="6">
        <v>6.0148821148606801E-5</v>
      </c>
      <c r="M1328" s="6">
        <v>5.9061704081276099E-5</v>
      </c>
      <c r="N1328" s="4" t="b">
        <f>_xlfn.XLOOKUP(Table2[[#This Row],[Protein]],Table3[name],Table3[subloc_assigned],"")&lt;&gt;""</f>
        <v>0</v>
      </c>
      <c r="O1328" s="6" t="str" cm="1">
        <f t="array" ref="O1328">IF(Table2[[#This Row],[modeled?]]," "&amp;_xlfn.TEXTJOIN(" ",FALSE,_xlfn._xlws.FILTER(Table3[subloc_assigned],Table3[name]=Table2[[#This Row],[Protein]],""))&amp;" ","")</f>
        <v/>
      </c>
      <c r="P1328" s="6" t="b">
        <f>OR(ISNUMBER(FIND(" m ",Table2[[#This Row],[loc?]])),ISNUMBER(FIND(" mm ",Table2[[#This Row],[loc?]])))</f>
        <v>0</v>
      </c>
      <c r="Q1328" s="6" t="b">
        <f>AND(OR(ISNUMBER(FIND(" m ",Table2[[#This Row],[loc?]])),ISNUMBER(FIND(" mm ",Table2[[#This Row],[loc?]]))),SUBSTITUTE(SUBSTITUTE(Table2[[#This Row],[loc?]]," m ","")," mm ","")="")</f>
        <v>0</v>
      </c>
      <c r="R1328" s="36" cm="1">
        <f t="array" ref="R1328">AVERAGE(IF(Table2[[#This Row],[Min_aerobic_1]:[Min_aerobic_2]]="NA",0,Table2[[#This Row],[Min_aerobic_1]:[Min_aerobic_2]]))</f>
        <v>7.1186575586316503E-5</v>
      </c>
    </row>
    <row r="1329" spans="1:18" x14ac:dyDescent="0.35">
      <c r="A1329" s="4" t="s">
        <v>3967</v>
      </c>
      <c r="B1329" s="4" t="s">
        <v>3968</v>
      </c>
      <c r="C1329" s="4" t="s">
        <v>3969</v>
      </c>
      <c r="D1329" s="4">
        <v>1.3586899110782001E-4</v>
      </c>
      <c r="E1329" s="4">
        <v>1.1261257151044E-4</v>
      </c>
      <c r="F1329" s="4">
        <v>1.86648586150021E-4</v>
      </c>
      <c r="G1329" s="4">
        <v>1.8203890415029601E-4</v>
      </c>
      <c r="H1329" s="4">
        <v>1.6484773133437099E-4</v>
      </c>
      <c r="I1329" s="4">
        <v>1.6338510265342601E-4</v>
      </c>
      <c r="J1329" s="4">
        <v>1.6565197451485E-4</v>
      </c>
      <c r="K1329" s="4">
        <v>1.6858364469935099E-4</v>
      </c>
      <c r="L1329" s="4">
        <v>1.79336754714834E-4</v>
      </c>
      <c r="M1329" s="4">
        <v>1.8371192887930101E-4</v>
      </c>
      <c r="N1329" s="4" t="b">
        <f>_xlfn.XLOOKUP(Table2[[#This Row],[Protein]],Table3[name],Table3[subloc_assigned],"")&lt;&gt;""</f>
        <v>0</v>
      </c>
      <c r="O1329" s="6" t="str" cm="1">
        <f t="array" ref="O1329">IF(Table2[[#This Row],[modeled?]]," "&amp;_xlfn.TEXTJOIN(" ",FALSE,_xlfn._xlws.FILTER(Table3[subloc_assigned],Table3[name]=Table2[[#This Row],[Protein]],""))&amp;" ","")</f>
        <v/>
      </c>
      <c r="P1329" s="6" t="b">
        <f>OR(ISNUMBER(FIND(" m ",Table2[[#This Row],[loc?]])),ISNUMBER(FIND(" mm ",Table2[[#This Row],[loc?]])))</f>
        <v>0</v>
      </c>
      <c r="Q1329" s="6" t="b">
        <f>AND(OR(ISNUMBER(FIND(" m ",Table2[[#This Row],[loc?]])),ISNUMBER(FIND(" mm ",Table2[[#This Row],[loc?]]))),SUBSTITUTE(SUBSTITUTE(Table2[[#This Row],[loc?]]," m ","")," mm ","")="")</f>
        <v>0</v>
      </c>
      <c r="R1329" s="36" cm="1">
        <f t="array" ref="R1329">AVERAGE(IF(Table2[[#This Row],[Min_aerobic_1]:[Min_aerobic_2]]="NA",0,Table2[[#This Row],[Min_aerobic_1]:[Min_aerobic_2]]))</f>
        <v>1.2424078130913001E-4</v>
      </c>
    </row>
    <row r="1330" spans="1:18" x14ac:dyDescent="0.35">
      <c r="A1330" s="4" t="s">
        <v>3970</v>
      </c>
      <c r="B1330" s="4" t="s">
        <v>3971</v>
      </c>
      <c r="C1330" s="4" t="s">
        <v>3972</v>
      </c>
      <c r="D1330" s="4">
        <v>1.7591404760589401E-3</v>
      </c>
      <c r="E1330" s="4">
        <v>1.9755766176239001E-3</v>
      </c>
      <c r="F1330" s="4">
        <v>1.6940720542936399E-3</v>
      </c>
      <c r="G1330" s="4">
        <v>1.6260267157400599E-3</v>
      </c>
      <c r="H1330" s="4">
        <v>2.1541808183735901E-3</v>
      </c>
      <c r="I1330" s="4">
        <v>2.3131516937828301E-3</v>
      </c>
      <c r="J1330" s="4">
        <v>2.2103348191351299E-3</v>
      </c>
      <c r="K1330" s="4">
        <v>2.4039016142861601E-3</v>
      </c>
      <c r="L1330" s="4">
        <v>2.3656607765300298E-3</v>
      </c>
      <c r="M1330" s="4">
        <v>2.3204456192898598E-3</v>
      </c>
      <c r="N1330" s="4" t="b">
        <f>_xlfn.XLOOKUP(Table2[[#This Row],[Protein]],Table3[name],Table3[subloc_assigned],"")&lt;&gt;""</f>
        <v>1</v>
      </c>
      <c r="O1330" s="6" t="str" cm="1">
        <f t="array" ref="O1330">IF(Table2[[#This Row],[modeled?]]," "&amp;_xlfn.TEXTJOIN(" ",FALSE,_xlfn._xlws.FILTER(Table3[subloc_assigned],Table3[name]=Table2[[#This Row],[Protein]],""))&amp;" ","")</f>
        <v xml:space="preserve"> c </v>
      </c>
      <c r="P1330" s="6" t="b">
        <f>OR(ISNUMBER(FIND(" m ",Table2[[#This Row],[loc?]])),ISNUMBER(FIND(" mm ",Table2[[#This Row],[loc?]])))</f>
        <v>0</v>
      </c>
      <c r="Q1330" s="6" t="b">
        <f>AND(OR(ISNUMBER(FIND(" m ",Table2[[#This Row],[loc?]])),ISNUMBER(FIND(" mm ",Table2[[#This Row],[loc?]]))),SUBSTITUTE(SUBSTITUTE(Table2[[#This Row],[loc?]]," m ","")," mm ","")="")</f>
        <v>0</v>
      </c>
      <c r="R1330" s="36" cm="1">
        <f t="array" ref="R1330">AVERAGE(IF(Table2[[#This Row],[Min_aerobic_1]:[Min_aerobic_2]]="NA",0,Table2[[#This Row],[Min_aerobic_1]:[Min_aerobic_2]]))</f>
        <v>1.8673585468414202E-3</v>
      </c>
    </row>
    <row r="1331" spans="1:18" x14ac:dyDescent="0.35">
      <c r="A1331" s="4" t="s">
        <v>3973</v>
      </c>
      <c r="B1331" s="4" t="s">
        <v>3974</v>
      </c>
      <c r="C1331" s="4" t="s">
        <v>3975</v>
      </c>
      <c r="D1331" s="4">
        <v>2.2604361705501402E-3</v>
      </c>
      <c r="E1331" s="4">
        <v>3.1818008377878701E-3</v>
      </c>
      <c r="F1331" s="4">
        <v>2.79882231999603E-3</v>
      </c>
      <c r="G1331" s="4">
        <v>2.96142055265657E-3</v>
      </c>
      <c r="H1331" s="4">
        <v>2.5746402646409398E-3</v>
      </c>
      <c r="I1331" s="4">
        <v>2.73061618946435E-3</v>
      </c>
      <c r="J1331" s="4">
        <v>2.6787264022919599E-3</v>
      </c>
      <c r="K1331" s="4">
        <v>3.36074037101264E-3</v>
      </c>
      <c r="L1331" s="4">
        <v>3.4088233909763E-3</v>
      </c>
      <c r="M1331" s="4">
        <v>3.37967734546043E-3</v>
      </c>
      <c r="N1331" s="4" t="b">
        <f>_xlfn.XLOOKUP(Table2[[#This Row],[Protein]],Table3[name],Table3[subloc_assigned],"")&lt;&gt;""</f>
        <v>1</v>
      </c>
      <c r="O1331" s="6" t="str" cm="1">
        <f t="array" ref="O1331">IF(Table2[[#This Row],[modeled?]]," "&amp;_xlfn.TEXTJOIN(" ",FALSE,_xlfn._xlws.FILTER(Table3[subloc_assigned],Table3[name]=Table2[[#This Row],[Protein]],""))&amp;" ","")</f>
        <v xml:space="preserve"> c </v>
      </c>
      <c r="P1331" s="6" t="b">
        <f>OR(ISNUMBER(FIND(" m ",Table2[[#This Row],[loc?]])),ISNUMBER(FIND(" mm ",Table2[[#This Row],[loc?]])))</f>
        <v>0</v>
      </c>
      <c r="Q1331" s="6" t="b">
        <f>AND(OR(ISNUMBER(FIND(" m ",Table2[[#This Row],[loc?]])),ISNUMBER(FIND(" mm ",Table2[[#This Row],[loc?]]))),SUBSTITUTE(SUBSTITUTE(Table2[[#This Row],[loc?]]," m ","")," mm ","")="")</f>
        <v>0</v>
      </c>
      <c r="R1331" s="36" cm="1">
        <f t="array" ref="R1331">AVERAGE(IF(Table2[[#This Row],[Min_aerobic_1]:[Min_aerobic_2]]="NA",0,Table2[[#This Row],[Min_aerobic_1]:[Min_aerobic_2]]))</f>
        <v>2.721118504169005E-3</v>
      </c>
    </row>
    <row r="1332" spans="1:18" x14ac:dyDescent="0.35">
      <c r="A1332" s="4" t="s">
        <v>3976</v>
      </c>
      <c r="B1332" s="4" t="s">
        <v>3977</v>
      </c>
      <c r="C1332" s="4" t="s">
        <v>3978</v>
      </c>
      <c r="D1332" s="4">
        <v>4.6830509625471099E-4</v>
      </c>
      <c r="E1332" s="4">
        <v>6.9692725856385096E-4</v>
      </c>
      <c r="F1332" s="4">
        <v>4.7828128607255502E-4</v>
      </c>
      <c r="G1332" s="4">
        <v>4.8550125772059302E-4</v>
      </c>
      <c r="H1332" s="4">
        <v>6.3225296110851897E-4</v>
      </c>
      <c r="I1332" s="4">
        <v>6.1378686397370698E-4</v>
      </c>
      <c r="J1332" s="4">
        <v>6.5512838861460203E-4</v>
      </c>
      <c r="K1332" s="4">
        <v>5.9246109245869995E-4</v>
      </c>
      <c r="L1332" s="4">
        <v>7.0818534060808098E-4</v>
      </c>
      <c r="M1332" s="4">
        <v>6.9026307831256497E-4</v>
      </c>
      <c r="N1332" s="4" t="b">
        <f>_xlfn.XLOOKUP(Table2[[#This Row],[Protein]],Table3[name],Table3[subloc_assigned],"")&lt;&gt;""</f>
        <v>1</v>
      </c>
      <c r="O1332" s="6" t="str" cm="1">
        <f t="array" ref="O1332">IF(Table2[[#This Row],[modeled?]]," "&amp;_xlfn.TEXTJOIN(" ",FALSE,_xlfn._xlws.FILTER(Table3[subloc_assigned],Table3[name]=Table2[[#This Row],[Protein]],""))&amp;" ","")</f>
        <v xml:space="preserve"> c </v>
      </c>
      <c r="P1332" s="6" t="b">
        <f>OR(ISNUMBER(FIND(" m ",Table2[[#This Row],[loc?]])),ISNUMBER(FIND(" mm ",Table2[[#This Row],[loc?]])))</f>
        <v>0</v>
      </c>
      <c r="Q1332" s="6" t="b">
        <f>AND(OR(ISNUMBER(FIND(" m ",Table2[[#This Row],[loc?]])),ISNUMBER(FIND(" mm ",Table2[[#This Row],[loc?]]))),SUBSTITUTE(SUBSTITUTE(Table2[[#This Row],[loc?]]," m ","")," mm ","")="")</f>
        <v>0</v>
      </c>
      <c r="R1332" s="36" cm="1">
        <f t="array" ref="R1332">AVERAGE(IF(Table2[[#This Row],[Min_aerobic_1]:[Min_aerobic_2]]="NA",0,Table2[[#This Row],[Min_aerobic_1]:[Min_aerobic_2]]))</f>
        <v>5.8261617740928094E-4</v>
      </c>
    </row>
    <row r="1333" spans="1:18" x14ac:dyDescent="0.35">
      <c r="A1333" s="4" t="s">
        <v>3979</v>
      </c>
      <c r="B1333" s="4" t="s">
        <v>3980</v>
      </c>
      <c r="C1333" s="4" t="s">
        <v>3981</v>
      </c>
      <c r="D1333" s="6">
        <v>9.4286211700454096E-7</v>
      </c>
      <c r="E1333" s="6">
        <v>1.0497159116814E-6</v>
      </c>
      <c r="F1333" s="6">
        <v>1.4039676586442101E-6</v>
      </c>
      <c r="G1333" s="6">
        <v>9.7316852205853909E-7</v>
      </c>
      <c r="H1333" s="6">
        <v>8.8931895966366604E-7</v>
      </c>
      <c r="I1333" s="6">
        <v>9.3189455629466198E-7</v>
      </c>
      <c r="J1333" s="6">
        <v>9.5604403868159101E-7</v>
      </c>
      <c r="K1333" s="6">
        <v>1.0800350843306E-6</v>
      </c>
      <c r="L1333" s="6">
        <v>1.12161810008704E-6</v>
      </c>
      <c r="M1333" s="6">
        <v>1.1410350178335499E-6</v>
      </c>
      <c r="N1333" s="4" t="b">
        <f>_xlfn.XLOOKUP(Table2[[#This Row],[Protein]],Table3[name],Table3[subloc_assigned],"")&lt;&gt;""</f>
        <v>0</v>
      </c>
      <c r="O1333" s="6" t="str" cm="1">
        <f t="array" ref="O1333">IF(Table2[[#This Row],[modeled?]]," "&amp;_xlfn.TEXTJOIN(" ",FALSE,_xlfn._xlws.FILTER(Table3[subloc_assigned],Table3[name]=Table2[[#This Row],[Protein]],""))&amp;" ","")</f>
        <v/>
      </c>
      <c r="P1333" s="6" t="b">
        <f>OR(ISNUMBER(FIND(" m ",Table2[[#This Row],[loc?]])),ISNUMBER(FIND(" mm ",Table2[[#This Row],[loc?]])))</f>
        <v>0</v>
      </c>
      <c r="Q1333" s="6" t="b">
        <f>AND(OR(ISNUMBER(FIND(" m ",Table2[[#This Row],[loc?]])),ISNUMBER(FIND(" mm ",Table2[[#This Row],[loc?]]))),SUBSTITUTE(SUBSTITUTE(Table2[[#This Row],[loc?]]," m ","")," mm ","")="")</f>
        <v>0</v>
      </c>
      <c r="R1333" s="36" cm="1">
        <f t="array" ref="R1333">AVERAGE(IF(Table2[[#This Row],[Min_aerobic_1]:[Min_aerobic_2]]="NA",0,Table2[[#This Row],[Min_aerobic_1]:[Min_aerobic_2]]))</f>
        <v>9.9628901434297048E-7</v>
      </c>
    </row>
    <row r="1334" spans="1:18" x14ac:dyDescent="0.35">
      <c r="A1334" s="4" t="s">
        <v>3982</v>
      </c>
      <c r="B1334" s="4" t="s">
        <v>3983</v>
      </c>
      <c r="C1334" s="4" t="s">
        <v>3984</v>
      </c>
      <c r="D1334" s="4">
        <v>3.2035502029054302E-3</v>
      </c>
      <c r="E1334" s="4">
        <v>3.7069566717708299E-3</v>
      </c>
      <c r="F1334" s="4">
        <v>3.4501204629680099E-3</v>
      </c>
      <c r="G1334" s="4">
        <v>3.4783638534399198E-3</v>
      </c>
      <c r="H1334" s="4">
        <v>1.4808730935544699E-3</v>
      </c>
      <c r="I1334" s="4">
        <v>1.37368334759096E-3</v>
      </c>
      <c r="J1334" s="4">
        <v>1.38129824336123E-3</v>
      </c>
      <c r="K1334" s="4">
        <v>1.94028617099111E-3</v>
      </c>
      <c r="L1334" s="4">
        <v>1.6329884396210899E-3</v>
      </c>
      <c r="M1334" s="4">
        <v>1.65435876526126E-3</v>
      </c>
      <c r="N1334" s="4" t="b">
        <f>_xlfn.XLOOKUP(Table2[[#This Row],[Protein]],Table3[name],Table3[subloc_assigned],"")&lt;&gt;""</f>
        <v>1</v>
      </c>
      <c r="O1334" s="6" t="str" cm="1">
        <f t="array" ref="O1334">IF(Table2[[#This Row],[modeled?]]," "&amp;_xlfn.TEXTJOIN(" ",FALSE,_xlfn._xlws.FILTER(Table3[subloc_assigned],Table3[name]=Table2[[#This Row],[Protein]],""))&amp;" ","")</f>
        <v xml:space="preserve"> c </v>
      </c>
      <c r="P1334" s="6" t="b">
        <f>OR(ISNUMBER(FIND(" m ",Table2[[#This Row],[loc?]])),ISNUMBER(FIND(" mm ",Table2[[#This Row],[loc?]])))</f>
        <v>0</v>
      </c>
      <c r="Q1334" s="6" t="b">
        <f>AND(OR(ISNUMBER(FIND(" m ",Table2[[#This Row],[loc?]])),ISNUMBER(FIND(" mm ",Table2[[#This Row],[loc?]]))),SUBSTITUTE(SUBSTITUTE(Table2[[#This Row],[loc?]]," m ","")," mm ","")="")</f>
        <v>0</v>
      </c>
      <c r="R1334" s="36" cm="1">
        <f t="array" ref="R1334">AVERAGE(IF(Table2[[#This Row],[Min_aerobic_1]:[Min_aerobic_2]]="NA",0,Table2[[#This Row],[Min_aerobic_1]:[Min_aerobic_2]]))</f>
        <v>3.4552534373381303E-3</v>
      </c>
    </row>
    <row r="1335" spans="1:18" x14ac:dyDescent="0.35">
      <c r="A1335" s="4" t="s">
        <v>3985</v>
      </c>
      <c r="B1335" s="4" t="s">
        <v>3986</v>
      </c>
      <c r="C1335" s="4" t="s">
        <v>3987</v>
      </c>
      <c r="D1335" s="6">
        <v>4.2693760229007202E-6</v>
      </c>
      <c r="E1335" s="6">
        <v>3.2357979073868799E-6</v>
      </c>
      <c r="F1335" s="6">
        <v>4.5654545430673303E-6</v>
      </c>
      <c r="G1335" s="6">
        <v>4.0312773556910399E-6</v>
      </c>
      <c r="H1335" s="6">
        <v>6.7253014565560797E-6</v>
      </c>
      <c r="I1335" s="6">
        <v>7.1340327286415003E-6</v>
      </c>
      <c r="J1335" s="6">
        <v>6.9270801390052399E-6</v>
      </c>
      <c r="K1335" s="6">
        <v>8.7164929602456296E-6</v>
      </c>
      <c r="L1335" s="6">
        <v>9.0242980733173903E-6</v>
      </c>
      <c r="M1335" s="6">
        <v>8.9314301157061907E-6</v>
      </c>
      <c r="N1335" s="4" t="b">
        <f>_xlfn.XLOOKUP(Table2[[#This Row],[Protein]],Table3[name],Table3[subloc_assigned],"")&lt;&gt;""</f>
        <v>1</v>
      </c>
      <c r="O1335" s="6" t="str" cm="1">
        <f t="array" ref="O1335">IF(Table2[[#This Row],[modeled?]]," "&amp;_xlfn.TEXTJOIN(" ",FALSE,_xlfn._xlws.FILTER(Table3[subloc_assigned],Table3[name]=Table2[[#This Row],[Protein]],""))&amp;" ","")</f>
        <v xml:space="preserve"> c </v>
      </c>
      <c r="P1335" s="6" t="b">
        <f>OR(ISNUMBER(FIND(" m ",Table2[[#This Row],[loc?]])),ISNUMBER(FIND(" mm ",Table2[[#This Row],[loc?]])))</f>
        <v>0</v>
      </c>
      <c r="Q1335" s="6" t="b">
        <f>AND(OR(ISNUMBER(FIND(" m ",Table2[[#This Row],[loc?]])),ISNUMBER(FIND(" mm ",Table2[[#This Row],[loc?]]))),SUBSTITUTE(SUBSTITUTE(Table2[[#This Row],[loc?]]," m ","")," mm ","")="")</f>
        <v>0</v>
      </c>
      <c r="R1335" s="36" cm="1">
        <f t="array" ref="R1335">AVERAGE(IF(Table2[[#This Row],[Min_aerobic_1]:[Min_aerobic_2]]="NA",0,Table2[[#This Row],[Min_aerobic_1]:[Min_aerobic_2]]))</f>
        <v>3.7525869651438003E-6</v>
      </c>
    </row>
    <row r="1336" spans="1:18" x14ac:dyDescent="0.35">
      <c r="A1336" s="4" t="s">
        <v>3988</v>
      </c>
      <c r="B1336" s="4" t="s">
        <v>3989</v>
      </c>
      <c r="C1336" s="4" t="s">
        <v>3990</v>
      </c>
      <c r="D1336" s="6">
        <v>1.60567296122584E-5</v>
      </c>
      <c r="E1336" s="6">
        <v>1.7411662438493701E-5</v>
      </c>
      <c r="F1336" s="6">
        <v>1.7925294876582501E-5</v>
      </c>
      <c r="G1336" s="6">
        <v>1.7309817774021199E-5</v>
      </c>
      <c r="H1336" s="6">
        <v>3.8107736698639301E-6</v>
      </c>
      <c r="I1336" s="6">
        <v>3.7124262467323002E-6</v>
      </c>
      <c r="J1336" s="6">
        <v>4.0603834106969301E-6</v>
      </c>
      <c r="K1336" s="6">
        <v>3.9347934261501396E-6</v>
      </c>
      <c r="L1336" s="6">
        <v>4.0479171745983801E-6</v>
      </c>
      <c r="M1336" s="6">
        <v>4.0028251511000298E-6</v>
      </c>
      <c r="N1336" s="4" t="b">
        <f>_xlfn.XLOOKUP(Table2[[#This Row],[Protein]],Table3[name],Table3[subloc_assigned],"")&lt;&gt;""</f>
        <v>1</v>
      </c>
      <c r="O1336" s="6" t="str" cm="1">
        <f t="array" ref="O1336">IF(Table2[[#This Row],[modeled?]]," "&amp;_xlfn.TEXTJOIN(" ",FALSE,_xlfn._xlws.FILTER(Table3[subloc_assigned],Table3[name]=Table2[[#This Row],[Protein]],""))&amp;" ","")</f>
        <v xml:space="preserve"> m </v>
      </c>
      <c r="P1336" s="6" t="b">
        <f>OR(ISNUMBER(FIND(" m ",Table2[[#This Row],[loc?]])),ISNUMBER(FIND(" mm ",Table2[[#This Row],[loc?]])))</f>
        <v>1</v>
      </c>
      <c r="Q1336" s="6" t="b">
        <f>AND(OR(ISNUMBER(FIND(" m ",Table2[[#This Row],[loc?]])),ISNUMBER(FIND(" mm ",Table2[[#This Row],[loc?]]))),SUBSTITUTE(SUBSTITUTE(Table2[[#This Row],[loc?]]," m ","")," mm ","")="")</f>
        <v>1</v>
      </c>
      <c r="R1336" s="36" cm="1">
        <f t="array" ref="R1336">AVERAGE(IF(Table2[[#This Row],[Min_aerobic_1]:[Min_aerobic_2]]="NA",0,Table2[[#This Row],[Min_aerobic_1]:[Min_aerobic_2]]))</f>
        <v>1.6734196025376052E-5</v>
      </c>
    </row>
    <row r="1337" spans="1:18" x14ac:dyDescent="0.35">
      <c r="A1337" s="4" t="s">
        <v>3991</v>
      </c>
      <c r="B1337" s="4" t="s">
        <v>3992</v>
      </c>
      <c r="C1337" s="4" t="s">
        <v>3993</v>
      </c>
      <c r="D1337" s="6">
        <v>4.9234808717871597E-5</v>
      </c>
      <c r="E1337" s="6">
        <v>3.8361966077959201E-5</v>
      </c>
      <c r="F1337" s="6">
        <v>5.1027302107004999E-5</v>
      </c>
      <c r="G1337" s="6">
        <v>5.2707211200155301E-5</v>
      </c>
      <c r="H1337" s="6">
        <v>3.9892963255206803E-5</v>
      </c>
      <c r="I1337" s="6">
        <v>3.9663289194211997E-5</v>
      </c>
      <c r="J1337" s="6">
        <v>4.1936868642645199E-5</v>
      </c>
      <c r="K1337" s="6">
        <v>4.0750490730782E-5</v>
      </c>
      <c r="L1337" s="6">
        <v>4.3632561942005798E-5</v>
      </c>
      <c r="M1337" s="6">
        <v>4.3940141663602699E-5</v>
      </c>
      <c r="N1337" s="4" t="b">
        <f>_xlfn.XLOOKUP(Table2[[#This Row],[Protein]],Table3[name],Table3[subloc_assigned],"")&lt;&gt;""</f>
        <v>0</v>
      </c>
      <c r="O1337" s="6" t="str" cm="1">
        <f t="array" ref="O1337">IF(Table2[[#This Row],[modeled?]]," "&amp;_xlfn.TEXTJOIN(" ",FALSE,_xlfn._xlws.FILTER(Table3[subloc_assigned],Table3[name]=Table2[[#This Row],[Protein]],""))&amp;" ","")</f>
        <v/>
      </c>
      <c r="P1337" s="6" t="b">
        <f>OR(ISNUMBER(FIND(" m ",Table2[[#This Row],[loc?]])),ISNUMBER(FIND(" mm ",Table2[[#This Row],[loc?]])))</f>
        <v>0</v>
      </c>
      <c r="Q1337" s="6" t="b">
        <f>AND(OR(ISNUMBER(FIND(" m ",Table2[[#This Row],[loc?]])),ISNUMBER(FIND(" mm ",Table2[[#This Row],[loc?]]))),SUBSTITUTE(SUBSTITUTE(Table2[[#This Row],[loc?]]," m ","")," mm ","")="")</f>
        <v>0</v>
      </c>
      <c r="R1337" s="36" cm="1">
        <f t="array" ref="R1337">AVERAGE(IF(Table2[[#This Row],[Min_aerobic_1]:[Min_aerobic_2]]="NA",0,Table2[[#This Row],[Min_aerobic_1]:[Min_aerobic_2]]))</f>
        <v>4.3798387397915399E-5</v>
      </c>
    </row>
    <row r="1338" spans="1:18" x14ac:dyDescent="0.35">
      <c r="A1338" s="4" t="s">
        <v>3994</v>
      </c>
      <c r="B1338" s="4" t="s">
        <v>3995</v>
      </c>
      <c r="C1338" s="4" t="s">
        <v>3996</v>
      </c>
      <c r="D1338" s="6">
        <v>4.4617615604028697E-6</v>
      </c>
      <c r="E1338" s="6">
        <v>5.6005053389542204E-6</v>
      </c>
      <c r="F1338" s="6">
        <v>4.8280730715309802E-6</v>
      </c>
      <c r="G1338" s="6">
        <v>5.1108449014082601E-6</v>
      </c>
      <c r="H1338" s="6">
        <v>3.5604084300947399E-6</v>
      </c>
      <c r="I1338" s="6">
        <v>3.7889146212939601E-6</v>
      </c>
      <c r="J1338" s="6">
        <v>3.8646846359889803E-6</v>
      </c>
      <c r="K1338" s="6">
        <v>3.6870067196173002E-6</v>
      </c>
      <c r="L1338" s="6">
        <v>3.9178414212977899E-6</v>
      </c>
      <c r="M1338" s="6">
        <v>3.9317255143250904E-6</v>
      </c>
      <c r="N1338" s="4" t="b">
        <f>_xlfn.XLOOKUP(Table2[[#This Row],[Protein]],Table3[name],Table3[subloc_assigned],"")&lt;&gt;""</f>
        <v>1</v>
      </c>
      <c r="O1338" s="6" t="str" cm="1">
        <f t="array" ref="O1338">IF(Table2[[#This Row],[modeled?]]," "&amp;_xlfn.TEXTJOIN(" ",FALSE,_xlfn._xlws.FILTER(Table3[subloc_assigned],Table3[name]=Table2[[#This Row],[Protein]],""))&amp;" ","")</f>
        <v xml:space="preserve"> c </v>
      </c>
      <c r="P1338" s="6" t="b">
        <f>OR(ISNUMBER(FIND(" m ",Table2[[#This Row],[loc?]])),ISNUMBER(FIND(" mm ",Table2[[#This Row],[loc?]])))</f>
        <v>0</v>
      </c>
      <c r="Q1338" s="6" t="b">
        <f>AND(OR(ISNUMBER(FIND(" m ",Table2[[#This Row],[loc?]])),ISNUMBER(FIND(" mm ",Table2[[#This Row],[loc?]]))),SUBSTITUTE(SUBSTITUTE(Table2[[#This Row],[loc?]]," m ","")," mm ","")="")</f>
        <v>0</v>
      </c>
      <c r="R1338" s="36" cm="1">
        <f t="array" ref="R1338">AVERAGE(IF(Table2[[#This Row],[Min_aerobic_1]:[Min_aerobic_2]]="NA",0,Table2[[#This Row],[Min_aerobic_1]:[Min_aerobic_2]]))</f>
        <v>5.0311334496785451E-6</v>
      </c>
    </row>
    <row r="1339" spans="1:18" x14ac:dyDescent="0.35">
      <c r="A1339" s="4" t="s">
        <v>3997</v>
      </c>
      <c r="B1339" s="4" t="s">
        <v>3998</v>
      </c>
      <c r="C1339" s="4" t="s">
        <v>3999</v>
      </c>
      <c r="D1339" s="6">
        <v>8.8002276391515105E-6</v>
      </c>
      <c r="E1339" s="6">
        <v>8.9617159502691402E-6</v>
      </c>
      <c r="F1339" s="6">
        <v>9.5999168332663492E-6</v>
      </c>
      <c r="G1339" s="6">
        <v>9.7786475639278498E-6</v>
      </c>
      <c r="H1339" s="6">
        <v>5.1419874439570197E-6</v>
      </c>
      <c r="I1339" s="6">
        <v>5.1235428089411201E-6</v>
      </c>
      <c r="J1339" s="6">
        <v>5.2895104820938297E-6</v>
      </c>
      <c r="K1339" s="6">
        <v>5.65724876548296E-6</v>
      </c>
      <c r="L1339" s="6">
        <v>5.4557873550088899E-6</v>
      </c>
      <c r="M1339" s="6">
        <v>5.5294492002266098E-6</v>
      </c>
      <c r="N1339" s="4" t="b">
        <f>_xlfn.XLOOKUP(Table2[[#This Row],[Protein]],Table3[name],Table3[subloc_assigned],"")&lt;&gt;""</f>
        <v>1</v>
      </c>
      <c r="O1339" s="6" t="str" cm="1">
        <f t="array" ref="O1339">IF(Table2[[#This Row],[modeled?]]," "&amp;_xlfn.TEXTJOIN(" ",FALSE,_xlfn._xlws.FILTER(Table3[subloc_assigned],Table3[name]=Table2[[#This Row],[Protein]],""))&amp;" ","")</f>
        <v xml:space="preserve"> c </v>
      </c>
      <c r="P1339" s="6" t="b">
        <f>OR(ISNUMBER(FIND(" m ",Table2[[#This Row],[loc?]])),ISNUMBER(FIND(" mm ",Table2[[#This Row],[loc?]])))</f>
        <v>0</v>
      </c>
      <c r="Q1339" s="6" t="b">
        <f>AND(OR(ISNUMBER(FIND(" m ",Table2[[#This Row],[loc?]])),ISNUMBER(FIND(" mm ",Table2[[#This Row],[loc?]]))),SUBSTITUTE(SUBSTITUTE(Table2[[#This Row],[loc?]]," m ","")," mm ","")="")</f>
        <v>0</v>
      </c>
      <c r="R1339" s="36" cm="1">
        <f t="array" ref="R1339">AVERAGE(IF(Table2[[#This Row],[Min_aerobic_1]:[Min_aerobic_2]]="NA",0,Table2[[#This Row],[Min_aerobic_1]:[Min_aerobic_2]]))</f>
        <v>8.8809717947103254E-6</v>
      </c>
    </row>
    <row r="1340" spans="1:18" x14ac:dyDescent="0.35">
      <c r="A1340" s="4" t="s">
        <v>4000</v>
      </c>
      <c r="B1340" s="4" t="s">
        <v>4001</v>
      </c>
      <c r="C1340" s="4" t="s">
        <v>4002</v>
      </c>
      <c r="D1340" s="4" t="s">
        <v>19</v>
      </c>
      <c r="E1340" s="4" t="s">
        <v>19</v>
      </c>
      <c r="F1340" s="4" t="s">
        <v>19</v>
      </c>
      <c r="G1340" s="4" t="s">
        <v>19</v>
      </c>
      <c r="H1340" s="6">
        <v>6.2069538485181903E-7</v>
      </c>
      <c r="I1340" s="6">
        <v>6.3278675912960497E-7</v>
      </c>
      <c r="J1340" s="6">
        <v>6.5517096173486705E-7</v>
      </c>
      <c r="K1340" s="6">
        <v>8.3245733692119195E-7</v>
      </c>
      <c r="L1340" s="6">
        <v>8.2068100976868205E-7</v>
      </c>
      <c r="M1340" s="6">
        <v>8.6298275180689496E-7</v>
      </c>
      <c r="N1340" s="4" t="b">
        <f>_xlfn.XLOOKUP(Table2[[#This Row],[Protein]],Table3[name],Table3[subloc_assigned],"")&lt;&gt;""</f>
        <v>0</v>
      </c>
      <c r="O1340" s="6" t="str" cm="1">
        <f t="array" ref="O1340">IF(Table2[[#This Row],[modeled?]]," "&amp;_xlfn.TEXTJOIN(" ",FALSE,_xlfn._xlws.FILTER(Table3[subloc_assigned],Table3[name]=Table2[[#This Row],[Protein]],""))&amp;" ","")</f>
        <v/>
      </c>
      <c r="P1340" s="6" t="b">
        <f>OR(ISNUMBER(FIND(" m ",Table2[[#This Row],[loc?]])),ISNUMBER(FIND(" mm ",Table2[[#This Row],[loc?]])))</f>
        <v>0</v>
      </c>
      <c r="Q1340" s="6" t="b">
        <f>AND(OR(ISNUMBER(FIND(" m ",Table2[[#This Row],[loc?]])),ISNUMBER(FIND(" mm ",Table2[[#This Row],[loc?]]))),SUBSTITUTE(SUBSTITUTE(Table2[[#This Row],[loc?]]," m ","")," mm ","")="")</f>
        <v>0</v>
      </c>
      <c r="R1340" s="36" cm="1">
        <f t="array" ref="R1340">AVERAGE(IF(Table2[[#This Row],[Min_aerobic_1]:[Min_aerobic_2]]="NA",0,Table2[[#This Row],[Min_aerobic_1]:[Min_aerobic_2]]))</f>
        <v>0</v>
      </c>
    </row>
    <row r="1341" spans="1:18" x14ac:dyDescent="0.35">
      <c r="A1341" s="4" t="s">
        <v>4003</v>
      </c>
      <c r="B1341" s="4" t="s">
        <v>4004</v>
      </c>
      <c r="C1341" s="4" t="s">
        <v>4005</v>
      </c>
      <c r="D1341" s="6">
        <v>9.8470544051049299E-5</v>
      </c>
      <c r="E1341" s="4">
        <v>1.0264610107990101E-4</v>
      </c>
      <c r="F1341" s="4">
        <v>1.0727293172614001E-4</v>
      </c>
      <c r="G1341" s="4">
        <v>1.1218587427234701E-4</v>
      </c>
      <c r="H1341" s="6">
        <v>7.5894644269644296E-5</v>
      </c>
      <c r="I1341" s="6">
        <v>7.65171586794221E-5</v>
      </c>
      <c r="J1341" s="6">
        <v>7.6303496997500301E-5</v>
      </c>
      <c r="K1341" s="6">
        <v>7.4781209497181201E-5</v>
      </c>
      <c r="L1341" s="6">
        <v>8.1679075551994797E-5</v>
      </c>
      <c r="M1341" s="6">
        <v>8.2319054154055097E-5</v>
      </c>
      <c r="N1341" s="4" t="b">
        <f>_xlfn.XLOOKUP(Table2[[#This Row],[Protein]],Table3[name],Table3[subloc_assigned],"")&lt;&gt;""</f>
        <v>0</v>
      </c>
      <c r="O1341" s="6" t="str" cm="1">
        <f t="array" ref="O1341">IF(Table2[[#This Row],[modeled?]]," "&amp;_xlfn.TEXTJOIN(" ",FALSE,_xlfn._xlws.FILTER(Table3[subloc_assigned],Table3[name]=Table2[[#This Row],[Protein]],""))&amp;" ","")</f>
        <v/>
      </c>
      <c r="P1341" s="6" t="b">
        <f>OR(ISNUMBER(FIND(" m ",Table2[[#This Row],[loc?]])),ISNUMBER(FIND(" mm ",Table2[[#This Row],[loc?]])))</f>
        <v>0</v>
      </c>
      <c r="Q1341" s="6" t="b">
        <f>AND(OR(ISNUMBER(FIND(" m ",Table2[[#This Row],[loc?]])),ISNUMBER(FIND(" mm ",Table2[[#This Row],[loc?]]))),SUBSTITUTE(SUBSTITUTE(Table2[[#This Row],[loc?]]," m ","")," mm ","")="")</f>
        <v>0</v>
      </c>
      <c r="R1341" s="36" cm="1">
        <f t="array" ref="R1341">AVERAGE(IF(Table2[[#This Row],[Min_aerobic_1]:[Min_aerobic_2]]="NA",0,Table2[[#This Row],[Min_aerobic_1]:[Min_aerobic_2]]))</f>
        <v>1.0055832256547515E-4</v>
      </c>
    </row>
    <row r="1342" spans="1:18" x14ac:dyDescent="0.35">
      <c r="A1342" s="4" t="s">
        <v>4006</v>
      </c>
      <c r="B1342" s="4" t="s">
        <v>4007</v>
      </c>
      <c r="C1342" s="4" t="s">
        <v>4008</v>
      </c>
      <c r="D1342" s="6">
        <v>4.6708745879524198E-6</v>
      </c>
      <c r="E1342" s="6">
        <v>3.67061053639675E-6</v>
      </c>
      <c r="F1342" s="6">
        <v>4.1679931601577704E-6</v>
      </c>
      <c r="G1342" s="6">
        <v>4.0958144965814499E-6</v>
      </c>
      <c r="H1342" s="6">
        <v>2.1021842299324302E-6</v>
      </c>
      <c r="I1342" s="6">
        <v>2.3950584388746398E-6</v>
      </c>
      <c r="J1342" s="6">
        <v>2.4191407609725602E-6</v>
      </c>
      <c r="K1342" s="6">
        <v>2.5730764788476801E-6</v>
      </c>
      <c r="L1342" s="6">
        <v>2.6221609697895798E-6</v>
      </c>
      <c r="M1342" s="6">
        <v>2.62209151344943E-6</v>
      </c>
      <c r="N1342" s="4" t="b">
        <f>_xlfn.XLOOKUP(Table2[[#This Row],[Protein]],Table3[name],Table3[subloc_assigned],"")&lt;&gt;""</f>
        <v>0</v>
      </c>
      <c r="O1342" s="6" t="str" cm="1">
        <f t="array" ref="O1342">IF(Table2[[#This Row],[modeled?]]," "&amp;_xlfn.TEXTJOIN(" ",FALSE,_xlfn._xlws.FILTER(Table3[subloc_assigned],Table3[name]=Table2[[#This Row],[Protein]],""))&amp;" ","")</f>
        <v/>
      </c>
      <c r="P1342" s="6" t="b">
        <f>OR(ISNUMBER(FIND(" m ",Table2[[#This Row],[loc?]])),ISNUMBER(FIND(" mm ",Table2[[#This Row],[loc?]])))</f>
        <v>0</v>
      </c>
      <c r="Q1342" s="6" t="b">
        <f>AND(OR(ISNUMBER(FIND(" m ",Table2[[#This Row],[loc?]])),ISNUMBER(FIND(" mm ",Table2[[#This Row],[loc?]]))),SUBSTITUTE(SUBSTITUTE(Table2[[#This Row],[loc?]]," m ","")," mm ","")="")</f>
        <v>0</v>
      </c>
      <c r="R1342" s="36" cm="1">
        <f t="array" ref="R1342">AVERAGE(IF(Table2[[#This Row],[Min_aerobic_1]:[Min_aerobic_2]]="NA",0,Table2[[#This Row],[Min_aerobic_1]:[Min_aerobic_2]]))</f>
        <v>4.1707425621745851E-6</v>
      </c>
    </row>
    <row r="1343" spans="1:18" x14ac:dyDescent="0.35">
      <c r="A1343" s="4" t="s">
        <v>4009</v>
      </c>
      <c r="B1343" s="4" t="s">
        <v>4010</v>
      </c>
      <c r="C1343" s="4" t="s">
        <v>4011</v>
      </c>
      <c r="D1343" s="6">
        <v>5.0831722408301197E-5</v>
      </c>
      <c r="E1343" s="6">
        <v>5.3593520347321499E-5</v>
      </c>
      <c r="F1343" s="6">
        <v>4.6230128337355198E-5</v>
      </c>
      <c r="G1343" s="6">
        <v>4.7705590993752097E-5</v>
      </c>
      <c r="H1343" s="6">
        <v>1.31623157972687E-5</v>
      </c>
      <c r="I1343" s="6">
        <v>1.51951104465633E-5</v>
      </c>
      <c r="J1343" s="6">
        <v>1.4501506470684501E-5</v>
      </c>
      <c r="K1343" s="6">
        <v>1.6017768768529598E-5</v>
      </c>
      <c r="L1343" s="6">
        <v>1.67087386200537E-5</v>
      </c>
      <c r="M1343" s="6">
        <v>1.6946147935696601E-5</v>
      </c>
      <c r="N1343" s="4" t="b">
        <f>_xlfn.XLOOKUP(Table2[[#This Row],[Protein]],Table3[name],Table3[subloc_assigned],"")&lt;&gt;""</f>
        <v>1</v>
      </c>
      <c r="O1343" s="6" t="str" cm="1">
        <f t="array" ref="O1343">IF(Table2[[#This Row],[modeled?]]," "&amp;_xlfn.TEXTJOIN(" ",FALSE,_xlfn._xlws.FILTER(Table3[subloc_assigned],Table3[name]=Table2[[#This Row],[Protein]],""))&amp;" ","")</f>
        <v xml:space="preserve"> m </v>
      </c>
      <c r="P1343" s="6" t="b">
        <f>OR(ISNUMBER(FIND(" m ",Table2[[#This Row],[loc?]])),ISNUMBER(FIND(" mm ",Table2[[#This Row],[loc?]])))</f>
        <v>1</v>
      </c>
      <c r="Q1343" s="6" t="b">
        <f>AND(OR(ISNUMBER(FIND(" m ",Table2[[#This Row],[loc?]])),ISNUMBER(FIND(" mm ",Table2[[#This Row],[loc?]]))),SUBSTITUTE(SUBSTITUTE(Table2[[#This Row],[loc?]]," m ","")," mm ","")="")</f>
        <v>1</v>
      </c>
      <c r="R1343" s="36" cm="1">
        <f t="array" ref="R1343">AVERAGE(IF(Table2[[#This Row],[Min_aerobic_1]:[Min_aerobic_2]]="NA",0,Table2[[#This Row],[Min_aerobic_1]:[Min_aerobic_2]]))</f>
        <v>5.2212621377811348E-5</v>
      </c>
    </row>
    <row r="1344" spans="1:18" x14ac:dyDescent="0.35">
      <c r="A1344" s="4" t="s">
        <v>4012</v>
      </c>
      <c r="B1344" s="4" t="s">
        <v>4013</v>
      </c>
      <c r="C1344" s="4" t="s">
        <v>4014</v>
      </c>
      <c r="D1344" s="6">
        <v>8.2708000396541901E-6</v>
      </c>
      <c r="E1344" s="6">
        <v>6.5480778171843901E-6</v>
      </c>
      <c r="F1344" s="6">
        <v>9.6462910887665201E-6</v>
      </c>
      <c r="G1344" s="6">
        <v>1.0173243897881499E-5</v>
      </c>
      <c r="H1344" s="4" t="s">
        <v>19</v>
      </c>
      <c r="I1344" s="4" t="s">
        <v>19</v>
      </c>
      <c r="J1344" s="4" t="s">
        <v>19</v>
      </c>
      <c r="K1344" s="4" t="s">
        <v>19</v>
      </c>
      <c r="L1344" s="4" t="s">
        <v>19</v>
      </c>
      <c r="M1344" s="4" t="s">
        <v>19</v>
      </c>
      <c r="N1344" s="4" t="b">
        <f>_xlfn.XLOOKUP(Table2[[#This Row],[Protein]],Table3[name],Table3[subloc_assigned],"")&lt;&gt;""</f>
        <v>0</v>
      </c>
      <c r="O1344" s="6" t="str" cm="1">
        <f t="array" ref="O1344">IF(Table2[[#This Row],[modeled?]]," "&amp;_xlfn.TEXTJOIN(" ",FALSE,_xlfn._xlws.FILTER(Table3[subloc_assigned],Table3[name]=Table2[[#This Row],[Protein]],""))&amp;" ","")</f>
        <v/>
      </c>
      <c r="P1344" s="6" t="b">
        <f>OR(ISNUMBER(FIND(" m ",Table2[[#This Row],[loc?]])),ISNUMBER(FIND(" mm ",Table2[[#This Row],[loc?]])))</f>
        <v>0</v>
      </c>
      <c r="Q1344" s="6" t="b">
        <f>AND(OR(ISNUMBER(FIND(" m ",Table2[[#This Row],[loc?]])),ISNUMBER(FIND(" mm ",Table2[[#This Row],[loc?]]))),SUBSTITUTE(SUBSTITUTE(Table2[[#This Row],[loc?]]," m ","")," mm ","")="")</f>
        <v>0</v>
      </c>
      <c r="R1344" s="36" cm="1">
        <f t="array" ref="R1344">AVERAGE(IF(Table2[[#This Row],[Min_aerobic_1]:[Min_aerobic_2]]="NA",0,Table2[[#This Row],[Min_aerobic_1]:[Min_aerobic_2]]))</f>
        <v>7.4094389284192901E-6</v>
      </c>
    </row>
    <row r="1345" spans="1:18" x14ac:dyDescent="0.35">
      <c r="A1345" s="4" t="s">
        <v>4015</v>
      </c>
      <c r="B1345" s="4" t="s">
        <v>4016</v>
      </c>
      <c r="C1345" s="4" t="s">
        <v>4017</v>
      </c>
      <c r="D1345" s="6">
        <v>7.5516063783097302E-6</v>
      </c>
      <c r="E1345" s="6">
        <v>6.1653732751530301E-6</v>
      </c>
      <c r="F1345" s="6">
        <v>1.03373601264445E-5</v>
      </c>
      <c r="G1345" s="6">
        <v>9.7367519811601797E-6</v>
      </c>
      <c r="H1345" s="6">
        <v>6.7633173007518999E-6</v>
      </c>
      <c r="I1345" s="6">
        <v>6.7214312521209504E-6</v>
      </c>
      <c r="J1345" s="6">
        <v>6.8734501716407899E-6</v>
      </c>
      <c r="K1345" s="6">
        <v>8.0882329212326192E-6</v>
      </c>
      <c r="L1345" s="6">
        <v>8.5524547578445596E-6</v>
      </c>
      <c r="M1345" s="6">
        <v>8.3732012024741907E-6</v>
      </c>
      <c r="N1345" s="4" t="b">
        <f>_xlfn.XLOOKUP(Table2[[#This Row],[Protein]],Table3[name],Table3[subloc_assigned],"")&lt;&gt;""</f>
        <v>1</v>
      </c>
      <c r="O1345" s="6" t="str" cm="1">
        <f t="array" ref="O1345">IF(Table2[[#This Row],[modeled?]]," "&amp;_xlfn.TEXTJOIN(" ",FALSE,_xlfn._xlws.FILTER(Table3[subloc_assigned],Table3[name]=Table2[[#This Row],[Protein]],""))&amp;" ","")</f>
        <v xml:space="preserve"> n </v>
      </c>
      <c r="P1345" s="6" t="b">
        <f>OR(ISNUMBER(FIND(" m ",Table2[[#This Row],[loc?]])),ISNUMBER(FIND(" mm ",Table2[[#This Row],[loc?]])))</f>
        <v>0</v>
      </c>
      <c r="Q1345" s="6" t="b">
        <f>AND(OR(ISNUMBER(FIND(" m ",Table2[[#This Row],[loc?]])),ISNUMBER(FIND(" mm ",Table2[[#This Row],[loc?]]))),SUBSTITUTE(SUBSTITUTE(Table2[[#This Row],[loc?]]," m ","")," mm ","")="")</f>
        <v>0</v>
      </c>
      <c r="R1345" s="36" cm="1">
        <f t="array" ref="R1345">AVERAGE(IF(Table2[[#This Row],[Min_aerobic_1]:[Min_aerobic_2]]="NA",0,Table2[[#This Row],[Min_aerobic_1]:[Min_aerobic_2]]))</f>
        <v>6.8584898267313806E-6</v>
      </c>
    </row>
    <row r="1346" spans="1:18" x14ac:dyDescent="0.35">
      <c r="A1346" s="4" t="s">
        <v>4018</v>
      </c>
      <c r="B1346" s="4" t="s">
        <v>4019</v>
      </c>
      <c r="C1346" s="4" t="s">
        <v>4020</v>
      </c>
      <c r="D1346" s="6">
        <v>5.1136161965803799E-5</v>
      </c>
      <c r="E1346" s="6">
        <v>6.7342967675095198E-5</v>
      </c>
      <c r="F1346" s="6">
        <v>4.26427063368108E-5</v>
      </c>
      <c r="G1346" s="6">
        <v>4.2084268465842302E-5</v>
      </c>
      <c r="H1346" s="4">
        <v>1.03451202825212E-4</v>
      </c>
      <c r="I1346" s="4">
        <v>1.00178041809763E-4</v>
      </c>
      <c r="J1346" s="4">
        <v>1.04646208734709E-4</v>
      </c>
      <c r="K1346" s="6">
        <v>6.7971084895585194E-5</v>
      </c>
      <c r="L1346" s="6">
        <v>7.3591665017140294E-5</v>
      </c>
      <c r="M1346" s="6">
        <v>7.0447292292434205E-5</v>
      </c>
      <c r="N1346" s="4" t="b">
        <f>_xlfn.XLOOKUP(Table2[[#This Row],[Protein]],Table3[name],Table3[subloc_assigned],"")&lt;&gt;""</f>
        <v>1</v>
      </c>
      <c r="O1346" s="6" t="str" cm="1">
        <f t="array" ref="O1346">IF(Table2[[#This Row],[modeled?]]," "&amp;_xlfn.TEXTJOIN(" ",FALSE,_xlfn._xlws.FILTER(Table3[subloc_assigned],Table3[name]=Table2[[#This Row],[Protein]],""))&amp;" ","")</f>
        <v xml:space="preserve"> mm </v>
      </c>
      <c r="P1346" s="6" t="b">
        <f>OR(ISNUMBER(FIND(" m ",Table2[[#This Row],[loc?]])),ISNUMBER(FIND(" mm ",Table2[[#This Row],[loc?]])))</f>
        <v>1</v>
      </c>
      <c r="Q1346" s="6" t="b">
        <f>AND(OR(ISNUMBER(FIND(" m ",Table2[[#This Row],[loc?]])),ISNUMBER(FIND(" mm ",Table2[[#This Row],[loc?]]))),SUBSTITUTE(SUBSTITUTE(Table2[[#This Row],[loc?]]," m ","")," mm ","")="")</f>
        <v>1</v>
      </c>
      <c r="R1346" s="36" cm="1">
        <f t="array" ref="R1346">AVERAGE(IF(Table2[[#This Row],[Min_aerobic_1]:[Min_aerobic_2]]="NA",0,Table2[[#This Row],[Min_aerobic_1]:[Min_aerobic_2]]))</f>
        <v>5.9239564820449499E-5</v>
      </c>
    </row>
    <row r="1347" spans="1:18" x14ac:dyDescent="0.35">
      <c r="A1347" s="4" t="s">
        <v>4021</v>
      </c>
      <c r="B1347" s="4" t="s">
        <v>4022</v>
      </c>
      <c r="C1347" s="4" t="s">
        <v>4023</v>
      </c>
      <c r="D1347" s="4">
        <v>3.2305316064888901E-4</v>
      </c>
      <c r="E1347" s="4">
        <v>3.3155022145443499E-4</v>
      </c>
      <c r="F1347" s="4">
        <v>3.9593944897723797E-4</v>
      </c>
      <c r="G1347" s="4">
        <v>4.08153393536391E-4</v>
      </c>
      <c r="H1347" s="6">
        <v>7.2999915080450498E-5</v>
      </c>
      <c r="I1347" s="6">
        <v>7.6319895863783505E-5</v>
      </c>
      <c r="J1347" s="6">
        <v>7.6513716269621906E-5</v>
      </c>
      <c r="K1347" s="6">
        <v>8.7039395258850706E-5</v>
      </c>
      <c r="L1347" s="6">
        <v>8.9138256378462296E-5</v>
      </c>
      <c r="M1347" s="6">
        <v>8.9315671682035398E-5</v>
      </c>
      <c r="N1347" s="4" t="b">
        <f>_xlfn.XLOOKUP(Table2[[#This Row],[Protein]],Table3[name],Table3[subloc_assigned],"")&lt;&gt;""</f>
        <v>1</v>
      </c>
      <c r="O1347" s="6" t="str" cm="1">
        <f t="array" ref="O1347">IF(Table2[[#This Row],[modeled?]]," "&amp;_xlfn.TEXTJOIN(" ",FALSE,_xlfn._xlws.FILTER(Table3[subloc_assigned],Table3[name]=Table2[[#This Row],[Protein]],""))&amp;" ","")</f>
        <v xml:space="preserve"> mm </v>
      </c>
      <c r="P1347" s="6" t="b">
        <f>OR(ISNUMBER(FIND(" m ",Table2[[#This Row],[loc?]])),ISNUMBER(FIND(" mm ",Table2[[#This Row],[loc?]])))</f>
        <v>1</v>
      </c>
      <c r="Q1347" s="6" t="b">
        <f>AND(OR(ISNUMBER(FIND(" m ",Table2[[#This Row],[loc?]])),ISNUMBER(FIND(" mm ",Table2[[#This Row],[loc?]]))),SUBSTITUTE(SUBSTITUTE(Table2[[#This Row],[loc?]]," m ","")," mm ","")="")</f>
        <v>1</v>
      </c>
      <c r="R1347" s="36" cm="1">
        <f t="array" ref="R1347">AVERAGE(IF(Table2[[#This Row],[Min_aerobic_1]:[Min_aerobic_2]]="NA",0,Table2[[#This Row],[Min_aerobic_1]:[Min_aerobic_2]]))</f>
        <v>3.2730169105166197E-4</v>
      </c>
    </row>
    <row r="1348" spans="1:18" x14ac:dyDescent="0.35">
      <c r="A1348" s="4" t="s">
        <v>4024</v>
      </c>
      <c r="B1348" s="4" t="s">
        <v>4025</v>
      </c>
      <c r="C1348" s="4" t="s">
        <v>4026</v>
      </c>
      <c r="D1348" s="6">
        <v>7.6522002872330104E-7</v>
      </c>
      <c r="E1348" s="6">
        <v>6.2840946729090195E-7</v>
      </c>
      <c r="F1348" s="6">
        <v>1.09343561057752E-6</v>
      </c>
      <c r="G1348" s="6">
        <v>1.1034705525640501E-6</v>
      </c>
      <c r="H1348" s="6">
        <v>1.5242322299462201E-7</v>
      </c>
      <c r="I1348" s="6">
        <v>1.55930415401203E-7</v>
      </c>
      <c r="J1348" s="6">
        <v>1.6190368347592201E-7</v>
      </c>
      <c r="K1348" s="6">
        <v>2.08411606357035E-7</v>
      </c>
      <c r="L1348" s="6">
        <v>2.4064624522630302E-7</v>
      </c>
      <c r="M1348" s="6">
        <v>1.9743180659836001E-7</v>
      </c>
      <c r="N1348" s="4" t="b">
        <f>_xlfn.XLOOKUP(Table2[[#This Row],[Protein]],Table3[name],Table3[subloc_assigned],"")&lt;&gt;""</f>
        <v>0</v>
      </c>
      <c r="O1348" s="6" t="str" cm="1">
        <f t="array" ref="O1348">IF(Table2[[#This Row],[modeled?]]," "&amp;_xlfn.TEXTJOIN(" ",FALSE,_xlfn._xlws.FILTER(Table3[subloc_assigned],Table3[name]=Table2[[#This Row],[Protein]],""))&amp;" ","")</f>
        <v/>
      </c>
      <c r="P1348" s="6" t="b">
        <f>OR(ISNUMBER(FIND(" m ",Table2[[#This Row],[loc?]])),ISNUMBER(FIND(" mm ",Table2[[#This Row],[loc?]])))</f>
        <v>0</v>
      </c>
      <c r="Q1348" s="6" t="b">
        <f>AND(OR(ISNUMBER(FIND(" m ",Table2[[#This Row],[loc?]])),ISNUMBER(FIND(" mm ",Table2[[#This Row],[loc?]]))),SUBSTITUTE(SUBSTITUTE(Table2[[#This Row],[loc?]]," m ","")," mm ","")="")</f>
        <v>0</v>
      </c>
      <c r="R1348" s="36" cm="1">
        <f t="array" ref="R1348">AVERAGE(IF(Table2[[#This Row],[Min_aerobic_1]:[Min_aerobic_2]]="NA",0,Table2[[#This Row],[Min_aerobic_1]:[Min_aerobic_2]]))</f>
        <v>6.9681474800710149E-7</v>
      </c>
    </row>
    <row r="1349" spans="1:18" x14ac:dyDescent="0.35">
      <c r="A1349" s="4" t="s">
        <v>4027</v>
      </c>
      <c r="B1349" s="4" t="s">
        <v>4028</v>
      </c>
      <c r="C1349" s="4" t="s">
        <v>4029</v>
      </c>
      <c r="D1349" s="6">
        <v>1.1689079760076999E-5</v>
      </c>
      <c r="E1349" s="6">
        <v>9.0903126983076408E-6</v>
      </c>
      <c r="F1349" s="6">
        <v>1.3522065482665401E-5</v>
      </c>
      <c r="G1349" s="6">
        <v>1.30080481206446E-5</v>
      </c>
      <c r="H1349" s="6">
        <v>1.2178973748287701E-5</v>
      </c>
      <c r="I1349" s="6">
        <v>1.1958395416042801E-5</v>
      </c>
      <c r="J1349" s="6">
        <v>1.27570692028477E-5</v>
      </c>
      <c r="K1349" s="6">
        <v>1.2851378455884699E-5</v>
      </c>
      <c r="L1349" s="6">
        <v>1.39841458689417E-5</v>
      </c>
      <c r="M1349" s="6">
        <v>1.4015347317062199E-5</v>
      </c>
      <c r="N1349" s="4" t="b">
        <f>_xlfn.XLOOKUP(Table2[[#This Row],[Protein]],Table3[name],Table3[subloc_assigned],"")&lt;&gt;""</f>
        <v>0</v>
      </c>
      <c r="O1349" s="6" t="str" cm="1">
        <f t="array" ref="O1349">IF(Table2[[#This Row],[modeled?]]," "&amp;_xlfn.TEXTJOIN(" ",FALSE,_xlfn._xlws.FILTER(Table3[subloc_assigned],Table3[name]=Table2[[#This Row],[Protein]],""))&amp;" ","")</f>
        <v/>
      </c>
      <c r="P1349" s="6" t="b">
        <f>OR(ISNUMBER(FIND(" m ",Table2[[#This Row],[loc?]])),ISNUMBER(FIND(" mm ",Table2[[#This Row],[loc?]])))</f>
        <v>0</v>
      </c>
      <c r="Q1349" s="6" t="b">
        <f>AND(OR(ISNUMBER(FIND(" m ",Table2[[#This Row],[loc?]])),ISNUMBER(FIND(" mm ",Table2[[#This Row],[loc?]]))),SUBSTITUTE(SUBSTITUTE(Table2[[#This Row],[loc?]]," m ","")," mm ","")="")</f>
        <v>0</v>
      </c>
      <c r="R1349" s="36" cm="1">
        <f t="array" ref="R1349">AVERAGE(IF(Table2[[#This Row],[Min_aerobic_1]:[Min_aerobic_2]]="NA",0,Table2[[#This Row],[Min_aerobic_1]:[Min_aerobic_2]]))</f>
        <v>1.038969622919232E-5</v>
      </c>
    </row>
    <row r="1350" spans="1:18" x14ac:dyDescent="0.35">
      <c r="A1350" s="4" t="s">
        <v>4030</v>
      </c>
      <c r="B1350" s="4" t="s">
        <v>4031</v>
      </c>
      <c r="C1350" s="4" t="s">
        <v>4031</v>
      </c>
      <c r="D1350" s="6">
        <v>2.2309067796057799E-5</v>
      </c>
      <c r="E1350" s="6">
        <v>2.19367348371333E-5</v>
      </c>
      <c r="F1350" s="6">
        <v>2.77002502605823E-5</v>
      </c>
      <c r="G1350" s="6">
        <v>2.7708172833376899E-5</v>
      </c>
      <c r="H1350" s="6">
        <v>3.3322586152955197E-5</v>
      </c>
      <c r="I1350" s="6">
        <v>3.1439372731579998E-5</v>
      </c>
      <c r="J1350" s="6">
        <v>3.5247480816244102E-5</v>
      </c>
      <c r="K1350" s="6">
        <v>4.0799448070507902E-5</v>
      </c>
      <c r="L1350" s="6">
        <v>4.1397105074327498E-5</v>
      </c>
      <c r="M1350" s="6">
        <v>4.1402315343585602E-5</v>
      </c>
      <c r="N1350" s="4" t="b">
        <f>_xlfn.XLOOKUP(Table2[[#This Row],[Protein]],Table3[name],Table3[subloc_assigned],"")&lt;&gt;""</f>
        <v>0</v>
      </c>
      <c r="O1350" s="6" t="str" cm="1">
        <f t="array" ref="O1350">IF(Table2[[#This Row],[modeled?]]," "&amp;_xlfn.TEXTJOIN(" ",FALSE,_xlfn._xlws.FILTER(Table3[subloc_assigned],Table3[name]=Table2[[#This Row],[Protein]],""))&amp;" ","")</f>
        <v/>
      </c>
      <c r="P1350" s="6" t="b">
        <f>OR(ISNUMBER(FIND(" m ",Table2[[#This Row],[loc?]])),ISNUMBER(FIND(" mm ",Table2[[#This Row],[loc?]])))</f>
        <v>0</v>
      </c>
      <c r="Q1350" s="6" t="b">
        <f>AND(OR(ISNUMBER(FIND(" m ",Table2[[#This Row],[loc?]])),ISNUMBER(FIND(" mm ",Table2[[#This Row],[loc?]]))),SUBSTITUTE(SUBSTITUTE(Table2[[#This Row],[loc?]]," m ","")," mm ","")="")</f>
        <v>0</v>
      </c>
      <c r="R1350" s="36" cm="1">
        <f t="array" ref="R1350">AVERAGE(IF(Table2[[#This Row],[Min_aerobic_1]:[Min_aerobic_2]]="NA",0,Table2[[#This Row],[Min_aerobic_1]:[Min_aerobic_2]]))</f>
        <v>2.2122901316595549E-5</v>
      </c>
    </row>
    <row r="1351" spans="1:18" x14ac:dyDescent="0.35">
      <c r="A1351" s="4" t="s">
        <v>4032</v>
      </c>
      <c r="B1351" s="4" t="s">
        <v>4033</v>
      </c>
      <c r="C1351" s="4" t="s">
        <v>4034</v>
      </c>
      <c r="D1351" s="6">
        <v>2.45233374521209E-6</v>
      </c>
      <c r="E1351" s="6">
        <v>2.00217736592308E-6</v>
      </c>
      <c r="F1351" s="6">
        <v>1.6220608763170499E-5</v>
      </c>
      <c r="G1351" s="6">
        <v>1.6930693600345201E-5</v>
      </c>
      <c r="H1351" s="6">
        <v>3.3179590167998801E-6</v>
      </c>
      <c r="I1351" s="6">
        <v>2.8323579637483098E-6</v>
      </c>
      <c r="J1351" s="6">
        <v>4.3399883412323597E-6</v>
      </c>
      <c r="K1351" s="6">
        <v>5.8397165791499802E-6</v>
      </c>
      <c r="L1351" s="6">
        <v>5.8932041913343699E-6</v>
      </c>
      <c r="M1351" s="6">
        <v>5.6749517136990101E-6</v>
      </c>
      <c r="N1351" s="4" t="b">
        <f>_xlfn.XLOOKUP(Table2[[#This Row],[Protein]],Table3[name],Table3[subloc_assigned],"")&lt;&gt;""</f>
        <v>1</v>
      </c>
      <c r="O1351" s="6" t="str" cm="1">
        <f t="array" ref="O1351">IF(Table2[[#This Row],[modeled?]]," "&amp;_xlfn.TEXTJOIN(" ",FALSE,_xlfn._xlws.FILTER(Table3[subloc_assigned],Table3[name]=Table2[[#This Row],[Protein]],""))&amp;" ","")</f>
        <v xml:space="preserve"> en </v>
      </c>
      <c r="P1351" s="6" t="b">
        <f>OR(ISNUMBER(FIND(" m ",Table2[[#This Row],[loc?]])),ISNUMBER(FIND(" mm ",Table2[[#This Row],[loc?]])))</f>
        <v>0</v>
      </c>
      <c r="Q1351" s="6" t="b">
        <f>AND(OR(ISNUMBER(FIND(" m ",Table2[[#This Row],[loc?]])),ISNUMBER(FIND(" mm ",Table2[[#This Row],[loc?]]))),SUBSTITUTE(SUBSTITUTE(Table2[[#This Row],[loc?]]," m ","")," mm ","")="")</f>
        <v>0</v>
      </c>
      <c r="R1351" s="36" cm="1">
        <f t="array" ref="R1351">AVERAGE(IF(Table2[[#This Row],[Min_aerobic_1]:[Min_aerobic_2]]="NA",0,Table2[[#This Row],[Min_aerobic_1]:[Min_aerobic_2]]))</f>
        <v>2.227255555567585E-6</v>
      </c>
    </row>
    <row r="1352" spans="1:18" x14ac:dyDescent="0.35">
      <c r="A1352" s="4" t="s">
        <v>4035</v>
      </c>
      <c r="B1352" s="4" t="s">
        <v>4036</v>
      </c>
      <c r="C1352" s="4" t="s">
        <v>4037</v>
      </c>
      <c r="D1352" s="6">
        <v>6.5810976263910896E-7</v>
      </c>
      <c r="E1352" s="6">
        <v>2.9467874721519099E-7</v>
      </c>
      <c r="F1352" s="6">
        <v>1.5394935050782102E-5</v>
      </c>
      <c r="G1352" s="6">
        <v>1.6077871507714101E-5</v>
      </c>
      <c r="H1352" s="6">
        <v>1.5882099634209501E-6</v>
      </c>
      <c r="I1352" s="6">
        <v>1.75589858265325E-6</v>
      </c>
      <c r="J1352" s="6">
        <v>1.8099686427759E-6</v>
      </c>
      <c r="K1352" s="6">
        <v>4.1925564785854601E-6</v>
      </c>
      <c r="L1352" s="6">
        <v>4.5155395562413097E-6</v>
      </c>
      <c r="M1352" s="6">
        <v>4.5977782744563102E-6</v>
      </c>
      <c r="N1352" s="4" t="b">
        <f>_xlfn.XLOOKUP(Table2[[#This Row],[Protein]],Table3[name],Table3[subloc_assigned],"")&lt;&gt;""</f>
        <v>1</v>
      </c>
      <c r="O1352" s="6" t="str" cm="1">
        <f t="array" ref="O1352">IF(Table2[[#This Row],[modeled?]]," "&amp;_xlfn.TEXTJOIN(" ",FALSE,_xlfn._xlws.FILTER(Table3[subloc_assigned],Table3[name]=Table2[[#This Row],[Protein]],""))&amp;" ","")</f>
        <v xml:space="preserve"> en </v>
      </c>
      <c r="P1352" s="6" t="b">
        <f>OR(ISNUMBER(FIND(" m ",Table2[[#This Row],[loc?]])),ISNUMBER(FIND(" mm ",Table2[[#This Row],[loc?]])))</f>
        <v>0</v>
      </c>
      <c r="Q1352" s="6" t="b">
        <f>AND(OR(ISNUMBER(FIND(" m ",Table2[[#This Row],[loc?]])),ISNUMBER(FIND(" mm ",Table2[[#This Row],[loc?]]))),SUBSTITUTE(SUBSTITUTE(Table2[[#This Row],[loc?]]," m ","")," mm ","")="")</f>
        <v>0</v>
      </c>
      <c r="R1352" s="36" cm="1">
        <f t="array" ref="R1352">AVERAGE(IF(Table2[[#This Row],[Min_aerobic_1]:[Min_aerobic_2]]="NA",0,Table2[[#This Row],[Min_aerobic_1]:[Min_aerobic_2]]))</f>
        <v>4.7639425492715E-7</v>
      </c>
    </row>
    <row r="1353" spans="1:18" x14ac:dyDescent="0.35">
      <c r="A1353" s="4" t="s">
        <v>4038</v>
      </c>
      <c r="B1353" s="4" t="s">
        <v>4039</v>
      </c>
      <c r="C1353" s="4" t="s">
        <v>4040</v>
      </c>
      <c r="D1353" s="6">
        <v>7.2087450905107593E-5</v>
      </c>
      <c r="E1353" s="6">
        <v>6.7808560368552001E-5</v>
      </c>
      <c r="F1353" s="6">
        <v>8.3393909503498697E-5</v>
      </c>
      <c r="G1353" s="6">
        <v>8.4760801944343703E-5</v>
      </c>
      <c r="H1353" s="6">
        <v>3.2476174445362803E-5</v>
      </c>
      <c r="I1353" s="6">
        <v>3.18918628993022E-5</v>
      </c>
      <c r="J1353" s="6">
        <v>3.3821191744379997E-5</v>
      </c>
      <c r="K1353" s="6">
        <v>4.1223851967763402E-5</v>
      </c>
      <c r="L1353" s="6">
        <v>4.2750311728007301E-5</v>
      </c>
      <c r="M1353" s="6">
        <v>4.09416544195815E-5</v>
      </c>
      <c r="N1353" s="4" t="b">
        <f>_xlfn.XLOOKUP(Table2[[#This Row],[Protein]],Table3[name],Table3[subloc_assigned],"")&lt;&gt;""</f>
        <v>0</v>
      </c>
      <c r="O1353" s="6" t="str" cm="1">
        <f t="array" ref="O1353">IF(Table2[[#This Row],[modeled?]]," "&amp;_xlfn.TEXTJOIN(" ",FALSE,_xlfn._xlws.FILTER(Table3[subloc_assigned],Table3[name]=Table2[[#This Row],[Protein]],""))&amp;" ","")</f>
        <v/>
      </c>
      <c r="P1353" s="6" t="b">
        <f>OR(ISNUMBER(FIND(" m ",Table2[[#This Row],[loc?]])),ISNUMBER(FIND(" mm ",Table2[[#This Row],[loc?]])))</f>
        <v>0</v>
      </c>
      <c r="Q1353" s="6" t="b">
        <f>AND(OR(ISNUMBER(FIND(" m ",Table2[[#This Row],[loc?]])),ISNUMBER(FIND(" mm ",Table2[[#This Row],[loc?]]))),SUBSTITUTE(SUBSTITUTE(Table2[[#This Row],[loc?]]," m ","")," mm ","")="")</f>
        <v>0</v>
      </c>
      <c r="R1353" s="36" cm="1">
        <f t="array" ref="R1353">AVERAGE(IF(Table2[[#This Row],[Min_aerobic_1]:[Min_aerobic_2]]="NA",0,Table2[[#This Row],[Min_aerobic_1]:[Min_aerobic_2]]))</f>
        <v>6.9948005636829804E-5</v>
      </c>
    </row>
    <row r="1354" spans="1:18" x14ac:dyDescent="0.35">
      <c r="A1354" s="4" t="s">
        <v>4041</v>
      </c>
      <c r="B1354" s="4" t="s">
        <v>4042</v>
      </c>
      <c r="C1354" s="4" t="s">
        <v>4043</v>
      </c>
      <c r="D1354" s="6">
        <v>6.4645251521205693E-5</v>
      </c>
      <c r="E1354" s="6">
        <v>5.7277540541692502E-5</v>
      </c>
      <c r="F1354" s="6">
        <v>5.7815090636376403E-5</v>
      </c>
      <c r="G1354" s="6">
        <v>6.1381558803936203E-5</v>
      </c>
      <c r="H1354" s="6">
        <v>4.4661429404572499E-5</v>
      </c>
      <c r="I1354" s="6">
        <v>4.5082864748973098E-5</v>
      </c>
      <c r="J1354" s="6">
        <v>4.6978958884251701E-5</v>
      </c>
      <c r="K1354" s="6">
        <v>2.7672245791837799E-5</v>
      </c>
      <c r="L1354" s="6">
        <v>2.7776681458505601E-5</v>
      </c>
      <c r="M1354" s="6">
        <v>2.84742426060483E-5</v>
      </c>
      <c r="N1354" s="4" t="b">
        <f>_xlfn.XLOOKUP(Table2[[#This Row],[Protein]],Table3[name],Table3[subloc_assigned],"")&lt;&gt;""</f>
        <v>1</v>
      </c>
      <c r="O1354" s="6" t="str" cm="1">
        <f t="array" ref="O1354">IF(Table2[[#This Row],[modeled?]]," "&amp;_xlfn.TEXTJOIN(" ",FALSE,_xlfn._xlws.FILTER(Table3[subloc_assigned],Table3[name]=Table2[[#This Row],[Protein]],""))&amp;" ","")</f>
        <v xml:space="preserve"> mm </v>
      </c>
      <c r="P1354" s="6" t="b">
        <f>OR(ISNUMBER(FIND(" m ",Table2[[#This Row],[loc?]])),ISNUMBER(FIND(" mm ",Table2[[#This Row],[loc?]])))</f>
        <v>1</v>
      </c>
      <c r="Q1354" s="6" t="b">
        <f>AND(OR(ISNUMBER(FIND(" m ",Table2[[#This Row],[loc?]])),ISNUMBER(FIND(" mm ",Table2[[#This Row],[loc?]]))),SUBSTITUTE(SUBSTITUTE(Table2[[#This Row],[loc?]]," m ","")," mm ","")="")</f>
        <v>1</v>
      </c>
      <c r="R1354" s="36" cm="1">
        <f t="array" ref="R1354">AVERAGE(IF(Table2[[#This Row],[Min_aerobic_1]:[Min_aerobic_2]]="NA",0,Table2[[#This Row],[Min_aerobic_1]:[Min_aerobic_2]]))</f>
        <v>6.0961396031449098E-5</v>
      </c>
    </row>
    <row r="1355" spans="1:18" x14ac:dyDescent="0.35">
      <c r="A1355" s="4" t="s">
        <v>4044</v>
      </c>
      <c r="B1355" s="4" t="s">
        <v>4045</v>
      </c>
      <c r="C1355" s="4" t="s">
        <v>4046</v>
      </c>
      <c r="D1355" s="4">
        <v>1.2203523521879399E-3</v>
      </c>
      <c r="E1355" s="4">
        <v>1.2209481804274201E-3</v>
      </c>
      <c r="F1355" s="4">
        <v>1.37728760355033E-3</v>
      </c>
      <c r="G1355" s="4">
        <v>1.3897420344292E-3</v>
      </c>
      <c r="H1355" s="4">
        <v>1.1293197266726699E-3</v>
      </c>
      <c r="I1355" s="4">
        <v>1.16655277792689E-3</v>
      </c>
      <c r="J1355" s="4">
        <v>1.1477842617067301E-3</v>
      </c>
      <c r="K1355" s="4">
        <v>1.22551803113716E-3</v>
      </c>
      <c r="L1355" s="4">
        <v>1.2822982910585101E-3</v>
      </c>
      <c r="M1355" s="4">
        <v>1.2847394756625699E-3</v>
      </c>
      <c r="N1355" s="4" t="b">
        <f>_xlfn.XLOOKUP(Table2[[#This Row],[Protein]],Table3[name],Table3[subloc_assigned],"")&lt;&gt;""</f>
        <v>1</v>
      </c>
      <c r="O1355" s="6" t="str" cm="1">
        <f t="array" ref="O1355">IF(Table2[[#This Row],[modeled?]]," "&amp;_xlfn.TEXTJOIN(" ",FALSE,_xlfn._xlws.FILTER(Table3[subloc_assigned],Table3[name]=Table2[[#This Row],[Protein]],""))&amp;" ","")</f>
        <v xml:space="preserve"> c </v>
      </c>
      <c r="P1355" s="6" t="b">
        <f>OR(ISNUMBER(FIND(" m ",Table2[[#This Row],[loc?]])),ISNUMBER(FIND(" mm ",Table2[[#This Row],[loc?]])))</f>
        <v>0</v>
      </c>
      <c r="Q1355" s="6" t="b">
        <f>AND(OR(ISNUMBER(FIND(" m ",Table2[[#This Row],[loc?]])),ISNUMBER(FIND(" mm ",Table2[[#This Row],[loc?]]))),SUBSTITUTE(SUBSTITUTE(Table2[[#This Row],[loc?]]," m ","")," mm ","")="")</f>
        <v>0</v>
      </c>
      <c r="R1355" s="36" cm="1">
        <f t="array" ref="R1355">AVERAGE(IF(Table2[[#This Row],[Min_aerobic_1]:[Min_aerobic_2]]="NA",0,Table2[[#This Row],[Min_aerobic_1]:[Min_aerobic_2]]))</f>
        <v>1.2206502663076801E-3</v>
      </c>
    </row>
    <row r="1356" spans="1:18" x14ac:dyDescent="0.35">
      <c r="A1356" s="4" t="s">
        <v>4047</v>
      </c>
      <c r="B1356" s="4" t="s">
        <v>4048</v>
      </c>
      <c r="C1356" s="4" t="s">
        <v>4049</v>
      </c>
      <c r="D1356" s="6">
        <v>4.0128283661926602E-5</v>
      </c>
      <c r="E1356" s="6">
        <v>4.5011128339512601E-5</v>
      </c>
      <c r="F1356" s="6">
        <v>4.32620431493286E-5</v>
      </c>
      <c r="G1356" s="6">
        <v>4.64728415407401E-5</v>
      </c>
      <c r="H1356" s="6">
        <v>2.8221206207119999E-5</v>
      </c>
      <c r="I1356" s="6">
        <v>2.73590394440051E-5</v>
      </c>
      <c r="J1356" s="6">
        <v>2.78252682251045E-5</v>
      </c>
      <c r="K1356" s="6">
        <v>2.6735465362750699E-5</v>
      </c>
      <c r="L1356" s="6">
        <v>2.8673071722253599E-5</v>
      </c>
      <c r="M1356" s="6">
        <v>2.7933114568415402E-5</v>
      </c>
      <c r="N1356" s="4" t="b">
        <f>_xlfn.XLOOKUP(Table2[[#This Row],[Protein]],Table3[name],Table3[subloc_assigned],"")&lt;&gt;""</f>
        <v>0</v>
      </c>
      <c r="O1356" s="6" t="str" cm="1">
        <f t="array" ref="O1356">IF(Table2[[#This Row],[modeled?]]," "&amp;_xlfn.TEXTJOIN(" ",FALSE,_xlfn._xlws.FILTER(Table3[subloc_assigned],Table3[name]=Table2[[#This Row],[Protein]],""))&amp;" ","")</f>
        <v/>
      </c>
      <c r="P1356" s="6" t="b">
        <f>OR(ISNUMBER(FIND(" m ",Table2[[#This Row],[loc?]])),ISNUMBER(FIND(" mm ",Table2[[#This Row],[loc?]])))</f>
        <v>0</v>
      </c>
      <c r="Q1356" s="6" t="b">
        <f>AND(OR(ISNUMBER(FIND(" m ",Table2[[#This Row],[loc?]])),ISNUMBER(FIND(" mm ",Table2[[#This Row],[loc?]]))),SUBSTITUTE(SUBSTITUTE(Table2[[#This Row],[loc?]]," m ","")," mm ","")="")</f>
        <v>0</v>
      </c>
      <c r="R1356" s="36" cm="1">
        <f t="array" ref="R1356">AVERAGE(IF(Table2[[#This Row],[Min_aerobic_1]:[Min_aerobic_2]]="NA",0,Table2[[#This Row],[Min_aerobic_1]:[Min_aerobic_2]]))</f>
        <v>4.2569706000719602E-5</v>
      </c>
    </row>
    <row r="1357" spans="1:18" x14ac:dyDescent="0.35">
      <c r="A1357" s="4" t="s">
        <v>4050</v>
      </c>
      <c r="B1357" s="4" t="s">
        <v>4051</v>
      </c>
      <c r="C1357" s="4" t="s">
        <v>4052</v>
      </c>
      <c r="D1357" s="6">
        <v>5.4915923960134399E-6</v>
      </c>
      <c r="E1357" s="6">
        <v>5.5059819857058398E-6</v>
      </c>
      <c r="F1357" s="6">
        <v>6.4344558376344503E-6</v>
      </c>
      <c r="G1357" s="6">
        <v>5.8112233935881204E-6</v>
      </c>
      <c r="H1357" s="6">
        <v>4.3873271800057101E-6</v>
      </c>
      <c r="I1357" s="6">
        <v>4.7267630645564101E-6</v>
      </c>
      <c r="J1357" s="6">
        <v>4.5064745502463199E-6</v>
      </c>
      <c r="K1357" s="6">
        <v>4.6890241440703696E-6</v>
      </c>
      <c r="L1357" s="6">
        <v>5.1879899421256898E-6</v>
      </c>
      <c r="M1357" s="6">
        <v>5.4576757714184001E-6</v>
      </c>
      <c r="N1357" s="4" t="b">
        <f>_xlfn.XLOOKUP(Table2[[#This Row],[Protein]],Table3[name],Table3[subloc_assigned],"")&lt;&gt;""</f>
        <v>0</v>
      </c>
      <c r="O1357" s="6" t="str" cm="1">
        <f t="array" ref="O1357">IF(Table2[[#This Row],[modeled?]]," "&amp;_xlfn.TEXTJOIN(" ",FALSE,_xlfn._xlws.FILTER(Table3[subloc_assigned],Table3[name]=Table2[[#This Row],[Protein]],""))&amp;" ","")</f>
        <v/>
      </c>
      <c r="P1357" s="6" t="b">
        <f>OR(ISNUMBER(FIND(" m ",Table2[[#This Row],[loc?]])),ISNUMBER(FIND(" mm ",Table2[[#This Row],[loc?]])))</f>
        <v>0</v>
      </c>
      <c r="Q1357" s="6" t="b">
        <f>AND(OR(ISNUMBER(FIND(" m ",Table2[[#This Row],[loc?]])),ISNUMBER(FIND(" mm ",Table2[[#This Row],[loc?]]))),SUBSTITUTE(SUBSTITUTE(Table2[[#This Row],[loc?]]," m ","")," mm ","")="")</f>
        <v>0</v>
      </c>
      <c r="R1357" s="36" cm="1">
        <f t="array" ref="R1357">AVERAGE(IF(Table2[[#This Row],[Min_aerobic_1]:[Min_aerobic_2]]="NA",0,Table2[[#This Row],[Min_aerobic_1]:[Min_aerobic_2]]))</f>
        <v>5.4987871908596403E-6</v>
      </c>
    </row>
    <row r="1358" spans="1:18" x14ac:dyDescent="0.35">
      <c r="A1358" s="4" t="s">
        <v>4053</v>
      </c>
      <c r="B1358" s="4" t="s">
        <v>4054</v>
      </c>
      <c r="C1358" s="4" t="s">
        <v>4055</v>
      </c>
      <c r="D1358" s="6">
        <v>6.3507080202020901E-5</v>
      </c>
      <c r="E1358" s="6">
        <v>5.5938043825292603E-5</v>
      </c>
      <c r="F1358" s="6">
        <v>7.3908884359244199E-5</v>
      </c>
      <c r="G1358" s="6">
        <v>7.5940205000960795E-5</v>
      </c>
      <c r="H1358" s="6">
        <v>3.6619486884965501E-5</v>
      </c>
      <c r="I1358" s="6">
        <v>3.6479489944983802E-5</v>
      </c>
      <c r="J1358" s="6">
        <v>3.9251320526000199E-5</v>
      </c>
      <c r="K1358" s="6">
        <v>4.70965925632612E-5</v>
      </c>
      <c r="L1358" s="6">
        <v>4.8625641073200401E-5</v>
      </c>
      <c r="M1358" s="6">
        <v>4.7984661845078803E-5</v>
      </c>
      <c r="N1358" s="4" t="b">
        <f>_xlfn.XLOOKUP(Table2[[#This Row],[Protein]],Table3[name],Table3[subloc_assigned],"")&lt;&gt;""</f>
        <v>0</v>
      </c>
      <c r="O1358" s="6" t="str" cm="1">
        <f t="array" ref="O1358">IF(Table2[[#This Row],[modeled?]]," "&amp;_xlfn.TEXTJOIN(" ",FALSE,_xlfn._xlws.FILTER(Table3[subloc_assigned],Table3[name]=Table2[[#This Row],[Protein]],""))&amp;" ","")</f>
        <v/>
      </c>
      <c r="P1358" s="6" t="b">
        <f>OR(ISNUMBER(FIND(" m ",Table2[[#This Row],[loc?]])),ISNUMBER(FIND(" mm ",Table2[[#This Row],[loc?]])))</f>
        <v>0</v>
      </c>
      <c r="Q1358" s="6" t="b">
        <f>AND(OR(ISNUMBER(FIND(" m ",Table2[[#This Row],[loc?]])),ISNUMBER(FIND(" mm ",Table2[[#This Row],[loc?]]))),SUBSTITUTE(SUBSTITUTE(Table2[[#This Row],[loc?]]," m ","")," mm ","")="")</f>
        <v>0</v>
      </c>
      <c r="R1358" s="36" cm="1">
        <f t="array" ref="R1358">AVERAGE(IF(Table2[[#This Row],[Min_aerobic_1]:[Min_aerobic_2]]="NA",0,Table2[[#This Row],[Min_aerobic_1]:[Min_aerobic_2]]))</f>
        <v>5.9722562013656752E-5</v>
      </c>
    </row>
    <row r="1359" spans="1:18" x14ac:dyDescent="0.35">
      <c r="A1359" s="4" t="s">
        <v>4056</v>
      </c>
      <c r="B1359" s="4" t="s">
        <v>4057</v>
      </c>
      <c r="C1359" s="4" t="s">
        <v>4058</v>
      </c>
      <c r="D1359" s="6">
        <v>3.4612966143604898E-5</v>
      </c>
      <c r="E1359" s="6">
        <v>3.8832641402666097E-5</v>
      </c>
      <c r="F1359" s="6">
        <v>3.9423561966628802E-5</v>
      </c>
      <c r="G1359" s="6">
        <v>4.1044422739525503E-5</v>
      </c>
      <c r="H1359" s="6">
        <v>9.99693008310498E-5</v>
      </c>
      <c r="I1359" s="6">
        <v>9.6162600218820506E-5</v>
      </c>
      <c r="J1359" s="6">
        <v>9.5052825040304098E-5</v>
      </c>
      <c r="K1359" s="6">
        <v>5.0244884477694599E-5</v>
      </c>
      <c r="L1359" s="6">
        <v>4.2929121072985203E-5</v>
      </c>
      <c r="M1359" s="6">
        <v>4.1952828263205601E-5</v>
      </c>
      <c r="N1359" s="4" t="b">
        <f>_xlfn.XLOOKUP(Table2[[#This Row],[Protein]],Table3[name],Table3[subloc_assigned],"")&lt;&gt;""</f>
        <v>1</v>
      </c>
      <c r="O1359" s="6" t="str" cm="1">
        <f t="array" ref="O1359">IF(Table2[[#This Row],[modeled?]]," "&amp;_xlfn.TEXTJOIN(" ",FALSE,_xlfn._xlws.FILTER(Table3[subloc_assigned],Table3[name]=Table2[[#This Row],[Protein]],""))&amp;" ","")</f>
        <v xml:space="preserve"> c </v>
      </c>
      <c r="P1359" s="6" t="b">
        <f>OR(ISNUMBER(FIND(" m ",Table2[[#This Row],[loc?]])),ISNUMBER(FIND(" mm ",Table2[[#This Row],[loc?]])))</f>
        <v>0</v>
      </c>
      <c r="Q1359" s="6" t="b">
        <f>AND(OR(ISNUMBER(FIND(" m ",Table2[[#This Row],[loc?]])),ISNUMBER(FIND(" mm ",Table2[[#This Row],[loc?]]))),SUBSTITUTE(SUBSTITUTE(Table2[[#This Row],[loc?]]," m ","")," mm ","")="")</f>
        <v>0</v>
      </c>
      <c r="R1359" s="36" cm="1">
        <f t="array" ref="R1359">AVERAGE(IF(Table2[[#This Row],[Min_aerobic_1]:[Min_aerobic_2]]="NA",0,Table2[[#This Row],[Min_aerobic_1]:[Min_aerobic_2]]))</f>
        <v>3.6722803773135498E-5</v>
      </c>
    </row>
    <row r="1360" spans="1:18" x14ac:dyDescent="0.35">
      <c r="A1360" s="4" t="s">
        <v>4059</v>
      </c>
      <c r="B1360" s="4" t="s">
        <v>4060</v>
      </c>
      <c r="C1360" s="4" t="s">
        <v>4061</v>
      </c>
      <c r="D1360" s="4" t="s">
        <v>19</v>
      </c>
      <c r="E1360" s="4" t="s">
        <v>19</v>
      </c>
      <c r="F1360" s="4" t="s">
        <v>19</v>
      </c>
      <c r="G1360" s="4" t="s">
        <v>19</v>
      </c>
      <c r="H1360" s="6">
        <v>2.68359272442043E-7</v>
      </c>
      <c r="I1360" s="6">
        <v>2.6995853479378702E-7</v>
      </c>
      <c r="J1360" s="6">
        <v>2.77747346125923E-7</v>
      </c>
      <c r="K1360" s="6">
        <v>2.43875175681328E-7</v>
      </c>
      <c r="L1360" s="6">
        <v>2.5439539209636399E-7</v>
      </c>
      <c r="M1360" s="6">
        <v>2.6736612784922599E-7</v>
      </c>
      <c r="N1360" s="4" t="b">
        <f>_xlfn.XLOOKUP(Table2[[#This Row],[Protein]],Table3[name],Table3[subloc_assigned],"")&lt;&gt;""</f>
        <v>0</v>
      </c>
      <c r="O1360" s="6" t="str" cm="1">
        <f t="array" ref="O1360">IF(Table2[[#This Row],[modeled?]]," "&amp;_xlfn.TEXTJOIN(" ",FALSE,_xlfn._xlws.FILTER(Table3[subloc_assigned],Table3[name]=Table2[[#This Row],[Protein]],""))&amp;" ","")</f>
        <v/>
      </c>
      <c r="P1360" s="6" t="b">
        <f>OR(ISNUMBER(FIND(" m ",Table2[[#This Row],[loc?]])),ISNUMBER(FIND(" mm ",Table2[[#This Row],[loc?]])))</f>
        <v>0</v>
      </c>
      <c r="Q1360" s="6" t="b">
        <f>AND(OR(ISNUMBER(FIND(" m ",Table2[[#This Row],[loc?]])),ISNUMBER(FIND(" mm ",Table2[[#This Row],[loc?]]))),SUBSTITUTE(SUBSTITUTE(Table2[[#This Row],[loc?]]," m ","")," mm ","")="")</f>
        <v>0</v>
      </c>
      <c r="R1360" s="36" cm="1">
        <f t="array" ref="R1360">AVERAGE(IF(Table2[[#This Row],[Min_aerobic_1]:[Min_aerobic_2]]="NA",0,Table2[[#This Row],[Min_aerobic_1]:[Min_aerobic_2]]))</f>
        <v>0</v>
      </c>
    </row>
    <row r="1361" spans="1:18" x14ac:dyDescent="0.35">
      <c r="A1361" s="4" t="s">
        <v>4062</v>
      </c>
      <c r="B1361" s="4" t="s">
        <v>4063</v>
      </c>
      <c r="C1361" s="4" t="s">
        <v>4064</v>
      </c>
      <c r="D1361" s="4">
        <v>1.72827732648953E-4</v>
      </c>
      <c r="E1361" s="4">
        <v>1.40586376289783E-4</v>
      </c>
      <c r="F1361" s="4">
        <v>1.7603257807731601E-4</v>
      </c>
      <c r="G1361" s="4">
        <v>1.69375004344725E-4</v>
      </c>
      <c r="H1361" s="4">
        <v>3.87687180553603E-4</v>
      </c>
      <c r="I1361" s="4">
        <v>3.7823039861926402E-4</v>
      </c>
      <c r="J1361" s="4">
        <v>3.9574192712823298E-4</v>
      </c>
      <c r="K1361" s="4">
        <v>3.8221084953352102E-4</v>
      </c>
      <c r="L1361" s="4">
        <v>4.2558505383917799E-4</v>
      </c>
      <c r="M1361" s="4">
        <v>4.25217084667139E-4</v>
      </c>
      <c r="N1361" s="4" t="b">
        <f>_xlfn.XLOOKUP(Table2[[#This Row],[Protein]],Table3[name],Table3[subloc_assigned],"")&lt;&gt;""</f>
        <v>1</v>
      </c>
      <c r="O1361" s="6" t="str" cm="1">
        <f t="array" ref="O1361">IF(Table2[[#This Row],[modeled?]]," "&amp;_xlfn.TEXTJOIN(" ",FALSE,_xlfn._xlws.FILTER(Table3[subloc_assigned],Table3[name]=Table2[[#This Row],[Protein]],""))&amp;" ","")</f>
        <v xml:space="preserve"> c </v>
      </c>
      <c r="P1361" s="6" t="b">
        <f>OR(ISNUMBER(FIND(" m ",Table2[[#This Row],[loc?]])),ISNUMBER(FIND(" mm ",Table2[[#This Row],[loc?]])))</f>
        <v>0</v>
      </c>
      <c r="Q1361" s="6" t="b">
        <f>AND(OR(ISNUMBER(FIND(" m ",Table2[[#This Row],[loc?]])),ISNUMBER(FIND(" mm ",Table2[[#This Row],[loc?]]))),SUBSTITUTE(SUBSTITUTE(Table2[[#This Row],[loc?]]," m ","")," mm ","")="")</f>
        <v>0</v>
      </c>
      <c r="R1361" s="36" cm="1">
        <f t="array" ref="R1361">AVERAGE(IF(Table2[[#This Row],[Min_aerobic_1]:[Min_aerobic_2]]="NA",0,Table2[[#This Row],[Min_aerobic_1]:[Min_aerobic_2]]))</f>
        <v>1.56707054469368E-4</v>
      </c>
    </row>
    <row r="1362" spans="1:18" x14ac:dyDescent="0.35">
      <c r="A1362" s="4" t="s">
        <v>4065</v>
      </c>
      <c r="B1362" s="4" t="s">
        <v>4066</v>
      </c>
      <c r="C1362" s="4" t="s">
        <v>4067</v>
      </c>
      <c r="D1362" s="6">
        <v>1.3598371403512101E-5</v>
      </c>
      <c r="E1362" s="6">
        <v>1.1930728667697299E-5</v>
      </c>
      <c r="F1362" s="6">
        <v>1.37676735970305E-5</v>
      </c>
      <c r="G1362" s="6">
        <v>1.394625129978E-5</v>
      </c>
      <c r="H1362" s="6">
        <v>3.49042488795734E-5</v>
      </c>
      <c r="I1362" s="6">
        <v>3.5912536907938801E-5</v>
      </c>
      <c r="J1362" s="6">
        <v>3.54870425107009E-5</v>
      </c>
      <c r="K1362" s="6">
        <v>4.0807310310890398E-5</v>
      </c>
      <c r="L1362" s="6">
        <v>4.3746570050356302E-5</v>
      </c>
      <c r="M1362" s="6">
        <v>4.3186536962840101E-5</v>
      </c>
      <c r="N1362" s="4" t="b">
        <f>_xlfn.XLOOKUP(Table2[[#This Row],[Protein]],Table3[name],Table3[subloc_assigned],"")&lt;&gt;""</f>
        <v>0</v>
      </c>
      <c r="O1362" s="6" t="str" cm="1">
        <f t="array" ref="O1362">IF(Table2[[#This Row],[modeled?]]," "&amp;_xlfn.TEXTJOIN(" ",FALSE,_xlfn._xlws.FILTER(Table3[subloc_assigned],Table3[name]=Table2[[#This Row],[Protein]],""))&amp;" ","")</f>
        <v/>
      </c>
      <c r="P1362" s="6" t="b">
        <f>OR(ISNUMBER(FIND(" m ",Table2[[#This Row],[loc?]])),ISNUMBER(FIND(" mm ",Table2[[#This Row],[loc?]])))</f>
        <v>0</v>
      </c>
      <c r="Q1362" s="6" t="b">
        <f>AND(OR(ISNUMBER(FIND(" m ",Table2[[#This Row],[loc?]])),ISNUMBER(FIND(" mm ",Table2[[#This Row],[loc?]]))),SUBSTITUTE(SUBSTITUTE(Table2[[#This Row],[loc?]]," m ","")," mm ","")="")</f>
        <v>0</v>
      </c>
      <c r="R1362" s="36" cm="1">
        <f t="array" ref="R1362">AVERAGE(IF(Table2[[#This Row],[Min_aerobic_1]:[Min_aerobic_2]]="NA",0,Table2[[#This Row],[Min_aerobic_1]:[Min_aerobic_2]]))</f>
        <v>1.2764550035604701E-5</v>
      </c>
    </row>
    <row r="1363" spans="1:18" x14ac:dyDescent="0.35">
      <c r="A1363" s="4" t="s">
        <v>4068</v>
      </c>
      <c r="B1363" s="4" t="s">
        <v>4069</v>
      </c>
      <c r="C1363" s="4" t="s">
        <v>4070</v>
      </c>
      <c r="D1363" s="6">
        <v>1.4352262534306E-5</v>
      </c>
      <c r="E1363" s="6">
        <v>1.4987796473764701E-5</v>
      </c>
      <c r="F1363" s="6">
        <v>1.7673488647573602E-5</v>
      </c>
      <c r="G1363" s="6">
        <v>1.85276569761257E-5</v>
      </c>
      <c r="H1363" s="6">
        <v>4.9819465844486201E-6</v>
      </c>
      <c r="I1363" s="6">
        <v>4.8890688503128802E-6</v>
      </c>
      <c r="J1363" s="6">
        <v>5.1318821295504501E-6</v>
      </c>
      <c r="K1363" s="6">
        <v>5.4537772792051197E-6</v>
      </c>
      <c r="L1363" s="6">
        <v>5.7177008924872597E-6</v>
      </c>
      <c r="M1363" s="6">
        <v>5.8650680315437703E-6</v>
      </c>
      <c r="N1363" s="4" t="b">
        <f>_xlfn.XLOOKUP(Table2[[#This Row],[Protein]],Table3[name],Table3[subloc_assigned],"")&lt;&gt;""</f>
        <v>1</v>
      </c>
      <c r="O1363" s="6" t="str" cm="1">
        <f t="array" ref="O1363">IF(Table2[[#This Row],[modeled?]]," "&amp;_xlfn.TEXTJOIN(" ",FALSE,_xlfn._xlws.FILTER(Table3[subloc_assigned],Table3[name]=Table2[[#This Row],[Protein]],""))&amp;" ","")</f>
        <v xml:space="preserve"> m </v>
      </c>
      <c r="P1363" s="6" t="b">
        <f>OR(ISNUMBER(FIND(" m ",Table2[[#This Row],[loc?]])),ISNUMBER(FIND(" mm ",Table2[[#This Row],[loc?]])))</f>
        <v>1</v>
      </c>
      <c r="Q1363" s="6" t="b">
        <f>AND(OR(ISNUMBER(FIND(" m ",Table2[[#This Row],[loc?]])),ISNUMBER(FIND(" mm ",Table2[[#This Row],[loc?]]))),SUBSTITUTE(SUBSTITUTE(Table2[[#This Row],[loc?]]," m ","")," mm ","")="")</f>
        <v>1</v>
      </c>
      <c r="R1363" s="36" cm="1">
        <f t="array" ref="R1363">AVERAGE(IF(Table2[[#This Row],[Min_aerobic_1]:[Min_aerobic_2]]="NA",0,Table2[[#This Row],[Min_aerobic_1]:[Min_aerobic_2]]))</f>
        <v>1.4670029504035351E-5</v>
      </c>
    </row>
    <row r="1364" spans="1:18" x14ac:dyDescent="0.35">
      <c r="A1364" s="4" t="s">
        <v>4071</v>
      </c>
      <c r="B1364" s="4" t="s">
        <v>4072</v>
      </c>
      <c r="C1364" s="4" t="s">
        <v>4073</v>
      </c>
      <c r="D1364" s="6">
        <v>2.8104364204828399E-5</v>
      </c>
      <c r="E1364" s="6">
        <v>2.4104983685344899E-5</v>
      </c>
      <c r="F1364" s="6">
        <v>3.1233697606734902E-5</v>
      </c>
      <c r="G1364" s="6">
        <v>3.1625073533602902E-5</v>
      </c>
      <c r="H1364" s="6">
        <v>7.1762903768411902E-6</v>
      </c>
      <c r="I1364" s="6">
        <v>7.4077903295455701E-6</v>
      </c>
      <c r="J1364" s="6">
        <v>7.0976979094002601E-6</v>
      </c>
      <c r="K1364" s="6">
        <v>8.1150014044667201E-6</v>
      </c>
      <c r="L1364" s="6">
        <v>8.8870759624326295E-6</v>
      </c>
      <c r="M1364" s="6">
        <v>8.8252451280503595E-6</v>
      </c>
      <c r="N1364" s="4" t="b">
        <f>_xlfn.XLOOKUP(Table2[[#This Row],[Protein]],Table3[name],Table3[subloc_assigned],"")&lt;&gt;""</f>
        <v>0</v>
      </c>
      <c r="O1364" s="6" t="str" cm="1">
        <f t="array" ref="O1364">IF(Table2[[#This Row],[modeled?]]," "&amp;_xlfn.TEXTJOIN(" ",FALSE,_xlfn._xlws.FILTER(Table3[subloc_assigned],Table3[name]=Table2[[#This Row],[Protein]],""))&amp;" ","")</f>
        <v/>
      </c>
      <c r="P1364" s="6" t="b">
        <f>OR(ISNUMBER(FIND(" m ",Table2[[#This Row],[loc?]])),ISNUMBER(FIND(" mm ",Table2[[#This Row],[loc?]])))</f>
        <v>0</v>
      </c>
      <c r="Q1364" s="6" t="b">
        <f>AND(OR(ISNUMBER(FIND(" m ",Table2[[#This Row],[loc?]])),ISNUMBER(FIND(" mm ",Table2[[#This Row],[loc?]]))),SUBSTITUTE(SUBSTITUTE(Table2[[#This Row],[loc?]]," m ","")," mm ","")="")</f>
        <v>0</v>
      </c>
      <c r="R1364" s="36" cm="1">
        <f t="array" ref="R1364">AVERAGE(IF(Table2[[#This Row],[Min_aerobic_1]:[Min_aerobic_2]]="NA",0,Table2[[#This Row],[Min_aerobic_1]:[Min_aerobic_2]]))</f>
        <v>2.6104673945086647E-5</v>
      </c>
    </row>
    <row r="1365" spans="1:18" x14ac:dyDescent="0.35">
      <c r="A1365" s="4" t="s">
        <v>4074</v>
      </c>
      <c r="B1365" s="4" t="s">
        <v>4075</v>
      </c>
      <c r="C1365" s="4" t="s">
        <v>4076</v>
      </c>
      <c r="D1365" s="4" t="s">
        <v>19</v>
      </c>
      <c r="E1365" s="4" t="s">
        <v>19</v>
      </c>
      <c r="F1365" s="4" t="s">
        <v>19</v>
      </c>
      <c r="G1365" s="4" t="s">
        <v>19</v>
      </c>
      <c r="H1365" s="6">
        <v>1.10777425937639E-5</v>
      </c>
      <c r="I1365" s="6">
        <v>1.0189348142215401E-5</v>
      </c>
      <c r="J1365" s="6">
        <v>1.07573751674881E-5</v>
      </c>
      <c r="K1365" s="6">
        <v>1.07528990770744E-5</v>
      </c>
      <c r="L1365" s="6">
        <v>1.1174320382720399E-5</v>
      </c>
      <c r="M1365" s="6">
        <v>1.12262586600099E-5</v>
      </c>
      <c r="N1365" s="4" t="b">
        <f>_xlfn.XLOOKUP(Table2[[#This Row],[Protein]],Table3[name],Table3[subloc_assigned],"")&lt;&gt;""</f>
        <v>1</v>
      </c>
      <c r="O1365" s="6" t="str" cm="1">
        <f t="array" ref="O1365">IF(Table2[[#This Row],[modeled?]]," "&amp;_xlfn.TEXTJOIN(" ",FALSE,_xlfn._xlws.FILTER(Table3[subloc_assigned],Table3[name]=Table2[[#This Row],[Protein]],""))&amp;" ","")</f>
        <v xml:space="preserve"> m </v>
      </c>
      <c r="P1365" s="6" t="b">
        <f>OR(ISNUMBER(FIND(" m ",Table2[[#This Row],[loc?]])),ISNUMBER(FIND(" mm ",Table2[[#This Row],[loc?]])))</f>
        <v>1</v>
      </c>
      <c r="Q1365" s="6" t="b">
        <f>AND(OR(ISNUMBER(FIND(" m ",Table2[[#This Row],[loc?]])),ISNUMBER(FIND(" mm ",Table2[[#This Row],[loc?]]))),SUBSTITUTE(SUBSTITUTE(Table2[[#This Row],[loc?]]," m ","")," mm ","")="")</f>
        <v>1</v>
      </c>
      <c r="R1365" s="36" cm="1">
        <f t="array" ref="R1365">AVERAGE(IF(Table2[[#This Row],[Min_aerobic_1]:[Min_aerobic_2]]="NA",0,Table2[[#This Row],[Min_aerobic_1]:[Min_aerobic_2]]))</f>
        <v>0</v>
      </c>
    </row>
    <row r="1366" spans="1:18" x14ac:dyDescent="0.35">
      <c r="A1366" s="4" t="s">
        <v>4077</v>
      </c>
      <c r="B1366" s="4" t="s">
        <v>4078</v>
      </c>
      <c r="C1366" s="4" t="s">
        <v>4079</v>
      </c>
      <c r="D1366" s="6">
        <v>3.7451367279318298E-5</v>
      </c>
      <c r="E1366" s="6">
        <v>3.8273351342740001E-5</v>
      </c>
      <c r="F1366" s="6">
        <v>4.70773438802564E-5</v>
      </c>
      <c r="G1366" s="6">
        <v>4.7796666455980898E-5</v>
      </c>
      <c r="H1366" s="6">
        <v>1.8568924204993202E-5</v>
      </c>
      <c r="I1366" s="6">
        <v>1.9407359997355001E-5</v>
      </c>
      <c r="J1366" s="6">
        <v>1.9741233755786601E-5</v>
      </c>
      <c r="K1366" s="6">
        <v>2.1371337279909299E-5</v>
      </c>
      <c r="L1366" s="6">
        <v>2.3229223866402999E-5</v>
      </c>
      <c r="M1366" s="6">
        <v>2.3005124164519999E-5</v>
      </c>
      <c r="N1366" s="4" t="b">
        <f>_xlfn.XLOOKUP(Table2[[#This Row],[Protein]],Table3[name],Table3[subloc_assigned],"")&lt;&gt;""</f>
        <v>1</v>
      </c>
      <c r="O1366" s="6" t="str" cm="1">
        <f t="array" ref="O1366">IF(Table2[[#This Row],[modeled?]]," "&amp;_xlfn.TEXTJOIN(" ",FALSE,_xlfn._xlws.FILTER(Table3[subloc_assigned],Table3[name]=Table2[[#This Row],[Protein]],""))&amp;" ","")</f>
        <v xml:space="preserve"> mm </v>
      </c>
      <c r="P1366" s="6" t="b">
        <f>OR(ISNUMBER(FIND(" m ",Table2[[#This Row],[loc?]])),ISNUMBER(FIND(" mm ",Table2[[#This Row],[loc?]])))</f>
        <v>1</v>
      </c>
      <c r="Q1366" s="6" t="b">
        <f>AND(OR(ISNUMBER(FIND(" m ",Table2[[#This Row],[loc?]])),ISNUMBER(FIND(" mm ",Table2[[#This Row],[loc?]]))),SUBSTITUTE(SUBSTITUTE(Table2[[#This Row],[loc?]]," m ","")," mm ","")="")</f>
        <v>1</v>
      </c>
      <c r="R1366" s="36" cm="1">
        <f t="array" ref="R1366">AVERAGE(IF(Table2[[#This Row],[Min_aerobic_1]:[Min_aerobic_2]]="NA",0,Table2[[#This Row],[Min_aerobic_1]:[Min_aerobic_2]]))</f>
        <v>3.7862359311029149E-5</v>
      </c>
    </row>
    <row r="1367" spans="1:18" x14ac:dyDescent="0.35">
      <c r="A1367" s="4" t="s">
        <v>4080</v>
      </c>
      <c r="B1367" s="4" t="s">
        <v>4081</v>
      </c>
      <c r="C1367" s="4" t="s">
        <v>4082</v>
      </c>
      <c r="D1367" s="6">
        <v>3.5650525783626001E-5</v>
      </c>
      <c r="E1367" s="6">
        <v>2.9773983745770999E-5</v>
      </c>
      <c r="F1367" s="6">
        <v>3.69928811775758E-5</v>
      </c>
      <c r="G1367" s="6">
        <v>3.6775922964039498E-5</v>
      </c>
      <c r="H1367" s="6">
        <v>4.5256513167706599E-5</v>
      </c>
      <c r="I1367" s="6">
        <v>4.7829896416428099E-5</v>
      </c>
      <c r="J1367" s="6">
        <v>4.7180091182009702E-5</v>
      </c>
      <c r="K1367" s="6">
        <v>5.1077445746876603E-5</v>
      </c>
      <c r="L1367" s="6">
        <v>5.1696785675685997E-5</v>
      </c>
      <c r="M1367" s="6">
        <v>5.2006715710337502E-5</v>
      </c>
      <c r="N1367" s="4" t="b">
        <f>_xlfn.XLOOKUP(Table2[[#This Row],[Protein]],Table3[name],Table3[subloc_assigned],"")&lt;&gt;""</f>
        <v>0</v>
      </c>
      <c r="O1367" s="6" t="str" cm="1">
        <f t="array" ref="O1367">IF(Table2[[#This Row],[modeled?]]," "&amp;_xlfn.TEXTJOIN(" ",FALSE,_xlfn._xlws.FILTER(Table3[subloc_assigned],Table3[name]=Table2[[#This Row],[Protein]],""))&amp;" ","")</f>
        <v/>
      </c>
      <c r="P1367" s="6" t="b">
        <f>OR(ISNUMBER(FIND(" m ",Table2[[#This Row],[loc?]])),ISNUMBER(FIND(" mm ",Table2[[#This Row],[loc?]])))</f>
        <v>0</v>
      </c>
      <c r="Q1367" s="6" t="b">
        <f>AND(OR(ISNUMBER(FIND(" m ",Table2[[#This Row],[loc?]])),ISNUMBER(FIND(" mm ",Table2[[#This Row],[loc?]]))),SUBSTITUTE(SUBSTITUTE(Table2[[#This Row],[loc?]]," m ","")," mm ","")="")</f>
        <v>0</v>
      </c>
      <c r="R1367" s="36" cm="1">
        <f t="array" ref="R1367">AVERAGE(IF(Table2[[#This Row],[Min_aerobic_1]:[Min_aerobic_2]]="NA",0,Table2[[#This Row],[Min_aerobic_1]:[Min_aerobic_2]]))</f>
        <v>3.2712254764698501E-5</v>
      </c>
    </row>
    <row r="1368" spans="1:18" x14ac:dyDescent="0.35">
      <c r="A1368" s="4" t="s">
        <v>4083</v>
      </c>
      <c r="B1368" s="4" t="s">
        <v>4084</v>
      </c>
      <c r="C1368" s="4" t="s">
        <v>4085</v>
      </c>
      <c r="D1368" s="6">
        <v>5.0135673903856303E-5</v>
      </c>
      <c r="E1368" s="6">
        <v>5.3298987195212001E-5</v>
      </c>
      <c r="F1368" s="6">
        <v>6.2888678353524094E-5</v>
      </c>
      <c r="G1368" s="6">
        <v>6.7179570760116106E-5</v>
      </c>
      <c r="H1368" s="6">
        <v>4.1947557386560203E-5</v>
      </c>
      <c r="I1368" s="6">
        <v>4.4672282935573498E-5</v>
      </c>
      <c r="J1368" s="6">
        <v>4.2873935503324499E-5</v>
      </c>
      <c r="K1368" s="6">
        <v>4.7942700443276503E-5</v>
      </c>
      <c r="L1368" s="6">
        <v>5.1613322197825002E-5</v>
      </c>
      <c r="M1368" s="6">
        <v>5.2129202186171399E-5</v>
      </c>
      <c r="N1368" s="4" t="b">
        <f>_xlfn.XLOOKUP(Table2[[#This Row],[Protein]],Table3[name],Table3[subloc_assigned],"")&lt;&gt;""</f>
        <v>1</v>
      </c>
      <c r="O1368" s="6" t="str" cm="1">
        <f t="array" ref="O1368">IF(Table2[[#This Row],[modeled?]]," "&amp;_xlfn.TEXTJOIN(" ",FALSE,_xlfn._xlws.FILTER(Table3[subloc_assigned],Table3[name]=Table2[[#This Row],[Protein]],""))&amp;" ","")</f>
        <v xml:space="preserve"> gm </v>
      </c>
      <c r="P1368" s="6" t="b">
        <f>OR(ISNUMBER(FIND(" m ",Table2[[#This Row],[loc?]])),ISNUMBER(FIND(" mm ",Table2[[#This Row],[loc?]])))</f>
        <v>0</v>
      </c>
      <c r="Q1368" s="6" t="b">
        <f>AND(OR(ISNUMBER(FIND(" m ",Table2[[#This Row],[loc?]])),ISNUMBER(FIND(" mm ",Table2[[#This Row],[loc?]]))),SUBSTITUTE(SUBSTITUTE(Table2[[#This Row],[loc?]]," m ","")," mm ","")="")</f>
        <v>0</v>
      </c>
      <c r="R1368" s="36" cm="1">
        <f t="array" ref="R1368">AVERAGE(IF(Table2[[#This Row],[Min_aerobic_1]:[Min_aerobic_2]]="NA",0,Table2[[#This Row],[Min_aerobic_1]:[Min_aerobic_2]]))</f>
        <v>5.1717330549534148E-5</v>
      </c>
    </row>
    <row r="1369" spans="1:18" x14ac:dyDescent="0.35">
      <c r="A1369" s="4" t="s">
        <v>4086</v>
      </c>
      <c r="B1369" s="4" t="s">
        <v>4087</v>
      </c>
      <c r="C1369" s="4" t="s">
        <v>4088</v>
      </c>
      <c r="D1369" s="6">
        <v>1.2113284013062701E-5</v>
      </c>
      <c r="E1369" s="6">
        <v>1.05610299464207E-5</v>
      </c>
      <c r="F1369" s="6">
        <v>1.3951860400562601E-5</v>
      </c>
      <c r="G1369" s="6">
        <v>1.3725718969299399E-5</v>
      </c>
      <c r="H1369" s="6">
        <v>1.7454537640018801E-5</v>
      </c>
      <c r="I1369" s="6">
        <v>1.66489914925612E-5</v>
      </c>
      <c r="J1369" s="6">
        <v>1.7345856937717801E-5</v>
      </c>
      <c r="K1369" s="6">
        <v>1.73129371290138E-5</v>
      </c>
      <c r="L1369" s="6">
        <v>1.9932335159500202E-5</v>
      </c>
      <c r="M1369" s="6">
        <v>1.88683884083518E-5</v>
      </c>
      <c r="N1369" s="4" t="b">
        <f>_xlfn.XLOOKUP(Table2[[#This Row],[Protein]],Table3[name],Table3[subloc_assigned],"")&lt;&gt;""</f>
        <v>1</v>
      </c>
      <c r="O1369" s="6" t="str" cm="1">
        <f t="array" ref="O1369">IF(Table2[[#This Row],[modeled?]]," "&amp;_xlfn.TEXTJOIN(" ",FALSE,_xlfn._xlws.FILTER(Table3[subloc_assigned],Table3[name]=Table2[[#This Row],[Protein]],""))&amp;" ","")</f>
        <v xml:space="preserve"> gm </v>
      </c>
      <c r="P1369" s="6" t="b">
        <f>OR(ISNUMBER(FIND(" m ",Table2[[#This Row],[loc?]])),ISNUMBER(FIND(" mm ",Table2[[#This Row],[loc?]])))</f>
        <v>0</v>
      </c>
      <c r="Q1369" s="6" t="b">
        <f>AND(OR(ISNUMBER(FIND(" m ",Table2[[#This Row],[loc?]])),ISNUMBER(FIND(" mm ",Table2[[#This Row],[loc?]]))),SUBSTITUTE(SUBSTITUTE(Table2[[#This Row],[loc?]]," m ","")," mm ","")="")</f>
        <v>0</v>
      </c>
      <c r="R1369" s="36" cm="1">
        <f t="array" ref="R1369">AVERAGE(IF(Table2[[#This Row],[Min_aerobic_1]:[Min_aerobic_2]]="NA",0,Table2[[#This Row],[Min_aerobic_1]:[Min_aerobic_2]]))</f>
        <v>1.1337156979741701E-5</v>
      </c>
    </row>
    <row r="1370" spans="1:18" x14ac:dyDescent="0.35">
      <c r="A1370" s="4" t="s">
        <v>4089</v>
      </c>
      <c r="B1370" s="4" t="s">
        <v>4090</v>
      </c>
      <c r="C1370" s="4" t="s">
        <v>4091</v>
      </c>
      <c r="D1370" s="6">
        <v>3.2675926210490101E-5</v>
      </c>
      <c r="E1370" s="6">
        <v>2.6910318399219399E-5</v>
      </c>
      <c r="F1370" s="6">
        <v>3.2808014342212702E-5</v>
      </c>
      <c r="G1370" s="6">
        <v>3.19715885696584E-5</v>
      </c>
      <c r="H1370" s="6">
        <v>3.3713040108540601E-5</v>
      </c>
      <c r="I1370" s="6">
        <v>2.7221597090857801E-5</v>
      </c>
      <c r="J1370" s="6">
        <v>3.00485125124439E-5</v>
      </c>
      <c r="K1370" s="6">
        <v>3.6217027234532401E-5</v>
      </c>
      <c r="L1370" s="6">
        <v>3.7731765782925097E-5</v>
      </c>
      <c r="M1370" s="6">
        <v>2.83346480070032E-5</v>
      </c>
      <c r="N1370" s="4" t="b">
        <f>_xlfn.XLOOKUP(Table2[[#This Row],[Protein]],Table3[name],Table3[subloc_assigned],"")&lt;&gt;""</f>
        <v>0</v>
      </c>
      <c r="O1370" s="6" t="str" cm="1">
        <f t="array" ref="O1370">IF(Table2[[#This Row],[modeled?]]," "&amp;_xlfn.TEXTJOIN(" ",FALSE,_xlfn._xlws.FILTER(Table3[subloc_assigned],Table3[name]=Table2[[#This Row],[Protein]],""))&amp;" ","")</f>
        <v/>
      </c>
      <c r="P1370" s="6" t="b">
        <f>OR(ISNUMBER(FIND(" m ",Table2[[#This Row],[loc?]])),ISNUMBER(FIND(" mm ",Table2[[#This Row],[loc?]])))</f>
        <v>0</v>
      </c>
      <c r="Q1370" s="6" t="b">
        <f>AND(OR(ISNUMBER(FIND(" m ",Table2[[#This Row],[loc?]])),ISNUMBER(FIND(" mm ",Table2[[#This Row],[loc?]]))),SUBSTITUTE(SUBSTITUTE(Table2[[#This Row],[loc?]]," m ","")," mm ","")="")</f>
        <v>0</v>
      </c>
      <c r="R1370" s="36" cm="1">
        <f t="array" ref="R1370">AVERAGE(IF(Table2[[#This Row],[Min_aerobic_1]:[Min_aerobic_2]]="NA",0,Table2[[#This Row],[Min_aerobic_1]:[Min_aerobic_2]]))</f>
        <v>2.9793122304854752E-5</v>
      </c>
    </row>
    <row r="1371" spans="1:18" x14ac:dyDescent="0.35">
      <c r="A1371" s="4" t="s">
        <v>4092</v>
      </c>
      <c r="B1371" s="4" t="s">
        <v>4093</v>
      </c>
      <c r="C1371" s="4" t="s">
        <v>4094</v>
      </c>
      <c r="D1371" s="6">
        <v>6.4435647303881898E-5</v>
      </c>
      <c r="E1371" s="6">
        <v>5.6952635699230499E-5</v>
      </c>
      <c r="F1371" s="6">
        <v>8.3836954597641102E-5</v>
      </c>
      <c r="G1371" s="6">
        <v>8.0203964546660998E-5</v>
      </c>
      <c r="H1371" s="6">
        <v>4.0416048979786997E-5</v>
      </c>
      <c r="I1371" s="6">
        <v>4.61889097644666E-5</v>
      </c>
      <c r="J1371" s="6">
        <v>4.4357991622654699E-5</v>
      </c>
      <c r="K1371" s="6">
        <v>4.21548166226567E-5</v>
      </c>
      <c r="L1371" s="6">
        <v>4.5446068088030499E-5</v>
      </c>
      <c r="M1371" s="6">
        <v>4.5675336183035998E-5</v>
      </c>
      <c r="N1371" s="4" t="b">
        <f>_xlfn.XLOOKUP(Table2[[#This Row],[Protein]],Table3[name],Table3[subloc_assigned],"")&lt;&gt;""</f>
        <v>0</v>
      </c>
      <c r="O1371" s="6" t="str" cm="1">
        <f t="array" ref="O1371">IF(Table2[[#This Row],[modeled?]]," "&amp;_xlfn.TEXTJOIN(" ",FALSE,_xlfn._xlws.FILTER(Table3[subloc_assigned],Table3[name]=Table2[[#This Row],[Protein]],""))&amp;" ","")</f>
        <v/>
      </c>
      <c r="P1371" s="6" t="b">
        <f>OR(ISNUMBER(FIND(" m ",Table2[[#This Row],[loc?]])),ISNUMBER(FIND(" mm ",Table2[[#This Row],[loc?]])))</f>
        <v>0</v>
      </c>
      <c r="Q1371" s="6" t="b">
        <f>AND(OR(ISNUMBER(FIND(" m ",Table2[[#This Row],[loc?]])),ISNUMBER(FIND(" mm ",Table2[[#This Row],[loc?]]))),SUBSTITUTE(SUBSTITUTE(Table2[[#This Row],[loc?]]," m ","")," mm ","")="")</f>
        <v>0</v>
      </c>
      <c r="R1371" s="36" cm="1">
        <f t="array" ref="R1371">AVERAGE(IF(Table2[[#This Row],[Min_aerobic_1]:[Min_aerobic_2]]="NA",0,Table2[[#This Row],[Min_aerobic_1]:[Min_aerobic_2]]))</f>
        <v>6.0694141501556198E-5</v>
      </c>
    </row>
    <row r="1372" spans="1:18" x14ac:dyDescent="0.35">
      <c r="A1372" s="4" t="s">
        <v>4095</v>
      </c>
      <c r="B1372" s="4" t="s">
        <v>4096</v>
      </c>
      <c r="C1372" s="4" t="s">
        <v>4097</v>
      </c>
      <c r="D1372" s="6">
        <v>5.6442739101310401E-6</v>
      </c>
      <c r="E1372" s="6">
        <v>4.8190394819427404E-6</v>
      </c>
      <c r="F1372" s="6">
        <v>6.6493701349180801E-6</v>
      </c>
      <c r="G1372" s="6">
        <v>6.6919110630944402E-6</v>
      </c>
      <c r="H1372" s="6">
        <v>5.0754735242590303E-6</v>
      </c>
      <c r="I1372" s="6">
        <v>5.1546048974199903E-6</v>
      </c>
      <c r="J1372" s="6">
        <v>5.1444957023307701E-6</v>
      </c>
      <c r="K1372" s="6">
        <v>5.0626316244874302E-6</v>
      </c>
      <c r="L1372" s="6">
        <v>5.3724682230293296E-6</v>
      </c>
      <c r="M1372" s="6">
        <v>5.4126408893094297E-6</v>
      </c>
      <c r="N1372" s="4" t="b">
        <f>_xlfn.XLOOKUP(Table2[[#This Row],[Protein]],Table3[name],Table3[subloc_assigned],"")&lt;&gt;""</f>
        <v>0</v>
      </c>
      <c r="O1372" s="6" t="str" cm="1">
        <f t="array" ref="O1372">IF(Table2[[#This Row],[modeled?]]," "&amp;_xlfn.TEXTJOIN(" ",FALSE,_xlfn._xlws.FILTER(Table3[subloc_assigned],Table3[name]=Table2[[#This Row],[Protein]],""))&amp;" ","")</f>
        <v/>
      </c>
      <c r="P1372" s="6" t="b">
        <f>OR(ISNUMBER(FIND(" m ",Table2[[#This Row],[loc?]])),ISNUMBER(FIND(" mm ",Table2[[#This Row],[loc?]])))</f>
        <v>0</v>
      </c>
      <c r="Q1372" s="6" t="b">
        <f>AND(OR(ISNUMBER(FIND(" m ",Table2[[#This Row],[loc?]])),ISNUMBER(FIND(" mm ",Table2[[#This Row],[loc?]]))),SUBSTITUTE(SUBSTITUTE(Table2[[#This Row],[loc?]]," m ","")," mm ","")="")</f>
        <v>0</v>
      </c>
      <c r="R1372" s="36" cm="1">
        <f t="array" ref="R1372">AVERAGE(IF(Table2[[#This Row],[Min_aerobic_1]:[Min_aerobic_2]]="NA",0,Table2[[#This Row],[Min_aerobic_1]:[Min_aerobic_2]]))</f>
        <v>5.2316566960368907E-6</v>
      </c>
    </row>
    <row r="1373" spans="1:18" x14ac:dyDescent="0.35">
      <c r="A1373" s="4" t="s">
        <v>4098</v>
      </c>
      <c r="B1373" s="4" t="s">
        <v>4099</v>
      </c>
      <c r="C1373" s="4" t="s">
        <v>4100</v>
      </c>
      <c r="D1373" s="4" t="s">
        <v>19</v>
      </c>
      <c r="E1373" s="4" t="s">
        <v>19</v>
      </c>
      <c r="F1373" s="4" t="s">
        <v>19</v>
      </c>
      <c r="G1373" s="4" t="s">
        <v>19</v>
      </c>
      <c r="H1373" s="6">
        <v>1.5815993829342601E-6</v>
      </c>
      <c r="I1373" s="6">
        <v>1.5512207277620899E-6</v>
      </c>
      <c r="J1373" s="6">
        <v>1.6456652623999501E-6</v>
      </c>
      <c r="K1373" s="6">
        <v>1.78043503934204E-6</v>
      </c>
      <c r="L1373" s="6">
        <v>1.89194249080805E-6</v>
      </c>
      <c r="M1373" s="6">
        <v>1.8059873215216101E-6</v>
      </c>
      <c r="N1373" s="4" t="b">
        <f>_xlfn.XLOOKUP(Table2[[#This Row],[Protein]],Table3[name],Table3[subloc_assigned],"")&lt;&gt;""</f>
        <v>1</v>
      </c>
      <c r="O1373" s="6" t="str" cm="1">
        <f t="array" ref="O1373">IF(Table2[[#This Row],[modeled?]]," "&amp;_xlfn.TEXTJOIN(" ",FALSE,_xlfn._xlws.FILTER(Table3[subloc_assigned],Table3[name]=Table2[[#This Row],[Protein]],""))&amp;" ","")</f>
        <v xml:space="preserve"> l </v>
      </c>
      <c r="P1373" s="6" t="b">
        <f>OR(ISNUMBER(FIND(" m ",Table2[[#This Row],[loc?]])),ISNUMBER(FIND(" mm ",Table2[[#This Row],[loc?]])))</f>
        <v>0</v>
      </c>
      <c r="Q1373" s="6" t="b">
        <f>AND(OR(ISNUMBER(FIND(" m ",Table2[[#This Row],[loc?]])),ISNUMBER(FIND(" mm ",Table2[[#This Row],[loc?]]))),SUBSTITUTE(SUBSTITUTE(Table2[[#This Row],[loc?]]," m ","")," mm ","")="")</f>
        <v>0</v>
      </c>
      <c r="R1373" s="36" cm="1">
        <f t="array" ref="R1373">AVERAGE(IF(Table2[[#This Row],[Min_aerobic_1]:[Min_aerobic_2]]="NA",0,Table2[[#This Row],[Min_aerobic_1]:[Min_aerobic_2]]))</f>
        <v>0</v>
      </c>
    </row>
    <row r="1374" spans="1:18" x14ac:dyDescent="0.35">
      <c r="A1374" s="4" t="s">
        <v>4101</v>
      </c>
      <c r="B1374" s="4" t="s">
        <v>4102</v>
      </c>
      <c r="C1374" s="4" t="s">
        <v>4102</v>
      </c>
      <c r="D1374" s="4" t="s">
        <v>19</v>
      </c>
      <c r="E1374" s="4" t="s">
        <v>19</v>
      </c>
      <c r="F1374" s="4" t="s">
        <v>19</v>
      </c>
      <c r="G1374" s="4" t="s">
        <v>19</v>
      </c>
      <c r="H1374" s="6">
        <v>4.1424414685205496E-6</v>
      </c>
      <c r="I1374" s="6">
        <v>3.9183442074741599E-6</v>
      </c>
      <c r="J1374" s="6">
        <v>4.4228394526003496E-6</v>
      </c>
      <c r="K1374" s="6">
        <v>3.4631898432350502E-6</v>
      </c>
      <c r="L1374" s="6">
        <v>3.3638915483916701E-6</v>
      </c>
      <c r="M1374" s="6">
        <v>3.5453609894832499E-6</v>
      </c>
      <c r="N1374" s="4" t="b">
        <f>_xlfn.XLOOKUP(Table2[[#This Row],[Protein]],Table3[name],Table3[subloc_assigned],"")&lt;&gt;""</f>
        <v>1</v>
      </c>
      <c r="O1374" s="6" t="str" cm="1">
        <f t="array" ref="O1374">IF(Table2[[#This Row],[modeled?]]," "&amp;_xlfn.TEXTJOIN(" ",FALSE,_xlfn._xlws.FILTER(Table3[subloc_assigned],Table3[name]=Table2[[#This Row],[Protein]],""))&amp;" ","")</f>
        <v xml:space="preserve"> vm </v>
      </c>
      <c r="P1374" s="6" t="b">
        <f>OR(ISNUMBER(FIND(" m ",Table2[[#This Row],[loc?]])),ISNUMBER(FIND(" mm ",Table2[[#This Row],[loc?]])))</f>
        <v>0</v>
      </c>
      <c r="Q1374" s="6" t="b">
        <f>AND(OR(ISNUMBER(FIND(" m ",Table2[[#This Row],[loc?]])),ISNUMBER(FIND(" mm ",Table2[[#This Row],[loc?]]))),SUBSTITUTE(SUBSTITUTE(Table2[[#This Row],[loc?]]," m ","")," mm ","")="")</f>
        <v>0</v>
      </c>
      <c r="R1374" s="36" cm="1">
        <f t="array" ref="R1374">AVERAGE(IF(Table2[[#This Row],[Min_aerobic_1]:[Min_aerobic_2]]="NA",0,Table2[[#This Row],[Min_aerobic_1]:[Min_aerobic_2]]))</f>
        <v>0</v>
      </c>
    </row>
    <row r="1375" spans="1:18" x14ac:dyDescent="0.35">
      <c r="A1375" s="4" t="s">
        <v>4103</v>
      </c>
      <c r="B1375" s="4" t="s">
        <v>4104</v>
      </c>
      <c r="C1375" s="4" t="s">
        <v>4105</v>
      </c>
      <c r="D1375" s="6">
        <v>2.0852234865460502E-6</v>
      </c>
      <c r="E1375" s="6">
        <v>1.50745547540143E-6</v>
      </c>
      <c r="F1375" s="6">
        <v>1.57224895519278E-6</v>
      </c>
      <c r="G1375" s="6">
        <v>1.4420034580264001E-6</v>
      </c>
      <c r="H1375" s="6">
        <v>2.83042345195947E-7</v>
      </c>
      <c r="I1375" s="6">
        <v>2.3581858800910999E-7</v>
      </c>
      <c r="J1375" s="6">
        <v>2.3888014990395398E-7</v>
      </c>
      <c r="K1375" s="6">
        <v>1.8501577195146601E-7</v>
      </c>
      <c r="L1375" s="6">
        <v>1.9115886253747801E-7</v>
      </c>
      <c r="M1375" s="6">
        <v>1.88530239120265E-7</v>
      </c>
      <c r="N1375" s="4" t="b">
        <f>_xlfn.XLOOKUP(Table2[[#This Row],[Protein]],Table3[name],Table3[subloc_assigned],"")&lt;&gt;""</f>
        <v>1</v>
      </c>
      <c r="O1375" s="6" t="str" cm="1">
        <f t="array" ref="O1375">IF(Table2[[#This Row],[modeled?]]," "&amp;_xlfn.TEXTJOIN(" ",FALSE,_xlfn._xlws.FILTER(Table3[subloc_assigned],Table3[name]=Table2[[#This Row],[Protein]],""))&amp;" ","")</f>
        <v xml:space="preserve"> mm </v>
      </c>
      <c r="P1375" s="6" t="b">
        <f>OR(ISNUMBER(FIND(" m ",Table2[[#This Row],[loc?]])),ISNUMBER(FIND(" mm ",Table2[[#This Row],[loc?]])))</f>
        <v>1</v>
      </c>
      <c r="Q1375" s="6" t="b">
        <f>AND(OR(ISNUMBER(FIND(" m ",Table2[[#This Row],[loc?]])),ISNUMBER(FIND(" mm ",Table2[[#This Row],[loc?]]))),SUBSTITUTE(SUBSTITUTE(Table2[[#This Row],[loc?]]," m ","")," mm ","")="")</f>
        <v>1</v>
      </c>
      <c r="R1375" s="36" cm="1">
        <f t="array" ref="R1375">AVERAGE(IF(Table2[[#This Row],[Min_aerobic_1]:[Min_aerobic_2]]="NA",0,Table2[[#This Row],[Min_aerobic_1]:[Min_aerobic_2]]))</f>
        <v>1.7963394809737401E-6</v>
      </c>
    </row>
    <row r="1376" spans="1:18" x14ac:dyDescent="0.35">
      <c r="A1376" s="4" t="s">
        <v>4106</v>
      </c>
      <c r="B1376" s="4" t="s">
        <v>4107</v>
      </c>
      <c r="C1376" s="4" t="s">
        <v>4108</v>
      </c>
      <c r="D1376" s="6">
        <v>7.4582641654894703E-5</v>
      </c>
      <c r="E1376" s="6">
        <v>5.9673745340215297E-5</v>
      </c>
      <c r="F1376" s="6">
        <v>7.99824615268313E-5</v>
      </c>
      <c r="G1376" s="6">
        <v>7.9324440892234005E-5</v>
      </c>
      <c r="H1376" s="6">
        <v>9.33609018886315E-5</v>
      </c>
      <c r="I1376" s="6">
        <v>9.1187124161163697E-5</v>
      </c>
      <c r="J1376" s="6">
        <v>9.3845964899971697E-5</v>
      </c>
      <c r="K1376" s="4">
        <v>1.01989401561927E-4</v>
      </c>
      <c r="L1376" s="4">
        <v>1.0648475037785E-4</v>
      </c>
      <c r="M1376" s="4">
        <v>1.06135455852888E-4</v>
      </c>
      <c r="N1376" s="4" t="b">
        <f>_xlfn.XLOOKUP(Table2[[#This Row],[Protein]],Table3[name],Table3[subloc_assigned],"")&lt;&gt;""</f>
        <v>0</v>
      </c>
      <c r="O1376" s="6" t="str" cm="1">
        <f t="array" ref="O1376">IF(Table2[[#This Row],[modeled?]]," "&amp;_xlfn.TEXTJOIN(" ",FALSE,_xlfn._xlws.FILTER(Table3[subloc_assigned],Table3[name]=Table2[[#This Row],[Protein]],""))&amp;" ","")</f>
        <v/>
      </c>
      <c r="P1376" s="6" t="b">
        <f>OR(ISNUMBER(FIND(" m ",Table2[[#This Row],[loc?]])),ISNUMBER(FIND(" mm ",Table2[[#This Row],[loc?]])))</f>
        <v>0</v>
      </c>
      <c r="Q1376" s="6" t="b">
        <f>AND(OR(ISNUMBER(FIND(" m ",Table2[[#This Row],[loc?]])),ISNUMBER(FIND(" mm ",Table2[[#This Row],[loc?]]))),SUBSTITUTE(SUBSTITUTE(Table2[[#This Row],[loc?]]," m ","")," mm ","")="")</f>
        <v>0</v>
      </c>
      <c r="R1376" s="36" cm="1">
        <f t="array" ref="R1376">AVERAGE(IF(Table2[[#This Row],[Min_aerobic_1]:[Min_aerobic_2]]="NA",0,Table2[[#This Row],[Min_aerobic_1]:[Min_aerobic_2]]))</f>
        <v>6.7128193497555E-5</v>
      </c>
    </row>
    <row r="1377" spans="1:18" x14ac:dyDescent="0.35">
      <c r="A1377" s="4" t="s">
        <v>4109</v>
      </c>
      <c r="B1377" s="4" t="s">
        <v>4110</v>
      </c>
      <c r="C1377" s="4" t="s">
        <v>4111</v>
      </c>
      <c r="D1377" s="6">
        <v>2.1671696174682399E-5</v>
      </c>
      <c r="E1377" s="6">
        <v>2.67210673424358E-5</v>
      </c>
      <c r="F1377" s="6">
        <v>1.8862959002578599E-5</v>
      </c>
      <c r="G1377" s="6">
        <v>2.1429669038495799E-5</v>
      </c>
      <c r="H1377" s="6">
        <v>1.9414351691195799E-5</v>
      </c>
      <c r="I1377" s="6">
        <v>1.9187717570795201E-5</v>
      </c>
      <c r="J1377" s="6">
        <v>2.09973204450213E-5</v>
      </c>
      <c r="K1377" s="6">
        <v>1.27768739805596E-5</v>
      </c>
      <c r="L1377" s="6">
        <v>1.32559956007488E-5</v>
      </c>
      <c r="M1377" s="6">
        <v>1.3774582746827301E-5</v>
      </c>
      <c r="N1377" s="4" t="b">
        <f>_xlfn.XLOOKUP(Table2[[#This Row],[Protein]],Table3[name],Table3[subloc_assigned],"")&lt;&gt;""</f>
        <v>1</v>
      </c>
      <c r="O1377" s="6" t="str" cm="1">
        <f t="array" ref="O1377">IF(Table2[[#This Row],[modeled?]]," "&amp;_xlfn.TEXTJOIN(" ",FALSE,_xlfn._xlws.FILTER(Table3[subloc_assigned],Table3[name]=Table2[[#This Row],[Protein]],""))&amp;" ","")</f>
        <v xml:space="preserve"> c </v>
      </c>
      <c r="P1377" s="6" t="b">
        <f>OR(ISNUMBER(FIND(" m ",Table2[[#This Row],[loc?]])),ISNUMBER(FIND(" mm ",Table2[[#This Row],[loc?]])))</f>
        <v>0</v>
      </c>
      <c r="Q1377" s="6" t="b">
        <f>AND(OR(ISNUMBER(FIND(" m ",Table2[[#This Row],[loc?]])),ISNUMBER(FIND(" mm ",Table2[[#This Row],[loc?]]))),SUBSTITUTE(SUBSTITUTE(Table2[[#This Row],[loc?]]," m ","")," mm ","")="")</f>
        <v>0</v>
      </c>
      <c r="R1377" s="36" cm="1">
        <f t="array" ref="R1377">AVERAGE(IF(Table2[[#This Row],[Min_aerobic_1]:[Min_aerobic_2]]="NA",0,Table2[[#This Row],[Min_aerobic_1]:[Min_aerobic_2]]))</f>
        <v>2.4196381758559101E-5</v>
      </c>
    </row>
    <row r="1378" spans="1:18" x14ac:dyDescent="0.35">
      <c r="A1378" s="4" t="s">
        <v>4112</v>
      </c>
      <c r="B1378" s="4" t="s">
        <v>4113</v>
      </c>
      <c r="C1378" s="4" t="s">
        <v>4114</v>
      </c>
      <c r="D1378" s="4" t="s">
        <v>19</v>
      </c>
      <c r="E1378" s="4" t="s">
        <v>19</v>
      </c>
      <c r="F1378" s="4" t="s">
        <v>19</v>
      </c>
      <c r="G1378" s="4" t="s">
        <v>19</v>
      </c>
      <c r="H1378" s="6">
        <v>2.40919368711553E-6</v>
      </c>
      <c r="I1378" s="6">
        <v>2.3024618883691101E-6</v>
      </c>
      <c r="J1378" s="6">
        <v>2.5508163974789699E-6</v>
      </c>
      <c r="K1378" s="6">
        <v>2.3751668868515702E-6</v>
      </c>
      <c r="L1378" s="6">
        <v>3.01332909572099E-6</v>
      </c>
      <c r="M1378" s="6">
        <v>2.9025736091513498E-6</v>
      </c>
      <c r="N1378" s="4" t="b">
        <f>_xlfn.XLOOKUP(Table2[[#This Row],[Protein]],Table3[name],Table3[subloc_assigned],"")&lt;&gt;""</f>
        <v>0</v>
      </c>
      <c r="O1378" s="6" t="str" cm="1">
        <f t="array" ref="O1378">IF(Table2[[#This Row],[modeled?]]," "&amp;_xlfn.TEXTJOIN(" ",FALSE,_xlfn._xlws.FILTER(Table3[subloc_assigned],Table3[name]=Table2[[#This Row],[Protein]],""))&amp;" ","")</f>
        <v/>
      </c>
      <c r="P1378" s="6" t="b">
        <f>OR(ISNUMBER(FIND(" m ",Table2[[#This Row],[loc?]])),ISNUMBER(FIND(" mm ",Table2[[#This Row],[loc?]])))</f>
        <v>0</v>
      </c>
      <c r="Q1378" s="6" t="b">
        <f>AND(OR(ISNUMBER(FIND(" m ",Table2[[#This Row],[loc?]])),ISNUMBER(FIND(" mm ",Table2[[#This Row],[loc?]]))),SUBSTITUTE(SUBSTITUTE(Table2[[#This Row],[loc?]]," m ","")," mm ","")="")</f>
        <v>0</v>
      </c>
      <c r="R1378" s="36" cm="1">
        <f t="array" ref="R1378">AVERAGE(IF(Table2[[#This Row],[Min_aerobic_1]:[Min_aerobic_2]]="NA",0,Table2[[#This Row],[Min_aerobic_1]:[Min_aerobic_2]]))</f>
        <v>0</v>
      </c>
    </row>
    <row r="1379" spans="1:18" x14ac:dyDescent="0.35">
      <c r="A1379" s="4" t="s">
        <v>4115</v>
      </c>
      <c r="B1379" s="4" t="s">
        <v>4116</v>
      </c>
      <c r="C1379" s="4" t="s">
        <v>4117</v>
      </c>
      <c r="D1379" s="6">
        <v>2.6539207799841801E-6</v>
      </c>
      <c r="E1379" s="6">
        <v>2.3420967599792402E-6</v>
      </c>
      <c r="F1379" s="6">
        <v>3.2395975340665599E-6</v>
      </c>
      <c r="G1379" s="6">
        <v>3.19897891349485E-6</v>
      </c>
      <c r="H1379" s="6">
        <v>1.3389505713354E-6</v>
      </c>
      <c r="I1379" s="6">
        <v>1.3207528405396601E-6</v>
      </c>
      <c r="J1379" s="6">
        <v>1.3499529291040599E-6</v>
      </c>
      <c r="K1379" s="6">
        <v>1.4139011636641501E-6</v>
      </c>
      <c r="L1379" s="6">
        <v>1.5274789622546301E-6</v>
      </c>
      <c r="M1379" s="6">
        <v>1.42634349748414E-6</v>
      </c>
      <c r="N1379" s="4" t="b">
        <f>_xlfn.XLOOKUP(Table2[[#This Row],[Protein]],Table3[name],Table3[subloc_assigned],"")&lt;&gt;""</f>
        <v>0</v>
      </c>
      <c r="O1379" s="6" t="str" cm="1">
        <f t="array" ref="O1379">IF(Table2[[#This Row],[modeled?]]," "&amp;_xlfn.TEXTJOIN(" ",FALSE,_xlfn._xlws.FILTER(Table3[subloc_assigned],Table3[name]=Table2[[#This Row],[Protein]],""))&amp;" ","")</f>
        <v/>
      </c>
      <c r="P1379" s="6" t="b">
        <f>OR(ISNUMBER(FIND(" m ",Table2[[#This Row],[loc?]])),ISNUMBER(FIND(" mm ",Table2[[#This Row],[loc?]])))</f>
        <v>0</v>
      </c>
      <c r="Q1379" s="6" t="b">
        <f>AND(OR(ISNUMBER(FIND(" m ",Table2[[#This Row],[loc?]])),ISNUMBER(FIND(" mm ",Table2[[#This Row],[loc?]]))),SUBSTITUTE(SUBSTITUTE(Table2[[#This Row],[loc?]]," m ","")," mm ","")="")</f>
        <v>0</v>
      </c>
      <c r="R1379" s="36" cm="1">
        <f t="array" ref="R1379">AVERAGE(IF(Table2[[#This Row],[Min_aerobic_1]:[Min_aerobic_2]]="NA",0,Table2[[#This Row],[Min_aerobic_1]:[Min_aerobic_2]]))</f>
        <v>2.4980087699817099E-6</v>
      </c>
    </row>
    <row r="1380" spans="1:18" x14ac:dyDescent="0.35">
      <c r="A1380" s="4" t="s">
        <v>4118</v>
      </c>
      <c r="B1380" s="4" t="s">
        <v>4119</v>
      </c>
      <c r="C1380" s="4" t="s">
        <v>4120</v>
      </c>
      <c r="D1380" s="6">
        <v>4.1974469174626601E-5</v>
      </c>
      <c r="E1380" s="6">
        <v>4.0674059523323598E-5</v>
      </c>
      <c r="F1380" s="6">
        <v>3.8569595149708903E-5</v>
      </c>
      <c r="G1380" s="6">
        <v>3.9280501783512002E-5</v>
      </c>
      <c r="H1380" s="6">
        <v>4.5494170835713802E-5</v>
      </c>
      <c r="I1380" s="6">
        <v>4.0269712786505001E-5</v>
      </c>
      <c r="J1380" s="6">
        <v>4.4843347764035699E-5</v>
      </c>
      <c r="K1380" s="6">
        <v>3.9701296349962898E-5</v>
      </c>
      <c r="L1380" s="6">
        <v>4.1561562533808201E-5</v>
      </c>
      <c r="M1380" s="6">
        <v>3.8888557963350501E-5</v>
      </c>
      <c r="N1380" s="4" t="b">
        <f>_xlfn.XLOOKUP(Table2[[#This Row],[Protein]],Table3[name],Table3[subloc_assigned],"")&lt;&gt;""</f>
        <v>1</v>
      </c>
      <c r="O1380" s="6" t="str" cm="1">
        <f t="array" ref="O1380">IF(Table2[[#This Row],[modeled?]]," "&amp;_xlfn.TEXTJOIN(" ",FALSE,_xlfn._xlws.FILTER(Table3[subloc_assigned],Table3[name]=Table2[[#This Row],[Protein]],""))&amp;" ","")</f>
        <v xml:space="preserve"> c </v>
      </c>
      <c r="P1380" s="6" t="b">
        <f>OR(ISNUMBER(FIND(" m ",Table2[[#This Row],[loc?]])),ISNUMBER(FIND(" mm ",Table2[[#This Row],[loc?]])))</f>
        <v>0</v>
      </c>
      <c r="Q1380" s="6" t="b">
        <f>AND(OR(ISNUMBER(FIND(" m ",Table2[[#This Row],[loc?]])),ISNUMBER(FIND(" mm ",Table2[[#This Row],[loc?]]))),SUBSTITUTE(SUBSTITUTE(Table2[[#This Row],[loc?]]," m ","")," mm ","")="")</f>
        <v>0</v>
      </c>
      <c r="R1380" s="36" cm="1">
        <f t="array" ref="R1380">AVERAGE(IF(Table2[[#This Row],[Min_aerobic_1]:[Min_aerobic_2]]="NA",0,Table2[[#This Row],[Min_aerobic_1]:[Min_aerobic_2]]))</f>
        <v>4.1324264348975096E-5</v>
      </c>
    </row>
    <row r="1381" spans="1:18" x14ac:dyDescent="0.35">
      <c r="A1381" s="4" t="s">
        <v>4121</v>
      </c>
      <c r="B1381" s="4" t="s">
        <v>4122</v>
      </c>
      <c r="C1381" s="4" t="s">
        <v>4123</v>
      </c>
      <c r="D1381" s="6">
        <v>1.1111556455614699E-5</v>
      </c>
      <c r="E1381" s="6">
        <v>1.0905115837827199E-5</v>
      </c>
      <c r="F1381" s="6">
        <v>1.0451559100166099E-5</v>
      </c>
      <c r="G1381" s="6">
        <v>1.04651729007379E-5</v>
      </c>
      <c r="H1381" s="6">
        <v>7.4448259623344503E-6</v>
      </c>
      <c r="I1381" s="6">
        <v>7.7447965635117598E-6</v>
      </c>
      <c r="J1381" s="6">
        <v>7.6813608235083804E-6</v>
      </c>
      <c r="K1381" s="6">
        <v>7.9155472969927306E-6</v>
      </c>
      <c r="L1381" s="6">
        <v>8.5797552899191497E-6</v>
      </c>
      <c r="M1381" s="6">
        <v>8.48143355268746E-6</v>
      </c>
      <c r="N1381" s="4" t="b">
        <f>_xlfn.XLOOKUP(Table2[[#This Row],[Protein]],Table3[name],Table3[subloc_assigned],"")&lt;&gt;""</f>
        <v>0</v>
      </c>
      <c r="O1381" s="6" t="str" cm="1">
        <f t="array" ref="O1381">IF(Table2[[#This Row],[modeled?]]," "&amp;_xlfn.TEXTJOIN(" ",FALSE,_xlfn._xlws.FILTER(Table3[subloc_assigned],Table3[name]=Table2[[#This Row],[Protein]],""))&amp;" ","")</f>
        <v/>
      </c>
      <c r="P1381" s="6" t="b">
        <f>OR(ISNUMBER(FIND(" m ",Table2[[#This Row],[loc?]])),ISNUMBER(FIND(" mm ",Table2[[#This Row],[loc?]])))</f>
        <v>0</v>
      </c>
      <c r="Q1381" s="6" t="b">
        <f>AND(OR(ISNUMBER(FIND(" m ",Table2[[#This Row],[loc?]])),ISNUMBER(FIND(" mm ",Table2[[#This Row],[loc?]]))),SUBSTITUTE(SUBSTITUTE(Table2[[#This Row],[loc?]]," m ","")," mm ","")="")</f>
        <v>0</v>
      </c>
      <c r="R1381" s="36" cm="1">
        <f t="array" ref="R1381">AVERAGE(IF(Table2[[#This Row],[Min_aerobic_1]:[Min_aerobic_2]]="NA",0,Table2[[#This Row],[Min_aerobic_1]:[Min_aerobic_2]]))</f>
        <v>1.1008336146720949E-5</v>
      </c>
    </row>
    <row r="1382" spans="1:18" x14ac:dyDescent="0.35">
      <c r="A1382" s="4" t="s">
        <v>4124</v>
      </c>
      <c r="B1382" s="4" t="s">
        <v>4125</v>
      </c>
      <c r="C1382" s="4" t="s">
        <v>4126</v>
      </c>
      <c r="D1382" s="4">
        <v>3.4267095305885801E-4</v>
      </c>
      <c r="E1382" s="4">
        <v>3.4312266568956203E-4</v>
      </c>
      <c r="F1382" s="6">
        <v>5.2347138761393901E-5</v>
      </c>
      <c r="G1382" s="6">
        <v>5.7727080961939503E-5</v>
      </c>
      <c r="H1382" s="4">
        <v>1.7979827909504E-4</v>
      </c>
      <c r="I1382" s="4">
        <v>1.80353491290718E-4</v>
      </c>
      <c r="J1382" s="4">
        <v>1.8966805681926101E-4</v>
      </c>
      <c r="K1382" s="6">
        <v>2.9337639160143802E-5</v>
      </c>
      <c r="L1382" s="6">
        <v>2.5895013444805801E-5</v>
      </c>
      <c r="M1382" s="6">
        <v>2.9032783444567398E-5</v>
      </c>
      <c r="N1382" s="4" t="b">
        <f>_xlfn.XLOOKUP(Table2[[#This Row],[Protein]],Table3[name],Table3[subloc_assigned],"")&lt;&gt;""</f>
        <v>1</v>
      </c>
      <c r="O1382" s="6" t="str" cm="1">
        <f t="array" ref="O1382">IF(Table2[[#This Row],[modeled?]]," "&amp;_xlfn.TEXTJOIN(" ",FALSE,_xlfn._xlws.FILTER(Table3[subloc_assigned],Table3[name]=Table2[[#This Row],[Protein]],""))&amp;" ","")</f>
        <v xml:space="preserve"> mm </v>
      </c>
      <c r="P1382" s="6" t="b">
        <f>OR(ISNUMBER(FIND(" m ",Table2[[#This Row],[loc?]])),ISNUMBER(FIND(" mm ",Table2[[#This Row],[loc?]])))</f>
        <v>1</v>
      </c>
      <c r="Q1382" s="6" t="b">
        <f>AND(OR(ISNUMBER(FIND(" m ",Table2[[#This Row],[loc?]])),ISNUMBER(FIND(" mm ",Table2[[#This Row],[loc?]]))),SUBSTITUTE(SUBSTITUTE(Table2[[#This Row],[loc?]]," m ","")," mm ","")="")</f>
        <v>1</v>
      </c>
      <c r="R1382" s="36" cm="1">
        <f t="array" ref="R1382">AVERAGE(IF(Table2[[#This Row],[Min_aerobic_1]:[Min_aerobic_2]]="NA",0,Table2[[#This Row],[Min_aerobic_1]:[Min_aerobic_2]]))</f>
        <v>3.4289680937420999E-4</v>
      </c>
    </row>
    <row r="1383" spans="1:18" x14ac:dyDescent="0.35">
      <c r="A1383" s="4" t="s">
        <v>4127</v>
      </c>
      <c r="B1383" s="4" t="s">
        <v>4128</v>
      </c>
      <c r="C1383" s="4" t="s">
        <v>4129</v>
      </c>
      <c r="D1383" s="6">
        <v>1.7522602742094099E-5</v>
      </c>
      <c r="E1383" s="6">
        <v>2.1823156198557399E-5</v>
      </c>
      <c r="F1383" s="6">
        <v>2.1326321272596599E-5</v>
      </c>
      <c r="G1383" s="6">
        <v>2.18020592249733E-5</v>
      </c>
      <c r="H1383" s="6">
        <v>1.4673034076969501E-5</v>
      </c>
      <c r="I1383" s="6">
        <v>1.48329029552244E-5</v>
      </c>
      <c r="J1383" s="6">
        <v>1.48640676190728E-5</v>
      </c>
      <c r="K1383" s="6">
        <v>1.5882941256243102E-5</v>
      </c>
      <c r="L1383" s="6">
        <v>1.6049865676639901E-5</v>
      </c>
      <c r="M1383" s="6">
        <v>1.6240877996576098E-5</v>
      </c>
      <c r="N1383" s="4" t="b">
        <f>_xlfn.XLOOKUP(Table2[[#This Row],[Protein]],Table3[name],Table3[subloc_assigned],"")&lt;&gt;""</f>
        <v>0</v>
      </c>
      <c r="O1383" s="6" t="str" cm="1">
        <f t="array" ref="O1383">IF(Table2[[#This Row],[modeled?]]," "&amp;_xlfn.TEXTJOIN(" ",FALSE,_xlfn._xlws.FILTER(Table3[subloc_assigned],Table3[name]=Table2[[#This Row],[Protein]],""))&amp;" ","")</f>
        <v/>
      </c>
      <c r="P1383" s="6" t="b">
        <f>OR(ISNUMBER(FIND(" m ",Table2[[#This Row],[loc?]])),ISNUMBER(FIND(" mm ",Table2[[#This Row],[loc?]])))</f>
        <v>0</v>
      </c>
      <c r="Q1383" s="6" t="b">
        <f>AND(OR(ISNUMBER(FIND(" m ",Table2[[#This Row],[loc?]])),ISNUMBER(FIND(" mm ",Table2[[#This Row],[loc?]]))),SUBSTITUTE(SUBSTITUTE(Table2[[#This Row],[loc?]]," m ","")," mm ","")="")</f>
        <v>0</v>
      </c>
      <c r="R1383" s="36" cm="1">
        <f t="array" ref="R1383">AVERAGE(IF(Table2[[#This Row],[Min_aerobic_1]:[Min_aerobic_2]]="NA",0,Table2[[#This Row],[Min_aerobic_1]:[Min_aerobic_2]]))</f>
        <v>1.9672879470325749E-5</v>
      </c>
    </row>
    <row r="1384" spans="1:18" x14ac:dyDescent="0.35">
      <c r="A1384" s="4" t="s">
        <v>4130</v>
      </c>
      <c r="B1384" s="4" t="s">
        <v>4131</v>
      </c>
      <c r="C1384" s="4" t="s">
        <v>4132</v>
      </c>
      <c r="D1384" s="6">
        <v>4.7210674142815201E-7</v>
      </c>
      <c r="E1384" s="6">
        <v>3.78307790624227E-7</v>
      </c>
      <c r="F1384" s="6">
        <v>5.2191365873405403E-7</v>
      </c>
      <c r="G1384" s="6">
        <v>5.2117431395977195E-7</v>
      </c>
      <c r="H1384" s="4" t="s">
        <v>19</v>
      </c>
      <c r="I1384" s="4" t="s">
        <v>19</v>
      </c>
      <c r="J1384" s="4" t="s">
        <v>19</v>
      </c>
      <c r="K1384" s="4" t="s">
        <v>19</v>
      </c>
      <c r="L1384" s="4" t="s">
        <v>19</v>
      </c>
      <c r="M1384" s="4" t="s">
        <v>19</v>
      </c>
      <c r="N1384" s="4" t="b">
        <f>_xlfn.XLOOKUP(Table2[[#This Row],[Protein]],Table3[name],Table3[subloc_assigned],"")&lt;&gt;""</f>
        <v>0</v>
      </c>
      <c r="O1384" s="6" t="str" cm="1">
        <f t="array" ref="O1384">IF(Table2[[#This Row],[modeled?]]," "&amp;_xlfn.TEXTJOIN(" ",FALSE,_xlfn._xlws.FILTER(Table3[subloc_assigned],Table3[name]=Table2[[#This Row],[Protein]],""))&amp;" ","")</f>
        <v/>
      </c>
      <c r="P1384" s="6" t="b">
        <f>OR(ISNUMBER(FIND(" m ",Table2[[#This Row],[loc?]])),ISNUMBER(FIND(" mm ",Table2[[#This Row],[loc?]])))</f>
        <v>0</v>
      </c>
      <c r="Q1384" s="6" t="b">
        <f>AND(OR(ISNUMBER(FIND(" m ",Table2[[#This Row],[loc?]])),ISNUMBER(FIND(" mm ",Table2[[#This Row],[loc?]]))),SUBSTITUTE(SUBSTITUTE(Table2[[#This Row],[loc?]]," m ","")," mm ","")="")</f>
        <v>0</v>
      </c>
      <c r="R1384" s="36" cm="1">
        <f t="array" ref="R1384">AVERAGE(IF(Table2[[#This Row],[Min_aerobic_1]:[Min_aerobic_2]]="NA",0,Table2[[#This Row],[Min_aerobic_1]:[Min_aerobic_2]]))</f>
        <v>4.2520726602618948E-7</v>
      </c>
    </row>
    <row r="1385" spans="1:18" x14ac:dyDescent="0.35">
      <c r="A1385" s="4" t="s">
        <v>4133</v>
      </c>
      <c r="B1385" s="4" t="s">
        <v>4134</v>
      </c>
      <c r="C1385" s="4" t="s">
        <v>4135</v>
      </c>
      <c r="D1385" s="6">
        <v>1.35041006540071E-5</v>
      </c>
      <c r="E1385" s="6">
        <v>1.73372324930428E-5</v>
      </c>
      <c r="F1385" s="6">
        <v>1.71363992907525E-5</v>
      </c>
      <c r="G1385" s="6">
        <v>1.8279837051027401E-5</v>
      </c>
      <c r="H1385" s="6">
        <v>3.0052197493493299E-5</v>
      </c>
      <c r="I1385" s="6">
        <v>1.74489329419664E-5</v>
      </c>
      <c r="J1385" s="6">
        <v>2.2299862684817701E-5</v>
      </c>
      <c r="K1385" s="6">
        <v>1.73454398031763E-5</v>
      </c>
      <c r="L1385" s="6">
        <v>1.84139245070761E-5</v>
      </c>
      <c r="M1385" s="6">
        <v>1.9400048827467799E-5</v>
      </c>
      <c r="N1385" s="4" t="b">
        <f>_xlfn.XLOOKUP(Table2[[#This Row],[Protein]],Table3[name],Table3[subloc_assigned],"")&lt;&gt;""</f>
        <v>1</v>
      </c>
      <c r="O1385" s="6" t="str" cm="1">
        <f t="array" ref="O1385">IF(Table2[[#This Row],[modeled?]]," "&amp;_xlfn.TEXTJOIN(" ",FALSE,_xlfn._xlws.FILTER(Table3[subloc_assigned],Table3[name]=Table2[[#This Row],[Protein]],""))&amp;" ","")</f>
        <v xml:space="preserve"> c </v>
      </c>
      <c r="P1385" s="6" t="b">
        <f>OR(ISNUMBER(FIND(" m ",Table2[[#This Row],[loc?]])),ISNUMBER(FIND(" mm ",Table2[[#This Row],[loc?]])))</f>
        <v>0</v>
      </c>
      <c r="Q1385" s="6" t="b">
        <f>AND(OR(ISNUMBER(FIND(" m ",Table2[[#This Row],[loc?]])),ISNUMBER(FIND(" mm ",Table2[[#This Row],[loc?]]))),SUBSTITUTE(SUBSTITUTE(Table2[[#This Row],[loc?]]," m ","")," mm ","")="")</f>
        <v>0</v>
      </c>
      <c r="R1385" s="36" cm="1">
        <f t="array" ref="R1385">AVERAGE(IF(Table2[[#This Row],[Min_aerobic_1]:[Min_aerobic_2]]="NA",0,Table2[[#This Row],[Min_aerobic_1]:[Min_aerobic_2]]))</f>
        <v>1.5420666573524951E-5</v>
      </c>
    </row>
    <row r="1386" spans="1:18" x14ac:dyDescent="0.35">
      <c r="A1386" s="4" t="s">
        <v>4136</v>
      </c>
      <c r="B1386" s="4" t="s">
        <v>4137</v>
      </c>
      <c r="C1386" s="4" t="s">
        <v>4138</v>
      </c>
      <c r="D1386" s="6">
        <v>2.3471229374922901E-5</v>
      </c>
      <c r="E1386" s="6">
        <v>1.7120566279844101E-5</v>
      </c>
      <c r="F1386" s="6">
        <v>2.6012073856061699E-5</v>
      </c>
      <c r="G1386" s="6">
        <v>2.6853868540960702E-5</v>
      </c>
      <c r="H1386" s="6">
        <v>1.14796460037261E-5</v>
      </c>
      <c r="I1386" s="6">
        <v>1.1424151695502799E-5</v>
      </c>
      <c r="J1386" s="6">
        <v>1.22251451809208E-5</v>
      </c>
      <c r="K1386" s="6">
        <v>1.22488214138827E-5</v>
      </c>
      <c r="L1386" s="6">
        <v>1.21513851016784E-5</v>
      </c>
      <c r="M1386" s="6">
        <v>1.29315893865181E-5</v>
      </c>
      <c r="N1386" s="4" t="b">
        <f>_xlfn.XLOOKUP(Table2[[#This Row],[Protein]],Table3[name],Table3[subloc_assigned],"")&lt;&gt;""</f>
        <v>0</v>
      </c>
      <c r="O1386" s="6" t="str" cm="1">
        <f t="array" ref="O1386">IF(Table2[[#This Row],[modeled?]]," "&amp;_xlfn.TEXTJOIN(" ",FALSE,_xlfn._xlws.FILTER(Table3[subloc_assigned],Table3[name]=Table2[[#This Row],[Protein]],""))&amp;" ","")</f>
        <v/>
      </c>
      <c r="P1386" s="6" t="b">
        <f>OR(ISNUMBER(FIND(" m ",Table2[[#This Row],[loc?]])),ISNUMBER(FIND(" mm ",Table2[[#This Row],[loc?]])))</f>
        <v>0</v>
      </c>
      <c r="Q1386" s="6" t="b">
        <f>AND(OR(ISNUMBER(FIND(" m ",Table2[[#This Row],[loc?]])),ISNUMBER(FIND(" mm ",Table2[[#This Row],[loc?]]))),SUBSTITUTE(SUBSTITUTE(Table2[[#This Row],[loc?]]," m ","")," mm ","")="")</f>
        <v>0</v>
      </c>
      <c r="R1386" s="36" cm="1">
        <f t="array" ref="R1386">AVERAGE(IF(Table2[[#This Row],[Min_aerobic_1]:[Min_aerobic_2]]="NA",0,Table2[[#This Row],[Min_aerobic_1]:[Min_aerobic_2]]))</f>
        <v>2.0295897827383499E-5</v>
      </c>
    </row>
    <row r="1387" spans="1:18" x14ac:dyDescent="0.35">
      <c r="A1387" s="4" t="s">
        <v>4139</v>
      </c>
      <c r="B1387" s="4" t="s">
        <v>4140</v>
      </c>
      <c r="C1387" s="4" t="s">
        <v>4141</v>
      </c>
      <c r="D1387" s="4" t="s">
        <v>19</v>
      </c>
      <c r="E1387" s="4" t="s">
        <v>19</v>
      </c>
      <c r="F1387" s="4" t="s">
        <v>19</v>
      </c>
      <c r="G1387" s="4" t="s">
        <v>19</v>
      </c>
      <c r="H1387" s="6">
        <v>4.3392462119977598E-6</v>
      </c>
      <c r="I1387" s="6">
        <v>4.5780375279303E-6</v>
      </c>
      <c r="J1387" s="6">
        <v>4.7649297835606698E-6</v>
      </c>
      <c r="K1387" s="6">
        <v>4.6570593599409303E-6</v>
      </c>
      <c r="L1387" s="6">
        <v>4.8630464276524397E-6</v>
      </c>
      <c r="M1387" s="6">
        <v>4.8985197788180002E-6</v>
      </c>
      <c r="N1387" s="4" t="b">
        <f>_xlfn.XLOOKUP(Table2[[#This Row],[Protein]],Table3[name],Table3[subloc_assigned],"")&lt;&gt;""</f>
        <v>0</v>
      </c>
      <c r="O1387" s="6" t="str" cm="1">
        <f t="array" ref="O1387">IF(Table2[[#This Row],[modeled?]]," "&amp;_xlfn.TEXTJOIN(" ",FALSE,_xlfn._xlws.FILTER(Table3[subloc_assigned],Table3[name]=Table2[[#This Row],[Protein]],""))&amp;" ","")</f>
        <v/>
      </c>
      <c r="P1387" s="6" t="b">
        <f>OR(ISNUMBER(FIND(" m ",Table2[[#This Row],[loc?]])),ISNUMBER(FIND(" mm ",Table2[[#This Row],[loc?]])))</f>
        <v>0</v>
      </c>
      <c r="Q1387" s="6" t="b">
        <f>AND(OR(ISNUMBER(FIND(" m ",Table2[[#This Row],[loc?]])),ISNUMBER(FIND(" mm ",Table2[[#This Row],[loc?]]))),SUBSTITUTE(SUBSTITUTE(Table2[[#This Row],[loc?]]," m ","")," mm ","")="")</f>
        <v>0</v>
      </c>
      <c r="R1387" s="36" cm="1">
        <f t="array" ref="R1387">AVERAGE(IF(Table2[[#This Row],[Min_aerobic_1]:[Min_aerobic_2]]="NA",0,Table2[[#This Row],[Min_aerobic_1]:[Min_aerobic_2]]))</f>
        <v>0</v>
      </c>
    </row>
    <row r="1388" spans="1:18" x14ac:dyDescent="0.35">
      <c r="A1388" s="4" t="s">
        <v>4142</v>
      </c>
      <c r="B1388" s="4" t="s">
        <v>4143</v>
      </c>
      <c r="C1388" s="4" t="s">
        <v>4144</v>
      </c>
      <c r="D1388" s="6">
        <v>3.2264195340180603E-5</v>
      </c>
      <c r="E1388" s="6">
        <v>2.8669528562696002E-5</v>
      </c>
      <c r="F1388" s="6">
        <v>2.9435735511758298E-5</v>
      </c>
      <c r="G1388" s="6">
        <v>3.0015381434524899E-5</v>
      </c>
      <c r="H1388" s="6">
        <v>1.8587366679142199E-5</v>
      </c>
      <c r="I1388" s="6">
        <v>1.9531015503789401E-5</v>
      </c>
      <c r="J1388" s="6">
        <v>1.84557656823757E-5</v>
      </c>
      <c r="K1388" s="6">
        <v>1.8483314165421701E-5</v>
      </c>
      <c r="L1388" s="6">
        <v>1.86014375633532E-5</v>
      </c>
      <c r="M1388" s="6">
        <v>1.84583075097187E-5</v>
      </c>
      <c r="N1388" s="4" t="b">
        <f>_xlfn.XLOOKUP(Table2[[#This Row],[Protein]],Table3[name],Table3[subloc_assigned],"")&lt;&gt;""</f>
        <v>0</v>
      </c>
      <c r="O1388" s="6" t="str" cm="1">
        <f t="array" ref="O1388">IF(Table2[[#This Row],[modeled?]]," "&amp;_xlfn.TEXTJOIN(" ",FALSE,_xlfn._xlws.FILTER(Table3[subloc_assigned],Table3[name]=Table2[[#This Row],[Protein]],""))&amp;" ","")</f>
        <v/>
      </c>
      <c r="P1388" s="6" t="b">
        <f>OR(ISNUMBER(FIND(" m ",Table2[[#This Row],[loc?]])),ISNUMBER(FIND(" mm ",Table2[[#This Row],[loc?]])))</f>
        <v>0</v>
      </c>
      <c r="Q1388" s="6" t="b">
        <f>AND(OR(ISNUMBER(FIND(" m ",Table2[[#This Row],[loc?]])),ISNUMBER(FIND(" mm ",Table2[[#This Row],[loc?]]))),SUBSTITUTE(SUBSTITUTE(Table2[[#This Row],[loc?]]," m ","")," mm ","")="")</f>
        <v>0</v>
      </c>
      <c r="R1388" s="36" cm="1">
        <f t="array" ref="R1388">AVERAGE(IF(Table2[[#This Row],[Min_aerobic_1]:[Min_aerobic_2]]="NA",0,Table2[[#This Row],[Min_aerobic_1]:[Min_aerobic_2]]))</f>
        <v>3.0466861951438301E-5</v>
      </c>
    </row>
    <row r="1389" spans="1:18" x14ac:dyDescent="0.35">
      <c r="A1389" s="4" t="s">
        <v>4145</v>
      </c>
      <c r="B1389" s="4" t="s">
        <v>4146</v>
      </c>
      <c r="C1389" s="4" t="s">
        <v>4147</v>
      </c>
      <c r="D1389" s="6">
        <v>1.9550409401287501E-6</v>
      </c>
      <c r="E1389" s="6">
        <v>2.3402904093565201E-6</v>
      </c>
      <c r="F1389" s="6">
        <v>1.81185633534316E-6</v>
      </c>
      <c r="G1389" s="6">
        <v>1.76244687251533E-6</v>
      </c>
      <c r="H1389" s="6">
        <v>1.07662409622909E-6</v>
      </c>
      <c r="I1389" s="6">
        <v>1.0059661173742001E-6</v>
      </c>
      <c r="J1389" s="6">
        <v>1.13360335677905E-6</v>
      </c>
      <c r="K1389" s="6">
        <v>9.9758388031515402E-7</v>
      </c>
      <c r="L1389" s="6">
        <v>9.732089514474041E-7</v>
      </c>
      <c r="M1389" s="6">
        <v>9.45021327555327E-7</v>
      </c>
      <c r="N1389" s="4" t="b">
        <f>_xlfn.XLOOKUP(Table2[[#This Row],[Protein]],Table3[name],Table3[subloc_assigned],"")&lt;&gt;""</f>
        <v>0</v>
      </c>
      <c r="O1389" s="6" t="str" cm="1">
        <f t="array" ref="O1389">IF(Table2[[#This Row],[modeled?]]," "&amp;_xlfn.TEXTJOIN(" ",FALSE,_xlfn._xlws.FILTER(Table3[subloc_assigned],Table3[name]=Table2[[#This Row],[Protein]],""))&amp;" ","")</f>
        <v/>
      </c>
      <c r="P1389" s="6" t="b">
        <f>OR(ISNUMBER(FIND(" m ",Table2[[#This Row],[loc?]])),ISNUMBER(FIND(" mm ",Table2[[#This Row],[loc?]])))</f>
        <v>0</v>
      </c>
      <c r="Q1389" s="6" t="b">
        <f>AND(OR(ISNUMBER(FIND(" m ",Table2[[#This Row],[loc?]])),ISNUMBER(FIND(" mm ",Table2[[#This Row],[loc?]]))),SUBSTITUTE(SUBSTITUTE(Table2[[#This Row],[loc?]]," m ","")," mm ","")="")</f>
        <v>0</v>
      </c>
      <c r="R1389" s="36" cm="1">
        <f t="array" ref="R1389">AVERAGE(IF(Table2[[#This Row],[Min_aerobic_1]:[Min_aerobic_2]]="NA",0,Table2[[#This Row],[Min_aerobic_1]:[Min_aerobic_2]]))</f>
        <v>2.1476656747426349E-6</v>
      </c>
    </row>
    <row r="1390" spans="1:18" x14ac:dyDescent="0.35">
      <c r="A1390" s="4" t="s">
        <v>4148</v>
      </c>
      <c r="B1390" s="4" t="s">
        <v>4149</v>
      </c>
      <c r="C1390" s="4" t="s">
        <v>4150</v>
      </c>
      <c r="D1390" s="6">
        <v>7.0871339554254498E-5</v>
      </c>
      <c r="E1390" s="6">
        <v>6.04816386981386E-5</v>
      </c>
      <c r="F1390" s="6">
        <v>7.7529619055102803E-5</v>
      </c>
      <c r="G1390" s="6">
        <v>8.0065329755111197E-5</v>
      </c>
      <c r="H1390" s="6">
        <v>4.3153648569842897E-5</v>
      </c>
      <c r="I1390" s="6">
        <v>4.3754958887474097E-5</v>
      </c>
      <c r="J1390" s="6">
        <v>4.3825004955995298E-5</v>
      </c>
      <c r="K1390" s="6">
        <v>4.8401885280104601E-5</v>
      </c>
      <c r="L1390" s="6">
        <v>4.87826960290292E-5</v>
      </c>
      <c r="M1390" s="6">
        <v>4.9197175806805701E-5</v>
      </c>
      <c r="N1390" s="4" t="b">
        <f>_xlfn.XLOOKUP(Table2[[#This Row],[Protein]],Table3[name],Table3[subloc_assigned],"")&lt;&gt;""</f>
        <v>1</v>
      </c>
      <c r="O1390" s="6" t="str" cm="1">
        <f t="array" ref="O1390">IF(Table2[[#This Row],[modeled?]]," "&amp;_xlfn.TEXTJOIN(" ",FALSE,_xlfn._xlws.FILTER(Table3[subloc_assigned],Table3[name]=Table2[[#This Row],[Protein]],""))&amp;" ","")</f>
        <v xml:space="preserve"> mm </v>
      </c>
      <c r="P1390" s="6" t="b">
        <f>OR(ISNUMBER(FIND(" m ",Table2[[#This Row],[loc?]])),ISNUMBER(FIND(" mm ",Table2[[#This Row],[loc?]])))</f>
        <v>1</v>
      </c>
      <c r="Q1390" s="6" t="b">
        <f>AND(OR(ISNUMBER(FIND(" m ",Table2[[#This Row],[loc?]])),ISNUMBER(FIND(" mm ",Table2[[#This Row],[loc?]]))),SUBSTITUTE(SUBSTITUTE(Table2[[#This Row],[loc?]]," m ","")," mm ","")="")</f>
        <v>1</v>
      </c>
      <c r="R1390" s="36" cm="1">
        <f t="array" ref="R1390">AVERAGE(IF(Table2[[#This Row],[Min_aerobic_1]:[Min_aerobic_2]]="NA",0,Table2[[#This Row],[Min_aerobic_1]:[Min_aerobic_2]]))</f>
        <v>6.5676489126196549E-5</v>
      </c>
    </row>
    <row r="1391" spans="1:18" x14ac:dyDescent="0.35">
      <c r="A1391" s="4" t="s">
        <v>4151</v>
      </c>
      <c r="B1391" s="4" t="s">
        <v>4152</v>
      </c>
      <c r="C1391" s="4" t="s">
        <v>4153</v>
      </c>
      <c r="D1391" s="6">
        <v>1.6233958997922799E-5</v>
      </c>
      <c r="E1391" s="6">
        <v>1.3120687623953099E-5</v>
      </c>
      <c r="F1391" s="6">
        <v>1.4567753831022901E-5</v>
      </c>
      <c r="G1391" s="6">
        <v>1.46589169065371E-5</v>
      </c>
      <c r="H1391" s="6">
        <v>2.94744971874086E-6</v>
      </c>
      <c r="I1391" s="6">
        <v>2.55805196162224E-6</v>
      </c>
      <c r="J1391" s="6">
        <v>2.6737116394781E-6</v>
      </c>
      <c r="K1391" s="6">
        <v>2.6155723106127298E-6</v>
      </c>
      <c r="L1391" s="6">
        <v>2.8996919268617901E-6</v>
      </c>
      <c r="M1391" s="6">
        <v>2.8510318310773598E-6</v>
      </c>
      <c r="N1391" s="4" t="b">
        <f>_xlfn.XLOOKUP(Table2[[#This Row],[Protein]],Table3[name],Table3[subloc_assigned],"")&lt;&gt;""</f>
        <v>0</v>
      </c>
      <c r="O1391" s="6" t="str" cm="1">
        <f t="array" ref="O1391">IF(Table2[[#This Row],[modeled?]]," "&amp;_xlfn.TEXTJOIN(" ",FALSE,_xlfn._xlws.FILTER(Table3[subloc_assigned],Table3[name]=Table2[[#This Row],[Protein]],""))&amp;" ","")</f>
        <v/>
      </c>
      <c r="P1391" s="6" t="b">
        <f>OR(ISNUMBER(FIND(" m ",Table2[[#This Row],[loc?]])),ISNUMBER(FIND(" mm ",Table2[[#This Row],[loc?]])))</f>
        <v>0</v>
      </c>
      <c r="Q1391" s="6" t="b">
        <f>AND(OR(ISNUMBER(FIND(" m ",Table2[[#This Row],[loc?]])),ISNUMBER(FIND(" mm ",Table2[[#This Row],[loc?]]))),SUBSTITUTE(SUBSTITUTE(Table2[[#This Row],[loc?]]," m ","")," mm ","")="")</f>
        <v>0</v>
      </c>
      <c r="R1391" s="36" cm="1">
        <f t="array" ref="R1391">AVERAGE(IF(Table2[[#This Row],[Min_aerobic_1]:[Min_aerobic_2]]="NA",0,Table2[[#This Row],[Min_aerobic_1]:[Min_aerobic_2]]))</f>
        <v>1.467732331093795E-5</v>
      </c>
    </row>
    <row r="1392" spans="1:18" x14ac:dyDescent="0.35">
      <c r="A1392" s="4" t="s">
        <v>4154</v>
      </c>
      <c r="B1392" s="4" t="s">
        <v>4155</v>
      </c>
      <c r="C1392" s="4" t="s">
        <v>4156</v>
      </c>
      <c r="D1392" s="6">
        <v>4.0059865551858699E-5</v>
      </c>
      <c r="E1392" s="6">
        <v>3.69673320072071E-5</v>
      </c>
      <c r="F1392" s="6">
        <v>4.8704922911375903E-5</v>
      </c>
      <c r="G1392" s="6">
        <v>4.9073356137673201E-5</v>
      </c>
      <c r="H1392" s="6">
        <v>3.9725793345148497E-5</v>
      </c>
      <c r="I1392" s="6">
        <v>3.8947227227517799E-5</v>
      </c>
      <c r="J1392" s="6">
        <v>4.2250359540373999E-5</v>
      </c>
      <c r="K1392" s="6">
        <v>4.9447050835386E-5</v>
      </c>
      <c r="L1392" s="6">
        <v>5.0896337409636697E-5</v>
      </c>
      <c r="M1392" s="6">
        <v>5.3109480098823499E-5</v>
      </c>
      <c r="N1392" s="4" t="b">
        <f>_xlfn.XLOOKUP(Table2[[#This Row],[Protein]],Table3[name],Table3[subloc_assigned],"")&lt;&gt;""</f>
        <v>1</v>
      </c>
      <c r="O1392" s="6" t="str" cm="1">
        <f t="array" ref="O1392">IF(Table2[[#This Row],[modeled?]]," "&amp;_xlfn.TEXTJOIN(" ",FALSE,_xlfn._xlws.FILTER(Table3[subloc_assigned],Table3[name]=Table2[[#This Row],[Protein]],""))&amp;" ","")</f>
        <v xml:space="preserve"> c </v>
      </c>
      <c r="P1392" s="6" t="b">
        <f>OR(ISNUMBER(FIND(" m ",Table2[[#This Row],[loc?]])),ISNUMBER(FIND(" mm ",Table2[[#This Row],[loc?]])))</f>
        <v>0</v>
      </c>
      <c r="Q1392" s="6" t="b">
        <f>AND(OR(ISNUMBER(FIND(" m ",Table2[[#This Row],[loc?]])),ISNUMBER(FIND(" mm ",Table2[[#This Row],[loc?]]))),SUBSTITUTE(SUBSTITUTE(Table2[[#This Row],[loc?]]," m ","")," mm ","")="")</f>
        <v>0</v>
      </c>
      <c r="R1392" s="36" cm="1">
        <f t="array" ref="R1392">AVERAGE(IF(Table2[[#This Row],[Min_aerobic_1]:[Min_aerobic_2]]="NA",0,Table2[[#This Row],[Min_aerobic_1]:[Min_aerobic_2]]))</f>
        <v>3.8513598779532903E-5</v>
      </c>
    </row>
    <row r="1393" spans="1:18" x14ac:dyDescent="0.35">
      <c r="A1393" s="4" t="s">
        <v>4157</v>
      </c>
      <c r="B1393" s="4" t="s">
        <v>4158</v>
      </c>
      <c r="C1393" s="4" t="s">
        <v>4159</v>
      </c>
      <c r="D1393" s="6">
        <v>4.7414811072676603E-6</v>
      </c>
      <c r="E1393" s="6">
        <v>5.0029039173389501E-6</v>
      </c>
      <c r="F1393" s="6">
        <v>5.8542396026379302E-6</v>
      </c>
      <c r="G1393" s="6">
        <v>6.0643769359999001E-6</v>
      </c>
      <c r="H1393" s="6">
        <v>1.09378074167161E-6</v>
      </c>
      <c r="I1393" s="6">
        <v>9.832782743046851E-7</v>
      </c>
      <c r="J1393" s="6">
        <v>1.00528076376569E-6</v>
      </c>
      <c r="K1393" s="6">
        <v>1.01945719410365E-6</v>
      </c>
      <c r="L1393" s="6">
        <v>1.1785729871174199E-6</v>
      </c>
      <c r="M1393" s="6">
        <v>1.1242849350631199E-6</v>
      </c>
      <c r="N1393" s="4" t="b">
        <f>_xlfn.XLOOKUP(Table2[[#This Row],[Protein]],Table3[name],Table3[subloc_assigned],"")&lt;&gt;""</f>
        <v>1</v>
      </c>
      <c r="O1393" s="6" t="str" cm="1">
        <f t="array" ref="O1393">IF(Table2[[#This Row],[modeled?]]," "&amp;_xlfn.TEXTJOIN(" ",FALSE,_xlfn._xlws.FILTER(Table3[subloc_assigned],Table3[name]=Table2[[#This Row],[Protein]],""))&amp;" ","")</f>
        <v xml:space="preserve"> m </v>
      </c>
      <c r="P1393" s="6" t="b">
        <f>OR(ISNUMBER(FIND(" m ",Table2[[#This Row],[loc?]])),ISNUMBER(FIND(" mm ",Table2[[#This Row],[loc?]])))</f>
        <v>1</v>
      </c>
      <c r="Q1393" s="6" t="b">
        <f>AND(OR(ISNUMBER(FIND(" m ",Table2[[#This Row],[loc?]])),ISNUMBER(FIND(" mm ",Table2[[#This Row],[loc?]]))),SUBSTITUTE(SUBSTITUTE(Table2[[#This Row],[loc?]]," m ","")," mm ","")="")</f>
        <v>1</v>
      </c>
      <c r="R1393" s="36" cm="1">
        <f t="array" ref="R1393">AVERAGE(IF(Table2[[#This Row],[Min_aerobic_1]:[Min_aerobic_2]]="NA",0,Table2[[#This Row],[Min_aerobic_1]:[Min_aerobic_2]]))</f>
        <v>4.8721925123033052E-6</v>
      </c>
    </row>
    <row r="1394" spans="1:18" x14ac:dyDescent="0.35">
      <c r="A1394" s="4" t="s">
        <v>4160</v>
      </c>
      <c r="B1394" s="4" t="s">
        <v>4161</v>
      </c>
      <c r="C1394" s="4" t="s">
        <v>4162</v>
      </c>
      <c r="D1394" s="6">
        <v>5.71128444965113E-6</v>
      </c>
      <c r="E1394" s="6">
        <v>4.5219828776924296E-6</v>
      </c>
      <c r="F1394" s="6">
        <v>5.2522329648307801E-6</v>
      </c>
      <c r="G1394" s="6">
        <v>5.1869149995481804E-6</v>
      </c>
      <c r="H1394" s="6">
        <v>6.48532858573905E-6</v>
      </c>
      <c r="I1394" s="6">
        <v>7.9975656064433593E-6</v>
      </c>
      <c r="J1394" s="6">
        <v>8.2167421019635599E-6</v>
      </c>
      <c r="K1394" s="6">
        <v>7.5741566681618699E-6</v>
      </c>
      <c r="L1394" s="6">
        <v>7.9784172254086907E-6</v>
      </c>
      <c r="M1394" s="6">
        <v>8.7733009084450208E-6</v>
      </c>
      <c r="N1394" s="4" t="b">
        <f>_xlfn.XLOOKUP(Table2[[#This Row],[Protein]],Table3[name],Table3[subloc_assigned],"")&lt;&gt;""</f>
        <v>0</v>
      </c>
      <c r="O1394" s="6" t="str" cm="1">
        <f t="array" ref="O1394">IF(Table2[[#This Row],[modeled?]]," "&amp;_xlfn.TEXTJOIN(" ",FALSE,_xlfn._xlws.FILTER(Table3[subloc_assigned],Table3[name]=Table2[[#This Row],[Protein]],""))&amp;" ","")</f>
        <v/>
      </c>
      <c r="P1394" s="6" t="b">
        <f>OR(ISNUMBER(FIND(" m ",Table2[[#This Row],[loc?]])),ISNUMBER(FIND(" mm ",Table2[[#This Row],[loc?]])))</f>
        <v>0</v>
      </c>
      <c r="Q1394" s="6" t="b">
        <f>AND(OR(ISNUMBER(FIND(" m ",Table2[[#This Row],[loc?]])),ISNUMBER(FIND(" mm ",Table2[[#This Row],[loc?]]))),SUBSTITUTE(SUBSTITUTE(Table2[[#This Row],[loc?]]," m ","")," mm ","")="")</f>
        <v>0</v>
      </c>
      <c r="R1394" s="36" cm="1">
        <f t="array" ref="R1394">AVERAGE(IF(Table2[[#This Row],[Min_aerobic_1]:[Min_aerobic_2]]="NA",0,Table2[[#This Row],[Min_aerobic_1]:[Min_aerobic_2]]))</f>
        <v>5.1166336636717794E-6</v>
      </c>
    </row>
    <row r="1395" spans="1:18" x14ac:dyDescent="0.35">
      <c r="A1395" s="4" t="s">
        <v>4163</v>
      </c>
      <c r="B1395" s="4" t="s">
        <v>4164</v>
      </c>
      <c r="C1395" s="4" t="s">
        <v>4165</v>
      </c>
      <c r="D1395" s="4" t="s">
        <v>19</v>
      </c>
      <c r="E1395" s="4" t="s">
        <v>19</v>
      </c>
      <c r="F1395" s="4" t="s">
        <v>19</v>
      </c>
      <c r="G1395" s="4" t="s">
        <v>19</v>
      </c>
      <c r="H1395" s="6">
        <v>1.2441227616664999E-5</v>
      </c>
      <c r="I1395" s="6">
        <v>1.2174204931102801E-5</v>
      </c>
      <c r="J1395" s="6">
        <v>1.2702105485092E-5</v>
      </c>
      <c r="K1395" s="6">
        <v>1.13688141331863E-5</v>
      </c>
      <c r="L1395" s="6">
        <v>1.14498651161984E-5</v>
      </c>
      <c r="M1395" s="6">
        <v>1.18849785232012E-5</v>
      </c>
      <c r="N1395" s="4" t="b">
        <f>_xlfn.XLOOKUP(Table2[[#This Row],[Protein]],Table3[name],Table3[subloc_assigned],"")&lt;&gt;""</f>
        <v>0</v>
      </c>
      <c r="O1395" s="6" t="str" cm="1">
        <f t="array" ref="O1395">IF(Table2[[#This Row],[modeled?]]," "&amp;_xlfn.TEXTJOIN(" ",FALSE,_xlfn._xlws.FILTER(Table3[subloc_assigned],Table3[name]=Table2[[#This Row],[Protein]],""))&amp;" ","")</f>
        <v/>
      </c>
      <c r="P1395" s="6" t="b">
        <f>OR(ISNUMBER(FIND(" m ",Table2[[#This Row],[loc?]])),ISNUMBER(FIND(" mm ",Table2[[#This Row],[loc?]])))</f>
        <v>0</v>
      </c>
      <c r="Q1395" s="6" t="b">
        <f>AND(OR(ISNUMBER(FIND(" m ",Table2[[#This Row],[loc?]])),ISNUMBER(FIND(" mm ",Table2[[#This Row],[loc?]]))),SUBSTITUTE(SUBSTITUTE(Table2[[#This Row],[loc?]]," m ","")," mm ","")="")</f>
        <v>0</v>
      </c>
      <c r="R1395" s="36" cm="1">
        <f t="array" ref="R1395">AVERAGE(IF(Table2[[#This Row],[Min_aerobic_1]:[Min_aerobic_2]]="NA",0,Table2[[#This Row],[Min_aerobic_1]:[Min_aerobic_2]]))</f>
        <v>0</v>
      </c>
    </row>
    <row r="1396" spans="1:18" x14ac:dyDescent="0.35">
      <c r="A1396" s="4" t="s">
        <v>4166</v>
      </c>
      <c r="B1396" s="4" t="s">
        <v>4167</v>
      </c>
      <c r="C1396" s="4" t="s">
        <v>4168</v>
      </c>
      <c r="D1396" s="6">
        <v>2.80236150199587E-5</v>
      </c>
      <c r="E1396" s="6">
        <v>2.28056207646434E-5</v>
      </c>
      <c r="F1396" s="6">
        <v>3.0461962830196101E-5</v>
      </c>
      <c r="G1396" s="6">
        <v>2.8936682476817398E-5</v>
      </c>
      <c r="H1396" s="6">
        <v>3.3128547810026398E-5</v>
      </c>
      <c r="I1396" s="6">
        <v>3.3353932369688201E-5</v>
      </c>
      <c r="J1396" s="6">
        <v>3.5372932617241801E-5</v>
      </c>
      <c r="K1396" s="6">
        <v>3.8157471068091599E-5</v>
      </c>
      <c r="L1396" s="6">
        <v>4.0597801777055702E-5</v>
      </c>
      <c r="M1396" s="6">
        <v>3.9315032904739899E-5</v>
      </c>
      <c r="N1396" s="4" t="b">
        <f>_xlfn.XLOOKUP(Table2[[#This Row],[Protein]],Table3[name],Table3[subloc_assigned],"")&lt;&gt;""</f>
        <v>0</v>
      </c>
      <c r="O1396" s="6" t="str" cm="1">
        <f t="array" ref="O1396">IF(Table2[[#This Row],[modeled?]]," "&amp;_xlfn.TEXTJOIN(" ",FALSE,_xlfn._xlws.FILTER(Table3[subloc_assigned],Table3[name]=Table2[[#This Row],[Protein]],""))&amp;" ","")</f>
        <v/>
      </c>
      <c r="P1396" s="6" t="b">
        <f>OR(ISNUMBER(FIND(" m ",Table2[[#This Row],[loc?]])),ISNUMBER(FIND(" mm ",Table2[[#This Row],[loc?]])))</f>
        <v>0</v>
      </c>
      <c r="Q1396" s="6" t="b">
        <f>AND(OR(ISNUMBER(FIND(" m ",Table2[[#This Row],[loc?]])),ISNUMBER(FIND(" mm ",Table2[[#This Row],[loc?]]))),SUBSTITUTE(SUBSTITUTE(Table2[[#This Row],[loc?]]," m ","")," mm ","")="")</f>
        <v>0</v>
      </c>
      <c r="R1396" s="36" cm="1">
        <f t="array" ref="R1396">AVERAGE(IF(Table2[[#This Row],[Min_aerobic_1]:[Min_aerobic_2]]="NA",0,Table2[[#This Row],[Min_aerobic_1]:[Min_aerobic_2]]))</f>
        <v>2.541461789230105E-5</v>
      </c>
    </row>
    <row r="1397" spans="1:18" x14ac:dyDescent="0.35">
      <c r="A1397" s="4" t="s">
        <v>4169</v>
      </c>
      <c r="B1397" s="4" t="s">
        <v>4170</v>
      </c>
      <c r="C1397" s="4" t="s">
        <v>4171</v>
      </c>
      <c r="D1397" s="4" t="s">
        <v>19</v>
      </c>
      <c r="E1397" s="4" t="s">
        <v>19</v>
      </c>
      <c r="F1397" s="4" t="s">
        <v>19</v>
      </c>
      <c r="G1397" s="4" t="s">
        <v>19</v>
      </c>
      <c r="H1397" s="6">
        <v>6.20141956027404E-7</v>
      </c>
      <c r="I1397" s="6">
        <v>6.6016967448247997E-7</v>
      </c>
      <c r="J1397" s="6">
        <v>6.9843437563894303E-7</v>
      </c>
      <c r="K1397" s="6">
        <v>7.4298003517716702E-7</v>
      </c>
      <c r="L1397" s="6">
        <v>8.1456399792511695E-7</v>
      </c>
      <c r="M1397" s="6">
        <v>7.95588256024849E-7</v>
      </c>
      <c r="N1397" s="4" t="b">
        <f>_xlfn.XLOOKUP(Table2[[#This Row],[Protein]],Table3[name],Table3[subloc_assigned],"")&lt;&gt;""</f>
        <v>0</v>
      </c>
      <c r="O1397" s="6" t="str" cm="1">
        <f t="array" ref="O1397">IF(Table2[[#This Row],[modeled?]]," "&amp;_xlfn.TEXTJOIN(" ",FALSE,_xlfn._xlws.FILTER(Table3[subloc_assigned],Table3[name]=Table2[[#This Row],[Protein]],""))&amp;" ","")</f>
        <v/>
      </c>
      <c r="P1397" s="6" t="b">
        <f>OR(ISNUMBER(FIND(" m ",Table2[[#This Row],[loc?]])),ISNUMBER(FIND(" mm ",Table2[[#This Row],[loc?]])))</f>
        <v>0</v>
      </c>
      <c r="Q1397" s="6" t="b">
        <f>AND(OR(ISNUMBER(FIND(" m ",Table2[[#This Row],[loc?]])),ISNUMBER(FIND(" mm ",Table2[[#This Row],[loc?]]))),SUBSTITUTE(SUBSTITUTE(Table2[[#This Row],[loc?]]," m ","")," mm ","")="")</f>
        <v>0</v>
      </c>
      <c r="R1397" s="36" cm="1">
        <f t="array" ref="R1397">AVERAGE(IF(Table2[[#This Row],[Min_aerobic_1]:[Min_aerobic_2]]="NA",0,Table2[[#This Row],[Min_aerobic_1]:[Min_aerobic_2]]))</f>
        <v>0</v>
      </c>
    </row>
    <row r="1398" spans="1:18" x14ac:dyDescent="0.35">
      <c r="A1398" s="4" t="s">
        <v>4172</v>
      </c>
      <c r="B1398" s="4" t="s">
        <v>4173</v>
      </c>
      <c r="C1398" s="4" t="s">
        <v>4174</v>
      </c>
      <c r="D1398" s="6">
        <v>5.2179919265007604E-6</v>
      </c>
      <c r="E1398" s="6">
        <v>4.1224985547781103E-6</v>
      </c>
      <c r="F1398" s="6">
        <v>6.0408518824846E-6</v>
      </c>
      <c r="G1398" s="6">
        <v>5.82704812902211E-6</v>
      </c>
      <c r="H1398" s="6">
        <v>4.3445167961834199E-6</v>
      </c>
      <c r="I1398" s="6">
        <v>4.4012720036873104E-6</v>
      </c>
      <c r="J1398" s="6">
        <v>4.7210397742636804E-6</v>
      </c>
      <c r="K1398" s="6">
        <v>4.6887690590079803E-6</v>
      </c>
      <c r="L1398" s="6">
        <v>4.97547193958624E-6</v>
      </c>
      <c r="M1398" s="6">
        <v>5.5044986180332802E-6</v>
      </c>
      <c r="N1398" s="4" t="b">
        <f>_xlfn.XLOOKUP(Table2[[#This Row],[Protein]],Table3[name],Table3[subloc_assigned],"")&lt;&gt;""</f>
        <v>0</v>
      </c>
      <c r="O1398" s="6" t="str" cm="1">
        <f t="array" ref="O1398">IF(Table2[[#This Row],[modeled?]]," "&amp;_xlfn.TEXTJOIN(" ",FALSE,_xlfn._xlws.FILTER(Table3[subloc_assigned],Table3[name]=Table2[[#This Row],[Protein]],""))&amp;" ","")</f>
        <v/>
      </c>
      <c r="P1398" s="6" t="b">
        <f>OR(ISNUMBER(FIND(" m ",Table2[[#This Row],[loc?]])),ISNUMBER(FIND(" mm ",Table2[[#This Row],[loc?]])))</f>
        <v>0</v>
      </c>
      <c r="Q1398" s="6" t="b">
        <f>AND(OR(ISNUMBER(FIND(" m ",Table2[[#This Row],[loc?]])),ISNUMBER(FIND(" mm ",Table2[[#This Row],[loc?]]))),SUBSTITUTE(SUBSTITUTE(Table2[[#This Row],[loc?]]," m ","")," mm ","")="")</f>
        <v>0</v>
      </c>
      <c r="R1398" s="36" cm="1">
        <f t="array" ref="R1398">AVERAGE(IF(Table2[[#This Row],[Min_aerobic_1]:[Min_aerobic_2]]="NA",0,Table2[[#This Row],[Min_aerobic_1]:[Min_aerobic_2]]))</f>
        <v>4.6702452406394357E-6</v>
      </c>
    </row>
    <row r="1399" spans="1:18" x14ac:dyDescent="0.35">
      <c r="A1399" s="4" t="s">
        <v>4175</v>
      </c>
      <c r="B1399" s="4" t="s">
        <v>4176</v>
      </c>
      <c r="C1399" s="4" t="s">
        <v>4177</v>
      </c>
      <c r="D1399" s="6">
        <v>4.1470250324523901E-5</v>
      </c>
      <c r="E1399" s="6">
        <v>3.4937487705860399E-5</v>
      </c>
      <c r="F1399" s="6">
        <v>6.7163738397166105E-5</v>
      </c>
      <c r="G1399" s="6">
        <v>6.7641108172156506E-5</v>
      </c>
      <c r="H1399" s="6">
        <v>2.8720784199981102E-5</v>
      </c>
      <c r="I1399" s="6">
        <v>3.1397024835241602E-5</v>
      </c>
      <c r="J1399" s="6">
        <v>3.1263287352737798E-5</v>
      </c>
      <c r="K1399" s="6">
        <v>5.0235817405803399E-5</v>
      </c>
      <c r="L1399" s="6">
        <v>4.9591185322476501E-5</v>
      </c>
      <c r="M1399" s="6">
        <v>4.7214143980893098E-5</v>
      </c>
      <c r="N1399" s="4" t="b">
        <f>_xlfn.XLOOKUP(Table2[[#This Row],[Protein]],Table3[name],Table3[subloc_assigned],"")&lt;&gt;""</f>
        <v>1</v>
      </c>
      <c r="O1399" s="6" t="str" cm="1">
        <f t="array" ref="O1399">IF(Table2[[#This Row],[modeled?]]," "&amp;_xlfn.TEXTJOIN(" ",FALSE,_xlfn._xlws.FILTER(Table3[subloc_assigned],Table3[name]=Table2[[#This Row],[Protein]],""))&amp;" ","")</f>
        <v xml:space="preserve"> en </v>
      </c>
      <c r="P1399" s="6" t="b">
        <f>OR(ISNUMBER(FIND(" m ",Table2[[#This Row],[loc?]])),ISNUMBER(FIND(" mm ",Table2[[#This Row],[loc?]])))</f>
        <v>0</v>
      </c>
      <c r="Q1399" s="6" t="b">
        <f>AND(OR(ISNUMBER(FIND(" m ",Table2[[#This Row],[loc?]])),ISNUMBER(FIND(" mm ",Table2[[#This Row],[loc?]]))),SUBSTITUTE(SUBSTITUTE(Table2[[#This Row],[loc?]]," m ","")," mm ","")="")</f>
        <v>0</v>
      </c>
      <c r="R1399" s="36" cm="1">
        <f t="array" ref="R1399">AVERAGE(IF(Table2[[#This Row],[Min_aerobic_1]:[Min_aerobic_2]]="NA",0,Table2[[#This Row],[Min_aerobic_1]:[Min_aerobic_2]]))</f>
        <v>3.820386901519215E-5</v>
      </c>
    </row>
    <row r="1400" spans="1:18" x14ac:dyDescent="0.35">
      <c r="A1400" s="4" t="s">
        <v>4178</v>
      </c>
      <c r="B1400" s="4" t="s">
        <v>4179</v>
      </c>
      <c r="C1400" s="4" t="s">
        <v>4179</v>
      </c>
      <c r="D1400" s="6">
        <v>6.3859633960335101E-5</v>
      </c>
      <c r="E1400" s="6">
        <v>5.7869627318271098E-5</v>
      </c>
      <c r="F1400" s="6">
        <v>7.3019808505059397E-5</v>
      </c>
      <c r="G1400" s="6">
        <v>7.3198618786954998E-5</v>
      </c>
      <c r="H1400" s="6">
        <v>7.2956179848425795E-5</v>
      </c>
      <c r="I1400" s="6">
        <v>7.4467440589042494E-5</v>
      </c>
      <c r="J1400" s="6">
        <v>7.3317452168035303E-5</v>
      </c>
      <c r="K1400" s="6">
        <v>7.8247483899834494E-5</v>
      </c>
      <c r="L1400" s="6">
        <v>8.3022150840942797E-5</v>
      </c>
      <c r="M1400" s="6">
        <v>8.2476412490155898E-5</v>
      </c>
      <c r="N1400" s="4" t="b">
        <f>_xlfn.XLOOKUP(Table2[[#This Row],[Protein]],Table3[name],Table3[subloc_assigned],"")&lt;&gt;""</f>
        <v>0</v>
      </c>
      <c r="O1400" s="6" t="str" cm="1">
        <f t="array" ref="O1400">IF(Table2[[#This Row],[modeled?]]," "&amp;_xlfn.TEXTJOIN(" ",FALSE,_xlfn._xlws.FILTER(Table3[subloc_assigned],Table3[name]=Table2[[#This Row],[Protein]],""))&amp;" ","")</f>
        <v/>
      </c>
      <c r="P1400" s="6" t="b">
        <f>OR(ISNUMBER(FIND(" m ",Table2[[#This Row],[loc?]])),ISNUMBER(FIND(" mm ",Table2[[#This Row],[loc?]])))</f>
        <v>0</v>
      </c>
      <c r="Q1400" s="6" t="b">
        <f>AND(OR(ISNUMBER(FIND(" m ",Table2[[#This Row],[loc?]])),ISNUMBER(FIND(" mm ",Table2[[#This Row],[loc?]]))),SUBSTITUTE(SUBSTITUTE(Table2[[#This Row],[loc?]]," m ","")," mm ","")="")</f>
        <v>0</v>
      </c>
      <c r="R1400" s="36" cm="1">
        <f t="array" ref="R1400">AVERAGE(IF(Table2[[#This Row],[Min_aerobic_1]:[Min_aerobic_2]]="NA",0,Table2[[#This Row],[Min_aerobic_1]:[Min_aerobic_2]]))</f>
        <v>6.08646306393031E-5</v>
      </c>
    </row>
    <row r="1401" spans="1:18" x14ac:dyDescent="0.35">
      <c r="A1401" s="4" t="s">
        <v>4180</v>
      </c>
      <c r="B1401" s="4" t="s">
        <v>4181</v>
      </c>
      <c r="C1401" s="4" t="s">
        <v>4182</v>
      </c>
      <c r="D1401" s="6">
        <v>2.1819385461237401E-5</v>
      </c>
      <c r="E1401" s="6">
        <v>1.71523416589479E-5</v>
      </c>
      <c r="F1401" s="6">
        <v>2.4715303159639698E-5</v>
      </c>
      <c r="G1401" s="6">
        <v>2.41071093533936E-5</v>
      </c>
      <c r="H1401" s="6">
        <v>1.2774620028626901E-5</v>
      </c>
      <c r="I1401" s="6">
        <v>1.25591964252038E-5</v>
      </c>
      <c r="J1401" s="6">
        <v>1.3630980749959799E-5</v>
      </c>
      <c r="K1401" s="6">
        <v>1.39583529835095E-5</v>
      </c>
      <c r="L1401" s="6">
        <v>1.4890868117450301E-5</v>
      </c>
      <c r="M1401" s="6">
        <v>1.4993189567093201E-5</v>
      </c>
      <c r="N1401" s="4" t="b">
        <f>_xlfn.XLOOKUP(Table2[[#This Row],[Protein]],Table3[name],Table3[subloc_assigned],"")&lt;&gt;""</f>
        <v>0</v>
      </c>
      <c r="O1401" s="6" t="str" cm="1">
        <f t="array" ref="O1401">IF(Table2[[#This Row],[modeled?]]," "&amp;_xlfn.TEXTJOIN(" ",FALSE,_xlfn._xlws.FILTER(Table3[subloc_assigned],Table3[name]=Table2[[#This Row],[Protein]],""))&amp;" ","")</f>
        <v/>
      </c>
      <c r="P1401" s="6" t="b">
        <f>OR(ISNUMBER(FIND(" m ",Table2[[#This Row],[loc?]])),ISNUMBER(FIND(" mm ",Table2[[#This Row],[loc?]])))</f>
        <v>0</v>
      </c>
      <c r="Q1401" s="6" t="b">
        <f>AND(OR(ISNUMBER(FIND(" m ",Table2[[#This Row],[loc?]])),ISNUMBER(FIND(" mm ",Table2[[#This Row],[loc?]]))),SUBSTITUTE(SUBSTITUTE(Table2[[#This Row],[loc?]]," m ","")," mm ","")="")</f>
        <v>0</v>
      </c>
      <c r="R1401" s="36" cm="1">
        <f t="array" ref="R1401">AVERAGE(IF(Table2[[#This Row],[Min_aerobic_1]:[Min_aerobic_2]]="NA",0,Table2[[#This Row],[Min_aerobic_1]:[Min_aerobic_2]]))</f>
        <v>1.948586356009265E-5</v>
      </c>
    </row>
    <row r="1402" spans="1:18" x14ac:dyDescent="0.35">
      <c r="A1402" s="4" t="s">
        <v>4183</v>
      </c>
      <c r="B1402" s="4" t="s">
        <v>4184</v>
      </c>
      <c r="C1402" s="4" t="s">
        <v>4185</v>
      </c>
      <c r="D1402" s="6">
        <v>9.54814877836713E-5</v>
      </c>
      <c r="E1402" s="6">
        <v>8.2623273580863406E-5</v>
      </c>
      <c r="F1402" s="4">
        <v>1.05066393442977E-4</v>
      </c>
      <c r="G1402" s="4">
        <v>1.07563772042502E-4</v>
      </c>
      <c r="H1402" s="6">
        <v>7.5772513507580904E-5</v>
      </c>
      <c r="I1402" s="6">
        <v>7.5894302416962703E-5</v>
      </c>
      <c r="J1402" s="6">
        <v>7.4684418386564806E-5</v>
      </c>
      <c r="K1402" s="6">
        <v>8.9862883241977496E-5</v>
      </c>
      <c r="L1402" s="6">
        <v>9.7655496284076998E-5</v>
      </c>
      <c r="M1402" s="6">
        <v>9.8580547415365094E-5</v>
      </c>
      <c r="N1402" s="4" t="b">
        <f>_xlfn.XLOOKUP(Table2[[#This Row],[Protein]],Table3[name],Table3[subloc_assigned],"")&lt;&gt;""</f>
        <v>0</v>
      </c>
      <c r="O1402" s="6" t="str" cm="1">
        <f t="array" ref="O1402">IF(Table2[[#This Row],[modeled?]]," "&amp;_xlfn.TEXTJOIN(" ",FALSE,_xlfn._xlws.FILTER(Table3[subloc_assigned],Table3[name]=Table2[[#This Row],[Protein]],""))&amp;" ","")</f>
        <v/>
      </c>
      <c r="P1402" s="6" t="b">
        <f>OR(ISNUMBER(FIND(" m ",Table2[[#This Row],[loc?]])),ISNUMBER(FIND(" mm ",Table2[[#This Row],[loc?]])))</f>
        <v>0</v>
      </c>
      <c r="Q1402" s="6" t="b">
        <f>AND(OR(ISNUMBER(FIND(" m ",Table2[[#This Row],[loc?]])),ISNUMBER(FIND(" mm ",Table2[[#This Row],[loc?]]))),SUBSTITUTE(SUBSTITUTE(Table2[[#This Row],[loc?]]," m ","")," mm ","")="")</f>
        <v>0</v>
      </c>
      <c r="R1402" s="36" cm="1">
        <f t="array" ref="R1402">AVERAGE(IF(Table2[[#This Row],[Min_aerobic_1]:[Min_aerobic_2]]="NA",0,Table2[[#This Row],[Min_aerobic_1]:[Min_aerobic_2]]))</f>
        <v>8.9052380682267353E-5</v>
      </c>
    </row>
    <row r="1403" spans="1:18" x14ac:dyDescent="0.35">
      <c r="A1403" s="4" t="s">
        <v>4186</v>
      </c>
      <c r="B1403" s="4" t="s">
        <v>4187</v>
      </c>
      <c r="C1403" s="4" t="s">
        <v>4187</v>
      </c>
      <c r="D1403" s="6">
        <v>4.8446230161651295E-7</v>
      </c>
      <c r="E1403" s="6">
        <v>5.8838693515072198E-7</v>
      </c>
      <c r="F1403" s="6">
        <v>6.14962517485647E-7</v>
      </c>
      <c r="G1403" s="6">
        <v>6.2869102433682801E-7</v>
      </c>
      <c r="H1403" s="6">
        <v>1.82765230606899E-7</v>
      </c>
      <c r="I1403" s="6">
        <v>1.7721270057777601E-7</v>
      </c>
      <c r="J1403" s="6">
        <v>2.5627296263311001E-7</v>
      </c>
      <c r="K1403" s="6">
        <v>3.40770519275909E-7</v>
      </c>
      <c r="L1403" s="6">
        <v>3.0432601835236299E-7</v>
      </c>
      <c r="M1403" s="6">
        <v>3.36587433954977E-7</v>
      </c>
      <c r="N1403" s="4" t="b">
        <f>_xlfn.XLOOKUP(Table2[[#This Row],[Protein]],Table3[name],Table3[subloc_assigned],"")&lt;&gt;""</f>
        <v>0</v>
      </c>
      <c r="O1403" s="6" t="str" cm="1">
        <f t="array" ref="O1403">IF(Table2[[#This Row],[modeled?]]," "&amp;_xlfn.TEXTJOIN(" ",FALSE,_xlfn._xlws.FILTER(Table3[subloc_assigned],Table3[name]=Table2[[#This Row],[Protein]],""))&amp;" ","")</f>
        <v/>
      </c>
      <c r="P1403" s="6" t="b">
        <f>OR(ISNUMBER(FIND(" m ",Table2[[#This Row],[loc?]])),ISNUMBER(FIND(" mm ",Table2[[#This Row],[loc?]])))</f>
        <v>0</v>
      </c>
      <c r="Q1403" s="6" t="b">
        <f>AND(OR(ISNUMBER(FIND(" m ",Table2[[#This Row],[loc?]])),ISNUMBER(FIND(" mm ",Table2[[#This Row],[loc?]]))),SUBSTITUTE(SUBSTITUTE(Table2[[#This Row],[loc?]]," m ","")," mm ","")="")</f>
        <v>0</v>
      </c>
      <c r="R1403" s="36" cm="1">
        <f t="array" ref="R1403">AVERAGE(IF(Table2[[#This Row],[Min_aerobic_1]:[Min_aerobic_2]]="NA",0,Table2[[#This Row],[Min_aerobic_1]:[Min_aerobic_2]]))</f>
        <v>5.3642461838361741E-7</v>
      </c>
    </row>
    <row r="1404" spans="1:18" x14ac:dyDescent="0.35">
      <c r="A1404" s="4" t="s">
        <v>4188</v>
      </c>
      <c r="B1404" s="4" t="s">
        <v>4189</v>
      </c>
      <c r="C1404" s="4" t="s">
        <v>4190</v>
      </c>
      <c r="D1404" s="6">
        <v>1.9224841026446701E-5</v>
      </c>
      <c r="E1404" s="6">
        <v>2.6516111735835399E-5</v>
      </c>
      <c r="F1404" s="6">
        <v>2.5488790697146102E-5</v>
      </c>
      <c r="G1404" s="6">
        <v>2.7470186759716198E-5</v>
      </c>
      <c r="H1404" s="6">
        <v>1.5016971168611499E-5</v>
      </c>
      <c r="I1404" s="6">
        <v>1.4945470918895299E-5</v>
      </c>
      <c r="J1404" s="6">
        <v>1.5248225227135801E-5</v>
      </c>
      <c r="K1404" s="6">
        <v>1.7773565824794398E-5</v>
      </c>
      <c r="L1404" s="6">
        <v>1.93025926863288E-5</v>
      </c>
      <c r="M1404" s="6">
        <v>1.9503150031169E-5</v>
      </c>
      <c r="N1404" s="4" t="b">
        <f>_xlfn.XLOOKUP(Table2[[#This Row],[Protein]],Table3[name],Table3[subloc_assigned],"")&lt;&gt;""</f>
        <v>0</v>
      </c>
      <c r="O1404" s="6" t="str" cm="1">
        <f t="array" ref="O1404">IF(Table2[[#This Row],[modeled?]]," "&amp;_xlfn.TEXTJOIN(" ",FALSE,_xlfn._xlws.FILTER(Table3[subloc_assigned],Table3[name]=Table2[[#This Row],[Protein]],""))&amp;" ","")</f>
        <v/>
      </c>
      <c r="P1404" s="6" t="b">
        <f>OR(ISNUMBER(FIND(" m ",Table2[[#This Row],[loc?]])),ISNUMBER(FIND(" mm ",Table2[[#This Row],[loc?]])))</f>
        <v>0</v>
      </c>
      <c r="Q1404" s="6" t="b">
        <f>AND(OR(ISNUMBER(FIND(" m ",Table2[[#This Row],[loc?]])),ISNUMBER(FIND(" mm ",Table2[[#This Row],[loc?]]))),SUBSTITUTE(SUBSTITUTE(Table2[[#This Row],[loc?]]," m ","")," mm ","")="")</f>
        <v>0</v>
      </c>
      <c r="R1404" s="36" cm="1">
        <f t="array" ref="R1404">AVERAGE(IF(Table2[[#This Row],[Min_aerobic_1]:[Min_aerobic_2]]="NA",0,Table2[[#This Row],[Min_aerobic_1]:[Min_aerobic_2]]))</f>
        <v>2.287047638114105E-5</v>
      </c>
    </row>
    <row r="1405" spans="1:18" x14ac:dyDescent="0.35">
      <c r="A1405" s="4" t="s">
        <v>4191</v>
      </c>
      <c r="B1405" s="4" t="s">
        <v>4192</v>
      </c>
      <c r="C1405" s="4" t="s">
        <v>4193</v>
      </c>
      <c r="D1405" s="4">
        <v>2.8792497282721901E-4</v>
      </c>
      <c r="E1405" s="4">
        <v>2.4471317046298002E-4</v>
      </c>
      <c r="F1405" s="4">
        <v>3.1399745809730699E-4</v>
      </c>
      <c r="G1405" s="4">
        <v>3.06359720968683E-4</v>
      </c>
      <c r="H1405" s="4">
        <v>2.23358040446346E-4</v>
      </c>
      <c r="I1405" s="4">
        <v>2.2828734647871099E-4</v>
      </c>
      <c r="J1405" s="4">
        <v>2.3185862236720201E-4</v>
      </c>
      <c r="K1405" s="4">
        <v>2.7786902715932598E-4</v>
      </c>
      <c r="L1405" s="4">
        <v>2.98479812906606E-4</v>
      </c>
      <c r="M1405" s="4">
        <v>2.9346303110067899E-4</v>
      </c>
      <c r="N1405" s="4" t="b">
        <f>_xlfn.XLOOKUP(Table2[[#This Row],[Protein]],Table3[name],Table3[subloc_assigned],"")&lt;&gt;""</f>
        <v>0</v>
      </c>
      <c r="O1405" s="6" t="str" cm="1">
        <f t="array" ref="O1405">IF(Table2[[#This Row],[modeled?]]," "&amp;_xlfn.TEXTJOIN(" ",FALSE,_xlfn._xlws.FILTER(Table3[subloc_assigned],Table3[name]=Table2[[#This Row],[Protein]],""))&amp;" ","")</f>
        <v/>
      </c>
      <c r="P1405" s="6" t="b">
        <f>OR(ISNUMBER(FIND(" m ",Table2[[#This Row],[loc?]])),ISNUMBER(FIND(" mm ",Table2[[#This Row],[loc?]])))</f>
        <v>0</v>
      </c>
      <c r="Q1405" s="6" t="b">
        <f>AND(OR(ISNUMBER(FIND(" m ",Table2[[#This Row],[loc?]])),ISNUMBER(FIND(" mm ",Table2[[#This Row],[loc?]]))),SUBSTITUTE(SUBSTITUTE(Table2[[#This Row],[loc?]]," m ","")," mm ","")="")</f>
        <v>0</v>
      </c>
      <c r="R1405" s="36" cm="1">
        <f t="array" ref="R1405">AVERAGE(IF(Table2[[#This Row],[Min_aerobic_1]:[Min_aerobic_2]]="NA",0,Table2[[#This Row],[Min_aerobic_1]:[Min_aerobic_2]]))</f>
        <v>2.6631907164509952E-4</v>
      </c>
    </row>
    <row r="1406" spans="1:18" x14ac:dyDescent="0.35">
      <c r="A1406" s="4" t="s">
        <v>4194</v>
      </c>
      <c r="B1406" s="4" t="s">
        <v>4195</v>
      </c>
      <c r="C1406" s="4" t="s">
        <v>4196</v>
      </c>
      <c r="D1406" s="4" t="s">
        <v>19</v>
      </c>
      <c r="E1406" s="4" t="s">
        <v>19</v>
      </c>
      <c r="F1406" s="4" t="s">
        <v>19</v>
      </c>
      <c r="G1406" s="4" t="s">
        <v>19</v>
      </c>
      <c r="H1406" s="6">
        <v>1.97559995594741E-5</v>
      </c>
      <c r="I1406" s="6">
        <v>2.05149306613137E-5</v>
      </c>
      <c r="J1406" s="6">
        <v>2.2996480052715601E-5</v>
      </c>
      <c r="K1406" s="6">
        <v>2.3080371279357799E-5</v>
      </c>
      <c r="L1406" s="6">
        <v>2.29396749754087E-5</v>
      </c>
      <c r="M1406" s="6">
        <v>2.0881290700978499E-5</v>
      </c>
      <c r="N1406" s="4" t="b">
        <f>_xlfn.XLOOKUP(Table2[[#This Row],[Protein]],Table3[name],Table3[subloc_assigned],"")&lt;&gt;""</f>
        <v>0</v>
      </c>
      <c r="O1406" s="6" t="str" cm="1">
        <f t="array" ref="O1406">IF(Table2[[#This Row],[modeled?]]," "&amp;_xlfn.TEXTJOIN(" ",FALSE,_xlfn._xlws.FILTER(Table3[subloc_assigned],Table3[name]=Table2[[#This Row],[Protein]],""))&amp;" ","")</f>
        <v/>
      </c>
      <c r="P1406" s="6" t="b">
        <f>OR(ISNUMBER(FIND(" m ",Table2[[#This Row],[loc?]])),ISNUMBER(FIND(" mm ",Table2[[#This Row],[loc?]])))</f>
        <v>0</v>
      </c>
      <c r="Q1406" s="6" t="b">
        <f>AND(OR(ISNUMBER(FIND(" m ",Table2[[#This Row],[loc?]])),ISNUMBER(FIND(" mm ",Table2[[#This Row],[loc?]]))),SUBSTITUTE(SUBSTITUTE(Table2[[#This Row],[loc?]]," m ","")," mm ","")="")</f>
        <v>0</v>
      </c>
      <c r="R1406" s="36" cm="1">
        <f t="array" ref="R1406">AVERAGE(IF(Table2[[#This Row],[Min_aerobic_1]:[Min_aerobic_2]]="NA",0,Table2[[#This Row],[Min_aerobic_1]:[Min_aerobic_2]]))</f>
        <v>0</v>
      </c>
    </row>
    <row r="1407" spans="1:18" x14ac:dyDescent="0.35">
      <c r="A1407" s="4" t="s">
        <v>4197</v>
      </c>
      <c r="B1407" s="4" t="s">
        <v>4198</v>
      </c>
      <c r="C1407" s="4" t="s">
        <v>4199</v>
      </c>
      <c r="D1407" s="4" t="s">
        <v>19</v>
      </c>
      <c r="E1407" s="4" t="s">
        <v>19</v>
      </c>
      <c r="F1407" s="4" t="s">
        <v>19</v>
      </c>
      <c r="G1407" s="4" t="s">
        <v>19</v>
      </c>
      <c r="H1407" s="6">
        <v>1.5114134820643099E-7</v>
      </c>
      <c r="I1407" s="6">
        <v>1.40481838311058E-7</v>
      </c>
      <c r="J1407" s="6">
        <v>1.60252988213512E-7</v>
      </c>
      <c r="K1407" s="6">
        <v>1.64270117015801E-7</v>
      </c>
      <c r="L1407" s="6">
        <v>1.7452961936413299E-7</v>
      </c>
      <c r="M1407" s="6">
        <v>1.7077247854751199E-7</v>
      </c>
      <c r="N1407" s="4" t="b">
        <f>_xlfn.XLOOKUP(Table2[[#This Row],[Protein]],Table3[name],Table3[subloc_assigned],"")&lt;&gt;""</f>
        <v>0</v>
      </c>
      <c r="O1407" s="6" t="str" cm="1">
        <f t="array" ref="O1407">IF(Table2[[#This Row],[modeled?]]," "&amp;_xlfn.TEXTJOIN(" ",FALSE,_xlfn._xlws.FILTER(Table3[subloc_assigned],Table3[name]=Table2[[#This Row],[Protein]],""))&amp;" ","")</f>
        <v/>
      </c>
      <c r="P1407" s="6" t="b">
        <f>OR(ISNUMBER(FIND(" m ",Table2[[#This Row],[loc?]])),ISNUMBER(FIND(" mm ",Table2[[#This Row],[loc?]])))</f>
        <v>0</v>
      </c>
      <c r="Q1407" s="6" t="b">
        <f>AND(OR(ISNUMBER(FIND(" m ",Table2[[#This Row],[loc?]])),ISNUMBER(FIND(" mm ",Table2[[#This Row],[loc?]]))),SUBSTITUTE(SUBSTITUTE(Table2[[#This Row],[loc?]]," m ","")," mm ","")="")</f>
        <v>0</v>
      </c>
      <c r="R1407" s="36" cm="1">
        <f t="array" ref="R1407">AVERAGE(IF(Table2[[#This Row],[Min_aerobic_1]:[Min_aerobic_2]]="NA",0,Table2[[#This Row],[Min_aerobic_1]:[Min_aerobic_2]]))</f>
        <v>0</v>
      </c>
    </row>
    <row r="1408" spans="1:18" x14ac:dyDescent="0.35">
      <c r="A1408" s="4" t="s">
        <v>4200</v>
      </c>
      <c r="B1408" s="4" t="s">
        <v>4201</v>
      </c>
      <c r="C1408" s="4" t="s">
        <v>4202</v>
      </c>
      <c r="D1408" s="6">
        <v>7.0900975516269599E-5</v>
      </c>
      <c r="E1408" s="6">
        <v>5.6890983624302498E-5</v>
      </c>
      <c r="F1408" s="6">
        <v>7.3565843358671206E-5</v>
      </c>
      <c r="G1408" s="6">
        <v>7.0372744229370998E-5</v>
      </c>
      <c r="H1408" s="6">
        <v>6.1628678257440894E-5</v>
      </c>
      <c r="I1408" s="6">
        <v>6.2945558403015899E-5</v>
      </c>
      <c r="J1408" s="6">
        <v>6.1770175378163502E-5</v>
      </c>
      <c r="K1408" s="6">
        <v>6.5342488910118905E-5</v>
      </c>
      <c r="L1408" s="6">
        <v>7.1301626159556999E-5</v>
      </c>
      <c r="M1408" s="6">
        <v>6.9511313752484502E-5</v>
      </c>
      <c r="N1408" s="4" t="b">
        <f>_xlfn.XLOOKUP(Table2[[#This Row],[Protein]],Table3[name],Table3[subloc_assigned],"")&lt;&gt;""</f>
        <v>0</v>
      </c>
      <c r="O1408" s="6" t="str" cm="1">
        <f t="array" ref="O1408">IF(Table2[[#This Row],[modeled?]]," "&amp;_xlfn.TEXTJOIN(" ",FALSE,_xlfn._xlws.FILTER(Table3[subloc_assigned],Table3[name]=Table2[[#This Row],[Protein]],""))&amp;" ","")</f>
        <v/>
      </c>
      <c r="P1408" s="6" t="b">
        <f>OR(ISNUMBER(FIND(" m ",Table2[[#This Row],[loc?]])),ISNUMBER(FIND(" mm ",Table2[[#This Row],[loc?]])))</f>
        <v>0</v>
      </c>
      <c r="Q1408" s="6" t="b">
        <f>AND(OR(ISNUMBER(FIND(" m ",Table2[[#This Row],[loc?]])),ISNUMBER(FIND(" mm ",Table2[[#This Row],[loc?]]))),SUBSTITUTE(SUBSTITUTE(Table2[[#This Row],[loc?]]," m ","")," mm ","")="")</f>
        <v>0</v>
      </c>
      <c r="R1408" s="36" cm="1">
        <f t="array" ref="R1408">AVERAGE(IF(Table2[[#This Row],[Min_aerobic_1]:[Min_aerobic_2]]="NA",0,Table2[[#This Row],[Min_aerobic_1]:[Min_aerobic_2]]))</f>
        <v>6.3895979570286049E-5</v>
      </c>
    </row>
    <row r="1409" spans="1:18" x14ac:dyDescent="0.35">
      <c r="A1409" s="4" t="s">
        <v>4203</v>
      </c>
      <c r="B1409" s="4" t="s">
        <v>4204</v>
      </c>
      <c r="C1409" s="4" t="s">
        <v>4205</v>
      </c>
      <c r="D1409" s="6">
        <v>5.3260579256890701E-6</v>
      </c>
      <c r="E1409" s="6">
        <v>5.4444059833118997E-6</v>
      </c>
      <c r="F1409" s="6">
        <v>5.0361794374936101E-6</v>
      </c>
      <c r="G1409" s="6">
        <v>5.4568191949512696E-6</v>
      </c>
      <c r="H1409" s="6">
        <v>3.8315081621776798E-6</v>
      </c>
      <c r="I1409" s="6">
        <v>4.0861817831229998E-6</v>
      </c>
      <c r="J1409" s="6">
        <v>3.9161239428520096E-6</v>
      </c>
      <c r="K1409" s="6">
        <v>3.59566207105519E-6</v>
      </c>
      <c r="L1409" s="6">
        <v>3.8727469787321E-6</v>
      </c>
      <c r="M1409" s="6">
        <v>3.8383552917836597E-6</v>
      </c>
      <c r="N1409" s="4" t="b">
        <f>_xlfn.XLOOKUP(Table2[[#This Row],[Protein]],Table3[name],Table3[subloc_assigned],"")&lt;&gt;""</f>
        <v>1</v>
      </c>
      <c r="O1409" s="6" t="str" cm="1">
        <f t="array" ref="O1409">IF(Table2[[#This Row],[modeled?]]," "&amp;_xlfn.TEXTJOIN(" ",FALSE,_xlfn._xlws.FILTER(Table3[subloc_assigned],Table3[name]=Table2[[#This Row],[Protein]],""))&amp;" ","")</f>
        <v xml:space="preserve"> c </v>
      </c>
      <c r="P1409" s="6" t="b">
        <f>OR(ISNUMBER(FIND(" m ",Table2[[#This Row],[loc?]])),ISNUMBER(FIND(" mm ",Table2[[#This Row],[loc?]])))</f>
        <v>0</v>
      </c>
      <c r="Q1409" s="6" t="b">
        <f>AND(OR(ISNUMBER(FIND(" m ",Table2[[#This Row],[loc?]])),ISNUMBER(FIND(" mm ",Table2[[#This Row],[loc?]]))),SUBSTITUTE(SUBSTITUTE(Table2[[#This Row],[loc?]]," m ","")," mm ","")="")</f>
        <v>0</v>
      </c>
      <c r="R1409" s="36" cm="1">
        <f t="array" ref="R1409">AVERAGE(IF(Table2[[#This Row],[Min_aerobic_1]:[Min_aerobic_2]]="NA",0,Table2[[#This Row],[Min_aerobic_1]:[Min_aerobic_2]]))</f>
        <v>5.3852319545004849E-6</v>
      </c>
    </row>
    <row r="1410" spans="1:18" x14ac:dyDescent="0.35">
      <c r="A1410" s="4" t="s">
        <v>4206</v>
      </c>
      <c r="B1410" s="4" t="s">
        <v>4207</v>
      </c>
      <c r="C1410" s="4" t="s">
        <v>4208</v>
      </c>
      <c r="D1410" s="4">
        <v>2.11490883492064E-3</v>
      </c>
      <c r="E1410" s="4">
        <v>1.89759081931822E-3</v>
      </c>
      <c r="F1410" s="4">
        <v>2.3303273088009901E-3</v>
      </c>
      <c r="G1410" s="4">
        <v>2.33957264931568E-3</v>
      </c>
      <c r="H1410" s="4">
        <v>1.45863258806689E-3</v>
      </c>
      <c r="I1410" s="4">
        <v>1.4722391905355799E-3</v>
      </c>
      <c r="J1410" s="4">
        <v>1.4515303242603301E-3</v>
      </c>
      <c r="K1410" s="4">
        <v>1.53664464199256E-3</v>
      </c>
      <c r="L1410" s="4">
        <v>1.59155632548554E-3</v>
      </c>
      <c r="M1410" s="4">
        <v>1.61580531386496E-3</v>
      </c>
      <c r="N1410" s="4" t="b">
        <f>_xlfn.XLOOKUP(Table2[[#This Row],[Protein]],Table3[name],Table3[subloc_assigned],"")&lt;&gt;""</f>
        <v>0</v>
      </c>
      <c r="O1410" s="6" t="str" cm="1">
        <f t="array" ref="O1410">IF(Table2[[#This Row],[modeled?]]," "&amp;_xlfn.TEXTJOIN(" ",FALSE,_xlfn._xlws.FILTER(Table3[subloc_assigned],Table3[name]=Table2[[#This Row],[Protein]],""))&amp;" ","")</f>
        <v/>
      </c>
      <c r="P1410" s="6" t="b">
        <f>OR(ISNUMBER(FIND(" m ",Table2[[#This Row],[loc?]])),ISNUMBER(FIND(" mm ",Table2[[#This Row],[loc?]])))</f>
        <v>0</v>
      </c>
      <c r="Q1410" s="6" t="b">
        <f>AND(OR(ISNUMBER(FIND(" m ",Table2[[#This Row],[loc?]])),ISNUMBER(FIND(" mm ",Table2[[#This Row],[loc?]]))),SUBSTITUTE(SUBSTITUTE(Table2[[#This Row],[loc?]]," m ","")," mm ","")="")</f>
        <v>0</v>
      </c>
      <c r="R1410" s="36" cm="1">
        <f t="array" ref="R1410">AVERAGE(IF(Table2[[#This Row],[Min_aerobic_1]:[Min_aerobic_2]]="NA",0,Table2[[#This Row],[Min_aerobic_1]:[Min_aerobic_2]]))</f>
        <v>2.0062498271194301E-3</v>
      </c>
    </row>
    <row r="1411" spans="1:18" x14ac:dyDescent="0.35">
      <c r="A1411" s="4" t="s">
        <v>4209</v>
      </c>
      <c r="B1411" s="4" t="s">
        <v>4210</v>
      </c>
      <c r="C1411" s="4" t="s">
        <v>4211</v>
      </c>
      <c r="D1411" s="4">
        <v>1.7605559478111099E-4</v>
      </c>
      <c r="E1411" s="4">
        <v>1.38314621366105E-4</v>
      </c>
      <c r="F1411" s="4">
        <v>1.7889334325274601E-4</v>
      </c>
      <c r="G1411" s="4">
        <v>1.8521886033149801E-4</v>
      </c>
      <c r="H1411" s="4">
        <v>1.44251257475354E-4</v>
      </c>
      <c r="I1411" s="4">
        <v>1.55576606216442E-4</v>
      </c>
      <c r="J1411" s="4">
        <v>1.4638321188231501E-4</v>
      </c>
      <c r="K1411" s="4">
        <v>1.70334236119125E-4</v>
      </c>
      <c r="L1411" s="4">
        <v>1.77470286482581E-4</v>
      </c>
      <c r="M1411" s="4">
        <v>1.8221245918816699E-4</v>
      </c>
      <c r="N1411" s="4" t="b">
        <f>_xlfn.XLOOKUP(Table2[[#This Row],[Protein]],Table3[name],Table3[subloc_assigned],"")&lt;&gt;""</f>
        <v>1</v>
      </c>
      <c r="O1411" s="6" t="str" cm="1">
        <f t="array" ref="O1411">IF(Table2[[#This Row],[modeled?]]," "&amp;_xlfn.TEXTJOIN(" ",FALSE,_xlfn._xlws.FILTER(Table3[subloc_assigned],Table3[name]=Table2[[#This Row],[Protein]],""))&amp;" ","")</f>
        <v xml:space="preserve"> rm </v>
      </c>
      <c r="P1411" s="6" t="b">
        <f>OR(ISNUMBER(FIND(" m ",Table2[[#This Row],[loc?]])),ISNUMBER(FIND(" mm ",Table2[[#This Row],[loc?]])))</f>
        <v>0</v>
      </c>
      <c r="Q1411" s="6" t="b">
        <f>AND(OR(ISNUMBER(FIND(" m ",Table2[[#This Row],[loc?]])),ISNUMBER(FIND(" mm ",Table2[[#This Row],[loc?]]))),SUBSTITUTE(SUBSTITUTE(Table2[[#This Row],[loc?]]," m ","")," mm ","")="")</f>
        <v>0</v>
      </c>
      <c r="R1411" s="36" cm="1">
        <f t="array" ref="R1411">AVERAGE(IF(Table2[[#This Row],[Min_aerobic_1]:[Min_aerobic_2]]="NA",0,Table2[[#This Row],[Min_aerobic_1]:[Min_aerobic_2]]))</f>
        <v>1.5718510807360801E-4</v>
      </c>
    </row>
    <row r="1412" spans="1:18" x14ac:dyDescent="0.35">
      <c r="A1412" s="4" t="s">
        <v>4212</v>
      </c>
      <c r="B1412" s="4" t="s">
        <v>4213</v>
      </c>
      <c r="C1412" s="4" t="s">
        <v>4214</v>
      </c>
      <c r="D1412" s="6">
        <v>3.5634084596308499E-5</v>
      </c>
      <c r="E1412" s="6">
        <v>3.6263512452169303E-5</v>
      </c>
      <c r="F1412" s="6">
        <v>3.9508386010801599E-5</v>
      </c>
      <c r="G1412" s="6">
        <v>4.1094416615545302E-5</v>
      </c>
      <c r="H1412" s="6">
        <v>2.57344963869099E-5</v>
      </c>
      <c r="I1412" s="6">
        <v>2.5645008289116398E-5</v>
      </c>
      <c r="J1412" s="6">
        <v>2.6519157014708399E-5</v>
      </c>
      <c r="K1412" s="6">
        <v>2.5819909951582601E-5</v>
      </c>
      <c r="L1412" s="6">
        <v>2.7368136585654401E-5</v>
      </c>
      <c r="M1412" s="6">
        <v>2.7559219238230799E-5</v>
      </c>
      <c r="N1412" s="4" t="b">
        <f>_xlfn.XLOOKUP(Table2[[#This Row],[Protein]],Table3[name],Table3[subloc_assigned],"")&lt;&gt;""</f>
        <v>1</v>
      </c>
      <c r="O1412" s="6" t="str" cm="1">
        <f t="array" ref="O1412">IF(Table2[[#This Row],[modeled?]]," "&amp;_xlfn.TEXTJOIN(" ",FALSE,_xlfn._xlws.FILTER(Table3[subloc_assigned],Table3[name]=Table2[[#This Row],[Protein]],""))&amp;" ","")</f>
        <v xml:space="preserve"> l </v>
      </c>
      <c r="P1412" s="6" t="b">
        <f>OR(ISNUMBER(FIND(" m ",Table2[[#This Row],[loc?]])),ISNUMBER(FIND(" mm ",Table2[[#This Row],[loc?]])))</f>
        <v>0</v>
      </c>
      <c r="Q1412" s="6" t="b">
        <f>AND(OR(ISNUMBER(FIND(" m ",Table2[[#This Row],[loc?]])),ISNUMBER(FIND(" mm ",Table2[[#This Row],[loc?]]))),SUBSTITUTE(SUBSTITUTE(Table2[[#This Row],[loc?]]," m ","")," mm ","")="")</f>
        <v>0</v>
      </c>
      <c r="R1412" s="36" cm="1">
        <f t="array" ref="R1412">AVERAGE(IF(Table2[[#This Row],[Min_aerobic_1]:[Min_aerobic_2]]="NA",0,Table2[[#This Row],[Min_aerobic_1]:[Min_aerobic_2]]))</f>
        <v>3.5948798524238901E-5</v>
      </c>
    </row>
    <row r="1413" spans="1:18" x14ac:dyDescent="0.35">
      <c r="A1413" s="4" t="s">
        <v>4215</v>
      </c>
      <c r="B1413" s="4" t="s">
        <v>4216</v>
      </c>
      <c r="C1413" s="4" t="s">
        <v>4217</v>
      </c>
      <c r="D1413" s="6">
        <v>1.1854339522648E-5</v>
      </c>
      <c r="E1413" s="6">
        <v>1.1158213778149301E-5</v>
      </c>
      <c r="F1413" s="6">
        <v>1.21279791168437E-5</v>
      </c>
      <c r="G1413" s="6">
        <v>1.2938987495887499E-5</v>
      </c>
      <c r="H1413" s="6">
        <v>8.1639600772767308E-6</v>
      </c>
      <c r="I1413" s="6">
        <v>8.4628174836006096E-6</v>
      </c>
      <c r="J1413" s="6">
        <v>8.5354151457758498E-6</v>
      </c>
      <c r="K1413" s="6">
        <v>9.6056464431426497E-6</v>
      </c>
      <c r="L1413" s="6">
        <v>9.7877088108500796E-6</v>
      </c>
      <c r="M1413" s="6">
        <v>1.01478152296087E-5</v>
      </c>
      <c r="N1413" s="4" t="b">
        <f>_xlfn.XLOOKUP(Table2[[#This Row],[Protein]],Table3[name],Table3[subloc_assigned],"")&lt;&gt;""</f>
        <v>1</v>
      </c>
      <c r="O1413" s="6" t="str" cm="1">
        <f t="array" ref="O1413">IF(Table2[[#This Row],[modeled?]]," "&amp;_xlfn.TEXTJOIN(" ",FALSE,_xlfn._xlws.FILTER(Table3[subloc_assigned],Table3[name]=Table2[[#This Row],[Protein]],""))&amp;" ","")</f>
        <v xml:space="preserve"> l </v>
      </c>
      <c r="P1413" s="6" t="b">
        <f>OR(ISNUMBER(FIND(" m ",Table2[[#This Row],[loc?]])),ISNUMBER(FIND(" mm ",Table2[[#This Row],[loc?]])))</f>
        <v>0</v>
      </c>
      <c r="Q1413" s="6" t="b">
        <f>AND(OR(ISNUMBER(FIND(" m ",Table2[[#This Row],[loc?]])),ISNUMBER(FIND(" mm ",Table2[[#This Row],[loc?]]))),SUBSTITUTE(SUBSTITUTE(Table2[[#This Row],[loc?]]," m ","")," mm ","")="")</f>
        <v>0</v>
      </c>
      <c r="R1413" s="36" cm="1">
        <f t="array" ref="R1413">AVERAGE(IF(Table2[[#This Row],[Min_aerobic_1]:[Min_aerobic_2]]="NA",0,Table2[[#This Row],[Min_aerobic_1]:[Min_aerobic_2]]))</f>
        <v>1.1506276650398649E-5</v>
      </c>
    </row>
    <row r="1414" spans="1:18" x14ac:dyDescent="0.35">
      <c r="A1414" s="4" t="s">
        <v>4218</v>
      </c>
      <c r="B1414" s="4" t="s">
        <v>4219</v>
      </c>
      <c r="C1414" s="4" t="s">
        <v>4220</v>
      </c>
      <c r="D1414" s="6">
        <v>6.9758913027996402E-6</v>
      </c>
      <c r="E1414" s="6">
        <v>7.1347260960284902E-6</v>
      </c>
      <c r="F1414" s="6">
        <v>8.3851687150171006E-6</v>
      </c>
      <c r="G1414" s="6">
        <v>8.7887114714477806E-6</v>
      </c>
      <c r="H1414" s="6">
        <v>8.1025718536567703E-6</v>
      </c>
      <c r="I1414" s="6">
        <v>6.6259668871472097E-6</v>
      </c>
      <c r="J1414" s="6">
        <v>8.1043256714082293E-6</v>
      </c>
      <c r="K1414" s="6">
        <v>6.5489591207158803E-6</v>
      </c>
      <c r="L1414" s="6">
        <v>7.3370122990925198E-6</v>
      </c>
      <c r="M1414" s="6">
        <v>6.3301485050390303E-6</v>
      </c>
      <c r="N1414" s="4" t="b">
        <f>_xlfn.XLOOKUP(Table2[[#This Row],[Protein]],Table3[name],Table3[subloc_assigned],"")&lt;&gt;""</f>
        <v>0</v>
      </c>
      <c r="O1414" s="6" t="str" cm="1">
        <f t="array" ref="O1414">IF(Table2[[#This Row],[modeled?]]," "&amp;_xlfn.TEXTJOIN(" ",FALSE,_xlfn._xlws.FILTER(Table3[subloc_assigned],Table3[name]=Table2[[#This Row],[Protein]],""))&amp;" ","")</f>
        <v/>
      </c>
      <c r="P1414" s="6" t="b">
        <f>OR(ISNUMBER(FIND(" m ",Table2[[#This Row],[loc?]])),ISNUMBER(FIND(" mm ",Table2[[#This Row],[loc?]])))</f>
        <v>0</v>
      </c>
      <c r="Q1414" s="6" t="b">
        <f>AND(OR(ISNUMBER(FIND(" m ",Table2[[#This Row],[loc?]])),ISNUMBER(FIND(" mm ",Table2[[#This Row],[loc?]]))),SUBSTITUTE(SUBSTITUTE(Table2[[#This Row],[loc?]]," m ","")," mm ","")="")</f>
        <v>0</v>
      </c>
      <c r="R1414" s="36" cm="1">
        <f t="array" ref="R1414">AVERAGE(IF(Table2[[#This Row],[Min_aerobic_1]:[Min_aerobic_2]]="NA",0,Table2[[#This Row],[Min_aerobic_1]:[Min_aerobic_2]]))</f>
        <v>7.0553086994140648E-6</v>
      </c>
    </row>
    <row r="1415" spans="1:18" x14ac:dyDescent="0.35">
      <c r="A1415" s="4" t="s">
        <v>4221</v>
      </c>
      <c r="B1415" s="4" t="s">
        <v>4222</v>
      </c>
      <c r="C1415" s="4" t="s">
        <v>4223</v>
      </c>
      <c r="D1415" s="6">
        <v>1.00036088710126E-5</v>
      </c>
      <c r="E1415" s="6">
        <v>1.1400475419000199E-5</v>
      </c>
      <c r="F1415" s="6">
        <v>1.51688567782644E-5</v>
      </c>
      <c r="G1415" s="6">
        <v>1.5434673243771199E-5</v>
      </c>
      <c r="H1415" s="6">
        <v>1.13870311245714E-5</v>
      </c>
      <c r="I1415" s="6">
        <v>1.2311611497917201E-5</v>
      </c>
      <c r="J1415" s="6">
        <v>1.3406049556846099E-5</v>
      </c>
      <c r="K1415" s="6">
        <v>1.50177425963416E-5</v>
      </c>
      <c r="L1415" s="6">
        <v>1.4940607426493299E-5</v>
      </c>
      <c r="M1415" s="6">
        <v>1.59328776659374E-5</v>
      </c>
      <c r="N1415" s="4" t="b">
        <f>_xlfn.XLOOKUP(Table2[[#This Row],[Protein]],Table3[name],Table3[subloc_assigned],"")&lt;&gt;""</f>
        <v>1</v>
      </c>
      <c r="O1415" s="6" t="str" cm="1">
        <f t="array" ref="O1415">IF(Table2[[#This Row],[modeled?]]," "&amp;_xlfn.TEXTJOIN(" ",FALSE,_xlfn._xlws.FILTER(Table3[subloc_assigned],Table3[name]=Table2[[#This Row],[Protein]],""))&amp;" ","")</f>
        <v xml:space="preserve"> c </v>
      </c>
      <c r="P1415" s="6" t="b">
        <f>OR(ISNUMBER(FIND(" m ",Table2[[#This Row],[loc?]])),ISNUMBER(FIND(" mm ",Table2[[#This Row],[loc?]])))</f>
        <v>0</v>
      </c>
      <c r="Q1415" s="6" t="b">
        <f>AND(OR(ISNUMBER(FIND(" m ",Table2[[#This Row],[loc?]])),ISNUMBER(FIND(" mm ",Table2[[#This Row],[loc?]]))),SUBSTITUTE(SUBSTITUTE(Table2[[#This Row],[loc?]]," m ","")," mm ","")="")</f>
        <v>0</v>
      </c>
      <c r="R1415" s="36" cm="1">
        <f t="array" ref="R1415">AVERAGE(IF(Table2[[#This Row],[Min_aerobic_1]:[Min_aerobic_2]]="NA",0,Table2[[#This Row],[Min_aerobic_1]:[Min_aerobic_2]]))</f>
        <v>1.0702042145006399E-5</v>
      </c>
    </row>
    <row r="1416" spans="1:18" x14ac:dyDescent="0.35">
      <c r="A1416" s="4" t="s">
        <v>4224</v>
      </c>
      <c r="B1416" s="4" t="s">
        <v>4225</v>
      </c>
      <c r="C1416" s="4" t="s">
        <v>4226</v>
      </c>
      <c r="D1416" s="6">
        <v>1.25828188728771E-5</v>
      </c>
      <c r="E1416" s="6">
        <v>1.13895708055974E-5</v>
      </c>
      <c r="F1416" s="6">
        <v>1.23839918018793E-5</v>
      </c>
      <c r="G1416" s="6">
        <v>1.1885336443679899E-5</v>
      </c>
      <c r="H1416" s="6">
        <v>1.5586602908267202E-5</v>
      </c>
      <c r="I1416" s="6">
        <v>1.46324006135948E-5</v>
      </c>
      <c r="J1416" s="6">
        <v>1.43872165676916E-5</v>
      </c>
      <c r="K1416" s="6">
        <v>1.37851675765611E-5</v>
      </c>
      <c r="L1416" s="6">
        <v>1.52273622013433E-5</v>
      </c>
      <c r="M1416" s="6">
        <v>1.6429768922269401E-5</v>
      </c>
      <c r="N1416" s="4" t="b">
        <f>_xlfn.XLOOKUP(Table2[[#This Row],[Protein]],Table3[name],Table3[subloc_assigned],"")&lt;&gt;""</f>
        <v>0</v>
      </c>
      <c r="O1416" s="6" t="str" cm="1">
        <f t="array" ref="O1416">IF(Table2[[#This Row],[modeled?]]," "&amp;_xlfn.TEXTJOIN(" ",FALSE,_xlfn._xlws.FILTER(Table3[subloc_assigned],Table3[name]=Table2[[#This Row],[Protein]],""))&amp;" ","")</f>
        <v/>
      </c>
      <c r="P1416" s="6" t="b">
        <f>OR(ISNUMBER(FIND(" m ",Table2[[#This Row],[loc?]])),ISNUMBER(FIND(" mm ",Table2[[#This Row],[loc?]])))</f>
        <v>0</v>
      </c>
      <c r="Q1416" s="6" t="b">
        <f>AND(OR(ISNUMBER(FIND(" m ",Table2[[#This Row],[loc?]])),ISNUMBER(FIND(" mm ",Table2[[#This Row],[loc?]]))),SUBSTITUTE(SUBSTITUTE(Table2[[#This Row],[loc?]]," m ","")," mm ","")="")</f>
        <v>0</v>
      </c>
      <c r="R1416" s="36" cm="1">
        <f t="array" ref="R1416">AVERAGE(IF(Table2[[#This Row],[Min_aerobic_1]:[Min_aerobic_2]]="NA",0,Table2[[#This Row],[Min_aerobic_1]:[Min_aerobic_2]]))</f>
        <v>1.198619483923725E-5</v>
      </c>
    </row>
    <row r="1417" spans="1:18" x14ac:dyDescent="0.35">
      <c r="A1417" s="4" t="s">
        <v>4227</v>
      </c>
      <c r="B1417" s="4" t="s">
        <v>4228</v>
      </c>
      <c r="C1417" s="4" t="s">
        <v>4228</v>
      </c>
      <c r="D1417" s="4">
        <v>5.2774844138317499E-4</v>
      </c>
      <c r="E1417" s="4">
        <v>4.12469751341781E-4</v>
      </c>
      <c r="F1417" s="4">
        <v>7.403279535505E-4</v>
      </c>
      <c r="G1417" s="4">
        <v>5.1000646848124395E-4</v>
      </c>
      <c r="H1417" s="4">
        <v>4.7124708971389598E-4</v>
      </c>
      <c r="I1417" s="4">
        <v>4.5753063483269801E-4</v>
      </c>
      <c r="J1417" s="4">
        <v>4.3836159997567799E-4</v>
      </c>
      <c r="K1417" s="4">
        <v>5.5060053704385301E-4</v>
      </c>
      <c r="L1417" s="4">
        <v>6.6727008572517595E-4</v>
      </c>
      <c r="M1417" s="4">
        <v>6.5907262345171703E-4</v>
      </c>
      <c r="N1417" s="4" t="b">
        <f>_xlfn.XLOOKUP(Table2[[#This Row],[Protein]],Table3[name],Table3[subloc_assigned],"")&lt;&gt;""</f>
        <v>0</v>
      </c>
      <c r="O1417" s="6" t="str" cm="1">
        <f t="array" ref="O1417">IF(Table2[[#This Row],[modeled?]]," "&amp;_xlfn.TEXTJOIN(" ",FALSE,_xlfn._xlws.FILTER(Table3[subloc_assigned],Table3[name]=Table2[[#This Row],[Protein]],""))&amp;" ","")</f>
        <v/>
      </c>
      <c r="P1417" s="6" t="b">
        <f>OR(ISNUMBER(FIND(" m ",Table2[[#This Row],[loc?]])),ISNUMBER(FIND(" mm ",Table2[[#This Row],[loc?]])))</f>
        <v>0</v>
      </c>
      <c r="Q1417" s="6" t="b">
        <f>AND(OR(ISNUMBER(FIND(" m ",Table2[[#This Row],[loc?]])),ISNUMBER(FIND(" mm ",Table2[[#This Row],[loc?]]))),SUBSTITUTE(SUBSTITUTE(Table2[[#This Row],[loc?]]," m ","")," mm ","")="")</f>
        <v>0</v>
      </c>
      <c r="R1417" s="36" cm="1">
        <f t="array" ref="R1417">AVERAGE(IF(Table2[[#This Row],[Min_aerobic_1]:[Min_aerobic_2]]="NA",0,Table2[[#This Row],[Min_aerobic_1]:[Min_aerobic_2]]))</f>
        <v>4.7010909636247802E-4</v>
      </c>
    </row>
    <row r="1418" spans="1:18" x14ac:dyDescent="0.35">
      <c r="A1418" s="4" t="s">
        <v>4229</v>
      </c>
      <c r="B1418" s="4" t="s">
        <v>4230</v>
      </c>
      <c r="C1418" s="4" t="s">
        <v>4231</v>
      </c>
      <c r="D1418" s="4" t="s">
        <v>19</v>
      </c>
      <c r="E1418" s="4" t="s">
        <v>19</v>
      </c>
      <c r="F1418" s="4" t="s">
        <v>19</v>
      </c>
      <c r="G1418" s="4" t="s">
        <v>19</v>
      </c>
      <c r="H1418" s="6">
        <v>1.25294334017291E-5</v>
      </c>
      <c r="I1418" s="6">
        <v>1.19155569953738E-5</v>
      </c>
      <c r="J1418" s="6">
        <v>1.4378892166440501E-5</v>
      </c>
      <c r="K1418" s="6">
        <v>1.52063721650942E-5</v>
      </c>
      <c r="L1418" s="6">
        <v>1.44346148629801E-5</v>
      </c>
      <c r="M1418" s="6">
        <v>1.43841334431935E-5</v>
      </c>
      <c r="N1418" s="4" t="b">
        <f>_xlfn.XLOOKUP(Table2[[#This Row],[Protein]],Table3[name],Table3[subloc_assigned],"")&lt;&gt;""</f>
        <v>0</v>
      </c>
      <c r="O1418" s="6" t="str" cm="1">
        <f t="array" ref="O1418">IF(Table2[[#This Row],[modeled?]]," "&amp;_xlfn.TEXTJOIN(" ",FALSE,_xlfn._xlws.FILTER(Table3[subloc_assigned],Table3[name]=Table2[[#This Row],[Protein]],""))&amp;" ","")</f>
        <v/>
      </c>
      <c r="P1418" s="6" t="b">
        <f>OR(ISNUMBER(FIND(" m ",Table2[[#This Row],[loc?]])),ISNUMBER(FIND(" mm ",Table2[[#This Row],[loc?]])))</f>
        <v>0</v>
      </c>
      <c r="Q1418" s="6" t="b">
        <f>AND(OR(ISNUMBER(FIND(" m ",Table2[[#This Row],[loc?]])),ISNUMBER(FIND(" mm ",Table2[[#This Row],[loc?]]))),SUBSTITUTE(SUBSTITUTE(Table2[[#This Row],[loc?]]," m ","")," mm ","")="")</f>
        <v>0</v>
      </c>
      <c r="R1418" s="36" cm="1">
        <f t="array" ref="R1418">AVERAGE(IF(Table2[[#This Row],[Min_aerobic_1]:[Min_aerobic_2]]="NA",0,Table2[[#This Row],[Min_aerobic_1]:[Min_aerobic_2]]))</f>
        <v>0</v>
      </c>
    </row>
    <row r="1419" spans="1:18" x14ac:dyDescent="0.35">
      <c r="A1419" s="4" t="s">
        <v>4232</v>
      </c>
      <c r="B1419" s="4" t="s">
        <v>4233</v>
      </c>
      <c r="C1419" s="4" t="s">
        <v>4234</v>
      </c>
      <c r="D1419" s="6">
        <v>2.6482337568419799E-5</v>
      </c>
      <c r="E1419" s="6">
        <v>2.11233729057839E-5</v>
      </c>
      <c r="F1419" s="6">
        <v>2.4228923398275601E-5</v>
      </c>
      <c r="G1419" s="6">
        <v>2.1448286143354002E-5</v>
      </c>
      <c r="H1419" s="6">
        <v>9.2709119810794701E-6</v>
      </c>
      <c r="I1419" s="6">
        <v>9.3261611266102097E-6</v>
      </c>
      <c r="J1419" s="6">
        <v>9.7933982828411194E-6</v>
      </c>
      <c r="K1419" s="6">
        <v>9.4650348175266304E-6</v>
      </c>
      <c r="L1419" s="6">
        <v>1.03377859919743E-5</v>
      </c>
      <c r="M1419" s="6">
        <v>1.0249858712876799E-5</v>
      </c>
      <c r="N1419" s="4" t="b">
        <f>_xlfn.XLOOKUP(Table2[[#This Row],[Protein]],Table3[name],Table3[subloc_assigned],"")&lt;&gt;""</f>
        <v>0</v>
      </c>
      <c r="O1419" s="6" t="str" cm="1">
        <f t="array" ref="O1419">IF(Table2[[#This Row],[modeled?]]," "&amp;_xlfn.TEXTJOIN(" ",FALSE,_xlfn._xlws.FILTER(Table3[subloc_assigned],Table3[name]=Table2[[#This Row],[Protein]],""))&amp;" ","")</f>
        <v/>
      </c>
      <c r="P1419" s="6" t="b">
        <f>OR(ISNUMBER(FIND(" m ",Table2[[#This Row],[loc?]])),ISNUMBER(FIND(" mm ",Table2[[#This Row],[loc?]])))</f>
        <v>0</v>
      </c>
      <c r="Q1419" s="6" t="b">
        <f>AND(OR(ISNUMBER(FIND(" m ",Table2[[#This Row],[loc?]])),ISNUMBER(FIND(" mm ",Table2[[#This Row],[loc?]]))),SUBSTITUTE(SUBSTITUTE(Table2[[#This Row],[loc?]]," m ","")," mm ","")="")</f>
        <v>0</v>
      </c>
      <c r="R1419" s="36" cm="1">
        <f t="array" ref="R1419">AVERAGE(IF(Table2[[#This Row],[Min_aerobic_1]:[Min_aerobic_2]]="NA",0,Table2[[#This Row],[Min_aerobic_1]:[Min_aerobic_2]]))</f>
        <v>2.3802855237101848E-5</v>
      </c>
    </row>
    <row r="1420" spans="1:18" x14ac:dyDescent="0.35">
      <c r="A1420" s="4" t="s">
        <v>4235</v>
      </c>
      <c r="B1420" s="4" t="s">
        <v>4236</v>
      </c>
      <c r="C1420" s="4" t="s">
        <v>4237</v>
      </c>
      <c r="D1420" s="6">
        <v>1.6757402300794099E-6</v>
      </c>
      <c r="E1420" s="6">
        <v>1.55858795565697E-6</v>
      </c>
      <c r="F1420" s="6">
        <v>4.3242321773914997E-6</v>
      </c>
      <c r="G1420" s="6">
        <v>1.9835172278787599E-6</v>
      </c>
      <c r="H1420" s="6">
        <v>1.6241848502537401E-6</v>
      </c>
      <c r="I1420" s="6">
        <v>1.64467000921722E-6</v>
      </c>
      <c r="J1420" s="6">
        <v>1.5981553930775E-6</v>
      </c>
      <c r="K1420" s="6">
        <v>1.7048102827730601E-6</v>
      </c>
      <c r="L1420" s="6">
        <v>1.8966054715948799E-6</v>
      </c>
      <c r="M1420" s="6">
        <v>1.90680259943187E-6</v>
      </c>
      <c r="N1420" s="4" t="b">
        <f>_xlfn.XLOOKUP(Table2[[#This Row],[Protein]],Table3[name],Table3[subloc_assigned],"")&lt;&gt;""</f>
        <v>0</v>
      </c>
      <c r="O1420" s="6" t="str" cm="1">
        <f t="array" ref="O1420">IF(Table2[[#This Row],[modeled?]]," "&amp;_xlfn.TEXTJOIN(" ",FALSE,_xlfn._xlws.FILTER(Table3[subloc_assigned],Table3[name]=Table2[[#This Row],[Protein]],""))&amp;" ","")</f>
        <v/>
      </c>
      <c r="P1420" s="6" t="b">
        <f>OR(ISNUMBER(FIND(" m ",Table2[[#This Row],[loc?]])),ISNUMBER(FIND(" mm ",Table2[[#This Row],[loc?]])))</f>
        <v>0</v>
      </c>
      <c r="Q1420" s="6" t="b">
        <f>AND(OR(ISNUMBER(FIND(" m ",Table2[[#This Row],[loc?]])),ISNUMBER(FIND(" mm ",Table2[[#This Row],[loc?]]))),SUBSTITUTE(SUBSTITUTE(Table2[[#This Row],[loc?]]," m ","")," mm ","")="")</f>
        <v>0</v>
      </c>
      <c r="R1420" s="36" cm="1">
        <f t="array" ref="R1420">AVERAGE(IF(Table2[[#This Row],[Min_aerobic_1]:[Min_aerobic_2]]="NA",0,Table2[[#This Row],[Min_aerobic_1]:[Min_aerobic_2]]))</f>
        <v>1.6171640928681898E-6</v>
      </c>
    </row>
    <row r="1421" spans="1:18" x14ac:dyDescent="0.35">
      <c r="A1421" s="4" t="s">
        <v>4238</v>
      </c>
      <c r="B1421" s="4" t="s">
        <v>4239</v>
      </c>
      <c r="C1421" s="4" t="s">
        <v>4240</v>
      </c>
      <c r="D1421" s="6">
        <v>5.4067051412185696E-7</v>
      </c>
      <c r="E1421" s="6">
        <v>5.1701602351353604E-7</v>
      </c>
      <c r="F1421" s="6">
        <v>5.2626487717305795E-7</v>
      </c>
      <c r="G1421" s="6">
        <v>4.8566775949989397E-7</v>
      </c>
      <c r="H1421" s="6">
        <v>4.2842618240513999E-7</v>
      </c>
      <c r="I1421" s="6">
        <v>4.23914113529325E-7</v>
      </c>
      <c r="J1421" s="6">
        <v>5.00987273655617E-7</v>
      </c>
      <c r="K1421" s="6">
        <v>4.6592231835043799E-7</v>
      </c>
      <c r="L1421" s="6">
        <v>4.6929383483549998E-7</v>
      </c>
      <c r="M1421" s="6">
        <v>4.5530379355163699E-7</v>
      </c>
      <c r="N1421" s="4" t="b">
        <f>_xlfn.XLOOKUP(Table2[[#This Row],[Protein]],Table3[name],Table3[subloc_assigned],"")&lt;&gt;""</f>
        <v>0</v>
      </c>
      <c r="O1421" s="6" t="str" cm="1">
        <f t="array" ref="O1421">IF(Table2[[#This Row],[modeled?]]," "&amp;_xlfn.TEXTJOIN(" ",FALSE,_xlfn._xlws.FILTER(Table3[subloc_assigned],Table3[name]=Table2[[#This Row],[Protein]],""))&amp;" ","")</f>
        <v/>
      </c>
      <c r="P1421" s="6" t="b">
        <f>OR(ISNUMBER(FIND(" m ",Table2[[#This Row],[loc?]])),ISNUMBER(FIND(" mm ",Table2[[#This Row],[loc?]])))</f>
        <v>0</v>
      </c>
      <c r="Q1421" s="6" t="b">
        <f>AND(OR(ISNUMBER(FIND(" m ",Table2[[#This Row],[loc?]])),ISNUMBER(FIND(" mm ",Table2[[#This Row],[loc?]]))),SUBSTITUTE(SUBSTITUTE(Table2[[#This Row],[loc?]]," m ","")," mm ","")="")</f>
        <v>0</v>
      </c>
      <c r="R1421" s="36" cm="1">
        <f t="array" ref="R1421">AVERAGE(IF(Table2[[#This Row],[Min_aerobic_1]:[Min_aerobic_2]]="NA",0,Table2[[#This Row],[Min_aerobic_1]:[Min_aerobic_2]]))</f>
        <v>5.2884326881769656E-7</v>
      </c>
    </row>
    <row r="1422" spans="1:18" x14ac:dyDescent="0.35">
      <c r="A1422" s="4" t="s">
        <v>4241</v>
      </c>
      <c r="B1422" s="4" t="s">
        <v>4242</v>
      </c>
      <c r="C1422" s="4" t="s">
        <v>4243</v>
      </c>
      <c r="D1422" s="6">
        <v>2.6696071007007802E-6</v>
      </c>
      <c r="E1422" s="6">
        <v>2.0154277751214398E-6</v>
      </c>
      <c r="F1422" s="6">
        <v>2.4980553663142801E-6</v>
      </c>
      <c r="G1422" s="6">
        <v>2.4461215263166998E-6</v>
      </c>
      <c r="H1422" s="6">
        <v>1.5916350977002799E-6</v>
      </c>
      <c r="I1422" s="6">
        <v>1.60112030037766E-6</v>
      </c>
      <c r="J1422" s="6">
        <v>1.6054578015847501E-6</v>
      </c>
      <c r="K1422" s="6">
        <v>1.54302562562061E-6</v>
      </c>
      <c r="L1422" s="6">
        <v>1.6676837570995501E-6</v>
      </c>
      <c r="M1422" s="6">
        <v>1.7015572918323701E-6</v>
      </c>
      <c r="N1422" s="4" t="b">
        <f>_xlfn.XLOOKUP(Table2[[#This Row],[Protein]],Table3[name],Table3[subloc_assigned],"")&lt;&gt;""</f>
        <v>1</v>
      </c>
      <c r="O1422" s="6" t="str" cm="1">
        <f t="array" ref="O1422">IF(Table2[[#This Row],[modeled?]]," "&amp;_xlfn.TEXTJOIN(" ",FALSE,_xlfn._xlws.FILTER(Table3[subloc_assigned],Table3[name]=Table2[[#This Row],[Protein]],""))&amp;" ","")</f>
        <v xml:space="preserve"> rm </v>
      </c>
      <c r="P1422" s="6" t="b">
        <f>OR(ISNUMBER(FIND(" m ",Table2[[#This Row],[loc?]])),ISNUMBER(FIND(" mm ",Table2[[#This Row],[loc?]])))</f>
        <v>0</v>
      </c>
      <c r="Q1422" s="6" t="b">
        <f>AND(OR(ISNUMBER(FIND(" m ",Table2[[#This Row],[loc?]])),ISNUMBER(FIND(" mm ",Table2[[#This Row],[loc?]]))),SUBSTITUTE(SUBSTITUTE(Table2[[#This Row],[loc?]]," m ","")," mm ","")="")</f>
        <v>0</v>
      </c>
      <c r="R1422" s="36" cm="1">
        <f t="array" ref="R1422">AVERAGE(IF(Table2[[#This Row],[Min_aerobic_1]:[Min_aerobic_2]]="NA",0,Table2[[#This Row],[Min_aerobic_1]:[Min_aerobic_2]]))</f>
        <v>2.3425174379111098E-6</v>
      </c>
    </row>
    <row r="1423" spans="1:18" x14ac:dyDescent="0.35">
      <c r="A1423" s="4" t="s">
        <v>4244</v>
      </c>
      <c r="B1423" s="4" t="s">
        <v>4245</v>
      </c>
      <c r="C1423" s="4" t="s">
        <v>4246</v>
      </c>
      <c r="D1423" s="6">
        <v>5.22485941402456E-5</v>
      </c>
      <c r="E1423" s="6">
        <v>4.5154642046245103E-5</v>
      </c>
      <c r="F1423" s="6">
        <v>4.8419493625086199E-5</v>
      </c>
      <c r="G1423" s="6">
        <v>5.1533435454014802E-5</v>
      </c>
      <c r="H1423" s="6">
        <v>3.3738990000957001E-5</v>
      </c>
      <c r="I1423" s="6">
        <v>3.4552560692074703E-5</v>
      </c>
      <c r="J1423" s="6">
        <v>3.3066776293308402E-5</v>
      </c>
      <c r="K1423" s="6">
        <v>3.7071229491787198E-5</v>
      </c>
      <c r="L1423" s="6">
        <v>3.77605057063432E-5</v>
      </c>
      <c r="M1423" s="6">
        <v>3.9603780700597201E-5</v>
      </c>
      <c r="N1423" s="4" t="b">
        <f>_xlfn.XLOOKUP(Table2[[#This Row],[Protein]],Table3[name],Table3[subloc_assigned],"")&lt;&gt;""</f>
        <v>0</v>
      </c>
      <c r="O1423" s="6" t="str" cm="1">
        <f t="array" ref="O1423">IF(Table2[[#This Row],[modeled?]]," "&amp;_xlfn.TEXTJOIN(" ",FALSE,_xlfn._xlws.FILTER(Table3[subloc_assigned],Table3[name]=Table2[[#This Row],[Protein]],""))&amp;" ","")</f>
        <v/>
      </c>
      <c r="P1423" s="6" t="b">
        <f>OR(ISNUMBER(FIND(" m ",Table2[[#This Row],[loc?]])),ISNUMBER(FIND(" mm ",Table2[[#This Row],[loc?]])))</f>
        <v>0</v>
      </c>
      <c r="Q1423" s="6" t="b">
        <f>AND(OR(ISNUMBER(FIND(" m ",Table2[[#This Row],[loc?]])),ISNUMBER(FIND(" mm ",Table2[[#This Row],[loc?]]))),SUBSTITUTE(SUBSTITUTE(Table2[[#This Row],[loc?]]," m ","")," mm ","")="")</f>
        <v>0</v>
      </c>
      <c r="R1423" s="36" cm="1">
        <f t="array" ref="R1423">AVERAGE(IF(Table2[[#This Row],[Min_aerobic_1]:[Min_aerobic_2]]="NA",0,Table2[[#This Row],[Min_aerobic_1]:[Min_aerobic_2]]))</f>
        <v>4.8701618093245348E-5</v>
      </c>
    </row>
    <row r="1424" spans="1:18" x14ac:dyDescent="0.35">
      <c r="A1424" s="4" t="s">
        <v>4247</v>
      </c>
      <c r="B1424" s="4" t="s">
        <v>4248</v>
      </c>
      <c r="C1424" s="4" t="s">
        <v>4249</v>
      </c>
      <c r="D1424" s="4">
        <v>1.44357785143231E-3</v>
      </c>
      <c r="E1424" s="4">
        <v>1.2731148659084601E-3</v>
      </c>
      <c r="F1424" s="4">
        <v>1.5818272206782401E-3</v>
      </c>
      <c r="G1424" s="4">
        <v>1.50299816236085E-3</v>
      </c>
      <c r="H1424" s="4">
        <v>1.0316973686139801E-3</v>
      </c>
      <c r="I1424" s="4">
        <v>1.07366433401677E-3</v>
      </c>
      <c r="J1424" s="4">
        <v>1.03771333154989E-3</v>
      </c>
      <c r="K1424" s="4">
        <v>1.1950453173462799E-3</v>
      </c>
      <c r="L1424" s="4">
        <v>1.227751833472E-3</v>
      </c>
      <c r="M1424" s="4">
        <v>1.2132418869439999E-3</v>
      </c>
      <c r="N1424" s="4" t="b">
        <f>_xlfn.XLOOKUP(Table2[[#This Row],[Protein]],Table3[name],Table3[subloc_assigned],"")&lt;&gt;""</f>
        <v>0</v>
      </c>
      <c r="O1424" s="6" t="str" cm="1">
        <f t="array" ref="O1424">IF(Table2[[#This Row],[modeled?]]," "&amp;_xlfn.TEXTJOIN(" ",FALSE,_xlfn._xlws.FILTER(Table3[subloc_assigned],Table3[name]=Table2[[#This Row],[Protein]],""))&amp;" ","")</f>
        <v/>
      </c>
      <c r="P1424" s="6" t="b">
        <f>OR(ISNUMBER(FIND(" m ",Table2[[#This Row],[loc?]])),ISNUMBER(FIND(" mm ",Table2[[#This Row],[loc?]])))</f>
        <v>0</v>
      </c>
      <c r="Q1424" s="6" t="b">
        <f>AND(OR(ISNUMBER(FIND(" m ",Table2[[#This Row],[loc?]])),ISNUMBER(FIND(" mm ",Table2[[#This Row],[loc?]]))),SUBSTITUTE(SUBSTITUTE(Table2[[#This Row],[loc?]]," m ","")," mm ","")="")</f>
        <v>0</v>
      </c>
      <c r="R1424" s="36" cm="1">
        <f t="array" ref="R1424">AVERAGE(IF(Table2[[#This Row],[Min_aerobic_1]:[Min_aerobic_2]]="NA",0,Table2[[#This Row],[Min_aerobic_1]:[Min_aerobic_2]]))</f>
        <v>1.3583463586703849E-3</v>
      </c>
    </row>
    <row r="1425" spans="1:18" x14ac:dyDescent="0.35">
      <c r="A1425" s="4" t="s">
        <v>4250</v>
      </c>
      <c r="B1425" s="4" t="s">
        <v>4251</v>
      </c>
      <c r="C1425" s="4" t="s">
        <v>4252</v>
      </c>
      <c r="D1425" s="4">
        <v>1.1011411337419801E-3</v>
      </c>
      <c r="E1425" s="4">
        <v>8.9203433493762103E-4</v>
      </c>
      <c r="F1425" s="4">
        <v>1.2511222917209099E-3</v>
      </c>
      <c r="G1425" s="4">
        <v>1.1965370963662101E-3</v>
      </c>
      <c r="H1425" s="4">
        <v>7.9731119293008704E-4</v>
      </c>
      <c r="I1425" s="4">
        <v>8.2490883535457605E-4</v>
      </c>
      <c r="J1425" s="4">
        <v>7.9263899648484605E-4</v>
      </c>
      <c r="K1425" s="4">
        <v>1.00166053874882E-3</v>
      </c>
      <c r="L1425" s="4">
        <v>1.0251229552107801E-3</v>
      </c>
      <c r="M1425" s="4">
        <v>1.02768210634443E-3</v>
      </c>
      <c r="N1425" s="4" t="b">
        <f>_xlfn.XLOOKUP(Table2[[#This Row],[Protein]],Table3[name],Table3[subloc_assigned],"")&lt;&gt;""</f>
        <v>0</v>
      </c>
      <c r="O1425" s="6" t="str" cm="1">
        <f t="array" ref="O1425">IF(Table2[[#This Row],[modeled?]]," "&amp;_xlfn.TEXTJOIN(" ",FALSE,_xlfn._xlws.FILTER(Table3[subloc_assigned],Table3[name]=Table2[[#This Row],[Protein]],""))&amp;" ","")</f>
        <v/>
      </c>
      <c r="P1425" s="6" t="b">
        <f>OR(ISNUMBER(FIND(" m ",Table2[[#This Row],[loc?]])),ISNUMBER(FIND(" mm ",Table2[[#This Row],[loc?]])))</f>
        <v>0</v>
      </c>
      <c r="Q1425" s="6" t="b">
        <f>AND(OR(ISNUMBER(FIND(" m ",Table2[[#This Row],[loc?]])),ISNUMBER(FIND(" mm ",Table2[[#This Row],[loc?]]))),SUBSTITUTE(SUBSTITUTE(Table2[[#This Row],[loc?]]," m ","")," mm ","")="")</f>
        <v>0</v>
      </c>
      <c r="R1425" s="36" cm="1">
        <f t="array" ref="R1425">AVERAGE(IF(Table2[[#This Row],[Min_aerobic_1]:[Min_aerobic_2]]="NA",0,Table2[[#This Row],[Min_aerobic_1]:[Min_aerobic_2]]))</f>
        <v>9.9658773433980051E-4</v>
      </c>
    </row>
    <row r="1426" spans="1:18" x14ac:dyDescent="0.35">
      <c r="A1426" s="4" t="s">
        <v>4253</v>
      </c>
      <c r="B1426" s="4" t="s">
        <v>4254</v>
      </c>
      <c r="C1426" s="4" t="s">
        <v>4255</v>
      </c>
      <c r="D1426" s="6">
        <v>4.9644963979771903E-5</v>
      </c>
      <c r="E1426" s="6">
        <v>4.0686285465885898E-5</v>
      </c>
      <c r="F1426" s="6">
        <v>5.39380396028507E-5</v>
      </c>
      <c r="G1426" s="6">
        <v>5.3214377886951002E-5</v>
      </c>
      <c r="H1426" s="6">
        <v>5.7311672517815702E-5</v>
      </c>
      <c r="I1426" s="6">
        <v>5.85153203149629E-5</v>
      </c>
      <c r="J1426" s="6">
        <v>5.81288053466854E-5</v>
      </c>
      <c r="K1426" s="6">
        <v>6.9842226531000894E-5</v>
      </c>
      <c r="L1426" s="6">
        <v>7.2741667100730301E-5</v>
      </c>
      <c r="M1426" s="6">
        <v>7.4244629062745094E-5</v>
      </c>
      <c r="N1426" s="4" t="b">
        <f>_xlfn.XLOOKUP(Table2[[#This Row],[Protein]],Table3[name],Table3[subloc_assigned],"")&lt;&gt;""</f>
        <v>0</v>
      </c>
      <c r="O1426" s="6" t="str" cm="1">
        <f t="array" ref="O1426">IF(Table2[[#This Row],[modeled?]]," "&amp;_xlfn.TEXTJOIN(" ",FALSE,_xlfn._xlws.FILTER(Table3[subloc_assigned],Table3[name]=Table2[[#This Row],[Protein]],""))&amp;" ","")</f>
        <v/>
      </c>
      <c r="P1426" s="6" t="b">
        <f>OR(ISNUMBER(FIND(" m ",Table2[[#This Row],[loc?]])),ISNUMBER(FIND(" mm ",Table2[[#This Row],[loc?]])))</f>
        <v>0</v>
      </c>
      <c r="Q1426" s="6" t="b">
        <f>AND(OR(ISNUMBER(FIND(" m ",Table2[[#This Row],[loc?]])),ISNUMBER(FIND(" mm ",Table2[[#This Row],[loc?]]))),SUBSTITUTE(SUBSTITUTE(Table2[[#This Row],[loc?]]," m ","")," mm ","")="")</f>
        <v>0</v>
      </c>
      <c r="R1426" s="36" cm="1">
        <f t="array" ref="R1426">AVERAGE(IF(Table2[[#This Row],[Min_aerobic_1]:[Min_aerobic_2]]="NA",0,Table2[[#This Row],[Min_aerobic_1]:[Min_aerobic_2]]))</f>
        <v>4.51656247228289E-5</v>
      </c>
    </row>
    <row r="1427" spans="1:18" x14ac:dyDescent="0.35">
      <c r="A1427" s="4" t="s">
        <v>4256</v>
      </c>
      <c r="B1427" s="4" t="s">
        <v>4257</v>
      </c>
      <c r="C1427" s="4" t="s">
        <v>4258</v>
      </c>
      <c r="D1427" s="6">
        <v>4.0999727805070902E-5</v>
      </c>
      <c r="E1427" s="6">
        <v>3.6164934521271201E-5</v>
      </c>
      <c r="F1427" s="6">
        <v>4.6454854290248899E-5</v>
      </c>
      <c r="G1427" s="6">
        <v>4.6054723260218002E-5</v>
      </c>
      <c r="H1427" s="6">
        <v>2.3498168472694801E-5</v>
      </c>
      <c r="I1427" s="6">
        <v>2.50306363951931E-5</v>
      </c>
      <c r="J1427" s="6">
        <v>2.5691437412177702E-5</v>
      </c>
      <c r="K1427" s="6">
        <v>2.99311333671363E-5</v>
      </c>
      <c r="L1427" s="6">
        <v>3.0803670960111198E-5</v>
      </c>
      <c r="M1427" s="6">
        <v>3.02234279096407E-5</v>
      </c>
      <c r="N1427" s="4" t="b">
        <f>_xlfn.XLOOKUP(Table2[[#This Row],[Protein]],Table3[name],Table3[subloc_assigned],"")&lt;&gt;""</f>
        <v>0</v>
      </c>
      <c r="O1427" s="6" t="str" cm="1">
        <f t="array" ref="O1427">IF(Table2[[#This Row],[modeled?]]," "&amp;_xlfn.TEXTJOIN(" ",FALSE,_xlfn._xlws.FILTER(Table3[subloc_assigned],Table3[name]=Table2[[#This Row],[Protein]],""))&amp;" ","")</f>
        <v/>
      </c>
      <c r="P1427" s="6" t="b">
        <f>OR(ISNUMBER(FIND(" m ",Table2[[#This Row],[loc?]])),ISNUMBER(FIND(" mm ",Table2[[#This Row],[loc?]])))</f>
        <v>0</v>
      </c>
      <c r="Q1427" s="6" t="b">
        <f>AND(OR(ISNUMBER(FIND(" m ",Table2[[#This Row],[loc?]])),ISNUMBER(FIND(" mm ",Table2[[#This Row],[loc?]]))),SUBSTITUTE(SUBSTITUTE(Table2[[#This Row],[loc?]]," m ","")," mm ","")="")</f>
        <v>0</v>
      </c>
      <c r="R1427" s="36" cm="1">
        <f t="array" ref="R1427">AVERAGE(IF(Table2[[#This Row],[Min_aerobic_1]:[Min_aerobic_2]]="NA",0,Table2[[#This Row],[Min_aerobic_1]:[Min_aerobic_2]]))</f>
        <v>3.8582331163171054E-5</v>
      </c>
    </row>
    <row r="1428" spans="1:18" x14ac:dyDescent="0.35">
      <c r="A1428" s="4" t="s">
        <v>4259</v>
      </c>
      <c r="B1428" s="4" t="s">
        <v>4260</v>
      </c>
      <c r="C1428" s="4" t="s">
        <v>4261</v>
      </c>
      <c r="D1428" s="6">
        <v>1.83971452819522E-5</v>
      </c>
      <c r="E1428" s="6">
        <v>1.7203245057290399E-5</v>
      </c>
      <c r="F1428" s="6">
        <v>2.5933427914766501E-5</v>
      </c>
      <c r="G1428" s="6">
        <v>2.5265302314523E-5</v>
      </c>
      <c r="H1428" s="6">
        <v>3.2268605594057103E-5</v>
      </c>
      <c r="I1428" s="6">
        <v>3.28076193364576E-5</v>
      </c>
      <c r="J1428" s="6">
        <v>3.2662829323697301E-5</v>
      </c>
      <c r="K1428" s="6">
        <v>3.2788027296814499E-5</v>
      </c>
      <c r="L1428" s="6">
        <v>3.5866945831614701E-5</v>
      </c>
      <c r="M1428" s="6">
        <v>3.4899743660615502E-5</v>
      </c>
      <c r="N1428" s="4" t="b">
        <f>_xlfn.XLOOKUP(Table2[[#This Row],[Protein]],Table3[name],Table3[subloc_assigned],"")&lt;&gt;""</f>
        <v>0</v>
      </c>
      <c r="O1428" s="6" t="str" cm="1">
        <f t="array" ref="O1428">IF(Table2[[#This Row],[modeled?]]," "&amp;_xlfn.TEXTJOIN(" ",FALSE,_xlfn._xlws.FILTER(Table3[subloc_assigned],Table3[name]=Table2[[#This Row],[Protein]],""))&amp;" ","")</f>
        <v/>
      </c>
      <c r="P1428" s="6" t="b">
        <f>OR(ISNUMBER(FIND(" m ",Table2[[#This Row],[loc?]])),ISNUMBER(FIND(" mm ",Table2[[#This Row],[loc?]])))</f>
        <v>0</v>
      </c>
      <c r="Q1428" s="6" t="b">
        <f>AND(OR(ISNUMBER(FIND(" m ",Table2[[#This Row],[loc?]])),ISNUMBER(FIND(" mm ",Table2[[#This Row],[loc?]]))),SUBSTITUTE(SUBSTITUTE(Table2[[#This Row],[loc?]]," m ","")," mm ","")="")</f>
        <v>0</v>
      </c>
      <c r="R1428" s="36" cm="1">
        <f t="array" ref="R1428">AVERAGE(IF(Table2[[#This Row],[Min_aerobic_1]:[Min_aerobic_2]]="NA",0,Table2[[#This Row],[Min_aerobic_1]:[Min_aerobic_2]]))</f>
        <v>1.7800195169621301E-5</v>
      </c>
    </row>
    <row r="1429" spans="1:18" x14ac:dyDescent="0.35">
      <c r="A1429" s="4" t="s">
        <v>4262</v>
      </c>
      <c r="B1429" s="4" t="s">
        <v>4263</v>
      </c>
      <c r="C1429" s="4" t="s">
        <v>4264</v>
      </c>
      <c r="D1429" s="6">
        <v>4.0836472228536404E-6</v>
      </c>
      <c r="E1429" s="6">
        <v>3.49282149875194E-6</v>
      </c>
      <c r="F1429" s="6">
        <v>4.4836548618956302E-6</v>
      </c>
      <c r="G1429" s="6">
        <v>4.4180810286987601E-6</v>
      </c>
      <c r="H1429" s="6">
        <v>2.4294239740343801E-6</v>
      </c>
      <c r="I1429" s="6">
        <v>2.7521820325813599E-6</v>
      </c>
      <c r="J1429" s="6">
        <v>2.68381863903035E-6</v>
      </c>
      <c r="K1429" s="6">
        <v>2.3480608812903399E-6</v>
      </c>
      <c r="L1429" s="6">
        <v>3.19684947639125E-6</v>
      </c>
      <c r="M1429" s="6">
        <v>2.9728274051240301E-6</v>
      </c>
      <c r="N1429" s="4" t="b">
        <f>_xlfn.XLOOKUP(Table2[[#This Row],[Protein]],Table3[name],Table3[subloc_assigned],"")&lt;&gt;""</f>
        <v>0</v>
      </c>
      <c r="O1429" s="6" t="str" cm="1">
        <f t="array" ref="O1429">IF(Table2[[#This Row],[modeled?]]," "&amp;_xlfn.TEXTJOIN(" ",FALSE,_xlfn._xlws.FILTER(Table3[subloc_assigned],Table3[name]=Table2[[#This Row],[Protein]],""))&amp;" ","")</f>
        <v/>
      </c>
      <c r="P1429" s="6" t="b">
        <f>OR(ISNUMBER(FIND(" m ",Table2[[#This Row],[loc?]])),ISNUMBER(FIND(" mm ",Table2[[#This Row],[loc?]])))</f>
        <v>0</v>
      </c>
      <c r="Q1429" s="6" t="b">
        <f>AND(OR(ISNUMBER(FIND(" m ",Table2[[#This Row],[loc?]])),ISNUMBER(FIND(" mm ",Table2[[#This Row],[loc?]]))),SUBSTITUTE(SUBSTITUTE(Table2[[#This Row],[loc?]]," m ","")," mm ","")="")</f>
        <v>0</v>
      </c>
      <c r="R1429" s="36" cm="1">
        <f t="array" ref="R1429">AVERAGE(IF(Table2[[#This Row],[Min_aerobic_1]:[Min_aerobic_2]]="NA",0,Table2[[#This Row],[Min_aerobic_1]:[Min_aerobic_2]]))</f>
        <v>3.7882343608027904E-6</v>
      </c>
    </row>
    <row r="1430" spans="1:18" x14ac:dyDescent="0.35">
      <c r="A1430" s="4" t="s">
        <v>4265</v>
      </c>
      <c r="B1430" s="4" t="s">
        <v>4266</v>
      </c>
      <c r="C1430" s="4" t="s">
        <v>4266</v>
      </c>
      <c r="D1430" s="6">
        <v>9.5228018641830094E-5</v>
      </c>
      <c r="E1430" s="6">
        <v>8.6829256233324196E-5</v>
      </c>
      <c r="F1430" s="4">
        <v>1.01433134187296E-4</v>
      </c>
      <c r="G1430" s="6">
        <v>8.85130184006628E-5</v>
      </c>
      <c r="H1430" s="6">
        <v>5.1287148014742199E-5</v>
      </c>
      <c r="I1430" s="6">
        <v>5.527329374296E-5</v>
      </c>
      <c r="J1430" s="6">
        <v>5.5191971545235999E-5</v>
      </c>
      <c r="K1430" s="6">
        <v>5.21095211245872E-5</v>
      </c>
      <c r="L1430" s="6">
        <v>5.7884413786195802E-5</v>
      </c>
      <c r="M1430" s="6">
        <v>5.5025710132512001E-5</v>
      </c>
      <c r="N1430" s="4" t="b">
        <f>_xlfn.XLOOKUP(Table2[[#This Row],[Protein]],Table3[name],Table3[subloc_assigned],"")&lt;&gt;""</f>
        <v>0</v>
      </c>
      <c r="O1430" s="6" t="str" cm="1">
        <f t="array" ref="O1430">IF(Table2[[#This Row],[modeled?]]," "&amp;_xlfn.TEXTJOIN(" ",FALSE,_xlfn._xlws.FILTER(Table3[subloc_assigned],Table3[name]=Table2[[#This Row],[Protein]],""))&amp;" ","")</f>
        <v/>
      </c>
      <c r="P1430" s="6" t="b">
        <f>OR(ISNUMBER(FIND(" m ",Table2[[#This Row],[loc?]])),ISNUMBER(FIND(" mm ",Table2[[#This Row],[loc?]])))</f>
        <v>0</v>
      </c>
      <c r="Q1430" s="6" t="b">
        <f>AND(OR(ISNUMBER(FIND(" m ",Table2[[#This Row],[loc?]])),ISNUMBER(FIND(" mm ",Table2[[#This Row],[loc?]]))),SUBSTITUTE(SUBSTITUTE(Table2[[#This Row],[loc?]]," m ","")," mm ","")="")</f>
        <v>0</v>
      </c>
      <c r="R1430" s="36" cm="1">
        <f t="array" ref="R1430">AVERAGE(IF(Table2[[#This Row],[Min_aerobic_1]:[Min_aerobic_2]]="NA",0,Table2[[#This Row],[Min_aerobic_1]:[Min_aerobic_2]]))</f>
        <v>9.1028637437577138E-5</v>
      </c>
    </row>
    <row r="1431" spans="1:18" x14ac:dyDescent="0.35">
      <c r="A1431" s="4" t="s">
        <v>4267</v>
      </c>
      <c r="B1431" s="4" t="s">
        <v>4268</v>
      </c>
      <c r="C1431" s="4" t="s">
        <v>4269</v>
      </c>
      <c r="D1431" s="6">
        <v>5.9093205279698003E-5</v>
      </c>
      <c r="E1431" s="6">
        <v>4.5219002176947697E-5</v>
      </c>
      <c r="F1431" s="6">
        <v>6.4673497341626496E-5</v>
      </c>
      <c r="G1431" s="6">
        <v>6.3303257749255099E-5</v>
      </c>
      <c r="H1431" s="6">
        <v>7.2097999363556696E-5</v>
      </c>
      <c r="I1431" s="6">
        <v>7.4847803444321202E-5</v>
      </c>
      <c r="J1431" s="6">
        <v>7.2435149238162999E-5</v>
      </c>
      <c r="K1431" s="6">
        <v>7.11013182745219E-5</v>
      </c>
      <c r="L1431" s="6">
        <v>8.2566738945648806E-5</v>
      </c>
      <c r="M1431" s="6">
        <v>8.3875151796925201E-5</v>
      </c>
      <c r="N1431" s="4" t="b">
        <f>_xlfn.XLOOKUP(Table2[[#This Row],[Protein]],Table3[name],Table3[subloc_assigned],"")&lt;&gt;""</f>
        <v>0</v>
      </c>
      <c r="O1431" s="6" t="str" cm="1">
        <f t="array" ref="O1431">IF(Table2[[#This Row],[modeled?]]," "&amp;_xlfn.TEXTJOIN(" ",FALSE,_xlfn._xlws.FILTER(Table3[subloc_assigned],Table3[name]=Table2[[#This Row],[Protein]],""))&amp;" ","")</f>
        <v/>
      </c>
      <c r="P1431" s="6" t="b">
        <f>OR(ISNUMBER(FIND(" m ",Table2[[#This Row],[loc?]])),ISNUMBER(FIND(" mm ",Table2[[#This Row],[loc?]])))</f>
        <v>0</v>
      </c>
      <c r="Q1431" s="6" t="b">
        <f>AND(OR(ISNUMBER(FIND(" m ",Table2[[#This Row],[loc?]])),ISNUMBER(FIND(" mm ",Table2[[#This Row],[loc?]]))),SUBSTITUTE(SUBSTITUTE(Table2[[#This Row],[loc?]]," m ","")," mm ","")="")</f>
        <v>0</v>
      </c>
      <c r="R1431" s="36" cm="1">
        <f t="array" ref="R1431">AVERAGE(IF(Table2[[#This Row],[Min_aerobic_1]:[Min_aerobic_2]]="NA",0,Table2[[#This Row],[Min_aerobic_1]:[Min_aerobic_2]]))</f>
        <v>5.2156103728322854E-5</v>
      </c>
    </row>
    <row r="1432" spans="1:18" x14ac:dyDescent="0.35">
      <c r="A1432" s="4" t="s">
        <v>4270</v>
      </c>
      <c r="B1432" s="4" t="s">
        <v>4271</v>
      </c>
      <c r="C1432" s="4" t="s">
        <v>4272</v>
      </c>
      <c r="D1432" s="6">
        <v>8.4546305691871898E-6</v>
      </c>
      <c r="E1432" s="6">
        <v>8.6092533797206102E-6</v>
      </c>
      <c r="F1432" s="6">
        <v>8.7635368635613199E-6</v>
      </c>
      <c r="G1432" s="6">
        <v>8.5019446900880499E-6</v>
      </c>
      <c r="H1432" s="6">
        <v>6.4617656875070198E-6</v>
      </c>
      <c r="I1432" s="6">
        <v>6.3943797968771696E-6</v>
      </c>
      <c r="J1432" s="6">
        <v>6.5351563291690203E-6</v>
      </c>
      <c r="K1432" s="6">
        <v>6.2037017370895003E-6</v>
      </c>
      <c r="L1432" s="6">
        <v>6.7027397364805899E-6</v>
      </c>
      <c r="M1432" s="6">
        <v>6.5808603759888202E-6</v>
      </c>
      <c r="N1432" s="4" t="b">
        <f>_xlfn.XLOOKUP(Table2[[#This Row],[Protein]],Table3[name],Table3[subloc_assigned],"")&lt;&gt;""</f>
        <v>0</v>
      </c>
      <c r="O1432" s="6" t="str" cm="1">
        <f t="array" ref="O1432">IF(Table2[[#This Row],[modeled?]]," "&amp;_xlfn.TEXTJOIN(" ",FALSE,_xlfn._xlws.FILTER(Table3[subloc_assigned],Table3[name]=Table2[[#This Row],[Protein]],""))&amp;" ","")</f>
        <v/>
      </c>
      <c r="P1432" s="6" t="b">
        <f>OR(ISNUMBER(FIND(" m ",Table2[[#This Row],[loc?]])),ISNUMBER(FIND(" mm ",Table2[[#This Row],[loc?]])))</f>
        <v>0</v>
      </c>
      <c r="Q1432" s="6" t="b">
        <f>AND(OR(ISNUMBER(FIND(" m ",Table2[[#This Row],[loc?]])),ISNUMBER(FIND(" mm ",Table2[[#This Row],[loc?]]))),SUBSTITUTE(SUBSTITUTE(Table2[[#This Row],[loc?]]," m ","")," mm ","")="")</f>
        <v>0</v>
      </c>
      <c r="R1432" s="36" cm="1">
        <f t="array" ref="R1432">AVERAGE(IF(Table2[[#This Row],[Min_aerobic_1]:[Min_aerobic_2]]="NA",0,Table2[[#This Row],[Min_aerobic_1]:[Min_aerobic_2]]))</f>
        <v>8.5319419744539E-6</v>
      </c>
    </row>
    <row r="1433" spans="1:18" x14ac:dyDescent="0.35">
      <c r="A1433" s="4" t="s">
        <v>4273</v>
      </c>
      <c r="B1433" s="4" t="s">
        <v>4274</v>
      </c>
      <c r="C1433" s="4" t="s">
        <v>4275</v>
      </c>
      <c r="D1433" s="6">
        <v>3.1095565417159699E-6</v>
      </c>
      <c r="E1433" s="6">
        <v>4.4181774366076998E-6</v>
      </c>
      <c r="F1433" s="6">
        <v>3.4284787102989801E-6</v>
      </c>
      <c r="G1433" s="6">
        <v>3.6323858778469301E-6</v>
      </c>
      <c r="H1433" s="6">
        <v>4.1736319727370403E-6</v>
      </c>
      <c r="I1433" s="6">
        <v>4.01136171217156E-6</v>
      </c>
      <c r="J1433" s="6">
        <v>4.2324065890695596E-6</v>
      </c>
      <c r="K1433" s="6">
        <v>4.0094486944069298E-6</v>
      </c>
      <c r="L1433" s="6">
        <v>4.2380583982231502E-6</v>
      </c>
      <c r="M1433" s="6">
        <v>4.3866179582135198E-6</v>
      </c>
      <c r="N1433" s="4" t="b">
        <f>_xlfn.XLOOKUP(Table2[[#This Row],[Protein]],Table3[name],Table3[subloc_assigned],"")&lt;&gt;""</f>
        <v>0</v>
      </c>
      <c r="O1433" s="6" t="str" cm="1">
        <f t="array" ref="O1433">IF(Table2[[#This Row],[modeled?]]," "&amp;_xlfn.TEXTJOIN(" ",FALSE,_xlfn._xlws.FILTER(Table3[subloc_assigned],Table3[name]=Table2[[#This Row],[Protein]],""))&amp;" ","")</f>
        <v/>
      </c>
      <c r="P1433" s="6" t="b">
        <f>OR(ISNUMBER(FIND(" m ",Table2[[#This Row],[loc?]])),ISNUMBER(FIND(" mm ",Table2[[#This Row],[loc?]])))</f>
        <v>0</v>
      </c>
      <c r="Q1433" s="6" t="b">
        <f>AND(OR(ISNUMBER(FIND(" m ",Table2[[#This Row],[loc?]])),ISNUMBER(FIND(" mm ",Table2[[#This Row],[loc?]]))),SUBSTITUTE(SUBSTITUTE(Table2[[#This Row],[loc?]]," m ","")," mm ","")="")</f>
        <v>0</v>
      </c>
      <c r="R1433" s="36" cm="1">
        <f t="array" ref="R1433">AVERAGE(IF(Table2[[#This Row],[Min_aerobic_1]:[Min_aerobic_2]]="NA",0,Table2[[#This Row],[Min_aerobic_1]:[Min_aerobic_2]]))</f>
        <v>3.763866989161835E-6</v>
      </c>
    </row>
    <row r="1434" spans="1:18" x14ac:dyDescent="0.35">
      <c r="A1434" s="4" t="s">
        <v>4276</v>
      </c>
      <c r="B1434" s="4" t="s">
        <v>4277</v>
      </c>
      <c r="C1434" s="4" t="s">
        <v>4278</v>
      </c>
      <c r="D1434" s="6">
        <v>7.1561452834439896E-5</v>
      </c>
      <c r="E1434" s="6">
        <v>7.9157667500456195E-5</v>
      </c>
      <c r="F1434" s="6">
        <v>7.7710288272303096E-5</v>
      </c>
      <c r="G1434" s="6">
        <v>7.7853404639667396E-5</v>
      </c>
      <c r="H1434" s="6">
        <v>7.4784046493554199E-5</v>
      </c>
      <c r="I1434" s="6">
        <v>7.2709131887655797E-5</v>
      </c>
      <c r="J1434" s="6">
        <v>7.4045909201610999E-5</v>
      </c>
      <c r="K1434" s="6">
        <v>7.6375473678715405E-5</v>
      </c>
      <c r="L1434" s="6">
        <v>7.8105976907455793E-5</v>
      </c>
      <c r="M1434" s="6">
        <v>7.9472899541784702E-5</v>
      </c>
      <c r="N1434" s="4" t="b">
        <f>_xlfn.XLOOKUP(Table2[[#This Row],[Protein]],Table3[name],Table3[subloc_assigned],"")&lt;&gt;""</f>
        <v>0</v>
      </c>
      <c r="O1434" s="6" t="str" cm="1">
        <f t="array" ref="O1434">IF(Table2[[#This Row],[modeled?]]," "&amp;_xlfn.TEXTJOIN(" ",FALSE,_xlfn._xlws.FILTER(Table3[subloc_assigned],Table3[name]=Table2[[#This Row],[Protein]],""))&amp;" ","")</f>
        <v/>
      </c>
      <c r="P1434" s="6" t="b">
        <f>OR(ISNUMBER(FIND(" m ",Table2[[#This Row],[loc?]])),ISNUMBER(FIND(" mm ",Table2[[#This Row],[loc?]])))</f>
        <v>0</v>
      </c>
      <c r="Q1434" s="6" t="b">
        <f>AND(OR(ISNUMBER(FIND(" m ",Table2[[#This Row],[loc?]])),ISNUMBER(FIND(" mm ",Table2[[#This Row],[loc?]]))),SUBSTITUTE(SUBSTITUTE(Table2[[#This Row],[loc?]]," m ","")," mm ","")="")</f>
        <v>0</v>
      </c>
      <c r="R1434" s="36" cm="1">
        <f t="array" ref="R1434">AVERAGE(IF(Table2[[#This Row],[Min_aerobic_1]:[Min_aerobic_2]]="NA",0,Table2[[#This Row],[Min_aerobic_1]:[Min_aerobic_2]]))</f>
        <v>7.5359560167448039E-5</v>
      </c>
    </row>
    <row r="1435" spans="1:18" x14ac:dyDescent="0.35">
      <c r="A1435" s="4" t="s">
        <v>4279</v>
      </c>
      <c r="B1435" s="4" t="s">
        <v>4280</v>
      </c>
      <c r="C1435" s="4" t="s">
        <v>4281</v>
      </c>
      <c r="D1435" s="6">
        <v>7.38581642163582E-6</v>
      </c>
      <c r="E1435" s="6">
        <v>7.2292621325220601E-6</v>
      </c>
      <c r="F1435" s="6">
        <v>7.43555841420771E-6</v>
      </c>
      <c r="G1435" s="6">
        <v>7.1801886444189097E-6</v>
      </c>
      <c r="H1435" s="6">
        <v>6.4818130716582598E-6</v>
      </c>
      <c r="I1435" s="6">
        <v>5.8612488908560403E-6</v>
      </c>
      <c r="J1435" s="6">
        <v>6.50855158976027E-6</v>
      </c>
      <c r="K1435" s="6">
        <v>5.76821560368326E-6</v>
      </c>
      <c r="L1435" s="6">
        <v>5.54069395691137E-6</v>
      </c>
      <c r="M1435" s="6">
        <v>5.6507110938756299E-6</v>
      </c>
      <c r="N1435" s="4" t="b">
        <f>_xlfn.XLOOKUP(Table2[[#This Row],[Protein]],Table3[name],Table3[subloc_assigned],"")&lt;&gt;""</f>
        <v>0</v>
      </c>
      <c r="O1435" s="6" t="str" cm="1">
        <f t="array" ref="O1435">IF(Table2[[#This Row],[modeled?]]," "&amp;_xlfn.TEXTJOIN(" ",FALSE,_xlfn._xlws.FILTER(Table3[subloc_assigned],Table3[name]=Table2[[#This Row],[Protein]],""))&amp;" ","")</f>
        <v/>
      </c>
      <c r="P1435" s="6" t="b">
        <f>OR(ISNUMBER(FIND(" m ",Table2[[#This Row],[loc?]])),ISNUMBER(FIND(" mm ",Table2[[#This Row],[loc?]])))</f>
        <v>0</v>
      </c>
      <c r="Q1435" s="6" t="b">
        <f>AND(OR(ISNUMBER(FIND(" m ",Table2[[#This Row],[loc?]])),ISNUMBER(FIND(" mm ",Table2[[#This Row],[loc?]]))),SUBSTITUTE(SUBSTITUTE(Table2[[#This Row],[loc?]]," m ","")," mm ","")="")</f>
        <v>0</v>
      </c>
      <c r="R1435" s="36" cm="1">
        <f t="array" ref="R1435">AVERAGE(IF(Table2[[#This Row],[Min_aerobic_1]:[Min_aerobic_2]]="NA",0,Table2[[#This Row],[Min_aerobic_1]:[Min_aerobic_2]]))</f>
        <v>7.3075392770789401E-6</v>
      </c>
    </row>
    <row r="1436" spans="1:18" x14ac:dyDescent="0.35">
      <c r="A1436" s="4" t="s">
        <v>4282</v>
      </c>
      <c r="B1436" s="4" t="s">
        <v>4283</v>
      </c>
      <c r="C1436" s="4" t="s">
        <v>4284</v>
      </c>
      <c r="D1436" s="6">
        <v>5.2027910734307803E-6</v>
      </c>
      <c r="E1436" s="6">
        <v>6.45009059340238E-6</v>
      </c>
      <c r="F1436" s="6">
        <v>6.0856123667360301E-6</v>
      </c>
      <c r="G1436" s="6">
        <v>5.3120205738172404E-6</v>
      </c>
      <c r="H1436" s="6">
        <v>8.8432721537390098E-6</v>
      </c>
      <c r="I1436" s="6">
        <v>9.1191692697897999E-6</v>
      </c>
      <c r="J1436" s="6">
        <v>8.8564305782762803E-6</v>
      </c>
      <c r="K1436" s="6">
        <v>1.04467319509316E-5</v>
      </c>
      <c r="L1436" s="6">
        <v>1.09812576534257E-5</v>
      </c>
      <c r="M1436" s="6">
        <v>1.05044013996353E-5</v>
      </c>
      <c r="N1436" s="4" t="b">
        <f>_xlfn.XLOOKUP(Table2[[#This Row],[Protein]],Table3[name],Table3[subloc_assigned],"")&lt;&gt;""</f>
        <v>0</v>
      </c>
      <c r="O1436" s="6" t="str" cm="1">
        <f t="array" ref="O1436">IF(Table2[[#This Row],[modeled?]]," "&amp;_xlfn.TEXTJOIN(" ",FALSE,_xlfn._xlws.FILTER(Table3[subloc_assigned],Table3[name]=Table2[[#This Row],[Protein]],""))&amp;" ","")</f>
        <v/>
      </c>
      <c r="P1436" s="6" t="b">
        <f>OR(ISNUMBER(FIND(" m ",Table2[[#This Row],[loc?]])),ISNUMBER(FIND(" mm ",Table2[[#This Row],[loc?]])))</f>
        <v>0</v>
      </c>
      <c r="Q1436" s="6" t="b">
        <f>AND(OR(ISNUMBER(FIND(" m ",Table2[[#This Row],[loc?]])),ISNUMBER(FIND(" mm ",Table2[[#This Row],[loc?]]))),SUBSTITUTE(SUBSTITUTE(Table2[[#This Row],[loc?]]," m ","")," mm ","")="")</f>
        <v>0</v>
      </c>
      <c r="R1436" s="36" cm="1">
        <f t="array" ref="R1436">AVERAGE(IF(Table2[[#This Row],[Min_aerobic_1]:[Min_aerobic_2]]="NA",0,Table2[[#This Row],[Min_aerobic_1]:[Min_aerobic_2]]))</f>
        <v>5.8264408334165801E-6</v>
      </c>
    </row>
    <row r="1437" spans="1:18" x14ac:dyDescent="0.35">
      <c r="A1437" s="4" t="s">
        <v>4285</v>
      </c>
      <c r="B1437" s="4" t="s">
        <v>4286</v>
      </c>
      <c r="C1437" s="4" t="s">
        <v>4287</v>
      </c>
      <c r="D1437" s="6">
        <v>1.1892419141473001E-6</v>
      </c>
      <c r="E1437" s="6">
        <v>9.4872351256232598E-7</v>
      </c>
      <c r="F1437" s="6">
        <v>1.1275871322174801E-6</v>
      </c>
      <c r="G1437" s="6">
        <v>1.16734703420315E-6</v>
      </c>
      <c r="H1437" s="6">
        <v>2.76974430967968E-6</v>
      </c>
      <c r="I1437" s="6">
        <v>2.6755593557351398E-6</v>
      </c>
      <c r="J1437" s="6">
        <v>2.7086935097911102E-6</v>
      </c>
      <c r="K1437" s="6">
        <v>2.2698351559346399E-6</v>
      </c>
      <c r="L1437" s="6">
        <v>2.8452941691733601E-6</v>
      </c>
      <c r="M1437" s="6">
        <v>2.6577744538724898E-6</v>
      </c>
      <c r="N1437" s="4" t="b">
        <f>_xlfn.XLOOKUP(Table2[[#This Row],[Protein]],Table3[name],Table3[subloc_assigned],"")&lt;&gt;""</f>
        <v>0</v>
      </c>
      <c r="O1437" s="6" t="str" cm="1">
        <f t="array" ref="O1437">IF(Table2[[#This Row],[modeled?]]," "&amp;_xlfn.TEXTJOIN(" ",FALSE,_xlfn._xlws.FILTER(Table3[subloc_assigned],Table3[name]=Table2[[#This Row],[Protein]],""))&amp;" ","")</f>
        <v/>
      </c>
      <c r="P1437" s="6" t="b">
        <f>OR(ISNUMBER(FIND(" m ",Table2[[#This Row],[loc?]])),ISNUMBER(FIND(" mm ",Table2[[#This Row],[loc?]])))</f>
        <v>0</v>
      </c>
      <c r="Q1437" s="6" t="b">
        <f>AND(OR(ISNUMBER(FIND(" m ",Table2[[#This Row],[loc?]])),ISNUMBER(FIND(" mm ",Table2[[#This Row],[loc?]]))),SUBSTITUTE(SUBSTITUTE(Table2[[#This Row],[loc?]]," m ","")," mm ","")="")</f>
        <v>0</v>
      </c>
      <c r="R1437" s="36" cm="1">
        <f t="array" ref="R1437">AVERAGE(IF(Table2[[#This Row],[Min_aerobic_1]:[Min_aerobic_2]]="NA",0,Table2[[#This Row],[Min_aerobic_1]:[Min_aerobic_2]]))</f>
        <v>1.0689827133548129E-6</v>
      </c>
    </row>
    <row r="1438" spans="1:18" x14ac:dyDescent="0.35">
      <c r="A1438" s="4" t="s">
        <v>4288</v>
      </c>
      <c r="B1438" s="4" t="s">
        <v>4289</v>
      </c>
      <c r="C1438" s="4" t="s">
        <v>4290</v>
      </c>
      <c r="D1438" s="6">
        <v>7.0809531564018701E-6</v>
      </c>
      <c r="E1438" s="6">
        <v>6.4300264610838296E-6</v>
      </c>
      <c r="F1438" s="6">
        <v>7.1876313046691802E-6</v>
      </c>
      <c r="G1438" s="6">
        <v>7.3910579481059704E-6</v>
      </c>
      <c r="H1438" s="6">
        <v>6.4746504920363703E-6</v>
      </c>
      <c r="I1438" s="6">
        <v>6.2022270809945298E-6</v>
      </c>
      <c r="J1438" s="6">
        <v>6.6099121184605904E-6</v>
      </c>
      <c r="K1438" s="6">
        <v>6.6726634427908101E-6</v>
      </c>
      <c r="L1438" s="6">
        <v>6.8283453355004298E-6</v>
      </c>
      <c r="M1438" s="6">
        <v>6.5679481660788002E-6</v>
      </c>
      <c r="N1438" s="4" t="b">
        <f>_xlfn.XLOOKUP(Table2[[#This Row],[Protein]],Table3[name],Table3[subloc_assigned],"")&lt;&gt;""</f>
        <v>0</v>
      </c>
      <c r="O1438" s="6" t="str" cm="1">
        <f t="array" ref="O1438">IF(Table2[[#This Row],[modeled?]]," "&amp;_xlfn.TEXTJOIN(" ",FALSE,_xlfn._xlws.FILTER(Table3[subloc_assigned],Table3[name]=Table2[[#This Row],[Protein]],""))&amp;" ","")</f>
        <v/>
      </c>
      <c r="P1438" s="6" t="b">
        <f>OR(ISNUMBER(FIND(" m ",Table2[[#This Row],[loc?]])),ISNUMBER(FIND(" mm ",Table2[[#This Row],[loc?]])))</f>
        <v>0</v>
      </c>
      <c r="Q1438" s="6" t="b">
        <f>AND(OR(ISNUMBER(FIND(" m ",Table2[[#This Row],[loc?]])),ISNUMBER(FIND(" mm ",Table2[[#This Row],[loc?]]))),SUBSTITUTE(SUBSTITUTE(Table2[[#This Row],[loc?]]," m ","")," mm ","")="")</f>
        <v>0</v>
      </c>
      <c r="R1438" s="36" cm="1">
        <f t="array" ref="R1438">AVERAGE(IF(Table2[[#This Row],[Min_aerobic_1]:[Min_aerobic_2]]="NA",0,Table2[[#This Row],[Min_aerobic_1]:[Min_aerobic_2]]))</f>
        <v>6.7554898087428498E-6</v>
      </c>
    </row>
    <row r="1439" spans="1:18" x14ac:dyDescent="0.35">
      <c r="A1439" s="4" t="s">
        <v>4291</v>
      </c>
      <c r="B1439" s="4" t="s">
        <v>4292</v>
      </c>
      <c r="C1439" s="4" t="s">
        <v>4293</v>
      </c>
      <c r="D1439" s="6">
        <v>6.9737980965774301E-7</v>
      </c>
      <c r="E1439" s="6">
        <v>6.3082005189315596E-7</v>
      </c>
      <c r="F1439" s="6">
        <v>6.7573095211339102E-7</v>
      </c>
      <c r="G1439" s="6">
        <v>6.92872170895394E-7</v>
      </c>
      <c r="H1439" s="4" t="s">
        <v>19</v>
      </c>
      <c r="I1439" s="4" t="s">
        <v>19</v>
      </c>
      <c r="J1439" s="4" t="s">
        <v>19</v>
      </c>
      <c r="K1439" s="4" t="s">
        <v>19</v>
      </c>
      <c r="L1439" s="4" t="s">
        <v>19</v>
      </c>
      <c r="M1439" s="4" t="s">
        <v>19</v>
      </c>
      <c r="N1439" s="4" t="b">
        <f>_xlfn.XLOOKUP(Table2[[#This Row],[Protein]],Table3[name],Table3[subloc_assigned],"")&lt;&gt;""</f>
        <v>0</v>
      </c>
      <c r="O1439" s="6" t="str" cm="1">
        <f t="array" ref="O1439">IF(Table2[[#This Row],[modeled?]]," "&amp;_xlfn.TEXTJOIN(" ",FALSE,_xlfn._xlws.FILTER(Table3[subloc_assigned],Table3[name]=Table2[[#This Row],[Protein]],""))&amp;" ","")</f>
        <v/>
      </c>
      <c r="P1439" s="6" t="b">
        <f>OR(ISNUMBER(FIND(" m ",Table2[[#This Row],[loc?]])),ISNUMBER(FIND(" mm ",Table2[[#This Row],[loc?]])))</f>
        <v>0</v>
      </c>
      <c r="Q1439" s="6" t="b">
        <f>AND(OR(ISNUMBER(FIND(" m ",Table2[[#This Row],[loc?]])),ISNUMBER(FIND(" mm ",Table2[[#This Row],[loc?]]))),SUBSTITUTE(SUBSTITUTE(Table2[[#This Row],[loc?]]," m ","")," mm ","")="")</f>
        <v>0</v>
      </c>
      <c r="R1439" s="36" cm="1">
        <f t="array" ref="R1439">AVERAGE(IF(Table2[[#This Row],[Min_aerobic_1]:[Min_aerobic_2]]="NA",0,Table2[[#This Row],[Min_aerobic_1]:[Min_aerobic_2]]))</f>
        <v>6.6409993077544943E-7</v>
      </c>
    </row>
    <row r="1440" spans="1:18" x14ac:dyDescent="0.35">
      <c r="A1440" s="4" t="s">
        <v>4294</v>
      </c>
      <c r="B1440" s="4" t="s">
        <v>4295</v>
      </c>
      <c r="C1440" s="4" t="s">
        <v>4296</v>
      </c>
      <c r="D1440" s="6">
        <v>2.01359002874516E-5</v>
      </c>
      <c r="E1440" s="6">
        <v>2.1271843791620698E-5</v>
      </c>
      <c r="F1440" s="6">
        <v>2.5673090668378099E-5</v>
      </c>
      <c r="G1440" s="6">
        <v>2.7081506823493401E-5</v>
      </c>
      <c r="H1440" s="6">
        <v>1.1692161207945401E-5</v>
      </c>
      <c r="I1440" s="6">
        <v>1.13067260631835E-5</v>
      </c>
      <c r="J1440" s="6">
        <v>1.15831803581345E-5</v>
      </c>
      <c r="K1440" s="6">
        <v>1.3040937446194101E-5</v>
      </c>
      <c r="L1440" s="6">
        <v>1.3124602749442101E-5</v>
      </c>
      <c r="M1440" s="6">
        <v>1.30250890684955E-5</v>
      </c>
      <c r="N1440" s="4" t="b">
        <f>_xlfn.XLOOKUP(Table2[[#This Row],[Protein]],Table3[name],Table3[subloc_assigned],"")&lt;&gt;""</f>
        <v>0</v>
      </c>
      <c r="O1440" s="6" t="str" cm="1">
        <f t="array" ref="O1440">IF(Table2[[#This Row],[modeled?]]," "&amp;_xlfn.TEXTJOIN(" ",FALSE,_xlfn._xlws.FILTER(Table3[subloc_assigned],Table3[name]=Table2[[#This Row],[Protein]],""))&amp;" ","")</f>
        <v/>
      </c>
      <c r="P1440" s="6" t="b">
        <f>OR(ISNUMBER(FIND(" m ",Table2[[#This Row],[loc?]])),ISNUMBER(FIND(" mm ",Table2[[#This Row],[loc?]])))</f>
        <v>0</v>
      </c>
      <c r="Q1440" s="6" t="b">
        <f>AND(OR(ISNUMBER(FIND(" m ",Table2[[#This Row],[loc?]])),ISNUMBER(FIND(" mm ",Table2[[#This Row],[loc?]]))),SUBSTITUTE(SUBSTITUTE(Table2[[#This Row],[loc?]]," m ","")," mm ","")="")</f>
        <v>0</v>
      </c>
      <c r="R1440" s="36" cm="1">
        <f t="array" ref="R1440">AVERAGE(IF(Table2[[#This Row],[Min_aerobic_1]:[Min_aerobic_2]]="NA",0,Table2[[#This Row],[Min_aerobic_1]:[Min_aerobic_2]]))</f>
        <v>2.0703872039536151E-5</v>
      </c>
    </row>
    <row r="1441" spans="1:18" x14ac:dyDescent="0.35">
      <c r="A1441" s="4" t="s">
        <v>4297</v>
      </c>
      <c r="B1441" s="4" t="s">
        <v>4298</v>
      </c>
      <c r="C1441" s="4" t="s">
        <v>4299</v>
      </c>
      <c r="D1441" s="4" t="s">
        <v>19</v>
      </c>
      <c r="E1441" s="4" t="s">
        <v>19</v>
      </c>
      <c r="F1441" s="4" t="s">
        <v>19</v>
      </c>
      <c r="G1441" s="4" t="s">
        <v>19</v>
      </c>
      <c r="H1441" s="6">
        <v>5.3706768415322401E-8</v>
      </c>
      <c r="I1441" s="6">
        <v>5.3697898486539797E-8</v>
      </c>
      <c r="J1441" s="6">
        <v>5.1312934117491897E-8</v>
      </c>
      <c r="K1441" s="6">
        <v>5.87289928049071E-8</v>
      </c>
      <c r="L1441" s="6">
        <v>5.9012676874652101E-8</v>
      </c>
      <c r="M1441" s="6">
        <v>5.5319553207209797E-8</v>
      </c>
      <c r="N1441" s="4" t="b">
        <f>_xlfn.XLOOKUP(Table2[[#This Row],[Protein]],Table3[name],Table3[subloc_assigned],"")&lt;&gt;""</f>
        <v>0</v>
      </c>
      <c r="O1441" s="6" t="str" cm="1">
        <f t="array" ref="O1441">IF(Table2[[#This Row],[modeled?]]," "&amp;_xlfn.TEXTJOIN(" ",FALSE,_xlfn._xlws.FILTER(Table3[subloc_assigned],Table3[name]=Table2[[#This Row],[Protein]],""))&amp;" ","")</f>
        <v/>
      </c>
      <c r="P1441" s="6" t="b">
        <f>OR(ISNUMBER(FIND(" m ",Table2[[#This Row],[loc?]])),ISNUMBER(FIND(" mm ",Table2[[#This Row],[loc?]])))</f>
        <v>0</v>
      </c>
      <c r="Q1441" s="6" t="b">
        <f>AND(OR(ISNUMBER(FIND(" m ",Table2[[#This Row],[loc?]])),ISNUMBER(FIND(" mm ",Table2[[#This Row],[loc?]]))),SUBSTITUTE(SUBSTITUTE(Table2[[#This Row],[loc?]]," m ","")," mm ","")="")</f>
        <v>0</v>
      </c>
      <c r="R1441" s="36" cm="1">
        <f t="array" ref="R1441">AVERAGE(IF(Table2[[#This Row],[Min_aerobic_1]:[Min_aerobic_2]]="NA",0,Table2[[#This Row],[Min_aerobic_1]:[Min_aerobic_2]]))</f>
        <v>0</v>
      </c>
    </row>
    <row r="1442" spans="1:18" x14ac:dyDescent="0.35">
      <c r="A1442" s="4" t="s">
        <v>4300</v>
      </c>
      <c r="B1442" s="4" t="s">
        <v>4301</v>
      </c>
      <c r="C1442" s="4" t="s">
        <v>4302</v>
      </c>
      <c r="D1442" s="4">
        <v>1.2575370674857201E-4</v>
      </c>
      <c r="E1442" s="4">
        <v>1.14944184290376E-4</v>
      </c>
      <c r="F1442" s="4">
        <v>1.4247725170708401E-4</v>
      </c>
      <c r="G1442" s="4">
        <v>1.4722515119846701E-4</v>
      </c>
      <c r="H1442" s="6">
        <v>8.7922500508473604E-5</v>
      </c>
      <c r="I1442" s="6">
        <v>9.1292084971886697E-5</v>
      </c>
      <c r="J1442" s="6">
        <v>8.7476939630588602E-5</v>
      </c>
      <c r="K1442" s="6">
        <v>9.9880372712296396E-5</v>
      </c>
      <c r="L1442" s="4">
        <v>1.1207190332294E-4</v>
      </c>
      <c r="M1442" s="4">
        <v>1.12334151248401E-4</v>
      </c>
      <c r="N1442" s="4" t="b">
        <f>_xlfn.XLOOKUP(Table2[[#This Row],[Protein]],Table3[name],Table3[subloc_assigned],"")&lt;&gt;""</f>
        <v>1</v>
      </c>
      <c r="O1442" s="6" t="str" cm="1">
        <f t="array" ref="O1442">IF(Table2[[#This Row],[modeled?]]," "&amp;_xlfn.TEXTJOIN(" ",FALSE,_xlfn._xlws.FILTER(Table3[subloc_assigned],Table3[name]=Table2[[#This Row],[Protein]],""))&amp;" ","")</f>
        <v xml:space="preserve"> rm </v>
      </c>
      <c r="P1442" s="6" t="b">
        <f>OR(ISNUMBER(FIND(" m ",Table2[[#This Row],[loc?]])),ISNUMBER(FIND(" mm ",Table2[[#This Row],[loc?]])))</f>
        <v>0</v>
      </c>
      <c r="Q1442" s="6" t="b">
        <f>AND(OR(ISNUMBER(FIND(" m ",Table2[[#This Row],[loc?]])),ISNUMBER(FIND(" mm ",Table2[[#This Row],[loc?]]))),SUBSTITUTE(SUBSTITUTE(Table2[[#This Row],[loc?]]," m ","")," mm ","")="")</f>
        <v>0</v>
      </c>
      <c r="R1442" s="36" cm="1">
        <f t="array" ref="R1442">AVERAGE(IF(Table2[[#This Row],[Min_aerobic_1]:[Min_aerobic_2]]="NA",0,Table2[[#This Row],[Min_aerobic_1]:[Min_aerobic_2]]))</f>
        <v>1.20348945519474E-4</v>
      </c>
    </row>
    <row r="1443" spans="1:18" x14ac:dyDescent="0.35">
      <c r="A1443" s="4" t="s">
        <v>4303</v>
      </c>
      <c r="B1443" s="4" t="s">
        <v>4304</v>
      </c>
      <c r="C1443" s="4" t="s">
        <v>4305</v>
      </c>
      <c r="D1443" s="4" t="s">
        <v>19</v>
      </c>
      <c r="E1443" s="4" t="s">
        <v>19</v>
      </c>
      <c r="F1443" s="4" t="s">
        <v>19</v>
      </c>
      <c r="G1443" s="4" t="s">
        <v>19</v>
      </c>
      <c r="H1443" s="6">
        <v>2.9281428787805599E-5</v>
      </c>
      <c r="I1443" s="6">
        <v>3.0421467521634602E-5</v>
      </c>
      <c r="J1443" s="6">
        <v>2.87610472778437E-5</v>
      </c>
      <c r="K1443" s="6">
        <v>3.1788072417384997E-5</v>
      </c>
      <c r="L1443" s="6">
        <v>3.47053984938414E-5</v>
      </c>
      <c r="M1443" s="6">
        <v>3.3973960849643599E-5</v>
      </c>
      <c r="N1443" s="4" t="b">
        <f>_xlfn.XLOOKUP(Table2[[#This Row],[Protein]],Table3[name],Table3[subloc_assigned],"")&lt;&gt;""</f>
        <v>0</v>
      </c>
      <c r="O1443" s="6" t="str" cm="1">
        <f t="array" ref="O1443">IF(Table2[[#This Row],[modeled?]]," "&amp;_xlfn.TEXTJOIN(" ",FALSE,_xlfn._xlws.FILTER(Table3[subloc_assigned],Table3[name]=Table2[[#This Row],[Protein]],""))&amp;" ","")</f>
        <v/>
      </c>
      <c r="P1443" s="6" t="b">
        <f>OR(ISNUMBER(FIND(" m ",Table2[[#This Row],[loc?]])),ISNUMBER(FIND(" mm ",Table2[[#This Row],[loc?]])))</f>
        <v>0</v>
      </c>
      <c r="Q1443" s="6" t="b">
        <f>AND(OR(ISNUMBER(FIND(" m ",Table2[[#This Row],[loc?]])),ISNUMBER(FIND(" mm ",Table2[[#This Row],[loc?]]))),SUBSTITUTE(SUBSTITUTE(Table2[[#This Row],[loc?]]," m ","")," mm ","")="")</f>
        <v>0</v>
      </c>
      <c r="R1443" s="36" cm="1">
        <f t="array" ref="R1443">AVERAGE(IF(Table2[[#This Row],[Min_aerobic_1]:[Min_aerobic_2]]="NA",0,Table2[[#This Row],[Min_aerobic_1]:[Min_aerobic_2]]))</f>
        <v>0</v>
      </c>
    </row>
    <row r="1444" spans="1:18" x14ac:dyDescent="0.35">
      <c r="A1444" s="4" t="s">
        <v>4306</v>
      </c>
      <c r="B1444" s="4" t="s">
        <v>4307</v>
      </c>
      <c r="C1444" s="4" t="s">
        <v>4308</v>
      </c>
      <c r="D1444" s="4">
        <v>1.65620537269257E-4</v>
      </c>
      <c r="E1444" s="4">
        <v>1.6759957939105401E-4</v>
      </c>
      <c r="F1444" s="4">
        <v>1.80907582450958E-4</v>
      </c>
      <c r="G1444" s="4">
        <v>1.8948709608794501E-4</v>
      </c>
      <c r="H1444" s="6">
        <v>6.62140328094866E-5</v>
      </c>
      <c r="I1444" s="6">
        <v>7.0711830215242698E-5</v>
      </c>
      <c r="J1444" s="6">
        <v>6.8720330543272094E-5</v>
      </c>
      <c r="K1444" s="6">
        <v>7.1605120466481804E-5</v>
      </c>
      <c r="L1444" s="6">
        <v>7.5701434875956696E-5</v>
      </c>
      <c r="M1444" s="6">
        <v>7.7821731978568401E-5</v>
      </c>
      <c r="N1444" s="4" t="b">
        <f>_xlfn.XLOOKUP(Table2[[#This Row],[Protein]],Table3[name],Table3[subloc_assigned],"")&lt;&gt;""</f>
        <v>0</v>
      </c>
      <c r="O1444" s="6" t="str" cm="1">
        <f t="array" ref="O1444">IF(Table2[[#This Row],[modeled?]]," "&amp;_xlfn.TEXTJOIN(" ",FALSE,_xlfn._xlws.FILTER(Table3[subloc_assigned],Table3[name]=Table2[[#This Row],[Protein]],""))&amp;" ","")</f>
        <v/>
      </c>
      <c r="P1444" s="6" t="b">
        <f>OR(ISNUMBER(FIND(" m ",Table2[[#This Row],[loc?]])),ISNUMBER(FIND(" mm ",Table2[[#This Row],[loc?]])))</f>
        <v>0</v>
      </c>
      <c r="Q1444" s="6" t="b">
        <f>AND(OR(ISNUMBER(FIND(" m ",Table2[[#This Row],[loc?]])),ISNUMBER(FIND(" mm ",Table2[[#This Row],[loc?]]))),SUBSTITUTE(SUBSTITUTE(Table2[[#This Row],[loc?]]," m ","")," mm ","")="")</f>
        <v>0</v>
      </c>
      <c r="R1444" s="36" cm="1">
        <f t="array" ref="R1444">AVERAGE(IF(Table2[[#This Row],[Min_aerobic_1]:[Min_aerobic_2]]="NA",0,Table2[[#This Row],[Min_aerobic_1]:[Min_aerobic_2]]))</f>
        <v>1.6661005833015552E-4</v>
      </c>
    </row>
    <row r="1445" spans="1:18" x14ac:dyDescent="0.35">
      <c r="A1445" s="4" t="s">
        <v>4309</v>
      </c>
      <c r="B1445" s="4" t="s">
        <v>4310</v>
      </c>
      <c r="C1445" s="4" t="s">
        <v>4311</v>
      </c>
      <c r="D1445" s="6">
        <v>1.9088135800085402E-6</v>
      </c>
      <c r="E1445" s="6">
        <v>1.55274934768422E-6</v>
      </c>
      <c r="F1445" s="6">
        <v>2.07989084928586E-6</v>
      </c>
      <c r="G1445" s="6">
        <v>2.0763577728275599E-6</v>
      </c>
      <c r="H1445" s="6">
        <v>1.06289954819897E-6</v>
      </c>
      <c r="I1445" s="6">
        <v>1.0857854069107801E-6</v>
      </c>
      <c r="J1445" s="6">
        <v>1.1367681136842799E-6</v>
      </c>
      <c r="K1445" s="6">
        <v>1.3624027344429199E-6</v>
      </c>
      <c r="L1445" s="6">
        <v>1.4734226993360999E-6</v>
      </c>
      <c r="M1445" s="6">
        <v>1.4395202577204299E-6</v>
      </c>
      <c r="N1445" s="4" t="b">
        <f>_xlfn.XLOOKUP(Table2[[#This Row],[Protein]],Table3[name],Table3[subloc_assigned],"")&lt;&gt;""</f>
        <v>0</v>
      </c>
      <c r="O1445" s="6" t="str" cm="1">
        <f t="array" ref="O1445">IF(Table2[[#This Row],[modeled?]]," "&amp;_xlfn.TEXTJOIN(" ",FALSE,_xlfn._xlws.FILTER(Table3[subloc_assigned],Table3[name]=Table2[[#This Row],[Protein]],""))&amp;" ","")</f>
        <v/>
      </c>
      <c r="P1445" s="6" t="b">
        <f>OR(ISNUMBER(FIND(" m ",Table2[[#This Row],[loc?]])),ISNUMBER(FIND(" mm ",Table2[[#This Row],[loc?]])))</f>
        <v>0</v>
      </c>
      <c r="Q1445" s="6" t="b">
        <f>AND(OR(ISNUMBER(FIND(" m ",Table2[[#This Row],[loc?]])),ISNUMBER(FIND(" mm ",Table2[[#This Row],[loc?]]))),SUBSTITUTE(SUBSTITUTE(Table2[[#This Row],[loc?]]," m ","")," mm ","")="")</f>
        <v>0</v>
      </c>
      <c r="R1445" s="36" cm="1">
        <f t="array" ref="R1445">AVERAGE(IF(Table2[[#This Row],[Min_aerobic_1]:[Min_aerobic_2]]="NA",0,Table2[[#This Row],[Min_aerobic_1]:[Min_aerobic_2]]))</f>
        <v>1.7307814638463801E-6</v>
      </c>
    </row>
    <row r="1446" spans="1:18" x14ac:dyDescent="0.35">
      <c r="A1446" s="4" t="s">
        <v>4312</v>
      </c>
      <c r="B1446" s="4" t="s">
        <v>4313</v>
      </c>
      <c r="C1446" s="4" t="s">
        <v>4314</v>
      </c>
      <c r="D1446" s="6">
        <v>4.9280900678267001E-7</v>
      </c>
      <c r="E1446" s="6">
        <v>4.8568035048575798E-7</v>
      </c>
      <c r="F1446" s="6">
        <v>5.7471333775169798E-7</v>
      </c>
      <c r="G1446" s="6">
        <v>5.7366488983863802E-7</v>
      </c>
      <c r="H1446" s="6">
        <v>3.8286689200304899E-7</v>
      </c>
      <c r="I1446" s="6">
        <v>3.7250478636572202E-7</v>
      </c>
      <c r="J1446" s="6">
        <v>3.7931135270260399E-7</v>
      </c>
      <c r="K1446" s="6">
        <v>4.2971684732951298E-7</v>
      </c>
      <c r="L1446" s="6">
        <v>4.5337090079382602E-7</v>
      </c>
      <c r="M1446" s="6">
        <v>4.3415240391199401E-7</v>
      </c>
      <c r="N1446" s="4" t="b">
        <f>_xlfn.XLOOKUP(Table2[[#This Row],[Protein]],Table3[name],Table3[subloc_assigned],"")&lt;&gt;""</f>
        <v>0</v>
      </c>
      <c r="O1446" s="6" t="str" cm="1">
        <f t="array" ref="O1446">IF(Table2[[#This Row],[modeled?]]," "&amp;_xlfn.TEXTJOIN(" ",FALSE,_xlfn._xlws.FILTER(Table3[subloc_assigned],Table3[name]=Table2[[#This Row],[Protein]],""))&amp;" ","")</f>
        <v/>
      </c>
      <c r="P1446" s="6" t="b">
        <f>OR(ISNUMBER(FIND(" m ",Table2[[#This Row],[loc?]])),ISNUMBER(FIND(" mm ",Table2[[#This Row],[loc?]])))</f>
        <v>0</v>
      </c>
      <c r="Q1446" s="6" t="b">
        <f>AND(OR(ISNUMBER(FIND(" m ",Table2[[#This Row],[loc?]])),ISNUMBER(FIND(" mm ",Table2[[#This Row],[loc?]]))),SUBSTITUTE(SUBSTITUTE(Table2[[#This Row],[loc?]]," m ","")," mm ","")="")</f>
        <v>0</v>
      </c>
      <c r="R1446" s="36" cm="1">
        <f t="array" ref="R1446">AVERAGE(IF(Table2[[#This Row],[Min_aerobic_1]:[Min_aerobic_2]]="NA",0,Table2[[#This Row],[Min_aerobic_1]:[Min_aerobic_2]]))</f>
        <v>4.8924467863421399E-7</v>
      </c>
    </row>
    <row r="1447" spans="1:18" x14ac:dyDescent="0.35">
      <c r="A1447" s="4" t="s">
        <v>4315</v>
      </c>
      <c r="B1447" s="4" t="s">
        <v>4316</v>
      </c>
      <c r="C1447" s="4" t="s">
        <v>4317</v>
      </c>
      <c r="D1447" s="6">
        <v>2.9579267819408998E-7</v>
      </c>
      <c r="E1447" s="6">
        <v>2.3920722518835702E-7</v>
      </c>
      <c r="F1447" s="6">
        <v>3.3583399929807302E-7</v>
      </c>
      <c r="G1447" s="6">
        <v>3.5710026040696601E-7</v>
      </c>
      <c r="H1447" s="6">
        <v>3.2334775482022102E-7</v>
      </c>
      <c r="I1447" s="6">
        <v>3.2999055091906499E-7</v>
      </c>
      <c r="J1447" s="6">
        <v>3.1862985016679098E-7</v>
      </c>
      <c r="K1447" s="6">
        <v>3.2466572290313999E-7</v>
      </c>
      <c r="L1447" s="6">
        <v>3.9524029019358099E-7</v>
      </c>
      <c r="M1447" s="6">
        <v>3.9853135554308502E-7</v>
      </c>
      <c r="N1447" s="4" t="b">
        <f>_xlfn.XLOOKUP(Table2[[#This Row],[Protein]],Table3[name],Table3[subloc_assigned],"")&lt;&gt;""</f>
        <v>0</v>
      </c>
      <c r="O1447" s="6" t="str" cm="1">
        <f t="array" ref="O1447">IF(Table2[[#This Row],[modeled?]]," "&amp;_xlfn.TEXTJOIN(" ",FALSE,_xlfn._xlws.FILTER(Table3[subloc_assigned],Table3[name]=Table2[[#This Row],[Protein]],""))&amp;" ","")</f>
        <v/>
      </c>
      <c r="P1447" s="6" t="b">
        <f>OR(ISNUMBER(FIND(" m ",Table2[[#This Row],[loc?]])),ISNUMBER(FIND(" mm ",Table2[[#This Row],[loc?]])))</f>
        <v>0</v>
      </c>
      <c r="Q1447" s="6" t="b">
        <f>AND(OR(ISNUMBER(FIND(" m ",Table2[[#This Row],[loc?]])),ISNUMBER(FIND(" mm ",Table2[[#This Row],[loc?]]))),SUBSTITUTE(SUBSTITUTE(Table2[[#This Row],[loc?]]," m ","")," mm ","")="")</f>
        <v>0</v>
      </c>
      <c r="R1447" s="36" cm="1">
        <f t="array" ref="R1447">AVERAGE(IF(Table2[[#This Row],[Min_aerobic_1]:[Min_aerobic_2]]="NA",0,Table2[[#This Row],[Min_aerobic_1]:[Min_aerobic_2]]))</f>
        <v>2.6749995169122347E-7</v>
      </c>
    </row>
    <row r="1448" spans="1:18" x14ac:dyDescent="0.35">
      <c r="A1448" s="4" t="s">
        <v>4318</v>
      </c>
      <c r="B1448" s="4" t="s">
        <v>4319</v>
      </c>
      <c r="C1448" s="4" t="s">
        <v>4320</v>
      </c>
      <c r="D1448" s="6">
        <v>4.8914853255740797E-6</v>
      </c>
      <c r="E1448" s="6">
        <v>3.9132170104480497E-6</v>
      </c>
      <c r="F1448" s="6">
        <v>5.8077209545378497E-6</v>
      </c>
      <c r="G1448" s="6">
        <v>4.9627434050588702E-6</v>
      </c>
      <c r="H1448" s="4" t="s">
        <v>19</v>
      </c>
      <c r="I1448" s="4" t="s">
        <v>19</v>
      </c>
      <c r="J1448" s="4" t="s">
        <v>19</v>
      </c>
      <c r="K1448" s="4" t="s">
        <v>19</v>
      </c>
      <c r="L1448" s="4" t="s">
        <v>19</v>
      </c>
      <c r="M1448" s="4" t="s">
        <v>19</v>
      </c>
      <c r="N1448" s="4" t="b">
        <f>_xlfn.XLOOKUP(Table2[[#This Row],[Protein]],Table3[name],Table3[subloc_assigned],"")&lt;&gt;""</f>
        <v>0</v>
      </c>
      <c r="O1448" s="6" t="str" cm="1">
        <f t="array" ref="O1448">IF(Table2[[#This Row],[modeled?]]," "&amp;_xlfn.TEXTJOIN(" ",FALSE,_xlfn._xlws.FILTER(Table3[subloc_assigned],Table3[name]=Table2[[#This Row],[Protein]],""))&amp;" ","")</f>
        <v/>
      </c>
      <c r="P1448" s="6" t="b">
        <f>OR(ISNUMBER(FIND(" m ",Table2[[#This Row],[loc?]])),ISNUMBER(FIND(" mm ",Table2[[#This Row],[loc?]])))</f>
        <v>0</v>
      </c>
      <c r="Q1448" s="6" t="b">
        <f>AND(OR(ISNUMBER(FIND(" m ",Table2[[#This Row],[loc?]])),ISNUMBER(FIND(" mm ",Table2[[#This Row],[loc?]]))),SUBSTITUTE(SUBSTITUTE(Table2[[#This Row],[loc?]]," m ","")," mm ","")="")</f>
        <v>0</v>
      </c>
      <c r="R1448" s="36" cm="1">
        <f t="array" ref="R1448">AVERAGE(IF(Table2[[#This Row],[Min_aerobic_1]:[Min_aerobic_2]]="NA",0,Table2[[#This Row],[Min_aerobic_1]:[Min_aerobic_2]]))</f>
        <v>4.4023511680110651E-6</v>
      </c>
    </row>
    <row r="1449" spans="1:18" x14ac:dyDescent="0.35">
      <c r="A1449" s="4" t="s">
        <v>4321</v>
      </c>
      <c r="B1449" s="4" t="s">
        <v>4322</v>
      </c>
      <c r="C1449" s="4" t="s">
        <v>4323</v>
      </c>
      <c r="D1449" s="6">
        <v>2.8672412526979999E-5</v>
      </c>
      <c r="E1449" s="6">
        <v>2.2749340954329001E-5</v>
      </c>
      <c r="F1449" s="6">
        <v>2.7487584828185499E-5</v>
      </c>
      <c r="G1449" s="6">
        <v>2.7893107993780499E-5</v>
      </c>
      <c r="H1449" s="6">
        <v>1.00083661882783E-5</v>
      </c>
      <c r="I1449" s="6">
        <v>9.9768969103983708E-6</v>
      </c>
      <c r="J1449" s="6">
        <v>1.15831617146933E-5</v>
      </c>
      <c r="K1449" s="6">
        <v>1.08452248305494E-5</v>
      </c>
      <c r="L1449" s="6">
        <v>1.13130629857382E-5</v>
      </c>
      <c r="M1449" s="6">
        <v>1.1599978145387101E-5</v>
      </c>
      <c r="N1449" s="4" t="b">
        <f>_xlfn.XLOOKUP(Table2[[#This Row],[Protein]],Table3[name],Table3[subloc_assigned],"")&lt;&gt;""</f>
        <v>0</v>
      </c>
      <c r="O1449" s="6" t="str" cm="1">
        <f t="array" ref="O1449">IF(Table2[[#This Row],[modeled?]]," "&amp;_xlfn.TEXTJOIN(" ",FALSE,_xlfn._xlws.FILTER(Table3[subloc_assigned],Table3[name]=Table2[[#This Row],[Protein]],""))&amp;" ","")</f>
        <v/>
      </c>
      <c r="P1449" s="6" t="b">
        <f>OR(ISNUMBER(FIND(" m ",Table2[[#This Row],[loc?]])),ISNUMBER(FIND(" mm ",Table2[[#This Row],[loc?]])))</f>
        <v>0</v>
      </c>
      <c r="Q1449" s="6" t="b">
        <f>AND(OR(ISNUMBER(FIND(" m ",Table2[[#This Row],[loc?]])),ISNUMBER(FIND(" mm ",Table2[[#This Row],[loc?]]))),SUBSTITUTE(SUBSTITUTE(Table2[[#This Row],[loc?]]," m ","")," mm ","")="")</f>
        <v>0</v>
      </c>
      <c r="R1449" s="36" cm="1">
        <f t="array" ref="R1449">AVERAGE(IF(Table2[[#This Row],[Min_aerobic_1]:[Min_aerobic_2]]="NA",0,Table2[[#This Row],[Min_aerobic_1]:[Min_aerobic_2]]))</f>
        <v>2.5710876740654499E-5</v>
      </c>
    </row>
    <row r="1450" spans="1:18" x14ac:dyDescent="0.35">
      <c r="A1450" s="4" t="s">
        <v>4324</v>
      </c>
      <c r="B1450" s="4" t="s">
        <v>4325</v>
      </c>
      <c r="C1450" s="4" t="s">
        <v>4326</v>
      </c>
      <c r="D1450" s="4" t="s">
        <v>19</v>
      </c>
      <c r="E1450" s="4" t="s">
        <v>19</v>
      </c>
      <c r="F1450" s="4" t="s">
        <v>19</v>
      </c>
      <c r="G1450" s="4" t="s">
        <v>19</v>
      </c>
      <c r="H1450" s="6">
        <v>7.6747254158079601E-6</v>
      </c>
      <c r="I1450" s="6">
        <v>7.2807586427003602E-6</v>
      </c>
      <c r="J1450" s="6">
        <v>8.0174183682345699E-6</v>
      </c>
      <c r="K1450" s="6">
        <v>7.8100434715139893E-6</v>
      </c>
      <c r="L1450" s="6">
        <v>8.7561407446864799E-6</v>
      </c>
      <c r="M1450" s="6">
        <v>8.7195772383992805E-6</v>
      </c>
      <c r="N1450" s="4" t="b">
        <f>_xlfn.XLOOKUP(Table2[[#This Row],[Protein]],Table3[name],Table3[subloc_assigned],"")&lt;&gt;""</f>
        <v>0</v>
      </c>
      <c r="O1450" s="6" t="str" cm="1">
        <f t="array" ref="O1450">IF(Table2[[#This Row],[modeled?]]," "&amp;_xlfn.TEXTJOIN(" ",FALSE,_xlfn._xlws.FILTER(Table3[subloc_assigned],Table3[name]=Table2[[#This Row],[Protein]],""))&amp;" ","")</f>
        <v/>
      </c>
      <c r="P1450" s="6" t="b">
        <f>OR(ISNUMBER(FIND(" m ",Table2[[#This Row],[loc?]])),ISNUMBER(FIND(" mm ",Table2[[#This Row],[loc?]])))</f>
        <v>0</v>
      </c>
      <c r="Q1450" s="6" t="b">
        <f>AND(OR(ISNUMBER(FIND(" m ",Table2[[#This Row],[loc?]])),ISNUMBER(FIND(" mm ",Table2[[#This Row],[loc?]]))),SUBSTITUTE(SUBSTITUTE(Table2[[#This Row],[loc?]]," m ","")," mm ","")="")</f>
        <v>0</v>
      </c>
      <c r="R1450" s="36" cm="1">
        <f t="array" ref="R1450">AVERAGE(IF(Table2[[#This Row],[Min_aerobic_1]:[Min_aerobic_2]]="NA",0,Table2[[#This Row],[Min_aerobic_1]:[Min_aerobic_2]]))</f>
        <v>0</v>
      </c>
    </row>
    <row r="1451" spans="1:18" x14ac:dyDescent="0.35">
      <c r="A1451" s="4" t="s">
        <v>4327</v>
      </c>
      <c r="B1451" s="4" t="s">
        <v>4328</v>
      </c>
      <c r="C1451" s="4" t="s">
        <v>4329</v>
      </c>
      <c r="D1451" s="6">
        <v>1.7452488238607799E-5</v>
      </c>
      <c r="E1451" s="6">
        <v>1.5339661462402399E-5</v>
      </c>
      <c r="F1451" s="6">
        <v>2.1236378256645801E-5</v>
      </c>
      <c r="G1451" s="6">
        <v>2.0011463040377802E-5</v>
      </c>
      <c r="H1451" s="6">
        <v>2.89614568254307E-5</v>
      </c>
      <c r="I1451" s="6">
        <v>2.50588266365509E-5</v>
      </c>
      <c r="J1451" s="6">
        <v>2.83328226572377E-5</v>
      </c>
      <c r="K1451" s="6">
        <v>2.9260742444657099E-5</v>
      </c>
      <c r="L1451" s="6">
        <v>3.27602706177536E-5</v>
      </c>
      <c r="M1451" s="6">
        <v>3.2358240247330497E-5</v>
      </c>
      <c r="N1451" s="4" t="b">
        <f>_xlfn.XLOOKUP(Table2[[#This Row],[Protein]],Table3[name],Table3[subloc_assigned],"")&lt;&gt;""</f>
        <v>0</v>
      </c>
      <c r="O1451" s="6" t="str" cm="1">
        <f t="array" ref="O1451">IF(Table2[[#This Row],[modeled?]]," "&amp;_xlfn.TEXTJOIN(" ",FALSE,_xlfn._xlws.FILTER(Table3[subloc_assigned],Table3[name]=Table2[[#This Row],[Protein]],""))&amp;" ","")</f>
        <v/>
      </c>
      <c r="P1451" s="6" t="b">
        <f>OR(ISNUMBER(FIND(" m ",Table2[[#This Row],[loc?]])),ISNUMBER(FIND(" mm ",Table2[[#This Row],[loc?]])))</f>
        <v>0</v>
      </c>
      <c r="Q1451" s="6" t="b">
        <f>AND(OR(ISNUMBER(FIND(" m ",Table2[[#This Row],[loc?]])),ISNUMBER(FIND(" mm ",Table2[[#This Row],[loc?]]))),SUBSTITUTE(SUBSTITUTE(Table2[[#This Row],[loc?]]," m ","")," mm ","")="")</f>
        <v>0</v>
      </c>
      <c r="R1451" s="36" cm="1">
        <f t="array" ref="R1451">AVERAGE(IF(Table2[[#This Row],[Min_aerobic_1]:[Min_aerobic_2]]="NA",0,Table2[[#This Row],[Min_aerobic_1]:[Min_aerobic_2]]))</f>
        <v>1.6396074850505097E-5</v>
      </c>
    </row>
    <row r="1452" spans="1:18" x14ac:dyDescent="0.35">
      <c r="A1452" s="4" t="s">
        <v>4330</v>
      </c>
      <c r="B1452" s="4" t="s">
        <v>4331</v>
      </c>
      <c r="C1452" s="4" t="s">
        <v>4331</v>
      </c>
      <c r="D1452" s="6">
        <v>1.13583733016373E-5</v>
      </c>
      <c r="E1452" s="6">
        <v>8.6554080647080101E-6</v>
      </c>
      <c r="F1452" s="6">
        <v>1.08377058727309E-5</v>
      </c>
      <c r="G1452" s="6">
        <v>1.11751810710776E-5</v>
      </c>
      <c r="H1452" s="6">
        <v>5.7941054149503901E-6</v>
      </c>
      <c r="I1452" s="6">
        <v>6.1391190331654197E-6</v>
      </c>
      <c r="J1452" s="6">
        <v>6.0901561017978403E-6</v>
      </c>
      <c r="K1452" s="6">
        <v>6.1357725785284097E-6</v>
      </c>
      <c r="L1452" s="6">
        <v>6.4153059972380398E-6</v>
      </c>
      <c r="M1452" s="6">
        <v>6.7138584014522296E-6</v>
      </c>
      <c r="N1452" s="4" t="b">
        <f>_xlfn.XLOOKUP(Table2[[#This Row],[Protein]],Table3[name],Table3[subloc_assigned],"")&lt;&gt;""</f>
        <v>0</v>
      </c>
      <c r="O1452" s="6" t="str" cm="1">
        <f t="array" ref="O1452">IF(Table2[[#This Row],[modeled?]]," "&amp;_xlfn.TEXTJOIN(" ",FALSE,_xlfn._xlws.FILTER(Table3[subloc_assigned],Table3[name]=Table2[[#This Row],[Protein]],""))&amp;" ","")</f>
        <v/>
      </c>
      <c r="P1452" s="6" t="b">
        <f>OR(ISNUMBER(FIND(" m ",Table2[[#This Row],[loc?]])),ISNUMBER(FIND(" mm ",Table2[[#This Row],[loc?]])))</f>
        <v>0</v>
      </c>
      <c r="Q1452" s="6" t="b">
        <f>AND(OR(ISNUMBER(FIND(" m ",Table2[[#This Row],[loc?]])),ISNUMBER(FIND(" mm ",Table2[[#This Row],[loc?]]))),SUBSTITUTE(SUBSTITUTE(Table2[[#This Row],[loc?]]," m ","")," mm ","")="")</f>
        <v>0</v>
      </c>
      <c r="R1452" s="36" cm="1">
        <f t="array" ref="R1452">AVERAGE(IF(Table2[[#This Row],[Min_aerobic_1]:[Min_aerobic_2]]="NA",0,Table2[[#This Row],[Min_aerobic_1]:[Min_aerobic_2]]))</f>
        <v>1.0006890683172655E-5</v>
      </c>
    </row>
    <row r="1453" spans="1:18" x14ac:dyDescent="0.35">
      <c r="A1453" s="4" t="s">
        <v>4332</v>
      </c>
      <c r="B1453" s="4" t="s">
        <v>4333</v>
      </c>
      <c r="C1453" s="4" t="s">
        <v>4333</v>
      </c>
      <c r="D1453" s="6">
        <v>3.8796661951299499E-6</v>
      </c>
      <c r="E1453" s="6">
        <v>3.6153964659990901E-6</v>
      </c>
      <c r="F1453" s="6">
        <v>4.1294290351248901E-6</v>
      </c>
      <c r="G1453" s="6">
        <v>4.2086442925156101E-6</v>
      </c>
      <c r="H1453" s="4" t="s">
        <v>19</v>
      </c>
      <c r="I1453" s="4" t="s">
        <v>19</v>
      </c>
      <c r="J1453" s="4" t="s">
        <v>19</v>
      </c>
      <c r="K1453" s="4" t="s">
        <v>19</v>
      </c>
      <c r="L1453" s="4" t="s">
        <v>19</v>
      </c>
      <c r="M1453" s="4" t="s">
        <v>19</v>
      </c>
      <c r="N1453" s="4" t="b">
        <f>_xlfn.XLOOKUP(Table2[[#This Row],[Protein]],Table3[name],Table3[subloc_assigned],"")&lt;&gt;""</f>
        <v>0</v>
      </c>
      <c r="O1453" s="6" t="str" cm="1">
        <f t="array" ref="O1453">IF(Table2[[#This Row],[modeled?]]," "&amp;_xlfn.TEXTJOIN(" ",FALSE,_xlfn._xlws.FILTER(Table3[subloc_assigned],Table3[name]=Table2[[#This Row],[Protein]],""))&amp;" ","")</f>
        <v/>
      </c>
      <c r="P1453" s="6" t="b">
        <f>OR(ISNUMBER(FIND(" m ",Table2[[#This Row],[loc?]])),ISNUMBER(FIND(" mm ",Table2[[#This Row],[loc?]])))</f>
        <v>0</v>
      </c>
      <c r="Q1453" s="6" t="b">
        <f>AND(OR(ISNUMBER(FIND(" m ",Table2[[#This Row],[loc?]])),ISNUMBER(FIND(" mm ",Table2[[#This Row],[loc?]]))),SUBSTITUTE(SUBSTITUTE(Table2[[#This Row],[loc?]]," m ","")," mm ","")="")</f>
        <v>0</v>
      </c>
      <c r="R1453" s="36" cm="1">
        <f t="array" ref="R1453">AVERAGE(IF(Table2[[#This Row],[Min_aerobic_1]:[Min_aerobic_2]]="NA",0,Table2[[#This Row],[Min_aerobic_1]:[Min_aerobic_2]]))</f>
        <v>3.74753133056452E-6</v>
      </c>
    </row>
    <row r="1454" spans="1:18" x14ac:dyDescent="0.35">
      <c r="A1454" s="4" t="s">
        <v>4334</v>
      </c>
      <c r="B1454" s="4" t="s">
        <v>4335</v>
      </c>
      <c r="C1454" s="4" t="s">
        <v>4336</v>
      </c>
      <c r="D1454" s="6">
        <v>3.9979108002394698E-5</v>
      </c>
      <c r="E1454" s="6">
        <v>3.2508927070679597E-5</v>
      </c>
      <c r="F1454" s="6">
        <v>3.8782963031663897E-5</v>
      </c>
      <c r="G1454" s="6">
        <v>4.1117315194594701E-5</v>
      </c>
      <c r="H1454" s="6">
        <v>4.6476032731811402E-5</v>
      </c>
      <c r="I1454" s="6">
        <v>4.6753002365579003E-5</v>
      </c>
      <c r="J1454" s="6">
        <v>4.8997996986132301E-5</v>
      </c>
      <c r="K1454" s="6">
        <v>4.8047671603550099E-5</v>
      </c>
      <c r="L1454" s="6">
        <v>5.2746569827540601E-5</v>
      </c>
      <c r="M1454" s="6">
        <v>4.8363989485027501E-5</v>
      </c>
      <c r="N1454" s="4" t="b">
        <f>_xlfn.XLOOKUP(Table2[[#This Row],[Protein]],Table3[name],Table3[subloc_assigned],"")&lt;&gt;""</f>
        <v>0</v>
      </c>
      <c r="O1454" s="6" t="str" cm="1">
        <f t="array" ref="O1454">IF(Table2[[#This Row],[modeled?]]," "&amp;_xlfn.TEXTJOIN(" ",FALSE,_xlfn._xlws.FILTER(Table3[subloc_assigned],Table3[name]=Table2[[#This Row],[Protein]],""))&amp;" ","")</f>
        <v/>
      </c>
      <c r="P1454" s="6" t="b">
        <f>OR(ISNUMBER(FIND(" m ",Table2[[#This Row],[loc?]])),ISNUMBER(FIND(" mm ",Table2[[#This Row],[loc?]])))</f>
        <v>0</v>
      </c>
      <c r="Q1454" s="6" t="b">
        <f>AND(OR(ISNUMBER(FIND(" m ",Table2[[#This Row],[loc?]])),ISNUMBER(FIND(" mm ",Table2[[#This Row],[loc?]]))),SUBSTITUTE(SUBSTITUTE(Table2[[#This Row],[loc?]]," m ","")," mm ","")="")</f>
        <v>0</v>
      </c>
      <c r="R1454" s="36" cm="1">
        <f t="array" ref="R1454">AVERAGE(IF(Table2[[#This Row],[Min_aerobic_1]:[Min_aerobic_2]]="NA",0,Table2[[#This Row],[Min_aerobic_1]:[Min_aerobic_2]]))</f>
        <v>3.6244017536537151E-5</v>
      </c>
    </row>
    <row r="1455" spans="1:18" x14ac:dyDescent="0.35">
      <c r="A1455" s="4" t="s">
        <v>4337</v>
      </c>
      <c r="B1455" s="4" t="s">
        <v>4338</v>
      </c>
      <c r="C1455" s="4" t="s">
        <v>4339</v>
      </c>
      <c r="D1455" s="4">
        <v>1.11545344092352E-4</v>
      </c>
      <c r="E1455" s="6">
        <v>9.3151324793732101E-5</v>
      </c>
      <c r="F1455" s="4">
        <v>1.3400808331355299E-4</v>
      </c>
      <c r="G1455" s="4">
        <v>1.24024249506351E-4</v>
      </c>
      <c r="H1455" s="4" t="s">
        <v>19</v>
      </c>
      <c r="I1455" s="4" t="s">
        <v>19</v>
      </c>
      <c r="J1455" s="4" t="s">
        <v>19</v>
      </c>
      <c r="K1455" s="4" t="s">
        <v>19</v>
      </c>
      <c r="L1455" s="4" t="s">
        <v>19</v>
      </c>
      <c r="M1455" s="4" t="s">
        <v>19</v>
      </c>
      <c r="N1455" s="4" t="b">
        <f>_xlfn.XLOOKUP(Table2[[#This Row],[Protein]],Table3[name],Table3[subloc_assigned],"")&lt;&gt;""</f>
        <v>0</v>
      </c>
      <c r="O1455" s="6" t="str" cm="1">
        <f t="array" ref="O1455">IF(Table2[[#This Row],[modeled?]]," "&amp;_xlfn.TEXTJOIN(" ",FALSE,_xlfn._xlws.FILTER(Table3[subloc_assigned],Table3[name]=Table2[[#This Row],[Protein]],""))&amp;" ","")</f>
        <v/>
      </c>
      <c r="P1455" s="6" t="b">
        <f>OR(ISNUMBER(FIND(" m ",Table2[[#This Row],[loc?]])),ISNUMBER(FIND(" mm ",Table2[[#This Row],[loc?]])))</f>
        <v>0</v>
      </c>
      <c r="Q1455" s="6" t="b">
        <f>AND(OR(ISNUMBER(FIND(" m ",Table2[[#This Row],[loc?]])),ISNUMBER(FIND(" mm ",Table2[[#This Row],[loc?]]))),SUBSTITUTE(SUBSTITUTE(Table2[[#This Row],[loc?]]," m ","")," mm ","")="")</f>
        <v>0</v>
      </c>
      <c r="R1455" s="36" cm="1">
        <f t="array" ref="R1455">AVERAGE(IF(Table2[[#This Row],[Min_aerobic_1]:[Min_aerobic_2]]="NA",0,Table2[[#This Row],[Min_aerobic_1]:[Min_aerobic_2]]))</f>
        <v>1.0234833444304204E-4</v>
      </c>
    </row>
    <row r="1456" spans="1:18" x14ac:dyDescent="0.35">
      <c r="A1456" s="4" t="s">
        <v>4340</v>
      </c>
      <c r="B1456" s="4" t="s">
        <v>4341</v>
      </c>
      <c r="C1456" s="4" t="s">
        <v>4342</v>
      </c>
      <c r="D1456" s="6">
        <v>1.7484890170620701E-6</v>
      </c>
      <c r="E1456" s="6">
        <v>1.9803839905526198E-6</v>
      </c>
      <c r="F1456" s="6">
        <v>1.8970897474086701E-6</v>
      </c>
      <c r="G1456" s="6">
        <v>1.5985434307237501E-6</v>
      </c>
      <c r="H1456" s="6">
        <v>9.7242493120358703E-7</v>
      </c>
      <c r="I1456" s="6">
        <v>8.55430885622819E-7</v>
      </c>
      <c r="J1456" s="6">
        <v>9.3038675960076199E-7</v>
      </c>
      <c r="K1456" s="6">
        <v>9.9997229130586309E-7</v>
      </c>
      <c r="L1456" s="6">
        <v>9.6041809896020899E-7</v>
      </c>
      <c r="M1456" s="6">
        <v>9.4354115710260698E-7</v>
      </c>
      <c r="N1456" s="4" t="b">
        <f>_xlfn.XLOOKUP(Table2[[#This Row],[Protein]],Table3[name],Table3[subloc_assigned],"")&lt;&gt;""</f>
        <v>0</v>
      </c>
      <c r="O1456" s="6" t="str" cm="1">
        <f t="array" ref="O1456">IF(Table2[[#This Row],[modeled?]]," "&amp;_xlfn.TEXTJOIN(" ",FALSE,_xlfn._xlws.FILTER(Table3[subloc_assigned],Table3[name]=Table2[[#This Row],[Protein]],""))&amp;" ","")</f>
        <v/>
      </c>
      <c r="P1456" s="6" t="b">
        <f>OR(ISNUMBER(FIND(" m ",Table2[[#This Row],[loc?]])),ISNUMBER(FIND(" mm ",Table2[[#This Row],[loc?]])))</f>
        <v>0</v>
      </c>
      <c r="Q1456" s="6" t="b">
        <f>AND(OR(ISNUMBER(FIND(" m ",Table2[[#This Row],[loc?]])),ISNUMBER(FIND(" mm ",Table2[[#This Row],[loc?]]))),SUBSTITUTE(SUBSTITUTE(Table2[[#This Row],[loc?]]," m ","")," mm ","")="")</f>
        <v>0</v>
      </c>
      <c r="R1456" s="36" cm="1">
        <f t="array" ref="R1456">AVERAGE(IF(Table2[[#This Row],[Min_aerobic_1]:[Min_aerobic_2]]="NA",0,Table2[[#This Row],[Min_aerobic_1]:[Min_aerobic_2]]))</f>
        <v>1.8644365038073451E-6</v>
      </c>
    </row>
    <row r="1457" spans="1:18" x14ac:dyDescent="0.35">
      <c r="A1457" s="4" t="s">
        <v>4343</v>
      </c>
      <c r="B1457" s="4" t="s">
        <v>4344</v>
      </c>
      <c r="C1457" s="4" t="s">
        <v>4345</v>
      </c>
      <c r="D1457" s="6">
        <v>8.3944632134061399E-5</v>
      </c>
      <c r="E1457" s="6">
        <v>9.1383923298999202E-5</v>
      </c>
      <c r="F1457" s="6">
        <v>8.9451486693409798E-5</v>
      </c>
      <c r="G1457" s="6">
        <v>9.0733228372627897E-5</v>
      </c>
      <c r="H1457" s="6">
        <v>3.8360619437472899E-5</v>
      </c>
      <c r="I1457" s="6">
        <v>3.9596575287089503E-5</v>
      </c>
      <c r="J1457" s="6">
        <v>3.9247207172547E-5</v>
      </c>
      <c r="K1457" s="6">
        <v>3.98641114348806E-5</v>
      </c>
      <c r="L1457" s="6">
        <v>4.4763692308654697E-5</v>
      </c>
      <c r="M1457" s="6">
        <v>4.4820358964258703E-5</v>
      </c>
      <c r="N1457" s="4" t="b">
        <f>_xlfn.XLOOKUP(Table2[[#This Row],[Protein]],Table3[name],Table3[subloc_assigned],"")&lt;&gt;""</f>
        <v>0</v>
      </c>
      <c r="O1457" s="6" t="str" cm="1">
        <f t="array" ref="O1457">IF(Table2[[#This Row],[modeled?]]," "&amp;_xlfn.TEXTJOIN(" ",FALSE,_xlfn._xlws.FILTER(Table3[subloc_assigned],Table3[name]=Table2[[#This Row],[Protein]],""))&amp;" ","")</f>
        <v/>
      </c>
      <c r="P1457" s="6" t="b">
        <f>OR(ISNUMBER(FIND(" m ",Table2[[#This Row],[loc?]])),ISNUMBER(FIND(" mm ",Table2[[#This Row],[loc?]])))</f>
        <v>0</v>
      </c>
      <c r="Q1457" s="6" t="b">
        <f>AND(OR(ISNUMBER(FIND(" m ",Table2[[#This Row],[loc?]])),ISNUMBER(FIND(" mm ",Table2[[#This Row],[loc?]]))),SUBSTITUTE(SUBSTITUTE(Table2[[#This Row],[loc?]]," m ","")," mm ","")="")</f>
        <v>0</v>
      </c>
      <c r="R1457" s="36" cm="1">
        <f t="array" ref="R1457">AVERAGE(IF(Table2[[#This Row],[Min_aerobic_1]:[Min_aerobic_2]]="NA",0,Table2[[#This Row],[Min_aerobic_1]:[Min_aerobic_2]]))</f>
        <v>8.7664277716530294E-5</v>
      </c>
    </row>
    <row r="1458" spans="1:18" x14ac:dyDescent="0.35">
      <c r="A1458" s="4" t="s">
        <v>4346</v>
      </c>
      <c r="B1458" s="4" t="s">
        <v>4347</v>
      </c>
      <c r="C1458" s="4" t="s">
        <v>4348</v>
      </c>
      <c r="D1458" s="6">
        <v>3.58985657301767E-6</v>
      </c>
      <c r="E1458" s="6">
        <v>3.56362061298806E-6</v>
      </c>
      <c r="F1458" s="6">
        <v>3.6711776059865698E-6</v>
      </c>
      <c r="G1458" s="6">
        <v>3.7719526334476201E-6</v>
      </c>
      <c r="H1458" s="6">
        <v>3.2454148956312901E-6</v>
      </c>
      <c r="I1458" s="6">
        <v>3.2412343523158701E-6</v>
      </c>
      <c r="J1458" s="6">
        <v>3.5501729631792502E-6</v>
      </c>
      <c r="K1458" s="6">
        <v>3.3549481442264699E-6</v>
      </c>
      <c r="L1458" s="6">
        <v>3.7620246400464502E-6</v>
      </c>
      <c r="M1458" s="6">
        <v>3.50970595338226E-6</v>
      </c>
      <c r="N1458" s="4" t="b">
        <f>_xlfn.XLOOKUP(Table2[[#This Row],[Protein]],Table3[name],Table3[subloc_assigned],"")&lt;&gt;""</f>
        <v>1</v>
      </c>
      <c r="O1458" s="6" t="str" cm="1">
        <f t="array" ref="O1458">IF(Table2[[#This Row],[modeled?]]," "&amp;_xlfn.TEXTJOIN(" ",FALSE,_xlfn._xlws.FILTER(Table3[subloc_assigned],Table3[name]=Table2[[#This Row],[Protein]],""))&amp;" ","")</f>
        <v xml:space="preserve"> vm </v>
      </c>
      <c r="P1458" s="6" t="b">
        <f>OR(ISNUMBER(FIND(" m ",Table2[[#This Row],[loc?]])),ISNUMBER(FIND(" mm ",Table2[[#This Row],[loc?]])))</f>
        <v>0</v>
      </c>
      <c r="Q1458" s="6" t="b">
        <f>AND(OR(ISNUMBER(FIND(" m ",Table2[[#This Row],[loc?]])),ISNUMBER(FIND(" mm ",Table2[[#This Row],[loc?]]))),SUBSTITUTE(SUBSTITUTE(Table2[[#This Row],[loc?]]," m ","")," mm ","")="")</f>
        <v>0</v>
      </c>
      <c r="R1458" s="36" cm="1">
        <f t="array" ref="R1458">AVERAGE(IF(Table2[[#This Row],[Min_aerobic_1]:[Min_aerobic_2]]="NA",0,Table2[[#This Row],[Min_aerobic_1]:[Min_aerobic_2]]))</f>
        <v>3.5767385930028652E-6</v>
      </c>
    </row>
    <row r="1459" spans="1:18" x14ac:dyDescent="0.35">
      <c r="A1459" s="4" t="s">
        <v>4349</v>
      </c>
      <c r="B1459" s="4" t="s">
        <v>4350</v>
      </c>
      <c r="C1459" s="4" t="s">
        <v>4350</v>
      </c>
      <c r="D1459" s="6">
        <v>2.5524355065251398E-6</v>
      </c>
      <c r="E1459" s="6">
        <v>2.2277294542265099E-6</v>
      </c>
      <c r="F1459" s="6">
        <v>2.8773935732241E-6</v>
      </c>
      <c r="G1459" s="6">
        <v>2.6935675229360401E-6</v>
      </c>
      <c r="H1459" s="6">
        <v>5.0838577837431101E-6</v>
      </c>
      <c r="I1459" s="6">
        <v>4.7402641486356001E-6</v>
      </c>
      <c r="J1459" s="6">
        <v>5.2461741494377102E-6</v>
      </c>
      <c r="K1459" s="6">
        <v>6.3836233166323597E-6</v>
      </c>
      <c r="L1459" s="6">
        <v>5.8546208243243001E-6</v>
      </c>
      <c r="M1459" s="6">
        <v>5.8961167681569501E-6</v>
      </c>
      <c r="N1459" s="4" t="b">
        <f>_xlfn.XLOOKUP(Table2[[#This Row],[Protein]],Table3[name],Table3[subloc_assigned],"")&lt;&gt;""</f>
        <v>0</v>
      </c>
      <c r="O1459" s="6" t="str" cm="1">
        <f t="array" ref="O1459">IF(Table2[[#This Row],[modeled?]]," "&amp;_xlfn.TEXTJOIN(" ",FALSE,_xlfn._xlws.FILTER(Table3[subloc_assigned],Table3[name]=Table2[[#This Row],[Protein]],""))&amp;" ","")</f>
        <v/>
      </c>
      <c r="P1459" s="6" t="b">
        <f>OR(ISNUMBER(FIND(" m ",Table2[[#This Row],[loc?]])),ISNUMBER(FIND(" mm ",Table2[[#This Row],[loc?]])))</f>
        <v>0</v>
      </c>
      <c r="Q1459" s="6" t="b">
        <f>AND(OR(ISNUMBER(FIND(" m ",Table2[[#This Row],[loc?]])),ISNUMBER(FIND(" mm ",Table2[[#This Row],[loc?]]))),SUBSTITUTE(SUBSTITUTE(Table2[[#This Row],[loc?]]," m ","")," mm ","")="")</f>
        <v>0</v>
      </c>
      <c r="R1459" s="36" cm="1">
        <f t="array" ref="R1459">AVERAGE(IF(Table2[[#This Row],[Min_aerobic_1]:[Min_aerobic_2]]="NA",0,Table2[[#This Row],[Min_aerobic_1]:[Min_aerobic_2]]))</f>
        <v>2.3900824803758249E-6</v>
      </c>
    </row>
    <row r="1460" spans="1:18" x14ac:dyDescent="0.35">
      <c r="A1460" s="4" t="s">
        <v>4351</v>
      </c>
      <c r="B1460" s="4" t="s">
        <v>4352</v>
      </c>
      <c r="C1460" s="4" t="s">
        <v>4352</v>
      </c>
      <c r="D1460" s="6">
        <v>4.5942027740413201E-6</v>
      </c>
      <c r="E1460" s="6">
        <v>4.9724998772942496E-6</v>
      </c>
      <c r="F1460" s="6">
        <v>4.9366234069057398E-6</v>
      </c>
      <c r="G1460" s="6">
        <v>6.0203678719254403E-6</v>
      </c>
      <c r="H1460" s="6">
        <v>1.14087472682394E-6</v>
      </c>
      <c r="I1460" s="6">
        <v>1.20526302412847E-6</v>
      </c>
      <c r="J1460" s="6">
        <v>1.20979877768244E-6</v>
      </c>
      <c r="K1460" s="6">
        <v>1.3153722089817501E-6</v>
      </c>
      <c r="L1460" s="6">
        <v>1.6895330254356499E-6</v>
      </c>
      <c r="M1460" s="6">
        <v>1.3908101226464801E-6</v>
      </c>
      <c r="N1460" s="4" t="b">
        <f>_xlfn.XLOOKUP(Table2[[#This Row],[Protein]],Table3[name],Table3[subloc_assigned],"")&lt;&gt;""</f>
        <v>0</v>
      </c>
      <c r="O1460" s="6" t="str" cm="1">
        <f t="array" ref="O1460">IF(Table2[[#This Row],[modeled?]]," "&amp;_xlfn.TEXTJOIN(" ",FALSE,_xlfn._xlws.FILTER(Table3[subloc_assigned],Table3[name]=Table2[[#This Row],[Protein]],""))&amp;" ","")</f>
        <v/>
      </c>
      <c r="P1460" s="6" t="b">
        <f>OR(ISNUMBER(FIND(" m ",Table2[[#This Row],[loc?]])),ISNUMBER(FIND(" mm ",Table2[[#This Row],[loc?]])))</f>
        <v>0</v>
      </c>
      <c r="Q1460" s="6" t="b">
        <f>AND(OR(ISNUMBER(FIND(" m ",Table2[[#This Row],[loc?]])),ISNUMBER(FIND(" mm ",Table2[[#This Row],[loc?]]))),SUBSTITUTE(SUBSTITUTE(Table2[[#This Row],[loc?]]," m ","")," mm ","")="")</f>
        <v>0</v>
      </c>
      <c r="R1460" s="36" cm="1">
        <f t="array" ref="R1460">AVERAGE(IF(Table2[[#This Row],[Min_aerobic_1]:[Min_aerobic_2]]="NA",0,Table2[[#This Row],[Min_aerobic_1]:[Min_aerobic_2]]))</f>
        <v>4.7833513256677848E-6</v>
      </c>
    </row>
    <row r="1461" spans="1:18" x14ac:dyDescent="0.35">
      <c r="A1461" s="4" t="s">
        <v>4353</v>
      </c>
      <c r="B1461" s="4" t="s">
        <v>4354</v>
      </c>
      <c r="C1461" s="4" t="s">
        <v>4355</v>
      </c>
      <c r="D1461" s="6">
        <v>1.4580637639171701E-5</v>
      </c>
      <c r="E1461" s="6">
        <v>1.3547184778877499E-5</v>
      </c>
      <c r="F1461" s="6">
        <v>1.5410927212676599E-5</v>
      </c>
      <c r="G1461" s="6">
        <v>1.6451845263891001E-5</v>
      </c>
      <c r="H1461" s="6">
        <v>1.3519406471958199E-5</v>
      </c>
      <c r="I1461" s="6">
        <v>1.33700655935217E-5</v>
      </c>
      <c r="J1461" s="6">
        <v>1.4958920226420401E-5</v>
      </c>
      <c r="K1461" s="6">
        <v>1.5698913676529201E-5</v>
      </c>
      <c r="L1461" s="6">
        <v>1.6915796732361099E-5</v>
      </c>
      <c r="M1461" s="6">
        <v>1.64745299005851E-5</v>
      </c>
      <c r="N1461" s="4" t="b">
        <f>_xlfn.XLOOKUP(Table2[[#This Row],[Protein]],Table3[name],Table3[subloc_assigned],"")&lt;&gt;""</f>
        <v>0</v>
      </c>
      <c r="O1461" s="6" t="str" cm="1">
        <f t="array" ref="O1461">IF(Table2[[#This Row],[modeled?]]," "&amp;_xlfn.TEXTJOIN(" ",FALSE,_xlfn._xlws.FILTER(Table3[subloc_assigned],Table3[name]=Table2[[#This Row],[Protein]],""))&amp;" ","")</f>
        <v/>
      </c>
      <c r="P1461" s="6" t="b">
        <f>OR(ISNUMBER(FIND(" m ",Table2[[#This Row],[loc?]])),ISNUMBER(FIND(" mm ",Table2[[#This Row],[loc?]])))</f>
        <v>0</v>
      </c>
      <c r="Q1461" s="6" t="b">
        <f>AND(OR(ISNUMBER(FIND(" m ",Table2[[#This Row],[loc?]])),ISNUMBER(FIND(" mm ",Table2[[#This Row],[loc?]]))),SUBSTITUTE(SUBSTITUTE(Table2[[#This Row],[loc?]]," m ","")," mm ","")="")</f>
        <v>0</v>
      </c>
      <c r="R1461" s="36" cm="1">
        <f t="array" ref="R1461">AVERAGE(IF(Table2[[#This Row],[Min_aerobic_1]:[Min_aerobic_2]]="NA",0,Table2[[#This Row],[Min_aerobic_1]:[Min_aerobic_2]]))</f>
        <v>1.40639112090246E-5</v>
      </c>
    </row>
    <row r="1462" spans="1:18" x14ac:dyDescent="0.35">
      <c r="A1462" s="4" t="s">
        <v>4356</v>
      </c>
      <c r="B1462" s="4" t="s">
        <v>4357</v>
      </c>
      <c r="C1462" s="4" t="s">
        <v>4358</v>
      </c>
      <c r="D1462" s="4">
        <v>2.41602558583263E-4</v>
      </c>
      <c r="E1462" s="4">
        <v>1.8814631961485299E-4</v>
      </c>
      <c r="F1462" s="4">
        <v>2.6582622604284399E-4</v>
      </c>
      <c r="G1462" s="4">
        <v>2.6667447862786998E-4</v>
      </c>
      <c r="H1462" s="4">
        <v>1.5820914171898399E-4</v>
      </c>
      <c r="I1462" s="4">
        <v>1.68647423062818E-4</v>
      </c>
      <c r="J1462" s="4">
        <v>1.5912716960283499E-4</v>
      </c>
      <c r="K1462" s="4">
        <v>2.0197823563199301E-4</v>
      </c>
      <c r="L1462" s="4">
        <v>2.1155994336608899E-4</v>
      </c>
      <c r="M1462" s="4">
        <v>2.08080916735554E-4</v>
      </c>
      <c r="N1462" s="4" t="b">
        <f>_xlfn.XLOOKUP(Table2[[#This Row],[Protein]],Table3[name],Table3[subloc_assigned],"")&lt;&gt;""</f>
        <v>0</v>
      </c>
      <c r="O1462" s="6" t="str" cm="1">
        <f t="array" ref="O1462">IF(Table2[[#This Row],[modeled?]]," "&amp;_xlfn.TEXTJOIN(" ",FALSE,_xlfn._xlws.FILTER(Table3[subloc_assigned],Table3[name]=Table2[[#This Row],[Protein]],""))&amp;" ","")</f>
        <v/>
      </c>
      <c r="P1462" s="6" t="b">
        <f>OR(ISNUMBER(FIND(" m ",Table2[[#This Row],[loc?]])),ISNUMBER(FIND(" mm ",Table2[[#This Row],[loc?]])))</f>
        <v>0</v>
      </c>
      <c r="Q1462" s="6" t="b">
        <f>AND(OR(ISNUMBER(FIND(" m ",Table2[[#This Row],[loc?]])),ISNUMBER(FIND(" mm ",Table2[[#This Row],[loc?]]))),SUBSTITUTE(SUBSTITUTE(Table2[[#This Row],[loc?]]," m ","")," mm ","")="")</f>
        <v>0</v>
      </c>
      <c r="R1462" s="36" cm="1">
        <f t="array" ref="R1462">AVERAGE(IF(Table2[[#This Row],[Min_aerobic_1]:[Min_aerobic_2]]="NA",0,Table2[[#This Row],[Min_aerobic_1]:[Min_aerobic_2]]))</f>
        <v>2.1487443909905799E-4</v>
      </c>
    </row>
    <row r="1463" spans="1:18" x14ac:dyDescent="0.35">
      <c r="A1463" s="4" t="s">
        <v>4359</v>
      </c>
      <c r="B1463" s="4" t="s">
        <v>4360</v>
      </c>
      <c r="C1463" s="4" t="s">
        <v>4361</v>
      </c>
      <c r="D1463" s="4" t="s">
        <v>19</v>
      </c>
      <c r="E1463" s="4" t="s">
        <v>19</v>
      </c>
      <c r="F1463" s="4" t="s">
        <v>19</v>
      </c>
      <c r="G1463" s="4" t="s">
        <v>19</v>
      </c>
      <c r="H1463" s="6">
        <v>4.48076888329253E-7</v>
      </c>
      <c r="I1463" s="6">
        <v>4.5862496118050199E-7</v>
      </c>
      <c r="J1463" s="6">
        <v>5.3709374623022301E-7</v>
      </c>
      <c r="K1463" s="6">
        <v>4.7437613799122602E-7</v>
      </c>
      <c r="L1463" s="6">
        <v>4.7826088819015396E-7</v>
      </c>
      <c r="M1463" s="6">
        <v>5.3189369482264204E-7</v>
      </c>
      <c r="N1463" s="4" t="b">
        <f>_xlfn.XLOOKUP(Table2[[#This Row],[Protein]],Table3[name],Table3[subloc_assigned],"")&lt;&gt;""</f>
        <v>0</v>
      </c>
      <c r="O1463" s="6" t="str" cm="1">
        <f t="array" ref="O1463">IF(Table2[[#This Row],[modeled?]]," "&amp;_xlfn.TEXTJOIN(" ",FALSE,_xlfn._xlws.FILTER(Table3[subloc_assigned],Table3[name]=Table2[[#This Row],[Protein]],""))&amp;" ","")</f>
        <v/>
      </c>
      <c r="P1463" s="6" t="b">
        <f>OR(ISNUMBER(FIND(" m ",Table2[[#This Row],[loc?]])),ISNUMBER(FIND(" mm ",Table2[[#This Row],[loc?]])))</f>
        <v>0</v>
      </c>
      <c r="Q1463" s="6" t="b">
        <f>AND(OR(ISNUMBER(FIND(" m ",Table2[[#This Row],[loc?]])),ISNUMBER(FIND(" mm ",Table2[[#This Row],[loc?]]))),SUBSTITUTE(SUBSTITUTE(Table2[[#This Row],[loc?]]," m ","")," mm ","")="")</f>
        <v>0</v>
      </c>
      <c r="R1463" s="36" cm="1">
        <f t="array" ref="R1463">AVERAGE(IF(Table2[[#This Row],[Min_aerobic_1]:[Min_aerobic_2]]="NA",0,Table2[[#This Row],[Min_aerobic_1]:[Min_aerobic_2]]))</f>
        <v>0</v>
      </c>
    </row>
    <row r="1464" spans="1:18" x14ac:dyDescent="0.35">
      <c r="A1464" s="4" t="s">
        <v>4362</v>
      </c>
      <c r="B1464" s="4" t="s">
        <v>4363</v>
      </c>
      <c r="C1464" s="4" t="s">
        <v>4364</v>
      </c>
      <c r="D1464" s="6">
        <v>2.8707605713952001E-6</v>
      </c>
      <c r="E1464" s="6">
        <v>2.6145794324525098E-6</v>
      </c>
      <c r="F1464" s="6">
        <v>2.1404410582041298E-6</v>
      </c>
      <c r="G1464" s="6">
        <v>2.2566123434462302E-6</v>
      </c>
      <c r="H1464" s="4" t="s">
        <v>19</v>
      </c>
      <c r="I1464" s="4" t="s">
        <v>19</v>
      </c>
      <c r="J1464" s="4" t="s">
        <v>19</v>
      </c>
      <c r="K1464" s="4" t="s">
        <v>19</v>
      </c>
      <c r="L1464" s="4" t="s">
        <v>19</v>
      </c>
      <c r="M1464" s="4" t="s">
        <v>19</v>
      </c>
      <c r="N1464" s="4" t="b">
        <f>_xlfn.XLOOKUP(Table2[[#This Row],[Protein]],Table3[name],Table3[subloc_assigned],"")&lt;&gt;""</f>
        <v>0</v>
      </c>
      <c r="O1464" s="6" t="str" cm="1">
        <f t="array" ref="O1464">IF(Table2[[#This Row],[modeled?]]," "&amp;_xlfn.TEXTJOIN(" ",FALSE,_xlfn._xlws.FILTER(Table3[subloc_assigned],Table3[name]=Table2[[#This Row],[Protein]],""))&amp;" ","")</f>
        <v/>
      </c>
      <c r="P1464" s="6" t="b">
        <f>OR(ISNUMBER(FIND(" m ",Table2[[#This Row],[loc?]])),ISNUMBER(FIND(" mm ",Table2[[#This Row],[loc?]])))</f>
        <v>0</v>
      </c>
      <c r="Q1464" s="6" t="b">
        <f>AND(OR(ISNUMBER(FIND(" m ",Table2[[#This Row],[loc?]])),ISNUMBER(FIND(" mm ",Table2[[#This Row],[loc?]]))),SUBSTITUTE(SUBSTITUTE(Table2[[#This Row],[loc?]]," m ","")," mm ","")="")</f>
        <v>0</v>
      </c>
      <c r="R1464" s="36" cm="1">
        <f t="array" ref="R1464">AVERAGE(IF(Table2[[#This Row],[Min_aerobic_1]:[Min_aerobic_2]]="NA",0,Table2[[#This Row],[Min_aerobic_1]:[Min_aerobic_2]]))</f>
        <v>2.742670001923855E-6</v>
      </c>
    </row>
    <row r="1465" spans="1:18" x14ac:dyDescent="0.35">
      <c r="A1465" s="4" t="s">
        <v>4365</v>
      </c>
      <c r="B1465" s="4" t="s">
        <v>4366</v>
      </c>
      <c r="C1465" s="4" t="s">
        <v>4367</v>
      </c>
      <c r="D1465" s="6">
        <v>3.4338588105814599E-6</v>
      </c>
      <c r="E1465" s="6">
        <v>2.7366076032706498E-6</v>
      </c>
      <c r="F1465" s="6">
        <v>3.6168168587457301E-6</v>
      </c>
      <c r="G1465" s="6">
        <v>2.7972701139153798E-6</v>
      </c>
      <c r="H1465" s="6">
        <v>4.1574838997555404E-6</v>
      </c>
      <c r="I1465" s="6">
        <v>4.1910340140123397E-6</v>
      </c>
      <c r="J1465" s="6">
        <v>4.2484075770675201E-6</v>
      </c>
      <c r="K1465" s="6">
        <v>4.7026049758793003E-6</v>
      </c>
      <c r="L1465" s="6">
        <v>5.0439500939518097E-6</v>
      </c>
      <c r="M1465" s="6">
        <v>4.9830479230949404E-6</v>
      </c>
      <c r="N1465" s="4" t="b">
        <f>_xlfn.XLOOKUP(Table2[[#This Row],[Protein]],Table3[name],Table3[subloc_assigned],"")&lt;&gt;""</f>
        <v>0</v>
      </c>
      <c r="O1465" s="6" t="str" cm="1">
        <f t="array" ref="O1465">IF(Table2[[#This Row],[modeled?]]," "&amp;_xlfn.TEXTJOIN(" ",FALSE,_xlfn._xlws.FILTER(Table3[subloc_assigned],Table3[name]=Table2[[#This Row],[Protein]],""))&amp;" ","")</f>
        <v/>
      </c>
      <c r="P1465" s="6" t="b">
        <f>OR(ISNUMBER(FIND(" m ",Table2[[#This Row],[loc?]])),ISNUMBER(FIND(" mm ",Table2[[#This Row],[loc?]])))</f>
        <v>0</v>
      </c>
      <c r="Q1465" s="6" t="b">
        <f>AND(OR(ISNUMBER(FIND(" m ",Table2[[#This Row],[loc?]])),ISNUMBER(FIND(" mm ",Table2[[#This Row],[loc?]]))),SUBSTITUTE(SUBSTITUTE(Table2[[#This Row],[loc?]]," m ","")," mm ","")="")</f>
        <v>0</v>
      </c>
      <c r="R1465" s="36" cm="1">
        <f t="array" ref="R1465">AVERAGE(IF(Table2[[#This Row],[Min_aerobic_1]:[Min_aerobic_2]]="NA",0,Table2[[#This Row],[Min_aerobic_1]:[Min_aerobic_2]]))</f>
        <v>3.0852332069260549E-6</v>
      </c>
    </row>
    <row r="1466" spans="1:18" x14ac:dyDescent="0.35">
      <c r="A1466" s="4" t="s">
        <v>4368</v>
      </c>
      <c r="B1466" s="4" t="s">
        <v>4369</v>
      </c>
      <c r="C1466" s="4" t="s">
        <v>4370</v>
      </c>
      <c r="D1466" s="6">
        <v>9.3675568824326204E-6</v>
      </c>
      <c r="E1466" s="6">
        <v>8.6489047802583403E-6</v>
      </c>
      <c r="F1466" s="6">
        <v>9.9789041558289592E-6</v>
      </c>
      <c r="G1466" s="6">
        <v>1.0063020848821799E-5</v>
      </c>
      <c r="H1466" s="6">
        <v>8.8857663861629195E-6</v>
      </c>
      <c r="I1466" s="6">
        <v>8.5042745913107797E-6</v>
      </c>
      <c r="J1466" s="6">
        <v>8.8567303221929896E-6</v>
      </c>
      <c r="K1466" s="6">
        <v>9.0386724386892296E-6</v>
      </c>
      <c r="L1466" s="6">
        <v>9.5885802086118604E-6</v>
      </c>
      <c r="M1466" s="6">
        <v>9.2981617419735197E-6</v>
      </c>
      <c r="N1466" s="4" t="b">
        <f>_xlfn.XLOOKUP(Table2[[#This Row],[Protein]],Table3[name],Table3[subloc_assigned],"")&lt;&gt;""</f>
        <v>0</v>
      </c>
      <c r="O1466" s="6" t="str" cm="1">
        <f t="array" ref="O1466">IF(Table2[[#This Row],[modeled?]]," "&amp;_xlfn.TEXTJOIN(" ",FALSE,_xlfn._xlws.FILTER(Table3[subloc_assigned],Table3[name]=Table2[[#This Row],[Protein]],""))&amp;" ","")</f>
        <v/>
      </c>
      <c r="P1466" s="6" t="b">
        <f>OR(ISNUMBER(FIND(" m ",Table2[[#This Row],[loc?]])),ISNUMBER(FIND(" mm ",Table2[[#This Row],[loc?]])))</f>
        <v>0</v>
      </c>
      <c r="Q1466" s="6" t="b">
        <f>AND(OR(ISNUMBER(FIND(" m ",Table2[[#This Row],[loc?]])),ISNUMBER(FIND(" mm ",Table2[[#This Row],[loc?]]))),SUBSTITUTE(SUBSTITUTE(Table2[[#This Row],[loc?]]," m ","")," mm ","")="")</f>
        <v>0</v>
      </c>
      <c r="R1466" s="36" cm="1">
        <f t="array" ref="R1466">AVERAGE(IF(Table2[[#This Row],[Min_aerobic_1]:[Min_aerobic_2]]="NA",0,Table2[[#This Row],[Min_aerobic_1]:[Min_aerobic_2]]))</f>
        <v>9.0082308313454803E-6</v>
      </c>
    </row>
    <row r="1467" spans="1:18" x14ac:dyDescent="0.35">
      <c r="A1467" s="4" t="s">
        <v>4371</v>
      </c>
      <c r="B1467" s="4" t="s">
        <v>4372</v>
      </c>
      <c r="C1467" s="4" t="s">
        <v>4373</v>
      </c>
      <c r="D1467" s="6">
        <v>1.9685967852784302E-5</v>
      </c>
      <c r="E1467" s="6">
        <v>2.1733692241633898E-5</v>
      </c>
      <c r="F1467" s="6">
        <v>2.3951694966632E-5</v>
      </c>
      <c r="G1467" s="6">
        <v>2.4173695915868999E-5</v>
      </c>
      <c r="H1467" s="6">
        <v>1.44683740136586E-5</v>
      </c>
      <c r="I1467" s="6">
        <v>1.34577645004592E-5</v>
      </c>
      <c r="J1467" s="6">
        <v>1.38946457418388E-5</v>
      </c>
      <c r="K1467" s="6">
        <v>1.8510586119562401E-5</v>
      </c>
      <c r="L1467" s="6">
        <v>1.9659221657553199E-5</v>
      </c>
      <c r="M1467" s="6">
        <v>1.5961300870712999E-5</v>
      </c>
      <c r="N1467" s="4" t="b">
        <f>_xlfn.XLOOKUP(Table2[[#This Row],[Protein]],Table3[name],Table3[subloc_assigned],"")&lt;&gt;""</f>
        <v>0</v>
      </c>
      <c r="O1467" s="6" t="str" cm="1">
        <f t="array" ref="O1467">IF(Table2[[#This Row],[modeled?]]," "&amp;_xlfn.TEXTJOIN(" ",FALSE,_xlfn._xlws.FILTER(Table3[subloc_assigned],Table3[name]=Table2[[#This Row],[Protein]],""))&amp;" ","")</f>
        <v/>
      </c>
      <c r="P1467" s="6" t="b">
        <f>OR(ISNUMBER(FIND(" m ",Table2[[#This Row],[loc?]])),ISNUMBER(FIND(" mm ",Table2[[#This Row],[loc?]])))</f>
        <v>0</v>
      </c>
      <c r="Q1467" s="6" t="b">
        <f>AND(OR(ISNUMBER(FIND(" m ",Table2[[#This Row],[loc?]])),ISNUMBER(FIND(" mm ",Table2[[#This Row],[loc?]]))),SUBSTITUTE(SUBSTITUTE(Table2[[#This Row],[loc?]]," m ","")," mm ","")="")</f>
        <v>0</v>
      </c>
      <c r="R1467" s="36" cm="1">
        <f t="array" ref="R1467">AVERAGE(IF(Table2[[#This Row],[Min_aerobic_1]:[Min_aerobic_2]]="NA",0,Table2[[#This Row],[Min_aerobic_1]:[Min_aerobic_2]]))</f>
        <v>2.0709830047209102E-5</v>
      </c>
    </row>
    <row r="1468" spans="1:18" x14ac:dyDescent="0.35">
      <c r="A1468" s="4" t="s">
        <v>4374</v>
      </c>
      <c r="B1468" s="4" t="s">
        <v>4375</v>
      </c>
      <c r="C1468" s="4" t="s">
        <v>4376</v>
      </c>
      <c r="D1468" s="6">
        <v>3.0437366527444299E-6</v>
      </c>
      <c r="E1468" s="6">
        <v>3.1045478883890602E-6</v>
      </c>
      <c r="F1468" s="6">
        <v>3.4272740302468701E-6</v>
      </c>
      <c r="G1468" s="6">
        <v>3.5286260584254001E-6</v>
      </c>
      <c r="H1468" s="6">
        <v>1.18421043643615E-6</v>
      </c>
      <c r="I1468" s="6">
        <v>1.3236306993261801E-6</v>
      </c>
      <c r="J1468" s="6">
        <v>1.35349838424082E-6</v>
      </c>
      <c r="K1468" s="6">
        <v>1.39653318201583E-6</v>
      </c>
      <c r="L1468" s="6">
        <v>1.3833729610986999E-6</v>
      </c>
      <c r="M1468" s="6">
        <v>1.46381324668563E-6</v>
      </c>
      <c r="N1468" s="4" t="b">
        <f>_xlfn.XLOOKUP(Table2[[#This Row],[Protein]],Table3[name],Table3[subloc_assigned],"")&lt;&gt;""</f>
        <v>0</v>
      </c>
      <c r="O1468" s="6" t="str" cm="1">
        <f t="array" ref="O1468">IF(Table2[[#This Row],[modeled?]]," "&amp;_xlfn.TEXTJOIN(" ",FALSE,_xlfn._xlws.FILTER(Table3[subloc_assigned],Table3[name]=Table2[[#This Row],[Protein]],""))&amp;" ","")</f>
        <v/>
      </c>
      <c r="P1468" s="6" t="b">
        <f>OR(ISNUMBER(FIND(" m ",Table2[[#This Row],[loc?]])),ISNUMBER(FIND(" mm ",Table2[[#This Row],[loc?]])))</f>
        <v>0</v>
      </c>
      <c r="Q1468" s="6" t="b">
        <f>AND(OR(ISNUMBER(FIND(" m ",Table2[[#This Row],[loc?]])),ISNUMBER(FIND(" mm ",Table2[[#This Row],[loc?]]))),SUBSTITUTE(SUBSTITUTE(Table2[[#This Row],[loc?]]," m ","")," mm ","")="")</f>
        <v>0</v>
      </c>
      <c r="R1468" s="36" cm="1">
        <f t="array" ref="R1468">AVERAGE(IF(Table2[[#This Row],[Min_aerobic_1]:[Min_aerobic_2]]="NA",0,Table2[[#This Row],[Min_aerobic_1]:[Min_aerobic_2]]))</f>
        <v>3.0741422705667448E-6</v>
      </c>
    </row>
    <row r="1469" spans="1:18" x14ac:dyDescent="0.35">
      <c r="A1469" s="4" t="s">
        <v>4377</v>
      </c>
      <c r="B1469" s="4" t="s">
        <v>4378</v>
      </c>
      <c r="C1469" s="4" t="s">
        <v>4379</v>
      </c>
      <c r="D1469" s="6">
        <v>2.4986077432753099E-5</v>
      </c>
      <c r="E1469" s="6">
        <v>2.2222554710483901E-5</v>
      </c>
      <c r="F1469" s="6">
        <v>2.34795761178024E-5</v>
      </c>
      <c r="G1469" s="6">
        <v>2.3933262478004198E-5</v>
      </c>
      <c r="H1469" s="6">
        <v>5.4397509239475601E-5</v>
      </c>
      <c r="I1469" s="6">
        <v>5.8349523257651102E-5</v>
      </c>
      <c r="J1469" s="6">
        <v>5.61913148026869E-5</v>
      </c>
      <c r="K1469" s="6">
        <v>7.1470015022578699E-5</v>
      </c>
      <c r="L1469" s="6">
        <v>7.0781411707472895E-5</v>
      </c>
      <c r="M1469" s="6">
        <v>7.3422281822129804E-5</v>
      </c>
      <c r="N1469" s="4" t="b">
        <f>_xlfn.XLOOKUP(Table2[[#This Row],[Protein]],Table3[name],Table3[subloc_assigned],"")&lt;&gt;""</f>
        <v>1</v>
      </c>
      <c r="O1469" s="6" t="str" cm="1">
        <f t="array" ref="O1469">IF(Table2[[#This Row],[modeled?]]," "&amp;_xlfn.TEXTJOIN(" ",FALSE,_xlfn._xlws.FILTER(Table3[subloc_assigned],Table3[name]=Table2[[#This Row],[Protein]],""))&amp;" ","")</f>
        <v xml:space="preserve"> rm </v>
      </c>
      <c r="P1469" s="6" t="b">
        <f>OR(ISNUMBER(FIND(" m ",Table2[[#This Row],[loc?]])),ISNUMBER(FIND(" mm ",Table2[[#This Row],[loc?]])))</f>
        <v>0</v>
      </c>
      <c r="Q1469" s="6" t="b">
        <f>AND(OR(ISNUMBER(FIND(" m ",Table2[[#This Row],[loc?]])),ISNUMBER(FIND(" mm ",Table2[[#This Row],[loc?]]))),SUBSTITUTE(SUBSTITUTE(Table2[[#This Row],[loc?]]," m ","")," mm ","")="")</f>
        <v>0</v>
      </c>
      <c r="R1469" s="36" cm="1">
        <f t="array" ref="R1469">AVERAGE(IF(Table2[[#This Row],[Min_aerobic_1]:[Min_aerobic_2]]="NA",0,Table2[[#This Row],[Min_aerobic_1]:[Min_aerobic_2]]))</f>
        <v>2.36043160716185E-5</v>
      </c>
    </row>
    <row r="1470" spans="1:18" x14ac:dyDescent="0.35">
      <c r="A1470" s="4" t="s">
        <v>4380</v>
      </c>
      <c r="B1470" s="4" t="s">
        <v>4381</v>
      </c>
      <c r="C1470" s="4" t="s">
        <v>4382</v>
      </c>
      <c r="D1470" s="6">
        <v>1.5394668809535601E-5</v>
      </c>
      <c r="E1470" s="6">
        <v>1.4822520806624701E-5</v>
      </c>
      <c r="F1470" s="6">
        <v>1.96528360718926E-5</v>
      </c>
      <c r="G1470" s="6">
        <v>1.7865443053436301E-5</v>
      </c>
      <c r="H1470" s="6">
        <v>9.2318450190953804E-6</v>
      </c>
      <c r="I1470" s="6">
        <v>9.5462708835456001E-6</v>
      </c>
      <c r="J1470" s="6">
        <v>9.8353815984499806E-6</v>
      </c>
      <c r="K1470" s="6">
        <v>1.2567844278320201E-5</v>
      </c>
      <c r="L1470" s="6">
        <v>1.28526277778063E-5</v>
      </c>
      <c r="M1470" s="6">
        <v>1.27989583416628E-5</v>
      </c>
      <c r="N1470" s="4" t="b">
        <f>_xlfn.XLOOKUP(Table2[[#This Row],[Protein]],Table3[name],Table3[subloc_assigned],"")&lt;&gt;""</f>
        <v>0</v>
      </c>
      <c r="O1470" s="6" t="str" cm="1">
        <f t="array" ref="O1470">IF(Table2[[#This Row],[modeled?]]," "&amp;_xlfn.TEXTJOIN(" ",FALSE,_xlfn._xlws.FILTER(Table3[subloc_assigned],Table3[name]=Table2[[#This Row],[Protein]],""))&amp;" ","")</f>
        <v/>
      </c>
      <c r="P1470" s="6" t="b">
        <f>OR(ISNUMBER(FIND(" m ",Table2[[#This Row],[loc?]])),ISNUMBER(FIND(" mm ",Table2[[#This Row],[loc?]])))</f>
        <v>0</v>
      </c>
      <c r="Q1470" s="6" t="b">
        <f>AND(OR(ISNUMBER(FIND(" m ",Table2[[#This Row],[loc?]])),ISNUMBER(FIND(" mm ",Table2[[#This Row],[loc?]]))),SUBSTITUTE(SUBSTITUTE(Table2[[#This Row],[loc?]]," m ","")," mm ","")="")</f>
        <v>0</v>
      </c>
      <c r="R1470" s="36" cm="1">
        <f t="array" ref="R1470">AVERAGE(IF(Table2[[#This Row],[Min_aerobic_1]:[Min_aerobic_2]]="NA",0,Table2[[#This Row],[Min_aerobic_1]:[Min_aerobic_2]]))</f>
        <v>1.5108594808080152E-5</v>
      </c>
    </row>
    <row r="1471" spans="1:18" x14ac:dyDescent="0.35">
      <c r="A1471" s="4" t="s">
        <v>4383</v>
      </c>
      <c r="B1471" s="4" t="s">
        <v>4384</v>
      </c>
      <c r="C1471" s="4" t="s">
        <v>4385</v>
      </c>
      <c r="D1471" s="4" t="s">
        <v>19</v>
      </c>
      <c r="E1471" s="4" t="s">
        <v>19</v>
      </c>
      <c r="F1471" s="4" t="s">
        <v>19</v>
      </c>
      <c r="G1471" s="4" t="s">
        <v>19</v>
      </c>
      <c r="H1471" s="6">
        <v>6.7211716332743701E-6</v>
      </c>
      <c r="I1471" s="6">
        <v>5.8235375815359898E-6</v>
      </c>
      <c r="J1471" s="6">
        <v>7.6155600821288204E-6</v>
      </c>
      <c r="K1471" s="6">
        <v>7.6167814216596903E-6</v>
      </c>
      <c r="L1471" s="6">
        <v>7.51259855107779E-6</v>
      </c>
      <c r="M1471" s="6">
        <v>7.3691817353485397E-6</v>
      </c>
      <c r="N1471" s="4" t="b">
        <f>_xlfn.XLOOKUP(Table2[[#This Row],[Protein]],Table3[name],Table3[subloc_assigned],"")&lt;&gt;""</f>
        <v>0</v>
      </c>
      <c r="O1471" s="6" t="str" cm="1">
        <f t="array" ref="O1471">IF(Table2[[#This Row],[modeled?]]," "&amp;_xlfn.TEXTJOIN(" ",FALSE,_xlfn._xlws.FILTER(Table3[subloc_assigned],Table3[name]=Table2[[#This Row],[Protein]],""))&amp;" ","")</f>
        <v/>
      </c>
      <c r="P1471" s="6" t="b">
        <f>OR(ISNUMBER(FIND(" m ",Table2[[#This Row],[loc?]])),ISNUMBER(FIND(" mm ",Table2[[#This Row],[loc?]])))</f>
        <v>0</v>
      </c>
      <c r="Q1471" s="6" t="b">
        <f>AND(OR(ISNUMBER(FIND(" m ",Table2[[#This Row],[loc?]])),ISNUMBER(FIND(" mm ",Table2[[#This Row],[loc?]]))),SUBSTITUTE(SUBSTITUTE(Table2[[#This Row],[loc?]]," m ","")," mm ","")="")</f>
        <v>0</v>
      </c>
      <c r="R1471" s="36" cm="1">
        <f t="array" ref="R1471">AVERAGE(IF(Table2[[#This Row],[Min_aerobic_1]:[Min_aerobic_2]]="NA",0,Table2[[#This Row],[Min_aerobic_1]:[Min_aerobic_2]]))</f>
        <v>0</v>
      </c>
    </row>
    <row r="1472" spans="1:18" x14ac:dyDescent="0.35">
      <c r="A1472" s="4" t="s">
        <v>4386</v>
      </c>
      <c r="B1472" s="4" t="s">
        <v>4387</v>
      </c>
      <c r="C1472" s="4" t="s">
        <v>4388</v>
      </c>
      <c r="D1472" s="6">
        <v>2.8956849866500899E-5</v>
      </c>
      <c r="E1472" s="6">
        <v>2.4087698242000601E-5</v>
      </c>
      <c r="F1472" s="6">
        <v>3.0751738424727503E-5</v>
      </c>
      <c r="G1472" s="6">
        <v>2.9432005720332599E-5</v>
      </c>
      <c r="H1472" s="6">
        <v>3.4419898232845901E-5</v>
      </c>
      <c r="I1472" s="6">
        <v>3.2944989866412702E-5</v>
      </c>
      <c r="J1472" s="6">
        <v>3.6361305201630102E-5</v>
      </c>
      <c r="K1472" s="6">
        <v>3.5919335428409697E-5</v>
      </c>
      <c r="L1472" s="6">
        <v>3.7253227468463198E-5</v>
      </c>
      <c r="M1472" s="6">
        <v>3.7011792855082798E-5</v>
      </c>
      <c r="N1472" s="4" t="b">
        <f>_xlfn.XLOOKUP(Table2[[#This Row],[Protein]],Table3[name],Table3[subloc_assigned],"")&lt;&gt;""</f>
        <v>0</v>
      </c>
      <c r="O1472" s="6" t="str" cm="1">
        <f t="array" ref="O1472">IF(Table2[[#This Row],[modeled?]]," "&amp;_xlfn.TEXTJOIN(" ",FALSE,_xlfn._xlws.FILTER(Table3[subloc_assigned],Table3[name]=Table2[[#This Row],[Protein]],""))&amp;" ","")</f>
        <v/>
      </c>
      <c r="P1472" s="6" t="b">
        <f>OR(ISNUMBER(FIND(" m ",Table2[[#This Row],[loc?]])),ISNUMBER(FIND(" mm ",Table2[[#This Row],[loc?]])))</f>
        <v>0</v>
      </c>
      <c r="Q1472" s="6" t="b">
        <f>AND(OR(ISNUMBER(FIND(" m ",Table2[[#This Row],[loc?]])),ISNUMBER(FIND(" mm ",Table2[[#This Row],[loc?]]))),SUBSTITUTE(SUBSTITUTE(Table2[[#This Row],[loc?]]," m ","")," mm ","")="")</f>
        <v>0</v>
      </c>
      <c r="R1472" s="36" cm="1">
        <f t="array" ref="R1472">AVERAGE(IF(Table2[[#This Row],[Min_aerobic_1]:[Min_aerobic_2]]="NA",0,Table2[[#This Row],[Min_aerobic_1]:[Min_aerobic_2]]))</f>
        <v>2.652227405425075E-5</v>
      </c>
    </row>
    <row r="1473" spans="1:18" x14ac:dyDescent="0.35">
      <c r="A1473" s="4" t="s">
        <v>4389</v>
      </c>
      <c r="B1473" s="4" t="s">
        <v>4390</v>
      </c>
      <c r="C1473" s="4" t="s">
        <v>4391</v>
      </c>
      <c r="D1473" s="6">
        <v>3.7269643345160498E-6</v>
      </c>
      <c r="E1473" s="6">
        <v>3.7852003933245701E-6</v>
      </c>
      <c r="F1473" s="6">
        <v>4.5258635407463E-6</v>
      </c>
      <c r="G1473" s="6">
        <v>4.4519266225376803E-6</v>
      </c>
      <c r="H1473" s="6">
        <v>6.8615956181537404E-6</v>
      </c>
      <c r="I1473" s="6">
        <v>6.5298588500528696E-6</v>
      </c>
      <c r="J1473" s="6">
        <v>7.1071366897680502E-6</v>
      </c>
      <c r="K1473" s="6">
        <v>7.3529497282951998E-6</v>
      </c>
      <c r="L1473" s="6">
        <v>7.9203335475200198E-6</v>
      </c>
      <c r="M1473" s="6">
        <v>7.9988197178195694E-6</v>
      </c>
      <c r="N1473" s="4" t="b">
        <f>_xlfn.XLOOKUP(Table2[[#This Row],[Protein]],Table3[name],Table3[subloc_assigned],"")&lt;&gt;""</f>
        <v>0</v>
      </c>
      <c r="O1473" s="6" t="str" cm="1">
        <f t="array" ref="O1473">IF(Table2[[#This Row],[modeled?]]," "&amp;_xlfn.TEXTJOIN(" ",FALSE,_xlfn._xlws.FILTER(Table3[subloc_assigned],Table3[name]=Table2[[#This Row],[Protein]],""))&amp;" ","")</f>
        <v/>
      </c>
      <c r="P1473" s="6" t="b">
        <f>OR(ISNUMBER(FIND(" m ",Table2[[#This Row],[loc?]])),ISNUMBER(FIND(" mm ",Table2[[#This Row],[loc?]])))</f>
        <v>0</v>
      </c>
      <c r="Q1473" s="6" t="b">
        <f>AND(OR(ISNUMBER(FIND(" m ",Table2[[#This Row],[loc?]])),ISNUMBER(FIND(" mm ",Table2[[#This Row],[loc?]]))),SUBSTITUTE(SUBSTITUTE(Table2[[#This Row],[loc?]]," m ","")," mm ","")="")</f>
        <v>0</v>
      </c>
      <c r="R1473" s="36" cm="1">
        <f t="array" ref="R1473">AVERAGE(IF(Table2[[#This Row],[Min_aerobic_1]:[Min_aerobic_2]]="NA",0,Table2[[#This Row],[Min_aerobic_1]:[Min_aerobic_2]]))</f>
        <v>3.7560823639203098E-6</v>
      </c>
    </row>
    <row r="1474" spans="1:18" x14ac:dyDescent="0.35">
      <c r="A1474" s="4" t="s">
        <v>4392</v>
      </c>
      <c r="B1474" s="4" t="s">
        <v>4393</v>
      </c>
      <c r="C1474" s="4" t="s">
        <v>4394</v>
      </c>
      <c r="D1474" s="6">
        <v>4.7345222344880302E-5</v>
      </c>
      <c r="E1474" s="6">
        <v>4.3838347042666098E-5</v>
      </c>
      <c r="F1474" s="6">
        <v>5.5753937477886701E-5</v>
      </c>
      <c r="G1474" s="6">
        <v>5.6632708915370901E-5</v>
      </c>
      <c r="H1474" s="6">
        <v>3.44538083979761E-5</v>
      </c>
      <c r="I1474" s="6">
        <v>3.46591326938115E-5</v>
      </c>
      <c r="J1474" s="6">
        <v>3.4758647973696599E-5</v>
      </c>
      <c r="K1474" s="6">
        <v>3.7817040487574299E-5</v>
      </c>
      <c r="L1474" s="6">
        <v>4.2294489007765398E-5</v>
      </c>
      <c r="M1474" s="6">
        <v>4.3666813574875599E-5</v>
      </c>
      <c r="N1474" s="4" t="b">
        <f>_xlfn.XLOOKUP(Table2[[#This Row],[Protein]],Table3[name],Table3[subloc_assigned],"")&lt;&gt;""</f>
        <v>0</v>
      </c>
      <c r="O1474" s="6" t="str" cm="1">
        <f t="array" ref="O1474">IF(Table2[[#This Row],[modeled?]]," "&amp;_xlfn.TEXTJOIN(" ",FALSE,_xlfn._xlws.FILTER(Table3[subloc_assigned],Table3[name]=Table2[[#This Row],[Protein]],""))&amp;" ","")</f>
        <v/>
      </c>
      <c r="P1474" s="6" t="b">
        <f>OR(ISNUMBER(FIND(" m ",Table2[[#This Row],[loc?]])),ISNUMBER(FIND(" mm ",Table2[[#This Row],[loc?]])))</f>
        <v>0</v>
      </c>
      <c r="Q1474" s="6" t="b">
        <f>AND(OR(ISNUMBER(FIND(" m ",Table2[[#This Row],[loc?]])),ISNUMBER(FIND(" mm ",Table2[[#This Row],[loc?]]))),SUBSTITUTE(SUBSTITUTE(Table2[[#This Row],[loc?]]," m ","")," mm ","")="")</f>
        <v>0</v>
      </c>
      <c r="R1474" s="36" cm="1">
        <f t="array" ref="R1474">AVERAGE(IF(Table2[[#This Row],[Min_aerobic_1]:[Min_aerobic_2]]="NA",0,Table2[[#This Row],[Min_aerobic_1]:[Min_aerobic_2]]))</f>
        <v>4.55917846937732E-5</v>
      </c>
    </row>
    <row r="1475" spans="1:18" x14ac:dyDescent="0.35">
      <c r="A1475" s="4" t="s">
        <v>4395</v>
      </c>
      <c r="B1475" s="4" t="s">
        <v>4396</v>
      </c>
      <c r="C1475" s="4" t="s">
        <v>4397</v>
      </c>
      <c r="D1475" s="6">
        <v>1.2673021410155301E-6</v>
      </c>
      <c r="E1475" s="6">
        <v>1.5120964203281899E-6</v>
      </c>
      <c r="F1475" s="6">
        <v>1.21963391104669E-6</v>
      </c>
      <c r="G1475" s="6">
        <v>1.1628150539034301E-6</v>
      </c>
      <c r="H1475" s="6">
        <v>3.1978559872536199E-6</v>
      </c>
      <c r="I1475" s="6">
        <v>3.0920604031144401E-6</v>
      </c>
      <c r="J1475" s="6">
        <v>3.37724675962337E-6</v>
      </c>
      <c r="K1475" s="6">
        <v>2.7559859720687201E-6</v>
      </c>
      <c r="L1475" s="6">
        <v>2.9888003805868098E-6</v>
      </c>
      <c r="M1475" s="6">
        <v>2.97631987979391E-6</v>
      </c>
      <c r="N1475" s="4" t="b">
        <f>_xlfn.XLOOKUP(Table2[[#This Row],[Protein]],Table3[name],Table3[subloc_assigned],"")&lt;&gt;""</f>
        <v>0</v>
      </c>
      <c r="O1475" s="6" t="str" cm="1">
        <f t="array" ref="O1475">IF(Table2[[#This Row],[modeled?]]," "&amp;_xlfn.TEXTJOIN(" ",FALSE,_xlfn._xlws.FILTER(Table3[subloc_assigned],Table3[name]=Table2[[#This Row],[Protein]],""))&amp;" ","")</f>
        <v/>
      </c>
      <c r="P1475" s="6" t="b">
        <f>OR(ISNUMBER(FIND(" m ",Table2[[#This Row],[loc?]])),ISNUMBER(FIND(" mm ",Table2[[#This Row],[loc?]])))</f>
        <v>0</v>
      </c>
      <c r="Q1475" s="6" t="b">
        <f>AND(OR(ISNUMBER(FIND(" m ",Table2[[#This Row],[loc?]])),ISNUMBER(FIND(" mm ",Table2[[#This Row],[loc?]]))),SUBSTITUTE(SUBSTITUTE(Table2[[#This Row],[loc?]]," m ","")," mm ","")="")</f>
        <v>0</v>
      </c>
      <c r="R1475" s="36" cm="1">
        <f t="array" ref="R1475">AVERAGE(IF(Table2[[#This Row],[Min_aerobic_1]:[Min_aerobic_2]]="NA",0,Table2[[#This Row],[Min_aerobic_1]:[Min_aerobic_2]]))</f>
        <v>1.3896992806718601E-6</v>
      </c>
    </row>
    <row r="1476" spans="1:18" x14ac:dyDescent="0.35">
      <c r="A1476" s="4" t="s">
        <v>4398</v>
      </c>
      <c r="B1476" s="4" t="s">
        <v>4399</v>
      </c>
      <c r="C1476" s="4" t="s">
        <v>4400</v>
      </c>
      <c r="D1476" s="4">
        <v>3.7437247515180997E-4</v>
      </c>
      <c r="E1476" s="4">
        <v>3.3366623387421398E-4</v>
      </c>
      <c r="F1476" s="4">
        <v>3.59138812064111E-4</v>
      </c>
      <c r="G1476" s="4">
        <v>3.6939505877211002E-4</v>
      </c>
      <c r="H1476" s="4">
        <v>2.5361743971788399E-4</v>
      </c>
      <c r="I1476" s="4">
        <v>2.52026978965789E-4</v>
      </c>
      <c r="J1476" s="4">
        <v>2.5215682836840801E-4</v>
      </c>
      <c r="K1476" s="4">
        <v>2.4796941741406301E-4</v>
      </c>
      <c r="L1476" s="4">
        <v>2.6233816841439098E-4</v>
      </c>
      <c r="M1476" s="4">
        <v>2.6124270826249598E-4</v>
      </c>
      <c r="N1476" s="4" t="b">
        <f>_xlfn.XLOOKUP(Table2[[#This Row],[Protein]],Table3[name],Table3[subloc_assigned],"")&lt;&gt;""</f>
        <v>0</v>
      </c>
      <c r="O1476" s="6" t="str" cm="1">
        <f t="array" ref="O1476">IF(Table2[[#This Row],[modeled?]]," "&amp;_xlfn.TEXTJOIN(" ",FALSE,_xlfn._xlws.FILTER(Table3[subloc_assigned],Table3[name]=Table2[[#This Row],[Protein]],""))&amp;" ","")</f>
        <v/>
      </c>
      <c r="P1476" s="6" t="b">
        <f>OR(ISNUMBER(FIND(" m ",Table2[[#This Row],[loc?]])),ISNUMBER(FIND(" mm ",Table2[[#This Row],[loc?]])))</f>
        <v>0</v>
      </c>
      <c r="Q1476" s="6" t="b">
        <f>AND(OR(ISNUMBER(FIND(" m ",Table2[[#This Row],[loc?]])),ISNUMBER(FIND(" mm ",Table2[[#This Row],[loc?]]))),SUBSTITUTE(SUBSTITUTE(Table2[[#This Row],[loc?]]," m ","")," mm ","")="")</f>
        <v>0</v>
      </c>
      <c r="R1476" s="36" cm="1">
        <f t="array" ref="R1476">AVERAGE(IF(Table2[[#This Row],[Min_aerobic_1]:[Min_aerobic_2]]="NA",0,Table2[[#This Row],[Min_aerobic_1]:[Min_aerobic_2]]))</f>
        <v>3.5401935451301195E-4</v>
      </c>
    </row>
    <row r="1477" spans="1:18" x14ac:dyDescent="0.35">
      <c r="A1477" s="4" t="s">
        <v>4401</v>
      </c>
      <c r="B1477" s="4" t="s">
        <v>4402</v>
      </c>
      <c r="C1477" s="4" t="s">
        <v>4402</v>
      </c>
      <c r="D1477" s="6">
        <v>3.2698466987108201E-6</v>
      </c>
      <c r="E1477" s="6">
        <v>2.5828234482432001E-6</v>
      </c>
      <c r="F1477" s="6">
        <v>2.5202954469222698E-6</v>
      </c>
      <c r="G1477" s="6">
        <v>2.8086998181520198E-6</v>
      </c>
      <c r="H1477" s="6">
        <v>3.77799385260885E-6</v>
      </c>
      <c r="I1477" s="6">
        <v>3.6365887648787602E-6</v>
      </c>
      <c r="J1477" s="6">
        <v>3.78835012815058E-6</v>
      </c>
      <c r="K1477" s="6">
        <v>3.1600376626011298E-6</v>
      </c>
      <c r="L1477" s="6">
        <v>3.4368966923463199E-6</v>
      </c>
      <c r="M1477" s="6">
        <v>3.1744423426011898E-6</v>
      </c>
      <c r="N1477" s="4" t="b">
        <f>_xlfn.XLOOKUP(Table2[[#This Row],[Protein]],Table3[name],Table3[subloc_assigned],"")&lt;&gt;""</f>
        <v>0</v>
      </c>
      <c r="O1477" s="6" t="str" cm="1">
        <f t="array" ref="O1477">IF(Table2[[#This Row],[modeled?]]," "&amp;_xlfn.TEXTJOIN(" ",FALSE,_xlfn._xlws.FILTER(Table3[subloc_assigned],Table3[name]=Table2[[#This Row],[Protein]],""))&amp;" ","")</f>
        <v/>
      </c>
      <c r="P1477" s="6" t="b">
        <f>OR(ISNUMBER(FIND(" m ",Table2[[#This Row],[loc?]])),ISNUMBER(FIND(" mm ",Table2[[#This Row],[loc?]])))</f>
        <v>0</v>
      </c>
      <c r="Q1477" s="6" t="b">
        <f>AND(OR(ISNUMBER(FIND(" m ",Table2[[#This Row],[loc?]])),ISNUMBER(FIND(" mm ",Table2[[#This Row],[loc?]]))),SUBSTITUTE(SUBSTITUTE(Table2[[#This Row],[loc?]]," m ","")," mm ","")="")</f>
        <v>0</v>
      </c>
      <c r="R1477" s="36" cm="1">
        <f t="array" ref="R1477">AVERAGE(IF(Table2[[#This Row],[Min_aerobic_1]:[Min_aerobic_2]]="NA",0,Table2[[#This Row],[Min_aerobic_1]:[Min_aerobic_2]]))</f>
        <v>2.9263350734770099E-6</v>
      </c>
    </row>
    <row r="1478" spans="1:18" x14ac:dyDescent="0.35">
      <c r="A1478" s="4" t="s">
        <v>4403</v>
      </c>
      <c r="B1478" s="4" t="s">
        <v>4404</v>
      </c>
      <c r="C1478" s="4" t="s">
        <v>4405</v>
      </c>
      <c r="D1478" s="6">
        <v>2.12468258298214E-5</v>
      </c>
      <c r="E1478" s="6">
        <v>1.9225725943243299E-5</v>
      </c>
      <c r="F1478" s="6">
        <v>3.1655853890819302E-6</v>
      </c>
      <c r="G1478" s="6">
        <v>3.2298205965451802E-6</v>
      </c>
      <c r="H1478" s="4" t="s">
        <v>19</v>
      </c>
      <c r="I1478" s="4" t="s">
        <v>19</v>
      </c>
      <c r="J1478" s="4" t="s">
        <v>19</v>
      </c>
      <c r="K1478" s="4" t="s">
        <v>19</v>
      </c>
      <c r="L1478" s="4" t="s">
        <v>19</v>
      </c>
      <c r="M1478" s="4" t="s">
        <v>19</v>
      </c>
      <c r="N1478" s="4" t="b">
        <f>_xlfn.XLOOKUP(Table2[[#This Row],[Protein]],Table3[name],Table3[subloc_assigned],"")&lt;&gt;""</f>
        <v>1</v>
      </c>
      <c r="O1478" s="6" t="str" cm="1">
        <f t="array" ref="O1478">IF(Table2[[#This Row],[modeled?]]," "&amp;_xlfn.TEXTJOIN(" ",FALSE,_xlfn._xlws.FILTER(Table3[subloc_assigned],Table3[name]=Table2[[#This Row],[Protein]],""))&amp;" ","")</f>
        <v xml:space="preserve"> en </v>
      </c>
      <c r="P1478" s="6" t="b">
        <f>OR(ISNUMBER(FIND(" m ",Table2[[#This Row],[loc?]])),ISNUMBER(FIND(" mm ",Table2[[#This Row],[loc?]])))</f>
        <v>0</v>
      </c>
      <c r="Q1478" s="6" t="b">
        <f>AND(OR(ISNUMBER(FIND(" m ",Table2[[#This Row],[loc?]])),ISNUMBER(FIND(" mm ",Table2[[#This Row],[loc?]]))),SUBSTITUTE(SUBSTITUTE(Table2[[#This Row],[loc?]]," m ","")," mm ","")="")</f>
        <v>0</v>
      </c>
      <c r="R1478" s="36" cm="1">
        <f t="array" ref="R1478">AVERAGE(IF(Table2[[#This Row],[Min_aerobic_1]:[Min_aerobic_2]]="NA",0,Table2[[#This Row],[Min_aerobic_1]:[Min_aerobic_2]]))</f>
        <v>2.023627588653235E-5</v>
      </c>
    </row>
    <row r="1479" spans="1:18" x14ac:dyDescent="0.35">
      <c r="A1479" s="4" t="s">
        <v>4406</v>
      </c>
      <c r="B1479" s="4" t="s">
        <v>4407</v>
      </c>
      <c r="C1479" s="4" t="s">
        <v>4408</v>
      </c>
      <c r="D1479" s="6">
        <v>6.2768473310228094E-5</v>
      </c>
      <c r="E1479" s="6">
        <v>5.5995509423277198E-5</v>
      </c>
      <c r="F1479" s="6">
        <v>7.0641920898593496E-5</v>
      </c>
      <c r="G1479" s="6">
        <v>7.0099528717486697E-5</v>
      </c>
      <c r="H1479" s="6">
        <v>6.5120716368685495E-5</v>
      </c>
      <c r="I1479" s="6">
        <v>6.3974844722965304E-5</v>
      </c>
      <c r="J1479" s="6">
        <v>6.7273317960504298E-5</v>
      </c>
      <c r="K1479" s="6">
        <v>6.9721538487306901E-5</v>
      </c>
      <c r="L1479" s="6">
        <v>7.1399912255484205E-5</v>
      </c>
      <c r="M1479" s="6">
        <v>7.2709117350911796E-5</v>
      </c>
      <c r="N1479" s="4" t="b">
        <f>_xlfn.XLOOKUP(Table2[[#This Row],[Protein]],Table3[name],Table3[subloc_assigned],"")&lt;&gt;""</f>
        <v>1</v>
      </c>
      <c r="O1479" s="6" t="str" cm="1">
        <f t="array" ref="O1479">IF(Table2[[#This Row],[modeled?]]," "&amp;_xlfn.TEXTJOIN(" ",FALSE,_xlfn._xlws.FILTER(Table3[subloc_assigned],Table3[name]=Table2[[#This Row],[Protein]],""))&amp;" ","")</f>
        <v xml:space="preserve"> c </v>
      </c>
      <c r="P1479" s="6" t="b">
        <f>OR(ISNUMBER(FIND(" m ",Table2[[#This Row],[loc?]])),ISNUMBER(FIND(" mm ",Table2[[#This Row],[loc?]])))</f>
        <v>0</v>
      </c>
      <c r="Q1479" s="6" t="b">
        <f>AND(OR(ISNUMBER(FIND(" m ",Table2[[#This Row],[loc?]])),ISNUMBER(FIND(" mm ",Table2[[#This Row],[loc?]]))),SUBSTITUTE(SUBSTITUTE(Table2[[#This Row],[loc?]]," m ","")," mm ","")="")</f>
        <v>0</v>
      </c>
      <c r="R1479" s="36" cm="1">
        <f t="array" ref="R1479">AVERAGE(IF(Table2[[#This Row],[Min_aerobic_1]:[Min_aerobic_2]]="NA",0,Table2[[#This Row],[Min_aerobic_1]:[Min_aerobic_2]]))</f>
        <v>5.9381991366752646E-5</v>
      </c>
    </row>
    <row r="1480" spans="1:18" x14ac:dyDescent="0.35">
      <c r="A1480" s="4" t="s">
        <v>4409</v>
      </c>
      <c r="B1480" s="4" t="s">
        <v>4410</v>
      </c>
      <c r="C1480" s="4" t="s">
        <v>4411</v>
      </c>
      <c r="D1480" s="6">
        <v>4.0525154893498102E-5</v>
      </c>
      <c r="E1480" s="6">
        <v>3.6919317629377102E-5</v>
      </c>
      <c r="F1480" s="6">
        <v>4.3150974755237903E-5</v>
      </c>
      <c r="G1480" s="6">
        <v>4.2793345119797E-5</v>
      </c>
      <c r="H1480" s="6">
        <v>1.4353410790811601E-5</v>
      </c>
      <c r="I1480" s="6">
        <v>1.3054391902641801E-5</v>
      </c>
      <c r="J1480" s="6">
        <v>1.36245965803758E-5</v>
      </c>
      <c r="K1480" s="6">
        <v>1.37669263311853E-5</v>
      </c>
      <c r="L1480" s="6">
        <v>1.46729913004064E-5</v>
      </c>
      <c r="M1480" s="6">
        <v>1.57516419257118E-5</v>
      </c>
      <c r="N1480" s="4" t="b">
        <f>_xlfn.XLOOKUP(Table2[[#This Row],[Protein]],Table3[name],Table3[subloc_assigned],"")&lt;&gt;""</f>
        <v>1</v>
      </c>
      <c r="O1480" s="6" t="str" cm="1">
        <f t="array" ref="O1480">IF(Table2[[#This Row],[modeled?]]," "&amp;_xlfn.TEXTJOIN(" ",FALSE,_xlfn._xlws.FILTER(Table3[subloc_assigned],Table3[name]=Table2[[#This Row],[Protein]],""))&amp;" ","")</f>
        <v xml:space="preserve"> c </v>
      </c>
      <c r="P1480" s="6" t="b">
        <f>OR(ISNUMBER(FIND(" m ",Table2[[#This Row],[loc?]])),ISNUMBER(FIND(" mm ",Table2[[#This Row],[loc?]])))</f>
        <v>0</v>
      </c>
      <c r="Q1480" s="6" t="b">
        <f>AND(OR(ISNUMBER(FIND(" m ",Table2[[#This Row],[loc?]])),ISNUMBER(FIND(" mm ",Table2[[#This Row],[loc?]]))),SUBSTITUTE(SUBSTITUTE(Table2[[#This Row],[loc?]]," m ","")," mm ","")="")</f>
        <v>0</v>
      </c>
      <c r="R1480" s="36" cm="1">
        <f t="array" ref="R1480">AVERAGE(IF(Table2[[#This Row],[Min_aerobic_1]:[Min_aerobic_2]]="NA",0,Table2[[#This Row],[Min_aerobic_1]:[Min_aerobic_2]]))</f>
        <v>3.8722236261437605E-5</v>
      </c>
    </row>
    <row r="1481" spans="1:18" x14ac:dyDescent="0.35">
      <c r="A1481" s="4" t="s">
        <v>4412</v>
      </c>
      <c r="B1481" s="4" t="s">
        <v>4413</v>
      </c>
      <c r="C1481" s="4" t="s">
        <v>4414</v>
      </c>
      <c r="D1481" s="6">
        <v>7.5053866061712005E-7</v>
      </c>
      <c r="E1481" s="6">
        <v>6.7316579262055896E-7</v>
      </c>
      <c r="F1481" s="6">
        <v>8.8132913566215303E-7</v>
      </c>
      <c r="G1481" s="6">
        <v>7.1850232915158095E-7</v>
      </c>
      <c r="H1481" s="6">
        <v>2.11377181426594E-6</v>
      </c>
      <c r="I1481" s="6">
        <v>2.1356708214124001E-6</v>
      </c>
      <c r="J1481" s="6">
        <v>2.1129571173602699E-6</v>
      </c>
      <c r="K1481" s="6">
        <v>2.3629589529699E-6</v>
      </c>
      <c r="L1481" s="6">
        <v>2.3468577709707801E-6</v>
      </c>
      <c r="M1481" s="6">
        <v>2.35884594208691E-6</v>
      </c>
      <c r="N1481" s="4" t="b">
        <f>_xlfn.XLOOKUP(Table2[[#This Row],[Protein]],Table3[name],Table3[subloc_assigned],"")&lt;&gt;""</f>
        <v>0</v>
      </c>
      <c r="O1481" s="6" t="str" cm="1">
        <f t="array" ref="O1481">IF(Table2[[#This Row],[modeled?]]," "&amp;_xlfn.TEXTJOIN(" ",FALSE,_xlfn._xlws.FILTER(Table3[subloc_assigned],Table3[name]=Table2[[#This Row],[Protein]],""))&amp;" ","")</f>
        <v/>
      </c>
      <c r="P1481" s="6" t="b">
        <f>OR(ISNUMBER(FIND(" m ",Table2[[#This Row],[loc?]])),ISNUMBER(FIND(" mm ",Table2[[#This Row],[loc?]])))</f>
        <v>0</v>
      </c>
      <c r="Q1481" s="6" t="b">
        <f>AND(OR(ISNUMBER(FIND(" m ",Table2[[#This Row],[loc?]])),ISNUMBER(FIND(" mm ",Table2[[#This Row],[loc?]]))),SUBSTITUTE(SUBSTITUTE(Table2[[#This Row],[loc?]]," m ","")," mm ","")="")</f>
        <v>0</v>
      </c>
      <c r="R1481" s="36" cm="1">
        <f t="array" ref="R1481">AVERAGE(IF(Table2[[#This Row],[Min_aerobic_1]:[Min_aerobic_2]]="NA",0,Table2[[#This Row],[Min_aerobic_1]:[Min_aerobic_2]]))</f>
        <v>7.1185222661883956E-7</v>
      </c>
    </row>
    <row r="1482" spans="1:18" x14ac:dyDescent="0.35">
      <c r="A1482" s="4" t="s">
        <v>4415</v>
      </c>
      <c r="B1482" s="4" t="s">
        <v>4416</v>
      </c>
      <c r="C1482" s="4" t="s">
        <v>4417</v>
      </c>
      <c r="D1482" s="6">
        <v>7.2305554893825104E-6</v>
      </c>
      <c r="E1482" s="6">
        <v>8.7518554649914608E-6</v>
      </c>
      <c r="F1482" s="6">
        <v>7.2349315671765503E-6</v>
      </c>
      <c r="G1482" s="6">
        <v>7.4964669515336098E-6</v>
      </c>
      <c r="H1482" s="6">
        <v>3.22559796071493E-6</v>
      </c>
      <c r="I1482" s="6">
        <v>3.39665797426273E-6</v>
      </c>
      <c r="J1482" s="6">
        <v>3.51481176603538E-6</v>
      </c>
      <c r="K1482" s="6">
        <v>3.17671382535384E-6</v>
      </c>
      <c r="L1482" s="6">
        <v>3.5445289992815698E-6</v>
      </c>
      <c r="M1482" s="6">
        <v>3.5709768185813202E-6</v>
      </c>
      <c r="N1482" s="4" t="b">
        <f>_xlfn.XLOOKUP(Table2[[#This Row],[Protein]],Table3[name],Table3[subloc_assigned],"")&lt;&gt;""</f>
        <v>0</v>
      </c>
      <c r="O1482" s="6" t="str" cm="1">
        <f t="array" ref="O1482">IF(Table2[[#This Row],[modeled?]]," "&amp;_xlfn.TEXTJOIN(" ",FALSE,_xlfn._xlws.FILTER(Table3[subloc_assigned],Table3[name]=Table2[[#This Row],[Protein]],""))&amp;" ","")</f>
        <v/>
      </c>
      <c r="P1482" s="6" t="b">
        <f>OR(ISNUMBER(FIND(" m ",Table2[[#This Row],[loc?]])),ISNUMBER(FIND(" mm ",Table2[[#This Row],[loc?]])))</f>
        <v>0</v>
      </c>
      <c r="Q1482" s="6" t="b">
        <f>AND(OR(ISNUMBER(FIND(" m ",Table2[[#This Row],[loc?]])),ISNUMBER(FIND(" mm ",Table2[[#This Row],[loc?]]))),SUBSTITUTE(SUBSTITUTE(Table2[[#This Row],[loc?]]," m ","")," mm ","")="")</f>
        <v>0</v>
      </c>
      <c r="R1482" s="36" cm="1">
        <f t="array" ref="R1482">AVERAGE(IF(Table2[[#This Row],[Min_aerobic_1]:[Min_aerobic_2]]="NA",0,Table2[[#This Row],[Min_aerobic_1]:[Min_aerobic_2]]))</f>
        <v>7.991205477186986E-6</v>
      </c>
    </row>
    <row r="1483" spans="1:18" x14ac:dyDescent="0.35">
      <c r="A1483" s="4" t="s">
        <v>4418</v>
      </c>
      <c r="B1483" s="4" t="s">
        <v>4419</v>
      </c>
      <c r="C1483" s="4" t="s">
        <v>4420</v>
      </c>
      <c r="D1483" s="4">
        <v>6.2951106605717798E-4</v>
      </c>
      <c r="E1483" s="4">
        <v>6.3967968359913095E-4</v>
      </c>
      <c r="F1483" s="4">
        <v>7.0874978761340803E-4</v>
      </c>
      <c r="G1483" s="4">
        <v>7.0939837983386897E-4</v>
      </c>
      <c r="H1483" s="4">
        <v>5.5094368309345097E-4</v>
      </c>
      <c r="I1483" s="4">
        <v>5.6030559970053997E-4</v>
      </c>
      <c r="J1483" s="4">
        <v>5.3570557820233403E-4</v>
      </c>
      <c r="K1483" s="4">
        <v>5.8719933323724601E-4</v>
      </c>
      <c r="L1483" s="4">
        <v>6.3096585983548898E-4</v>
      </c>
      <c r="M1483" s="4">
        <v>6.2570837073229002E-4</v>
      </c>
      <c r="N1483" s="4" t="b">
        <f>_xlfn.XLOOKUP(Table2[[#This Row],[Protein]],Table3[name],Table3[subloc_assigned],"")&lt;&gt;""</f>
        <v>0</v>
      </c>
      <c r="O1483" s="6" t="str" cm="1">
        <f t="array" ref="O1483">IF(Table2[[#This Row],[modeled?]]," "&amp;_xlfn.TEXTJOIN(" ",FALSE,_xlfn._xlws.FILTER(Table3[subloc_assigned],Table3[name]=Table2[[#This Row],[Protein]],""))&amp;" ","")</f>
        <v/>
      </c>
      <c r="P1483" s="6" t="b">
        <f>OR(ISNUMBER(FIND(" m ",Table2[[#This Row],[loc?]])),ISNUMBER(FIND(" mm ",Table2[[#This Row],[loc?]])))</f>
        <v>0</v>
      </c>
      <c r="Q1483" s="6" t="b">
        <f>AND(OR(ISNUMBER(FIND(" m ",Table2[[#This Row],[loc?]])),ISNUMBER(FIND(" mm ",Table2[[#This Row],[loc?]]))),SUBSTITUTE(SUBSTITUTE(Table2[[#This Row],[loc?]]," m ","")," mm ","")="")</f>
        <v>0</v>
      </c>
      <c r="R1483" s="36" cm="1">
        <f t="array" ref="R1483">AVERAGE(IF(Table2[[#This Row],[Min_aerobic_1]:[Min_aerobic_2]]="NA",0,Table2[[#This Row],[Min_aerobic_1]:[Min_aerobic_2]]))</f>
        <v>6.3459537482815447E-4</v>
      </c>
    </row>
    <row r="1484" spans="1:18" x14ac:dyDescent="0.35">
      <c r="A1484" s="4" t="s">
        <v>4421</v>
      </c>
      <c r="B1484" s="4" t="s">
        <v>4422</v>
      </c>
      <c r="C1484" s="4" t="s">
        <v>4423</v>
      </c>
      <c r="D1484" s="6">
        <v>4.8539511544416803E-6</v>
      </c>
      <c r="E1484" s="6">
        <v>3.9592610097534399E-6</v>
      </c>
      <c r="F1484" s="6">
        <v>5.45715641368557E-6</v>
      </c>
      <c r="G1484" s="6">
        <v>5.3862010496419799E-6</v>
      </c>
      <c r="H1484" s="6">
        <v>2.32429318509202E-6</v>
      </c>
      <c r="I1484" s="6">
        <v>2.24991272456675E-6</v>
      </c>
      <c r="J1484" s="6">
        <v>2.2933417910242999E-6</v>
      </c>
      <c r="K1484" s="6">
        <v>2.46981068851368E-6</v>
      </c>
      <c r="L1484" s="6">
        <v>2.7472654941070302E-6</v>
      </c>
      <c r="M1484" s="6">
        <v>2.7210850163828402E-6</v>
      </c>
      <c r="N1484" s="4" t="b">
        <f>_xlfn.XLOOKUP(Table2[[#This Row],[Protein]],Table3[name],Table3[subloc_assigned],"")&lt;&gt;""</f>
        <v>0</v>
      </c>
      <c r="O1484" s="6" t="str" cm="1">
        <f t="array" ref="O1484">IF(Table2[[#This Row],[modeled?]]," "&amp;_xlfn.TEXTJOIN(" ",FALSE,_xlfn._xlws.FILTER(Table3[subloc_assigned],Table3[name]=Table2[[#This Row],[Protein]],""))&amp;" ","")</f>
        <v/>
      </c>
      <c r="P1484" s="6" t="b">
        <f>OR(ISNUMBER(FIND(" m ",Table2[[#This Row],[loc?]])),ISNUMBER(FIND(" mm ",Table2[[#This Row],[loc?]])))</f>
        <v>0</v>
      </c>
      <c r="Q1484" s="6" t="b">
        <f>AND(OR(ISNUMBER(FIND(" m ",Table2[[#This Row],[loc?]])),ISNUMBER(FIND(" mm ",Table2[[#This Row],[loc?]]))),SUBSTITUTE(SUBSTITUTE(Table2[[#This Row],[loc?]]," m ","")," mm ","")="")</f>
        <v>0</v>
      </c>
      <c r="R1484" s="36" cm="1">
        <f t="array" ref="R1484">AVERAGE(IF(Table2[[#This Row],[Min_aerobic_1]:[Min_aerobic_2]]="NA",0,Table2[[#This Row],[Min_aerobic_1]:[Min_aerobic_2]]))</f>
        <v>4.4066060820975597E-6</v>
      </c>
    </row>
    <row r="1485" spans="1:18" x14ac:dyDescent="0.35">
      <c r="A1485" s="4" t="s">
        <v>4424</v>
      </c>
      <c r="B1485" s="4" t="s">
        <v>4425</v>
      </c>
      <c r="C1485" s="4" t="s">
        <v>4426</v>
      </c>
      <c r="D1485" s="6">
        <v>3.3429563035237399E-5</v>
      </c>
      <c r="E1485" s="6">
        <v>2.79531153855603E-5</v>
      </c>
      <c r="F1485" s="6">
        <v>3.4903967006882901E-5</v>
      </c>
      <c r="G1485" s="6">
        <v>3.56338251771054E-5</v>
      </c>
      <c r="H1485" s="6">
        <v>2.5651943008175401E-5</v>
      </c>
      <c r="I1485" s="6">
        <v>2.5833677842930099E-5</v>
      </c>
      <c r="J1485" s="6">
        <v>2.66661348324696E-5</v>
      </c>
      <c r="K1485" s="6">
        <v>2.85923518005812E-5</v>
      </c>
      <c r="L1485" s="6">
        <v>3.0342092258831802E-5</v>
      </c>
      <c r="M1485" s="6">
        <v>2.9670969627319099E-5</v>
      </c>
      <c r="N1485" s="4" t="b">
        <f>_xlfn.XLOOKUP(Table2[[#This Row],[Protein]],Table3[name],Table3[subloc_assigned],"")&lt;&gt;""</f>
        <v>0</v>
      </c>
      <c r="O1485" s="6" t="str" cm="1">
        <f t="array" ref="O1485">IF(Table2[[#This Row],[modeled?]]," "&amp;_xlfn.TEXTJOIN(" ",FALSE,_xlfn._xlws.FILTER(Table3[subloc_assigned],Table3[name]=Table2[[#This Row],[Protein]],""))&amp;" ","")</f>
        <v/>
      </c>
      <c r="P1485" s="6" t="b">
        <f>OR(ISNUMBER(FIND(" m ",Table2[[#This Row],[loc?]])),ISNUMBER(FIND(" mm ",Table2[[#This Row],[loc?]])))</f>
        <v>0</v>
      </c>
      <c r="Q1485" s="6" t="b">
        <f>AND(OR(ISNUMBER(FIND(" m ",Table2[[#This Row],[loc?]])),ISNUMBER(FIND(" mm ",Table2[[#This Row],[loc?]]))),SUBSTITUTE(SUBSTITUTE(Table2[[#This Row],[loc?]]," m ","")," mm ","")="")</f>
        <v>0</v>
      </c>
      <c r="R1485" s="36" cm="1">
        <f t="array" ref="R1485">AVERAGE(IF(Table2[[#This Row],[Min_aerobic_1]:[Min_aerobic_2]]="NA",0,Table2[[#This Row],[Min_aerobic_1]:[Min_aerobic_2]]))</f>
        <v>3.0691339210398846E-5</v>
      </c>
    </row>
    <row r="1486" spans="1:18" x14ac:dyDescent="0.35">
      <c r="A1486" s="4" t="s">
        <v>4427</v>
      </c>
      <c r="B1486" s="4" t="s">
        <v>4428</v>
      </c>
      <c r="C1486" s="4" t="s">
        <v>4429</v>
      </c>
      <c r="D1486" s="4">
        <v>1.3351793476157399E-4</v>
      </c>
      <c r="E1486" s="4">
        <v>2.0514174064816299E-4</v>
      </c>
      <c r="F1486" s="4">
        <v>1.76318670834164E-4</v>
      </c>
      <c r="G1486" s="4">
        <v>2.11894426607446E-4</v>
      </c>
      <c r="H1486" s="4">
        <v>1.95483333868042E-4</v>
      </c>
      <c r="I1486" s="4">
        <v>1.8757222345188701E-4</v>
      </c>
      <c r="J1486" s="4">
        <v>1.9520027232989399E-4</v>
      </c>
      <c r="K1486" s="4">
        <v>2.1353923895617901E-4</v>
      </c>
      <c r="L1486" s="4">
        <v>2.1956741454190099E-4</v>
      </c>
      <c r="M1486" s="4">
        <v>2.19090849733426E-4</v>
      </c>
      <c r="N1486" s="4" t="b">
        <f>_xlfn.XLOOKUP(Table2[[#This Row],[Protein]],Table3[name],Table3[subloc_assigned],"")&lt;&gt;""</f>
        <v>0</v>
      </c>
      <c r="O1486" s="6" t="str" cm="1">
        <f t="array" ref="O1486">IF(Table2[[#This Row],[modeled?]]," "&amp;_xlfn.TEXTJOIN(" ",FALSE,_xlfn._xlws.FILTER(Table3[subloc_assigned],Table3[name]=Table2[[#This Row],[Protein]],""))&amp;" ","")</f>
        <v/>
      </c>
      <c r="P1486" s="6" t="b">
        <f>OR(ISNUMBER(FIND(" m ",Table2[[#This Row],[loc?]])),ISNUMBER(FIND(" mm ",Table2[[#This Row],[loc?]])))</f>
        <v>0</v>
      </c>
      <c r="Q1486" s="6" t="b">
        <f>AND(OR(ISNUMBER(FIND(" m ",Table2[[#This Row],[loc?]])),ISNUMBER(FIND(" mm ",Table2[[#This Row],[loc?]]))),SUBSTITUTE(SUBSTITUTE(Table2[[#This Row],[loc?]]," m ","")," mm ","")="")</f>
        <v>0</v>
      </c>
      <c r="R1486" s="36" cm="1">
        <f t="array" ref="R1486">AVERAGE(IF(Table2[[#This Row],[Min_aerobic_1]:[Min_aerobic_2]]="NA",0,Table2[[#This Row],[Min_aerobic_1]:[Min_aerobic_2]]))</f>
        <v>1.6932983770486849E-4</v>
      </c>
    </row>
    <row r="1487" spans="1:18" x14ac:dyDescent="0.35">
      <c r="A1487" s="4" t="s">
        <v>4430</v>
      </c>
      <c r="B1487" s="4" t="s">
        <v>4431</v>
      </c>
      <c r="C1487" s="4" t="s">
        <v>4432</v>
      </c>
      <c r="D1487" s="6">
        <v>4.5032738571266698E-5</v>
      </c>
      <c r="E1487" s="6">
        <v>3.8723836854496102E-5</v>
      </c>
      <c r="F1487" s="6">
        <v>4.9694257056470899E-5</v>
      </c>
      <c r="G1487" s="6">
        <v>4.9918432013530701E-5</v>
      </c>
      <c r="H1487" s="6">
        <v>1.9959713104433E-5</v>
      </c>
      <c r="I1487" s="6">
        <v>2.2435904415853201E-5</v>
      </c>
      <c r="J1487" s="6">
        <v>2.16185399494386E-5</v>
      </c>
      <c r="K1487" s="6">
        <v>1.9234892388418799E-5</v>
      </c>
      <c r="L1487" s="6">
        <v>2.4095287022637901E-5</v>
      </c>
      <c r="M1487" s="6">
        <v>2.1348199921309701E-5</v>
      </c>
      <c r="N1487" s="4" t="b">
        <f>_xlfn.XLOOKUP(Table2[[#This Row],[Protein]],Table3[name],Table3[subloc_assigned],"")&lt;&gt;""</f>
        <v>1</v>
      </c>
      <c r="O1487" s="6" t="str" cm="1">
        <f t="array" ref="O1487">IF(Table2[[#This Row],[modeled?]]," "&amp;_xlfn.TEXTJOIN(" ",FALSE,_xlfn._xlws.FILTER(Table3[subloc_assigned],Table3[name]=Table2[[#This Row],[Protein]],""))&amp;" ","")</f>
        <v xml:space="preserve"> rm </v>
      </c>
      <c r="P1487" s="6" t="b">
        <f>OR(ISNUMBER(FIND(" m ",Table2[[#This Row],[loc?]])),ISNUMBER(FIND(" mm ",Table2[[#This Row],[loc?]])))</f>
        <v>0</v>
      </c>
      <c r="Q1487" s="6" t="b">
        <f>AND(OR(ISNUMBER(FIND(" m ",Table2[[#This Row],[loc?]])),ISNUMBER(FIND(" mm ",Table2[[#This Row],[loc?]]))),SUBSTITUTE(SUBSTITUTE(Table2[[#This Row],[loc?]]," m ","")," mm ","")="")</f>
        <v>0</v>
      </c>
      <c r="R1487" s="36" cm="1">
        <f t="array" ref="R1487">AVERAGE(IF(Table2[[#This Row],[Min_aerobic_1]:[Min_aerobic_2]]="NA",0,Table2[[#This Row],[Min_aerobic_1]:[Min_aerobic_2]]))</f>
        <v>4.18782877128814E-5</v>
      </c>
    </row>
    <row r="1488" spans="1:18" x14ac:dyDescent="0.35">
      <c r="A1488" s="4" t="s">
        <v>4433</v>
      </c>
      <c r="B1488" s="4" t="s">
        <v>4434</v>
      </c>
      <c r="C1488" s="4" t="s">
        <v>4435</v>
      </c>
      <c r="D1488" s="6">
        <v>9.3646972256075896E-8</v>
      </c>
      <c r="E1488" s="6">
        <v>6.8454298345551995E-8</v>
      </c>
      <c r="F1488" s="6">
        <v>9.0286885259794004E-8</v>
      </c>
      <c r="G1488" s="6">
        <v>1.07446908658133E-7</v>
      </c>
      <c r="H1488" s="6">
        <v>1.01917255551298E-7</v>
      </c>
      <c r="I1488" s="6">
        <v>1.0183530365177099E-7</v>
      </c>
      <c r="J1488" s="6">
        <v>1.05159101277611E-7</v>
      </c>
      <c r="K1488" s="6">
        <v>9.2201625279843298E-8</v>
      </c>
      <c r="L1488" s="6">
        <v>1.07542523182747E-7</v>
      </c>
      <c r="M1488" s="6">
        <v>1.0516731063768399E-7</v>
      </c>
      <c r="N1488" s="4" t="b">
        <f>_xlfn.XLOOKUP(Table2[[#This Row],[Protein]],Table3[name],Table3[subloc_assigned],"")&lt;&gt;""</f>
        <v>0</v>
      </c>
      <c r="O1488" s="6" t="str" cm="1">
        <f t="array" ref="O1488">IF(Table2[[#This Row],[modeled?]]," "&amp;_xlfn.TEXTJOIN(" ",FALSE,_xlfn._xlws.FILTER(Table3[subloc_assigned],Table3[name]=Table2[[#This Row],[Protein]],""))&amp;" ","")</f>
        <v/>
      </c>
      <c r="P1488" s="6" t="b">
        <f>OR(ISNUMBER(FIND(" m ",Table2[[#This Row],[loc?]])),ISNUMBER(FIND(" mm ",Table2[[#This Row],[loc?]])))</f>
        <v>0</v>
      </c>
      <c r="Q1488" s="6" t="b">
        <f>AND(OR(ISNUMBER(FIND(" m ",Table2[[#This Row],[loc?]])),ISNUMBER(FIND(" mm ",Table2[[#This Row],[loc?]]))),SUBSTITUTE(SUBSTITUTE(Table2[[#This Row],[loc?]]," m ","")," mm ","")="")</f>
        <v>0</v>
      </c>
      <c r="R1488" s="36" cm="1">
        <f t="array" ref="R1488">AVERAGE(IF(Table2[[#This Row],[Min_aerobic_1]:[Min_aerobic_2]]="NA",0,Table2[[#This Row],[Min_aerobic_1]:[Min_aerobic_2]]))</f>
        <v>8.1050635300813946E-8</v>
      </c>
    </row>
    <row r="1489" spans="1:18" x14ac:dyDescent="0.35">
      <c r="A1489" s="4" t="s">
        <v>4436</v>
      </c>
      <c r="B1489" s="4" t="s">
        <v>4437</v>
      </c>
      <c r="C1489" s="4" t="s">
        <v>4438</v>
      </c>
      <c r="D1489" s="6">
        <v>6.8446125575875099E-5</v>
      </c>
      <c r="E1489" s="6">
        <v>5.7590031787349997E-5</v>
      </c>
      <c r="F1489" s="6">
        <v>5.7070418546035301E-5</v>
      </c>
      <c r="G1489" s="6">
        <v>6.14140161575483E-5</v>
      </c>
      <c r="H1489" s="6">
        <v>3.13118431568359E-5</v>
      </c>
      <c r="I1489" s="6">
        <v>3.9373054000480998E-5</v>
      </c>
      <c r="J1489" s="6">
        <v>3.75858097100162E-5</v>
      </c>
      <c r="K1489" s="6">
        <v>3.8909004206859602E-5</v>
      </c>
      <c r="L1489" s="6">
        <v>4.01661265110964E-5</v>
      </c>
      <c r="M1489" s="6">
        <v>3.7620875146150998E-5</v>
      </c>
      <c r="N1489" s="4" t="b">
        <f>_xlfn.XLOOKUP(Table2[[#This Row],[Protein]],Table3[name],Table3[subloc_assigned],"")&lt;&gt;""</f>
        <v>0</v>
      </c>
      <c r="O1489" s="6" t="str" cm="1">
        <f t="array" ref="O1489">IF(Table2[[#This Row],[modeled?]]," "&amp;_xlfn.TEXTJOIN(" ",FALSE,_xlfn._xlws.FILTER(Table3[subloc_assigned],Table3[name]=Table2[[#This Row],[Protein]],""))&amp;" ","")</f>
        <v/>
      </c>
      <c r="P1489" s="6" t="b">
        <f>OR(ISNUMBER(FIND(" m ",Table2[[#This Row],[loc?]])),ISNUMBER(FIND(" mm ",Table2[[#This Row],[loc?]])))</f>
        <v>0</v>
      </c>
      <c r="Q1489" s="6" t="b">
        <f>AND(OR(ISNUMBER(FIND(" m ",Table2[[#This Row],[loc?]])),ISNUMBER(FIND(" mm ",Table2[[#This Row],[loc?]]))),SUBSTITUTE(SUBSTITUTE(Table2[[#This Row],[loc?]]," m ","")," mm ","")="")</f>
        <v>0</v>
      </c>
      <c r="R1489" s="36" cm="1">
        <f t="array" ref="R1489">AVERAGE(IF(Table2[[#This Row],[Min_aerobic_1]:[Min_aerobic_2]]="NA",0,Table2[[#This Row],[Min_aerobic_1]:[Min_aerobic_2]]))</f>
        <v>6.3018078681612548E-5</v>
      </c>
    </row>
    <row r="1490" spans="1:18" x14ac:dyDescent="0.35">
      <c r="A1490" s="4" t="s">
        <v>4439</v>
      </c>
      <c r="B1490" s="4" t="s">
        <v>4440</v>
      </c>
      <c r="C1490" s="4" t="s">
        <v>4441</v>
      </c>
      <c r="D1490" s="6">
        <v>6.2987522529535996E-6</v>
      </c>
      <c r="E1490" s="6">
        <v>5.0347345805982398E-6</v>
      </c>
      <c r="F1490" s="6">
        <v>6.16754115894597E-6</v>
      </c>
      <c r="G1490" s="6">
        <v>5.9510514231109699E-6</v>
      </c>
      <c r="H1490" s="6">
        <v>2.3755044291705098E-5</v>
      </c>
      <c r="I1490" s="6">
        <v>2.48650764284992E-5</v>
      </c>
      <c r="J1490" s="6">
        <v>2.34858479093332E-5</v>
      </c>
      <c r="K1490" s="6">
        <v>2.1445190488590198E-5</v>
      </c>
      <c r="L1490" s="6">
        <v>2.3917299035365001E-5</v>
      </c>
      <c r="M1490" s="6">
        <v>2.2998243708605599E-5</v>
      </c>
      <c r="N1490" s="4" t="b">
        <f>_xlfn.XLOOKUP(Table2[[#This Row],[Protein]],Table3[name],Table3[subloc_assigned],"")&lt;&gt;""</f>
        <v>1</v>
      </c>
      <c r="O1490" s="6" t="str" cm="1">
        <f t="array" ref="O1490">IF(Table2[[#This Row],[modeled?]]," "&amp;_xlfn.TEXTJOIN(" ",FALSE,_xlfn._xlws.FILTER(Table3[subloc_assigned],Table3[name]=Table2[[#This Row],[Protein]],""))&amp;" ","")</f>
        <v xml:space="preserve"> c </v>
      </c>
      <c r="P1490" s="6" t="b">
        <f>OR(ISNUMBER(FIND(" m ",Table2[[#This Row],[loc?]])),ISNUMBER(FIND(" mm ",Table2[[#This Row],[loc?]])))</f>
        <v>0</v>
      </c>
      <c r="Q1490" s="6" t="b">
        <f>AND(OR(ISNUMBER(FIND(" m ",Table2[[#This Row],[loc?]])),ISNUMBER(FIND(" mm ",Table2[[#This Row],[loc?]]))),SUBSTITUTE(SUBSTITUTE(Table2[[#This Row],[loc?]]," m ","")," mm ","")="")</f>
        <v>0</v>
      </c>
      <c r="R1490" s="36" cm="1">
        <f t="array" ref="R1490">AVERAGE(IF(Table2[[#This Row],[Min_aerobic_1]:[Min_aerobic_2]]="NA",0,Table2[[#This Row],[Min_aerobic_1]:[Min_aerobic_2]]))</f>
        <v>5.6667434167759197E-6</v>
      </c>
    </row>
    <row r="1491" spans="1:18" x14ac:dyDescent="0.35">
      <c r="A1491" s="4" t="s">
        <v>4442</v>
      </c>
      <c r="B1491" s="4" t="s">
        <v>4443</v>
      </c>
      <c r="C1491" s="4" t="s">
        <v>4444</v>
      </c>
      <c r="D1491" s="6">
        <v>3.5317196766427602E-5</v>
      </c>
      <c r="E1491" s="6">
        <v>3.0262430658479299E-5</v>
      </c>
      <c r="F1491" s="6">
        <v>4.2373220964631401E-5</v>
      </c>
      <c r="G1491" s="6">
        <v>4.27516332297736E-5</v>
      </c>
      <c r="H1491" s="6">
        <v>3.1160667562091502E-5</v>
      </c>
      <c r="I1491" s="6">
        <v>3.1807959772384197E-5</v>
      </c>
      <c r="J1491" s="6">
        <v>3.2050881756936997E-5</v>
      </c>
      <c r="K1491" s="6">
        <v>4.13981228961272E-5</v>
      </c>
      <c r="L1491" s="6">
        <v>4.3537185972174502E-5</v>
      </c>
      <c r="M1491" s="6">
        <v>4.4366717828828999E-5</v>
      </c>
      <c r="N1491" s="4" t="b">
        <f>_xlfn.XLOOKUP(Table2[[#This Row],[Protein]],Table3[name],Table3[subloc_assigned],"")&lt;&gt;""</f>
        <v>0</v>
      </c>
      <c r="O1491" s="6" t="str" cm="1">
        <f t="array" ref="O1491">IF(Table2[[#This Row],[modeled?]]," "&amp;_xlfn.TEXTJOIN(" ",FALSE,_xlfn._xlws.FILTER(Table3[subloc_assigned],Table3[name]=Table2[[#This Row],[Protein]],""))&amp;" ","")</f>
        <v/>
      </c>
      <c r="P1491" s="6" t="b">
        <f>OR(ISNUMBER(FIND(" m ",Table2[[#This Row],[loc?]])),ISNUMBER(FIND(" mm ",Table2[[#This Row],[loc?]])))</f>
        <v>0</v>
      </c>
      <c r="Q1491" s="6" t="b">
        <f>AND(OR(ISNUMBER(FIND(" m ",Table2[[#This Row],[loc?]])),ISNUMBER(FIND(" mm ",Table2[[#This Row],[loc?]]))),SUBSTITUTE(SUBSTITUTE(Table2[[#This Row],[loc?]]," m ","")," mm ","")="")</f>
        <v>0</v>
      </c>
      <c r="R1491" s="36" cm="1">
        <f t="array" ref="R1491">AVERAGE(IF(Table2[[#This Row],[Min_aerobic_1]:[Min_aerobic_2]]="NA",0,Table2[[#This Row],[Min_aerobic_1]:[Min_aerobic_2]]))</f>
        <v>3.278981371245345E-5</v>
      </c>
    </row>
    <row r="1492" spans="1:18" x14ac:dyDescent="0.35">
      <c r="A1492" s="4" t="s">
        <v>4445</v>
      </c>
      <c r="B1492" s="4" t="s">
        <v>4446</v>
      </c>
      <c r="C1492" s="4" t="s">
        <v>4447</v>
      </c>
      <c r="D1492" s="4">
        <v>4.3102767853108901E-4</v>
      </c>
      <c r="E1492" s="4">
        <v>4.0437563566627797E-4</v>
      </c>
      <c r="F1492" s="4">
        <v>4.43355719854146E-4</v>
      </c>
      <c r="G1492" s="4">
        <v>4.21954246527158E-4</v>
      </c>
      <c r="H1492" s="4">
        <v>5.79213352420253E-4</v>
      </c>
      <c r="I1492" s="4">
        <v>6.4567927484092901E-4</v>
      </c>
      <c r="J1492" s="4">
        <v>5.7449022893574101E-4</v>
      </c>
      <c r="K1492" s="4">
        <v>5.6119443688779796E-4</v>
      </c>
      <c r="L1492" s="4">
        <v>6.0856487687608403E-4</v>
      </c>
      <c r="M1492" s="4">
        <v>6.4039514958660502E-4</v>
      </c>
      <c r="N1492" s="4" t="b">
        <f>_xlfn.XLOOKUP(Table2[[#This Row],[Protein]],Table3[name],Table3[subloc_assigned],"")&lt;&gt;""</f>
        <v>0</v>
      </c>
      <c r="O1492" s="6" t="str" cm="1">
        <f t="array" ref="O1492">IF(Table2[[#This Row],[modeled?]]," "&amp;_xlfn.TEXTJOIN(" ",FALSE,_xlfn._xlws.FILTER(Table3[subloc_assigned],Table3[name]=Table2[[#This Row],[Protein]],""))&amp;" ","")</f>
        <v/>
      </c>
      <c r="P1492" s="6" t="b">
        <f>OR(ISNUMBER(FIND(" m ",Table2[[#This Row],[loc?]])),ISNUMBER(FIND(" mm ",Table2[[#This Row],[loc?]])))</f>
        <v>0</v>
      </c>
      <c r="Q1492" s="6" t="b">
        <f>AND(OR(ISNUMBER(FIND(" m ",Table2[[#This Row],[loc?]])),ISNUMBER(FIND(" mm ",Table2[[#This Row],[loc?]]))),SUBSTITUTE(SUBSTITUTE(Table2[[#This Row],[loc?]]," m ","")," mm ","")="")</f>
        <v>0</v>
      </c>
      <c r="R1492" s="36" cm="1">
        <f t="array" ref="R1492">AVERAGE(IF(Table2[[#This Row],[Min_aerobic_1]:[Min_aerobic_2]]="NA",0,Table2[[#This Row],[Min_aerobic_1]:[Min_aerobic_2]]))</f>
        <v>4.1770165709868349E-4</v>
      </c>
    </row>
    <row r="1493" spans="1:18" x14ac:dyDescent="0.35">
      <c r="A1493" s="4" t="s">
        <v>4448</v>
      </c>
      <c r="B1493" s="4" t="s">
        <v>4449</v>
      </c>
      <c r="C1493" s="4" t="s">
        <v>4450</v>
      </c>
      <c r="D1493" s="4">
        <v>9.2168627133655599E-4</v>
      </c>
      <c r="E1493" s="4">
        <v>8.5479662853408796E-4</v>
      </c>
      <c r="F1493" s="4">
        <v>1.0883594926903201E-3</v>
      </c>
      <c r="G1493" s="4">
        <v>1.12174260918516E-3</v>
      </c>
      <c r="H1493" s="4">
        <v>7.0107117347305802E-4</v>
      </c>
      <c r="I1493" s="4">
        <v>7.4205416300417398E-4</v>
      </c>
      <c r="J1493" s="4">
        <v>7.4236731705766405E-4</v>
      </c>
      <c r="K1493" s="4">
        <v>8.7847495013539502E-4</v>
      </c>
      <c r="L1493" s="4">
        <v>8.8162914686162896E-4</v>
      </c>
      <c r="M1493" s="4">
        <v>8.8361917539174495E-4</v>
      </c>
      <c r="N1493" s="4" t="b">
        <f>_xlfn.XLOOKUP(Table2[[#This Row],[Protein]],Table3[name],Table3[subloc_assigned],"")&lt;&gt;""</f>
        <v>1</v>
      </c>
      <c r="O1493" s="6" t="str" cm="1">
        <f t="array" ref="O1493">IF(Table2[[#This Row],[modeled?]]," "&amp;_xlfn.TEXTJOIN(" ",FALSE,_xlfn._xlws.FILTER(Table3[subloc_assigned],Table3[name]=Table2[[#This Row],[Protein]],""))&amp;" ","")</f>
        <v xml:space="preserve"> c </v>
      </c>
      <c r="P1493" s="6" t="b">
        <f>OR(ISNUMBER(FIND(" m ",Table2[[#This Row],[loc?]])),ISNUMBER(FIND(" mm ",Table2[[#This Row],[loc?]])))</f>
        <v>0</v>
      </c>
      <c r="Q1493" s="6" t="b">
        <f>AND(OR(ISNUMBER(FIND(" m ",Table2[[#This Row],[loc?]])),ISNUMBER(FIND(" mm ",Table2[[#This Row],[loc?]]))),SUBSTITUTE(SUBSTITUTE(Table2[[#This Row],[loc?]]," m ","")," mm ","")="")</f>
        <v>0</v>
      </c>
      <c r="R1493" s="36" cm="1">
        <f t="array" ref="R1493">AVERAGE(IF(Table2[[#This Row],[Min_aerobic_1]:[Min_aerobic_2]]="NA",0,Table2[[#This Row],[Min_aerobic_1]:[Min_aerobic_2]]))</f>
        <v>8.8824144993532197E-4</v>
      </c>
    </row>
    <row r="1494" spans="1:18" x14ac:dyDescent="0.35">
      <c r="A1494" s="4" t="s">
        <v>4451</v>
      </c>
      <c r="B1494" s="4" t="s">
        <v>4452</v>
      </c>
      <c r="C1494" s="4" t="s">
        <v>4453</v>
      </c>
      <c r="D1494" s="6">
        <v>3.22814343723679E-5</v>
      </c>
      <c r="E1494" s="6">
        <v>2.9780394960081401E-5</v>
      </c>
      <c r="F1494" s="6">
        <v>3.6801976884985897E-5</v>
      </c>
      <c r="G1494" s="6">
        <v>3.7212638548945601E-5</v>
      </c>
      <c r="H1494" s="6">
        <v>5.5001209931004503E-5</v>
      </c>
      <c r="I1494" s="6">
        <v>5.7483468644604899E-5</v>
      </c>
      <c r="J1494" s="6">
        <v>5.7997583178027903E-5</v>
      </c>
      <c r="K1494" s="6">
        <v>6.0574789314398103E-5</v>
      </c>
      <c r="L1494" s="6">
        <v>6.3187846962034107E-5</v>
      </c>
      <c r="M1494" s="6">
        <v>6.2779889197598097E-5</v>
      </c>
      <c r="N1494" s="4" t="b">
        <f>_xlfn.XLOOKUP(Table2[[#This Row],[Protein]],Table3[name],Table3[subloc_assigned],"")&lt;&gt;""</f>
        <v>0</v>
      </c>
      <c r="O1494" s="6" t="str" cm="1">
        <f t="array" ref="O1494">IF(Table2[[#This Row],[modeled?]]," "&amp;_xlfn.TEXTJOIN(" ",FALSE,_xlfn._xlws.FILTER(Table3[subloc_assigned],Table3[name]=Table2[[#This Row],[Protein]],""))&amp;" ","")</f>
        <v/>
      </c>
      <c r="P1494" s="6" t="b">
        <f>OR(ISNUMBER(FIND(" m ",Table2[[#This Row],[loc?]])),ISNUMBER(FIND(" mm ",Table2[[#This Row],[loc?]])))</f>
        <v>0</v>
      </c>
      <c r="Q1494" s="6" t="b">
        <f>AND(OR(ISNUMBER(FIND(" m ",Table2[[#This Row],[loc?]])),ISNUMBER(FIND(" mm ",Table2[[#This Row],[loc?]]))),SUBSTITUTE(SUBSTITUTE(Table2[[#This Row],[loc?]]," m ","")," mm ","")="")</f>
        <v>0</v>
      </c>
      <c r="R1494" s="36" cm="1">
        <f t="array" ref="R1494">AVERAGE(IF(Table2[[#This Row],[Min_aerobic_1]:[Min_aerobic_2]]="NA",0,Table2[[#This Row],[Min_aerobic_1]:[Min_aerobic_2]]))</f>
        <v>3.103091466622465E-5</v>
      </c>
    </row>
    <row r="1495" spans="1:18" x14ac:dyDescent="0.35">
      <c r="A1495" s="4" t="s">
        <v>4454</v>
      </c>
      <c r="B1495" s="4" t="s">
        <v>4455</v>
      </c>
      <c r="C1495" s="4" t="s">
        <v>4456</v>
      </c>
      <c r="D1495" s="6">
        <v>5.7929251008062101E-5</v>
      </c>
      <c r="E1495" s="6">
        <v>4.7597107140841702E-5</v>
      </c>
      <c r="F1495" s="6">
        <v>5.9591484703070099E-5</v>
      </c>
      <c r="G1495" s="6">
        <v>5.8879817898157902E-5</v>
      </c>
      <c r="H1495" s="6">
        <v>4.6937716263075999E-5</v>
      </c>
      <c r="I1495" s="6">
        <v>4.5931813965639598E-5</v>
      </c>
      <c r="J1495" s="6">
        <v>5.0671859759196003E-5</v>
      </c>
      <c r="K1495" s="6">
        <v>4.7393882415544197E-5</v>
      </c>
      <c r="L1495" s="6">
        <v>4.8823441133918202E-5</v>
      </c>
      <c r="M1495" s="6">
        <v>4.9966707999274702E-5</v>
      </c>
      <c r="N1495" s="4" t="b">
        <f>_xlfn.XLOOKUP(Table2[[#This Row],[Protein]],Table3[name],Table3[subloc_assigned],"")&lt;&gt;""</f>
        <v>1</v>
      </c>
      <c r="O1495" s="6" t="str" cm="1">
        <f t="array" ref="O1495">IF(Table2[[#This Row],[modeled?]]," "&amp;_xlfn.TEXTJOIN(" ",FALSE,_xlfn._xlws.FILTER(Table3[subloc_assigned],Table3[name]=Table2[[#This Row],[Protein]],""))&amp;" ","")</f>
        <v xml:space="preserve"> c </v>
      </c>
      <c r="P1495" s="6" t="b">
        <f>OR(ISNUMBER(FIND(" m ",Table2[[#This Row],[loc?]])),ISNUMBER(FIND(" mm ",Table2[[#This Row],[loc?]])))</f>
        <v>0</v>
      </c>
      <c r="Q1495" s="6" t="b">
        <f>AND(OR(ISNUMBER(FIND(" m ",Table2[[#This Row],[loc?]])),ISNUMBER(FIND(" mm ",Table2[[#This Row],[loc?]]))),SUBSTITUTE(SUBSTITUTE(Table2[[#This Row],[loc?]]," m ","")," mm ","")="")</f>
        <v>0</v>
      </c>
      <c r="R1495" s="36" cm="1">
        <f t="array" ref="R1495">AVERAGE(IF(Table2[[#This Row],[Min_aerobic_1]:[Min_aerobic_2]]="NA",0,Table2[[#This Row],[Min_aerobic_1]:[Min_aerobic_2]]))</f>
        <v>5.2763179074451905E-5</v>
      </c>
    </row>
    <row r="1496" spans="1:18" x14ac:dyDescent="0.35">
      <c r="A1496" s="4" t="s">
        <v>4457</v>
      </c>
      <c r="B1496" s="4" t="s">
        <v>4458</v>
      </c>
      <c r="C1496" s="4" t="s">
        <v>4459</v>
      </c>
      <c r="D1496" s="6">
        <v>4.4997279489132998E-5</v>
      </c>
      <c r="E1496" s="6">
        <v>4.1476062227432998E-5</v>
      </c>
      <c r="F1496" s="6">
        <v>5.2918612896891798E-5</v>
      </c>
      <c r="G1496" s="6">
        <v>5.3413621784574097E-5</v>
      </c>
      <c r="H1496" s="6">
        <v>4.5140290805030899E-5</v>
      </c>
      <c r="I1496" s="6">
        <v>4.3810798114521997E-5</v>
      </c>
      <c r="J1496" s="6">
        <v>4.8187828337084001E-5</v>
      </c>
      <c r="K1496" s="6">
        <v>4.4551615784183702E-5</v>
      </c>
      <c r="L1496" s="6">
        <v>4.7252181396928898E-5</v>
      </c>
      <c r="M1496" s="6">
        <v>4.6434500415135398E-5</v>
      </c>
      <c r="N1496" s="4" t="b">
        <f>_xlfn.XLOOKUP(Table2[[#This Row],[Protein]],Table3[name],Table3[subloc_assigned],"")&lt;&gt;""</f>
        <v>1</v>
      </c>
      <c r="O1496" s="6" t="str" cm="1">
        <f t="array" ref="O1496">IF(Table2[[#This Row],[modeled?]]," "&amp;_xlfn.TEXTJOIN(" ",FALSE,_xlfn._xlws.FILTER(Table3[subloc_assigned],Table3[name]=Table2[[#This Row],[Protein]],""))&amp;" ","")</f>
        <v xml:space="preserve"> c </v>
      </c>
      <c r="P1496" s="6" t="b">
        <f>OR(ISNUMBER(FIND(" m ",Table2[[#This Row],[loc?]])),ISNUMBER(FIND(" mm ",Table2[[#This Row],[loc?]])))</f>
        <v>0</v>
      </c>
      <c r="Q1496" s="6" t="b">
        <f>AND(OR(ISNUMBER(FIND(" m ",Table2[[#This Row],[loc?]])),ISNUMBER(FIND(" mm ",Table2[[#This Row],[loc?]]))),SUBSTITUTE(SUBSTITUTE(Table2[[#This Row],[loc?]]," m ","")," mm ","")="")</f>
        <v>0</v>
      </c>
      <c r="R1496" s="36" cm="1">
        <f t="array" ref="R1496">AVERAGE(IF(Table2[[#This Row],[Min_aerobic_1]:[Min_aerobic_2]]="NA",0,Table2[[#This Row],[Min_aerobic_1]:[Min_aerobic_2]]))</f>
        <v>4.3236670858282998E-5</v>
      </c>
    </row>
    <row r="1497" spans="1:18" x14ac:dyDescent="0.35">
      <c r="A1497" s="4" t="s">
        <v>4460</v>
      </c>
      <c r="B1497" s="4" t="s">
        <v>4461</v>
      </c>
      <c r="C1497" s="4" t="s">
        <v>4462</v>
      </c>
      <c r="D1497" s="4">
        <v>1.36827325685309E-4</v>
      </c>
      <c r="E1497" s="4">
        <v>1.15578518483144E-4</v>
      </c>
      <c r="F1497" s="4">
        <v>1.49919996633961E-4</v>
      </c>
      <c r="G1497" s="4">
        <v>1.49815708675338E-4</v>
      </c>
      <c r="H1497" s="6">
        <v>9.1625446925680401E-5</v>
      </c>
      <c r="I1497" s="6">
        <v>9.4767860059972306E-5</v>
      </c>
      <c r="J1497" s="6">
        <v>9.7791444366388601E-5</v>
      </c>
      <c r="K1497" s="4">
        <v>1.00714286091202E-4</v>
      </c>
      <c r="L1497" s="4">
        <v>1.06797432534328E-4</v>
      </c>
      <c r="M1497" s="4">
        <v>1.0523849199996E-4</v>
      </c>
      <c r="N1497" s="4" t="b">
        <f>_xlfn.XLOOKUP(Table2[[#This Row],[Protein]],Table3[name],Table3[subloc_assigned],"")&lt;&gt;""</f>
        <v>0</v>
      </c>
      <c r="O1497" s="6" t="str" cm="1">
        <f t="array" ref="O1497">IF(Table2[[#This Row],[modeled?]]," "&amp;_xlfn.TEXTJOIN(" ",FALSE,_xlfn._xlws.FILTER(Table3[subloc_assigned],Table3[name]=Table2[[#This Row],[Protein]],""))&amp;" ","")</f>
        <v/>
      </c>
      <c r="P1497" s="6" t="b">
        <f>OR(ISNUMBER(FIND(" m ",Table2[[#This Row],[loc?]])),ISNUMBER(FIND(" mm ",Table2[[#This Row],[loc?]])))</f>
        <v>0</v>
      </c>
      <c r="Q1497" s="6" t="b">
        <f>AND(OR(ISNUMBER(FIND(" m ",Table2[[#This Row],[loc?]])),ISNUMBER(FIND(" mm ",Table2[[#This Row],[loc?]]))),SUBSTITUTE(SUBSTITUTE(Table2[[#This Row],[loc?]]," m ","")," mm ","")="")</f>
        <v>0</v>
      </c>
      <c r="R1497" s="36" cm="1">
        <f t="array" ref="R1497">AVERAGE(IF(Table2[[#This Row],[Min_aerobic_1]:[Min_aerobic_2]]="NA",0,Table2[[#This Row],[Min_aerobic_1]:[Min_aerobic_2]]))</f>
        <v>1.262029220842265E-4</v>
      </c>
    </row>
    <row r="1498" spans="1:18" x14ac:dyDescent="0.35">
      <c r="A1498" s="4" t="s">
        <v>4463</v>
      </c>
      <c r="B1498" s="4" t="s">
        <v>4464</v>
      </c>
      <c r="C1498" s="4" t="s">
        <v>4465</v>
      </c>
      <c r="D1498" s="6">
        <v>1.2081019957390101E-5</v>
      </c>
      <c r="E1498" s="6">
        <v>1.2271838386465E-5</v>
      </c>
      <c r="F1498" s="6">
        <v>1.46651033020565E-5</v>
      </c>
      <c r="G1498" s="6">
        <v>1.5552572984184001E-5</v>
      </c>
      <c r="H1498" s="6">
        <v>1.50352027284602E-5</v>
      </c>
      <c r="I1498" s="6">
        <v>1.5791461644846599E-5</v>
      </c>
      <c r="J1498" s="6">
        <v>1.5504061695491099E-5</v>
      </c>
      <c r="K1498" s="6">
        <v>1.7904735338126802E-5</v>
      </c>
      <c r="L1498" s="6">
        <v>1.8457889762062198E-5</v>
      </c>
      <c r="M1498" s="6">
        <v>1.7958768506962999E-5</v>
      </c>
      <c r="N1498" s="4" t="b">
        <f>_xlfn.XLOOKUP(Table2[[#This Row],[Protein]],Table3[name],Table3[subloc_assigned],"")&lt;&gt;""</f>
        <v>0</v>
      </c>
      <c r="O1498" s="6" t="str" cm="1">
        <f t="array" ref="O1498">IF(Table2[[#This Row],[modeled?]]," "&amp;_xlfn.TEXTJOIN(" ",FALSE,_xlfn._xlws.FILTER(Table3[subloc_assigned],Table3[name]=Table2[[#This Row],[Protein]],""))&amp;" ","")</f>
        <v/>
      </c>
      <c r="P1498" s="6" t="b">
        <f>OR(ISNUMBER(FIND(" m ",Table2[[#This Row],[loc?]])),ISNUMBER(FIND(" mm ",Table2[[#This Row],[loc?]])))</f>
        <v>0</v>
      </c>
      <c r="Q1498" s="6" t="b">
        <f>AND(OR(ISNUMBER(FIND(" m ",Table2[[#This Row],[loc?]])),ISNUMBER(FIND(" mm ",Table2[[#This Row],[loc?]]))),SUBSTITUTE(SUBSTITUTE(Table2[[#This Row],[loc?]]," m ","")," mm ","")="")</f>
        <v>0</v>
      </c>
      <c r="R1498" s="36" cm="1">
        <f t="array" ref="R1498">AVERAGE(IF(Table2[[#This Row],[Min_aerobic_1]:[Min_aerobic_2]]="NA",0,Table2[[#This Row],[Min_aerobic_1]:[Min_aerobic_2]]))</f>
        <v>1.2176429171927549E-5</v>
      </c>
    </row>
    <row r="1499" spans="1:18" x14ac:dyDescent="0.35">
      <c r="A1499" s="4" t="s">
        <v>4466</v>
      </c>
      <c r="B1499" s="4" t="s">
        <v>4467</v>
      </c>
      <c r="C1499" s="4" t="s">
        <v>4468</v>
      </c>
      <c r="D1499" s="4">
        <v>8.8094077700654405E-4</v>
      </c>
      <c r="E1499" s="4">
        <v>7.33612058231399E-4</v>
      </c>
      <c r="F1499" s="4">
        <v>1.0190954910408599E-3</v>
      </c>
      <c r="G1499" s="4">
        <v>1.0227155739260601E-3</v>
      </c>
      <c r="H1499" s="4">
        <v>5.5657083441178895E-4</v>
      </c>
      <c r="I1499" s="4">
        <v>5.4854310164266203E-4</v>
      </c>
      <c r="J1499" s="4">
        <v>5.8405629753917299E-4</v>
      </c>
      <c r="K1499" s="4">
        <v>6.3007170347544202E-4</v>
      </c>
      <c r="L1499" s="4">
        <v>6.4110114130605501E-4</v>
      </c>
      <c r="M1499" s="4">
        <v>6.6359740679938599E-4</v>
      </c>
      <c r="N1499" s="4" t="b">
        <f>_xlfn.XLOOKUP(Table2[[#This Row],[Protein]],Table3[name],Table3[subloc_assigned],"")&lt;&gt;""</f>
        <v>1</v>
      </c>
      <c r="O1499" s="6" t="str" cm="1">
        <f t="array" ref="O1499">IF(Table2[[#This Row],[modeled?]]," "&amp;_xlfn.TEXTJOIN(" ",FALSE,_xlfn._xlws.FILTER(Table3[subloc_assigned],Table3[name]=Table2[[#This Row],[Protein]],""))&amp;" ","")</f>
        <v xml:space="preserve"> en </v>
      </c>
      <c r="P1499" s="6" t="b">
        <f>OR(ISNUMBER(FIND(" m ",Table2[[#This Row],[loc?]])),ISNUMBER(FIND(" mm ",Table2[[#This Row],[loc?]])))</f>
        <v>0</v>
      </c>
      <c r="Q1499" s="6" t="b">
        <f>AND(OR(ISNUMBER(FIND(" m ",Table2[[#This Row],[loc?]])),ISNUMBER(FIND(" mm ",Table2[[#This Row],[loc?]]))),SUBSTITUTE(SUBSTITUTE(Table2[[#This Row],[loc?]]," m ","")," mm ","")="")</f>
        <v>0</v>
      </c>
      <c r="R1499" s="36" cm="1">
        <f t="array" ref="R1499">AVERAGE(IF(Table2[[#This Row],[Min_aerobic_1]:[Min_aerobic_2]]="NA",0,Table2[[#This Row],[Min_aerobic_1]:[Min_aerobic_2]]))</f>
        <v>8.0727641761897152E-4</v>
      </c>
    </row>
    <row r="1500" spans="1:18" x14ac:dyDescent="0.35">
      <c r="A1500" s="4" t="s">
        <v>4469</v>
      </c>
      <c r="B1500" s="4" t="s">
        <v>4470</v>
      </c>
      <c r="C1500" s="4" t="s">
        <v>4471</v>
      </c>
      <c r="D1500" s="6">
        <v>5.0187037597147603E-5</v>
      </c>
      <c r="E1500" s="6">
        <v>4.12127292578421E-5</v>
      </c>
      <c r="F1500" s="6">
        <v>4.7113033967136898E-5</v>
      </c>
      <c r="G1500" s="6">
        <v>4.5378684991521002E-5</v>
      </c>
      <c r="H1500" s="6">
        <v>2.0229048365297399E-5</v>
      </c>
      <c r="I1500" s="6">
        <v>1.9103707544405101E-5</v>
      </c>
      <c r="J1500" s="6">
        <v>2.0087932179762301E-5</v>
      </c>
      <c r="K1500" s="6">
        <v>1.1834596854581701E-5</v>
      </c>
      <c r="L1500" s="6">
        <v>1.3328353440704501E-5</v>
      </c>
      <c r="M1500" s="6">
        <v>1.33814900927018E-5</v>
      </c>
      <c r="N1500" s="4" t="b">
        <f>_xlfn.XLOOKUP(Table2[[#This Row],[Protein]],Table3[name],Table3[subloc_assigned],"")&lt;&gt;""</f>
        <v>1</v>
      </c>
      <c r="O1500" s="6" t="str" cm="1">
        <f t="array" ref="O1500">IF(Table2[[#This Row],[modeled?]]," "&amp;_xlfn.TEXTJOIN(" ",FALSE,_xlfn._xlws.FILTER(Table3[subloc_assigned],Table3[name]=Table2[[#This Row],[Protein]],""))&amp;" ","")</f>
        <v xml:space="preserve"> c </v>
      </c>
      <c r="P1500" s="6" t="b">
        <f>OR(ISNUMBER(FIND(" m ",Table2[[#This Row],[loc?]])),ISNUMBER(FIND(" mm ",Table2[[#This Row],[loc?]])))</f>
        <v>0</v>
      </c>
      <c r="Q1500" s="6" t="b">
        <f>AND(OR(ISNUMBER(FIND(" m ",Table2[[#This Row],[loc?]])),ISNUMBER(FIND(" mm ",Table2[[#This Row],[loc?]]))),SUBSTITUTE(SUBSTITUTE(Table2[[#This Row],[loc?]]," m ","")," mm ","")="")</f>
        <v>0</v>
      </c>
      <c r="R1500" s="36" cm="1">
        <f t="array" ref="R1500">AVERAGE(IF(Table2[[#This Row],[Min_aerobic_1]:[Min_aerobic_2]]="NA",0,Table2[[#This Row],[Min_aerobic_1]:[Min_aerobic_2]]))</f>
        <v>4.5699883427494851E-5</v>
      </c>
    </row>
    <row r="1501" spans="1:18" x14ac:dyDescent="0.35">
      <c r="A1501" s="4" t="s">
        <v>4472</v>
      </c>
      <c r="B1501" s="4" t="s">
        <v>4473</v>
      </c>
      <c r="C1501" s="4" t="s">
        <v>4474</v>
      </c>
      <c r="D1501" s="6">
        <v>2.3864351999758399E-5</v>
      </c>
      <c r="E1501" s="6">
        <v>2.7105463166003599E-5</v>
      </c>
      <c r="F1501" s="6">
        <v>2.5841739293847598E-5</v>
      </c>
      <c r="G1501" s="6">
        <v>2.5614475044291199E-5</v>
      </c>
      <c r="H1501" s="6">
        <v>1.4827132775944599E-5</v>
      </c>
      <c r="I1501" s="6">
        <v>1.5202711049537E-5</v>
      </c>
      <c r="J1501" s="6">
        <v>1.5460279045892199E-5</v>
      </c>
      <c r="K1501" s="6">
        <v>1.7613276809180699E-5</v>
      </c>
      <c r="L1501" s="6">
        <v>1.8644031761357999E-5</v>
      </c>
      <c r="M1501" s="6">
        <v>1.8337863612671699E-5</v>
      </c>
      <c r="N1501" s="4" t="b">
        <f>_xlfn.XLOOKUP(Table2[[#This Row],[Protein]],Table3[name],Table3[subloc_assigned],"")&lt;&gt;""</f>
        <v>0</v>
      </c>
      <c r="O1501" s="6" t="str" cm="1">
        <f t="array" ref="O1501">IF(Table2[[#This Row],[modeled?]]," "&amp;_xlfn.TEXTJOIN(" ",FALSE,_xlfn._xlws.FILTER(Table3[subloc_assigned],Table3[name]=Table2[[#This Row],[Protein]],""))&amp;" ","")</f>
        <v/>
      </c>
      <c r="P1501" s="6" t="b">
        <f>OR(ISNUMBER(FIND(" m ",Table2[[#This Row],[loc?]])),ISNUMBER(FIND(" mm ",Table2[[#This Row],[loc?]])))</f>
        <v>0</v>
      </c>
      <c r="Q1501" s="6" t="b">
        <f>AND(OR(ISNUMBER(FIND(" m ",Table2[[#This Row],[loc?]])),ISNUMBER(FIND(" mm ",Table2[[#This Row],[loc?]]))),SUBSTITUTE(SUBSTITUTE(Table2[[#This Row],[loc?]]," m ","")," mm ","")="")</f>
        <v>0</v>
      </c>
      <c r="R1501" s="36" cm="1">
        <f t="array" ref="R1501">AVERAGE(IF(Table2[[#This Row],[Min_aerobic_1]:[Min_aerobic_2]]="NA",0,Table2[[#This Row],[Min_aerobic_1]:[Min_aerobic_2]]))</f>
        <v>2.5484907582880999E-5</v>
      </c>
    </row>
    <row r="1502" spans="1:18" x14ac:dyDescent="0.35">
      <c r="A1502" s="4" t="s">
        <v>4475</v>
      </c>
      <c r="B1502" s="4" t="s">
        <v>4476</v>
      </c>
      <c r="C1502" s="4" t="s">
        <v>4477</v>
      </c>
      <c r="D1502" s="4">
        <v>1.25008290281623E-4</v>
      </c>
      <c r="E1502" s="4">
        <v>1.3010117977196799E-4</v>
      </c>
      <c r="F1502" s="4">
        <v>1.39805446038236E-4</v>
      </c>
      <c r="G1502" s="4">
        <v>1.4773670985992199E-4</v>
      </c>
      <c r="H1502" s="6">
        <v>6.6490901551246101E-5</v>
      </c>
      <c r="I1502" s="6">
        <v>7.0892366391332501E-5</v>
      </c>
      <c r="J1502" s="6">
        <v>6.6538358605531194E-5</v>
      </c>
      <c r="K1502" s="6">
        <v>8.0157296600557806E-5</v>
      </c>
      <c r="L1502" s="6">
        <v>8.8082437698835497E-5</v>
      </c>
      <c r="M1502" s="6">
        <v>8.6203752983944607E-5</v>
      </c>
      <c r="N1502" s="4" t="b">
        <f>_xlfn.XLOOKUP(Table2[[#This Row],[Protein]],Table3[name],Table3[subloc_assigned],"")&lt;&gt;""</f>
        <v>0</v>
      </c>
      <c r="O1502" s="6" t="str" cm="1">
        <f t="array" ref="O1502">IF(Table2[[#This Row],[modeled?]]," "&amp;_xlfn.TEXTJOIN(" ",FALSE,_xlfn._xlws.FILTER(Table3[subloc_assigned],Table3[name]=Table2[[#This Row],[Protein]],""))&amp;" ","")</f>
        <v/>
      </c>
      <c r="P1502" s="6" t="b">
        <f>OR(ISNUMBER(FIND(" m ",Table2[[#This Row],[loc?]])),ISNUMBER(FIND(" mm ",Table2[[#This Row],[loc?]])))</f>
        <v>0</v>
      </c>
      <c r="Q1502" s="6" t="b">
        <f>AND(OR(ISNUMBER(FIND(" m ",Table2[[#This Row],[loc?]])),ISNUMBER(FIND(" mm ",Table2[[#This Row],[loc?]]))),SUBSTITUTE(SUBSTITUTE(Table2[[#This Row],[loc?]]," m ","")," mm ","")="")</f>
        <v>0</v>
      </c>
      <c r="R1502" s="36" cm="1">
        <f t="array" ref="R1502">AVERAGE(IF(Table2[[#This Row],[Min_aerobic_1]:[Min_aerobic_2]]="NA",0,Table2[[#This Row],[Min_aerobic_1]:[Min_aerobic_2]]))</f>
        <v>1.275547350267955E-4</v>
      </c>
    </row>
    <row r="1503" spans="1:18" x14ac:dyDescent="0.35">
      <c r="A1503" s="4" t="s">
        <v>4478</v>
      </c>
      <c r="B1503" s="4" t="s">
        <v>4479</v>
      </c>
      <c r="C1503" s="4" t="s">
        <v>4480</v>
      </c>
      <c r="D1503" s="4">
        <v>1.3086296855577799E-4</v>
      </c>
      <c r="E1503" s="4">
        <v>1.30774750656034E-4</v>
      </c>
      <c r="F1503" s="4">
        <v>1.40643758341873E-4</v>
      </c>
      <c r="G1503" s="4">
        <v>1.4903976000473E-4</v>
      </c>
      <c r="H1503" s="4">
        <v>1.3553184967528601E-4</v>
      </c>
      <c r="I1503" s="4">
        <v>1.40305283112261E-4</v>
      </c>
      <c r="J1503" s="4">
        <v>1.3977189656849399E-4</v>
      </c>
      <c r="K1503" s="4">
        <v>1.69394855730179E-4</v>
      </c>
      <c r="L1503" s="4">
        <v>1.7958004713108201E-4</v>
      </c>
      <c r="M1503" s="4">
        <v>1.8112285911069299E-4</v>
      </c>
      <c r="N1503" s="4" t="b">
        <f>_xlfn.XLOOKUP(Table2[[#This Row],[Protein]],Table3[name],Table3[subloc_assigned],"")&lt;&gt;""</f>
        <v>0</v>
      </c>
      <c r="O1503" s="6" t="str" cm="1">
        <f t="array" ref="O1503">IF(Table2[[#This Row],[modeled?]]," "&amp;_xlfn.TEXTJOIN(" ",FALSE,_xlfn._xlws.FILTER(Table3[subloc_assigned],Table3[name]=Table2[[#This Row],[Protein]],""))&amp;" ","")</f>
        <v/>
      </c>
      <c r="P1503" s="6" t="b">
        <f>OR(ISNUMBER(FIND(" m ",Table2[[#This Row],[loc?]])),ISNUMBER(FIND(" mm ",Table2[[#This Row],[loc?]])))</f>
        <v>0</v>
      </c>
      <c r="Q1503" s="6" t="b">
        <f>AND(OR(ISNUMBER(FIND(" m ",Table2[[#This Row],[loc?]])),ISNUMBER(FIND(" mm ",Table2[[#This Row],[loc?]]))),SUBSTITUTE(SUBSTITUTE(Table2[[#This Row],[loc?]]," m ","")," mm ","")="")</f>
        <v>0</v>
      </c>
      <c r="R1503" s="36" cm="1">
        <f t="array" ref="R1503">AVERAGE(IF(Table2[[#This Row],[Min_aerobic_1]:[Min_aerobic_2]]="NA",0,Table2[[#This Row],[Min_aerobic_1]:[Min_aerobic_2]]))</f>
        <v>1.3081885960590598E-4</v>
      </c>
    </row>
    <row r="1504" spans="1:18" x14ac:dyDescent="0.35">
      <c r="A1504" s="4" t="s">
        <v>4481</v>
      </c>
      <c r="B1504" s="4" t="s">
        <v>4482</v>
      </c>
      <c r="C1504" s="4" t="s">
        <v>4483</v>
      </c>
      <c r="D1504" s="4">
        <v>2.2771767610072101E-4</v>
      </c>
      <c r="E1504" s="4">
        <v>1.9648731658087801E-4</v>
      </c>
      <c r="F1504" s="4">
        <v>2.42085314453741E-4</v>
      </c>
      <c r="G1504" s="4">
        <v>2.28491176233048E-4</v>
      </c>
      <c r="H1504" s="4">
        <v>2.01964056134944E-4</v>
      </c>
      <c r="I1504" s="4">
        <v>2.0897620388781899E-4</v>
      </c>
      <c r="J1504" s="4">
        <v>2.0058996763011499E-4</v>
      </c>
      <c r="K1504" s="4">
        <v>2.1892377134792999E-4</v>
      </c>
      <c r="L1504" s="4">
        <v>2.2586726570305901E-4</v>
      </c>
      <c r="M1504" s="4">
        <v>2.25754077363571E-4</v>
      </c>
      <c r="N1504" s="4" t="b">
        <f>_xlfn.XLOOKUP(Table2[[#This Row],[Protein]],Table3[name],Table3[subloc_assigned],"")&lt;&gt;""</f>
        <v>1</v>
      </c>
      <c r="O1504" s="6" t="str" cm="1">
        <f t="array" ref="O1504">IF(Table2[[#This Row],[modeled?]]," "&amp;_xlfn.TEXTJOIN(" ",FALSE,_xlfn._xlws.FILTER(Table3[subloc_assigned],Table3[name]=Table2[[#This Row],[Protein]],""))&amp;" ","")</f>
        <v xml:space="preserve"> c </v>
      </c>
      <c r="P1504" s="6" t="b">
        <f>OR(ISNUMBER(FIND(" m ",Table2[[#This Row],[loc?]])),ISNUMBER(FIND(" mm ",Table2[[#This Row],[loc?]])))</f>
        <v>0</v>
      </c>
      <c r="Q1504" s="6" t="b">
        <f>AND(OR(ISNUMBER(FIND(" m ",Table2[[#This Row],[loc?]])),ISNUMBER(FIND(" mm ",Table2[[#This Row],[loc?]]))),SUBSTITUTE(SUBSTITUTE(Table2[[#This Row],[loc?]]," m ","")," mm ","")="")</f>
        <v>0</v>
      </c>
      <c r="R1504" s="36" cm="1">
        <f t="array" ref="R1504">AVERAGE(IF(Table2[[#This Row],[Min_aerobic_1]:[Min_aerobic_2]]="NA",0,Table2[[#This Row],[Min_aerobic_1]:[Min_aerobic_2]]))</f>
        <v>2.121024963407995E-4</v>
      </c>
    </row>
    <row r="1505" spans="1:18" x14ac:dyDescent="0.35">
      <c r="A1505" s="4" t="s">
        <v>4484</v>
      </c>
      <c r="B1505" s="4" t="s">
        <v>4485</v>
      </c>
      <c r="C1505" s="4" t="s">
        <v>4486</v>
      </c>
      <c r="D1505" s="6">
        <v>1.9825433988181099E-6</v>
      </c>
      <c r="E1505" s="6">
        <v>1.45856914438839E-6</v>
      </c>
      <c r="F1505" s="6">
        <v>2.3777192549832899E-6</v>
      </c>
      <c r="G1505" s="6">
        <v>2.0700317473611301E-6</v>
      </c>
      <c r="H1505" s="4" t="s">
        <v>19</v>
      </c>
      <c r="I1505" s="4" t="s">
        <v>19</v>
      </c>
      <c r="J1505" s="4" t="s">
        <v>19</v>
      </c>
      <c r="K1505" s="4" t="s">
        <v>19</v>
      </c>
      <c r="L1505" s="4" t="s">
        <v>19</v>
      </c>
      <c r="M1505" s="4" t="s">
        <v>19</v>
      </c>
      <c r="N1505" s="4" t="b">
        <f>_xlfn.XLOOKUP(Table2[[#This Row],[Protein]],Table3[name],Table3[subloc_assigned],"")&lt;&gt;""</f>
        <v>0</v>
      </c>
      <c r="O1505" s="6" t="str" cm="1">
        <f t="array" ref="O1505">IF(Table2[[#This Row],[modeled?]]," "&amp;_xlfn.TEXTJOIN(" ",FALSE,_xlfn._xlws.FILTER(Table3[subloc_assigned],Table3[name]=Table2[[#This Row],[Protein]],""))&amp;" ","")</f>
        <v/>
      </c>
      <c r="P1505" s="6" t="b">
        <f>OR(ISNUMBER(FIND(" m ",Table2[[#This Row],[loc?]])),ISNUMBER(FIND(" mm ",Table2[[#This Row],[loc?]])))</f>
        <v>0</v>
      </c>
      <c r="Q1505" s="6" t="b">
        <f>AND(OR(ISNUMBER(FIND(" m ",Table2[[#This Row],[loc?]])),ISNUMBER(FIND(" mm ",Table2[[#This Row],[loc?]]))),SUBSTITUTE(SUBSTITUTE(Table2[[#This Row],[loc?]]," m ","")," mm ","")="")</f>
        <v>0</v>
      </c>
      <c r="R1505" s="36" cm="1">
        <f t="array" ref="R1505">AVERAGE(IF(Table2[[#This Row],[Min_aerobic_1]:[Min_aerobic_2]]="NA",0,Table2[[#This Row],[Min_aerobic_1]:[Min_aerobic_2]]))</f>
        <v>1.7205562716032501E-6</v>
      </c>
    </row>
    <row r="1506" spans="1:18" x14ac:dyDescent="0.35">
      <c r="A1506" s="4" t="s">
        <v>4487</v>
      </c>
      <c r="B1506" s="4" t="s">
        <v>4488</v>
      </c>
      <c r="C1506" s="4" t="s">
        <v>4489</v>
      </c>
      <c r="D1506" s="6">
        <v>3.8253186166865203E-5</v>
      </c>
      <c r="E1506" s="6">
        <v>3.21226430700831E-5</v>
      </c>
      <c r="F1506" s="6">
        <v>3.9355641475739502E-5</v>
      </c>
      <c r="G1506" s="6">
        <v>3.4992797881924999E-5</v>
      </c>
      <c r="H1506" s="6">
        <v>6.0285277130833503E-5</v>
      </c>
      <c r="I1506" s="6">
        <v>5.8617860342295498E-5</v>
      </c>
      <c r="J1506" s="6">
        <v>6.7985657335295794E-5</v>
      </c>
      <c r="K1506" s="6">
        <v>6.1960301960864499E-5</v>
      </c>
      <c r="L1506" s="6">
        <v>6.9800496776766996E-5</v>
      </c>
      <c r="M1506" s="6">
        <v>6.6486895335094598E-5</v>
      </c>
      <c r="N1506" s="4" t="b">
        <f>_xlfn.XLOOKUP(Table2[[#This Row],[Protein]],Table3[name],Table3[subloc_assigned],"")&lt;&gt;""</f>
        <v>0</v>
      </c>
      <c r="O1506" s="6" t="str" cm="1">
        <f t="array" ref="O1506">IF(Table2[[#This Row],[modeled?]]," "&amp;_xlfn.TEXTJOIN(" ",FALSE,_xlfn._xlws.FILTER(Table3[subloc_assigned],Table3[name]=Table2[[#This Row],[Protein]],""))&amp;" ","")</f>
        <v/>
      </c>
      <c r="P1506" s="6" t="b">
        <f>OR(ISNUMBER(FIND(" m ",Table2[[#This Row],[loc?]])),ISNUMBER(FIND(" mm ",Table2[[#This Row],[loc?]])))</f>
        <v>0</v>
      </c>
      <c r="Q1506" s="6" t="b">
        <f>AND(OR(ISNUMBER(FIND(" m ",Table2[[#This Row],[loc?]])),ISNUMBER(FIND(" mm ",Table2[[#This Row],[loc?]]))),SUBSTITUTE(SUBSTITUTE(Table2[[#This Row],[loc?]]," m ","")," mm ","")="")</f>
        <v>0</v>
      </c>
      <c r="R1506" s="36" cm="1">
        <f t="array" ref="R1506">AVERAGE(IF(Table2[[#This Row],[Min_aerobic_1]:[Min_aerobic_2]]="NA",0,Table2[[#This Row],[Min_aerobic_1]:[Min_aerobic_2]]))</f>
        <v>3.5187914618474151E-5</v>
      </c>
    </row>
    <row r="1507" spans="1:18" x14ac:dyDescent="0.35">
      <c r="A1507" s="4" t="s">
        <v>4490</v>
      </c>
      <c r="B1507" s="4" t="s">
        <v>4491</v>
      </c>
      <c r="C1507" s="4" t="s">
        <v>4492</v>
      </c>
      <c r="D1507" s="4">
        <v>1.4620729728941E-4</v>
      </c>
      <c r="E1507" s="4">
        <v>1.3646525961952599E-4</v>
      </c>
      <c r="F1507" s="4">
        <v>1.42631476933758E-4</v>
      </c>
      <c r="G1507" s="4">
        <v>1.48480168848246E-4</v>
      </c>
      <c r="H1507" s="6">
        <v>9.1592100840612404E-5</v>
      </c>
      <c r="I1507" s="4">
        <v>1.01857981469735E-4</v>
      </c>
      <c r="J1507" s="4">
        <v>1.0225728819954E-4</v>
      </c>
      <c r="K1507" s="6">
        <v>8.1299025393206806E-5</v>
      </c>
      <c r="L1507" s="6">
        <v>9.7590915157494496E-5</v>
      </c>
      <c r="M1507" s="6">
        <v>8.9332338675074697E-5</v>
      </c>
      <c r="N1507" s="4" t="b">
        <f>_xlfn.XLOOKUP(Table2[[#This Row],[Protein]],Table3[name],Table3[subloc_assigned],"")&lt;&gt;""</f>
        <v>0</v>
      </c>
      <c r="O1507" s="6" t="str" cm="1">
        <f t="array" ref="O1507">IF(Table2[[#This Row],[modeled?]]," "&amp;_xlfn.TEXTJOIN(" ",FALSE,_xlfn._xlws.FILTER(Table3[subloc_assigned],Table3[name]=Table2[[#This Row],[Protein]],""))&amp;" ","")</f>
        <v/>
      </c>
      <c r="P1507" s="6" t="b">
        <f>OR(ISNUMBER(FIND(" m ",Table2[[#This Row],[loc?]])),ISNUMBER(FIND(" mm ",Table2[[#This Row],[loc?]])))</f>
        <v>0</v>
      </c>
      <c r="Q1507" s="6" t="b">
        <f>AND(OR(ISNUMBER(FIND(" m ",Table2[[#This Row],[loc?]])),ISNUMBER(FIND(" mm ",Table2[[#This Row],[loc?]]))),SUBSTITUTE(SUBSTITUTE(Table2[[#This Row],[loc?]]," m ","")," mm ","")="")</f>
        <v>0</v>
      </c>
      <c r="R1507" s="36" cm="1">
        <f t="array" ref="R1507">AVERAGE(IF(Table2[[#This Row],[Min_aerobic_1]:[Min_aerobic_2]]="NA",0,Table2[[#This Row],[Min_aerobic_1]:[Min_aerobic_2]]))</f>
        <v>1.41336278454468E-4</v>
      </c>
    </row>
    <row r="1508" spans="1:18" x14ac:dyDescent="0.35">
      <c r="A1508" s="4" t="s">
        <v>4493</v>
      </c>
      <c r="B1508" s="4" t="s">
        <v>4494</v>
      </c>
      <c r="C1508" s="4" t="s">
        <v>4495</v>
      </c>
      <c r="D1508" s="6">
        <v>1.9608265571514001E-5</v>
      </c>
      <c r="E1508" s="6">
        <v>1.9267177496127398E-5</v>
      </c>
      <c r="F1508" s="6">
        <v>1.8870537123082001E-5</v>
      </c>
      <c r="G1508" s="6">
        <v>1.87880938630624E-5</v>
      </c>
      <c r="H1508" s="6">
        <v>4.3882017725560499E-6</v>
      </c>
      <c r="I1508" s="6">
        <v>5.1500783326960796E-6</v>
      </c>
      <c r="J1508" s="6">
        <v>5.7798623772875598E-6</v>
      </c>
      <c r="K1508" s="6">
        <v>5.0766135062799396E-6</v>
      </c>
      <c r="L1508" s="6">
        <v>5.4026721325144701E-6</v>
      </c>
      <c r="M1508" s="6">
        <v>5.4621257933369104E-6</v>
      </c>
      <c r="N1508" s="4" t="b">
        <f>_xlfn.XLOOKUP(Table2[[#This Row],[Protein]],Table3[name],Table3[subloc_assigned],"")&lt;&gt;""</f>
        <v>1</v>
      </c>
      <c r="O1508" s="6" t="str" cm="1">
        <f t="array" ref="O1508">IF(Table2[[#This Row],[modeled?]]," "&amp;_xlfn.TEXTJOIN(" ",FALSE,_xlfn._xlws.FILTER(Table3[subloc_assigned],Table3[name]=Table2[[#This Row],[Protein]],""))&amp;" ","")</f>
        <v xml:space="preserve"> en </v>
      </c>
      <c r="P1508" s="6" t="b">
        <f>OR(ISNUMBER(FIND(" m ",Table2[[#This Row],[loc?]])),ISNUMBER(FIND(" mm ",Table2[[#This Row],[loc?]])))</f>
        <v>0</v>
      </c>
      <c r="Q1508" s="6" t="b">
        <f>AND(OR(ISNUMBER(FIND(" m ",Table2[[#This Row],[loc?]])),ISNUMBER(FIND(" mm ",Table2[[#This Row],[loc?]]))),SUBSTITUTE(SUBSTITUTE(Table2[[#This Row],[loc?]]," m ","")," mm ","")="")</f>
        <v>0</v>
      </c>
      <c r="R1508" s="36" cm="1">
        <f t="array" ref="R1508">AVERAGE(IF(Table2[[#This Row],[Min_aerobic_1]:[Min_aerobic_2]]="NA",0,Table2[[#This Row],[Min_aerobic_1]:[Min_aerobic_2]]))</f>
        <v>1.9437721533820698E-5</v>
      </c>
    </row>
    <row r="1509" spans="1:18" x14ac:dyDescent="0.35">
      <c r="A1509" s="4" t="s">
        <v>4496</v>
      </c>
      <c r="B1509" s="4" t="s">
        <v>4497</v>
      </c>
      <c r="C1509" s="4" t="s">
        <v>4498</v>
      </c>
      <c r="D1509" s="6">
        <v>2.2626769415718499E-5</v>
      </c>
      <c r="E1509" s="6">
        <v>2.9210235382249099E-5</v>
      </c>
      <c r="F1509" s="6">
        <v>2.48736824736198E-5</v>
      </c>
      <c r="G1509" s="6">
        <v>2.6453720541372101E-5</v>
      </c>
      <c r="H1509" s="6">
        <v>6.6912711842732504E-5</v>
      </c>
      <c r="I1509" s="6">
        <v>6.29348884830623E-5</v>
      </c>
      <c r="J1509" s="6">
        <v>6.5436259319439797E-5</v>
      </c>
      <c r="K1509" s="6">
        <v>5.34402091364655E-5</v>
      </c>
      <c r="L1509" s="6">
        <v>5.55645054644868E-5</v>
      </c>
      <c r="M1509" s="6">
        <v>5.3810487948976798E-5</v>
      </c>
      <c r="N1509" s="4" t="b">
        <f>_xlfn.XLOOKUP(Table2[[#This Row],[Protein]],Table3[name],Table3[subloc_assigned],"")&lt;&gt;""</f>
        <v>1</v>
      </c>
      <c r="O1509" s="6" t="str" cm="1">
        <f t="array" ref="O1509">IF(Table2[[#This Row],[modeled?]]," "&amp;_xlfn.TEXTJOIN(" ",FALSE,_xlfn._xlws.FILTER(Table3[subloc_assigned],Table3[name]=Table2[[#This Row],[Protein]],""))&amp;" ","")</f>
        <v xml:space="preserve"> c </v>
      </c>
      <c r="P1509" s="6" t="b">
        <f>OR(ISNUMBER(FIND(" m ",Table2[[#This Row],[loc?]])),ISNUMBER(FIND(" mm ",Table2[[#This Row],[loc?]])))</f>
        <v>0</v>
      </c>
      <c r="Q1509" s="6" t="b">
        <f>AND(OR(ISNUMBER(FIND(" m ",Table2[[#This Row],[loc?]])),ISNUMBER(FIND(" mm ",Table2[[#This Row],[loc?]]))),SUBSTITUTE(SUBSTITUTE(Table2[[#This Row],[loc?]]," m ","")," mm ","")="")</f>
        <v>0</v>
      </c>
      <c r="R1509" s="36" cm="1">
        <f t="array" ref="R1509">AVERAGE(IF(Table2[[#This Row],[Min_aerobic_1]:[Min_aerobic_2]]="NA",0,Table2[[#This Row],[Min_aerobic_1]:[Min_aerobic_2]]))</f>
        <v>2.5918502398983799E-5</v>
      </c>
    </row>
    <row r="1510" spans="1:18" x14ac:dyDescent="0.35">
      <c r="A1510" s="4" t="s">
        <v>4499</v>
      </c>
      <c r="B1510" s="4" t="s">
        <v>4500</v>
      </c>
      <c r="C1510" s="4" t="s">
        <v>4501</v>
      </c>
      <c r="D1510" s="6">
        <v>4.7847989936426402E-5</v>
      </c>
      <c r="E1510" s="6">
        <v>3.8802988927943203E-5</v>
      </c>
      <c r="F1510" s="6">
        <v>5.63681303370382E-5</v>
      </c>
      <c r="G1510" s="6">
        <v>5.47379966955611E-5</v>
      </c>
      <c r="H1510" s="6">
        <v>5.6923583767314602E-5</v>
      </c>
      <c r="I1510" s="6">
        <v>5.8417972262220298E-5</v>
      </c>
      <c r="J1510" s="6">
        <v>6.1739591276716797E-5</v>
      </c>
      <c r="K1510" s="6">
        <v>7.8015782521508696E-5</v>
      </c>
      <c r="L1510" s="6">
        <v>8.10917978181963E-5</v>
      </c>
      <c r="M1510" s="6">
        <v>7.9369826175629407E-5</v>
      </c>
      <c r="N1510" s="4" t="b">
        <f>_xlfn.XLOOKUP(Table2[[#This Row],[Protein]],Table3[name],Table3[subloc_assigned],"")&lt;&gt;""</f>
        <v>0</v>
      </c>
      <c r="O1510" s="6" t="str" cm="1">
        <f t="array" ref="O1510">IF(Table2[[#This Row],[modeled?]]," "&amp;_xlfn.TEXTJOIN(" ",FALSE,_xlfn._xlws.FILTER(Table3[subloc_assigned],Table3[name]=Table2[[#This Row],[Protein]],""))&amp;" ","")</f>
        <v/>
      </c>
      <c r="P1510" s="6" t="b">
        <f>OR(ISNUMBER(FIND(" m ",Table2[[#This Row],[loc?]])),ISNUMBER(FIND(" mm ",Table2[[#This Row],[loc?]])))</f>
        <v>0</v>
      </c>
      <c r="Q1510" s="6" t="b">
        <f>AND(OR(ISNUMBER(FIND(" m ",Table2[[#This Row],[loc?]])),ISNUMBER(FIND(" mm ",Table2[[#This Row],[loc?]]))),SUBSTITUTE(SUBSTITUTE(Table2[[#This Row],[loc?]]," m ","")," mm ","")="")</f>
        <v>0</v>
      </c>
      <c r="R1510" s="36" cm="1">
        <f t="array" ref="R1510">AVERAGE(IF(Table2[[#This Row],[Min_aerobic_1]:[Min_aerobic_2]]="NA",0,Table2[[#This Row],[Min_aerobic_1]:[Min_aerobic_2]]))</f>
        <v>4.3325489432184799E-5</v>
      </c>
    </row>
    <row r="1511" spans="1:18" x14ac:dyDescent="0.35">
      <c r="A1511" s="4" t="s">
        <v>4502</v>
      </c>
      <c r="B1511" s="4" t="s">
        <v>4503</v>
      </c>
      <c r="C1511" s="4" t="s">
        <v>4504</v>
      </c>
      <c r="D1511" s="6">
        <v>2.8523782192409998E-6</v>
      </c>
      <c r="E1511" s="6">
        <v>2.40752537701397E-6</v>
      </c>
      <c r="F1511" s="6">
        <v>3.0905727689755901E-6</v>
      </c>
      <c r="G1511" s="6">
        <v>2.9708144934627599E-6</v>
      </c>
      <c r="H1511" s="4" t="s">
        <v>19</v>
      </c>
      <c r="I1511" s="4" t="s">
        <v>19</v>
      </c>
      <c r="J1511" s="4" t="s">
        <v>19</v>
      </c>
      <c r="K1511" s="4" t="s">
        <v>19</v>
      </c>
      <c r="L1511" s="4" t="s">
        <v>19</v>
      </c>
      <c r="M1511" s="4" t="s">
        <v>19</v>
      </c>
      <c r="N1511" s="4" t="b">
        <f>_xlfn.XLOOKUP(Table2[[#This Row],[Protein]],Table3[name],Table3[subloc_assigned],"")&lt;&gt;""</f>
        <v>0</v>
      </c>
      <c r="O1511" s="6" t="str" cm="1">
        <f t="array" ref="O1511">IF(Table2[[#This Row],[modeled?]]," "&amp;_xlfn.TEXTJOIN(" ",FALSE,_xlfn._xlws.FILTER(Table3[subloc_assigned],Table3[name]=Table2[[#This Row],[Protein]],""))&amp;" ","")</f>
        <v/>
      </c>
      <c r="P1511" s="6" t="b">
        <f>OR(ISNUMBER(FIND(" m ",Table2[[#This Row],[loc?]])),ISNUMBER(FIND(" mm ",Table2[[#This Row],[loc?]])))</f>
        <v>0</v>
      </c>
      <c r="Q1511" s="6" t="b">
        <f>AND(OR(ISNUMBER(FIND(" m ",Table2[[#This Row],[loc?]])),ISNUMBER(FIND(" mm ",Table2[[#This Row],[loc?]]))),SUBSTITUTE(SUBSTITUTE(Table2[[#This Row],[loc?]]," m ","")," mm ","")="")</f>
        <v>0</v>
      </c>
      <c r="R1511" s="36" cm="1">
        <f t="array" ref="R1511">AVERAGE(IF(Table2[[#This Row],[Min_aerobic_1]:[Min_aerobic_2]]="NA",0,Table2[[#This Row],[Min_aerobic_1]:[Min_aerobic_2]]))</f>
        <v>2.6299517981274849E-6</v>
      </c>
    </row>
    <row r="1512" spans="1:18" x14ac:dyDescent="0.35">
      <c r="A1512" s="4" t="s">
        <v>4505</v>
      </c>
      <c r="B1512" s="4" t="s">
        <v>4506</v>
      </c>
      <c r="C1512" s="4" t="s">
        <v>4507</v>
      </c>
      <c r="D1512" s="4">
        <v>2.1323097382825399E-3</v>
      </c>
      <c r="E1512" s="4">
        <v>2.5190270141806398E-3</v>
      </c>
      <c r="F1512" s="4">
        <v>2.5686336969050201E-3</v>
      </c>
      <c r="G1512" s="4">
        <v>2.55580456939977E-3</v>
      </c>
      <c r="H1512" s="4">
        <v>1.3639518759832501E-3</v>
      </c>
      <c r="I1512" s="4">
        <v>1.3907268383109401E-3</v>
      </c>
      <c r="J1512" s="4">
        <v>1.35919938895634E-3</v>
      </c>
      <c r="K1512" s="4">
        <v>1.6622818392573299E-3</v>
      </c>
      <c r="L1512" s="4">
        <v>1.6326146973876601E-3</v>
      </c>
      <c r="M1512" s="4">
        <v>1.61195725986946E-3</v>
      </c>
      <c r="N1512" s="4" t="b">
        <f>_xlfn.XLOOKUP(Table2[[#This Row],[Protein]],Table3[name],Table3[subloc_assigned],"")&lt;&gt;""</f>
        <v>1</v>
      </c>
      <c r="O1512" s="6" t="str" cm="1">
        <f t="array" ref="O1512">IF(Table2[[#This Row],[modeled?]]," "&amp;_xlfn.TEXTJOIN(" ",FALSE,_xlfn._xlws.FILTER(Table3[subloc_assigned],Table3[name]=Table2[[#This Row],[Protein]],""))&amp;" ","")</f>
        <v xml:space="preserve"> c </v>
      </c>
      <c r="P1512" s="6" t="b">
        <f>OR(ISNUMBER(FIND(" m ",Table2[[#This Row],[loc?]])),ISNUMBER(FIND(" mm ",Table2[[#This Row],[loc?]])))</f>
        <v>0</v>
      </c>
      <c r="Q1512" s="6" t="b">
        <f>AND(OR(ISNUMBER(FIND(" m ",Table2[[#This Row],[loc?]])),ISNUMBER(FIND(" mm ",Table2[[#This Row],[loc?]]))),SUBSTITUTE(SUBSTITUTE(Table2[[#This Row],[loc?]]," m ","")," mm ","")="")</f>
        <v>0</v>
      </c>
      <c r="R1512" s="36" cm="1">
        <f t="array" ref="R1512">AVERAGE(IF(Table2[[#This Row],[Min_aerobic_1]:[Min_aerobic_2]]="NA",0,Table2[[#This Row],[Min_aerobic_1]:[Min_aerobic_2]]))</f>
        <v>2.3256683762315896E-3</v>
      </c>
    </row>
    <row r="1513" spans="1:18" x14ac:dyDescent="0.35">
      <c r="A1513" s="4" t="s">
        <v>4508</v>
      </c>
      <c r="B1513" s="4" t="s">
        <v>4509</v>
      </c>
      <c r="C1513" s="4" t="s">
        <v>4510</v>
      </c>
      <c r="D1513" s="6">
        <v>1.24846035085243E-6</v>
      </c>
      <c r="E1513" s="6">
        <v>1.2888684325319499E-6</v>
      </c>
      <c r="F1513" s="6">
        <v>1.2817523214906101E-6</v>
      </c>
      <c r="G1513" s="6">
        <v>1.3633490534316E-6</v>
      </c>
      <c r="H1513" s="4" t="s">
        <v>19</v>
      </c>
      <c r="I1513" s="4" t="s">
        <v>19</v>
      </c>
      <c r="J1513" s="4" t="s">
        <v>19</v>
      </c>
      <c r="K1513" s="4" t="s">
        <v>19</v>
      </c>
      <c r="L1513" s="4" t="s">
        <v>19</v>
      </c>
      <c r="M1513" s="4" t="s">
        <v>19</v>
      </c>
      <c r="N1513" s="4" t="b">
        <f>_xlfn.XLOOKUP(Table2[[#This Row],[Protein]],Table3[name],Table3[subloc_assigned],"")&lt;&gt;""</f>
        <v>1</v>
      </c>
      <c r="O1513" s="6" t="str" cm="1">
        <f t="array" ref="O1513">IF(Table2[[#This Row],[modeled?]]," "&amp;_xlfn.TEXTJOIN(" ",FALSE,_xlfn._xlws.FILTER(Table3[subloc_assigned],Table3[name]=Table2[[#This Row],[Protein]],""))&amp;" ","")</f>
        <v xml:space="preserve"> mm </v>
      </c>
      <c r="P1513" s="6" t="b">
        <f>OR(ISNUMBER(FIND(" m ",Table2[[#This Row],[loc?]])),ISNUMBER(FIND(" mm ",Table2[[#This Row],[loc?]])))</f>
        <v>1</v>
      </c>
      <c r="Q1513" s="6" t="b">
        <f>AND(OR(ISNUMBER(FIND(" m ",Table2[[#This Row],[loc?]])),ISNUMBER(FIND(" mm ",Table2[[#This Row],[loc?]]))),SUBSTITUTE(SUBSTITUTE(Table2[[#This Row],[loc?]]," m ","")," mm ","")="")</f>
        <v>1</v>
      </c>
      <c r="R1513" s="36" cm="1">
        <f t="array" ref="R1513">AVERAGE(IF(Table2[[#This Row],[Min_aerobic_1]:[Min_aerobic_2]]="NA",0,Table2[[#This Row],[Min_aerobic_1]:[Min_aerobic_2]]))</f>
        <v>1.26866439169219E-6</v>
      </c>
    </row>
    <row r="1514" spans="1:18" x14ac:dyDescent="0.35">
      <c r="A1514" s="4" t="s">
        <v>4511</v>
      </c>
      <c r="B1514" s="4" t="s">
        <v>4512</v>
      </c>
      <c r="C1514" s="4" t="s">
        <v>4513</v>
      </c>
      <c r="D1514" s="6">
        <v>6.1942385451748499E-6</v>
      </c>
      <c r="E1514" s="6">
        <v>5.2463799564690597E-6</v>
      </c>
      <c r="F1514" s="6">
        <v>5.77161444578988E-6</v>
      </c>
      <c r="G1514" s="6">
        <v>5.9937434931656204E-6</v>
      </c>
      <c r="H1514" s="6">
        <v>5.8651939954927501E-6</v>
      </c>
      <c r="I1514" s="6">
        <v>5.9852768366345204E-6</v>
      </c>
      <c r="J1514" s="6">
        <v>6.0895157255797602E-6</v>
      </c>
      <c r="K1514" s="6">
        <v>5.5949555949914202E-6</v>
      </c>
      <c r="L1514" s="6">
        <v>5.7191695453646504E-6</v>
      </c>
      <c r="M1514" s="6">
        <v>6.1001334408691596E-6</v>
      </c>
      <c r="N1514" s="4" t="b">
        <f>_xlfn.XLOOKUP(Table2[[#This Row],[Protein]],Table3[name],Table3[subloc_assigned],"")&lt;&gt;""</f>
        <v>1</v>
      </c>
      <c r="O1514" s="6" t="str" cm="1">
        <f t="array" ref="O1514">IF(Table2[[#This Row],[modeled?]]," "&amp;_xlfn.TEXTJOIN(" ",FALSE,_xlfn._xlws.FILTER(Table3[subloc_assigned],Table3[name]=Table2[[#This Row],[Protein]],""))&amp;" ","")</f>
        <v xml:space="preserve"> rm </v>
      </c>
      <c r="P1514" s="6" t="b">
        <f>OR(ISNUMBER(FIND(" m ",Table2[[#This Row],[loc?]])),ISNUMBER(FIND(" mm ",Table2[[#This Row],[loc?]])))</f>
        <v>0</v>
      </c>
      <c r="Q1514" s="6" t="b">
        <f>AND(OR(ISNUMBER(FIND(" m ",Table2[[#This Row],[loc?]])),ISNUMBER(FIND(" mm ",Table2[[#This Row],[loc?]]))),SUBSTITUTE(SUBSTITUTE(Table2[[#This Row],[loc?]]," m ","")," mm ","")="")</f>
        <v>0</v>
      </c>
      <c r="R1514" s="36" cm="1">
        <f t="array" ref="R1514">AVERAGE(IF(Table2[[#This Row],[Min_aerobic_1]:[Min_aerobic_2]]="NA",0,Table2[[#This Row],[Min_aerobic_1]:[Min_aerobic_2]]))</f>
        <v>5.7203092508219544E-6</v>
      </c>
    </row>
    <row r="1515" spans="1:18" x14ac:dyDescent="0.35">
      <c r="A1515" s="4" t="s">
        <v>4514</v>
      </c>
      <c r="B1515" s="4" t="s">
        <v>4515</v>
      </c>
      <c r="C1515" s="4" t="s">
        <v>4516</v>
      </c>
      <c r="D1515" s="6">
        <v>1.7873596879146301E-5</v>
      </c>
      <c r="E1515" s="6">
        <v>1.56991738299541E-5</v>
      </c>
      <c r="F1515" s="6">
        <v>1.9060478891127902E-5</v>
      </c>
      <c r="G1515" s="6">
        <v>1.8135885010220201E-5</v>
      </c>
      <c r="H1515" s="4" t="s">
        <v>19</v>
      </c>
      <c r="I1515" s="4" t="s">
        <v>19</v>
      </c>
      <c r="J1515" s="4" t="s">
        <v>19</v>
      </c>
      <c r="K1515" s="4" t="s">
        <v>19</v>
      </c>
      <c r="L1515" s="4" t="s">
        <v>19</v>
      </c>
      <c r="M1515" s="4" t="s">
        <v>19</v>
      </c>
      <c r="N1515" s="4" t="b">
        <f>_xlfn.XLOOKUP(Table2[[#This Row],[Protein]],Table3[name],Table3[subloc_assigned],"")&lt;&gt;""</f>
        <v>1</v>
      </c>
      <c r="O1515" s="6" t="str" cm="1">
        <f t="array" ref="O1515">IF(Table2[[#This Row],[modeled?]]," "&amp;_xlfn.TEXTJOIN(" ",FALSE,_xlfn._xlws.FILTER(Table3[subloc_assigned],Table3[name]=Table2[[#This Row],[Protein]],""))&amp;" ","")</f>
        <v xml:space="preserve"> m </v>
      </c>
      <c r="P1515" s="6" t="b">
        <f>OR(ISNUMBER(FIND(" m ",Table2[[#This Row],[loc?]])),ISNUMBER(FIND(" mm ",Table2[[#This Row],[loc?]])))</f>
        <v>1</v>
      </c>
      <c r="Q1515" s="6" t="b">
        <f>AND(OR(ISNUMBER(FIND(" m ",Table2[[#This Row],[loc?]])),ISNUMBER(FIND(" mm ",Table2[[#This Row],[loc?]]))),SUBSTITUTE(SUBSTITUTE(Table2[[#This Row],[loc?]]," m ","")," mm ","")="")</f>
        <v>1</v>
      </c>
      <c r="R1515" s="36" cm="1">
        <f t="array" ref="R1515">AVERAGE(IF(Table2[[#This Row],[Min_aerobic_1]:[Min_aerobic_2]]="NA",0,Table2[[#This Row],[Min_aerobic_1]:[Min_aerobic_2]]))</f>
        <v>1.6786385354550202E-5</v>
      </c>
    </row>
    <row r="1516" spans="1:18" x14ac:dyDescent="0.35">
      <c r="A1516" s="4" t="s">
        <v>4517</v>
      </c>
      <c r="B1516" s="4" t="s">
        <v>4518</v>
      </c>
      <c r="C1516" s="4" t="s">
        <v>4519</v>
      </c>
      <c r="D1516" s="4">
        <v>7.3379399245079998E-4</v>
      </c>
      <c r="E1516" s="4">
        <v>6.3178246306803097E-4</v>
      </c>
      <c r="F1516" s="4">
        <v>7.5643894448211004E-4</v>
      </c>
      <c r="G1516" s="4">
        <v>7.3269583140466604E-4</v>
      </c>
      <c r="H1516" s="4">
        <v>5.9333117481566303E-4</v>
      </c>
      <c r="I1516" s="4">
        <v>6.1546106721582501E-4</v>
      </c>
      <c r="J1516" s="4">
        <v>6.0587171592731603E-4</v>
      </c>
      <c r="K1516" s="4">
        <v>6.1145623622837098E-4</v>
      </c>
      <c r="L1516" s="4">
        <v>6.2478943674007504E-4</v>
      </c>
      <c r="M1516" s="4">
        <v>6.3387070701879304E-4</v>
      </c>
      <c r="N1516" s="4" t="b">
        <f>_xlfn.XLOOKUP(Table2[[#This Row],[Protein]],Table3[name],Table3[subloc_assigned],"")&lt;&gt;""</f>
        <v>1</v>
      </c>
      <c r="O1516" s="6" t="str" cm="1">
        <f t="array" ref="O1516">IF(Table2[[#This Row],[modeled?]]," "&amp;_xlfn.TEXTJOIN(" ",FALSE,_xlfn._xlws.FILTER(Table3[subloc_assigned],Table3[name]=Table2[[#This Row],[Protein]],""))&amp;" ","")</f>
        <v xml:space="preserve"> c </v>
      </c>
      <c r="P1516" s="6" t="b">
        <f>OR(ISNUMBER(FIND(" m ",Table2[[#This Row],[loc?]])),ISNUMBER(FIND(" mm ",Table2[[#This Row],[loc?]])))</f>
        <v>0</v>
      </c>
      <c r="Q1516" s="6" t="b">
        <f>AND(OR(ISNUMBER(FIND(" m ",Table2[[#This Row],[loc?]])),ISNUMBER(FIND(" mm ",Table2[[#This Row],[loc?]]))),SUBSTITUTE(SUBSTITUTE(Table2[[#This Row],[loc?]]," m ","")," mm ","")="")</f>
        <v>0</v>
      </c>
      <c r="R1516" s="36" cm="1">
        <f t="array" ref="R1516">AVERAGE(IF(Table2[[#This Row],[Min_aerobic_1]:[Min_aerobic_2]]="NA",0,Table2[[#This Row],[Min_aerobic_1]:[Min_aerobic_2]]))</f>
        <v>6.8278822775941542E-4</v>
      </c>
    </row>
    <row r="1517" spans="1:18" x14ac:dyDescent="0.35">
      <c r="A1517" s="4" t="s">
        <v>4520</v>
      </c>
      <c r="B1517" s="4" t="s">
        <v>4521</v>
      </c>
      <c r="C1517" s="4" t="s">
        <v>4521</v>
      </c>
      <c r="D1517" s="4">
        <v>3.3814669169723199E-4</v>
      </c>
      <c r="E1517" s="4">
        <v>3.3339018306724602E-4</v>
      </c>
      <c r="F1517" s="4">
        <v>3.3943789044214102E-4</v>
      </c>
      <c r="G1517" s="4">
        <v>3.3352550481472902E-4</v>
      </c>
      <c r="H1517" s="4">
        <v>3.06968076831941E-4</v>
      </c>
      <c r="I1517" s="4">
        <v>3.2955691553773899E-4</v>
      </c>
      <c r="J1517" s="4">
        <v>3.0736143879043701E-4</v>
      </c>
      <c r="K1517" s="4">
        <v>3.1411099708902098E-4</v>
      </c>
      <c r="L1517" s="4">
        <v>3.1420351952218199E-4</v>
      </c>
      <c r="M1517" s="4">
        <v>3.1988347075675901E-4</v>
      </c>
      <c r="N1517" s="4" t="b">
        <f>_xlfn.XLOOKUP(Table2[[#This Row],[Protein]],Table3[name],Table3[subloc_assigned],"")&lt;&gt;""</f>
        <v>1</v>
      </c>
      <c r="O1517" s="6" t="str" cm="1">
        <f t="array" ref="O1517">IF(Table2[[#This Row],[modeled?]]," "&amp;_xlfn.TEXTJOIN(" ",FALSE,_xlfn._xlws.FILTER(Table3[subloc_assigned],Table3[name]=Table2[[#This Row],[Protein]],""))&amp;" ","")</f>
        <v xml:space="preserve"> c </v>
      </c>
      <c r="P1517" s="6" t="b">
        <f>OR(ISNUMBER(FIND(" m ",Table2[[#This Row],[loc?]])),ISNUMBER(FIND(" mm ",Table2[[#This Row],[loc?]])))</f>
        <v>0</v>
      </c>
      <c r="Q1517" s="6" t="b">
        <f>AND(OR(ISNUMBER(FIND(" m ",Table2[[#This Row],[loc?]])),ISNUMBER(FIND(" mm ",Table2[[#This Row],[loc?]]))),SUBSTITUTE(SUBSTITUTE(Table2[[#This Row],[loc?]]," m ","")," mm ","")="")</f>
        <v>0</v>
      </c>
      <c r="R1517" s="36" cm="1">
        <f t="array" ref="R1517">AVERAGE(IF(Table2[[#This Row],[Min_aerobic_1]:[Min_aerobic_2]]="NA",0,Table2[[#This Row],[Min_aerobic_1]:[Min_aerobic_2]]))</f>
        <v>3.35768437382239E-4</v>
      </c>
    </row>
    <row r="1518" spans="1:18" x14ac:dyDescent="0.35">
      <c r="A1518" s="4" t="s">
        <v>4522</v>
      </c>
      <c r="B1518" s="4" t="s">
        <v>4523</v>
      </c>
      <c r="C1518" s="4" t="s">
        <v>4524</v>
      </c>
      <c r="D1518" s="6">
        <v>2.3192810905313202E-5</v>
      </c>
      <c r="E1518" s="6">
        <v>1.89744639393183E-5</v>
      </c>
      <c r="F1518" s="6">
        <v>1.9761814939705802E-5</v>
      </c>
      <c r="G1518" s="6">
        <v>1.8615335687245E-5</v>
      </c>
      <c r="H1518" s="6">
        <v>4.1949620204769202E-5</v>
      </c>
      <c r="I1518" s="6">
        <v>4.1763604316919002E-5</v>
      </c>
      <c r="J1518" s="6">
        <v>4.1611753620875298E-5</v>
      </c>
      <c r="K1518" s="6">
        <v>3.6494373219364098E-5</v>
      </c>
      <c r="L1518" s="6">
        <v>3.93139443642701E-5</v>
      </c>
      <c r="M1518" s="6">
        <v>3.8355687831494E-5</v>
      </c>
      <c r="N1518" s="4" t="b">
        <f>_xlfn.XLOOKUP(Table2[[#This Row],[Protein]],Table3[name],Table3[subloc_assigned],"")&lt;&gt;""</f>
        <v>1</v>
      </c>
      <c r="O1518" s="6" t="str" cm="1">
        <f t="array" ref="O1518">IF(Table2[[#This Row],[modeled?]]," "&amp;_xlfn.TEXTJOIN(" ",FALSE,_xlfn._xlws.FILTER(Table3[subloc_assigned],Table3[name]=Table2[[#This Row],[Protein]],""))&amp;" ","")</f>
        <v xml:space="preserve"> c </v>
      </c>
      <c r="P1518" s="6" t="b">
        <f>OR(ISNUMBER(FIND(" m ",Table2[[#This Row],[loc?]])),ISNUMBER(FIND(" mm ",Table2[[#This Row],[loc?]])))</f>
        <v>0</v>
      </c>
      <c r="Q1518" s="6" t="b">
        <f>AND(OR(ISNUMBER(FIND(" m ",Table2[[#This Row],[loc?]])),ISNUMBER(FIND(" mm ",Table2[[#This Row],[loc?]]))),SUBSTITUTE(SUBSTITUTE(Table2[[#This Row],[loc?]]," m ","")," mm ","")="")</f>
        <v>0</v>
      </c>
      <c r="R1518" s="36" cm="1">
        <f t="array" ref="R1518">AVERAGE(IF(Table2[[#This Row],[Min_aerobic_1]:[Min_aerobic_2]]="NA",0,Table2[[#This Row],[Min_aerobic_1]:[Min_aerobic_2]]))</f>
        <v>2.1083637422315751E-5</v>
      </c>
    </row>
    <row r="1519" spans="1:18" x14ac:dyDescent="0.35">
      <c r="A1519" s="4" t="s">
        <v>4525</v>
      </c>
      <c r="B1519" s="4" t="s">
        <v>4526</v>
      </c>
      <c r="C1519" s="4" t="s">
        <v>4527</v>
      </c>
      <c r="D1519" s="6">
        <v>7.5935967863925694E-5</v>
      </c>
      <c r="E1519" s="6">
        <v>7.4861458013194307E-5</v>
      </c>
      <c r="F1519" s="6">
        <v>8.3594441164341196E-5</v>
      </c>
      <c r="G1519" s="6">
        <v>8.4159219100901205E-5</v>
      </c>
      <c r="H1519" s="6">
        <v>4.4539765189460102E-5</v>
      </c>
      <c r="I1519" s="6">
        <v>4.5716046843448399E-5</v>
      </c>
      <c r="J1519" s="6">
        <v>4.56065730556141E-5</v>
      </c>
      <c r="K1519" s="6">
        <v>5.0971706107039101E-5</v>
      </c>
      <c r="L1519" s="6">
        <v>5.3535628116987101E-5</v>
      </c>
      <c r="M1519" s="6">
        <v>5.25848869546132E-5</v>
      </c>
      <c r="N1519" s="4" t="b">
        <f>_xlfn.XLOOKUP(Table2[[#This Row],[Protein]],Table3[name],Table3[subloc_assigned],"")&lt;&gt;""</f>
        <v>0</v>
      </c>
      <c r="O1519" s="6" t="str" cm="1">
        <f t="array" ref="O1519">IF(Table2[[#This Row],[modeled?]]," "&amp;_xlfn.TEXTJOIN(" ",FALSE,_xlfn._xlws.FILTER(Table3[subloc_assigned],Table3[name]=Table2[[#This Row],[Protein]],""))&amp;" ","")</f>
        <v/>
      </c>
      <c r="P1519" s="6" t="b">
        <f>OR(ISNUMBER(FIND(" m ",Table2[[#This Row],[loc?]])),ISNUMBER(FIND(" mm ",Table2[[#This Row],[loc?]])))</f>
        <v>0</v>
      </c>
      <c r="Q1519" s="6" t="b">
        <f>AND(OR(ISNUMBER(FIND(" m ",Table2[[#This Row],[loc?]])),ISNUMBER(FIND(" mm ",Table2[[#This Row],[loc?]]))),SUBSTITUTE(SUBSTITUTE(Table2[[#This Row],[loc?]]," m ","")," mm ","")="")</f>
        <v>0</v>
      </c>
      <c r="R1519" s="36" cm="1">
        <f t="array" ref="R1519">AVERAGE(IF(Table2[[#This Row],[Min_aerobic_1]:[Min_aerobic_2]]="NA",0,Table2[[#This Row],[Min_aerobic_1]:[Min_aerobic_2]]))</f>
        <v>7.5398712938560007E-5</v>
      </c>
    </row>
    <row r="1520" spans="1:18" x14ac:dyDescent="0.35">
      <c r="A1520" s="4" t="s">
        <v>4528</v>
      </c>
      <c r="B1520" s="4" t="s">
        <v>4529</v>
      </c>
      <c r="C1520" s="4" t="s">
        <v>4530</v>
      </c>
      <c r="D1520" s="6">
        <v>1.07707636876016E-5</v>
      </c>
      <c r="E1520" s="6">
        <v>1.2680294718577101E-5</v>
      </c>
      <c r="F1520" s="6">
        <v>1.1927327666758101E-5</v>
      </c>
      <c r="G1520" s="6">
        <v>1.20386552444427E-5</v>
      </c>
      <c r="H1520" s="6">
        <v>1.6689525957077101E-5</v>
      </c>
      <c r="I1520" s="6">
        <v>1.6644750376990099E-5</v>
      </c>
      <c r="J1520" s="6">
        <v>1.76693075257861E-5</v>
      </c>
      <c r="K1520" s="6">
        <v>1.8274112904195601E-5</v>
      </c>
      <c r="L1520" s="6">
        <v>2.00742218076067E-5</v>
      </c>
      <c r="M1520" s="6">
        <v>1.96478193938684E-5</v>
      </c>
      <c r="N1520" s="4" t="b">
        <f>_xlfn.XLOOKUP(Table2[[#This Row],[Protein]],Table3[name],Table3[subloc_assigned],"")&lt;&gt;""</f>
        <v>0</v>
      </c>
      <c r="O1520" s="6" t="str" cm="1">
        <f t="array" ref="O1520">IF(Table2[[#This Row],[modeled?]]," "&amp;_xlfn.TEXTJOIN(" ",FALSE,_xlfn._xlws.FILTER(Table3[subloc_assigned],Table3[name]=Table2[[#This Row],[Protein]],""))&amp;" ","")</f>
        <v/>
      </c>
      <c r="P1520" s="6" t="b">
        <f>OR(ISNUMBER(FIND(" m ",Table2[[#This Row],[loc?]])),ISNUMBER(FIND(" mm ",Table2[[#This Row],[loc?]])))</f>
        <v>0</v>
      </c>
      <c r="Q1520" s="6" t="b">
        <f>AND(OR(ISNUMBER(FIND(" m ",Table2[[#This Row],[loc?]])),ISNUMBER(FIND(" mm ",Table2[[#This Row],[loc?]]))),SUBSTITUTE(SUBSTITUTE(Table2[[#This Row],[loc?]]," m ","")," mm ","")="")</f>
        <v>0</v>
      </c>
      <c r="R1520" s="36" cm="1">
        <f t="array" ref="R1520">AVERAGE(IF(Table2[[#This Row],[Min_aerobic_1]:[Min_aerobic_2]]="NA",0,Table2[[#This Row],[Min_aerobic_1]:[Min_aerobic_2]]))</f>
        <v>1.172552920308935E-5</v>
      </c>
    </row>
    <row r="1521" spans="1:18" x14ac:dyDescent="0.35">
      <c r="A1521" s="4" t="s">
        <v>4531</v>
      </c>
      <c r="B1521" s="4" t="s">
        <v>4532</v>
      </c>
      <c r="C1521" s="4" t="s">
        <v>4533</v>
      </c>
      <c r="D1521" s="6">
        <v>7.61675674616724E-6</v>
      </c>
      <c r="E1521" s="6">
        <v>7.07583901158834E-6</v>
      </c>
      <c r="F1521" s="6">
        <v>8.5980294685816307E-6</v>
      </c>
      <c r="G1521" s="6">
        <v>9.0298624619725393E-6</v>
      </c>
      <c r="H1521" s="6">
        <v>2.8316515445654198E-6</v>
      </c>
      <c r="I1521" s="6">
        <v>3.0467756088097099E-6</v>
      </c>
      <c r="J1521" s="6">
        <v>3.1180398613187001E-6</v>
      </c>
      <c r="K1521" s="6">
        <v>2.9681231339039599E-6</v>
      </c>
      <c r="L1521" s="6">
        <v>3.20595411575962E-6</v>
      </c>
      <c r="M1521" s="6">
        <v>3.0176316649929702E-6</v>
      </c>
      <c r="N1521" s="4" t="b">
        <f>_xlfn.XLOOKUP(Table2[[#This Row],[Protein]],Table3[name],Table3[subloc_assigned],"")&lt;&gt;""</f>
        <v>1</v>
      </c>
      <c r="O1521" s="6" t="str" cm="1">
        <f t="array" ref="O1521">IF(Table2[[#This Row],[modeled?]]," "&amp;_xlfn.TEXTJOIN(" ",FALSE,_xlfn._xlws.FILTER(Table3[subloc_assigned],Table3[name]=Table2[[#This Row],[Protein]],""))&amp;" ","")</f>
        <v xml:space="preserve"> m </v>
      </c>
      <c r="P1521" s="6" t="b">
        <f>OR(ISNUMBER(FIND(" m ",Table2[[#This Row],[loc?]])),ISNUMBER(FIND(" mm ",Table2[[#This Row],[loc?]])))</f>
        <v>1</v>
      </c>
      <c r="Q1521" s="6" t="b">
        <f>AND(OR(ISNUMBER(FIND(" m ",Table2[[#This Row],[loc?]])),ISNUMBER(FIND(" mm ",Table2[[#This Row],[loc?]]))),SUBSTITUTE(SUBSTITUTE(Table2[[#This Row],[loc?]]," m ","")," mm ","")="")</f>
        <v>1</v>
      </c>
      <c r="R1521" s="36" cm="1">
        <f t="array" ref="R1521">AVERAGE(IF(Table2[[#This Row],[Min_aerobic_1]:[Min_aerobic_2]]="NA",0,Table2[[#This Row],[Min_aerobic_1]:[Min_aerobic_2]]))</f>
        <v>7.34629787887779E-6</v>
      </c>
    </row>
    <row r="1522" spans="1:18" x14ac:dyDescent="0.35">
      <c r="A1522" s="4" t="s">
        <v>4534</v>
      </c>
      <c r="B1522" s="4" t="s">
        <v>4535</v>
      </c>
      <c r="C1522" s="4" t="s">
        <v>4536</v>
      </c>
      <c r="D1522" s="4">
        <v>1.2614770745051699E-4</v>
      </c>
      <c r="E1522" s="4">
        <v>1.1103877082364699E-4</v>
      </c>
      <c r="F1522" s="4">
        <v>1.37586332358624E-4</v>
      </c>
      <c r="G1522" s="4">
        <v>1.4058248534076E-4</v>
      </c>
      <c r="H1522" s="4">
        <v>1.15283539210028E-4</v>
      </c>
      <c r="I1522" s="4">
        <v>1.1424609153112401E-4</v>
      </c>
      <c r="J1522" s="4">
        <v>1.1834960058088099E-4</v>
      </c>
      <c r="K1522" s="4">
        <v>1.2067954157023199E-4</v>
      </c>
      <c r="L1522" s="4">
        <v>1.3699958531225801E-4</v>
      </c>
      <c r="M1522" s="4">
        <v>1.3981560886331201E-4</v>
      </c>
      <c r="N1522" s="4" t="b">
        <f>_xlfn.XLOOKUP(Table2[[#This Row],[Protein]],Table3[name],Table3[subloc_assigned],"")&lt;&gt;""</f>
        <v>1</v>
      </c>
      <c r="O1522" s="6" t="str" cm="1">
        <f t="array" ref="O1522">IF(Table2[[#This Row],[modeled?]]," "&amp;_xlfn.TEXTJOIN(" ",FALSE,_xlfn._xlws.FILTER(Table3[subloc_assigned],Table3[name]=Table2[[#This Row],[Protein]],""))&amp;" ","")</f>
        <v xml:space="preserve"> c </v>
      </c>
      <c r="P1522" s="6" t="b">
        <f>OR(ISNUMBER(FIND(" m ",Table2[[#This Row],[loc?]])),ISNUMBER(FIND(" mm ",Table2[[#This Row],[loc?]])))</f>
        <v>0</v>
      </c>
      <c r="Q1522" s="6" t="b">
        <f>AND(OR(ISNUMBER(FIND(" m ",Table2[[#This Row],[loc?]])),ISNUMBER(FIND(" mm ",Table2[[#This Row],[loc?]]))),SUBSTITUTE(SUBSTITUTE(Table2[[#This Row],[loc?]]," m ","")," mm ","")="")</f>
        <v>0</v>
      </c>
      <c r="R1522" s="36" cm="1">
        <f t="array" ref="R1522">AVERAGE(IF(Table2[[#This Row],[Min_aerobic_1]:[Min_aerobic_2]]="NA",0,Table2[[#This Row],[Min_aerobic_1]:[Min_aerobic_2]]))</f>
        <v>1.18593239137082E-4</v>
      </c>
    </row>
    <row r="1523" spans="1:18" x14ac:dyDescent="0.35">
      <c r="A1523" s="4" t="s">
        <v>4537</v>
      </c>
      <c r="B1523" s="4" t="s">
        <v>4538</v>
      </c>
      <c r="C1523" s="4" t="s">
        <v>4538</v>
      </c>
      <c r="D1523" s="6">
        <v>9.7998234766995997E-5</v>
      </c>
      <c r="E1523" s="4">
        <v>1.0685626672930099E-4</v>
      </c>
      <c r="F1523" s="6">
        <v>4.4625043507760898E-5</v>
      </c>
      <c r="G1523" s="6">
        <v>4.5331658673948002E-5</v>
      </c>
      <c r="H1523" s="6">
        <v>9.9132063995389797E-5</v>
      </c>
      <c r="I1523" s="4">
        <v>1.00341076860796E-4</v>
      </c>
      <c r="J1523" s="4">
        <v>1.05150892232966E-4</v>
      </c>
      <c r="K1523" s="6">
        <v>3.36766733466011E-5</v>
      </c>
      <c r="L1523" s="6">
        <v>3.8772457596002202E-5</v>
      </c>
      <c r="M1523" s="6">
        <v>3.8934467315396399E-5</v>
      </c>
      <c r="N1523" s="4" t="b">
        <f>_xlfn.XLOOKUP(Table2[[#This Row],[Protein]],Table3[name],Table3[subloc_assigned],"")&lt;&gt;""</f>
        <v>0</v>
      </c>
      <c r="O1523" s="6" t="str" cm="1">
        <f t="array" ref="O1523">IF(Table2[[#This Row],[modeled?]]," "&amp;_xlfn.TEXTJOIN(" ",FALSE,_xlfn._xlws.FILTER(Table3[subloc_assigned],Table3[name]=Table2[[#This Row],[Protein]],""))&amp;" ","")</f>
        <v/>
      </c>
      <c r="P1523" s="6" t="b">
        <f>OR(ISNUMBER(FIND(" m ",Table2[[#This Row],[loc?]])),ISNUMBER(FIND(" mm ",Table2[[#This Row],[loc?]])))</f>
        <v>0</v>
      </c>
      <c r="Q1523" s="6" t="b">
        <f>AND(OR(ISNUMBER(FIND(" m ",Table2[[#This Row],[loc?]])),ISNUMBER(FIND(" mm ",Table2[[#This Row],[loc?]]))),SUBSTITUTE(SUBSTITUTE(Table2[[#This Row],[loc?]]," m ","")," mm ","")="")</f>
        <v>0</v>
      </c>
      <c r="R1523" s="36" cm="1">
        <f t="array" ref="R1523">AVERAGE(IF(Table2[[#This Row],[Min_aerobic_1]:[Min_aerobic_2]]="NA",0,Table2[[#This Row],[Min_aerobic_1]:[Min_aerobic_2]]))</f>
        <v>1.024272507481485E-4</v>
      </c>
    </row>
    <row r="1524" spans="1:18" x14ac:dyDescent="0.35">
      <c r="A1524" s="4" t="s">
        <v>4539</v>
      </c>
      <c r="B1524" s="4" t="s">
        <v>4540</v>
      </c>
      <c r="C1524" s="4" t="s">
        <v>4541</v>
      </c>
      <c r="D1524" s="6">
        <v>3.6651468048134602E-6</v>
      </c>
      <c r="E1524" s="6">
        <v>3.53911030341426E-6</v>
      </c>
      <c r="F1524" s="6">
        <v>4.0148198848621701E-6</v>
      </c>
      <c r="G1524" s="6">
        <v>3.9968445090693703E-6</v>
      </c>
      <c r="H1524" s="6">
        <v>1.5062026546744999E-6</v>
      </c>
      <c r="I1524" s="6">
        <v>1.5029100768923199E-6</v>
      </c>
      <c r="J1524" s="6">
        <v>1.68709203162212E-6</v>
      </c>
      <c r="K1524" s="6">
        <v>1.2004493168070201E-6</v>
      </c>
      <c r="L1524" s="6">
        <v>1.4136043048006399E-6</v>
      </c>
      <c r="M1524" s="6">
        <v>1.26307457819971E-6</v>
      </c>
      <c r="N1524" s="4" t="b">
        <f>_xlfn.XLOOKUP(Table2[[#This Row],[Protein]],Table3[name],Table3[subloc_assigned],"")&lt;&gt;""</f>
        <v>0</v>
      </c>
      <c r="O1524" s="6" t="str" cm="1">
        <f t="array" ref="O1524">IF(Table2[[#This Row],[modeled?]]," "&amp;_xlfn.TEXTJOIN(" ",FALSE,_xlfn._xlws.FILTER(Table3[subloc_assigned],Table3[name]=Table2[[#This Row],[Protein]],""))&amp;" ","")</f>
        <v/>
      </c>
      <c r="P1524" s="6" t="b">
        <f>OR(ISNUMBER(FIND(" m ",Table2[[#This Row],[loc?]])),ISNUMBER(FIND(" mm ",Table2[[#This Row],[loc?]])))</f>
        <v>0</v>
      </c>
      <c r="Q1524" s="6" t="b">
        <f>AND(OR(ISNUMBER(FIND(" m ",Table2[[#This Row],[loc?]])),ISNUMBER(FIND(" mm ",Table2[[#This Row],[loc?]]))),SUBSTITUTE(SUBSTITUTE(Table2[[#This Row],[loc?]]," m ","")," mm ","")="")</f>
        <v>0</v>
      </c>
      <c r="R1524" s="36" cm="1">
        <f t="array" ref="R1524">AVERAGE(IF(Table2[[#This Row],[Min_aerobic_1]:[Min_aerobic_2]]="NA",0,Table2[[#This Row],[Min_aerobic_1]:[Min_aerobic_2]]))</f>
        <v>3.6021285541138601E-6</v>
      </c>
    </row>
    <row r="1525" spans="1:18" x14ac:dyDescent="0.35">
      <c r="A1525" s="4" t="s">
        <v>4542</v>
      </c>
      <c r="B1525" s="4" t="s">
        <v>4543</v>
      </c>
      <c r="C1525" s="4" t="s">
        <v>4544</v>
      </c>
      <c r="D1525" s="6">
        <v>6.0821838560468703E-5</v>
      </c>
      <c r="E1525" s="6">
        <v>6.4137828164931394E-5</v>
      </c>
      <c r="F1525" s="6">
        <v>6.6458188115404106E-5</v>
      </c>
      <c r="G1525" s="6">
        <v>6.7114514129475804E-5</v>
      </c>
      <c r="H1525" s="6">
        <v>2.6418928255596199E-5</v>
      </c>
      <c r="I1525" s="6">
        <v>2.6851568515395101E-5</v>
      </c>
      <c r="J1525" s="6">
        <v>2.6841753325502499E-5</v>
      </c>
      <c r="K1525" s="6">
        <v>3.0893107853712998E-5</v>
      </c>
      <c r="L1525" s="6">
        <v>3.1232930868731701E-5</v>
      </c>
      <c r="M1525" s="6">
        <v>3.0278602230024401E-5</v>
      </c>
      <c r="N1525" s="4" t="b">
        <f>_xlfn.XLOOKUP(Table2[[#This Row],[Protein]],Table3[name],Table3[subloc_assigned],"")&lt;&gt;""</f>
        <v>0</v>
      </c>
      <c r="O1525" s="6" t="str" cm="1">
        <f t="array" ref="O1525">IF(Table2[[#This Row],[modeled?]]," "&amp;_xlfn.TEXTJOIN(" ",FALSE,_xlfn._xlws.FILTER(Table3[subloc_assigned],Table3[name]=Table2[[#This Row],[Protein]],""))&amp;" ","")</f>
        <v/>
      </c>
      <c r="P1525" s="6" t="b">
        <f>OR(ISNUMBER(FIND(" m ",Table2[[#This Row],[loc?]])),ISNUMBER(FIND(" mm ",Table2[[#This Row],[loc?]])))</f>
        <v>0</v>
      </c>
      <c r="Q1525" s="6" t="b">
        <f>AND(OR(ISNUMBER(FIND(" m ",Table2[[#This Row],[loc?]])),ISNUMBER(FIND(" mm ",Table2[[#This Row],[loc?]]))),SUBSTITUTE(SUBSTITUTE(Table2[[#This Row],[loc?]]," m ","")," mm ","")="")</f>
        <v>0</v>
      </c>
      <c r="R1525" s="36" cm="1">
        <f t="array" ref="R1525">AVERAGE(IF(Table2[[#This Row],[Min_aerobic_1]:[Min_aerobic_2]]="NA",0,Table2[[#This Row],[Min_aerobic_1]:[Min_aerobic_2]]))</f>
        <v>6.2479833362700051E-5</v>
      </c>
    </row>
    <row r="1526" spans="1:18" x14ac:dyDescent="0.35">
      <c r="A1526" s="4" t="s">
        <v>4545</v>
      </c>
      <c r="B1526" s="4" t="s">
        <v>4546</v>
      </c>
      <c r="C1526" s="4" t="s">
        <v>4547</v>
      </c>
      <c r="D1526" s="4">
        <v>7.19256069831918E-3</v>
      </c>
      <c r="E1526" s="4">
        <v>6.3638260849237498E-3</v>
      </c>
      <c r="F1526" s="4">
        <v>2.87846132078509E-3</v>
      </c>
      <c r="G1526" s="4">
        <v>3.0361822796600799E-3</v>
      </c>
      <c r="H1526" s="4">
        <v>5.1348538842601703E-3</v>
      </c>
      <c r="I1526" s="4">
        <v>5.0600371324877802E-3</v>
      </c>
      <c r="J1526" s="4">
        <v>4.9500498100293003E-3</v>
      </c>
      <c r="K1526" s="4">
        <v>2.8059457049968602E-3</v>
      </c>
      <c r="L1526" s="4">
        <v>3.0701167614603599E-3</v>
      </c>
      <c r="M1526" s="4">
        <v>3.07867640053704E-3</v>
      </c>
      <c r="N1526" s="4" t="b">
        <f>_xlfn.XLOOKUP(Table2[[#This Row],[Protein]],Table3[name],Table3[subloc_assigned],"")&lt;&gt;""</f>
        <v>1</v>
      </c>
      <c r="O1526" s="6" t="str" cm="1">
        <f t="array" ref="O1526">IF(Table2[[#This Row],[modeled?]]," "&amp;_xlfn.TEXTJOIN(" ",FALSE,_xlfn._xlws.FILTER(Table3[subloc_assigned],Table3[name]=Table2[[#This Row],[Protein]],""))&amp;" ","")</f>
        <v xml:space="preserve"> c </v>
      </c>
      <c r="P1526" s="6" t="b">
        <f>OR(ISNUMBER(FIND(" m ",Table2[[#This Row],[loc?]])),ISNUMBER(FIND(" mm ",Table2[[#This Row],[loc?]])))</f>
        <v>0</v>
      </c>
      <c r="Q1526" s="6" t="b">
        <f>AND(OR(ISNUMBER(FIND(" m ",Table2[[#This Row],[loc?]])),ISNUMBER(FIND(" mm ",Table2[[#This Row],[loc?]]))),SUBSTITUTE(SUBSTITUTE(Table2[[#This Row],[loc?]]," m ","")," mm ","")="")</f>
        <v>0</v>
      </c>
      <c r="R1526" s="36" cm="1">
        <f t="array" ref="R1526">AVERAGE(IF(Table2[[#This Row],[Min_aerobic_1]:[Min_aerobic_2]]="NA",0,Table2[[#This Row],[Min_aerobic_1]:[Min_aerobic_2]]))</f>
        <v>6.7781933916214645E-3</v>
      </c>
    </row>
    <row r="1527" spans="1:18" x14ac:dyDescent="0.35">
      <c r="A1527" s="4" t="s">
        <v>4548</v>
      </c>
      <c r="B1527" s="4" t="s">
        <v>4549</v>
      </c>
      <c r="C1527" s="4" t="s">
        <v>4550</v>
      </c>
      <c r="D1527" s="6">
        <v>2.53778603216058E-5</v>
      </c>
      <c r="E1527" s="6">
        <v>2.3702214883221E-5</v>
      </c>
      <c r="F1527" s="6">
        <v>2.9162036083129401E-5</v>
      </c>
      <c r="G1527" s="6">
        <v>2.9218953556457899E-5</v>
      </c>
      <c r="H1527" s="6">
        <v>2.3660598928269902E-5</v>
      </c>
      <c r="I1527" s="6">
        <v>2.35094383952495E-5</v>
      </c>
      <c r="J1527" s="6">
        <v>2.39330370784366E-5</v>
      </c>
      <c r="K1527" s="6">
        <v>2.0138820767181101E-5</v>
      </c>
      <c r="L1527" s="6">
        <v>2.2093808101180702E-5</v>
      </c>
      <c r="M1527" s="6">
        <v>2.3266945006618301E-5</v>
      </c>
      <c r="N1527" s="4" t="b">
        <f>_xlfn.XLOOKUP(Table2[[#This Row],[Protein]],Table3[name],Table3[subloc_assigned],"")&lt;&gt;""</f>
        <v>0</v>
      </c>
      <c r="O1527" s="6" t="str" cm="1">
        <f t="array" ref="O1527">IF(Table2[[#This Row],[modeled?]]," "&amp;_xlfn.TEXTJOIN(" ",FALSE,_xlfn._xlws.FILTER(Table3[subloc_assigned],Table3[name]=Table2[[#This Row],[Protein]],""))&amp;" ","")</f>
        <v/>
      </c>
      <c r="P1527" s="6" t="b">
        <f>OR(ISNUMBER(FIND(" m ",Table2[[#This Row],[loc?]])),ISNUMBER(FIND(" mm ",Table2[[#This Row],[loc?]])))</f>
        <v>0</v>
      </c>
      <c r="Q1527" s="6" t="b">
        <f>AND(OR(ISNUMBER(FIND(" m ",Table2[[#This Row],[loc?]])),ISNUMBER(FIND(" mm ",Table2[[#This Row],[loc?]]))),SUBSTITUTE(SUBSTITUTE(Table2[[#This Row],[loc?]]," m ","")," mm ","")="")</f>
        <v>0</v>
      </c>
      <c r="R1527" s="36" cm="1">
        <f t="array" ref="R1527">AVERAGE(IF(Table2[[#This Row],[Min_aerobic_1]:[Min_aerobic_2]]="NA",0,Table2[[#This Row],[Min_aerobic_1]:[Min_aerobic_2]]))</f>
        <v>2.45400376024134E-5</v>
      </c>
    </row>
    <row r="1528" spans="1:18" x14ac:dyDescent="0.35">
      <c r="A1528" s="4" t="s">
        <v>4551</v>
      </c>
      <c r="B1528" s="4" t="s">
        <v>4552</v>
      </c>
      <c r="C1528" s="4" t="s">
        <v>4553</v>
      </c>
      <c r="D1528" s="6">
        <v>4.1689147355404097E-5</v>
      </c>
      <c r="E1528" s="6">
        <v>4.160793211602E-5</v>
      </c>
      <c r="F1528" s="6">
        <v>4.3725599819695702E-5</v>
      </c>
      <c r="G1528" s="6">
        <v>4.3551986217508297E-5</v>
      </c>
      <c r="H1528" s="6">
        <v>4.1939399072462799E-5</v>
      </c>
      <c r="I1528" s="6">
        <v>4.1144550044039197E-5</v>
      </c>
      <c r="J1528" s="6">
        <v>4.2485077086039602E-5</v>
      </c>
      <c r="K1528" s="6">
        <v>4.15539517659029E-5</v>
      </c>
      <c r="L1528" s="6">
        <v>4.32941432159809E-5</v>
      </c>
      <c r="M1528" s="6">
        <v>4.2800564038997803E-5</v>
      </c>
      <c r="N1528" s="4" t="b">
        <f>_xlfn.XLOOKUP(Table2[[#This Row],[Protein]],Table3[name],Table3[subloc_assigned],"")&lt;&gt;""</f>
        <v>0</v>
      </c>
      <c r="O1528" s="6" t="str" cm="1">
        <f t="array" ref="O1528">IF(Table2[[#This Row],[modeled?]]," "&amp;_xlfn.TEXTJOIN(" ",FALSE,_xlfn._xlws.FILTER(Table3[subloc_assigned],Table3[name]=Table2[[#This Row],[Protein]],""))&amp;" ","")</f>
        <v/>
      </c>
      <c r="P1528" s="6" t="b">
        <f>OR(ISNUMBER(FIND(" m ",Table2[[#This Row],[loc?]])),ISNUMBER(FIND(" mm ",Table2[[#This Row],[loc?]])))</f>
        <v>0</v>
      </c>
      <c r="Q1528" s="6" t="b">
        <f>AND(OR(ISNUMBER(FIND(" m ",Table2[[#This Row],[loc?]])),ISNUMBER(FIND(" mm ",Table2[[#This Row],[loc?]]))),SUBSTITUTE(SUBSTITUTE(Table2[[#This Row],[loc?]]," m ","")," mm ","")="")</f>
        <v>0</v>
      </c>
      <c r="R1528" s="36" cm="1">
        <f t="array" ref="R1528">AVERAGE(IF(Table2[[#This Row],[Min_aerobic_1]:[Min_aerobic_2]]="NA",0,Table2[[#This Row],[Min_aerobic_1]:[Min_aerobic_2]]))</f>
        <v>4.1648539735712048E-5</v>
      </c>
    </row>
    <row r="1529" spans="1:18" x14ac:dyDescent="0.35">
      <c r="A1529" s="4" t="s">
        <v>4554</v>
      </c>
      <c r="B1529" s="4" t="s">
        <v>4555</v>
      </c>
      <c r="C1529" s="4" t="s">
        <v>4556</v>
      </c>
      <c r="D1529" s="4">
        <v>1.9055480151558701E-4</v>
      </c>
      <c r="E1529" s="4">
        <v>1.5587156134028399E-4</v>
      </c>
      <c r="F1529" s="4">
        <v>2.32401217672554E-4</v>
      </c>
      <c r="G1529" s="4">
        <v>2.2674923047762499E-4</v>
      </c>
      <c r="H1529" s="4">
        <v>1.58957436021836E-4</v>
      </c>
      <c r="I1529" s="4">
        <v>1.57113373854247E-4</v>
      </c>
      <c r="J1529" s="4">
        <v>1.6501028791719599E-4</v>
      </c>
      <c r="K1529" s="4">
        <v>1.7256368725234399E-4</v>
      </c>
      <c r="L1529" s="4">
        <v>1.8042728775895901E-4</v>
      </c>
      <c r="M1529" s="4">
        <v>1.8155417536457399E-4</v>
      </c>
      <c r="N1529" s="4" t="b">
        <f>_xlfn.XLOOKUP(Table2[[#This Row],[Protein]],Table3[name],Table3[subloc_assigned],"")&lt;&gt;""</f>
        <v>0</v>
      </c>
      <c r="O1529" s="6" t="str" cm="1">
        <f t="array" ref="O1529">IF(Table2[[#This Row],[modeled?]]," "&amp;_xlfn.TEXTJOIN(" ",FALSE,_xlfn._xlws.FILTER(Table3[subloc_assigned],Table3[name]=Table2[[#This Row],[Protein]],""))&amp;" ","")</f>
        <v/>
      </c>
      <c r="P1529" s="6" t="b">
        <f>OR(ISNUMBER(FIND(" m ",Table2[[#This Row],[loc?]])),ISNUMBER(FIND(" mm ",Table2[[#This Row],[loc?]])))</f>
        <v>0</v>
      </c>
      <c r="Q1529" s="6" t="b">
        <f>AND(OR(ISNUMBER(FIND(" m ",Table2[[#This Row],[loc?]])),ISNUMBER(FIND(" mm ",Table2[[#This Row],[loc?]]))),SUBSTITUTE(SUBSTITUTE(Table2[[#This Row],[loc?]]," m ","")," mm ","")="")</f>
        <v>0</v>
      </c>
      <c r="R1529" s="36" cm="1">
        <f t="array" ref="R1529">AVERAGE(IF(Table2[[#This Row],[Min_aerobic_1]:[Min_aerobic_2]]="NA",0,Table2[[#This Row],[Min_aerobic_1]:[Min_aerobic_2]]))</f>
        <v>1.732131814279355E-4</v>
      </c>
    </row>
    <row r="1530" spans="1:18" x14ac:dyDescent="0.35">
      <c r="A1530" s="4" t="s">
        <v>4557</v>
      </c>
      <c r="B1530" s="4" t="s">
        <v>4558</v>
      </c>
      <c r="C1530" s="4" t="s">
        <v>4559</v>
      </c>
      <c r="D1530" s="6">
        <v>1.9215105086241698E-6</v>
      </c>
      <c r="E1530" s="6">
        <v>1.77349904183077E-6</v>
      </c>
      <c r="F1530" s="6">
        <v>1.7106611293421099E-6</v>
      </c>
      <c r="G1530" s="6">
        <v>1.82462982998897E-6</v>
      </c>
      <c r="H1530" s="6">
        <v>9.27011250223952E-6</v>
      </c>
      <c r="I1530" s="6">
        <v>8.9948742819367696E-6</v>
      </c>
      <c r="J1530" s="6">
        <v>9.7714947786604408E-6</v>
      </c>
      <c r="K1530" s="6">
        <v>9.8077804298368605E-6</v>
      </c>
      <c r="L1530" s="6">
        <v>1.0553415067792999E-5</v>
      </c>
      <c r="M1530" s="6">
        <v>9.1065947345970896E-6</v>
      </c>
      <c r="N1530" s="4" t="b">
        <f>_xlfn.XLOOKUP(Table2[[#This Row],[Protein]],Table3[name],Table3[subloc_assigned],"")&lt;&gt;""</f>
        <v>0</v>
      </c>
      <c r="O1530" s="6" t="str" cm="1">
        <f t="array" ref="O1530">IF(Table2[[#This Row],[modeled?]]," "&amp;_xlfn.TEXTJOIN(" ",FALSE,_xlfn._xlws.FILTER(Table3[subloc_assigned],Table3[name]=Table2[[#This Row],[Protein]],""))&amp;" ","")</f>
        <v/>
      </c>
      <c r="P1530" s="6" t="b">
        <f>OR(ISNUMBER(FIND(" m ",Table2[[#This Row],[loc?]])),ISNUMBER(FIND(" mm ",Table2[[#This Row],[loc?]])))</f>
        <v>0</v>
      </c>
      <c r="Q1530" s="6" t="b">
        <f>AND(OR(ISNUMBER(FIND(" m ",Table2[[#This Row],[loc?]])),ISNUMBER(FIND(" mm ",Table2[[#This Row],[loc?]]))),SUBSTITUTE(SUBSTITUTE(Table2[[#This Row],[loc?]]," m ","")," mm ","")="")</f>
        <v>0</v>
      </c>
      <c r="R1530" s="36" cm="1">
        <f t="array" ref="R1530">AVERAGE(IF(Table2[[#This Row],[Min_aerobic_1]:[Min_aerobic_2]]="NA",0,Table2[[#This Row],[Min_aerobic_1]:[Min_aerobic_2]]))</f>
        <v>1.84750477522747E-6</v>
      </c>
    </row>
    <row r="1531" spans="1:18" x14ac:dyDescent="0.35">
      <c r="A1531" s="4" t="s">
        <v>4560</v>
      </c>
      <c r="B1531" s="4" t="s">
        <v>4561</v>
      </c>
      <c r="C1531" s="4" t="s">
        <v>4562</v>
      </c>
      <c r="D1531" s="6">
        <v>1.8331871878503199E-6</v>
      </c>
      <c r="E1531" s="6">
        <v>1.7829326420224201E-6</v>
      </c>
      <c r="F1531" s="6">
        <v>1.4635777967725601E-6</v>
      </c>
      <c r="G1531" s="6">
        <v>1.4871425840158499E-6</v>
      </c>
      <c r="H1531" s="4" t="s">
        <v>19</v>
      </c>
      <c r="I1531" s="4" t="s">
        <v>19</v>
      </c>
      <c r="J1531" s="4" t="s">
        <v>19</v>
      </c>
      <c r="K1531" s="4" t="s">
        <v>19</v>
      </c>
      <c r="L1531" s="4" t="s">
        <v>19</v>
      </c>
      <c r="M1531" s="4" t="s">
        <v>19</v>
      </c>
      <c r="N1531" s="4" t="b">
        <f>_xlfn.XLOOKUP(Table2[[#This Row],[Protein]],Table3[name],Table3[subloc_assigned],"")&lt;&gt;""</f>
        <v>0</v>
      </c>
      <c r="O1531" s="6" t="str" cm="1">
        <f t="array" ref="O1531">IF(Table2[[#This Row],[modeled?]]," "&amp;_xlfn.TEXTJOIN(" ",FALSE,_xlfn._xlws.FILTER(Table3[subloc_assigned],Table3[name]=Table2[[#This Row],[Protein]],""))&amp;" ","")</f>
        <v/>
      </c>
      <c r="P1531" s="6" t="b">
        <f>OR(ISNUMBER(FIND(" m ",Table2[[#This Row],[loc?]])),ISNUMBER(FIND(" mm ",Table2[[#This Row],[loc?]])))</f>
        <v>0</v>
      </c>
      <c r="Q1531" s="6" t="b">
        <f>AND(OR(ISNUMBER(FIND(" m ",Table2[[#This Row],[loc?]])),ISNUMBER(FIND(" mm ",Table2[[#This Row],[loc?]]))),SUBSTITUTE(SUBSTITUTE(Table2[[#This Row],[loc?]]," m ","")," mm ","")="")</f>
        <v>0</v>
      </c>
      <c r="R1531" s="36" cm="1">
        <f t="array" ref="R1531">AVERAGE(IF(Table2[[#This Row],[Min_aerobic_1]:[Min_aerobic_2]]="NA",0,Table2[[#This Row],[Min_aerobic_1]:[Min_aerobic_2]]))</f>
        <v>1.8080599149363701E-6</v>
      </c>
    </row>
    <row r="1532" spans="1:18" x14ac:dyDescent="0.35">
      <c r="A1532" s="4" t="s">
        <v>4563</v>
      </c>
      <c r="B1532" s="4" t="s">
        <v>4564</v>
      </c>
      <c r="C1532" s="4" t="s">
        <v>4565</v>
      </c>
      <c r="D1532" s="6">
        <v>8.0141012673169704E-6</v>
      </c>
      <c r="E1532" s="6">
        <v>7.4980150524047496E-6</v>
      </c>
      <c r="F1532" s="6">
        <v>6.6132030229982603E-6</v>
      </c>
      <c r="G1532" s="6">
        <v>6.6664539000991203E-6</v>
      </c>
      <c r="H1532" s="6">
        <v>1.1529443234972501E-5</v>
      </c>
      <c r="I1532" s="6">
        <v>1.06755716254348E-5</v>
      </c>
      <c r="J1532" s="6">
        <v>1.17904485440094E-5</v>
      </c>
      <c r="K1532" s="6">
        <v>1.20400893398334E-5</v>
      </c>
      <c r="L1532" s="6">
        <v>1.1831385925086001E-5</v>
      </c>
      <c r="M1532" s="6">
        <v>1.1428089942861599E-5</v>
      </c>
      <c r="N1532" s="4" t="b">
        <f>_xlfn.XLOOKUP(Table2[[#This Row],[Protein]],Table3[name],Table3[subloc_assigned],"")&lt;&gt;""</f>
        <v>0</v>
      </c>
      <c r="O1532" s="6" t="str" cm="1">
        <f t="array" ref="O1532">IF(Table2[[#This Row],[modeled?]]," "&amp;_xlfn.TEXTJOIN(" ",FALSE,_xlfn._xlws.FILTER(Table3[subloc_assigned],Table3[name]=Table2[[#This Row],[Protein]],""))&amp;" ","")</f>
        <v/>
      </c>
      <c r="P1532" s="6" t="b">
        <f>OR(ISNUMBER(FIND(" m ",Table2[[#This Row],[loc?]])),ISNUMBER(FIND(" mm ",Table2[[#This Row],[loc?]])))</f>
        <v>0</v>
      </c>
      <c r="Q1532" s="6" t="b">
        <f>AND(OR(ISNUMBER(FIND(" m ",Table2[[#This Row],[loc?]])),ISNUMBER(FIND(" mm ",Table2[[#This Row],[loc?]]))),SUBSTITUTE(SUBSTITUTE(Table2[[#This Row],[loc?]]," m ","")," mm ","")="")</f>
        <v>0</v>
      </c>
      <c r="R1532" s="36" cm="1">
        <f t="array" ref="R1532">AVERAGE(IF(Table2[[#This Row],[Min_aerobic_1]:[Min_aerobic_2]]="NA",0,Table2[[#This Row],[Min_aerobic_1]:[Min_aerobic_2]]))</f>
        <v>7.7560581598608604E-6</v>
      </c>
    </row>
    <row r="1533" spans="1:18" x14ac:dyDescent="0.35">
      <c r="A1533" s="4" t="s">
        <v>4566</v>
      </c>
      <c r="B1533" s="4" t="s">
        <v>4567</v>
      </c>
      <c r="C1533" s="4" t="s">
        <v>4567</v>
      </c>
      <c r="D1533" s="6">
        <v>7.5337419532848104E-8</v>
      </c>
      <c r="E1533" s="6">
        <v>6.3585553074524597E-8</v>
      </c>
      <c r="F1533" s="6">
        <v>7.0743569351429298E-8</v>
      </c>
      <c r="G1533" s="6">
        <v>7.25067535889762E-8</v>
      </c>
      <c r="H1533" s="4" t="s">
        <v>19</v>
      </c>
      <c r="I1533" s="4" t="s">
        <v>19</v>
      </c>
      <c r="J1533" s="4" t="s">
        <v>19</v>
      </c>
      <c r="K1533" s="4" t="s">
        <v>19</v>
      </c>
      <c r="L1533" s="4" t="s">
        <v>19</v>
      </c>
      <c r="M1533" s="4" t="s">
        <v>19</v>
      </c>
      <c r="N1533" s="4" t="b">
        <f>_xlfn.XLOOKUP(Table2[[#This Row],[Protein]],Table3[name],Table3[subloc_assigned],"")&lt;&gt;""</f>
        <v>0</v>
      </c>
      <c r="O1533" s="6" t="str" cm="1">
        <f t="array" ref="O1533">IF(Table2[[#This Row],[modeled?]]," "&amp;_xlfn.TEXTJOIN(" ",FALSE,_xlfn._xlws.FILTER(Table3[subloc_assigned],Table3[name]=Table2[[#This Row],[Protein]],""))&amp;" ","")</f>
        <v/>
      </c>
      <c r="P1533" s="6" t="b">
        <f>OR(ISNUMBER(FIND(" m ",Table2[[#This Row],[loc?]])),ISNUMBER(FIND(" mm ",Table2[[#This Row],[loc?]])))</f>
        <v>0</v>
      </c>
      <c r="Q1533" s="6" t="b">
        <f>AND(OR(ISNUMBER(FIND(" m ",Table2[[#This Row],[loc?]])),ISNUMBER(FIND(" mm ",Table2[[#This Row],[loc?]]))),SUBSTITUTE(SUBSTITUTE(Table2[[#This Row],[loc?]]," m ","")," mm ","")="")</f>
        <v>0</v>
      </c>
      <c r="R1533" s="36" cm="1">
        <f t="array" ref="R1533">AVERAGE(IF(Table2[[#This Row],[Min_aerobic_1]:[Min_aerobic_2]]="NA",0,Table2[[#This Row],[Min_aerobic_1]:[Min_aerobic_2]]))</f>
        <v>6.9461486303686357E-8</v>
      </c>
    </row>
    <row r="1534" spans="1:18" x14ac:dyDescent="0.35">
      <c r="A1534" s="4" t="s">
        <v>4568</v>
      </c>
      <c r="B1534" s="4" t="s">
        <v>4569</v>
      </c>
      <c r="C1534" s="4" t="s">
        <v>4570</v>
      </c>
      <c r="D1534" s="6">
        <v>1.9821283157445499E-7</v>
      </c>
      <c r="E1534" s="6">
        <v>1.5881892742675501E-7</v>
      </c>
      <c r="F1534" s="6">
        <v>2.29511123941784E-7</v>
      </c>
      <c r="G1534" s="6">
        <v>2.23427388941704E-7</v>
      </c>
      <c r="H1534" s="6">
        <v>3.3614748133000702E-7</v>
      </c>
      <c r="I1534" s="6">
        <v>2.3764481244468299E-7</v>
      </c>
      <c r="J1534" s="6">
        <v>4.4006981697255901E-7</v>
      </c>
      <c r="K1534" s="6">
        <v>3.8753087791118302E-7</v>
      </c>
      <c r="L1534" s="6">
        <v>3.0812796215139201E-7</v>
      </c>
      <c r="M1534" s="6">
        <v>3.3882956151810498E-7</v>
      </c>
      <c r="N1534" s="4" t="b">
        <f>_xlfn.XLOOKUP(Table2[[#This Row],[Protein]],Table3[name],Table3[subloc_assigned],"")&lt;&gt;""</f>
        <v>0</v>
      </c>
      <c r="O1534" s="6" t="str" cm="1">
        <f t="array" ref="O1534">IF(Table2[[#This Row],[modeled?]]," "&amp;_xlfn.TEXTJOIN(" ",FALSE,_xlfn._xlws.FILTER(Table3[subloc_assigned],Table3[name]=Table2[[#This Row],[Protein]],""))&amp;" ","")</f>
        <v/>
      </c>
      <c r="P1534" s="6" t="b">
        <f>OR(ISNUMBER(FIND(" m ",Table2[[#This Row],[loc?]])),ISNUMBER(FIND(" mm ",Table2[[#This Row],[loc?]])))</f>
        <v>0</v>
      </c>
      <c r="Q1534" s="6" t="b">
        <f>AND(OR(ISNUMBER(FIND(" m ",Table2[[#This Row],[loc?]])),ISNUMBER(FIND(" mm ",Table2[[#This Row],[loc?]]))),SUBSTITUTE(SUBSTITUTE(Table2[[#This Row],[loc?]]," m ","")," mm ","")="")</f>
        <v>0</v>
      </c>
      <c r="R1534" s="36" cm="1">
        <f t="array" ref="R1534">AVERAGE(IF(Table2[[#This Row],[Min_aerobic_1]:[Min_aerobic_2]]="NA",0,Table2[[#This Row],[Min_aerobic_1]:[Min_aerobic_2]]))</f>
        <v>1.7851587950060501E-7</v>
      </c>
    </row>
    <row r="1535" spans="1:18" x14ac:dyDescent="0.35">
      <c r="A1535" s="4" t="s">
        <v>4571</v>
      </c>
      <c r="B1535" s="4" t="s">
        <v>4572</v>
      </c>
      <c r="C1535" s="4" t="s">
        <v>4573</v>
      </c>
      <c r="D1535" s="6">
        <v>2.4281878629946099E-6</v>
      </c>
      <c r="E1535" s="6">
        <v>3.0921007026329401E-6</v>
      </c>
      <c r="F1535" s="6">
        <v>2.7007223145367602E-6</v>
      </c>
      <c r="G1535" s="6">
        <v>2.91699860522683E-6</v>
      </c>
      <c r="H1535" s="6">
        <v>2.79575923747684E-6</v>
      </c>
      <c r="I1535" s="6">
        <v>2.65400306950909E-6</v>
      </c>
      <c r="J1535" s="6">
        <v>3.4991651062137502E-6</v>
      </c>
      <c r="K1535" s="6">
        <v>3.4429703555971701E-6</v>
      </c>
      <c r="L1535" s="6">
        <v>3.62612986809886E-6</v>
      </c>
      <c r="M1535" s="6">
        <v>3.7920763901299799E-6</v>
      </c>
      <c r="N1535" s="4" t="b">
        <f>_xlfn.XLOOKUP(Table2[[#This Row],[Protein]],Table3[name],Table3[subloc_assigned],"")&lt;&gt;""</f>
        <v>0</v>
      </c>
      <c r="O1535" s="6" t="str" cm="1">
        <f t="array" ref="O1535">IF(Table2[[#This Row],[modeled?]]," "&amp;_xlfn.TEXTJOIN(" ",FALSE,_xlfn._xlws.FILTER(Table3[subloc_assigned],Table3[name]=Table2[[#This Row],[Protein]],""))&amp;" ","")</f>
        <v/>
      </c>
      <c r="P1535" s="6" t="b">
        <f>OR(ISNUMBER(FIND(" m ",Table2[[#This Row],[loc?]])),ISNUMBER(FIND(" mm ",Table2[[#This Row],[loc?]])))</f>
        <v>0</v>
      </c>
      <c r="Q1535" s="6" t="b">
        <f>AND(OR(ISNUMBER(FIND(" m ",Table2[[#This Row],[loc?]])),ISNUMBER(FIND(" mm ",Table2[[#This Row],[loc?]]))),SUBSTITUTE(SUBSTITUTE(Table2[[#This Row],[loc?]]," m ","")," mm ","")="")</f>
        <v>0</v>
      </c>
      <c r="R1535" s="36" cm="1">
        <f t="array" ref="R1535">AVERAGE(IF(Table2[[#This Row],[Min_aerobic_1]:[Min_aerobic_2]]="NA",0,Table2[[#This Row],[Min_aerobic_1]:[Min_aerobic_2]]))</f>
        <v>2.760144282813775E-6</v>
      </c>
    </row>
    <row r="1536" spans="1:18" x14ac:dyDescent="0.35">
      <c r="A1536" s="4" t="s">
        <v>4574</v>
      </c>
      <c r="B1536" s="4" t="s">
        <v>4575</v>
      </c>
      <c r="C1536" s="4" t="s">
        <v>4576</v>
      </c>
      <c r="D1536" s="6">
        <v>1.5390041242729999E-6</v>
      </c>
      <c r="E1536" s="6">
        <v>1.83434736941167E-6</v>
      </c>
      <c r="F1536" s="6">
        <v>1.6674220140236701E-6</v>
      </c>
      <c r="G1536" s="6">
        <v>1.7305656370860001E-6</v>
      </c>
      <c r="H1536" s="6">
        <v>2.9993146714473001E-6</v>
      </c>
      <c r="I1536" s="6">
        <v>2.7891117578473899E-6</v>
      </c>
      <c r="J1536" s="6">
        <v>2.9682523134937801E-6</v>
      </c>
      <c r="K1536" s="6">
        <v>3.14686638033638E-6</v>
      </c>
      <c r="L1536" s="6">
        <v>3.68938264362017E-6</v>
      </c>
      <c r="M1536" s="6">
        <v>3.4046057348254199E-6</v>
      </c>
      <c r="N1536" s="4" t="b">
        <f>_xlfn.XLOOKUP(Table2[[#This Row],[Protein]],Table3[name],Table3[subloc_assigned],"")&lt;&gt;""</f>
        <v>0</v>
      </c>
      <c r="O1536" s="6" t="str" cm="1">
        <f t="array" ref="O1536">IF(Table2[[#This Row],[modeled?]]," "&amp;_xlfn.TEXTJOIN(" ",FALSE,_xlfn._xlws.FILTER(Table3[subloc_assigned],Table3[name]=Table2[[#This Row],[Protein]],""))&amp;" ","")</f>
        <v/>
      </c>
      <c r="P1536" s="6" t="b">
        <f>OR(ISNUMBER(FIND(" m ",Table2[[#This Row],[loc?]])),ISNUMBER(FIND(" mm ",Table2[[#This Row],[loc?]])))</f>
        <v>0</v>
      </c>
      <c r="Q1536" s="6" t="b">
        <f>AND(OR(ISNUMBER(FIND(" m ",Table2[[#This Row],[loc?]])),ISNUMBER(FIND(" mm ",Table2[[#This Row],[loc?]]))),SUBSTITUTE(SUBSTITUTE(Table2[[#This Row],[loc?]]," m ","")," mm ","")="")</f>
        <v>0</v>
      </c>
      <c r="R1536" s="36" cm="1">
        <f t="array" ref="R1536">AVERAGE(IF(Table2[[#This Row],[Min_aerobic_1]:[Min_aerobic_2]]="NA",0,Table2[[#This Row],[Min_aerobic_1]:[Min_aerobic_2]]))</f>
        <v>1.6866757468423351E-6</v>
      </c>
    </row>
    <row r="1537" spans="1:18" x14ac:dyDescent="0.35">
      <c r="A1537" s="4" t="s">
        <v>4577</v>
      </c>
      <c r="B1537" s="4" t="s">
        <v>4578</v>
      </c>
      <c r="C1537" s="4" t="s">
        <v>4579</v>
      </c>
      <c r="D1537" s="6">
        <v>2.6734373647599601E-5</v>
      </c>
      <c r="E1537" s="6">
        <v>2.24021299766388E-5</v>
      </c>
      <c r="F1537" s="6">
        <v>2.9259964146072701E-5</v>
      </c>
      <c r="G1537" s="6">
        <v>2.8286173994737699E-5</v>
      </c>
      <c r="H1537" s="6">
        <v>3.7634073051199102E-5</v>
      </c>
      <c r="I1537" s="6">
        <v>3.9328577019434397E-5</v>
      </c>
      <c r="J1537" s="6">
        <v>4.3456075240869198E-5</v>
      </c>
      <c r="K1537" s="6">
        <v>4.4174094194386497E-5</v>
      </c>
      <c r="L1537" s="6">
        <v>4.5361395289974298E-5</v>
      </c>
      <c r="M1537" s="6">
        <v>4.5942266677600502E-5</v>
      </c>
      <c r="N1537" s="4" t="b">
        <f>_xlfn.XLOOKUP(Table2[[#This Row],[Protein]],Table3[name],Table3[subloc_assigned],"")&lt;&gt;""</f>
        <v>0</v>
      </c>
      <c r="O1537" s="6" t="str" cm="1">
        <f t="array" ref="O1537">IF(Table2[[#This Row],[modeled?]]," "&amp;_xlfn.TEXTJOIN(" ",FALSE,_xlfn._xlws.FILTER(Table3[subloc_assigned],Table3[name]=Table2[[#This Row],[Protein]],""))&amp;" ","")</f>
        <v/>
      </c>
      <c r="P1537" s="6" t="b">
        <f>OR(ISNUMBER(FIND(" m ",Table2[[#This Row],[loc?]])),ISNUMBER(FIND(" mm ",Table2[[#This Row],[loc?]])))</f>
        <v>0</v>
      </c>
      <c r="Q1537" s="6" t="b">
        <f>AND(OR(ISNUMBER(FIND(" m ",Table2[[#This Row],[loc?]])),ISNUMBER(FIND(" mm ",Table2[[#This Row],[loc?]]))),SUBSTITUTE(SUBSTITUTE(Table2[[#This Row],[loc?]]," m ","")," mm ","")="")</f>
        <v>0</v>
      </c>
      <c r="R1537" s="36" cm="1">
        <f t="array" ref="R1537">AVERAGE(IF(Table2[[#This Row],[Min_aerobic_1]:[Min_aerobic_2]]="NA",0,Table2[[#This Row],[Min_aerobic_1]:[Min_aerobic_2]]))</f>
        <v>2.45682518121192E-5</v>
      </c>
    </row>
    <row r="1538" spans="1:18" x14ac:dyDescent="0.35">
      <c r="A1538" s="4" t="s">
        <v>4580</v>
      </c>
      <c r="B1538" s="4" t="s">
        <v>4581</v>
      </c>
      <c r="C1538" s="4" t="s">
        <v>4582</v>
      </c>
      <c r="D1538" s="4">
        <v>3.1811340273694099E-4</v>
      </c>
      <c r="E1538" s="4">
        <v>3.0688428724406599E-4</v>
      </c>
      <c r="F1538" s="4">
        <v>3.4251051612355901E-4</v>
      </c>
      <c r="G1538" s="4">
        <v>3.6106915653574698E-4</v>
      </c>
      <c r="H1538" s="4">
        <v>1.00418152798116E-4</v>
      </c>
      <c r="I1538" s="4">
        <v>1.02758250792709E-4</v>
      </c>
      <c r="J1538" s="4">
        <v>1.08944091454973E-4</v>
      </c>
      <c r="K1538" s="4">
        <v>1.13977007149854E-4</v>
      </c>
      <c r="L1538" s="4">
        <v>1.26682512371267E-4</v>
      </c>
      <c r="M1538" s="4">
        <v>1.3231291126938801E-4</v>
      </c>
      <c r="N1538" s="4" t="b">
        <f>_xlfn.XLOOKUP(Table2[[#This Row],[Protein]],Table3[name],Table3[subloc_assigned],"")&lt;&gt;""</f>
        <v>0</v>
      </c>
      <c r="O1538" s="6" t="str" cm="1">
        <f t="array" ref="O1538">IF(Table2[[#This Row],[modeled?]]," "&amp;_xlfn.TEXTJOIN(" ",FALSE,_xlfn._xlws.FILTER(Table3[subloc_assigned],Table3[name]=Table2[[#This Row],[Protein]],""))&amp;" ","")</f>
        <v/>
      </c>
      <c r="P1538" s="6" t="b">
        <f>OR(ISNUMBER(FIND(" m ",Table2[[#This Row],[loc?]])),ISNUMBER(FIND(" mm ",Table2[[#This Row],[loc?]])))</f>
        <v>0</v>
      </c>
      <c r="Q1538" s="6" t="b">
        <f>AND(OR(ISNUMBER(FIND(" m ",Table2[[#This Row],[loc?]])),ISNUMBER(FIND(" mm ",Table2[[#This Row],[loc?]]))),SUBSTITUTE(SUBSTITUTE(Table2[[#This Row],[loc?]]," m ","")," mm ","")="")</f>
        <v>0</v>
      </c>
      <c r="R1538" s="36" cm="1">
        <f t="array" ref="R1538">AVERAGE(IF(Table2[[#This Row],[Min_aerobic_1]:[Min_aerobic_2]]="NA",0,Table2[[#This Row],[Min_aerobic_1]:[Min_aerobic_2]]))</f>
        <v>3.1249884499050349E-4</v>
      </c>
    </row>
    <row r="1539" spans="1:18" x14ac:dyDescent="0.35">
      <c r="A1539" s="4" t="s">
        <v>4583</v>
      </c>
      <c r="B1539" s="4" t="s">
        <v>4584</v>
      </c>
      <c r="C1539" s="4" t="s">
        <v>4585</v>
      </c>
      <c r="D1539" s="6">
        <v>2.7379659321711E-5</v>
      </c>
      <c r="E1539" s="6">
        <v>3.2322141268105002E-5</v>
      </c>
      <c r="F1539" s="6">
        <v>3.0727094571231501E-5</v>
      </c>
      <c r="G1539" s="6">
        <v>3.0013774763255801E-5</v>
      </c>
      <c r="H1539" s="6">
        <v>2.2346987011588701E-5</v>
      </c>
      <c r="I1539" s="6">
        <v>1.9837183747068501E-5</v>
      </c>
      <c r="J1539" s="6">
        <v>2.4591971295118098E-5</v>
      </c>
      <c r="K1539" s="6">
        <v>2.2631493200306401E-5</v>
      </c>
      <c r="L1539" s="6">
        <v>2.4717063273111601E-5</v>
      </c>
      <c r="M1539" s="6">
        <v>2.1673258049836901E-5</v>
      </c>
      <c r="N1539" s="4" t="b">
        <f>_xlfn.XLOOKUP(Table2[[#This Row],[Protein]],Table3[name],Table3[subloc_assigned],"")&lt;&gt;""</f>
        <v>0</v>
      </c>
      <c r="O1539" s="6" t="str" cm="1">
        <f t="array" ref="O1539">IF(Table2[[#This Row],[modeled?]]," "&amp;_xlfn.TEXTJOIN(" ",FALSE,_xlfn._xlws.FILTER(Table3[subloc_assigned],Table3[name]=Table2[[#This Row],[Protein]],""))&amp;" ","")</f>
        <v/>
      </c>
      <c r="P1539" s="6" t="b">
        <f>OR(ISNUMBER(FIND(" m ",Table2[[#This Row],[loc?]])),ISNUMBER(FIND(" mm ",Table2[[#This Row],[loc?]])))</f>
        <v>0</v>
      </c>
      <c r="Q1539" s="6" t="b">
        <f>AND(OR(ISNUMBER(FIND(" m ",Table2[[#This Row],[loc?]])),ISNUMBER(FIND(" mm ",Table2[[#This Row],[loc?]]))),SUBSTITUTE(SUBSTITUTE(Table2[[#This Row],[loc?]]," m ","")," mm ","")="")</f>
        <v>0</v>
      </c>
      <c r="R1539" s="36" cm="1">
        <f t="array" ref="R1539">AVERAGE(IF(Table2[[#This Row],[Min_aerobic_1]:[Min_aerobic_2]]="NA",0,Table2[[#This Row],[Min_aerobic_1]:[Min_aerobic_2]]))</f>
        <v>2.9850900294908001E-5</v>
      </c>
    </row>
    <row r="1540" spans="1:18" x14ac:dyDescent="0.35">
      <c r="A1540" s="4" t="s">
        <v>4586</v>
      </c>
      <c r="B1540" s="4" t="s">
        <v>4587</v>
      </c>
      <c r="C1540" s="4" t="s">
        <v>4588</v>
      </c>
      <c r="D1540" s="6">
        <v>1.18001271403488E-5</v>
      </c>
      <c r="E1540" s="6">
        <v>1.03969904163707E-5</v>
      </c>
      <c r="F1540" s="6">
        <v>1.2063172490678001E-5</v>
      </c>
      <c r="G1540" s="6">
        <v>1.2124915552421401E-5</v>
      </c>
      <c r="H1540" s="6">
        <v>1.66129566136806E-5</v>
      </c>
      <c r="I1540" s="6">
        <v>1.7085933927560999E-5</v>
      </c>
      <c r="J1540" s="6">
        <v>1.69052495343148E-5</v>
      </c>
      <c r="K1540" s="6">
        <v>1.6669245633225801E-5</v>
      </c>
      <c r="L1540" s="6">
        <v>1.9097637162506499E-5</v>
      </c>
      <c r="M1540" s="6">
        <v>1.8552545710778101E-5</v>
      </c>
      <c r="N1540" s="4" t="b">
        <f>_xlfn.XLOOKUP(Table2[[#This Row],[Protein]],Table3[name],Table3[subloc_assigned],"")&lt;&gt;""</f>
        <v>0</v>
      </c>
      <c r="O1540" s="6" t="str" cm="1">
        <f t="array" ref="O1540">IF(Table2[[#This Row],[modeled?]]," "&amp;_xlfn.TEXTJOIN(" ",FALSE,_xlfn._xlws.FILTER(Table3[subloc_assigned],Table3[name]=Table2[[#This Row],[Protein]],""))&amp;" ","")</f>
        <v/>
      </c>
      <c r="P1540" s="6" t="b">
        <f>OR(ISNUMBER(FIND(" m ",Table2[[#This Row],[loc?]])),ISNUMBER(FIND(" mm ",Table2[[#This Row],[loc?]])))</f>
        <v>0</v>
      </c>
      <c r="Q1540" s="6" t="b">
        <f>AND(OR(ISNUMBER(FIND(" m ",Table2[[#This Row],[loc?]])),ISNUMBER(FIND(" mm ",Table2[[#This Row],[loc?]]))),SUBSTITUTE(SUBSTITUTE(Table2[[#This Row],[loc?]]," m ","")," mm ","")="")</f>
        <v>0</v>
      </c>
      <c r="R1540" s="36" cm="1">
        <f t="array" ref="R1540">AVERAGE(IF(Table2[[#This Row],[Min_aerobic_1]:[Min_aerobic_2]]="NA",0,Table2[[#This Row],[Min_aerobic_1]:[Min_aerobic_2]]))</f>
        <v>1.109855877835975E-5</v>
      </c>
    </row>
    <row r="1541" spans="1:18" x14ac:dyDescent="0.35">
      <c r="A1541" s="4" t="s">
        <v>4589</v>
      </c>
      <c r="B1541" s="4" t="s">
        <v>4590</v>
      </c>
      <c r="C1541" s="4" t="s">
        <v>4591</v>
      </c>
      <c r="D1541" s="6">
        <v>2.5729383771428401E-5</v>
      </c>
      <c r="E1541" s="6">
        <v>2.1376112983537599E-5</v>
      </c>
      <c r="F1541" s="6">
        <v>2.6542814112809401E-5</v>
      </c>
      <c r="G1541" s="6">
        <v>2.4955102302726299E-5</v>
      </c>
      <c r="H1541" s="6">
        <v>3.58358528384979E-5</v>
      </c>
      <c r="I1541" s="6">
        <v>3.4770093183666703E-5</v>
      </c>
      <c r="J1541" s="6">
        <v>3.4804954205456397E-5</v>
      </c>
      <c r="K1541" s="6">
        <v>3.4520589414144501E-5</v>
      </c>
      <c r="L1541" s="6">
        <v>3.7211655417023199E-5</v>
      </c>
      <c r="M1541" s="6">
        <v>3.6290247570839297E-5</v>
      </c>
      <c r="N1541" s="4" t="b">
        <f>_xlfn.XLOOKUP(Table2[[#This Row],[Protein]],Table3[name],Table3[subloc_assigned],"")&lt;&gt;""</f>
        <v>0</v>
      </c>
      <c r="O1541" s="6" t="str" cm="1">
        <f t="array" ref="O1541">IF(Table2[[#This Row],[modeled?]]," "&amp;_xlfn.TEXTJOIN(" ",FALSE,_xlfn._xlws.FILTER(Table3[subloc_assigned],Table3[name]=Table2[[#This Row],[Protein]],""))&amp;" ","")</f>
        <v/>
      </c>
      <c r="P1541" s="6" t="b">
        <f>OR(ISNUMBER(FIND(" m ",Table2[[#This Row],[loc?]])),ISNUMBER(FIND(" mm ",Table2[[#This Row],[loc?]])))</f>
        <v>0</v>
      </c>
      <c r="Q1541" s="6" t="b">
        <f>AND(OR(ISNUMBER(FIND(" m ",Table2[[#This Row],[loc?]])),ISNUMBER(FIND(" mm ",Table2[[#This Row],[loc?]]))),SUBSTITUTE(SUBSTITUTE(Table2[[#This Row],[loc?]]," m ","")," mm ","")="")</f>
        <v>0</v>
      </c>
      <c r="R1541" s="36" cm="1">
        <f t="array" ref="R1541">AVERAGE(IF(Table2[[#This Row],[Min_aerobic_1]:[Min_aerobic_2]]="NA",0,Table2[[#This Row],[Min_aerobic_1]:[Min_aerobic_2]]))</f>
        <v>2.3552748377482998E-5</v>
      </c>
    </row>
    <row r="1542" spans="1:18" x14ac:dyDescent="0.35">
      <c r="A1542" s="4" t="s">
        <v>4592</v>
      </c>
      <c r="B1542" s="4" t="s">
        <v>4593</v>
      </c>
      <c r="C1542" s="4" t="s">
        <v>4594</v>
      </c>
      <c r="D1542" s="6">
        <v>1.6117169034889101E-5</v>
      </c>
      <c r="E1542" s="6">
        <v>1.6045333143466999E-5</v>
      </c>
      <c r="F1542" s="6">
        <v>1.7332876776476999E-5</v>
      </c>
      <c r="G1542" s="6">
        <v>1.8041450746844501E-5</v>
      </c>
      <c r="H1542" s="6">
        <v>1.9703687971730499E-5</v>
      </c>
      <c r="I1542" s="6">
        <v>2.0096001594789901E-5</v>
      </c>
      <c r="J1542" s="6">
        <v>2.0562083104356202E-5</v>
      </c>
      <c r="K1542" s="6">
        <v>1.6141270834478E-5</v>
      </c>
      <c r="L1542" s="6">
        <v>1.7446521927137599E-5</v>
      </c>
      <c r="M1542" s="6">
        <v>1.6949181948232702E-5</v>
      </c>
      <c r="N1542" s="4" t="b">
        <f>_xlfn.XLOOKUP(Table2[[#This Row],[Protein]],Table3[name],Table3[subloc_assigned],"")&lt;&gt;""</f>
        <v>0</v>
      </c>
      <c r="O1542" s="6" t="str" cm="1">
        <f t="array" ref="O1542">IF(Table2[[#This Row],[modeled?]]," "&amp;_xlfn.TEXTJOIN(" ",FALSE,_xlfn._xlws.FILTER(Table3[subloc_assigned],Table3[name]=Table2[[#This Row],[Protein]],""))&amp;" ","")</f>
        <v/>
      </c>
      <c r="P1542" s="6" t="b">
        <f>OR(ISNUMBER(FIND(" m ",Table2[[#This Row],[loc?]])),ISNUMBER(FIND(" mm ",Table2[[#This Row],[loc?]])))</f>
        <v>0</v>
      </c>
      <c r="Q1542" s="6" t="b">
        <f>AND(OR(ISNUMBER(FIND(" m ",Table2[[#This Row],[loc?]])),ISNUMBER(FIND(" mm ",Table2[[#This Row],[loc?]]))),SUBSTITUTE(SUBSTITUTE(Table2[[#This Row],[loc?]]," m ","")," mm ","")="")</f>
        <v>0</v>
      </c>
      <c r="R1542" s="36" cm="1">
        <f t="array" ref="R1542">AVERAGE(IF(Table2[[#This Row],[Min_aerobic_1]:[Min_aerobic_2]]="NA",0,Table2[[#This Row],[Min_aerobic_1]:[Min_aerobic_2]]))</f>
        <v>1.6081251089178052E-5</v>
      </c>
    </row>
    <row r="1543" spans="1:18" x14ac:dyDescent="0.35">
      <c r="A1543" s="4" t="s">
        <v>4595</v>
      </c>
      <c r="B1543" s="4" t="s">
        <v>4596</v>
      </c>
      <c r="C1543" s="4" t="s">
        <v>4597</v>
      </c>
      <c r="D1543" s="4">
        <v>3.9161113379948E-4</v>
      </c>
      <c r="E1543" s="4">
        <v>3.2196983104336999E-4</v>
      </c>
      <c r="F1543" s="4">
        <v>4.4766372350123099E-4</v>
      </c>
      <c r="G1543" s="4">
        <v>4.3777404743815002E-4</v>
      </c>
      <c r="H1543" s="4">
        <v>5.2494007360756405E-4</v>
      </c>
      <c r="I1543" s="4">
        <v>5.1816042841287802E-4</v>
      </c>
      <c r="J1543" s="4">
        <v>5.2380251075187598E-4</v>
      </c>
      <c r="K1543" s="4">
        <v>5.4348359189072002E-4</v>
      </c>
      <c r="L1543" s="4">
        <v>5.6157453304477305E-4</v>
      </c>
      <c r="M1543" s="4">
        <v>5.5081162918766899E-4</v>
      </c>
      <c r="N1543" s="4" t="b">
        <f>_xlfn.XLOOKUP(Table2[[#This Row],[Protein]],Table3[name],Table3[subloc_assigned],"")&lt;&gt;""</f>
        <v>0</v>
      </c>
      <c r="O1543" s="6" t="str" cm="1">
        <f t="array" ref="O1543">IF(Table2[[#This Row],[modeled?]]," "&amp;_xlfn.TEXTJOIN(" ",FALSE,_xlfn._xlws.FILTER(Table3[subloc_assigned],Table3[name]=Table2[[#This Row],[Protein]],""))&amp;" ","")</f>
        <v/>
      </c>
      <c r="P1543" s="6" t="b">
        <f>OR(ISNUMBER(FIND(" m ",Table2[[#This Row],[loc?]])),ISNUMBER(FIND(" mm ",Table2[[#This Row],[loc?]])))</f>
        <v>0</v>
      </c>
      <c r="Q1543" s="6" t="b">
        <f>AND(OR(ISNUMBER(FIND(" m ",Table2[[#This Row],[loc?]])),ISNUMBER(FIND(" mm ",Table2[[#This Row],[loc?]]))),SUBSTITUTE(SUBSTITUTE(Table2[[#This Row],[loc?]]," m ","")," mm ","")="")</f>
        <v>0</v>
      </c>
      <c r="R1543" s="36" cm="1">
        <f t="array" ref="R1543">AVERAGE(IF(Table2[[#This Row],[Min_aerobic_1]:[Min_aerobic_2]]="NA",0,Table2[[#This Row],[Min_aerobic_1]:[Min_aerobic_2]]))</f>
        <v>3.5679048242142502E-4</v>
      </c>
    </row>
    <row r="1544" spans="1:18" x14ac:dyDescent="0.35">
      <c r="A1544" s="4" t="s">
        <v>4598</v>
      </c>
      <c r="B1544" s="4" t="s">
        <v>4599</v>
      </c>
      <c r="C1544" s="4" t="s">
        <v>4600</v>
      </c>
      <c r="D1544" s="4" t="s">
        <v>19</v>
      </c>
      <c r="E1544" s="4" t="s">
        <v>19</v>
      </c>
      <c r="F1544" s="4" t="s">
        <v>19</v>
      </c>
      <c r="G1544" s="4" t="s">
        <v>19</v>
      </c>
      <c r="H1544" s="6">
        <v>5.9226392128502898E-5</v>
      </c>
      <c r="I1544" s="6">
        <v>5.7803802919612899E-5</v>
      </c>
      <c r="J1544" s="6">
        <v>6.2950817351666003E-5</v>
      </c>
      <c r="K1544" s="6">
        <v>3.5688229174335102E-5</v>
      </c>
      <c r="L1544" s="6">
        <v>3.5740012052792602E-5</v>
      </c>
      <c r="M1544" s="6">
        <v>3.4867240786836803E-5</v>
      </c>
      <c r="N1544" s="4" t="b">
        <f>_xlfn.XLOOKUP(Table2[[#This Row],[Protein]],Table3[name],Table3[subloc_assigned],"")&lt;&gt;""</f>
        <v>0</v>
      </c>
      <c r="O1544" s="6" t="str" cm="1">
        <f t="array" ref="O1544">IF(Table2[[#This Row],[modeled?]]," "&amp;_xlfn.TEXTJOIN(" ",FALSE,_xlfn._xlws.FILTER(Table3[subloc_assigned],Table3[name]=Table2[[#This Row],[Protein]],""))&amp;" ","")</f>
        <v/>
      </c>
      <c r="P1544" s="6" t="b">
        <f>OR(ISNUMBER(FIND(" m ",Table2[[#This Row],[loc?]])),ISNUMBER(FIND(" mm ",Table2[[#This Row],[loc?]])))</f>
        <v>0</v>
      </c>
      <c r="Q1544" s="6" t="b">
        <f>AND(OR(ISNUMBER(FIND(" m ",Table2[[#This Row],[loc?]])),ISNUMBER(FIND(" mm ",Table2[[#This Row],[loc?]]))),SUBSTITUTE(SUBSTITUTE(Table2[[#This Row],[loc?]]," m ","")," mm ","")="")</f>
        <v>0</v>
      </c>
      <c r="R1544" s="36" cm="1">
        <f t="array" ref="R1544">AVERAGE(IF(Table2[[#This Row],[Min_aerobic_1]:[Min_aerobic_2]]="NA",0,Table2[[#This Row],[Min_aerobic_1]:[Min_aerobic_2]]))</f>
        <v>0</v>
      </c>
    </row>
    <row r="1545" spans="1:18" x14ac:dyDescent="0.35">
      <c r="A1545" s="4" t="s">
        <v>4601</v>
      </c>
      <c r="B1545" s="4" t="s">
        <v>4602</v>
      </c>
      <c r="C1545" s="4" t="s">
        <v>4603</v>
      </c>
      <c r="D1545" s="6">
        <v>6.64919553753595E-6</v>
      </c>
      <c r="E1545" s="6">
        <v>7.5431025900387299E-6</v>
      </c>
      <c r="F1545" s="6">
        <v>7.9456414887393907E-6</v>
      </c>
      <c r="G1545" s="6">
        <v>8.1867729652370297E-6</v>
      </c>
      <c r="H1545" s="6">
        <v>3.5655800178053098E-6</v>
      </c>
      <c r="I1545" s="6">
        <v>3.4816651974771302E-6</v>
      </c>
      <c r="J1545" s="6">
        <v>3.7627519721911601E-6</v>
      </c>
      <c r="K1545" s="6">
        <v>3.7659005193462401E-6</v>
      </c>
      <c r="L1545" s="6">
        <v>4.0350586021814303E-6</v>
      </c>
      <c r="M1545" s="6">
        <v>4.0182091824573804E-6</v>
      </c>
      <c r="N1545" s="4" t="b">
        <f>_xlfn.XLOOKUP(Table2[[#This Row],[Protein]],Table3[name],Table3[subloc_assigned],"")&lt;&gt;""</f>
        <v>0</v>
      </c>
      <c r="O1545" s="6" t="str" cm="1">
        <f t="array" ref="O1545">IF(Table2[[#This Row],[modeled?]]," "&amp;_xlfn.TEXTJOIN(" ",FALSE,_xlfn._xlws.FILTER(Table3[subloc_assigned],Table3[name]=Table2[[#This Row],[Protein]],""))&amp;" ","")</f>
        <v/>
      </c>
      <c r="P1545" s="6" t="b">
        <f>OR(ISNUMBER(FIND(" m ",Table2[[#This Row],[loc?]])),ISNUMBER(FIND(" mm ",Table2[[#This Row],[loc?]])))</f>
        <v>0</v>
      </c>
      <c r="Q1545" s="6" t="b">
        <f>AND(OR(ISNUMBER(FIND(" m ",Table2[[#This Row],[loc?]])),ISNUMBER(FIND(" mm ",Table2[[#This Row],[loc?]]))),SUBSTITUTE(SUBSTITUTE(Table2[[#This Row],[loc?]]," m ","")," mm ","")="")</f>
        <v>0</v>
      </c>
      <c r="R1545" s="36" cm="1">
        <f t="array" ref="R1545">AVERAGE(IF(Table2[[#This Row],[Min_aerobic_1]:[Min_aerobic_2]]="NA",0,Table2[[#This Row],[Min_aerobic_1]:[Min_aerobic_2]]))</f>
        <v>7.0961490637873395E-6</v>
      </c>
    </row>
    <row r="1546" spans="1:18" x14ac:dyDescent="0.35">
      <c r="A1546" s="4" t="s">
        <v>4604</v>
      </c>
      <c r="B1546" s="4" t="s">
        <v>4605</v>
      </c>
      <c r="C1546" s="4" t="s">
        <v>4606</v>
      </c>
      <c r="D1546" s="6">
        <v>5.2529288177276097E-6</v>
      </c>
      <c r="E1546" s="6">
        <v>4.5309702157599702E-6</v>
      </c>
      <c r="F1546" s="6">
        <v>5.56916411807968E-6</v>
      </c>
      <c r="G1546" s="6">
        <v>5.3043798076647799E-6</v>
      </c>
      <c r="H1546" s="6">
        <v>9.6480805971124909E-7</v>
      </c>
      <c r="I1546" s="6">
        <v>9.5198247658912202E-7</v>
      </c>
      <c r="J1546" s="6">
        <v>1.00667873529099E-6</v>
      </c>
      <c r="K1546" s="6">
        <v>8.8065971288021299E-7</v>
      </c>
      <c r="L1546" s="6">
        <v>9.5774081743416802E-7</v>
      </c>
      <c r="M1546" s="6">
        <v>9.4887549738308598E-7</v>
      </c>
      <c r="N1546" s="4" t="b">
        <f>_xlfn.XLOOKUP(Table2[[#This Row],[Protein]],Table3[name],Table3[subloc_assigned],"")&lt;&gt;""</f>
        <v>0</v>
      </c>
      <c r="O1546" s="6" t="str" cm="1">
        <f t="array" ref="O1546">IF(Table2[[#This Row],[modeled?]]," "&amp;_xlfn.TEXTJOIN(" ",FALSE,_xlfn._xlws.FILTER(Table3[subloc_assigned],Table3[name]=Table2[[#This Row],[Protein]],""))&amp;" ","")</f>
        <v/>
      </c>
      <c r="P1546" s="6" t="b">
        <f>OR(ISNUMBER(FIND(" m ",Table2[[#This Row],[loc?]])),ISNUMBER(FIND(" mm ",Table2[[#This Row],[loc?]])))</f>
        <v>0</v>
      </c>
      <c r="Q1546" s="6" t="b">
        <f>AND(OR(ISNUMBER(FIND(" m ",Table2[[#This Row],[loc?]])),ISNUMBER(FIND(" mm ",Table2[[#This Row],[loc?]]))),SUBSTITUTE(SUBSTITUTE(Table2[[#This Row],[loc?]]," m ","")," mm ","")="")</f>
        <v>0</v>
      </c>
      <c r="R1546" s="36" cm="1">
        <f t="array" ref="R1546">AVERAGE(IF(Table2[[#This Row],[Min_aerobic_1]:[Min_aerobic_2]]="NA",0,Table2[[#This Row],[Min_aerobic_1]:[Min_aerobic_2]]))</f>
        <v>4.89194951674379E-6</v>
      </c>
    </row>
    <row r="1547" spans="1:18" x14ac:dyDescent="0.35">
      <c r="A1547" s="4" t="s">
        <v>4607</v>
      </c>
      <c r="B1547" s="4" t="s">
        <v>4608</v>
      </c>
      <c r="C1547" s="4" t="s">
        <v>4609</v>
      </c>
      <c r="D1547" s="6">
        <v>1.46875574471858E-5</v>
      </c>
      <c r="E1547" s="6">
        <v>1.3409609275582101E-5</v>
      </c>
      <c r="F1547" s="6">
        <v>1.9475516514288099E-5</v>
      </c>
      <c r="G1547" s="6">
        <v>2.0590330095966699E-5</v>
      </c>
      <c r="H1547" s="6">
        <v>1.08322438565932E-5</v>
      </c>
      <c r="I1547" s="6">
        <v>1.0748541865670201E-5</v>
      </c>
      <c r="J1547" s="6">
        <v>1.04000002994971E-5</v>
      </c>
      <c r="K1547" s="6">
        <v>1.34782035349289E-5</v>
      </c>
      <c r="L1547" s="6">
        <v>1.32406152320967E-5</v>
      </c>
      <c r="M1547" s="6">
        <v>1.3690212940816301E-5</v>
      </c>
      <c r="N1547" s="4" t="b">
        <f>_xlfn.XLOOKUP(Table2[[#This Row],[Protein]],Table3[name],Table3[subloc_assigned],"")&lt;&gt;""</f>
        <v>0</v>
      </c>
      <c r="O1547" s="6" t="str" cm="1">
        <f t="array" ref="O1547">IF(Table2[[#This Row],[modeled?]]," "&amp;_xlfn.TEXTJOIN(" ",FALSE,_xlfn._xlws.FILTER(Table3[subloc_assigned],Table3[name]=Table2[[#This Row],[Protein]],""))&amp;" ","")</f>
        <v/>
      </c>
      <c r="P1547" s="6" t="b">
        <f>OR(ISNUMBER(FIND(" m ",Table2[[#This Row],[loc?]])),ISNUMBER(FIND(" mm ",Table2[[#This Row],[loc?]])))</f>
        <v>0</v>
      </c>
      <c r="Q1547" s="6" t="b">
        <f>AND(OR(ISNUMBER(FIND(" m ",Table2[[#This Row],[loc?]])),ISNUMBER(FIND(" mm ",Table2[[#This Row],[loc?]]))),SUBSTITUTE(SUBSTITUTE(Table2[[#This Row],[loc?]]," m ","")," mm ","")="")</f>
        <v>0</v>
      </c>
      <c r="R1547" s="36" cm="1">
        <f t="array" ref="R1547">AVERAGE(IF(Table2[[#This Row],[Min_aerobic_1]:[Min_aerobic_2]]="NA",0,Table2[[#This Row],[Min_aerobic_1]:[Min_aerobic_2]]))</f>
        <v>1.404858336138395E-5</v>
      </c>
    </row>
    <row r="1548" spans="1:18" x14ac:dyDescent="0.35">
      <c r="A1548" s="4" t="s">
        <v>4610</v>
      </c>
      <c r="B1548" s="4" t="s">
        <v>4611</v>
      </c>
      <c r="C1548" s="4" t="s">
        <v>4612</v>
      </c>
      <c r="D1548" s="4">
        <v>1.3803708474933801E-4</v>
      </c>
      <c r="E1548" s="4">
        <v>1.6006249431970701E-4</v>
      </c>
      <c r="F1548" s="4">
        <v>3.0325980625653799E-4</v>
      </c>
      <c r="G1548" s="4">
        <v>1.6036197426218E-4</v>
      </c>
      <c r="H1548" s="4">
        <v>2.41821296658627E-4</v>
      </c>
      <c r="I1548" s="4">
        <v>2.2567942769849501E-4</v>
      </c>
      <c r="J1548" s="4">
        <v>2.4282046383106401E-4</v>
      </c>
      <c r="K1548" s="4">
        <v>2.2132875676903301E-4</v>
      </c>
      <c r="L1548" s="4">
        <v>2.1975572864145799E-4</v>
      </c>
      <c r="M1548" s="4">
        <v>2.1648603848652899E-4</v>
      </c>
      <c r="N1548" s="4" t="b">
        <f>_xlfn.XLOOKUP(Table2[[#This Row],[Protein]],Table3[name],Table3[subloc_assigned],"")&lt;&gt;""</f>
        <v>0</v>
      </c>
      <c r="O1548" s="6" t="str" cm="1">
        <f t="array" ref="O1548">IF(Table2[[#This Row],[modeled?]]," "&amp;_xlfn.TEXTJOIN(" ",FALSE,_xlfn._xlws.FILTER(Table3[subloc_assigned],Table3[name]=Table2[[#This Row],[Protein]],""))&amp;" ","")</f>
        <v/>
      </c>
      <c r="P1548" s="6" t="b">
        <f>OR(ISNUMBER(FIND(" m ",Table2[[#This Row],[loc?]])),ISNUMBER(FIND(" mm ",Table2[[#This Row],[loc?]])))</f>
        <v>0</v>
      </c>
      <c r="Q1548" s="6" t="b">
        <f>AND(OR(ISNUMBER(FIND(" m ",Table2[[#This Row],[loc?]])),ISNUMBER(FIND(" mm ",Table2[[#This Row],[loc?]]))),SUBSTITUTE(SUBSTITUTE(Table2[[#This Row],[loc?]]," m ","")," mm ","")="")</f>
        <v>0</v>
      </c>
      <c r="R1548" s="36" cm="1">
        <f t="array" ref="R1548">AVERAGE(IF(Table2[[#This Row],[Min_aerobic_1]:[Min_aerobic_2]]="NA",0,Table2[[#This Row],[Min_aerobic_1]:[Min_aerobic_2]]))</f>
        <v>1.4904978953452251E-4</v>
      </c>
    </row>
    <row r="1549" spans="1:18" x14ac:dyDescent="0.35">
      <c r="A1549" s="4" t="s">
        <v>4613</v>
      </c>
      <c r="B1549" s="4" t="s">
        <v>4614</v>
      </c>
      <c r="C1549" s="4" t="s">
        <v>4615</v>
      </c>
      <c r="D1549" s="6">
        <v>7.9400449014478104E-7</v>
      </c>
      <c r="E1549" s="6">
        <v>9.9417912241418409E-7</v>
      </c>
      <c r="F1549" s="6">
        <v>1.18435930004524E-6</v>
      </c>
      <c r="G1549" s="6">
        <v>1.2476421480544201E-6</v>
      </c>
      <c r="H1549" s="6">
        <v>2.7418518354196098E-6</v>
      </c>
      <c r="I1549" s="6">
        <v>2.5815231640492799E-6</v>
      </c>
      <c r="J1549" s="6">
        <v>2.5785154225321199E-6</v>
      </c>
      <c r="K1549" s="6">
        <v>2.7077146391530099E-6</v>
      </c>
      <c r="L1549" s="6">
        <v>3.0009331410576302E-6</v>
      </c>
      <c r="M1549" s="6">
        <v>2.9506219265429001E-6</v>
      </c>
      <c r="N1549" s="4" t="b">
        <f>_xlfn.XLOOKUP(Table2[[#This Row],[Protein]],Table3[name],Table3[subloc_assigned],"")&lt;&gt;""</f>
        <v>0</v>
      </c>
      <c r="O1549" s="6" t="str" cm="1">
        <f t="array" ref="O1549">IF(Table2[[#This Row],[modeled?]]," "&amp;_xlfn.TEXTJOIN(" ",FALSE,_xlfn._xlws.FILTER(Table3[subloc_assigned],Table3[name]=Table2[[#This Row],[Protein]],""))&amp;" ","")</f>
        <v/>
      </c>
      <c r="P1549" s="6" t="b">
        <f>OR(ISNUMBER(FIND(" m ",Table2[[#This Row],[loc?]])),ISNUMBER(FIND(" mm ",Table2[[#This Row],[loc?]])))</f>
        <v>0</v>
      </c>
      <c r="Q1549" s="6" t="b">
        <f>AND(OR(ISNUMBER(FIND(" m ",Table2[[#This Row],[loc?]])),ISNUMBER(FIND(" mm ",Table2[[#This Row],[loc?]]))),SUBSTITUTE(SUBSTITUTE(Table2[[#This Row],[loc?]]," m ","")," mm ","")="")</f>
        <v>0</v>
      </c>
      <c r="R1549" s="36" cm="1">
        <f t="array" ref="R1549">AVERAGE(IF(Table2[[#This Row],[Min_aerobic_1]:[Min_aerobic_2]]="NA",0,Table2[[#This Row],[Min_aerobic_1]:[Min_aerobic_2]]))</f>
        <v>8.9409180627948251E-7</v>
      </c>
    </row>
    <row r="1550" spans="1:18" x14ac:dyDescent="0.35">
      <c r="A1550" s="4" t="s">
        <v>4616</v>
      </c>
      <c r="B1550" s="4" t="s">
        <v>4617</v>
      </c>
      <c r="C1550" s="4" t="s">
        <v>4617</v>
      </c>
      <c r="D1550" s="6">
        <v>1.2124027504656301E-5</v>
      </c>
      <c r="E1550" s="6">
        <v>1.0082354515117499E-5</v>
      </c>
      <c r="F1550" s="6">
        <v>1.36456665714788E-5</v>
      </c>
      <c r="G1550" s="6">
        <v>1.35856369712286E-5</v>
      </c>
      <c r="H1550" s="6">
        <v>1.9838333617823799E-5</v>
      </c>
      <c r="I1550" s="6">
        <v>2.09819434813331E-5</v>
      </c>
      <c r="J1550" s="6">
        <v>2.0838866787183702E-5</v>
      </c>
      <c r="K1550" s="6">
        <v>2.0130790669757899E-5</v>
      </c>
      <c r="L1550" s="6">
        <v>2.12824128911499E-5</v>
      </c>
      <c r="M1550" s="6">
        <v>2.0951791292182199E-5</v>
      </c>
      <c r="N1550" s="4" t="b">
        <f>_xlfn.XLOOKUP(Table2[[#This Row],[Protein]],Table3[name],Table3[subloc_assigned],"")&lt;&gt;""</f>
        <v>0</v>
      </c>
      <c r="O1550" s="6" t="str" cm="1">
        <f t="array" ref="O1550">IF(Table2[[#This Row],[modeled?]]," "&amp;_xlfn.TEXTJOIN(" ",FALSE,_xlfn._xlws.FILTER(Table3[subloc_assigned],Table3[name]=Table2[[#This Row],[Protein]],""))&amp;" ","")</f>
        <v/>
      </c>
      <c r="P1550" s="6" t="b">
        <f>OR(ISNUMBER(FIND(" m ",Table2[[#This Row],[loc?]])),ISNUMBER(FIND(" mm ",Table2[[#This Row],[loc?]])))</f>
        <v>0</v>
      </c>
      <c r="Q1550" s="6" t="b">
        <f>AND(OR(ISNUMBER(FIND(" m ",Table2[[#This Row],[loc?]])),ISNUMBER(FIND(" mm ",Table2[[#This Row],[loc?]]))),SUBSTITUTE(SUBSTITUTE(Table2[[#This Row],[loc?]]," m ","")," mm ","")="")</f>
        <v>0</v>
      </c>
      <c r="R1550" s="36" cm="1">
        <f t="array" ref="R1550">AVERAGE(IF(Table2[[#This Row],[Min_aerobic_1]:[Min_aerobic_2]]="NA",0,Table2[[#This Row],[Min_aerobic_1]:[Min_aerobic_2]]))</f>
        <v>1.11031910098869E-5</v>
      </c>
    </row>
    <row r="1551" spans="1:18" x14ac:dyDescent="0.35">
      <c r="A1551" s="4" t="s">
        <v>4618</v>
      </c>
      <c r="B1551" s="4" t="s">
        <v>4619</v>
      </c>
      <c r="C1551" s="4" t="s">
        <v>4620</v>
      </c>
      <c r="D1551" s="6">
        <v>4.1184787306113997E-5</v>
      </c>
      <c r="E1551" s="6">
        <v>5.10935069755215E-5</v>
      </c>
      <c r="F1551" s="6">
        <v>5.4312414655645199E-5</v>
      </c>
      <c r="G1551" s="6">
        <v>5.5924210511037897E-5</v>
      </c>
      <c r="H1551" s="6">
        <v>4.3923377562820397E-5</v>
      </c>
      <c r="I1551" s="6">
        <v>4.81798948303622E-5</v>
      </c>
      <c r="J1551" s="6">
        <v>4.4468135807078502E-5</v>
      </c>
      <c r="K1551" s="6">
        <v>5.5168172891227699E-5</v>
      </c>
      <c r="L1551" s="6">
        <v>6.0961865986997201E-5</v>
      </c>
      <c r="M1551" s="6">
        <v>5.8880303344551903E-5</v>
      </c>
      <c r="N1551" s="4" t="b">
        <f>_xlfn.XLOOKUP(Table2[[#This Row],[Protein]],Table3[name],Table3[subloc_assigned],"")&lt;&gt;""</f>
        <v>0</v>
      </c>
      <c r="O1551" s="6" t="str" cm="1">
        <f t="array" ref="O1551">IF(Table2[[#This Row],[modeled?]]," "&amp;_xlfn.TEXTJOIN(" ",FALSE,_xlfn._xlws.FILTER(Table3[subloc_assigned],Table3[name]=Table2[[#This Row],[Protein]],""))&amp;" ","")</f>
        <v/>
      </c>
      <c r="P1551" s="6" t="b">
        <f>OR(ISNUMBER(FIND(" m ",Table2[[#This Row],[loc?]])),ISNUMBER(FIND(" mm ",Table2[[#This Row],[loc?]])))</f>
        <v>0</v>
      </c>
      <c r="Q1551" s="6" t="b">
        <f>AND(OR(ISNUMBER(FIND(" m ",Table2[[#This Row],[loc?]])),ISNUMBER(FIND(" mm ",Table2[[#This Row],[loc?]]))),SUBSTITUTE(SUBSTITUTE(Table2[[#This Row],[loc?]]," m ","")," mm ","")="")</f>
        <v>0</v>
      </c>
      <c r="R1551" s="36" cm="1">
        <f t="array" ref="R1551">AVERAGE(IF(Table2[[#This Row],[Min_aerobic_1]:[Min_aerobic_2]]="NA",0,Table2[[#This Row],[Min_aerobic_1]:[Min_aerobic_2]]))</f>
        <v>4.6139147140817746E-5</v>
      </c>
    </row>
    <row r="1552" spans="1:18" x14ac:dyDescent="0.35">
      <c r="A1552" s="4" t="s">
        <v>4621</v>
      </c>
      <c r="B1552" s="4" t="s">
        <v>4622</v>
      </c>
      <c r="C1552" s="4" t="s">
        <v>4623</v>
      </c>
      <c r="D1552" s="4">
        <v>1.04257295325348E-4</v>
      </c>
      <c r="E1552" s="6">
        <v>9.7428526227633506E-5</v>
      </c>
      <c r="F1552" s="4">
        <v>1.26814592384685E-4</v>
      </c>
      <c r="G1552" s="4">
        <v>1.19760424008326E-4</v>
      </c>
      <c r="H1552" s="6">
        <v>6.9221859947000795E-5</v>
      </c>
      <c r="I1552" s="6">
        <v>7.5242519328354797E-5</v>
      </c>
      <c r="J1552" s="6">
        <v>6.8802578623686098E-5</v>
      </c>
      <c r="K1552" s="6">
        <v>9.0827889520409997E-5</v>
      </c>
      <c r="L1552" s="6">
        <v>9.1959349648747799E-5</v>
      </c>
      <c r="M1552" s="6">
        <v>9.5411393919741605E-5</v>
      </c>
      <c r="N1552" s="4" t="b">
        <f>_xlfn.XLOOKUP(Table2[[#This Row],[Protein]],Table3[name],Table3[subloc_assigned],"")&lt;&gt;""</f>
        <v>0</v>
      </c>
      <c r="O1552" s="6" t="str" cm="1">
        <f t="array" ref="O1552">IF(Table2[[#This Row],[modeled?]]," "&amp;_xlfn.TEXTJOIN(" ",FALSE,_xlfn._xlws.FILTER(Table3[subloc_assigned],Table3[name]=Table2[[#This Row],[Protein]],""))&amp;" ","")</f>
        <v/>
      </c>
      <c r="P1552" s="6" t="b">
        <f>OR(ISNUMBER(FIND(" m ",Table2[[#This Row],[loc?]])),ISNUMBER(FIND(" mm ",Table2[[#This Row],[loc?]])))</f>
        <v>0</v>
      </c>
      <c r="Q1552" s="6" t="b">
        <f>AND(OR(ISNUMBER(FIND(" m ",Table2[[#This Row],[loc?]])),ISNUMBER(FIND(" mm ",Table2[[#This Row],[loc?]]))),SUBSTITUTE(SUBSTITUTE(Table2[[#This Row],[loc?]]," m ","")," mm ","")="")</f>
        <v>0</v>
      </c>
      <c r="R1552" s="36" cm="1">
        <f t="array" ref="R1552">AVERAGE(IF(Table2[[#This Row],[Min_aerobic_1]:[Min_aerobic_2]]="NA",0,Table2[[#This Row],[Min_aerobic_1]:[Min_aerobic_2]]))</f>
        <v>1.0084291077649076E-4</v>
      </c>
    </row>
    <row r="1553" spans="1:18" x14ac:dyDescent="0.35">
      <c r="A1553" s="4" t="s">
        <v>4624</v>
      </c>
      <c r="B1553" s="4" t="s">
        <v>4625</v>
      </c>
      <c r="C1553" s="4" t="s">
        <v>4626</v>
      </c>
      <c r="D1553" s="6">
        <v>3.5256601154428799E-6</v>
      </c>
      <c r="E1553" s="6">
        <v>3.1732341915513702E-6</v>
      </c>
      <c r="F1553" s="6">
        <v>3.5382888631135702E-6</v>
      </c>
      <c r="G1553" s="6">
        <v>3.5672243303286499E-6</v>
      </c>
      <c r="H1553" s="6">
        <v>2.0831642797573401E-6</v>
      </c>
      <c r="I1553" s="6">
        <v>2.2019437865078198E-6</v>
      </c>
      <c r="J1553" s="6">
        <v>2.2248601198590002E-6</v>
      </c>
      <c r="K1553" s="6">
        <v>2.51481397646859E-6</v>
      </c>
      <c r="L1553" s="6">
        <v>2.6488233869231502E-6</v>
      </c>
      <c r="M1553" s="6">
        <v>2.52239709837844E-6</v>
      </c>
      <c r="N1553" s="4" t="b">
        <f>_xlfn.XLOOKUP(Table2[[#This Row],[Protein]],Table3[name],Table3[subloc_assigned],"")&lt;&gt;""</f>
        <v>0</v>
      </c>
      <c r="O1553" s="6" t="str" cm="1">
        <f t="array" ref="O1553">IF(Table2[[#This Row],[modeled?]]," "&amp;_xlfn.TEXTJOIN(" ",FALSE,_xlfn._xlws.FILTER(Table3[subloc_assigned],Table3[name]=Table2[[#This Row],[Protein]],""))&amp;" ","")</f>
        <v/>
      </c>
      <c r="P1553" s="6" t="b">
        <f>OR(ISNUMBER(FIND(" m ",Table2[[#This Row],[loc?]])),ISNUMBER(FIND(" mm ",Table2[[#This Row],[loc?]])))</f>
        <v>0</v>
      </c>
      <c r="Q1553" s="6" t="b">
        <f>AND(OR(ISNUMBER(FIND(" m ",Table2[[#This Row],[loc?]])),ISNUMBER(FIND(" mm ",Table2[[#This Row],[loc?]]))),SUBSTITUTE(SUBSTITUTE(Table2[[#This Row],[loc?]]," m ","")," mm ","")="")</f>
        <v>0</v>
      </c>
      <c r="R1553" s="36" cm="1">
        <f t="array" ref="R1553">AVERAGE(IF(Table2[[#This Row],[Min_aerobic_1]:[Min_aerobic_2]]="NA",0,Table2[[#This Row],[Min_aerobic_1]:[Min_aerobic_2]]))</f>
        <v>3.3494471534971252E-6</v>
      </c>
    </row>
    <row r="1554" spans="1:18" x14ac:dyDescent="0.35">
      <c r="A1554" s="4" t="s">
        <v>4627</v>
      </c>
      <c r="B1554" s="4" t="s">
        <v>4628</v>
      </c>
      <c r="C1554" s="4" t="s">
        <v>4629</v>
      </c>
      <c r="D1554" s="4" t="s">
        <v>19</v>
      </c>
      <c r="E1554" s="4" t="s">
        <v>19</v>
      </c>
      <c r="F1554" s="4" t="s">
        <v>19</v>
      </c>
      <c r="G1554" s="4" t="s">
        <v>19</v>
      </c>
      <c r="H1554" s="6">
        <v>2.4473125178901302E-7</v>
      </c>
      <c r="I1554" s="6">
        <v>2.5924292007446901E-7</v>
      </c>
      <c r="J1554" s="6">
        <v>2.5246095419551701E-7</v>
      </c>
      <c r="K1554" s="6">
        <v>2.7099887719034401E-7</v>
      </c>
      <c r="L1554" s="6">
        <v>2.88119334976951E-7</v>
      </c>
      <c r="M1554" s="6">
        <v>2.8182679601408399E-7</v>
      </c>
      <c r="N1554" s="4" t="b">
        <f>_xlfn.XLOOKUP(Table2[[#This Row],[Protein]],Table3[name],Table3[subloc_assigned],"")&lt;&gt;""</f>
        <v>0</v>
      </c>
      <c r="O1554" s="6" t="str" cm="1">
        <f t="array" ref="O1554">IF(Table2[[#This Row],[modeled?]]," "&amp;_xlfn.TEXTJOIN(" ",FALSE,_xlfn._xlws.FILTER(Table3[subloc_assigned],Table3[name]=Table2[[#This Row],[Protein]],""))&amp;" ","")</f>
        <v/>
      </c>
      <c r="P1554" s="6" t="b">
        <f>OR(ISNUMBER(FIND(" m ",Table2[[#This Row],[loc?]])),ISNUMBER(FIND(" mm ",Table2[[#This Row],[loc?]])))</f>
        <v>0</v>
      </c>
      <c r="Q1554" s="6" t="b">
        <f>AND(OR(ISNUMBER(FIND(" m ",Table2[[#This Row],[loc?]])),ISNUMBER(FIND(" mm ",Table2[[#This Row],[loc?]]))),SUBSTITUTE(SUBSTITUTE(Table2[[#This Row],[loc?]]," m ","")," mm ","")="")</f>
        <v>0</v>
      </c>
      <c r="R1554" s="36" cm="1">
        <f t="array" ref="R1554">AVERAGE(IF(Table2[[#This Row],[Min_aerobic_1]:[Min_aerobic_2]]="NA",0,Table2[[#This Row],[Min_aerobic_1]:[Min_aerobic_2]]))</f>
        <v>0</v>
      </c>
    </row>
    <row r="1555" spans="1:18" x14ac:dyDescent="0.35">
      <c r="A1555" s="4" t="s">
        <v>4630</v>
      </c>
      <c r="B1555" s="4" t="s">
        <v>4631</v>
      </c>
      <c r="C1555" s="4" t="s">
        <v>4632</v>
      </c>
      <c r="D1555" s="6">
        <v>1.3227763816131099E-5</v>
      </c>
      <c r="E1555" s="6">
        <v>1.30472854045598E-5</v>
      </c>
      <c r="F1555" s="6">
        <v>1.27571736514913E-5</v>
      </c>
      <c r="G1555" s="6">
        <v>1.1627952016722101E-5</v>
      </c>
      <c r="H1555" s="4" t="s">
        <v>19</v>
      </c>
      <c r="I1555" s="4" t="s">
        <v>19</v>
      </c>
      <c r="J1555" s="4" t="s">
        <v>19</v>
      </c>
      <c r="K1555" s="4" t="s">
        <v>19</v>
      </c>
      <c r="L1555" s="4" t="s">
        <v>19</v>
      </c>
      <c r="M1555" s="4" t="s">
        <v>19</v>
      </c>
      <c r="N1555" s="4" t="b">
        <f>_xlfn.XLOOKUP(Table2[[#This Row],[Protein]],Table3[name],Table3[subloc_assigned],"")&lt;&gt;""</f>
        <v>0</v>
      </c>
      <c r="O1555" s="6" t="str" cm="1">
        <f t="array" ref="O1555">IF(Table2[[#This Row],[modeled?]]," "&amp;_xlfn.TEXTJOIN(" ",FALSE,_xlfn._xlws.FILTER(Table3[subloc_assigned],Table3[name]=Table2[[#This Row],[Protein]],""))&amp;" ","")</f>
        <v/>
      </c>
      <c r="P1555" s="6" t="b">
        <f>OR(ISNUMBER(FIND(" m ",Table2[[#This Row],[loc?]])),ISNUMBER(FIND(" mm ",Table2[[#This Row],[loc?]])))</f>
        <v>0</v>
      </c>
      <c r="Q1555" s="6" t="b">
        <f>AND(OR(ISNUMBER(FIND(" m ",Table2[[#This Row],[loc?]])),ISNUMBER(FIND(" mm ",Table2[[#This Row],[loc?]]))),SUBSTITUTE(SUBSTITUTE(Table2[[#This Row],[loc?]]," m ","")," mm ","")="")</f>
        <v>0</v>
      </c>
      <c r="R1555" s="36" cm="1">
        <f t="array" ref="R1555">AVERAGE(IF(Table2[[#This Row],[Min_aerobic_1]:[Min_aerobic_2]]="NA",0,Table2[[#This Row],[Min_aerobic_1]:[Min_aerobic_2]]))</f>
        <v>1.313752461034545E-5</v>
      </c>
    </row>
    <row r="1556" spans="1:18" x14ac:dyDescent="0.35">
      <c r="A1556" s="4" t="s">
        <v>4633</v>
      </c>
      <c r="B1556" s="4" t="s">
        <v>4634</v>
      </c>
      <c r="C1556" s="4" t="s">
        <v>4635</v>
      </c>
      <c r="D1556" s="6">
        <v>4.5759794242757798E-5</v>
      </c>
      <c r="E1556" s="6">
        <v>4.0088557043397899E-5</v>
      </c>
      <c r="F1556" s="6">
        <v>4.9051600405878303E-5</v>
      </c>
      <c r="G1556" s="6">
        <v>5.03691799014848E-5</v>
      </c>
      <c r="H1556" s="6">
        <v>2.49814546050713E-5</v>
      </c>
      <c r="I1556" s="6">
        <v>2.4879444130567101E-5</v>
      </c>
      <c r="J1556" s="6">
        <v>2.5922516380074802E-5</v>
      </c>
      <c r="K1556" s="6">
        <v>2.9188043745154799E-5</v>
      </c>
      <c r="L1556" s="6">
        <v>3.3835054406702102E-5</v>
      </c>
      <c r="M1556" s="6">
        <v>3.4044287816861898E-5</v>
      </c>
      <c r="N1556" s="4" t="b">
        <f>_xlfn.XLOOKUP(Table2[[#This Row],[Protein]],Table3[name],Table3[subloc_assigned],"")&lt;&gt;""</f>
        <v>0</v>
      </c>
      <c r="O1556" s="6" t="str" cm="1">
        <f t="array" ref="O1556">IF(Table2[[#This Row],[modeled?]]," "&amp;_xlfn.TEXTJOIN(" ",FALSE,_xlfn._xlws.FILTER(Table3[subloc_assigned],Table3[name]=Table2[[#This Row],[Protein]],""))&amp;" ","")</f>
        <v/>
      </c>
      <c r="P1556" s="6" t="b">
        <f>OR(ISNUMBER(FIND(" m ",Table2[[#This Row],[loc?]])),ISNUMBER(FIND(" mm ",Table2[[#This Row],[loc?]])))</f>
        <v>0</v>
      </c>
      <c r="Q1556" s="6" t="b">
        <f>AND(OR(ISNUMBER(FIND(" m ",Table2[[#This Row],[loc?]])),ISNUMBER(FIND(" mm ",Table2[[#This Row],[loc?]]))),SUBSTITUTE(SUBSTITUTE(Table2[[#This Row],[loc?]]," m ","")," mm ","")="")</f>
        <v>0</v>
      </c>
      <c r="R1556" s="36" cm="1">
        <f t="array" ref="R1556">AVERAGE(IF(Table2[[#This Row],[Min_aerobic_1]:[Min_aerobic_2]]="NA",0,Table2[[#This Row],[Min_aerobic_1]:[Min_aerobic_2]]))</f>
        <v>4.2924175643077852E-5</v>
      </c>
    </row>
    <row r="1557" spans="1:18" x14ac:dyDescent="0.35">
      <c r="A1557" s="4" t="s">
        <v>4636</v>
      </c>
      <c r="B1557" s="4" t="s">
        <v>4637</v>
      </c>
      <c r="C1557" s="4" t="s">
        <v>4638</v>
      </c>
      <c r="D1557" s="6">
        <v>5.7392132042476198E-5</v>
      </c>
      <c r="E1557" s="6">
        <v>7.2312822062422998E-5</v>
      </c>
      <c r="F1557" s="6">
        <v>5.3274740763400203E-5</v>
      </c>
      <c r="G1557" s="6">
        <v>5.2577251876461801E-5</v>
      </c>
      <c r="H1557" s="6">
        <v>7.2682025509280404E-5</v>
      </c>
      <c r="I1557" s="6">
        <v>7.6500535883808197E-5</v>
      </c>
      <c r="J1557" s="6">
        <v>7.3886253116387107E-5</v>
      </c>
      <c r="K1557" s="6">
        <v>6.3641779864249102E-5</v>
      </c>
      <c r="L1557" s="6">
        <v>6.4675416279344505E-5</v>
      </c>
      <c r="M1557" s="6">
        <v>6.6386341766183494E-5</v>
      </c>
      <c r="N1557" s="4" t="b">
        <f>_xlfn.XLOOKUP(Table2[[#This Row],[Protein]],Table3[name],Table3[subloc_assigned],"")&lt;&gt;""</f>
        <v>1</v>
      </c>
      <c r="O1557" s="6" t="str" cm="1">
        <f t="array" ref="O1557">IF(Table2[[#This Row],[modeled?]]," "&amp;_xlfn.TEXTJOIN(" ",FALSE,_xlfn._xlws.FILTER(Table3[subloc_assigned],Table3[name]=Table2[[#This Row],[Protein]],""))&amp;" ","")</f>
        <v xml:space="preserve"> c </v>
      </c>
      <c r="P1557" s="6" t="b">
        <f>OR(ISNUMBER(FIND(" m ",Table2[[#This Row],[loc?]])),ISNUMBER(FIND(" mm ",Table2[[#This Row],[loc?]])))</f>
        <v>0</v>
      </c>
      <c r="Q1557" s="6" t="b">
        <f>AND(OR(ISNUMBER(FIND(" m ",Table2[[#This Row],[loc?]])),ISNUMBER(FIND(" mm ",Table2[[#This Row],[loc?]]))),SUBSTITUTE(SUBSTITUTE(Table2[[#This Row],[loc?]]," m ","")," mm ","")="")</f>
        <v>0</v>
      </c>
      <c r="R1557" s="36" cm="1">
        <f t="array" ref="R1557">AVERAGE(IF(Table2[[#This Row],[Min_aerobic_1]:[Min_aerobic_2]]="NA",0,Table2[[#This Row],[Min_aerobic_1]:[Min_aerobic_2]]))</f>
        <v>6.4852477052449595E-5</v>
      </c>
    </row>
    <row r="1558" spans="1:18" x14ac:dyDescent="0.35">
      <c r="A1558" s="4" t="s">
        <v>4639</v>
      </c>
      <c r="B1558" s="4" t="s">
        <v>4640</v>
      </c>
      <c r="C1558" s="4" t="s">
        <v>4641</v>
      </c>
      <c r="D1558" s="4">
        <v>2.4703719365964799E-3</v>
      </c>
      <c r="E1558" s="4">
        <v>2.2955010515487901E-3</v>
      </c>
      <c r="F1558" s="4">
        <v>2.7653176109356998E-3</v>
      </c>
      <c r="G1558" s="4">
        <v>2.5844407221287699E-3</v>
      </c>
      <c r="H1558" s="4">
        <v>3.10159673406606E-3</v>
      </c>
      <c r="I1558" s="4">
        <v>3.2588277364211798E-3</v>
      </c>
      <c r="J1558" s="4">
        <v>3.0446348550308101E-3</v>
      </c>
      <c r="K1558" s="4">
        <v>3.5217099603576099E-3</v>
      </c>
      <c r="L1558" s="4">
        <v>3.6298296115836299E-3</v>
      </c>
      <c r="M1558" s="4">
        <v>3.6037683402771001E-3</v>
      </c>
      <c r="N1558" s="4" t="b">
        <f>_xlfn.XLOOKUP(Table2[[#This Row],[Protein]],Table3[name],Table3[subloc_assigned],"")&lt;&gt;""</f>
        <v>0</v>
      </c>
      <c r="O1558" s="6" t="str" cm="1">
        <f t="array" ref="O1558">IF(Table2[[#This Row],[modeled?]]," "&amp;_xlfn.TEXTJOIN(" ",FALSE,_xlfn._xlws.FILTER(Table3[subloc_assigned],Table3[name]=Table2[[#This Row],[Protein]],""))&amp;" ","")</f>
        <v/>
      </c>
      <c r="P1558" s="6" t="b">
        <f>OR(ISNUMBER(FIND(" m ",Table2[[#This Row],[loc?]])),ISNUMBER(FIND(" mm ",Table2[[#This Row],[loc?]])))</f>
        <v>0</v>
      </c>
      <c r="Q1558" s="6" t="b">
        <f>AND(OR(ISNUMBER(FIND(" m ",Table2[[#This Row],[loc?]])),ISNUMBER(FIND(" mm ",Table2[[#This Row],[loc?]]))),SUBSTITUTE(SUBSTITUTE(Table2[[#This Row],[loc?]]," m ","")," mm ","")="")</f>
        <v>0</v>
      </c>
      <c r="R1558" s="36" cm="1">
        <f t="array" ref="R1558">AVERAGE(IF(Table2[[#This Row],[Min_aerobic_1]:[Min_aerobic_2]]="NA",0,Table2[[#This Row],[Min_aerobic_1]:[Min_aerobic_2]]))</f>
        <v>2.3829364940726348E-3</v>
      </c>
    </row>
    <row r="1559" spans="1:18" x14ac:dyDescent="0.35">
      <c r="A1559" s="4" t="s">
        <v>4642</v>
      </c>
      <c r="B1559" s="4" t="s">
        <v>4643</v>
      </c>
      <c r="C1559" s="4" t="s">
        <v>4644</v>
      </c>
      <c r="D1559" s="6">
        <v>1.07766350384208E-5</v>
      </c>
      <c r="E1559" s="6">
        <v>1.0196672520501099E-5</v>
      </c>
      <c r="F1559" s="6">
        <v>1.20118040782769E-5</v>
      </c>
      <c r="G1559" s="6">
        <v>1.27230860256631E-5</v>
      </c>
      <c r="H1559" s="6">
        <v>6.1926097448404104E-6</v>
      </c>
      <c r="I1559" s="6">
        <v>6.2076816229047298E-6</v>
      </c>
      <c r="J1559" s="6">
        <v>6.3251338431323496E-6</v>
      </c>
      <c r="K1559" s="6">
        <v>8.8312304528740492E-6</v>
      </c>
      <c r="L1559" s="6">
        <v>8.4617368264066506E-6</v>
      </c>
      <c r="M1559" s="6">
        <v>8.1823801579939505E-6</v>
      </c>
      <c r="N1559" s="4" t="b">
        <f>_xlfn.XLOOKUP(Table2[[#This Row],[Protein]],Table3[name],Table3[subloc_assigned],"")&lt;&gt;""</f>
        <v>0</v>
      </c>
      <c r="O1559" s="6" t="str" cm="1">
        <f t="array" ref="O1559">IF(Table2[[#This Row],[modeled?]]," "&amp;_xlfn.TEXTJOIN(" ",FALSE,_xlfn._xlws.FILTER(Table3[subloc_assigned],Table3[name]=Table2[[#This Row],[Protein]],""))&amp;" ","")</f>
        <v/>
      </c>
      <c r="P1559" s="6" t="b">
        <f>OR(ISNUMBER(FIND(" m ",Table2[[#This Row],[loc?]])),ISNUMBER(FIND(" mm ",Table2[[#This Row],[loc?]])))</f>
        <v>0</v>
      </c>
      <c r="Q1559" s="6" t="b">
        <f>AND(OR(ISNUMBER(FIND(" m ",Table2[[#This Row],[loc?]])),ISNUMBER(FIND(" mm ",Table2[[#This Row],[loc?]]))),SUBSTITUTE(SUBSTITUTE(Table2[[#This Row],[loc?]]," m ","")," mm ","")="")</f>
        <v>0</v>
      </c>
      <c r="R1559" s="36" cm="1">
        <f t="array" ref="R1559">AVERAGE(IF(Table2[[#This Row],[Min_aerobic_1]:[Min_aerobic_2]]="NA",0,Table2[[#This Row],[Min_aerobic_1]:[Min_aerobic_2]]))</f>
        <v>1.0486653779460949E-5</v>
      </c>
    </row>
    <row r="1560" spans="1:18" x14ac:dyDescent="0.35">
      <c r="A1560" s="4" t="s">
        <v>4645</v>
      </c>
      <c r="B1560" s="4" t="s">
        <v>4646</v>
      </c>
      <c r="C1560" s="4" t="s">
        <v>4647</v>
      </c>
      <c r="D1560" s="4">
        <v>2.9288757389671002E-4</v>
      </c>
      <c r="E1560" s="4">
        <v>2.7282167664541398E-4</v>
      </c>
      <c r="F1560" s="4">
        <v>2.8819988877858198E-4</v>
      </c>
      <c r="G1560" s="4">
        <v>2.8531033443042101E-4</v>
      </c>
      <c r="H1560" s="4">
        <v>4.3316877623173898E-4</v>
      </c>
      <c r="I1560" s="4">
        <v>4.3945759115569702E-4</v>
      </c>
      <c r="J1560" s="4">
        <v>4.4100504280097198E-4</v>
      </c>
      <c r="K1560" s="4">
        <v>4.3621549239322401E-4</v>
      </c>
      <c r="L1560" s="4">
        <v>4.65203495889319E-4</v>
      </c>
      <c r="M1560" s="4">
        <v>4.5410392034109898E-4</v>
      </c>
      <c r="N1560" s="4" t="b">
        <f>_xlfn.XLOOKUP(Table2[[#This Row],[Protein]],Table3[name],Table3[subloc_assigned],"")&lt;&gt;""</f>
        <v>1</v>
      </c>
      <c r="O1560" s="6" t="str" cm="1">
        <f t="array" ref="O1560">IF(Table2[[#This Row],[modeled?]]," "&amp;_xlfn.TEXTJOIN(" ",FALSE,_xlfn._xlws.FILTER(Table3[subloc_assigned],Table3[name]=Table2[[#This Row],[Protein]],""))&amp;" ","")</f>
        <v xml:space="preserve"> c </v>
      </c>
      <c r="P1560" s="6" t="b">
        <f>OR(ISNUMBER(FIND(" m ",Table2[[#This Row],[loc?]])),ISNUMBER(FIND(" mm ",Table2[[#This Row],[loc?]])))</f>
        <v>0</v>
      </c>
      <c r="Q1560" s="6" t="b">
        <f>AND(OR(ISNUMBER(FIND(" m ",Table2[[#This Row],[loc?]])),ISNUMBER(FIND(" mm ",Table2[[#This Row],[loc?]]))),SUBSTITUTE(SUBSTITUTE(Table2[[#This Row],[loc?]]," m ","")," mm ","")="")</f>
        <v>0</v>
      </c>
      <c r="R1560" s="36" cm="1">
        <f t="array" ref="R1560">AVERAGE(IF(Table2[[#This Row],[Min_aerobic_1]:[Min_aerobic_2]]="NA",0,Table2[[#This Row],[Min_aerobic_1]:[Min_aerobic_2]]))</f>
        <v>2.82854625271062E-4</v>
      </c>
    </row>
    <row r="1561" spans="1:18" x14ac:dyDescent="0.35">
      <c r="A1561" s="4" t="s">
        <v>4648</v>
      </c>
      <c r="B1561" s="4" t="s">
        <v>4649</v>
      </c>
      <c r="C1561" s="4" t="s">
        <v>4650</v>
      </c>
      <c r="D1561" s="6">
        <v>1.5844679364424701E-5</v>
      </c>
      <c r="E1561" s="6">
        <v>1.7796733928221301E-5</v>
      </c>
      <c r="F1561" s="6">
        <v>1.8603262830714401E-5</v>
      </c>
      <c r="G1561" s="6">
        <v>1.7641164848673099E-5</v>
      </c>
      <c r="H1561" s="6">
        <v>1.33486557500214E-5</v>
      </c>
      <c r="I1561" s="6">
        <v>1.31201671272662E-5</v>
      </c>
      <c r="J1561" s="6">
        <v>1.42612868331556E-5</v>
      </c>
      <c r="K1561" s="6">
        <v>1.5570928493666401E-5</v>
      </c>
      <c r="L1561" s="6">
        <v>1.6038539467556999E-5</v>
      </c>
      <c r="M1561" s="6">
        <v>1.5863973554202801E-5</v>
      </c>
      <c r="N1561" s="4" t="b">
        <f>_xlfn.XLOOKUP(Table2[[#This Row],[Protein]],Table3[name],Table3[subloc_assigned],"")&lt;&gt;""</f>
        <v>0</v>
      </c>
      <c r="O1561" s="6" t="str" cm="1">
        <f t="array" ref="O1561">IF(Table2[[#This Row],[modeled?]]," "&amp;_xlfn.TEXTJOIN(" ",FALSE,_xlfn._xlws.FILTER(Table3[subloc_assigned],Table3[name]=Table2[[#This Row],[Protein]],""))&amp;" ","")</f>
        <v/>
      </c>
      <c r="P1561" s="6" t="b">
        <f>OR(ISNUMBER(FIND(" m ",Table2[[#This Row],[loc?]])),ISNUMBER(FIND(" mm ",Table2[[#This Row],[loc?]])))</f>
        <v>0</v>
      </c>
      <c r="Q1561" s="6" t="b">
        <f>AND(OR(ISNUMBER(FIND(" m ",Table2[[#This Row],[loc?]])),ISNUMBER(FIND(" mm ",Table2[[#This Row],[loc?]]))),SUBSTITUTE(SUBSTITUTE(Table2[[#This Row],[loc?]]," m ","")," mm ","")="")</f>
        <v>0</v>
      </c>
      <c r="R1561" s="36" cm="1">
        <f t="array" ref="R1561">AVERAGE(IF(Table2[[#This Row],[Min_aerobic_1]:[Min_aerobic_2]]="NA",0,Table2[[#This Row],[Min_aerobic_1]:[Min_aerobic_2]]))</f>
        <v>1.6820706646323001E-5</v>
      </c>
    </row>
    <row r="1562" spans="1:18" x14ac:dyDescent="0.35">
      <c r="A1562" s="4" t="s">
        <v>4651</v>
      </c>
      <c r="B1562" s="4" t="s">
        <v>4652</v>
      </c>
      <c r="C1562" s="4" t="s">
        <v>4653</v>
      </c>
      <c r="D1562" s="6">
        <v>2.4007150010175901E-5</v>
      </c>
      <c r="E1562" s="6">
        <v>2.7660380517386598E-5</v>
      </c>
      <c r="F1562" s="6">
        <v>2.4817827772994501E-5</v>
      </c>
      <c r="G1562" s="6">
        <v>2.5894617872431001E-5</v>
      </c>
      <c r="H1562" s="6">
        <v>1.6346773882354201E-5</v>
      </c>
      <c r="I1562" s="6">
        <v>1.7447675069680698E-5</v>
      </c>
      <c r="J1562" s="6">
        <v>1.7379076599237601E-5</v>
      </c>
      <c r="K1562" s="6">
        <v>1.9265309838037499E-5</v>
      </c>
      <c r="L1562" s="6">
        <v>2.0607295862716001E-5</v>
      </c>
      <c r="M1562" s="6">
        <v>2.0436446293305499E-5</v>
      </c>
      <c r="N1562" s="4" t="b">
        <f>_xlfn.XLOOKUP(Table2[[#This Row],[Protein]],Table3[name],Table3[subloc_assigned],"")&lt;&gt;""</f>
        <v>0</v>
      </c>
      <c r="O1562" s="6" t="str" cm="1">
        <f t="array" ref="O1562">IF(Table2[[#This Row],[modeled?]]," "&amp;_xlfn.TEXTJOIN(" ",FALSE,_xlfn._xlws.FILTER(Table3[subloc_assigned],Table3[name]=Table2[[#This Row],[Protein]],""))&amp;" ","")</f>
        <v/>
      </c>
      <c r="P1562" s="6" t="b">
        <f>OR(ISNUMBER(FIND(" m ",Table2[[#This Row],[loc?]])),ISNUMBER(FIND(" mm ",Table2[[#This Row],[loc?]])))</f>
        <v>0</v>
      </c>
      <c r="Q1562" s="6" t="b">
        <f>AND(OR(ISNUMBER(FIND(" m ",Table2[[#This Row],[loc?]])),ISNUMBER(FIND(" mm ",Table2[[#This Row],[loc?]]))),SUBSTITUTE(SUBSTITUTE(Table2[[#This Row],[loc?]]," m ","")," mm ","")="")</f>
        <v>0</v>
      </c>
      <c r="R1562" s="36" cm="1">
        <f t="array" ref="R1562">AVERAGE(IF(Table2[[#This Row],[Min_aerobic_1]:[Min_aerobic_2]]="NA",0,Table2[[#This Row],[Min_aerobic_1]:[Min_aerobic_2]]))</f>
        <v>2.583376526378125E-5</v>
      </c>
    </row>
    <row r="1563" spans="1:18" x14ac:dyDescent="0.35">
      <c r="A1563" s="4" t="s">
        <v>4654</v>
      </c>
      <c r="B1563" s="4" t="s">
        <v>4655</v>
      </c>
      <c r="C1563" s="4" t="s">
        <v>4656</v>
      </c>
      <c r="D1563" s="6">
        <v>6.9335443230960099E-5</v>
      </c>
      <c r="E1563" s="6">
        <v>5.8928234500070501E-5</v>
      </c>
      <c r="F1563" s="6">
        <v>7.0385605979151106E-5</v>
      </c>
      <c r="G1563" s="6">
        <v>6.8922091228416099E-5</v>
      </c>
      <c r="H1563" s="6">
        <v>5.57496062108482E-5</v>
      </c>
      <c r="I1563" s="6">
        <v>5.6730811044167902E-5</v>
      </c>
      <c r="J1563" s="6">
        <v>5.7248198264227903E-5</v>
      </c>
      <c r="K1563" s="6">
        <v>5.8153505046418698E-5</v>
      </c>
      <c r="L1563" s="6">
        <v>6.0149957352240102E-5</v>
      </c>
      <c r="M1563" s="6">
        <v>6.0465472528910699E-5</v>
      </c>
      <c r="N1563" s="4" t="b">
        <f>_xlfn.XLOOKUP(Table2[[#This Row],[Protein]],Table3[name],Table3[subloc_assigned],"")&lt;&gt;""</f>
        <v>1</v>
      </c>
      <c r="O1563" s="6" t="str" cm="1">
        <f t="array" ref="O1563">IF(Table2[[#This Row],[modeled?]]," "&amp;_xlfn.TEXTJOIN(" ",FALSE,_xlfn._xlws.FILTER(Table3[subloc_assigned],Table3[name]=Table2[[#This Row],[Protein]],""))&amp;" ","")</f>
        <v xml:space="preserve"> c n </v>
      </c>
      <c r="P1563" s="6" t="b">
        <f>OR(ISNUMBER(FIND(" m ",Table2[[#This Row],[loc?]])),ISNUMBER(FIND(" mm ",Table2[[#This Row],[loc?]])))</f>
        <v>0</v>
      </c>
      <c r="Q1563" s="6" t="b">
        <f>AND(OR(ISNUMBER(FIND(" m ",Table2[[#This Row],[loc?]])),ISNUMBER(FIND(" mm ",Table2[[#This Row],[loc?]]))),SUBSTITUTE(SUBSTITUTE(Table2[[#This Row],[loc?]]," m ","")," mm ","")="")</f>
        <v>0</v>
      </c>
      <c r="R1563" s="36" cm="1">
        <f t="array" ref="R1563">AVERAGE(IF(Table2[[#This Row],[Min_aerobic_1]:[Min_aerobic_2]]="NA",0,Table2[[#This Row],[Min_aerobic_1]:[Min_aerobic_2]]))</f>
        <v>6.41318388655153E-5</v>
      </c>
    </row>
    <row r="1564" spans="1:18" x14ac:dyDescent="0.35">
      <c r="A1564" s="4" t="s">
        <v>4657</v>
      </c>
      <c r="B1564" s="4" t="s">
        <v>4658</v>
      </c>
      <c r="C1564" s="4" t="s">
        <v>4659</v>
      </c>
      <c r="D1564" s="6">
        <v>1.4895569785616699E-5</v>
      </c>
      <c r="E1564" s="6">
        <v>1.9759741992112E-5</v>
      </c>
      <c r="F1564" s="6">
        <v>1.5852616211833899E-5</v>
      </c>
      <c r="G1564" s="6">
        <v>1.67137550816969E-5</v>
      </c>
      <c r="H1564" s="6">
        <v>8.4008502310552408E-6</v>
      </c>
      <c r="I1564" s="6">
        <v>8.31512458511109E-6</v>
      </c>
      <c r="J1564" s="6">
        <v>8.7467306583259608E-6</v>
      </c>
      <c r="K1564" s="6">
        <v>8.1137699226276193E-6</v>
      </c>
      <c r="L1564" s="6">
        <v>8.3461101436478994E-6</v>
      </c>
      <c r="M1564" s="6">
        <v>8.4870256280048692E-6</v>
      </c>
      <c r="N1564" s="4" t="b">
        <f>_xlfn.XLOOKUP(Table2[[#This Row],[Protein]],Table3[name],Table3[subloc_assigned],"")&lt;&gt;""</f>
        <v>0</v>
      </c>
      <c r="O1564" s="6" t="str" cm="1">
        <f t="array" ref="O1564">IF(Table2[[#This Row],[modeled?]]," "&amp;_xlfn.TEXTJOIN(" ",FALSE,_xlfn._xlws.FILTER(Table3[subloc_assigned],Table3[name]=Table2[[#This Row],[Protein]],""))&amp;" ","")</f>
        <v/>
      </c>
      <c r="P1564" s="6" t="b">
        <f>OR(ISNUMBER(FIND(" m ",Table2[[#This Row],[loc?]])),ISNUMBER(FIND(" mm ",Table2[[#This Row],[loc?]])))</f>
        <v>0</v>
      </c>
      <c r="Q1564" s="6" t="b">
        <f>AND(OR(ISNUMBER(FIND(" m ",Table2[[#This Row],[loc?]])),ISNUMBER(FIND(" mm ",Table2[[#This Row],[loc?]]))),SUBSTITUTE(SUBSTITUTE(Table2[[#This Row],[loc?]]," m ","")," mm ","")="")</f>
        <v>0</v>
      </c>
      <c r="R1564" s="36" cm="1">
        <f t="array" ref="R1564">AVERAGE(IF(Table2[[#This Row],[Min_aerobic_1]:[Min_aerobic_2]]="NA",0,Table2[[#This Row],[Min_aerobic_1]:[Min_aerobic_2]]))</f>
        <v>1.7327655888864351E-5</v>
      </c>
    </row>
    <row r="1565" spans="1:18" x14ac:dyDescent="0.35">
      <c r="A1565" s="4" t="s">
        <v>4660</v>
      </c>
      <c r="B1565" s="4" t="s">
        <v>4661</v>
      </c>
      <c r="C1565" s="4" t="s">
        <v>4662</v>
      </c>
      <c r="D1565" s="6">
        <v>1.14783612764029E-5</v>
      </c>
      <c r="E1565" s="6">
        <v>9.6916379095216002E-6</v>
      </c>
      <c r="F1565" s="6">
        <v>1.2112523608492001E-5</v>
      </c>
      <c r="G1565" s="6">
        <v>1.23478728582644E-5</v>
      </c>
      <c r="H1565" s="6">
        <v>1.20617007690814E-5</v>
      </c>
      <c r="I1565" s="6">
        <v>1.20173593194824E-5</v>
      </c>
      <c r="J1565" s="6">
        <v>1.28915356953635E-5</v>
      </c>
      <c r="K1565" s="6">
        <v>1.2954658617545399E-5</v>
      </c>
      <c r="L1565" s="6">
        <v>1.36480163729339E-5</v>
      </c>
      <c r="M1565" s="6">
        <v>1.3213497099618999E-5</v>
      </c>
      <c r="N1565" s="4" t="b">
        <f>_xlfn.XLOOKUP(Table2[[#This Row],[Protein]],Table3[name],Table3[subloc_assigned],"")&lt;&gt;""</f>
        <v>0</v>
      </c>
      <c r="O1565" s="6" t="str" cm="1">
        <f t="array" ref="O1565">IF(Table2[[#This Row],[modeled?]]," "&amp;_xlfn.TEXTJOIN(" ",FALSE,_xlfn._xlws.FILTER(Table3[subloc_assigned],Table3[name]=Table2[[#This Row],[Protein]],""))&amp;" ","")</f>
        <v/>
      </c>
      <c r="P1565" s="6" t="b">
        <f>OR(ISNUMBER(FIND(" m ",Table2[[#This Row],[loc?]])),ISNUMBER(FIND(" mm ",Table2[[#This Row],[loc?]])))</f>
        <v>0</v>
      </c>
      <c r="Q1565" s="6" t="b">
        <f>AND(OR(ISNUMBER(FIND(" m ",Table2[[#This Row],[loc?]])),ISNUMBER(FIND(" mm ",Table2[[#This Row],[loc?]]))),SUBSTITUTE(SUBSTITUTE(Table2[[#This Row],[loc?]]," m ","")," mm ","")="")</f>
        <v>0</v>
      </c>
      <c r="R1565" s="36" cm="1">
        <f t="array" ref="R1565">AVERAGE(IF(Table2[[#This Row],[Min_aerobic_1]:[Min_aerobic_2]]="NA",0,Table2[[#This Row],[Min_aerobic_1]:[Min_aerobic_2]]))</f>
        <v>1.058499959296225E-5</v>
      </c>
    </row>
    <row r="1566" spans="1:18" x14ac:dyDescent="0.35">
      <c r="A1566" s="4" t="s">
        <v>4663</v>
      </c>
      <c r="B1566" s="4" t="s">
        <v>4664</v>
      </c>
      <c r="C1566" s="4" t="s">
        <v>4664</v>
      </c>
      <c r="D1566" s="6">
        <v>1.6761098212853299E-6</v>
      </c>
      <c r="E1566" s="6">
        <v>1.75576397186295E-6</v>
      </c>
      <c r="F1566" s="6">
        <v>1.5924822358006399E-6</v>
      </c>
      <c r="G1566" s="6">
        <v>1.53957626633494E-6</v>
      </c>
      <c r="H1566" s="4" t="s">
        <v>19</v>
      </c>
      <c r="I1566" s="4" t="s">
        <v>19</v>
      </c>
      <c r="J1566" s="4" t="s">
        <v>19</v>
      </c>
      <c r="K1566" s="4" t="s">
        <v>19</v>
      </c>
      <c r="L1566" s="4" t="s">
        <v>19</v>
      </c>
      <c r="M1566" s="4" t="s">
        <v>19</v>
      </c>
      <c r="N1566" s="4" t="b">
        <f>_xlfn.XLOOKUP(Table2[[#This Row],[Protein]],Table3[name],Table3[subloc_assigned],"")&lt;&gt;""</f>
        <v>0</v>
      </c>
      <c r="O1566" s="6" t="str" cm="1">
        <f t="array" ref="O1566">IF(Table2[[#This Row],[modeled?]]," "&amp;_xlfn.TEXTJOIN(" ",FALSE,_xlfn._xlws.FILTER(Table3[subloc_assigned],Table3[name]=Table2[[#This Row],[Protein]],""))&amp;" ","")</f>
        <v/>
      </c>
      <c r="P1566" s="6" t="b">
        <f>OR(ISNUMBER(FIND(" m ",Table2[[#This Row],[loc?]])),ISNUMBER(FIND(" mm ",Table2[[#This Row],[loc?]])))</f>
        <v>0</v>
      </c>
      <c r="Q1566" s="6" t="b">
        <f>AND(OR(ISNUMBER(FIND(" m ",Table2[[#This Row],[loc?]])),ISNUMBER(FIND(" mm ",Table2[[#This Row],[loc?]]))),SUBSTITUTE(SUBSTITUTE(Table2[[#This Row],[loc?]]," m ","")," mm ","")="")</f>
        <v>0</v>
      </c>
      <c r="R1566" s="36" cm="1">
        <f t="array" ref="R1566">AVERAGE(IF(Table2[[#This Row],[Min_aerobic_1]:[Min_aerobic_2]]="NA",0,Table2[[#This Row],[Min_aerobic_1]:[Min_aerobic_2]]))</f>
        <v>1.7159368965741401E-6</v>
      </c>
    </row>
    <row r="1567" spans="1:18" x14ac:dyDescent="0.35">
      <c r="A1567" s="4" t="s">
        <v>4665</v>
      </c>
      <c r="B1567" s="4" t="s">
        <v>4666</v>
      </c>
      <c r="C1567" s="4" t="s">
        <v>4667</v>
      </c>
      <c r="D1567" s="6">
        <v>7.2038810383764297E-6</v>
      </c>
      <c r="E1567" s="6">
        <v>6.0724606128855303E-6</v>
      </c>
      <c r="F1567" s="6">
        <v>7.7905361517029905E-6</v>
      </c>
      <c r="G1567" s="6">
        <v>7.8060852944250698E-6</v>
      </c>
      <c r="H1567" s="6">
        <v>6.4529245538055301E-6</v>
      </c>
      <c r="I1567" s="6">
        <v>6.36319053825182E-6</v>
      </c>
      <c r="J1567" s="6">
        <v>6.6550109458708304E-6</v>
      </c>
      <c r="K1567" s="6">
        <v>7.7154247389650107E-6</v>
      </c>
      <c r="L1567" s="6">
        <v>8.2580745229454398E-6</v>
      </c>
      <c r="M1567" s="6">
        <v>7.7795766147467808E-6</v>
      </c>
      <c r="N1567" s="4" t="b">
        <f>_xlfn.XLOOKUP(Table2[[#This Row],[Protein]],Table3[name],Table3[subloc_assigned],"")&lt;&gt;""</f>
        <v>0</v>
      </c>
      <c r="O1567" s="6" t="str" cm="1">
        <f t="array" ref="O1567">IF(Table2[[#This Row],[modeled?]]," "&amp;_xlfn.TEXTJOIN(" ",FALSE,_xlfn._xlws.FILTER(Table3[subloc_assigned],Table3[name]=Table2[[#This Row],[Protein]],""))&amp;" ","")</f>
        <v/>
      </c>
      <c r="P1567" s="6" t="b">
        <f>OR(ISNUMBER(FIND(" m ",Table2[[#This Row],[loc?]])),ISNUMBER(FIND(" mm ",Table2[[#This Row],[loc?]])))</f>
        <v>0</v>
      </c>
      <c r="Q1567" s="6" t="b">
        <f>AND(OR(ISNUMBER(FIND(" m ",Table2[[#This Row],[loc?]])),ISNUMBER(FIND(" mm ",Table2[[#This Row],[loc?]]))),SUBSTITUTE(SUBSTITUTE(Table2[[#This Row],[loc?]]," m ","")," mm ","")="")</f>
        <v>0</v>
      </c>
      <c r="R1567" s="36" cm="1">
        <f t="array" ref="R1567">AVERAGE(IF(Table2[[#This Row],[Min_aerobic_1]:[Min_aerobic_2]]="NA",0,Table2[[#This Row],[Min_aerobic_1]:[Min_aerobic_2]]))</f>
        <v>6.63817082563098E-6</v>
      </c>
    </row>
    <row r="1568" spans="1:18" x14ac:dyDescent="0.35">
      <c r="A1568" s="4" t="s">
        <v>4668</v>
      </c>
      <c r="B1568" s="4" t="s">
        <v>4669</v>
      </c>
      <c r="C1568" s="4" t="s">
        <v>4670</v>
      </c>
      <c r="D1568" s="6">
        <v>9.3297819197424093E-6</v>
      </c>
      <c r="E1568" s="6">
        <v>1.00954337281123E-5</v>
      </c>
      <c r="F1568" s="6">
        <v>1.0850423041198E-5</v>
      </c>
      <c r="G1568" s="6">
        <v>1.0751996666612501E-5</v>
      </c>
      <c r="H1568" s="6">
        <v>3.4722097346246999E-6</v>
      </c>
      <c r="I1568" s="6">
        <v>3.3870565319121301E-6</v>
      </c>
      <c r="J1568" s="6">
        <v>3.60423068645873E-6</v>
      </c>
      <c r="K1568" s="6">
        <v>4.0983103909397399E-6</v>
      </c>
      <c r="L1568" s="6">
        <v>4.3650591713737001E-6</v>
      </c>
      <c r="M1568" s="6">
        <v>4.2359214205891899E-6</v>
      </c>
      <c r="N1568" s="4" t="b">
        <f>_xlfn.XLOOKUP(Table2[[#This Row],[Protein]],Table3[name],Table3[subloc_assigned],"")&lt;&gt;""</f>
        <v>0</v>
      </c>
      <c r="O1568" s="6" t="str" cm="1">
        <f t="array" ref="O1568">IF(Table2[[#This Row],[modeled?]]," "&amp;_xlfn.TEXTJOIN(" ",FALSE,_xlfn._xlws.FILTER(Table3[subloc_assigned],Table3[name]=Table2[[#This Row],[Protein]],""))&amp;" ","")</f>
        <v/>
      </c>
      <c r="P1568" s="6" t="b">
        <f>OR(ISNUMBER(FIND(" m ",Table2[[#This Row],[loc?]])),ISNUMBER(FIND(" mm ",Table2[[#This Row],[loc?]])))</f>
        <v>0</v>
      </c>
      <c r="Q1568" s="6" t="b">
        <f>AND(OR(ISNUMBER(FIND(" m ",Table2[[#This Row],[loc?]])),ISNUMBER(FIND(" mm ",Table2[[#This Row],[loc?]]))),SUBSTITUTE(SUBSTITUTE(Table2[[#This Row],[loc?]]," m ","")," mm ","")="")</f>
        <v>0</v>
      </c>
      <c r="R1568" s="36" cm="1">
        <f t="array" ref="R1568">AVERAGE(IF(Table2[[#This Row],[Min_aerobic_1]:[Min_aerobic_2]]="NA",0,Table2[[#This Row],[Min_aerobic_1]:[Min_aerobic_2]]))</f>
        <v>9.7126078239273538E-6</v>
      </c>
    </row>
    <row r="1569" spans="1:18" x14ac:dyDescent="0.35">
      <c r="A1569" s="4" t="s">
        <v>4671</v>
      </c>
      <c r="B1569" s="4" t="s">
        <v>4672</v>
      </c>
      <c r="C1569" s="4" t="s">
        <v>4673</v>
      </c>
      <c r="D1569" s="4" t="s">
        <v>19</v>
      </c>
      <c r="E1569" s="4" t="s">
        <v>19</v>
      </c>
      <c r="F1569" s="4" t="s">
        <v>19</v>
      </c>
      <c r="G1569" s="4" t="s">
        <v>19</v>
      </c>
      <c r="H1569" s="6">
        <v>2.2355670694241002E-6</v>
      </c>
      <c r="I1569" s="6">
        <v>2.3695517087545902E-6</v>
      </c>
      <c r="J1569" s="6">
        <v>2.59840935511582E-6</v>
      </c>
      <c r="K1569" s="6">
        <v>2.52664449585047E-6</v>
      </c>
      <c r="L1569" s="6">
        <v>2.72976808539945E-6</v>
      </c>
      <c r="M1569" s="6">
        <v>2.6486115692784302E-6</v>
      </c>
      <c r="N1569" s="4" t="b">
        <f>_xlfn.XLOOKUP(Table2[[#This Row],[Protein]],Table3[name],Table3[subloc_assigned],"")&lt;&gt;""</f>
        <v>0</v>
      </c>
      <c r="O1569" s="6" t="str" cm="1">
        <f t="array" ref="O1569">IF(Table2[[#This Row],[modeled?]]," "&amp;_xlfn.TEXTJOIN(" ",FALSE,_xlfn._xlws.FILTER(Table3[subloc_assigned],Table3[name]=Table2[[#This Row],[Protein]],""))&amp;" ","")</f>
        <v/>
      </c>
      <c r="P1569" s="6" t="b">
        <f>OR(ISNUMBER(FIND(" m ",Table2[[#This Row],[loc?]])),ISNUMBER(FIND(" mm ",Table2[[#This Row],[loc?]])))</f>
        <v>0</v>
      </c>
      <c r="Q1569" s="6" t="b">
        <f>AND(OR(ISNUMBER(FIND(" m ",Table2[[#This Row],[loc?]])),ISNUMBER(FIND(" mm ",Table2[[#This Row],[loc?]]))),SUBSTITUTE(SUBSTITUTE(Table2[[#This Row],[loc?]]," m ","")," mm ","")="")</f>
        <v>0</v>
      </c>
      <c r="R1569" s="36" cm="1">
        <f t="array" ref="R1569">AVERAGE(IF(Table2[[#This Row],[Min_aerobic_1]:[Min_aerobic_2]]="NA",0,Table2[[#This Row],[Min_aerobic_1]:[Min_aerobic_2]]))</f>
        <v>0</v>
      </c>
    </row>
    <row r="1570" spans="1:18" x14ac:dyDescent="0.35">
      <c r="A1570" s="4" t="s">
        <v>4674</v>
      </c>
      <c r="B1570" s="4" t="s">
        <v>4675</v>
      </c>
      <c r="C1570" s="4" t="s">
        <v>4676</v>
      </c>
      <c r="D1570" s="6">
        <v>3.39173155345562E-5</v>
      </c>
      <c r="E1570" s="6">
        <v>3.6653454631092602E-5</v>
      </c>
      <c r="F1570" s="6">
        <v>4.2285231559957399E-5</v>
      </c>
      <c r="G1570" s="6">
        <v>4.22973255960048E-5</v>
      </c>
      <c r="H1570" s="6">
        <v>1.4918703073142199E-5</v>
      </c>
      <c r="I1570" s="6">
        <v>1.5481534226309501E-5</v>
      </c>
      <c r="J1570" s="6">
        <v>1.6002577892807901E-5</v>
      </c>
      <c r="K1570" s="6">
        <v>2.06477320405765E-5</v>
      </c>
      <c r="L1570" s="6">
        <v>2.1229718350481498E-5</v>
      </c>
      <c r="M1570" s="6">
        <v>2.07627045918303E-5</v>
      </c>
      <c r="N1570" s="4" t="b">
        <f>_xlfn.XLOOKUP(Table2[[#This Row],[Protein]],Table3[name],Table3[subloc_assigned],"")&lt;&gt;""</f>
        <v>0</v>
      </c>
      <c r="O1570" s="6" t="str" cm="1">
        <f t="array" ref="O1570">IF(Table2[[#This Row],[modeled?]]," "&amp;_xlfn.TEXTJOIN(" ",FALSE,_xlfn._xlws.FILTER(Table3[subloc_assigned],Table3[name]=Table2[[#This Row],[Protein]],""))&amp;" ","")</f>
        <v/>
      </c>
      <c r="P1570" s="6" t="b">
        <f>OR(ISNUMBER(FIND(" m ",Table2[[#This Row],[loc?]])),ISNUMBER(FIND(" mm ",Table2[[#This Row],[loc?]])))</f>
        <v>0</v>
      </c>
      <c r="Q1570" s="6" t="b">
        <f>AND(OR(ISNUMBER(FIND(" m ",Table2[[#This Row],[loc?]])),ISNUMBER(FIND(" mm ",Table2[[#This Row],[loc?]]))),SUBSTITUTE(SUBSTITUTE(Table2[[#This Row],[loc?]]," m ","")," mm ","")="")</f>
        <v>0</v>
      </c>
      <c r="R1570" s="36" cm="1">
        <f t="array" ref="R1570">AVERAGE(IF(Table2[[#This Row],[Min_aerobic_1]:[Min_aerobic_2]]="NA",0,Table2[[#This Row],[Min_aerobic_1]:[Min_aerobic_2]]))</f>
        <v>3.5285385082824405E-5</v>
      </c>
    </row>
    <row r="1571" spans="1:18" x14ac:dyDescent="0.35">
      <c r="A1571" s="4" t="s">
        <v>4677</v>
      </c>
      <c r="B1571" s="4" t="s">
        <v>4678</v>
      </c>
      <c r="C1571" s="4" t="s">
        <v>4679</v>
      </c>
      <c r="D1571" s="4">
        <v>2.0986462462223399E-4</v>
      </c>
      <c r="E1571" s="4">
        <v>1.7406923353452001E-4</v>
      </c>
      <c r="F1571" s="4">
        <v>2.4004578365136099E-4</v>
      </c>
      <c r="G1571" s="4">
        <v>2.40684782442165E-4</v>
      </c>
      <c r="H1571" s="4">
        <v>2.46655850539615E-4</v>
      </c>
      <c r="I1571" s="4">
        <v>2.5041264683583602E-4</v>
      </c>
      <c r="J1571" s="4">
        <v>2.5366367901278101E-4</v>
      </c>
      <c r="K1571" s="4">
        <v>2.76820706308747E-4</v>
      </c>
      <c r="L1571" s="4">
        <v>2.8683703666119699E-4</v>
      </c>
      <c r="M1571" s="4">
        <v>2.9019225024033902E-4</v>
      </c>
      <c r="N1571" s="4" t="b">
        <f>_xlfn.XLOOKUP(Table2[[#This Row],[Protein]],Table3[name],Table3[subloc_assigned],"")&lt;&gt;""</f>
        <v>0</v>
      </c>
      <c r="O1571" s="6" t="str" cm="1">
        <f t="array" ref="O1571">IF(Table2[[#This Row],[modeled?]]," "&amp;_xlfn.TEXTJOIN(" ",FALSE,_xlfn._xlws.FILTER(Table3[subloc_assigned],Table3[name]=Table2[[#This Row],[Protein]],""))&amp;" ","")</f>
        <v/>
      </c>
      <c r="P1571" s="6" t="b">
        <f>OR(ISNUMBER(FIND(" m ",Table2[[#This Row],[loc?]])),ISNUMBER(FIND(" mm ",Table2[[#This Row],[loc?]])))</f>
        <v>0</v>
      </c>
      <c r="Q1571" s="6" t="b">
        <f>AND(OR(ISNUMBER(FIND(" m ",Table2[[#This Row],[loc?]])),ISNUMBER(FIND(" mm ",Table2[[#This Row],[loc?]]))),SUBSTITUTE(SUBSTITUTE(Table2[[#This Row],[loc?]]," m ","")," mm ","")="")</f>
        <v>0</v>
      </c>
      <c r="R1571" s="36" cm="1">
        <f t="array" ref="R1571">AVERAGE(IF(Table2[[#This Row],[Min_aerobic_1]:[Min_aerobic_2]]="NA",0,Table2[[#This Row],[Min_aerobic_1]:[Min_aerobic_2]]))</f>
        <v>1.9196692907837702E-4</v>
      </c>
    </row>
    <row r="1572" spans="1:18" x14ac:dyDescent="0.35">
      <c r="A1572" s="4" t="s">
        <v>4680</v>
      </c>
      <c r="B1572" s="4" t="s">
        <v>4681</v>
      </c>
      <c r="C1572" s="4" t="s">
        <v>4682</v>
      </c>
      <c r="D1572" s="6">
        <v>7.7746394600692397E-5</v>
      </c>
      <c r="E1572" s="6">
        <v>6.2384826656487204E-5</v>
      </c>
      <c r="F1572" s="6">
        <v>7.9705952564123795E-5</v>
      </c>
      <c r="G1572" s="6">
        <v>7.8668839814838304E-5</v>
      </c>
      <c r="H1572" s="6">
        <v>6.5623434459182895E-5</v>
      </c>
      <c r="I1572" s="6">
        <v>6.5447863103494598E-5</v>
      </c>
      <c r="J1572" s="6">
        <v>6.90719095283691E-5</v>
      </c>
      <c r="K1572" s="6">
        <v>7.2021011906836594E-5</v>
      </c>
      <c r="L1572" s="6">
        <v>7.7910345723629403E-5</v>
      </c>
      <c r="M1572" s="6">
        <v>7.9267339186239803E-5</v>
      </c>
      <c r="N1572" s="4" t="b">
        <f>_xlfn.XLOOKUP(Table2[[#This Row],[Protein]],Table3[name],Table3[subloc_assigned],"")&lt;&gt;""</f>
        <v>0</v>
      </c>
      <c r="O1572" s="6" t="str" cm="1">
        <f t="array" ref="O1572">IF(Table2[[#This Row],[modeled?]]," "&amp;_xlfn.TEXTJOIN(" ",FALSE,_xlfn._xlws.FILTER(Table3[subloc_assigned],Table3[name]=Table2[[#This Row],[Protein]],""))&amp;" ","")</f>
        <v/>
      </c>
      <c r="P1572" s="6" t="b">
        <f>OR(ISNUMBER(FIND(" m ",Table2[[#This Row],[loc?]])),ISNUMBER(FIND(" mm ",Table2[[#This Row],[loc?]])))</f>
        <v>0</v>
      </c>
      <c r="Q1572" s="6" t="b">
        <f>AND(OR(ISNUMBER(FIND(" m ",Table2[[#This Row],[loc?]])),ISNUMBER(FIND(" mm ",Table2[[#This Row],[loc?]]))),SUBSTITUTE(SUBSTITUTE(Table2[[#This Row],[loc?]]," m ","")," mm ","")="")</f>
        <v>0</v>
      </c>
      <c r="R1572" s="36" cm="1">
        <f t="array" ref="R1572">AVERAGE(IF(Table2[[#This Row],[Min_aerobic_1]:[Min_aerobic_2]]="NA",0,Table2[[#This Row],[Min_aerobic_1]:[Min_aerobic_2]]))</f>
        <v>7.0065610628589807E-5</v>
      </c>
    </row>
    <row r="1573" spans="1:18" x14ac:dyDescent="0.35">
      <c r="A1573" s="4" t="s">
        <v>4683</v>
      </c>
      <c r="B1573" s="4" t="s">
        <v>4684</v>
      </c>
      <c r="C1573" s="4" t="s">
        <v>4685</v>
      </c>
      <c r="D1573" s="6">
        <v>4.4498432583454202E-6</v>
      </c>
      <c r="E1573" s="6">
        <v>4.3690937383329798E-6</v>
      </c>
      <c r="F1573" s="6">
        <v>4.7532056682134602E-6</v>
      </c>
      <c r="G1573" s="6">
        <v>4.8287104020122501E-6</v>
      </c>
      <c r="H1573" s="6">
        <v>1.8596540024227301E-5</v>
      </c>
      <c r="I1573" s="6">
        <v>1.9643847470958801E-5</v>
      </c>
      <c r="J1573" s="6">
        <v>2.0749643125971498E-5</v>
      </c>
      <c r="K1573" s="6">
        <v>2.10673978546509E-5</v>
      </c>
      <c r="L1573" s="6">
        <v>2.1804141501420702E-5</v>
      </c>
      <c r="M1573" s="6">
        <v>2.2390653370239301E-5</v>
      </c>
      <c r="N1573" s="4" t="b">
        <f>_xlfn.XLOOKUP(Table2[[#This Row],[Protein]],Table3[name],Table3[subloc_assigned],"")&lt;&gt;""</f>
        <v>0</v>
      </c>
      <c r="O1573" s="6" t="str" cm="1">
        <f t="array" ref="O1573">IF(Table2[[#This Row],[modeled?]]," "&amp;_xlfn.TEXTJOIN(" ",FALSE,_xlfn._xlws.FILTER(Table3[subloc_assigned],Table3[name]=Table2[[#This Row],[Protein]],""))&amp;" ","")</f>
        <v/>
      </c>
      <c r="P1573" s="6" t="b">
        <f>OR(ISNUMBER(FIND(" m ",Table2[[#This Row],[loc?]])),ISNUMBER(FIND(" mm ",Table2[[#This Row],[loc?]])))</f>
        <v>0</v>
      </c>
      <c r="Q1573" s="6" t="b">
        <f>AND(OR(ISNUMBER(FIND(" m ",Table2[[#This Row],[loc?]])),ISNUMBER(FIND(" mm ",Table2[[#This Row],[loc?]]))),SUBSTITUTE(SUBSTITUTE(Table2[[#This Row],[loc?]]," m ","")," mm ","")="")</f>
        <v>0</v>
      </c>
      <c r="R1573" s="36" cm="1">
        <f t="array" ref="R1573">AVERAGE(IF(Table2[[#This Row],[Min_aerobic_1]:[Min_aerobic_2]]="NA",0,Table2[[#This Row],[Min_aerobic_1]:[Min_aerobic_2]]))</f>
        <v>4.4094684983392E-6</v>
      </c>
    </row>
    <row r="1574" spans="1:18" x14ac:dyDescent="0.35">
      <c r="A1574" s="4" t="s">
        <v>4686</v>
      </c>
      <c r="B1574" s="4" t="s">
        <v>4687</v>
      </c>
      <c r="C1574" s="4" t="s">
        <v>4688</v>
      </c>
      <c r="D1574" s="6">
        <v>4.1525535626090901E-6</v>
      </c>
      <c r="E1574" s="6">
        <v>4.7380734787118898E-6</v>
      </c>
      <c r="F1574" s="6">
        <v>4.8129302691610596E-6</v>
      </c>
      <c r="G1574" s="6">
        <v>4.7489087122884797E-6</v>
      </c>
      <c r="H1574" s="6">
        <v>2.8433057239901998E-6</v>
      </c>
      <c r="I1574" s="6">
        <v>2.8884895655359399E-6</v>
      </c>
      <c r="J1574" s="6">
        <v>2.8687778637944401E-6</v>
      </c>
      <c r="K1574" s="6">
        <v>3.9229249662987302E-6</v>
      </c>
      <c r="L1574" s="6">
        <v>4.1600704808498297E-6</v>
      </c>
      <c r="M1574" s="6">
        <v>3.9905182609010702E-6</v>
      </c>
      <c r="N1574" s="4" t="b">
        <f>_xlfn.XLOOKUP(Table2[[#This Row],[Protein]],Table3[name],Table3[subloc_assigned],"")&lt;&gt;""</f>
        <v>0</v>
      </c>
      <c r="O1574" s="6" t="str" cm="1">
        <f t="array" ref="O1574">IF(Table2[[#This Row],[modeled?]]," "&amp;_xlfn.TEXTJOIN(" ",FALSE,_xlfn._xlws.FILTER(Table3[subloc_assigned],Table3[name]=Table2[[#This Row],[Protein]],""))&amp;" ","")</f>
        <v/>
      </c>
      <c r="P1574" s="6" t="b">
        <f>OR(ISNUMBER(FIND(" m ",Table2[[#This Row],[loc?]])),ISNUMBER(FIND(" mm ",Table2[[#This Row],[loc?]])))</f>
        <v>0</v>
      </c>
      <c r="Q1574" s="6" t="b">
        <f>AND(OR(ISNUMBER(FIND(" m ",Table2[[#This Row],[loc?]])),ISNUMBER(FIND(" mm ",Table2[[#This Row],[loc?]]))),SUBSTITUTE(SUBSTITUTE(Table2[[#This Row],[loc?]]," m ","")," mm ","")="")</f>
        <v>0</v>
      </c>
      <c r="R1574" s="36" cm="1">
        <f t="array" ref="R1574">AVERAGE(IF(Table2[[#This Row],[Min_aerobic_1]:[Min_aerobic_2]]="NA",0,Table2[[#This Row],[Min_aerobic_1]:[Min_aerobic_2]]))</f>
        <v>4.4453135206604904E-6</v>
      </c>
    </row>
    <row r="1575" spans="1:18" x14ac:dyDescent="0.35">
      <c r="A1575" s="4" t="s">
        <v>4689</v>
      </c>
      <c r="B1575" s="4" t="s">
        <v>4690</v>
      </c>
      <c r="C1575" s="4" t="s">
        <v>4691</v>
      </c>
      <c r="D1575" s="6">
        <v>2.5282450401444401E-5</v>
      </c>
      <c r="E1575" s="6">
        <v>2.0903602553832401E-5</v>
      </c>
      <c r="F1575" s="6">
        <v>2.2401515988229101E-5</v>
      </c>
      <c r="G1575" s="6">
        <v>2.4561888844416002E-5</v>
      </c>
      <c r="H1575" s="6">
        <v>3.37162896305113E-5</v>
      </c>
      <c r="I1575" s="6">
        <v>3.3729756823659903E-5</v>
      </c>
      <c r="J1575" s="6">
        <v>3.1916039807144103E-5</v>
      </c>
      <c r="K1575" s="6">
        <v>3.4632054028183399E-5</v>
      </c>
      <c r="L1575" s="6">
        <v>3.96343378441829E-5</v>
      </c>
      <c r="M1575" s="6">
        <v>4.0240532320026201E-5</v>
      </c>
      <c r="N1575" s="4" t="b">
        <f>_xlfn.XLOOKUP(Table2[[#This Row],[Protein]],Table3[name],Table3[subloc_assigned],"")&lt;&gt;""</f>
        <v>1</v>
      </c>
      <c r="O1575" s="6" t="str" cm="1">
        <f t="array" ref="O1575">IF(Table2[[#This Row],[modeled?]]," "&amp;_xlfn.TEXTJOIN(" ",FALSE,_xlfn._xlws.FILTER(Table3[subloc_assigned],Table3[name]=Table2[[#This Row],[Protein]],""))&amp;" ","")</f>
        <v xml:space="preserve"> m </v>
      </c>
      <c r="P1575" s="6" t="b">
        <f>OR(ISNUMBER(FIND(" m ",Table2[[#This Row],[loc?]])),ISNUMBER(FIND(" mm ",Table2[[#This Row],[loc?]])))</f>
        <v>1</v>
      </c>
      <c r="Q1575" s="6" t="b">
        <f>AND(OR(ISNUMBER(FIND(" m ",Table2[[#This Row],[loc?]])),ISNUMBER(FIND(" mm ",Table2[[#This Row],[loc?]]))),SUBSTITUTE(SUBSTITUTE(Table2[[#This Row],[loc?]]," m ","")," mm ","")="")</f>
        <v>1</v>
      </c>
      <c r="R1575" s="36" cm="1">
        <f t="array" ref="R1575">AVERAGE(IF(Table2[[#This Row],[Min_aerobic_1]:[Min_aerobic_2]]="NA",0,Table2[[#This Row],[Min_aerobic_1]:[Min_aerobic_2]]))</f>
        <v>2.3093026477638401E-5</v>
      </c>
    </row>
    <row r="1576" spans="1:18" x14ac:dyDescent="0.35">
      <c r="A1576" s="4" t="s">
        <v>4692</v>
      </c>
      <c r="B1576" s="4" t="s">
        <v>4693</v>
      </c>
      <c r="C1576" s="4" t="s">
        <v>4694</v>
      </c>
      <c r="D1576" s="4">
        <v>1.43164968569825E-4</v>
      </c>
      <c r="E1576" s="4">
        <v>1.18741816373583E-4</v>
      </c>
      <c r="F1576" s="4">
        <v>1.5151655946626699E-4</v>
      </c>
      <c r="G1576" s="4">
        <v>1.5093447575148899E-4</v>
      </c>
      <c r="H1576" s="4">
        <v>1.99095846372496E-4</v>
      </c>
      <c r="I1576" s="4">
        <v>2.04629034905905E-4</v>
      </c>
      <c r="J1576" s="4">
        <v>1.99495524389789E-4</v>
      </c>
      <c r="K1576" s="4">
        <v>2.1838901698195299E-4</v>
      </c>
      <c r="L1576" s="4">
        <v>2.35198245452545E-4</v>
      </c>
      <c r="M1576" s="4">
        <v>2.3701900043875999E-4</v>
      </c>
      <c r="N1576" s="4" t="b">
        <f>_xlfn.XLOOKUP(Table2[[#This Row],[Protein]],Table3[name],Table3[subloc_assigned],"")&lt;&gt;""</f>
        <v>0</v>
      </c>
      <c r="O1576" s="6" t="str" cm="1">
        <f t="array" ref="O1576">IF(Table2[[#This Row],[modeled?]]," "&amp;_xlfn.TEXTJOIN(" ",FALSE,_xlfn._xlws.FILTER(Table3[subloc_assigned],Table3[name]=Table2[[#This Row],[Protein]],""))&amp;" ","")</f>
        <v/>
      </c>
      <c r="P1576" s="6" t="b">
        <f>OR(ISNUMBER(FIND(" m ",Table2[[#This Row],[loc?]])),ISNUMBER(FIND(" mm ",Table2[[#This Row],[loc?]])))</f>
        <v>0</v>
      </c>
      <c r="Q1576" s="6" t="b">
        <f>AND(OR(ISNUMBER(FIND(" m ",Table2[[#This Row],[loc?]])),ISNUMBER(FIND(" mm ",Table2[[#This Row],[loc?]]))),SUBSTITUTE(SUBSTITUTE(Table2[[#This Row],[loc?]]," m ","")," mm ","")="")</f>
        <v>0</v>
      </c>
      <c r="R1576" s="36" cm="1">
        <f t="array" ref="R1576">AVERAGE(IF(Table2[[#This Row],[Min_aerobic_1]:[Min_aerobic_2]]="NA",0,Table2[[#This Row],[Min_aerobic_1]:[Min_aerobic_2]]))</f>
        <v>1.3095339247170401E-4</v>
      </c>
    </row>
    <row r="1577" spans="1:18" x14ac:dyDescent="0.35">
      <c r="A1577" s="4" t="s">
        <v>4695</v>
      </c>
      <c r="B1577" s="4" t="s">
        <v>4696</v>
      </c>
      <c r="C1577" s="4" t="s">
        <v>4697</v>
      </c>
      <c r="D1577" s="6">
        <v>3.2439178942288902E-6</v>
      </c>
      <c r="E1577" s="6">
        <v>2.6684475369249001E-6</v>
      </c>
      <c r="F1577" s="6">
        <v>4.03616928718767E-6</v>
      </c>
      <c r="G1577" s="6">
        <v>3.8691018556819704E-6</v>
      </c>
      <c r="H1577" s="4" t="s">
        <v>19</v>
      </c>
      <c r="I1577" s="4" t="s">
        <v>19</v>
      </c>
      <c r="J1577" s="4" t="s">
        <v>19</v>
      </c>
      <c r="K1577" s="4" t="s">
        <v>19</v>
      </c>
      <c r="L1577" s="4" t="s">
        <v>19</v>
      </c>
      <c r="M1577" s="4" t="s">
        <v>19</v>
      </c>
      <c r="N1577" s="4" t="b">
        <f>_xlfn.XLOOKUP(Table2[[#This Row],[Protein]],Table3[name],Table3[subloc_assigned],"")&lt;&gt;""</f>
        <v>0</v>
      </c>
      <c r="O1577" s="6" t="str" cm="1">
        <f t="array" ref="O1577">IF(Table2[[#This Row],[modeled?]]," "&amp;_xlfn.TEXTJOIN(" ",FALSE,_xlfn._xlws.FILTER(Table3[subloc_assigned],Table3[name]=Table2[[#This Row],[Protein]],""))&amp;" ","")</f>
        <v/>
      </c>
      <c r="P1577" s="6" t="b">
        <f>OR(ISNUMBER(FIND(" m ",Table2[[#This Row],[loc?]])),ISNUMBER(FIND(" mm ",Table2[[#This Row],[loc?]])))</f>
        <v>0</v>
      </c>
      <c r="Q1577" s="6" t="b">
        <f>AND(OR(ISNUMBER(FIND(" m ",Table2[[#This Row],[loc?]])),ISNUMBER(FIND(" mm ",Table2[[#This Row],[loc?]]))),SUBSTITUTE(SUBSTITUTE(Table2[[#This Row],[loc?]]," m ","")," mm ","")="")</f>
        <v>0</v>
      </c>
      <c r="R1577" s="36" cm="1">
        <f t="array" ref="R1577">AVERAGE(IF(Table2[[#This Row],[Min_aerobic_1]:[Min_aerobic_2]]="NA",0,Table2[[#This Row],[Min_aerobic_1]:[Min_aerobic_2]]))</f>
        <v>2.9561827155768953E-6</v>
      </c>
    </row>
    <row r="1578" spans="1:18" x14ac:dyDescent="0.35">
      <c r="A1578" s="4" t="s">
        <v>4698</v>
      </c>
      <c r="B1578" s="4" t="s">
        <v>4699</v>
      </c>
      <c r="C1578" s="4" t="s">
        <v>4700</v>
      </c>
      <c r="D1578" s="6">
        <v>1.6746452700812999E-5</v>
      </c>
      <c r="E1578" s="6">
        <v>2.3059249505951199E-5</v>
      </c>
      <c r="F1578" s="6">
        <v>1.99636615655815E-5</v>
      </c>
      <c r="G1578" s="6">
        <v>1.9885933904963701E-5</v>
      </c>
      <c r="H1578" s="6">
        <v>1.9355736032398001E-5</v>
      </c>
      <c r="I1578" s="6">
        <v>1.8333598706309399E-5</v>
      </c>
      <c r="J1578" s="6">
        <v>2.0446854710256601E-5</v>
      </c>
      <c r="K1578" s="6">
        <v>2.24758734752453E-5</v>
      </c>
      <c r="L1578" s="6">
        <v>2.4337249372386199E-5</v>
      </c>
      <c r="M1578" s="6">
        <v>2.0823471607848301E-5</v>
      </c>
      <c r="N1578" s="4" t="b">
        <f>_xlfn.XLOOKUP(Table2[[#This Row],[Protein]],Table3[name],Table3[subloc_assigned],"")&lt;&gt;""</f>
        <v>0</v>
      </c>
      <c r="O1578" s="6" t="str" cm="1">
        <f t="array" ref="O1578">IF(Table2[[#This Row],[modeled?]]," "&amp;_xlfn.TEXTJOIN(" ",FALSE,_xlfn._xlws.FILTER(Table3[subloc_assigned],Table3[name]=Table2[[#This Row],[Protein]],""))&amp;" ","")</f>
        <v/>
      </c>
      <c r="P1578" s="6" t="b">
        <f>OR(ISNUMBER(FIND(" m ",Table2[[#This Row],[loc?]])),ISNUMBER(FIND(" mm ",Table2[[#This Row],[loc?]])))</f>
        <v>0</v>
      </c>
      <c r="Q1578" s="6" t="b">
        <f>AND(OR(ISNUMBER(FIND(" m ",Table2[[#This Row],[loc?]])),ISNUMBER(FIND(" mm ",Table2[[#This Row],[loc?]]))),SUBSTITUTE(SUBSTITUTE(Table2[[#This Row],[loc?]]," m ","")," mm ","")="")</f>
        <v>0</v>
      </c>
      <c r="R1578" s="36" cm="1">
        <f t="array" ref="R1578">AVERAGE(IF(Table2[[#This Row],[Min_aerobic_1]:[Min_aerobic_2]]="NA",0,Table2[[#This Row],[Min_aerobic_1]:[Min_aerobic_2]]))</f>
        <v>1.9902851103382101E-5</v>
      </c>
    </row>
    <row r="1579" spans="1:18" x14ac:dyDescent="0.35">
      <c r="A1579" s="4" t="s">
        <v>4701</v>
      </c>
      <c r="B1579" s="4" t="s">
        <v>4702</v>
      </c>
      <c r="C1579" s="4" t="s">
        <v>4703</v>
      </c>
      <c r="D1579" s="6">
        <v>6.1074859553201597E-5</v>
      </c>
      <c r="E1579" s="6">
        <v>5.5060823499022803E-5</v>
      </c>
      <c r="F1579" s="6">
        <v>6.39470285776149E-5</v>
      </c>
      <c r="G1579" s="6">
        <v>6.4673421275820701E-5</v>
      </c>
      <c r="H1579" s="6">
        <v>3.6691492828948601E-5</v>
      </c>
      <c r="I1579" s="6">
        <v>3.3503061408252501E-5</v>
      </c>
      <c r="J1579" s="6">
        <v>3.7964566525679197E-5</v>
      </c>
      <c r="K1579" s="6">
        <v>3.7423334822639799E-5</v>
      </c>
      <c r="L1579" s="6">
        <v>4.10294107256034E-5</v>
      </c>
      <c r="M1579" s="6">
        <v>3.6494597444989497E-5</v>
      </c>
      <c r="N1579" s="4" t="b">
        <f>_xlfn.XLOOKUP(Table2[[#This Row],[Protein]],Table3[name],Table3[subloc_assigned],"")&lt;&gt;""</f>
        <v>0</v>
      </c>
      <c r="O1579" s="6" t="str" cm="1">
        <f t="array" ref="O1579">IF(Table2[[#This Row],[modeled?]]," "&amp;_xlfn.TEXTJOIN(" ",FALSE,_xlfn._xlws.FILTER(Table3[subloc_assigned],Table3[name]=Table2[[#This Row],[Protein]],""))&amp;" ","")</f>
        <v/>
      </c>
      <c r="P1579" s="6" t="b">
        <f>OR(ISNUMBER(FIND(" m ",Table2[[#This Row],[loc?]])),ISNUMBER(FIND(" mm ",Table2[[#This Row],[loc?]])))</f>
        <v>0</v>
      </c>
      <c r="Q1579" s="6" t="b">
        <f>AND(OR(ISNUMBER(FIND(" m ",Table2[[#This Row],[loc?]])),ISNUMBER(FIND(" mm ",Table2[[#This Row],[loc?]]))),SUBSTITUTE(SUBSTITUTE(Table2[[#This Row],[loc?]]," m ","")," mm ","")="")</f>
        <v>0</v>
      </c>
      <c r="R1579" s="36" cm="1">
        <f t="array" ref="R1579">AVERAGE(IF(Table2[[#This Row],[Min_aerobic_1]:[Min_aerobic_2]]="NA",0,Table2[[#This Row],[Min_aerobic_1]:[Min_aerobic_2]]))</f>
        <v>5.80678415261122E-5</v>
      </c>
    </row>
    <row r="1580" spans="1:18" x14ac:dyDescent="0.35">
      <c r="A1580" s="4" t="s">
        <v>4704</v>
      </c>
      <c r="B1580" s="4" t="s">
        <v>4705</v>
      </c>
      <c r="C1580" s="4" t="s">
        <v>4706</v>
      </c>
      <c r="D1580" s="6">
        <v>1.48852924929627E-5</v>
      </c>
      <c r="E1580" s="6">
        <v>1.92928406637472E-5</v>
      </c>
      <c r="F1580" s="6">
        <v>2.02271609141502E-5</v>
      </c>
      <c r="G1580" s="6">
        <v>2.1158784037604201E-5</v>
      </c>
      <c r="H1580" s="6">
        <v>2.5309987625985799E-5</v>
      </c>
      <c r="I1580" s="6">
        <v>2.3287777191838402E-5</v>
      </c>
      <c r="J1580" s="6">
        <v>2.6800278857909899E-5</v>
      </c>
      <c r="K1580" s="6">
        <v>2.6870449297832299E-5</v>
      </c>
      <c r="L1580" s="6">
        <v>2.88679891729161E-5</v>
      </c>
      <c r="M1580" s="6">
        <v>2.6925823315104098E-5</v>
      </c>
      <c r="N1580" s="4" t="b">
        <f>_xlfn.XLOOKUP(Table2[[#This Row],[Protein]],Table3[name],Table3[subloc_assigned],"")&lt;&gt;""</f>
        <v>0</v>
      </c>
      <c r="O1580" s="6" t="str" cm="1">
        <f t="array" ref="O1580">IF(Table2[[#This Row],[modeled?]]," "&amp;_xlfn.TEXTJOIN(" ",FALSE,_xlfn._xlws.FILTER(Table3[subloc_assigned],Table3[name]=Table2[[#This Row],[Protein]],""))&amp;" ","")</f>
        <v/>
      </c>
      <c r="P1580" s="6" t="b">
        <f>OR(ISNUMBER(FIND(" m ",Table2[[#This Row],[loc?]])),ISNUMBER(FIND(" mm ",Table2[[#This Row],[loc?]])))</f>
        <v>0</v>
      </c>
      <c r="Q1580" s="6" t="b">
        <f>AND(OR(ISNUMBER(FIND(" m ",Table2[[#This Row],[loc?]])),ISNUMBER(FIND(" mm ",Table2[[#This Row],[loc?]]))),SUBSTITUTE(SUBSTITUTE(Table2[[#This Row],[loc?]]," m ","")," mm ","")="")</f>
        <v>0</v>
      </c>
      <c r="R1580" s="36" cm="1">
        <f t="array" ref="R1580">AVERAGE(IF(Table2[[#This Row],[Min_aerobic_1]:[Min_aerobic_2]]="NA",0,Table2[[#This Row],[Min_aerobic_1]:[Min_aerobic_2]]))</f>
        <v>1.7089066578354949E-5</v>
      </c>
    </row>
    <row r="1581" spans="1:18" x14ac:dyDescent="0.35">
      <c r="A1581" s="4" t="s">
        <v>4707</v>
      </c>
      <c r="B1581" s="4" t="s">
        <v>4708</v>
      </c>
      <c r="C1581" s="4" t="s">
        <v>4709</v>
      </c>
      <c r="D1581" s="4" t="s">
        <v>19</v>
      </c>
      <c r="E1581" s="4" t="s">
        <v>19</v>
      </c>
      <c r="F1581" s="4" t="s">
        <v>19</v>
      </c>
      <c r="G1581" s="4" t="s">
        <v>19</v>
      </c>
      <c r="H1581" s="6">
        <v>2.0475257415411299E-6</v>
      </c>
      <c r="I1581" s="6">
        <v>2.1692877709255301E-6</v>
      </c>
      <c r="J1581" s="6">
        <v>2.2689729560778499E-6</v>
      </c>
      <c r="K1581" s="6">
        <v>2.0973577805586502E-6</v>
      </c>
      <c r="L1581" s="6">
        <v>2.2749364118038199E-6</v>
      </c>
      <c r="M1581" s="6">
        <v>2.3368695256055802E-6</v>
      </c>
      <c r="N1581" s="4" t="b">
        <f>_xlfn.XLOOKUP(Table2[[#This Row],[Protein]],Table3[name],Table3[subloc_assigned],"")&lt;&gt;""</f>
        <v>0</v>
      </c>
      <c r="O1581" s="6" t="str" cm="1">
        <f t="array" ref="O1581">IF(Table2[[#This Row],[modeled?]]," "&amp;_xlfn.TEXTJOIN(" ",FALSE,_xlfn._xlws.FILTER(Table3[subloc_assigned],Table3[name]=Table2[[#This Row],[Protein]],""))&amp;" ","")</f>
        <v/>
      </c>
      <c r="P1581" s="6" t="b">
        <f>OR(ISNUMBER(FIND(" m ",Table2[[#This Row],[loc?]])),ISNUMBER(FIND(" mm ",Table2[[#This Row],[loc?]])))</f>
        <v>0</v>
      </c>
      <c r="Q1581" s="6" t="b">
        <f>AND(OR(ISNUMBER(FIND(" m ",Table2[[#This Row],[loc?]])),ISNUMBER(FIND(" mm ",Table2[[#This Row],[loc?]]))),SUBSTITUTE(SUBSTITUTE(Table2[[#This Row],[loc?]]," m ","")," mm ","")="")</f>
        <v>0</v>
      </c>
      <c r="R1581" s="36" cm="1">
        <f t="array" ref="R1581">AVERAGE(IF(Table2[[#This Row],[Min_aerobic_1]:[Min_aerobic_2]]="NA",0,Table2[[#This Row],[Min_aerobic_1]:[Min_aerobic_2]]))</f>
        <v>0</v>
      </c>
    </row>
    <row r="1582" spans="1:18" x14ac:dyDescent="0.35">
      <c r="A1582" s="4" t="s">
        <v>4710</v>
      </c>
      <c r="B1582" s="4" t="s">
        <v>4711</v>
      </c>
      <c r="C1582" s="4" t="s">
        <v>4712</v>
      </c>
      <c r="D1582" s="6">
        <v>6.9343690724074598E-6</v>
      </c>
      <c r="E1582" s="6">
        <v>7.3247900775471799E-6</v>
      </c>
      <c r="F1582" s="6">
        <v>8.1685028953337698E-6</v>
      </c>
      <c r="G1582" s="6">
        <v>8.2927919995106007E-6</v>
      </c>
      <c r="H1582" s="6">
        <v>2.7707173038345102E-6</v>
      </c>
      <c r="I1582" s="6">
        <v>2.6721732398735201E-6</v>
      </c>
      <c r="J1582" s="6">
        <v>2.6981240398098602E-6</v>
      </c>
      <c r="K1582" s="6">
        <v>2.8637904469004802E-6</v>
      </c>
      <c r="L1582" s="6">
        <v>3.4867291115052901E-6</v>
      </c>
      <c r="M1582" s="6">
        <v>3.3727061964630398E-6</v>
      </c>
      <c r="N1582" s="4" t="b">
        <f>_xlfn.XLOOKUP(Table2[[#This Row],[Protein]],Table3[name],Table3[subloc_assigned],"")&lt;&gt;""</f>
        <v>0</v>
      </c>
      <c r="O1582" s="6" t="str" cm="1">
        <f t="array" ref="O1582">IF(Table2[[#This Row],[modeled?]]," "&amp;_xlfn.TEXTJOIN(" ",FALSE,_xlfn._xlws.FILTER(Table3[subloc_assigned],Table3[name]=Table2[[#This Row],[Protein]],""))&amp;" ","")</f>
        <v/>
      </c>
      <c r="P1582" s="6" t="b">
        <f>OR(ISNUMBER(FIND(" m ",Table2[[#This Row],[loc?]])),ISNUMBER(FIND(" mm ",Table2[[#This Row],[loc?]])))</f>
        <v>0</v>
      </c>
      <c r="Q1582" s="6" t="b">
        <f>AND(OR(ISNUMBER(FIND(" m ",Table2[[#This Row],[loc?]])),ISNUMBER(FIND(" mm ",Table2[[#This Row],[loc?]]))),SUBSTITUTE(SUBSTITUTE(Table2[[#This Row],[loc?]]," m ","")," mm ","")="")</f>
        <v>0</v>
      </c>
      <c r="R1582" s="36" cm="1">
        <f t="array" ref="R1582">AVERAGE(IF(Table2[[#This Row],[Min_aerobic_1]:[Min_aerobic_2]]="NA",0,Table2[[#This Row],[Min_aerobic_1]:[Min_aerobic_2]]))</f>
        <v>7.1295795749773194E-6</v>
      </c>
    </row>
    <row r="1583" spans="1:18" x14ac:dyDescent="0.35">
      <c r="A1583" s="4" t="s">
        <v>4713</v>
      </c>
      <c r="B1583" s="4" t="s">
        <v>4714</v>
      </c>
      <c r="C1583" s="4" t="s">
        <v>4715</v>
      </c>
      <c r="D1583" s="6">
        <v>2.5532442582164801E-5</v>
      </c>
      <c r="E1583" s="6">
        <v>2.5930133566813199E-5</v>
      </c>
      <c r="F1583" s="6">
        <v>2.7507886900007001E-5</v>
      </c>
      <c r="G1583" s="6">
        <v>2.8800754155215499E-5</v>
      </c>
      <c r="H1583" s="6">
        <v>2.8437511471053E-5</v>
      </c>
      <c r="I1583" s="6">
        <v>2.9637460806864401E-5</v>
      </c>
      <c r="J1583" s="6">
        <v>2.9318766209577501E-5</v>
      </c>
      <c r="K1583" s="6">
        <v>3.2359317507434203E-5</v>
      </c>
      <c r="L1583" s="6">
        <v>3.3401643076186202E-5</v>
      </c>
      <c r="M1583" s="6">
        <v>3.3191745010083499E-5</v>
      </c>
      <c r="N1583" s="4" t="b">
        <f>_xlfn.XLOOKUP(Table2[[#This Row],[Protein]],Table3[name],Table3[subloc_assigned],"")&lt;&gt;""</f>
        <v>0</v>
      </c>
      <c r="O1583" s="6" t="str" cm="1">
        <f t="array" ref="O1583">IF(Table2[[#This Row],[modeled?]]," "&amp;_xlfn.TEXTJOIN(" ",FALSE,_xlfn._xlws.FILTER(Table3[subloc_assigned],Table3[name]=Table2[[#This Row],[Protein]],""))&amp;" ","")</f>
        <v/>
      </c>
      <c r="P1583" s="6" t="b">
        <f>OR(ISNUMBER(FIND(" m ",Table2[[#This Row],[loc?]])),ISNUMBER(FIND(" mm ",Table2[[#This Row],[loc?]])))</f>
        <v>0</v>
      </c>
      <c r="Q1583" s="6" t="b">
        <f>AND(OR(ISNUMBER(FIND(" m ",Table2[[#This Row],[loc?]])),ISNUMBER(FIND(" mm ",Table2[[#This Row],[loc?]]))),SUBSTITUTE(SUBSTITUTE(Table2[[#This Row],[loc?]]," m ","")," mm ","")="")</f>
        <v>0</v>
      </c>
      <c r="R1583" s="36" cm="1">
        <f t="array" ref="R1583">AVERAGE(IF(Table2[[#This Row],[Min_aerobic_1]:[Min_aerobic_2]]="NA",0,Table2[[#This Row],[Min_aerobic_1]:[Min_aerobic_2]]))</f>
        <v>2.5731288074489002E-5</v>
      </c>
    </row>
    <row r="1584" spans="1:18" x14ac:dyDescent="0.35">
      <c r="A1584" s="4" t="s">
        <v>4716</v>
      </c>
      <c r="B1584" s="4" t="s">
        <v>4717</v>
      </c>
      <c r="C1584" s="4" t="s">
        <v>4718</v>
      </c>
      <c r="D1584" s="6">
        <v>3.5062575829044201E-6</v>
      </c>
      <c r="E1584" s="6">
        <v>3.3779293920553199E-6</v>
      </c>
      <c r="F1584" s="6">
        <v>4.0297900571571701E-6</v>
      </c>
      <c r="G1584" s="6">
        <v>3.18157806516258E-6</v>
      </c>
      <c r="H1584" s="4" t="s">
        <v>19</v>
      </c>
      <c r="I1584" s="4" t="s">
        <v>19</v>
      </c>
      <c r="J1584" s="4" t="s">
        <v>19</v>
      </c>
      <c r="K1584" s="4" t="s">
        <v>19</v>
      </c>
      <c r="L1584" s="4" t="s">
        <v>19</v>
      </c>
      <c r="M1584" s="4" t="s">
        <v>19</v>
      </c>
      <c r="N1584" s="4" t="b">
        <f>_xlfn.XLOOKUP(Table2[[#This Row],[Protein]],Table3[name],Table3[subloc_assigned],"")&lt;&gt;""</f>
        <v>0</v>
      </c>
      <c r="O1584" s="6" t="str" cm="1">
        <f t="array" ref="O1584">IF(Table2[[#This Row],[modeled?]]," "&amp;_xlfn.TEXTJOIN(" ",FALSE,_xlfn._xlws.FILTER(Table3[subloc_assigned],Table3[name]=Table2[[#This Row],[Protein]],""))&amp;" ","")</f>
        <v/>
      </c>
      <c r="P1584" s="6" t="b">
        <f>OR(ISNUMBER(FIND(" m ",Table2[[#This Row],[loc?]])),ISNUMBER(FIND(" mm ",Table2[[#This Row],[loc?]])))</f>
        <v>0</v>
      </c>
      <c r="Q1584" s="6" t="b">
        <f>AND(OR(ISNUMBER(FIND(" m ",Table2[[#This Row],[loc?]])),ISNUMBER(FIND(" mm ",Table2[[#This Row],[loc?]]))),SUBSTITUTE(SUBSTITUTE(Table2[[#This Row],[loc?]]," m ","")," mm ","")="")</f>
        <v>0</v>
      </c>
      <c r="R1584" s="36" cm="1">
        <f t="array" ref="R1584">AVERAGE(IF(Table2[[#This Row],[Min_aerobic_1]:[Min_aerobic_2]]="NA",0,Table2[[#This Row],[Min_aerobic_1]:[Min_aerobic_2]]))</f>
        <v>3.4420934874798698E-6</v>
      </c>
    </row>
    <row r="1585" spans="1:18" x14ac:dyDescent="0.35">
      <c r="A1585" s="4" t="s">
        <v>4719</v>
      </c>
      <c r="B1585" s="4" t="s">
        <v>4720</v>
      </c>
      <c r="C1585" s="4" t="s">
        <v>4721</v>
      </c>
      <c r="D1585" s="6">
        <v>1.22675953228677E-6</v>
      </c>
      <c r="E1585" s="6">
        <v>1.15436422809E-6</v>
      </c>
      <c r="F1585" s="6">
        <v>1.3167796432623699E-6</v>
      </c>
      <c r="G1585" s="6">
        <v>1.3819118465785E-6</v>
      </c>
      <c r="H1585" s="6">
        <v>5.3159423891811201E-7</v>
      </c>
      <c r="I1585" s="6">
        <v>5.35867106424262E-7</v>
      </c>
      <c r="J1585" s="6">
        <v>5.4953945789856503E-7</v>
      </c>
      <c r="K1585" s="6">
        <v>5.9069924674869701E-7</v>
      </c>
      <c r="L1585" s="6">
        <v>6.2199368417845004E-7</v>
      </c>
      <c r="M1585" s="6">
        <v>6.1823864012586904E-7</v>
      </c>
      <c r="N1585" s="4" t="b">
        <f>_xlfn.XLOOKUP(Table2[[#This Row],[Protein]],Table3[name],Table3[subloc_assigned],"")&lt;&gt;""</f>
        <v>0</v>
      </c>
      <c r="O1585" s="6" t="str" cm="1">
        <f t="array" ref="O1585">IF(Table2[[#This Row],[modeled?]]," "&amp;_xlfn.TEXTJOIN(" ",FALSE,_xlfn._xlws.FILTER(Table3[subloc_assigned],Table3[name]=Table2[[#This Row],[Protein]],""))&amp;" ","")</f>
        <v/>
      </c>
      <c r="P1585" s="6" t="b">
        <f>OR(ISNUMBER(FIND(" m ",Table2[[#This Row],[loc?]])),ISNUMBER(FIND(" mm ",Table2[[#This Row],[loc?]])))</f>
        <v>0</v>
      </c>
      <c r="Q1585" s="6" t="b">
        <f>AND(OR(ISNUMBER(FIND(" m ",Table2[[#This Row],[loc?]])),ISNUMBER(FIND(" mm ",Table2[[#This Row],[loc?]]))),SUBSTITUTE(SUBSTITUTE(Table2[[#This Row],[loc?]]," m ","")," mm ","")="")</f>
        <v>0</v>
      </c>
      <c r="R1585" s="36" cm="1">
        <f t="array" ref="R1585">AVERAGE(IF(Table2[[#This Row],[Min_aerobic_1]:[Min_aerobic_2]]="NA",0,Table2[[#This Row],[Min_aerobic_1]:[Min_aerobic_2]]))</f>
        <v>1.1905618801883851E-6</v>
      </c>
    </row>
    <row r="1586" spans="1:18" x14ac:dyDescent="0.35">
      <c r="A1586" s="4" t="s">
        <v>4722</v>
      </c>
      <c r="B1586" s="4" t="s">
        <v>4723</v>
      </c>
      <c r="C1586" s="4" t="s">
        <v>4724</v>
      </c>
      <c r="D1586" s="6">
        <v>1.0313029277650101E-5</v>
      </c>
      <c r="E1586" s="6">
        <v>1.14041615751354E-5</v>
      </c>
      <c r="F1586" s="6">
        <v>1.1667918290166E-5</v>
      </c>
      <c r="G1586" s="6">
        <v>1.31743291842862E-5</v>
      </c>
      <c r="H1586" s="6">
        <v>6.1252181175168203E-6</v>
      </c>
      <c r="I1586" s="6">
        <v>6.17971121604465E-6</v>
      </c>
      <c r="J1586" s="6">
        <v>5.94557672377653E-6</v>
      </c>
      <c r="K1586" s="6">
        <v>6.5467079257313301E-6</v>
      </c>
      <c r="L1586" s="6">
        <v>7.0657470807556496E-6</v>
      </c>
      <c r="M1586" s="6">
        <v>6.6639293606927599E-6</v>
      </c>
      <c r="N1586" s="4" t="b">
        <f>_xlfn.XLOOKUP(Table2[[#This Row],[Protein]],Table3[name],Table3[subloc_assigned],"")&lt;&gt;""</f>
        <v>0</v>
      </c>
      <c r="O1586" s="6" t="str" cm="1">
        <f t="array" ref="O1586">IF(Table2[[#This Row],[modeled?]]," "&amp;_xlfn.TEXTJOIN(" ",FALSE,_xlfn._xlws.FILTER(Table3[subloc_assigned],Table3[name]=Table2[[#This Row],[Protein]],""))&amp;" ","")</f>
        <v/>
      </c>
      <c r="P1586" s="6" t="b">
        <f>OR(ISNUMBER(FIND(" m ",Table2[[#This Row],[loc?]])),ISNUMBER(FIND(" mm ",Table2[[#This Row],[loc?]])))</f>
        <v>0</v>
      </c>
      <c r="Q1586" s="6" t="b">
        <f>AND(OR(ISNUMBER(FIND(" m ",Table2[[#This Row],[loc?]])),ISNUMBER(FIND(" mm ",Table2[[#This Row],[loc?]]))),SUBSTITUTE(SUBSTITUTE(Table2[[#This Row],[loc?]]," m ","")," mm ","")="")</f>
        <v>0</v>
      </c>
      <c r="R1586" s="36" cm="1">
        <f t="array" ref="R1586">AVERAGE(IF(Table2[[#This Row],[Min_aerobic_1]:[Min_aerobic_2]]="NA",0,Table2[[#This Row],[Min_aerobic_1]:[Min_aerobic_2]]))</f>
        <v>1.0858595426392751E-5</v>
      </c>
    </row>
    <row r="1587" spans="1:18" x14ac:dyDescent="0.35">
      <c r="A1587" s="4" t="s">
        <v>4725</v>
      </c>
      <c r="B1587" s="4" t="s">
        <v>4726</v>
      </c>
      <c r="C1587" s="4" t="s">
        <v>4726</v>
      </c>
      <c r="D1587" s="6">
        <v>2.3957313489768501E-5</v>
      </c>
      <c r="E1587" s="6">
        <v>1.95540391219484E-5</v>
      </c>
      <c r="F1587" s="6">
        <v>2.3400318846874101E-5</v>
      </c>
      <c r="G1587" s="6">
        <v>2.29735484148865E-5</v>
      </c>
      <c r="H1587" s="6">
        <v>1.1728287389471299E-5</v>
      </c>
      <c r="I1587" s="6">
        <v>1.19617606703722E-5</v>
      </c>
      <c r="J1587" s="6">
        <v>1.25520278793237E-5</v>
      </c>
      <c r="K1587" s="6">
        <v>1.13442847504507E-5</v>
      </c>
      <c r="L1587" s="6">
        <v>1.2113355690431401E-5</v>
      </c>
      <c r="M1587" s="6">
        <v>1.2662698055008901E-5</v>
      </c>
      <c r="N1587" s="4" t="b">
        <f>_xlfn.XLOOKUP(Table2[[#This Row],[Protein]],Table3[name],Table3[subloc_assigned],"")&lt;&gt;""</f>
        <v>0</v>
      </c>
      <c r="O1587" s="6" t="str" cm="1">
        <f t="array" ref="O1587">IF(Table2[[#This Row],[modeled?]]," "&amp;_xlfn.TEXTJOIN(" ",FALSE,_xlfn._xlws.FILTER(Table3[subloc_assigned],Table3[name]=Table2[[#This Row],[Protein]],""))&amp;" ","")</f>
        <v/>
      </c>
      <c r="P1587" s="6" t="b">
        <f>OR(ISNUMBER(FIND(" m ",Table2[[#This Row],[loc?]])),ISNUMBER(FIND(" mm ",Table2[[#This Row],[loc?]])))</f>
        <v>0</v>
      </c>
      <c r="Q1587" s="6" t="b">
        <f>AND(OR(ISNUMBER(FIND(" m ",Table2[[#This Row],[loc?]])),ISNUMBER(FIND(" mm ",Table2[[#This Row],[loc?]]))),SUBSTITUTE(SUBSTITUTE(Table2[[#This Row],[loc?]]," m ","")," mm ","")="")</f>
        <v>0</v>
      </c>
      <c r="R1587" s="36" cm="1">
        <f t="array" ref="R1587">AVERAGE(IF(Table2[[#This Row],[Min_aerobic_1]:[Min_aerobic_2]]="NA",0,Table2[[#This Row],[Min_aerobic_1]:[Min_aerobic_2]]))</f>
        <v>2.1755676305858451E-5</v>
      </c>
    </row>
    <row r="1588" spans="1:18" x14ac:dyDescent="0.35">
      <c r="A1588" s="4" t="s">
        <v>4727</v>
      </c>
      <c r="B1588" s="4" t="s">
        <v>4728</v>
      </c>
      <c r="C1588" s="4" t="s">
        <v>4728</v>
      </c>
      <c r="D1588" s="6">
        <v>1.30464349171261E-5</v>
      </c>
      <c r="E1588" s="6">
        <v>1.2792735689438E-5</v>
      </c>
      <c r="F1588" s="6">
        <v>1.5053965988974E-5</v>
      </c>
      <c r="G1588" s="6">
        <v>1.4530489888391E-5</v>
      </c>
      <c r="H1588" s="6">
        <v>5.83771401539299E-6</v>
      </c>
      <c r="I1588" s="6">
        <v>5.63442887456691E-6</v>
      </c>
      <c r="J1588" s="6">
        <v>5.8549577719734603E-6</v>
      </c>
      <c r="K1588" s="6">
        <v>6.44410516798403E-6</v>
      </c>
      <c r="L1588" s="6">
        <v>6.8195106841190199E-6</v>
      </c>
      <c r="M1588" s="6">
        <v>6.7494563125879504E-6</v>
      </c>
      <c r="N1588" s="4" t="b">
        <f>_xlfn.XLOOKUP(Table2[[#This Row],[Protein]],Table3[name],Table3[subloc_assigned],"")&lt;&gt;""</f>
        <v>0</v>
      </c>
      <c r="O1588" s="6" t="str" cm="1">
        <f t="array" ref="O1588">IF(Table2[[#This Row],[modeled?]]," "&amp;_xlfn.TEXTJOIN(" ",FALSE,_xlfn._xlws.FILTER(Table3[subloc_assigned],Table3[name]=Table2[[#This Row],[Protein]],""))&amp;" ","")</f>
        <v/>
      </c>
      <c r="P1588" s="6" t="b">
        <f>OR(ISNUMBER(FIND(" m ",Table2[[#This Row],[loc?]])),ISNUMBER(FIND(" mm ",Table2[[#This Row],[loc?]])))</f>
        <v>0</v>
      </c>
      <c r="Q1588" s="6" t="b">
        <f>AND(OR(ISNUMBER(FIND(" m ",Table2[[#This Row],[loc?]])),ISNUMBER(FIND(" mm ",Table2[[#This Row],[loc?]]))),SUBSTITUTE(SUBSTITUTE(Table2[[#This Row],[loc?]]," m ","")," mm ","")="")</f>
        <v>0</v>
      </c>
      <c r="R1588" s="36" cm="1">
        <f t="array" ref="R1588">AVERAGE(IF(Table2[[#This Row],[Min_aerobic_1]:[Min_aerobic_2]]="NA",0,Table2[[#This Row],[Min_aerobic_1]:[Min_aerobic_2]]))</f>
        <v>1.2919585303282051E-5</v>
      </c>
    </row>
    <row r="1589" spans="1:18" x14ac:dyDescent="0.35">
      <c r="A1589" s="4" t="s">
        <v>4729</v>
      </c>
      <c r="B1589" s="4" t="s">
        <v>4730</v>
      </c>
      <c r="C1589" s="4" t="s">
        <v>4731</v>
      </c>
      <c r="D1589" s="6">
        <v>1.8694879747783798E-5</v>
      </c>
      <c r="E1589" s="6">
        <v>2.0968758340946499E-5</v>
      </c>
      <c r="F1589" s="6">
        <v>2.0662547235730698E-5</v>
      </c>
      <c r="G1589" s="6">
        <v>2.2906746065519599E-5</v>
      </c>
      <c r="H1589" s="6">
        <v>1.5793091548943999E-5</v>
      </c>
      <c r="I1589" s="6">
        <v>1.6269113085557299E-5</v>
      </c>
      <c r="J1589" s="6">
        <v>1.5822664339039199E-5</v>
      </c>
      <c r="K1589" s="6">
        <v>1.4831674821563699E-5</v>
      </c>
      <c r="L1589" s="6">
        <v>1.7882618928040501E-5</v>
      </c>
      <c r="M1589" s="6">
        <v>1.8128088316756401E-5</v>
      </c>
      <c r="N1589" s="4" t="b">
        <f>_xlfn.XLOOKUP(Table2[[#This Row],[Protein]],Table3[name],Table3[subloc_assigned],"")&lt;&gt;""</f>
        <v>0</v>
      </c>
      <c r="O1589" s="6" t="str" cm="1">
        <f t="array" ref="O1589">IF(Table2[[#This Row],[modeled?]]," "&amp;_xlfn.TEXTJOIN(" ",FALSE,_xlfn._xlws.FILTER(Table3[subloc_assigned],Table3[name]=Table2[[#This Row],[Protein]],""))&amp;" ","")</f>
        <v/>
      </c>
      <c r="P1589" s="6" t="b">
        <f>OR(ISNUMBER(FIND(" m ",Table2[[#This Row],[loc?]])),ISNUMBER(FIND(" mm ",Table2[[#This Row],[loc?]])))</f>
        <v>0</v>
      </c>
      <c r="Q1589" s="6" t="b">
        <f>AND(OR(ISNUMBER(FIND(" m ",Table2[[#This Row],[loc?]])),ISNUMBER(FIND(" mm ",Table2[[#This Row],[loc?]]))),SUBSTITUTE(SUBSTITUTE(Table2[[#This Row],[loc?]]," m ","")," mm ","")="")</f>
        <v>0</v>
      </c>
      <c r="R1589" s="36" cm="1">
        <f t="array" ref="R1589">AVERAGE(IF(Table2[[#This Row],[Min_aerobic_1]:[Min_aerobic_2]]="NA",0,Table2[[#This Row],[Min_aerobic_1]:[Min_aerobic_2]]))</f>
        <v>1.9831819044365147E-5</v>
      </c>
    </row>
    <row r="1590" spans="1:18" x14ac:dyDescent="0.35">
      <c r="A1590" s="4" t="s">
        <v>4732</v>
      </c>
      <c r="B1590" s="4" t="s">
        <v>4733</v>
      </c>
      <c r="C1590" s="4" t="s">
        <v>4734</v>
      </c>
      <c r="D1590" s="6">
        <v>2.6494353395075099E-5</v>
      </c>
      <c r="E1590" s="6">
        <v>2.0183503304374499E-5</v>
      </c>
      <c r="F1590" s="6">
        <v>2.62294199002735E-5</v>
      </c>
      <c r="G1590" s="6">
        <v>2.7555360080977401E-5</v>
      </c>
      <c r="H1590" s="6">
        <v>3.6129171987700902E-5</v>
      </c>
      <c r="I1590" s="6">
        <v>3.5762968771110303E-5</v>
      </c>
      <c r="J1590" s="6">
        <v>3.6789554418699199E-5</v>
      </c>
      <c r="K1590" s="6">
        <v>3.92214482963729E-5</v>
      </c>
      <c r="L1590" s="6">
        <v>4.2776863166588998E-5</v>
      </c>
      <c r="M1590" s="6">
        <v>4.3235272188251303E-5</v>
      </c>
      <c r="N1590" s="4" t="b">
        <f>_xlfn.XLOOKUP(Table2[[#This Row],[Protein]],Table3[name],Table3[subloc_assigned],"")&lt;&gt;""</f>
        <v>0</v>
      </c>
      <c r="O1590" s="6" t="str" cm="1">
        <f t="array" ref="O1590">IF(Table2[[#This Row],[modeled?]]," "&amp;_xlfn.TEXTJOIN(" ",FALSE,_xlfn._xlws.FILTER(Table3[subloc_assigned],Table3[name]=Table2[[#This Row],[Protein]],""))&amp;" ","")</f>
        <v/>
      </c>
      <c r="P1590" s="6" t="b">
        <f>OR(ISNUMBER(FIND(" m ",Table2[[#This Row],[loc?]])),ISNUMBER(FIND(" mm ",Table2[[#This Row],[loc?]])))</f>
        <v>0</v>
      </c>
      <c r="Q1590" s="6" t="b">
        <f>AND(OR(ISNUMBER(FIND(" m ",Table2[[#This Row],[loc?]])),ISNUMBER(FIND(" mm ",Table2[[#This Row],[loc?]]))),SUBSTITUTE(SUBSTITUTE(Table2[[#This Row],[loc?]]," m ","")," mm ","")="")</f>
        <v>0</v>
      </c>
      <c r="R1590" s="36" cm="1">
        <f t="array" ref="R1590">AVERAGE(IF(Table2[[#This Row],[Min_aerobic_1]:[Min_aerobic_2]]="NA",0,Table2[[#This Row],[Min_aerobic_1]:[Min_aerobic_2]]))</f>
        <v>2.3338928349724797E-5</v>
      </c>
    </row>
    <row r="1591" spans="1:18" x14ac:dyDescent="0.35">
      <c r="A1591" s="4" t="s">
        <v>4735</v>
      </c>
      <c r="B1591" s="4" t="s">
        <v>4736</v>
      </c>
      <c r="C1591" s="4" t="s">
        <v>4737</v>
      </c>
      <c r="D1591" s="6">
        <v>2.8462224127453101E-5</v>
      </c>
      <c r="E1591" s="6">
        <v>2.9208459660336401E-5</v>
      </c>
      <c r="F1591" s="4">
        <v>1.6018642412687499E-4</v>
      </c>
      <c r="G1591" s="4">
        <v>1.5361663238973999E-4</v>
      </c>
      <c r="H1591" s="6">
        <v>1.66259363848887E-5</v>
      </c>
      <c r="I1591" s="6">
        <v>1.8433486611308602E-5</v>
      </c>
      <c r="J1591" s="6">
        <v>1.84906293429736E-5</v>
      </c>
      <c r="K1591" s="6">
        <v>7.0930915729579201E-5</v>
      </c>
      <c r="L1591" s="6">
        <v>6.8029824308213601E-5</v>
      </c>
      <c r="M1591" s="6">
        <v>6.7745748368671404E-5</v>
      </c>
      <c r="N1591" s="4" t="b">
        <f>_xlfn.XLOOKUP(Table2[[#This Row],[Protein]],Table3[name],Table3[subloc_assigned],"")&lt;&gt;""</f>
        <v>1</v>
      </c>
      <c r="O1591" s="6" t="str" cm="1">
        <f t="array" ref="O1591">IF(Table2[[#This Row],[modeled?]]," "&amp;_xlfn.TEXTJOIN(" ",FALSE,_xlfn._xlws.FILTER(Table3[subloc_assigned],Table3[name]=Table2[[#This Row],[Protein]],""))&amp;" ","")</f>
        <v xml:space="preserve"> c </v>
      </c>
      <c r="P1591" s="6" t="b">
        <f>OR(ISNUMBER(FIND(" m ",Table2[[#This Row],[loc?]])),ISNUMBER(FIND(" mm ",Table2[[#This Row],[loc?]])))</f>
        <v>0</v>
      </c>
      <c r="Q1591" s="6" t="b">
        <f>AND(OR(ISNUMBER(FIND(" m ",Table2[[#This Row],[loc?]])),ISNUMBER(FIND(" mm ",Table2[[#This Row],[loc?]]))),SUBSTITUTE(SUBSTITUTE(Table2[[#This Row],[loc?]]," m ","")," mm ","")="")</f>
        <v>0</v>
      </c>
      <c r="R1591" s="36" cm="1">
        <f t="array" ref="R1591">AVERAGE(IF(Table2[[#This Row],[Min_aerobic_1]:[Min_aerobic_2]]="NA",0,Table2[[#This Row],[Min_aerobic_1]:[Min_aerobic_2]]))</f>
        <v>2.8835341893894751E-5</v>
      </c>
    </row>
    <row r="1592" spans="1:18" x14ac:dyDescent="0.35">
      <c r="A1592" s="4" t="s">
        <v>4738</v>
      </c>
      <c r="B1592" s="4" t="s">
        <v>4739</v>
      </c>
      <c r="C1592" s="4" t="s">
        <v>4739</v>
      </c>
      <c r="D1592" s="4" t="s">
        <v>19</v>
      </c>
      <c r="E1592" s="4" t="s">
        <v>19</v>
      </c>
      <c r="F1592" s="4" t="s">
        <v>19</v>
      </c>
      <c r="G1592" s="4" t="s">
        <v>19</v>
      </c>
      <c r="H1592" s="6">
        <v>2.2487055026671099E-5</v>
      </c>
      <c r="I1592" s="6">
        <v>2.1163357199991401E-5</v>
      </c>
      <c r="J1592" s="6">
        <v>2.1977031620391099E-5</v>
      </c>
      <c r="K1592" s="6">
        <v>2.0747072275592801E-5</v>
      </c>
      <c r="L1592" s="6">
        <v>2.54711182571537E-5</v>
      </c>
      <c r="M1592" s="6">
        <v>2.3881894363173399E-5</v>
      </c>
      <c r="N1592" s="4" t="b">
        <f>_xlfn.XLOOKUP(Table2[[#This Row],[Protein]],Table3[name],Table3[subloc_assigned],"")&lt;&gt;""</f>
        <v>0</v>
      </c>
      <c r="O1592" s="6" t="str" cm="1">
        <f t="array" ref="O1592">IF(Table2[[#This Row],[modeled?]]," "&amp;_xlfn.TEXTJOIN(" ",FALSE,_xlfn._xlws.FILTER(Table3[subloc_assigned],Table3[name]=Table2[[#This Row],[Protein]],""))&amp;" ","")</f>
        <v/>
      </c>
      <c r="P1592" s="6" t="b">
        <f>OR(ISNUMBER(FIND(" m ",Table2[[#This Row],[loc?]])),ISNUMBER(FIND(" mm ",Table2[[#This Row],[loc?]])))</f>
        <v>0</v>
      </c>
      <c r="Q1592" s="6" t="b">
        <f>AND(OR(ISNUMBER(FIND(" m ",Table2[[#This Row],[loc?]])),ISNUMBER(FIND(" mm ",Table2[[#This Row],[loc?]]))),SUBSTITUTE(SUBSTITUTE(Table2[[#This Row],[loc?]]," m ","")," mm ","")="")</f>
        <v>0</v>
      </c>
      <c r="R1592" s="36" cm="1">
        <f t="array" ref="R1592">AVERAGE(IF(Table2[[#This Row],[Min_aerobic_1]:[Min_aerobic_2]]="NA",0,Table2[[#This Row],[Min_aerobic_1]:[Min_aerobic_2]]))</f>
        <v>0</v>
      </c>
    </row>
    <row r="1593" spans="1:18" x14ac:dyDescent="0.35">
      <c r="A1593" s="4" t="s">
        <v>4740</v>
      </c>
      <c r="B1593" s="4" t="s">
        <v>4741</v>
      </c>
      <c r="C1593" s="4" t="s">
        <v>4742</v>
      </c>
      <c r="D1593" s="6">
        <v>6.5601018205642801E-6</v>
      </c>
      <c r="E1593" s="6">
        <v>8.6563068365353192E-6</v>
      </c>
      <c r="F1593" s="6">
        <v>6.7940299303628202E-6</v>
      </c>
      <c r="G1593" s="6">
        <v>7.4487595349179301E-6</v>
      </c>
      <c r="H1593" s="6">
        <v>1.7367923389555599E-5</v>
      </c>
      <c r="I1593" s="6">
        <v>1.7910782278600899E-5</v>
      </c>
      <c r="J1593" s="6">
        <v>1.8484209898734401E-5</v>
      </c>
      <c r="K1593" s="6">
        <v>1.8887530823183E-5</v>
      </c>
      <c r="L1593" s="6">
        <v>2.0626916599192799E-5</v>
      </c>
      <c r="M1593" s="6">
        <v>2.0589760224969099E-5</v>
      </c>
      <c r="N1593" s="4" t="b">
        <f>_xlfn.XLOOKUP(Table2[[#This Row],[Protein]],Table3[name],Table3[subloc_assigned],"")&lt;&gt;""</f>
        <v>0</v>
      </c>
      <c r="O1593" s="6" t="str" cm="1">
        <f t="array" ref="O1593">IF(Table2[[#This Row],[modeled?]]," "&amp;_xlfn.TEXTJOIN(" ",FALSE,_xlfn._xlws.FILTER(Table3[subloc_assigned],Table3[name]=Table2[[#This Row],[Protein]],""))&amp;" ","")</f>
        <v/>
      </c>
      <c r="P1593" s="6" t="b">
        <f>OR(ISNUMBER(FIND(" m ",Table2[[#This Row],[loc?]])),ISNUMBER(FIND(" mm ",Table2[[#This Row],[loc?]])))</f>
        <v>0</v>
      </c>
      <c r="Q1593" s="6" t="b">
        <f>AND(OR(ISNUMBER(FIND(" m ",Table2[[#This Row],[loc?]])),ISNUMBER(FIND(" mm ",Table2[[#This Row],[loc?]]))),SUBSTITUTE(SUBSTITUTE(Table2[[#This Row],[loc?]]," m ","")," mm ","")="")</f>
        <v>0</v>
      </c>
      <c r="R1593" s="36" cm="1">
        <f t="array" ref="R1593">AVERAGE(IF(Table2[[#This Row],[Min_aerobic_1]:[Min_aerobic_2]]="NA",0,Table2[[#This Row],[Min_aerobic_1]:[Min_aerobic_2]]))</f>
        <v>7.6082043285497996E-6</v>
      </c>
    </row>
    <row r="1594" spans="1:18" x14ac:dyDescent="0.35">
      <c r="A1594" s="4" t="s">
        <v>4743</v>
      </c>
      <c r="B1594" s="4" t="s">
        <v>4744</v>
      </c>
      <c r="C1594" s="4" t="s">
        <v>4745</v>
      </c>
      <c r="D1594" s="6">
        <v>1.13214881766847E-5</v>
      </c>
      <c r="E1594" s="6">
        <v>8.9943056029142808E-6</v>
      </c>
      <c r="F1594" s="6">
        <v>1.20046408353207E-5</v>
      </c>
      <c r="G1594" s="6">
        <v>1.15983200992522E-5</v>
      </c>
      <c r="H1594" s="6">
        <v>1.81107710619349E-5</v>
      </c>
      <c r="I1594" s="6">
        <v>1.8072658845324999E-5</v>
      </c>
      <c r="J1594" s="6">
        <v>1.8982256516545098E-5</v>
      </c>
      <c r="K1594" s="6">
        <v>2.11307414929405E-5</v>
      </c>
      <c r="L1594" s="6">
        <v>2.2205549373444999E-5</v>
      </c>
      <c r="M1594" s="6">
        <v>2.1548526564855901E-5</v>
      </c>
      <c r="N1594" s="4" t="b">
        <f>_xlfn.XLOOKUP(Table2[[#This Row],[Protein]],Table3[name],Table3[subloc_assigned],"")&lt;&gt;""</f>
        <v>0</v>
      </c>
      <c r="O1594" s="6" t="str" cm="1">
        <f t="array" ref="O1594">IF(Table2[[#This Row],[modeled?]]," "&amp;_xlfn.TEXTJOIN(" ",FALSE,_xlfn._xlws.FILTER(Table3[subloc_assigned],Table3[name]=Table2[[#This Row],[Protein]],""))&amp;" ","")</f>
        <v/>
      </c>
      <c r="P1594" s="6" t="b">
        <f>OR(ISNUMBER(FIND(" m ",Table2[[#This Row],[loc?]])),ISNUMBER(FIND(" mm ",Table2[[#This Row],[loc?]])))</f>
        <v>0</v>
      </c>
      <c r="Q1594" s="6" t="b">
        <f>AND(OR(ISNUMBER(FIND(" m ",Table2[[#This Row],[loc?]])),ISNUMBER(FIND(" mm ",Table2[[#This Row],[loc?]]))),SUBSTITUTE(SUBSTITUTE(Table2[[#This Row],[loc?]]," m ","")," mm ","")="")</f>
        <v>0</v>
      </c>
      <c r="R1594" s="36" cm="1">
        <f t="array" ref="R1594">AVERAGE(IF(Table2[[#This Row],[Min_aerobic_1]:[Min_aerobic_2]]="NA",0,Table2[[#This Row],[Min_aerobic_1]:[Min_aerobic_2]]))</f>
        <v>1.015789688979949E-5</v>
      </c>
    </row>
    <row r="1595" spans="1:18" x14ac:dyDescent="0.35">
      <c r="A1595" s="4" t="s">
        <v>4746</v>
      </c>
      <c r="B1595" s="4" t="s">
        <v>4747</v>
      </c>
      <c r="C1595" s="4" t="s">
        <v>4748</v>
      </c>
      <c r="D1595" s="6">
        <v>4.8819254447835599E-5</v>
      </c>
      <c r="E1595" s="6">
        <v>4.6080217514377697E-5</v>
      </c>
      <c r="F1595" s="6">
        <v>4.9807143945770199E-5</v>
      </c>
      <c r="G1595" s="6">
        <v>4.9580123522659199E-5</v>
      </c>
      <c r="H1595" s="6">
        <v>3.5196733929978999E-5</v>
      </c>
      <c r="I1595" s="6">
        <v>3.3794168426149298E-5</v>
      </c>
      <c r="J1595" s="6">
        <v>3.6323467228984802E-5</v>
      </c>
      <c r="K1595" s="6">
        <v>3.7179359075080201E-5</v>
      </c>
      <c r="L1595" s="6">
        <v>3.9529674581061997E-5</v>
      </c>
      <c r="M1595" s="6">
        <v>3.9297029582893501E-5</v>
      </c>
      <c r="N1595" s="4" t="b">
        <f>_xlfn.XLOOKUP(Table2[[#This Row],[Protein]],Table3[name],Table3[subloc_assigned],"")&lt;&gt;""</f>
        <v>0</v>
      </c>
      <c r="O1595" s="6" t="str" cm="1">
        <f t="array" ref="O1595">IF(Table2[[#This Row],[modeled?]]," "&amp;_xlfn.TEXTJOIN(" ",FALSE,_xlfn._xlws.FILTER(Table3[subloc_assigned],Table3[name]=Table2[[#This Row],[Protein]],""))&amp;" ","")</f>
        <v/>
      </c>
      <c r="P1595" s="6" t="b">
        <f>OR(ISNUMBER(FIND(" m ",Table2[[#This Row],[loc?]])),ISNUMBER(FIND(" mm ",Table2[[#This Row],[loc?]])))</f>
        <v>0</v>
      </c>
      <c r="Q1595" s="6" t="b">
        <f>AND(OR(ISNUMBER(FIND(" m ",Table2[[#This Row],[loc?]])),ISNUMBER(FIND(" mm ",Table2[[#This Row],[loc?]]))),SUBSTITUTE(SUBSTITUTE(Table2[[#This Row],[loc?]]," m ","")," mm ","")="")</f>
        <v>0</v>
      </c>
      <c r="R1595" s="36" cm="1">
        <f t="array" ref="R1595">AVERAGE(IF(Table2[[#This Row],[Min_aerobic_1]:[Min_aerobic_2]]="NA",0,Table2[[#This Row],[Min_aerobic_1]:[Min_aerobic_2]]))</f>
        <v>4.7449735981106651E-5</v>
      </c>
    </row>
    <row r="1596" spans="1:18" x14ac:dyDescent="0.35">
      <c r="A1596" s="4" t="s">
        <v>4749</v>
      </c>
      <c r="B1596" s="4" t="s">
        <v>4750</v>
      </c>
      <c r="C1596" s="4" t="s">
        <v>4751</v>
      </c>
      <c r="D1596" s="6">
        <v>8.6398605365700402E-8</v>
      </c>
      <c r="E1596" s="6">
        <v>9.9401331200391003E-8</v>
      </c>
      <c r="F1596" s="6">
        <v>9.7792750839323095E-8</v>
      </c>
      <c r="G1596" s="6">
        <v>9.1706925590145504E-8</v>
      </c>
      <c r="H1596" s="6">
        <v>4.2136087206377898E-7</v>
      </c>
      <c r="I1596" s="6">
        <v>3.9178068287335499E-7</v>
      </c>
      <c r="J1596" s="6">
        <v>4.4495162857690699E-7</v>
      </c>
      <c r="K1596" s="6">
        <v>5.5098864172117802E-7</v>
      </c>
      <c r="L1596" s="6">
        <v>5.3864418475561596E-7</v>
      </c>
      <c r="M1596" s="6">
        <v>5.6698602950639205E-7</v>
      </c>
      <c r="N1596" s="4" t="b">
        <f>_xlfn.XLOOKUP(Table2[[#This Row],[Protein]],Table3[name],Table3[subloc_assigned],"")&lt;&gt;""</f>
        <v>0</v>
      </c>
      <c r="O1596" s="6" t="str" cm="1">
        <f t="array" ref="O1596">IF(Table2[[#This Row],[modeled?]]," "&amp;_xlfn.TEXTJOIN(" ",FALSE,_xlfn._xlws.FILTER(Table3[subloc_assigned],Table3[name]=Table2[[#This Row],[Protein]],""))&amp;" ","")</f>
        <v/>
      </c>
      <c r="P1596" s="6" t="b">
        <f>OR(ISNUMBER(FIND(" m ",Table2[[#This Row],[loc?]])),ISNUMBER(FIND(" mm ",Table2[[#This Row],[loc?]])))</f>
        <v>0</v>
      </c>
      <c r="Q1596" s="6" t="b">
        <f>AND(OR(ISNUMBER(FIND(" m ",Table2[[#This Row],[loc?]])),ISNUMBER(FIND(" mm ",Table2[[#This Row],[loc?]]))),SUBSTITUTE(SUBSTITUTE(Table2[[#This Row],[loc?]]," m ","")," mm ","")="")</f>
        <v>0</v>
      </c>
      <c r="R1596" s="36" cm="1">
        <f t="array" ref="R1596">AVERAGE(IF(Table2[[#This Row],[Min_aerobic_1]:[Min_aerobic_2]]="NA",0,Table2[[#This Row],[Min_aerobic_1]:[Min_aerobic_2]]))</f>
        <v>9.2899968283045702E-8</v>
      </c>
    </row>
    <row r="1597" spans="1:18" x14ac:dyDescent="0.35">
      <c r="A1597" s="4" t="s">
        <v>4752</v>
      </c>
      <c r="B1597" s="4" t="s">
        <v>4753</v>
      </c>
      <c r="C1597" s="4" t="s">
        <v>4754</v>
      </c>
      <c r="D1597" s="6">
        <v>2.4315094135480901E-6</v>
      </c>
      <c r="E1597" s="6">
        <v>1.9555216375645201E-6</v>
      </c>
      <c r="F1597" s="6">
        <v>2.1313422925399902E-6</v>
      </c>
      <c r="G1597" s="6">
        <v>2.0781356185737E-6</v>
      </c>
      <c r="H1597" s="6">
        <v>2.4552662929786599E-6</v>
      </c>
      <c r="I1597" s="6">
        <v>1.9320978059561999E-6</v>
      </c>
      <c r="J1597" s="6">
        <v>3.2989608248212902E-6</v>
      </c>
      <c r="K1597" s="6">
        <v>2.6120164771053498E-6</v>
      </c>
      <c r="L1597" s="6">
        <v>2.3404413237607001E-6</v>
      </c>
      <c r="M1597" s="6">
        <v>3.0472617221126201E-6</v>
      </c>
      <c r="N1597" s="4" t="b">
        <f>_xlfn.XLOOKUP(Table2[[#This Row],[Protein]],Table3[name],Table3[subloc_assigned],"")&lt;&gt;""</f>
        <v>0</v>
      </c>
      <c r="O1597" s="6" t="str" cm="1">
        <f t="array" ref="O1597">IF(Table2[[#This Row],[modeled?]]," "&amp;_xlfn.TEXTJOIN(" ",FALSE,_xlfn._xlws.FILTER(Table3[subloc_assigned],Table3[name]=Table2[[#This Row],[Protein]],""))&amp;" ","")</f>
        <v/>
      </c>
      <c r="P1597" s="6" t="b">
        <f>OR(ISNUMBER(FIND(" m ",Table2[[#This Row],[loc?]])),ISNUMBER(FIND(" mm ",Table2[[#This Row],[loc?]])))</f>
        <v>0</v>
      </c>
      <c r="Q1597" s="6" t="b">
        <f>AND(OR(ISNUMBER(FIND(" m ",Table2[[#This Row],[loc?]])),ISNUMBER(FIND(" mm ",Table2[[#This Row],[loc?]]))),SUBSTITUTE(SUBSTITUTE(Table2[[#This Row],[loc?]]," m ","")," mm ","")="")</f>
        <v>0</v>
      </c>
      <c r="R1597" s="36" cm="1">
        <f t="array" ref="R1597">AVERAGE(IF(Table2[[#This Row],[Min_aerobic_1]:[Min_aerobic_2]]="NA",0,Table2[[#This Row],[Min_aerobic_1]:[Min_aerobic_2]]))</f>
        <v>2.1935155255563051E-6</v>
      </c>
    </row>
    <row r="1598" spans="1:18" x14ac:dyDescent="0.35">
      <c r="A1598" s="4" t="s">
        <v>4755</v>
      </c>
      <c r="B1598" s="4" t="s">
        <v>4756</v>
      </c>
      <c r="C1598" s="4" t="s">
        <v>4757</v>
      </c>
      <c r="D1598" s="4">
        <v>3.0695179182308401E-4</v>
      </c>
      <c r="E1598" s="4">
        <v>2.6199390555740198E-4</v>
      </c>
      <c r="F1598" s="4">
        <v>1.66556981406628E-4</v>
      </c>
      <c r="G1598" s="4">
        <v>1.4553447705828199E-4</v>
      </c>
      <c r="H1598" s="4">
        <v>3.3989242618558103E-4</v>
      </c>
      <c r="I1598" s="4">
        <v>3.4746977595717399E-4</v>
      </c>
      <c r="J1598" s="4">
        <v>3.4097764888453601E-4</v>
      </c>
      <c r="K1598" s="4">
        <v>2.2035815682149501E-4</v>
      </c>
      <c r="L1598" s="4">
        <v>2.45357491951456E-4</v>
      </c>
      <c r="M1598" s="4">
        <v>2.34089166673754E-4</v>
      </c>
      <c r="N1598" s="4" t="b">
        <f>_xlfn.XLOOKUP(Table2[[#This Row],[Protein]],Table3[name],Table3[subloc_assigned],"")&lt;&gt;""</f>
        <v>1</v>
      </c>
      <c r="O1598" s="6" t="str" cm="1">
        <f t="array" ref="O1598">IF(Table2[[#This Row],[modeled?]]," "&amp;_xlfn.TEXTJOIN(" ",FALSE,_xlfn._xlws.FILTER(Table3[subloc_assigned],Table3[name]=Table2[[#This Row],[Protein]],""))&amp;" ","")</f>
        <v xml:space="preserve"> c </v>
      </c>
      <c r="P1598" s="6" t="b">
        <f>OR(ISNUMBER(FIND(" m ",Table2[[#This Row],[loc?]])),ISNUMBER(FIND(" mm ",Table2[[#This Row],[loc?]])))</f>
        <v>0</v>
      </c>
      <c r="Q1598" s="6" t="b">
        <f>AND(OR(ISNUMBER(FIND(" m ",Table2[[#This Row],[loc?]])),ISNUMBER(FIND(" mm ",Table2[[#This Row],[loc?]]))),SUBSTITUTE(SUBSTITUTE(Table2[[#This Row],[loc?]]," m ","")," mm ","")="")</f>
        <v>0</v>
      </c>
      <c r="R1598" s="36" cm="1">
        <f t="array" ref="R1598">AVERAGE(IF(Table2[[#This Row],[Min_aerobic_1]:[Min_aerobic_2]]="NA",0,Table2[[#This Row],[Min_aerobic_1]:[Min_aerobic_2]]))</f>
        <v>2.84472848690243E-4</v>
      </c>
    </row>
    <row r="1599" spans="1:18" x14ac:dyDescent="0.35">
      <c r="A1599" s="4" t="s">
        <v>4758</v>
      </c>
      <c r="B1599" s="4" t="s">
        <v>4759</v>
      </c>
      <c r="C1599" s="4" t="s">
        <v>4760</v>
      </c>
      <c r="D1599" s="6">
        <v>2.2510901535203201E-7</v>
      </c>
      <c r="E1599" s="6">
        <v>2.5141204263397499E-7</v>
      </c>
      <c r="F1599" s="6">
        <v>2.6329940474017502E-7</v>
      </c>
      <c r="G1599" s="6">
        <v>2.5646033933917298E-7</v>
      </c>
      <c r="H1599" s="6">
        <v>1.4055568377861801E-7</v>
      </c>
      <c r="I1599" s="6">
        <v>1.4416573031291599E-7</v>
      </c>
      <c r="J1599" s="6">
        <v>1.4961173241631599E-7</v>
      </c>
      <c r="K1599" s="6">
        <v>1.4669557290847099E-7</v>
      </c>
      <c r="L1599" s="6">
        <v>1.6044944323300799E-7</v>
      </c>
      <c r="M1599" s="6">
        <v>1.5555387341233199E-7</v>
      </c>
      <c r="N1599" s="4" t="b">
        <f>_xlfn.XLOOKUP(Table2[[#This Row],[Protein]],Table3[name],Table3[subloc_assigned],"")&lt;&gt;""</f>
        <v>0</v>
      </c>
      <c r="O1599" s="6" t="str" cm="1">
        <f t="array" ref="O1599">IF(Table2[[#This Row],[modeled?]]," "&amp;_xlfn.TEXTJOIN(" ",FALSE,_xlfn._xlws.FILTER(Table3[subloc_assigned],Table3[name]=Table2[[#This Row],[Protein]],""))&amp;" ","")</f>
        <v/>
      </c>
      <c r="P1599" s="6" t="b">
        <f>OR(ISNUMBER(FIND(" m ",Table2[[#This Row],[loc?]])),ISNUMBER(FIND(" mm ",Table2[[#This Row],[loc?]])))</f>
        <v>0</v>
      </c>
      <c r="Q1599" s="6" t="b">
        <f>AND(OR(ISNUMBER(FIND(" m ",Table2[[#This Row],[loc?]])),ISNUMBER(FIND(" mm ",Table2[[#This Row],[loc?]]))),SUBSTITUTE(SUBSTITUTE(Table2[[#This Row],[loc?]]," m ","")," mm ","")="")</f>
        <v>0</v>
      </c>
      <c r="R1599" s="36" cm="1">
        <f t="array" ref="R1599">AVERAGE(IF(Table2[[#This Row],[Min_aerobic_1]:[Min_aerobic_2]]="NA",0,Table2[[#This Row],[Min_aerobic_1]:[Min_aerobic_2]]))</f>
        <v>2.3826052899300349E-7</v>
      </c>
    </row>
    <row r="1600" spans="1:18" x14ac:dyDescent="0.35">
      <c r="A1600" s="4" t="s">
        <v>4761</v>
      </c>
      <c r="B1600" s="4" t="s">
        <v>4762</v>
      </c>
      <c r="C1600" s="4" t="s">
        <v>4763</v>
      </c>
      <c r="D1600" s="6">
        <v>2.97254814858048E-5</v>
      </c>
      <c r="E1600" s="6">
        <v>3.04664700268788E-5</v>
      </c>
      <c r="F1600" s="6">
        <v>3.33721357996216E-5</v>
      </c>
      <c r="G1600" s="6">
        <v>3.3245890706198601E-5</v>
      </c>
      <c r="H1600" s="6">
        <v>2.64848629408509E-5</v>
      </c>
      <c r="I1600" s="6">
        <v>2.8493892611609399E-5</v>
      </c>
      <c r="J1600" s="6">
        <v>2.7521744541496699E-5</v>
      </c>
      <c r="K1600" s="6">
        <v>3.31730582241757E-5</v>
      </c>
      <c r="L1600" s="6">
        <v>3.4489484957355999E-5</v>
      </c>
      <c r="M1600" s="6">
        <v>3.3946099411971598E-5</v>
      </c>
      <c r="N1600" s="4" t="b">
        <f>_xlfn.XLOOKUP(Table2[[#This Row],[Protein]],Table3[name],Table3[subloc_assigned],"")&lt;&gt;""</f>
        <v>0</v>
      </c>
      <c r="O1600" s="6" t="str" cm="1">
        <f t="array" ref="O1600">IF(Table2[[#This Row],[modeled?]]," "&amp;_xlfn.TEXTJOIN(" ",FALSE,_xlfn._xlws.FILTER(Table3[subloc_assigned],Table3[name]=Table2[[#This Row],[Protein]],""))&amp;" ","")</f>
        <v/>
      </c>
      <c r="P1600" s="6" t="b">
        <f>OR(ISNUMBER(FIND(" m ",Table2[[#This Row],[loc?]])),ISNUMBER(FIND(" mm ",Table2[[#This Row],[loc?]])))</f>
        <v>0</v>
      </c>
      <c r="Q1600" s="6" t="b">
        <f>AND(OR(ISNUMBER(FIND(" m ",Table2[[#This Row],[loc?]])),ISNUMBER(FIND(" mm ",Table2[[#This Row],[loc?]]))),SUBSTITUTE(SUBSTITUTE(Table2[[#This Row],[loc?]]," m ","")," mm ","")="")</f>
        <v>0</v>
      </c>
      <c r="R1600" s="36" cm="1">
        <f t="array" ref="R1600">AVERAGE(IF(Table2[[#This Row],[Min_aerobic_1]:[Min_aerobic_2]]="NA",0,Table2[[#This Row],[Min_aerobic_1]:[Min_aerobic_2]]))</f>
        <v>3.00959757563418E-5</v>
      </c>
    </row>
    <row r="1601" spans="1:18" x14ac:dyDescent="0.35">
      <c r="A1601" s="4" t="s">
        <v>4764</v>
      </c>
      <c r="B1601" s="4" t="s">
        <v>4765</v>
      </c>
      <c r="C1601" s="4" t="s">
        <v>4766</v>
      </c>
      <c r="D1601" s="6">
        <v>3.8772213909453597E-6</v>
      </c>
      <c r="E1601" s="6">
        <v>3.2439362636769999E-6</v>
      </c>
      <c r="F1601" s="6">
        <v>4.3544232832913201E-6</v>
      </c>
      <c r="G1601" s="6">
        <v>3.65800747604372E-6</v>
      </c>
      <c r="H1601" s="6">
        <v>5.7194335300860604E-6</v>
      </c>
      <c r="I1601" s="6">
        <v>5.3981758587484499E-6</v>
      </c>
      <c r="J1601" s="6">
        <v>6.0579729338649996E-6</v>
      </c>
      <c r="K1601" s="6">
        <v>6.5816502401962702E-6</v>
      </c>
      <c r="L1601" s="6">
        <v>7.8440899289654108E-6</v>
      </c>
      <c r="M1601" s="6">
        <v>7.6608122431478505E-6</v>
      </c>
      <c r="N1601" s="4" t="b">
        <f>_xlfn.XLOOKUP(Table2[[#This Row],[Protein]],Table3[name],Table3[subloc_assigned],"")&lt;&gt;""</f>
        <v>0</v>
      </c>
      <c r="O1601" s="6" t="str" cm="1">
        <f t="array" ref="O1601">IF(Table2[[#This Row],[modeled?]]," "&amp;_xlfn.TEXTJOIN(" ",FALSE,_xlfn._xlws.FILTER(Table3[subloc_assigned],Table3[name]=Table2[[#This Row],[Protein]],""))&amp;" ","")</f>
        <v/>
      </c>
      <c r="P1601" s="6" t="b">
        <f>OR(ISNUMBER(FIND(" m ",Table2[[#This Row],[loc?]])),ISNUMBER(FIND(" mm ",Table2[[#This Row],[loc?]])))</f>
        <v>0</v>
      </c>
      <c r="Q1601" s="6" t="b">
        <f>AND(OR(ISNUMBER(FIND(" m ",Table2[[#This Row],[loc?]])),ISNUMBER(FIND(" mm ",Table2[[#This Row],[loc?]]))),SUBSTITUTE(SUBSTITUTE(Table2[[#This Row],[loc?]]," m ","")," mm ","")="")</f>
        <v>0</v>
      </c>
      <c r="R1601" s="36" cm="1">
        <f t="array" ref="R1601">AVERAGE(IF(Table2[[#This Row],[Min_aerobic_1]:[Min_aerobic_2]]="NA",0,Table2[[#This Row],[Min_aerobic_1]:[Min_aerobic_2]]))</f>
        <v>3.5605788273111798E-6</v>
      </c>
    </row>
    <row r="1602" spans="1:18" x14ac:dyDescent="0.35">
      <c r="A1602" s="4" t="s">
        <v>4767</v>
      </c>
      <c r="B1602" s="4" t="s">
        <v>4768</v>
      </c>
      <c r="C1602" s="4" t="s">
        <v>4769</v>
      </c>
      <c r="D1602" s="6">
        <v>1.94232257057004E-5</v>
      </c>
      <c r="E1602" s="6">
        <v>1.66559222830781E-5</v>
      </c>
      <c r="F1602" s="6">
        <v>2.0104407437011398E-5</v>
      </c>
      <c r="G1602" s="6">
        <v>2.04217233368322E-5</v>
      </c>
      <c r="H1602" s="6">
        <v>1.41121322617781E-5</v>
      </c>
      <c r="I1602" s="6">
        <v>1.3560241010237599E-5</v>
      </c>
      <c r="J1602" s="6">
        <v>1.5623016083486301E-5</v>
      </c>
      <c r="K1602" s="6">
        <v>1.49388050534469E-5</v>
      </c>
      <c r="L1602" s="6">
        <v>1.5176919647315999E-5</v>
      </c>
      <c r="M1602" s="6">
        <v>1.6684401133120801E-5</v>
      </c>
      <c r="N1602" s="4" t="b">
        <f>_xlfn.XLOOKUP(Table2[[#This Row],[Protein]],Table3[name],Table3[subloc_assigned],"")&lt;&gt;""</f>
        <v>0</v>
      </c>
      <c r="O1602" s="6" t="str" cm="1">
        <f t="array" ref="O1602">IF(Table2[[#This Row],[modeled?]]," "&amp;_xlfn.TEXTJOIN(" ",FALSE,_xlfn._xlws.FILTER(Table3[subloc_assigned],Table3[name]=Table2[[#This Row],[Protein]],""))&amp;" ","")</f>
        <v/>
      </c>
      <c r="P1602" s="6" t="b">
        <f>OR(ISNUMBER(FIND(" m ",Table2[[#This Row],[loc?]])),ISNUMBER(FIND(" mm ",Table2[[#This Row],[loc?]])))</f>
        <v>0</v>
      </c>
      <c r="Q1602" s="6" t="b">
        <f>AND(OR(ISNUMBER(FIND(" m ",Table2[[#This Row],[loc?]])),ISNUMBER(FIND(" mm ",Table2[[#This Row],[loc?]]))),SUBSTITUTE(SUBSTITUTE(Table2[[#This Row],[loc?]]," m ","")," mm ","")="")</f>
        <v>0</v>
      </c>
      <c r="R1602" s="36" cm="1">
        <f t="array" ref="R1602">AVERAGE(IF(Table2[[#This Row],[Min_aerobic_1]:[Min_aerobic_2]]="NA",0,Table2[[#This Row],[Min_aerobic_1]:[Min_aerobic_2]]))</f>
        <v>1.8039573994389252E-5</v>
      </c>
    </row>
    <row r="1603" spans="1:18" x14ac:dyDescent="0.35">
      <c r="A1603" s="4" t="s">
        <v>4770</v>
      </c>
      <c r="B1603" s="4" t="s">
        <v>4771</v>
      </c>
      <c r="C1603" s="4" t="s">
        <v>4772</v>
      </c>
      <c r="D1603" s="6">
        <v>1.08065477341546E-5</v>
      </c>
      <c r="E1603" s="6">
        <v>1.03795195693738E-5</v>
      </c>
      <c r="F1603" s="6">
        <v>3.3958933075678999E-6</v>
      </c>
      <c r="G1603" s="6">
        <v>2.96971393543314E-6</v>
      </c>
      <c r="H1603" s="4" t="s">
        <v>19</v>
      </c>
      <c r="I1603" s="4" t="s">
        <v>19</v>
      </c>
      <c r="J1603" s="4" t="s">
        <v>19</v>
      </c>
      <c r="K1603" s="4" t="s">
        <v>19</v>
      </c>
      <c r="L1603" s="4" t="s">
        <v>19</v>
      </c>
      <c r="M1603" s="4" t="s">
        <v>19</v>
      </c>
      <c r="N1603" s="4" t="b">
        <f>_xlfn.XLOOKUP(Table2[[#This Row],[Protein]],Table3[name],Table3[subloc_assigned],"")&lt;&gt;""</f>
        <v>0</v>
      </c>
      <c r="O1603" s="6" t="str" cm="1">
        <f t="array" ref="O1603">IF(Table2[[#This Row],[modeled?]]," "&amp;_xlfn.TEXTJOIN(" ",FALSE,_xlfn._xlws.FILTER(Table3[subloc_assigned],Table3[name]=Table2[[#This Row],[Protein]],""))&amp;" ","")</f>
        <v/>
      </c>
      <c r="P1603" s="6" t="b">
        <f>OR(ISNUMBER(FIND(" m ",Table2[[#This Row],[loc?]])),ISNUMBER(FIND(" mm ",Table2[[#This Row],[loc?]])))</f>
        <v>0</v>
      </c>
      <c r="Q1603" s="6" t="b">
        <f>AND(OR(ISNUMBER(FIND(" m ",Table2[[#This Row],[loc?]])),ISNUMBER(FIND(" mm ",Table2[[#This Row],[loc?]]))),SUBSTITUTE(SUBSTITUTE(Table2[[#This Row],[loc?]]," m ","")," mm ","")="")</f>
        <v>0</v>
      </c>
      <c r="R1603" s="36" cm="1">
        <f t="array" ref="R1603">AVERAGE(IF(Table2[[#This Row],[Min_aerobic_1]:[Min_aerobic_2]]="NA",0,Table2[[#This Row],[Min_aerobic_1]:[Min_aerobic_2]]))</f>
        <v>1.0593033651764201E-5</v>
      </c>
    </row>
    <row r="1604" spans="1:18" x14ac:dyDescent="0.35">
      <c r="A1604" s="4" t="s">
        <v>4773</v>
      </c>
      <c r="B1604" s="4" t="s">
        <v>4774</v>
      </c>
      <c r="C1604" s="4" t="s">
        <v>4775</v>
      </c>
      <c r="D1604" s="6">
        <v>4.0819693588730398E-5</v>
      </c>
      <c r="E1604" s="6">
        <v>3.7151522267232198E-5</v>
      </c>
      <c r="F1604" s="6">
        <v>4.5805037071654102E-5</v>
      </c>
      <c r="G1604" s="6">
        <v>4.1326163515220499E-5</v>
      </c>
      <c r="H1604" s="6">
        <v>8.9066865265852597E-5</v>
      </c>
      <c r="I1604" s="6">
        <v>8.5078471273462205E-5</v>
      </c>
      <c r="J1604" s="6">
        <v>9.6333906335423406E-5</v>
      </c>
      <c r="K1604" s="6">
        <v>8.6283725881557201E-5</v>
      </c>
      <c r="L1604" s="6">
        <v>9.0074725317092796E-5</v>
      </c>
      <c r="M1604" s="6">
        <v>9.1139812161501499E-5</v>
      </c>
      <c r="N1604" s="4" t="b">
        <f>_xlfn.XLOOKUP(Table2[[#This Row],[Protein]],Table3[name],Table3[subloc_assigned],"")&lt;&gt;""</f>
        <v>0</v>
      </c>
      <c r="O1604" s="6" t="str" cm="1">
        <f t="array" ref="O1604">IF(Table2[[#This Row],[modeled?]]," "&amp;_xlfn.TEXTJOIN(" ",FALSE,_xlfn._xlws.FILTER(Table3[subloc_assigned],Table3[name]=Table2[[#This Row],[Protein]],""))&amp;" ","")</f>
        <v/>
      </c>
      <c r="P1604" s="6" t="b">
        <f>OR(ISNUMBER(FIND(" m ",Table2[[#This Row],[loc?]])),ISNUMBER(FIND(" mm ",Table2[[#This Row],[loc?]])))</f>
        <v>0</v>
      </c>
      <c r="Q1604" s="6" t="b">
        <f>AND(OR(ISNUMBER(FIND(" m ",Table2[[#This Row],[loc?]])),ISNUMBER(FIND(" mm ",Table2[[#This Row],[loc?]]))),SUBSTITUTE(SUBSTITUTE(Table2[[#This Row],[loc?]]," m ","")," mm ","")="")</f>
        <v>0</v>
      </c>
      <c r="R1604" s="36" cm="1">
        <f t="array" ref="R1604">AVERAGE(IF(Table2[[#This Row],[Min_aerobic_1]:[Min_aerobic_2]]="NA",0,Table2[[#This Row],[Min_aerobic_1]:[Min_aerobic_2]]))</f>
        <v>3.8985607927981298E-5</v>
      </c>
    </row>
    <row r="1605" spans="1:18" x14ac:dyDescent="0.35">
      <c r="A1605" s="4" t="s">
        <v>4776</v>
      </c>
      <c r="B1605" s="4" t="s">
        <v>4777</v>
      </c>
      <c r="C1605" s="4" t="s">
        <v>4777</v>
      </c>
      <c r="D1605" s="6">
        <v>2.2096690688017199E-6</v>
      </c>
      <c r="E1605" s="6">
        <v>2.14897567461529E-6</v>
      </c>
      <c r="F1605" s="6">
        <v>2.5004784349414699E-6</v>
      </c>
      <c r="G1605" s="6">
        <v>2.5753030389340799E-6</v>
      </c>
      <c r="H1605" s="6">
        <v>3.81384159974604E-6</v>
      </c>
      <c r="I1605" s="6">
        <v>3.9818444266337201E-6</v>
      </c>
      <c r="J1605" s="6">
        <v>4.00343847562043E-6</v>
      </c>
      <c r="K1605" s="6">
        <v>3.9216883919120698E-6</v>
      </c>
      <c r="L1605" s="6">
        <v>3.9049917749932104E-6</v>
      </c>
      <c r="M1605" s="6">
        <v>3.8021933677625998E-6</v>
      </c>
      <c r="N1605" s="4" t="b">
        <f>_xlfn.XLOOKUP(Table2[[#This Row],[Protein]],Table3[name],Table3[subloc_assigned],"")&lt;&gt;""</f>
        <v>0</v>
      </c>
      <c r="O1605" s="6" t="str" cm="1">
        <f t="array" ref="O1605">IF(Table2[[#This Row],[modeled?]]," "&amp;_xlfn.TEXTJOIN(" ",FALSE,_xlfn._xlws.FILTER(Table3[subloc_assigned],Table3[name]=Table2[[#This Row],[Protein]],""))&amp;" ","")</f>
        <v/>
      </c>
      <c r="P1605" s="6" t="b">
        <f>OR(ISNUMBER(FIND(" m ",Table2[[#This Row],[loc?]])),ISNUMBER(FIND(" mm ",Table2[[#This Row],[loc?]])))</f>
        <v>0</v>
      </c>
      <c r="Q1605" s="6" t="b">
        <f>AND(OR(ISNUMBER(FIND(" m ",Table2[[#This Row],[loc?]])),ISNUMBER(FIND(" mm ",Table2[[#This Row],[loc?]]))),SUBSTITUTE(SUBSTITUTE(Table2[[#This Row],[loc?]]," m ","")," mm ","")="")</f>
        <v>0</v>
      </c>
      <c r="R1605" s="36" cm="1">
        <f t="array" ref="R1605">AVERAGE(IF(Table2[[#This Row],[Min_aerobic_1]:[Min_aerobic_2]]="NA",0,Table2[[#This Row],[Min_aerobic_1]:[Min_aerobic_2]]))</f>
        <v>2.1793223717085049E-6</v>
      </c>
    </row>
    <row r="1606" spans="1:18" x14ac:dyDescent="0.35">
      <c r="A1606" s="4" t="s">
        <v>4778</v>
      </c>
      <c r="B1606" s="4" t="s">
        <v>4779</v>
      </c>
      <c r="C1606" s="4" t="s">
        <v>4780</v>
      </c>
      <c r="D1606" s="6">
        <v>1.4872047673566699E-5</v>
      </c>
      <c r="E1606" s="6">
        <v>1.34351894695023E-5</v>
      </c>
      <c r="F1606" s="6">
        <v>1.57583537707189E-5</v>
      </c>
      <c r="G1606" s="6">
        <v>1.5116084595508799E-5</v>
      </c>
      <c r="H1606" s="6">
        <v>1.4245181313266199E-5</v>
      </c>
      <c r="I1606" s="6">
        <v>1.4463446099941701E-5</v>
      </c>
      <c r="J1606" s="6">
        <v>1.4756301152406E-5</v>
      </c>
      <c r="K1606" s="6">
        <v>1.49933294423591E-5</v>
      </c>
      <c r="L1606" s="6">
        <v>1.5780447274229899E-5</v>
      </c>
      <c r="M1606" s="6">
        <v>1.5916418753007999E-5</v>
      </c>
      <c r="N1606" s="4" t="b">
        <f>_xlfn.XLOOKUP(Table2[[#This Row],[Protein]],Table3[name],Table3[subloc_assigned],"")&lt;&gt;""</f>
        <v>0</v>
      </c>
      <c r="O1606" s="6" t="str" cm="1">
        <f t="array" ref="O1606">IF(Table2[[#This Row],[modeled?]]," "&amp;_xlfn.TEXTJOIN(" ",FALSE,_xlfn._xlws.FILTER(Table3[subloc_assigned],Table3[name]=Table2[[#This Row],[Protein]],""))&amp;" ","")</f>
        <v/>
      </c>
      <c r="P1606" s="6" t="b">
        <f>OR(ISNUMBER(FIND(" m ",Table2[[#This Row],[loc?]])),ISNUMBER(FIND(" mm ",Table2[[#This Row],[loc?]])))</f>
        <v>0</v>
      </c>
      <c r="Q1606" s="6" t="b">
        <f>AND(OR(ISNUMBER(FIND(" m ",Table2[[#This Row],[loc?]])),ISNUMBER(FIND(" mm ",Table2[[#This Row],[loc?]]))),SUBSTITUTE(SUBSTITUTE(Table2[[#This Row],[loc?]]," m ","")," mm ","")="")</f>
        <v>0</v>
      </c>
      <c r="R1606" s="36" cm="1">
        <f t="array" ref="R1606">AVERAGE(IF(Table2[[#This Row],[Min_aerobic_1]:[Min_aerobic_2]]="NA",0,Table2[[#This Row],[Min_aerobic_1]:[Min_aerobic_2]]))</f>
        <v>1.4153618571534501E-5</v>
      </c>
    </row>
    <row r="1607" spans="1:18" x14ac:dyDescent="0.35">
      <c r="A1607" s="4" t="s">
        <v>4781</v>
      </c>
      <c r="B1607" s="4" t="s">
        <v>4782</v>
      </c>
      <c r="C1607" s="4" t="s">
        <v>4783</v>
      </c>
      <c r="D1607" s="4" t="s">
        <v>19</v>
      </c>
      <c r="E1607" s="4" t="s">
        <v>19</v>
      </c>
      <c r="F1607" s="4" t="s">
        <v>19</v>
      </c>
      <c r="G1607" s="4" t="s">
        <v>19</v>
      </c>
      <c r="H1607" s="6">
        <v>1.64956995089565E-5</v>
      </c>
      <c r="I1607" s="6">
        <v>1.7526720783876101E-5</v>
      </c>
      <c r="J1607" s="6">
        <v>1.64427902418864E-5</v>
      </c>
      <c r="K1607" s="6">
        <v>1.66546232876287E-5</v>
      </c>
      <c r="L1607" s="6">
        <v>1.7827167635741101E-5</v>
      </c>
      <c r="M1607" s="6">
        <v>1.7256758048546002E-5</v>
      </c>
      <c r="N1607" s="4" t="b">
        <f>_xlfn.XLOOKUP(Table2[[#This Row],[Protein]],Table3[name],Table3[subloc_assigned],"")&lt;&gt;""</f>
        <v>0</v>
      </c>
      <c r="O1607" s="6" t="str" cm="1">
        <f t="array" ref="O1607">IF(Table2[[#This Row],[modeled?]]," "&amp;_xlfn.TEXTJOIN(" ",FALSE,_xlfn._xlws.FILTER(Table3[subloc_assigned],Table3[name]=Table2[[#This Row],[Protein]],""))&amp;" ","")</f>
        <v/>
      </c>
      <c r="P1607" s="6" t="b">
        <f>OR(ISNUMBER(FIND(" m ",Table2[[#This Row],[loc?]])),ISNUMBER(FIND(" mm ",Table2[[#This Row],[loc?]])))</f>
        <v>0</v>
      </c>
      <c r="Q1607" s="6" t="b">
        <f>AND(OR(ISNUMBER(FIND(" m ",Table2[[#This Row],[loc?]])),ISNUMBER(FIND(" mm ",Table2[[#This Row],[loc?]]))),SUBSTITUTE(SUBSTITUTE(Table2[[#This Row],[loc?]]," m ","")," mm ","")="")</f>
        <v>0</v>
      </c>
      <c r="R1607" s="36" cm="1">
        <f t="array" ref="R1607">AVERAGE(IF(Table2[[#This Row],[Min_aerobic_1]:[Min_aerobic_2]]="NA",0,Table2[[#This Row],[Min_aerobic_1]:[Min_aerobic_2]]))</f>
        <v>0</v>
      </c>
    </row>
    <row r="1608" spans="1:18" x14ac:dyDescent="0.35">
      <c r="A1608" s="4" t="s">
        <v>4784</v>
      </c>
      <c r="B1608" s="4" t="s">
        <v>4785</v>
      </c>
      <c r="C1608" s="4" t="s">
        <v>4786</v>
      </c>
      <c r="D1608" s="6">
        <v>1.0127963529965E-5</v>
      </c>
      <c r="E1608" s="6">
        <v>1.14023127801231E-5</v>
      </c>
      <c r="F1608" s="6">
        <v>1.1802732502240201E-5</v>
      </c>
      <c r="G1608" s="6">
        <v>1.11305543361863E-5</v>
      </c>
      <c r="H1608" s="6">
        <v>6.2572861903551299E-6</v>
      </c>
      <c r="I1608" s="6">
        <v>6.5009554487827002E-6</v>
      </c>
      <c r="J1608" s="6">
        <v>6.7944143022784402E-6</v>
      </c>
      <c r="K1608" s="6">
        <v>6.8526361418333296E-6</v>
      </c>
      <c r="L1608" s="6">
        <v>7.4015986211494297E-6</v>
      </c>
      <c r="M1608" s="6">
        <v>7.3526701018630103E-6</v>
      </c>
      <c r="N1608" s="4" t="b">
        <f>_xlfn.XLOOKUP(Table2[[#This Row],[Protein]],Table3[name],Table3[subloc_assigned],"")&lt;&gt;""</f>
        <v>0</v>
      </c>
      <c r="O1608" s="6" t="str" cm="1">
        <f t="array" ref="O1608">IF(Table2[[#This Row],[modeled?]]," "&amp;_xlfn.TEXTJOIN(" ",FALSE,_xlfn._xlws.FILTER(Table3[subloc_assigned],Table3[name]=Table2[[#This Row],[Protein]],""))&amp;" ","")</f>
        <v/>
      </c>
      <c r="P1608" s="6" t="b">
        <f>OR(ISNUMBER(FIND(" m ",Table2[[#This Row],[loc?]])),ISNUMBER(FIND(" mm ",Table2[[#This Row],[loc?]])))</f>
        <v>0</v>
      </c>
      <c r="Q1608" s="6" t="b">
        <f>AND(OR(ISNUMBER(FIND(" m ",Table2[[#This Row],[loc?]])),ISNUMBER(FIND(" mm ",Table2[[#This Row],[loc?]]))),SUBSTITUTE(SUBSTITUTE(Table2[[#This Row],[loc?]]," m ","")," mm ","")="")</f>
        <v>0</v>
      </c>
      <c r="R1608" s="36" cm="1">
        <f t="array" ref="R1608">AVERAGE(IF(Table2[[#This Row],[Min_aerobic_1]:[Min_aerobic_2]]="NA",0,Table2[[#This Row],[Min_aerobic_1]:[Min_aerobic_2]]))</f>
        <v>1.076513815504405E-5</v>
      </c>
    </row>
    <row r="1609" spans="1:18" x14ac:dyDescent="0.35">
      <c r="A1609" s="4" t="s">
        <v>4787</v>
      </c>
      <c r="B1609" s="4" t="s">
        <v>4788</v>
      </c>
      <c r="C1609" s="4" t="s">
        <v>4789</v>
      </c>
      <c r="D1609" s="6">
        <v>7.15108671631452E-7</v>
      </c>
      <c r="E1609" s="6">
        <v>9.5202645812531503E-7</v>
      </c>
      <c r="F1609" s="6">
        <v>7.9294941054662704E-7</v>
      </c>
      <c r="G1609" s="6">
        <v>8.0164427603923602E-7</v>
      </c>
      <c r="H1609" s="6">
        <v>1.9160352971166301E-6</v>
      </c>
      <c r="I1609" s="6">
        <v>1.9025541544216599E-6</v>
      </c>
      <c r="J1609" s="6">
        <v>2.03846424783147E-6</v>
      </c>
      <c r="K1609" s="6">
        <v>2.0789997954900201E-6</v>
      </c>
      <c r="L1609" s="6">
        <v>2.1186640344241398E-6</v>
      </c>
      <c r="M1609" s="6">
        <v>2.3126156102739001E-6</v>
      </c>
      <c r="N1609" s="4" t="b">
        <f>_xlfn.XLOOKUP(Table2[[#This Row],[Protein]],Table3[name],Table3[subloc_assigned],"")&lt;&gt;""</f>
        <v>0</v>
      </c>
      <c r="O1609" s="6" t="str" cm="1">
        <f t="array" ref="O1609">IF(Table2[[#This Row],[modeled?]]," "&amp;_xlfn.TEXTJOIN(" ",FALSE,_xlfn._xlws.FILTER(Table3[subloc_assigned],Table3[name]=Table2[[#This Row],[Protein]],""))&amp;" ","")</f>
        <v/>
      </c>
      <c r="P1609" s="6" t="b">
        <f>OR(ISNUMBER(FIND(" m ",Table2[[#This Row],[loc?]])),ISNUMBER(FIND(" mm ",Table2[[#This Row],[loc?]])))</f>
        <v>0</v>
      </c>
      <c r="Q1609" s="6" t="b">
        <f>AND(OR(ISNUMBER(FIND(" m ",Table2[[#This Row],[loc?]])),ISNUMBER(FIND(" mm ",Table2[[#This Row],[loc?]]))),SUBSTITUTE(SUBSTITUTE(Table2[[#This Row],[loc?]]," m ","")," mm ","")="")</f>
        <v>0</v>
      </c>
      <c r="R1609" s="36" cm="1">
        <f t="array" ref="R1609">AVERAGE(IF(Table2[[#This Row],[Min_aerobic_1]:[Min_aerobic_2]]="NA",0,Table2[[#This Row],[Min_aerobic_1]:[Min_aerobic_2]]))</f>
        <v>8.3356756487838357E-7</v>
      </c>
    </row>
    <row r="1610" spans="1:18" x14ac:dyDescent="0.35">
      <c r="A1610" s="4" t="s">
        <v>4790</v>
      </c>
      <c r="B1610" s="4" t="s">
        <v>4791</v>
      </c>
      <c r="C1610" s="4" t="s">
        <v>4792</v>
      </c>
      <c r="D1610" s="6">
        <v>1.5429571618151801E-6</v>
      </c>
      <c r="E1610" s="6">
        <v>1.35315969168294E-6</v>
      </c>
      <c r="F1610" s="6">
        <v>1.5987555925841699E-6</v>
      </c>
      <c r="G1610" s="6">
        <v>1.6015926351017999E-6</v>
      </c>
      <c r="H1610" s="6">
        <v>2.03939316884442E-6</v>
      </c>
      <c r="I1610" s="6">
        <v>2.22521256192053E-6</v>
      </c>
      <c r="J1610" s="6">
        <v>2.1381103104734002E-6</v>
      </c>
      <c r="K1610" s="6">
        <v>1.9982300830609099E-6</v>
      </c>
      <c r="L1610" s="6">
        <v>2.3856472367970702E-6</v>
      </c>
      <c r="M1610" s="6">
        <v>2.46767317312316E-6</v>
      </c>
      <c r="N1610" s="4" t="b">
        <f>_xlfn.XLOOKUP(Table2[[#This Row],[Protein]],Table3[name],Table3[subloc_assigned],"")&lt;&gt;""</f>
        <v>0</v>
      </c>
      <c r="O1610" s="6" t="str" cm="1">
        <f t="array" ref="O1610">IF(Table2[[#This Row],[modeled?]]," "&amp;_xlfn.TEXTJOIN(" ",FALSE,_xlfn._xlws.FILTER(Table3[subloc_assigned],Table3[name]=Table2[[#This Row],[Protein]],""))&amp;" ","")</f>
        <v/>
      </c>
      <c r="P1610" s="6" t="b">
        <f>OR(ISNUMBER(FIND(" m ",Table2[[#This Row],[loc?]])),ISNUMBER(FIND(" mm ",Table2[[#This Row],[loc?]])))</f>
        <v>0</v>
      </c>
      <c r="Q1610" s="6" t="b">
        <f>AND(OR(ISNUMBER(FIND(" m ",Table2[[#This Row],[loc?]])),ISNUMBER(FIND(" mm ",Table2[[#This Row],[loc?]]))),SUBSTITUTE(SUBSTITUTE(Table2[[#This Row],[loc?]]," m ","")," mm ","")="")</f>
        <v>0</v>
      </c>
      <c r="R1610" s="36" cm="1">
        <f t="array" ref="R1610">AVERAGE(IF(Table2[[#This Row],[Min_aerobic_1]:[Min_aerobic_2]]="NA",0,Table2[[#This Row],[Min_aerobic_1]:[Min_aerobic_2]]))</f>
        <v>1.4480584267490599E-6</v>
      </c>
    </row>
    <row r="1611" spans="1:18" x14ac:dyDescent="0.35">
      <c r="A1611" s="4" t="s">
        <v>4793</v>
      </c>
      <c r="B1611" s="4" t="s">
        <v>4794</v>
      </c>
      <c r="C1611" s="4" t="s">
        <v>4795</v>
      </c>
      <c r="D1611" s="4">
        <v>4.0380655155330302E-4</v>
      </c>
      <c r="E1611" s="4">
        <v>3.8767309907459401E-4</v>
      </c>
      <c r="F1611" s="4">
        <v>4.31460382021656E-4</v>
      </c>
      <c r="G1611" s="4">
        <v>4.55504705920866E-4</v>
      </c>
      <c r="H1611" s="4">
        <v>3.4445070816213998E-4</v>
      </c>
      <c r="I1611" s="4">
        <v>3.6063818573221399E-4</v>
      </c>
      <c r="J1611" s="4">
        <v>3.3934282367891399E-4</v>
      </c>
      <c r="K1611" s="4">
        <v>3.6419414229744897E-4</v>
      </c>
      <c r="L1611" s="4">
        <v>4.1517543234025398E-4</v>
      </c>
      <c r="M1611" s="4">
        <v>4.1703874672223098E-4</v>
      </c>
      <c r="N1611" s="4" t="b">
        <f>_xlfn.XLOOKUP(Table2[[#This Row],[Protein]],Table3[name],Table3[subloc_assigned],"")&lt;&gt;""</f>
        <v>0</v>
      </c>
      <c r="O1611" s="6" t="str" cm="1">
        <f t="array" ref="O1611">IF(Table2[[#This Row],[modeled?]]," "&amp;_xlfn.TEXTJOIN(" ",FALSE,_xlfn._xlws.FILTER(Table3[subloc_assigned],Table3[name]=Table2[[#This Row],[Protein]],""))&amp;" ","")</f>
        <v/>
      </c>
      <c r="P1611" s="6" t="b">
        <f>OR(ISNUMBER(FIND(" m ",Table2[[#This Row],[loc?]])),ISNUMBER(FIND(" mm ",Table2[[#This Row],[loc?]])))</f>
        <v>0</v>
      </c>
      <c r="Q1611" s="6" t="b">
        <f>AND(OR(ISNUMBER(FIND(" m ",Table2[[#This Row],[loc?]])),ISNUMBER(FIND(" mm ",Table2[[#This Row],[loc?]]))),SUBSTITUTE(SUBSTITUTE(Table2[[#This Row],[loc?]]," m ","")," mm ","")="")</f>
        <v>0</v>
      </c>
      <c r="R1611" s="36" cm="1">
        <f t="array" ref="R1611">AVERAGE(IF(Table2[[#This Row],[Min_aerobic_1]:[Min_aerobic_2]]="NA",0,Table2[[#This Row],[Min_aerobic_1]:[Min_aerobic_2]]))</f>
        <v>3.9573982531394852E-4</v>
      </c>
    </row>
    <row r="1612" spans="1:18" x14ac:dyDescent="0.35">
      <c r="A1612" s="4" t="s">
        <v>4796</v>
      </c>
      <c r="B1612" s="4" t="s">
        <v>4797</v>
      </c>
      <c r="C1612" s="4" t="s">
        <v>4798</v>
      </c>
      <c r="D1612" s="6">
        <v>3.9500058484940203E-5</v>
      </c>
      <c r="E1612" s="6">
        <v>2.8602204896309299E-5</v>
      </c>
      <c r="F1612" s="6">
        <v>4.4545699368295997E-5</v>
      </c>
      <c r="G1612" s="6">
        <v>4.4862593096251397E-5</v>
      </c>
      <c r="H1612" s="6">
        <v>6.5404751930111897E-5</v>
      </c>
      <c r="I1612" s="6">
        <v>6.7898242973241807E-5</v>
      </c>
      <c r="J1612" s="6">
        <v>6.8440016145019202E-5</v>
      </c>
      <c r="K1612" s="6">
        <v>7.5687667143385494E-5</v>
      </c>
      <c r="L1612" s="6">
        <v>8.1230448765479401E-5</v>
      </c>
      <c r="M1612" s="6">
        <v>8.0507879386388897E-5</v>
      </c>
      <c r="N1612" s="4" t="b">
        <f>_xlfn.XLOOKUP(Table2[[#This Row],[Protein]],Table3[name],Table3[subloc_assigned],"")&lt;&gt;""</f>
        <v>0</v>
      </c>
      <c r="O1612" s="6" t="str" cm="1">
        <f t="array" ref="O1612">IF(Table2[[#This Row],[modeled?]]," "&amp;_xlfn.TEXTJOIN(" ",FALSE,_xlfn._xlws.FILTER(Table3[subloc_assigned],Table3[name]=Table2[[#This Row],[Protein]],""))&amp;" ","")</f>
        <v/>
      </c>
      <c r="P1612" s="6" t="b">
        <f>OR(ISNUMBER(FIND(" m ",Table2[[#This Row],[loc?]])),ISNUMBER(FIND(" mm ",Table2[[#This Row],[loc?]])))</f>
        <v>0</v>
      </c>
      <c r="Q1612" s="6" t="b">
        <f>AND(OR(ISNUMBER(FIND(" m ",Table2[[#This Row],[loc?]])),ISNUMBER(FIND(" mm ",Table2[[#This Row],[loc?]]))),SUBSTITUTE(SUBSTITUTE(Table2[[#This Row],[loc?]]," m ","")," mm ","")="")</f>
        <v>0</v>
      </c>
      <c r="R1612" s="36" cm="1">
        <f t="array" ref="R1612">AVERAGE(IF(Table2[[#This Row],[Min_aerobic_1]:[Min_aerobic_2]]="NA",0,Table2[[#This Row],[Min_aerobic_1]:[Min_aerobic_2]]))</f>
        <v>3.4051131690624751E-5</v>
      </c>
    </row>
    <row r="1613" spans="1:18" x14ac:dyDescent="0.35">
      <c r="A1613" s="4" t="s">
        <v>4799</v>
      </c>
      <c r="B1613" s="4" t="s">
        <v>4800</v>
      </c>
      <c r="C1613" s="4" t="s">
        <v>4801</v>
      </c>
      <c r="D1613" s="6">
        <v>2.9296650939191199E-5</v>
      </c>
      <c r="E1613" s="6">
        <v>2.2835080760065699E-5</v>
      </c>
      <c r="F1613" s="6">
        <v>3.5801169074385099E-5</v>
      </c>
      <c r="G1613" s="6">
        <v>3.4704575431013601E-5</v>
      </c>
      <c r="H1613" s="6">
        <v>2.5644885179843199E-5</v>
      </c>
      <c r="I1613" s="6">
        <v>2.7744710755611E-5</v>
      </c>
      <c r="J1613" s="6">
        <v>2.7756863555778999E-5</v>
      </c>
      <c r="K1613" s="6">
        <v>3.5900685399114599E-5</v>
      </c>
      <c r="L1613" s="6">
        <v>3.7750640776026602E-5</v>
      </c>
      <c r="M1613" s="6">
        <v>3.67829385991647E-5</v>
      </c>
      <c r="N1613" s="4" t="b">
        <f>_xlfn.XLOOKUP(Table2[[#This Row],[Protein]],Table3[name],Table3[subloc_assigned],"")&lt;&gt;""</f>
        <v>0</v>
      </c>
      <c r="O1613" s="6" t="str" cm="1">
        <f t="array" ref="O1613">IF(Table2[[#This Row],[modeled?]]," "&amp;_xlfn.TEXTJOIN(" ",FALSE,_xlfn._xlws.FILTER(Table3[subloc_assigned],Table3[name]=Table2[[#This Row],[Protein]],""))&amp;" ","")</f>
        <v/>
      </c>
      <c r="P1613" s="6" t="b">
        <f>OR(ISNUMBER(FIND(" m ",Table2[[#This Row],[loc?]])),ISNUMBER(FIND(" mm ",Table2[[#This Row],[loc?]])))</f>
        <v>0</v>
      </c>
      <c r="Q1613" s="6" t="b">
        <f>AND(OR(ISNUMBER(FIND(" m ",Table2[[#This Row],[loc?]])),ISNUMBER(FIND(" mm ",Table2[[#This Row],[loc?]]))),SUBSTITUTE(SUBSTITUTE(Table2[[#This Row],[loc?]]," m ","")," mm ","")="")</f>
        <v>0</v>
      </c>
      <c r="R1613" s="36" cm="1">
        <f t="array" ref="R1613">AVERAGE(IF(Table2[[#This Row],[Min_aerobic_1]:[Min_aerobic_2]]="NA",0,Table2[[#This Row],[Min_aerobic_1]:[Min_aerobic_2]]))</f>
        <v>2.6065865849628447E-5</v>
      </c>
    </row>
    <row r="1614" spans="1:18" x14ac:dyDescent="0.35">
      <c r="A1614" s="4" t="s">
        <v>4802</v>
      </c>
      <c r="B1614" s="4" t="s">
        <v>4803</v>
      </c>
      <c r="C1614" s="4" t="s">
        <v>4804</v>
      </c>
      <c r="D1614" s="6">
        <v>1.8501180248759201E-5</v>
      </c>
      <c r="E1614" s="6">
        <v>1.5487851034251001E-5</v>
      </c>
      <c r="F1614" s="6">
        <v>1.9388021783208E-5</v>
      </c>
      <c r="G1614" s="6">
        <v>1.9135967407020399E-5</v>
      </c>
      <c r="H1614" s="6">
        <v>1.7102954128531801E-5</v>
      </c>
      <c r="I1614" s="6">
        <v>1.6260527550073599E-5</v>
      </c>
      <c r="J1614" s="6">
        <v>1.8803370629377099E-5</v>
      </c>
      <c r="K1614" s="6">
        <v>1.78909207338748E-5</v>
      </c>
      <c r="L1614" s="6">
        <v>1.8911115954670801E-5</v>
      </c>
      <c r="M1614" s="6">
        <v>2.00999934943274E-5</v>
      </c>
      <c r="N1614" s="4" t="b">
        <f>_xlfn.XLOOKUP(Table2[[#This Row],[Protein]],Table3[name],Table3[subloc_assigned],"")&lt;&gt;""</f>
        <v>0</v>
      </c>
      <c r="O1614" s="6" t="str" cm="1">
        <f t="array" ref="O1614">IF(Table2[[#This Row],[modeled?]]," "&amp;_xlfn.TEXTJOIN(" ",FALSE,_xlfn._xlws.FILTER(Table3[subloc_assigned],Table3[name]=Table2[[#This Row],[Protein]],""))&amp;" ","")</f>
        <v/>
      </c>
      <c r="P1614" s="6" t="b">
        <f>OR(ISNUMBER(FIND(" m ",Table2[[#This Row],[loc?]])),ISNUMBER(FIND(" mm ",Table2[[#This Row],[loc?]])))</f>
        <v>0</v>
      </c>
      <c r="Q1614" s="6" t="b">
        <f>AND(OR(ISNUMBER(FIND(" m ",Table2[[#This Row],[loc?]])),ISNUMBER(FIND(" mm ",Table2[[#This Row],[loc?]]))),SUBSTITUTE(SUBSTITUTE(Table2[[#This Row],[loc?]]," m ","")," mm ","")="")</f>
        <v>0</v>
      </c>
      <c r="R1614" s="36" cm="1">
        <f t="array" ref="R1614">AVERAGE(IF(Table2[[#This Row],[Min_aerobic_1]:[Min_aerobic_2]]="NA",0,Table2[[#This Row],[Min_aerobic_1]:[Min_aerobic_2]]))</f>
        <v>1.6994515641505101E-5</v>
      </c>
    </row>
    <row r="1615" spans="1:18" x14ac:dyDescent="0.35">
      <c r="A1615" s="4" t="s">
        <v>4805</v>
      </c>
      <c r="B1615" s="4" t="s">
        <v>4806</v>
      </c>
      <c r="C1615" s="4" t="s">
        <v>4807</v>
      </c>
      <c r="D1615" s="6">
        <v>3.12887886481209E-7</v>
      </c>
      <c r="E1615" s="6">
        <v>3.0642904963520702E-7</v>
      </c>
      <c r="F1615" s="6">
        <v>3.4787263606272801E-7</v>
      </c>
      <c r="G1615" s="6">
        <v>3.8146888246215299E-7</v>
      </c>
      <c r="H1615" s="6">
        <v>1.05931914880482E-6</v>
      </c>
      <c r="I1615" s="6">
        <v>1.1105074352444101E-6</v>
      </c>
      <c r="J1615" s="6">
        <v>1.0557774773496701E-6</v>
      </c>
      <c r="K1615" s="6">
        <v>1.11733376402941E-6</v>
      </c>
      <c r="L1615" s="6">
        <v>1.18581757989805E-6</v>
      </c>
      <c r="M1615" s="6">
        <v>1.23086890978384E-6</v>
      </c>
      <c r="N1615" s="4" t="b">
        <f>_xlfn.XLOOKUP(Table2[[#This Row],[Protein]],Table3[name],Table3[subloc_assigned],"")&lt;&gt;""</f>
        <v>0</v>
      </c>
      <c r="O1615" s="6" t="str" cm="1">
        <f t="array" ref="O1615">IF(Table2[[#This Row],[modeled?]]," "&amp;_xlfn.TEXTJOIN(" ",FALSE,_xlfn._xlws.FILTER(Table3[subloc_assigned],Table3[name]=Table2[[#This Row],[Protein]],""))&amp;" ","")</f>
        <v/>
      </c>
      <c r="P1615" s="6" t="b">
        <f>OR(ISNUMBER(FIND(" m ",Table2[[#This Row],[loc?]])),ISNUMBER(FIND(" mm ",Table2[[#This Row],[loc?]])))</f>
        <v>0</v>
      </c>
      <c r="Q1615" s="6" t="b">
        <f>AND(OR(ISNUMBER(FIND(" m ",Table2[[#This Row],[loc?]])),ISNUMBER(FIND(" mm ",Table2[[#This Row],[loc?]]))),SUBSTITUTE(SUBSTITUTE(Table2[[#This Row],[loc?]]," m ","")," mm ","")="")</f>
        <v>0</v>
      </c>
      <c r="R1615" s="36" cm="1">
        <f t="array" ref="R1615">AVERAGE(IF(Table2[[#This Row],[Min_aerobic_1]:[Min_aerobic_2]]="NA",0,Table2[[#This Row],[Min_aerobic_1]:[Min_aerobic_2]]))</f>
        <v>3.0965846805820798E-7</v>
      </c>
    </row>
    <row r="1616" spans="1:18" x14ac:dyDescent="0.35">
      <c r="A1616" s="4" t="s">
        <v>4808</v>
      </c>
      <c r="B1616" s="4" t="s">
        <v>4809</v>
      </c>
      <c r="C1616" s="4" t="s">
        <v>4810</v>
      </c>
      <c r="D1616" s="4">
        <v>3.25990444762628E-4</v>
      </c>
      <c r="E1616" s="4">
        <v>2.4866419657828902E-4</v>
      </c>
      <c r="F1616" s="4">
        <v>3.3834936359935299E-4</v>
      </c>
      <c r="G1616" s="4">
        <v>3.36077308353626E-4</v>
      </c>
      <c r="H1616" s="4">
        <v>3.8522900622732601E-4</v>
      </c>
      <c r="I1616" s="4">
        <v>3.7137787869557002E-4</v>
      </c>
      <c r="J1616" s="4">
        <v>4.04101620921077E-4</v>
      </c>
      <c r="K1616" s="4">
        <v>4.0456109761373199E-4</v>
      </c>
      <c r="L1616" s="4">
        <v>4.33756339814439E-4</v>
      </c>
      <c r="M1616" s="4">
        <v>4.2398295794767501E-4</v>
      </c>
      <c r="N1616" s="4" t="b">
        <f>_xlfn.XLOOKUP(Table2[[#This Row],[Protein]],Table3[name],Table3[subloc_assigned],"")&lt;&gt;""</f>
        <v>0</v>
      </c>
      <c r="O1616" s="6" t="str" cm="1">
        <f t="array" ref="O1616">IF(Table2[[#This Row],[modeled?]]," "&amp;_xlfn.TEXTJOIN(" ",FALSE,_xlfn._xlws.FILTER(Table3[subloc_assigned],Table3[name]=Table2[[#This Row],[Protein]],""))&amp;" ","")</f>
        <v/>
      </c>
      <c r="P1616" s="6" t="b">
        <f>OR(ISNUMBER(FIND(" m ",Table2[[#This Row],[loc?]])),ISNUMBER(FIND(" mm ",Table2[[#This Row],[loc?]])))</f>
        <v>0</v>
      </c>
      <c r="Q1616" s="6" t="b">
        <f>AND(OR(ISNUMBER(FIND(" m ",Table2[[#This Row],[loc?]])),ISNUMBER(FIND(" mm ",Table2[[#This Row],[loc?]]))),SUBSTITUTE(SUBSTITUTE(Table2[[#This Row],[loc?]]," m ","")," mm ","")="")</f>
        <v>0</v>
      </c>
      <c r="R1616" s="36" cm="1">
        <f t="array" ref="R1616">AVERAGE(IF(Table2[[#This Row],[Min_aerobic_1]:[Min_aerobic_2]]="NA",0,Table2[[#This Row],[Min_aerobic_1]:[Min_aerobic_2]]))</f>
        <v>2.8732732067045848E-4</v>
      </c>
    </row>
    <row r="1617" spans="1:18" x14ac:dyDescent="0.35">
      <c r="A1617" s="4" t="s">
        <v>4811</v>
      </c>
      <c r="B1617" s="4" t="s">
        <v>4812</v>
      </c>
      <c r="C1617" s="4" t="s">
        <v>4812</v>
      </c>
      <c r="D1617" s="6">
        <v>1.11114219081445E-5</v>
      </c>
      <c r="E1617" s="6">
        <v>9.3931522940879695E-6</v>
      </c>
      <c r="F1617" s="6">
        <v>9.2251819012643798E-6</v>
      </c>
      <c r="G1617" s="6">
        <v>1.11560216819706E-5</v>
      </c>
      <c r="H1617" s="6">
        <v>4.3734732901167102E-6</v>
      </c>
      <c r="I1617" s="6">
        <v>4.4363528069907504E-6</v>
      </c>
      <c r="J1617" s="6">
        <v>4.7736549899983798E-6</v>
      </c>
      <c r="K1617" s="6">
        <v>4.4008094751149399E-6</v>
      </c>
      <c r="L1617" s="6">
        <v>4.57128048204339E-6</v>
      </c>
      <c r="M1617" s="6">
        <v>3.9542345160274401E-6</v>
      </c>
      <c r="N1617" s="4" t="b">
        <f>_xlfn.XLOOKUP(Table2[[#This Row],[Protein]],Table3[name],Table3[subloc_assigned],"")&lt;&gt;""</f>
        <v>0</v>
      </c>
      <c r="O1617" s="6" t="str" cm="1">
        <f t="array" ref="O1617">IF(Table2[[#This Row],[modeled?]]," "&amp;_xlfn.TEXTJOIN(" ",FALSE,_xlfn._xlws.FILTER(Table3[subloc_assigned],Table3[name]=Table2[[#This Row],[Protein]],""))&amp;" ","")</f>
        <v/>
      </c>
      <c r="P1617" s="6" t="b">
        <f>OR(ISNUMBER(FIND(" m ",Table2[[#This Row],[loc?]])),ISNUMBER(FIND(" mm ",Table2[[#This Row],[loc?]])))</f>
        <v>0</v>
      </c>
      <c r="Q1617" s="6" t="b">
        <f>AND(OR(ISNUMBER(FIND(" m ",Table2[[#This Row],[loc?]])),ISNUMBER(FIND(" mm ",Table2[[#This Row],[loc?]]))),SUBSTITUTE(SUBSTITUTE(Table2[[#This Row],[loc?]]," m ","")," mm ","")="")</f>
        <v>0</v>
      </c>
      <c r="R1617" s="36" cm="1">
        <f t="array" ref="R1617">AVERAGE(IF(Table2[[#This Row],[Min_aerobic_1]:[Min_aerobic_2]]="NA",0,Table2[[#This Row],[Min_aerobic_1]:[Min_aerobic_2]]))</f>
        <v>1.0252287101116235E-5</v>
      </c>
    </row>
    <row r="1618" spans="1:18" x14ac:dyDescent="0.35">
      <c r="A1618" s="4" t="s">
        <v>4813</v>
      </c>
      <c r="B1618" s="4" t="s">
        <v>4814</v>
      </c>
      <c r="C1618" s="4" t="s">
        <v>4815</v>
      </c>
      <c r="D1618" s="6">
        <v>3.2127058384336102E-5</v>
      </c>
      <c r="E1618" s="6">
        <v>2.6407399704198501E-5</v>
      </c>
      <c r="F1618" s="6">
        <v>3.5231656643191897E-5</v>
      </c>
      <c r="G1618" s="6">
        <v>3.4103233820253898E-5</v>
      </c>
      <c r="H1618" s="6">
        <v>2.41335667174677E-5</v>
      </c>
      <c r="I1618" s="6">
        <v>2.1081903162292899E-5</v>
      </c>
      <c r="J1618" s="6">
        <v>2.48027674712522E-5</v>
      </c>
      <c r="K1618" s="6">
        <v>3.0224455538346001E-5</v>
      </c>
      <c r="L1618" s="6">
        <v>2.9519543013051499E-5</v>
      </c>
      <c r="M1618" s="6">
        <v>2.6091369769924601E-5</v>
      </c>
      <c r="N1618" s="4" t="b">
        <f>_xlfn.XLOOKUP(Table2[[#This Row],[Protein]],Table3[name],Table3[subloc_assigned],"")&lt;&gt;""</f>
        <v>0</v>
      </c>
      <c r="O1618" s="6" t="str" cm="1">
        <f t="array" ref="O1618">IF(Table2[[#This Row],[modeled?]]," "&amp;_xlfn.TEXTJOIN(" ",FALSE,_xlfn._xlws.FILTER(Table3[subloc_assigned],Table3[name]=Table2[[#This Row],[Protein]],""))&amp;" ","")</f>
        <v/>
      </c>
      <c r="P1618" s="6" t="b">
        <f>OR(ISNUMBER(FIND(" m ",Table2[[#This Row],[loc?]])),ISNUMBER(FIND(" mm ",Table2[[#This Row],[loc?]])))</f>
        <v>0</v>
      </c>
      <c r="Q1618" s="6" t="b">
        <f>AND(OR(ISNUMBER(FIND(" m ",Table2[[#This Row],[loc?]])),ISNUMBER(FIND(" mm ",Table2[[#This Row],[loc?]]))),SUBSTITUTE(SUBSTITUTE(Table2[[#This Row],[loc?]]," m ","")," mm ","")="")</f>
        <v>0</v>
      </c>
      <c r="R1618" s="36" cm="1">
        <f t="array" ref="R1618">AVERAGE(IF(Table2[[#This Row],[Min_aerobic_1]:[Min_aerobic_2]]="NA",0,Table2[[#This Row],[Min_aerobic_1]:[Min_aerobic_2]]))</f>
        <v>2.92672290442673E-5</v>
      </c>
    </row>
    <row r="1619" spans="1:18" x14ac:dyDescent="0.35">
      <c r="A1619" s="4" t="s">
        <v>4816</v>
      </c>
      <c r="B1619" s="4" t="s">
        <v>4817</v>
      </c>
      <c r="C1619" s="4" t="s">
        <v>4818</v>
      </c>
      <c r="D1619" s="6">
        <v>1.28933983756578E-5</v>
      </c>
      <c r="E1619" s="6">
        <v>1.12579079453432E-5</v>
      </c>
      <c r="F1619" s="6">
        <v>1.3563616363724899E-5</v>
      </c>
      <c r="G1619" s="6">
        <v>1.5089984570179099E-5</v>
      </c>
      <c r="H1619" s="6">
        <v>1.3581095272593199E-5</v>
      </c>
      <c r="I1619" s="6">
        <v>1.36311209868184E-5</v>
      </c>
      <c r="J1619" s="6">
        <v>1.39020223194238E-5</v>
      </c>
      <c r="K1619" s="6">
        <v>1.4607562902335899E-5</v>
      </c>
      <c r="L1619" s="6">
        <v>1.5888188484616699E-5</v>
      </c>
      <c r="M1619" s="6">
        <v>1.57408717255981E-5</v>
      </c>
      <c r="N1619" s="4" t="b">
        <f>_xlfn.XLOOKUP(Table2[[#This Row],[Protein]],Table3[name],Table3[subloc_assigned],"")&lt;&gt;""</f>
        <v>0</v>
      </c>
      <c r="O1619" s="6" t="str" cm="1">
        <f t="array" ref="O1619">IF(Table2[[#This Row],[modeled?]]," "&amp;_xlfn.TEXTJOIN(" ",FALSE,_xlfn._xlws.FILTER(Table3[subloc_assigned],Table3[name]=Table2[[#This Row],[Protein]],""))&amp;" ","")</f>
        <v/>
      </c>
      <c r="P1619" s="6" t="b">
        <f>OR(ISNUMBER(FIND(" m ",Table2[[#This Row],[loc?]])),ISNUMBER(FIND(" mm ",Table2[[#This Row],[loc?]])))</f>
        <v>0</v>
      </c>
      <c r="Q1619" s="6" t="b">
        <f>AND(OR(ISNUMBER(FIND(" m ",Table2[[#This Row],[loc?]])),ISNUMBER(FIND(" mm ",Table2[[#This Row],[loc?]]))),SUBSTITUTE(SUBSTITUTE(Table2[[#This Row],[loc?]]," m ","")," mm ","")="")</f>
        <v>0</v>
      </c>
      <c r="R1619" s="36" cm="1">
        <f t="array" ref="R1619">AVERAGE(IF(Table2[[#This Row],[Min_aerobic_1]:[Min_aerobic_2]]="NA",0,Table2[[#This Row],[Min_aerobic_1]:[Min_aerobic_2]]))</f>
        <v>1.2075653160500501E-5</v>
      </c>
    </row>
    <row r="1620" spans="1:18" x14ac:dyDescent="0.35">
      <c r="A1620" s="4" t="s">
        <v>4819</v>
      </c>
      <c r="B1620" s="4" t="s">
        <v>4820</v>
      </c>
      <c r="C1620" s="4" t="s">
        <v>4821</v>
      </c>
      <c r="D1620" s="6">
        <v>8.4117902466791697E-6</v>
      </c>
      <c r="E1620" s="6">
        <v>8.3015305445063503E-6</v>
      </c>
      <c r="F1620" s="6">
        <v>8.8516799827642405E-6</v>
      </c>
      <c r="G1620" s="6">
        <v>8.3260028749547802E-6</v>
      </c>
      <c r="H1620" s="6">
        <v>1.24253284099936E-5</v>
      </c>
      <c r="I1620" s="6">
        <v>1.25783496660963E-5</v>
      </c>
      <c r="J1620" s="6">
        <v>1.26471063905433E-5</v>
      </c>
      <c r="K1620" s="6">
        <v>1.1913260842793301E-5</v>
      </c>
      <c r="L1620" s="6">
        <v>1.28879968341085E-5</v>
      </c>
      <c r="M1620" s="6">
        <v>1.2804087842101101E-5</v>
      </c>
      <c r="N1620" s="4" t="b">
        <f>_xlfn.XLOOKUP(Table2[[#This Row],[Protein]],Table3[name],Table3[subloc_assigned],"")&lt;&gt;""</f>
        <v>0</v>
      </c>
      <c r="O1620" s="6" t="str" cm="1">
        <f t="array" ref="O1620">IF(Table2[[#This Row],[modeled?]]," "&amp;_xlfn.TEXTJOIN(" ",FALSE,_xlfn._xlws.FILTER(Table3[subloc_assigned],Table3[name]=Table2[[#This Row],[Protein]],""))&amp;" ","")</f>
        <v/>
      </c>
      <c r="P1620" s="6" t="b">
        <f>OR(ISNUMBER(FIND(" m ",Table2[[#This Row],[loc?]])),ISNUMBER(FIND(" mm ",Table2[[#This Row],[loc?]])))</f>
        <v>0</v>
      </c>
      <c r="Q1620" s="6" t="b">
        <f>AND(OR(ISNUMBER(FIND(" m ",Table2[[#This Row],[loc?]])),ISNUMBER(FIND(" mm ",Table2[[#This Row],[loc?]]))),SUBSTITUTE(SUBSTITUTE(Table2[[#This Row],[loc?]]," m ","")," mm ","")="")</f>
        <v>0</v>
      </c>
      <c r="R1620" s="36" cm="1">
        <f t="array" ref="R1620">AVERAGE(IF(Table2[[#This Row],[Min_aerobic_1]:[Min_aerobic_2]]="NA",0,Table2[[#This Row],[Min_aerobic_1]:[Min_aerobic_2]]))</f>
        <v>8.35666039559276E-6</v>
      </c>
    </row>
    <row r="1621" spans="1:18" x14ac:dyDescent="0.35">
      <c r="A1621" s="4" t="s">
        <v>4822</v>
      </c>
      <c r="B1621" s="4" t="s">
        <v>4823</v>
      </c>
      <c r="C1621" s="4" t="s">
        <v>4824</v>
      </c>
      <c r="D1621" s="4">
        <v>7.3746707116163204E-4</v>
      </c>
      <c r="E1621" s="4">
        <v>7.7509941370483397E-4</v>
      </c>
      <c r="F1621" s="4">
        <v>2.0226379817293801E-4</v>
      </c>
      <c r="G1621" s="4">
        <v>2.0541052793805699E-4</v>
      </c>
      <c r="H1621" s="4">
        <v>1.1786632314276699E-3</v>
      </c>
      <c r="I1621" s="4">
        <v>1.19889836762421E-3</v>
      </c>
      <c r="J1621" s="4">
        <v>1.1684609070984201E-3</v>
      </c>
      <c r="K1621" s="4">
        <v>2.9692753543149E-4</v>
      </c>
      <c r="L1621" s="4">
        <v>3.1842456463012199E-4</v>
      </c>
      <c r="M1621" s="4">
        <v>3.1839269770103803E-4</v>
      </c>
      <c r="N1621" s="4" t="b">
        <f>_xlfn.XLOOKUP(Table2[[#This Row],[Protein]],Table3[name],Table3[subloc_assigned],"")&lt;&gt;""</f>
        <v>1</v>
      </c>
      <c r="O1621" s="6" t="str" cm="1">
        <f t="array" ref="O1621">IF(Table2[[#This Row],[modeled?]]," "&amp;_xlfn.TEXTJOIN(" ",FALSE,_xlfn._xlws.FILTER(Table3[subloc_assigned],Table3[name]=Table2[[#This Row],[Protein]],""))&amp;" ","")</f>
        <v xml:space="preserve"> m </v>
      </c>
      <c r="P1621" s="6" t="b">
        <f>OR(ISNUMBER(FIND(" m ",Table2[[#This Row],[loc?]])),ISNUMBER(FIND(" mm ",Table2[[#This Row],[loc?]])))</f>
        <v>1</v>
      </c>
      <c r="Q1621" s="6" t="b">
        <f>AND(OR(ISNUMBER(FIND(" m ",Table2[[#This Row],[loc?]])),ISNUMBER(FIND(" mm ",Table2[[#This Row],[loc?]]))),SUBSTITUTE(SUBSTITUTE(Table2[[#This Row],[loc?]]," m ","")," mm ","")="")</f>
        <v>1</v>
      </c>
      <c r="R1621" s="36" cm="1">
        <f t="array" ref="R1621">AVERAGE(IF(Table2[[#This Row],[Min_aerobic_1]:[Min_aerobic_2]]="NA",0,Table2[[#This Row],[Min_aerobic_1]:[Min_aerobic_2]]))</f>
        <v>7.5628324243323295E-4</v>
      </c>
    </row>
    <row r="1622" spans="1:18" x14ac:dyDescent="0.35">
      <c r="A1622" s="4" t="s">
        <v>4825</v>
      </c>
      <c r="B1622" s="4" t="s">
        <v>4826</v>
      </c>
      <c r="C1622" s="4" t="s">
        <v>4827</v>
      </c>
      <c r="D1622" s="6">
        <v>7.6107595099109905E-5</v>
      </c>
      <c r="E1622" s="6">
        <v>6.0313259340418901E-5</v>
      </c>
      <c r="F1622" s="6">
        <v>7.9467055236000605E-5</v>
      </c>
      <c r="G1622" s="6">
        <v>8.1530361555325E-5</v>
      </c>
      <c r="H1622" s="6">
        <v>4.1480965047558002E-5</v>
      </c>
      <c r="I1622" s="6">
        <v>4.2025694073502399E-5</v>
      </c>
      <c r="J1622" s="6">
        <v>4.0084835666057902E-5</v>
      </c>
      <c r="K1622" s="6">
        <v>4.1942415829825501E-5</v>
      </c>
      <c r="L1622" s="6">
        <v>4.64128217026902E-5</v>
      </c>
      <c r="M1622" s="6">
        <v>4.7076364090752198E-5</v>
      </c>
      <c r="N1622" s="4" t="b">
        <f>_xlfn.XLOOKUP(Table2[[#This Row],[Protein]],Table3[name],Table3[subloc_assigned],"")&lt;&gt;""</f>
        <v>0</v>
      </c>
      <c r="O1622" s="6" t="str" cm="1">
        <f t="array" ref="O1622">IF(Table2[[#This Row],[modeled?]]," "&amp;_xlfn.TEXTJOIN(" ",FALSE,_xlfn._xlws.FILTER(Table3[subloc_assigned],Table3[name]=Table2[[#This Row],[Protein]],""))&amp;" ","")</f>
        <v/>
      </c>
      <c r="P1622" s="6" t="b">
        <f>OR(ISNUMBER(FIND(" m ",Table2[[#This Row],[loc?]])),ISNUMBER(FIND(" mm ",Table2[[#This Row],[loc?]])))</f>
        <v>0</v>
      </c>
      <c r="Q1622" s="6" t="b">
        <f>AND(OR(ISNUMBER(FIND(" m ",Table2[[#This Row],[loc?]])),ISNUMBER(FIND(" mm ",Table2[[#This Row],[loc?]]))),SUBSTITUTE(SUBSTITUTE(Table2[[#This Row],[loc?]]," m ","")," mm ","")="")</f>
        <v>0</v>
      </c>
      <c r="R1622" s="36" cm="1">
        <f t="array" ref="R1622">AVERAGE(IF(Table2[[#This Row],[Min_aerobic_1]:[Min_aerobic_2]]="NA",0,Table2[[#This Row],[Min_aerobic_1]:[Min_aerobic_2]]))</f>
        <v>6.8210427219764406E-5</v>
      </c>
    </row>
    <row r="1623" spans="1:18" x14ac:dyDescent="0.35">
      <c r="A1623" s="4" t="s">
        <v>4828</v>
      </c>
      <c r="B1623" s="4" t="s">
        <v>4829</v>
      </c>
      <c r="C1623" s="4" t="s">
        <v>4830</v>
      </c>
      <c r="D1623" s="6">
        <v>2.1136967372866201E-5</v>
      </c>
      <c r="E1623" s="6">
        <v>1.75020656462334E-5</v>
      </c>
      <c r="F1623" s="6">
        <v>2.3215739931637798E-5</v>
      </c>
      <c r="G1623" s="6">
        <v>2.3139590652608502E-5</v>
      </c>
      <c r="H1623" s="6">
        <v>2.8445045119779101E-5</v>
      </c>
      <c r="I1623" s="6">
        <v>2.8548169652419502E-5</v>
      </c>
      <c r="J1623" s="6">
        <v>2.8380777741363701E-5</v>
      </c>
      <c r="K1623" s="6">
        <v>3.27151991445933E-5</v>
      </c>
      <c r="L1623" s="6">
        <v>3.3672369916385797E-5</v>
      </c>
      <c r="M1623" s="6">
        <v>3.3392626376147397E-5</v>
      </c>
      <c r="N1623" s="4" t="b">
        <f>_xlfn.XLOOKUP(Table2[[#This Row],[Protein]],Table3[name],Table3[subloc_assigned],"")&lt;&gt;""</f>
        <v>0</v>
      </c>
      <c r="O1623" s="6" t="str" cm="1">
        <f t="array" ref="O1623">IF(Table2[[#This Row],[modeled?]]," "&amp;_xlfn.TEXTJOIN(" ",FALSE,_xlfn._xlws.FILTER(Table3[subloc_assigned],Table3[name]=Table2[[#This Row],[Protein]],""))&amp;" ","")</f>
        <v/>
      </c>
      <c r="P1623" s="6" t="b">
        <f>OR(ISNUMBER(FIND(" m ",Table2[[#This Row],[loc?]])),ISNUMBER(FIND(" mm ",Table2[[#This Row],[loc?]])))</f>
        <v>0</v>
      </c>
      <c r="Q1623" s="6" t="b">
        <f>AND(OR(ISNUMBER(FIND(" m ",Table2[[#This Row],[loc?]])),ISNUMBER(FIND(" mm ",Table2[[#This Row],[loc?]]))),SUBSTITUTE(SUBSTITUTE(Table2[[#This Row],[loc?]]," m ","")," mm ","")="")</f>
        <v>0</v>
      </c>
      <c r="R1623" s="36" cm="1">
        <f t="array" ref="R1623">AVERAGE(IF(Table2[[#This Row],[Min_aerobic_1]:[Min_aerobic_2]]="NA",0,Table2[[#This Row],[Min_aerobic_1]:[Min_aerobic_2]]))</f>
        <v>1.9319516509549801E-5</v>
      </c>
    </row>
    <row r="1624" spans="1:18" x14ac:dyDescent="0.35">
      <c r="A1624" s="4" t="s">
        <v>4831</v>
      </c>
      <c r="B1624" s="4" t="s">
        <v>4832</v>
      </c>
      <c r="C1624" s="4" t="s">
        <v>4833</v>
      </c>
      <c r="D1624" s="6">
        <v>1.9651439838432298E-6</v>
      </c>
      <c r="E1624" s="6">
        <v>1.7818908614853601E-6</v>
      </c>
      <c r="F1624" s="6">
        <v>2.13922792181142E-6</v>
      </c>
      <c r="G1624" s="6">
        <v>2.1057757448575098E-6</v>
      </c>
      <c r="H1624" s="6">
        <v>2.8735031913206201E-6</v>
      </c>
      <c r="I1624" s="6">
        <v>2.8682773556025901E-6</v>
      </c>
      <c r="J1624" s="6">
        <v>2.93821810900935E-6</v>
      </c>
      <c r="K1624" s="6">
        <v>3.0511364852079102E-6</v>
      </c>
      <c r="L1624" s="6">
        <v>3.4780357980704401E-6</v>
      </c>
      <c r="M1624" s="6">
        <v>3.6300524084102298E-6</v>
      </c>
      <c r="N1624" s="4" t="b">
        <f>_xlfn.XLOOKUP(Table2[[#This Row],[Protein]],Table3[name],Table3[subloc_assigned],"")&lt;&gt;""</f>
        <v>0</v>
      </c>
      <c r="O1624" s="6" t="str" cm="1">
        <f t="array" ref="O1624">IF(Table2[[#This Row],[modeled?]]," "&amp;_xlfn.TEXTJOIN(" ",FALSE,_xlfn._xlws.FILTER(Table3[subloc_assigned],Table3[name]=Table2[[#This Row],[Protein]],""))&amp;" ","")</f>
        <v/>
      </c>
      <c r="P1624" s="6" t="b">
        <f>OR(ISNUMBER(FIND(" m ",Table2[[#This Row],[loc?]])),ISNUMBER(FIND(" mm ",Table2[[#This Row],[loc?]])))</f>
        <v>0</v>
      </c>
      <c r="Q1624" s="6" t="b">
        <f>AND(OR(ISNUMBER(FIND(" m ",Table2[[#This Row],[loc?]])),ISNUMBER(FIND(" mm ",Table2[[#This Row],[loc?]]))),SUBSTITUTE(SUBSTITUTE(Table2[[#This Row],[loc?]]," m ","")," mm ","")="")</f>
        <v>0</v>
      </c>
      <c r="R1624" s="36" cm="1">
        <f t="array" ref="R1624">AVERAGE(IF(Table2[[#This Row],[Min_aerobic_1]:[Min_aerobic_2]]="NA",0,Table2[[#This Row],[Min_aerobic_1]:[Min_aerobic_2]]))</f>
        <v>1.8735174226642949E-6</v>
      </c>
    </row>
    <row r="1625" spans="1:18" x14ac:dyDescent="0.35">
      <c r="A1625" s="4" t="s">
        <v>4834</v>
      </c>
      <c r="B1625" s="4" t="s">
        <v>4835</v>
      </c>
      <c r="C1625" s="4" t="s">
        <v>4836</v>
      </c>
      <c r="D1625" s="4">
        <v>4.2075561004590402E-4</v>
      </c>
      <c r="E1625" s="4">
        <v>5.1249334445133295E-4</v>
      </c>
      <c r="F1625" s="4">
        <v>4.8308862798832899E-4</v>
      </c>
      <c r="G1625" s="4">
        <v>4.6882054626496398E-4</v>
      </c>
      <c r="H1625" s="4">
        <v>3.0613998277202698E-4</v>
      </c>
      <c r="I1625" s="4">
        <v>3.0433351866433398E-4</v>
      </c>
      <c r="J1625" s="4">
        <v>3.1029077970997E-4</v>
      </c>
      <c r="K1625" s="4">
        <v>3.0832237292907898E-4</v>
      </c>
      <c r="L1625" s="4">
        <v>3.20928044352519E-4</v>
      </c>
      <c r="M1625" s="4">
        <v>3.2062555032128599E-4</v>
      </c>
      <c r="N1625" s="4" t="b">
        <f>_xlfn.XLOOKUP(Table2[[#This Row],[Protein]],Table3[name],Table3[subloc_assigned],"")&lt;&gt;""</f>
        <v>0</v>
      </c>
      <c r="O1625" s="6" t="str" cm="1">
        <f t="array" ref="O1625">IF(Table2[[#This Row],[modeled?]]," "&amp;_xlfn.TEXTJOIN(" ",FALSE,_xlfn._xlws.FILTER(Table3[subloc_assigned],Table3[name]=Table2[[#This Row],[Protein]],""))&amp;" ","")</f>
        <v/>
      </c>
      <c r="P1625" s="6" t="b">
        <f>OR(ISNUMBER(FIND(" m ",Table2[[#This Row],[loc?]])),ISNUMBER(FIND(" mm ",Table2[[#This Row],[loc?]])))</f>
        <v>0</v>
      </c>
      <c r="Q1625" s="6" t="b">
        <f>AND(OR(ISNUMBER(FIND(" m ",Table2[[#This Row],[loc?]])),ISNUMBER(FIND(" mm ",Table2[[#This Row],[loc?]]))),SUBSTITUTE(SUBSTITUTE(Table2[[#This Row],[loc?]]," m ","")," mm ","")="")</f>
        <v>0</v>
      </c>
      <c r="R1625" s="36" cm="1">
        <f t="array" ref="R1625">AVERAGE(IF(Table2[[#This Row],[Min_aerobic_1]:[Min_aerobic_2]]="NA",0,Table2[[#This Row],[Min_aerobic_1]:[Min_aerobic_2]]))</f>
        <v>4.6662447724861846E-4</v>
      </c>
    </row>
    <row r="1626" spans="1:18" x14ac:dyDescent="0.35">
      <c r="A1626" s="4" t="s">
        <v>4837</v>
      </c>
      <c r="B1626" s="4" t="s">
        <v>4838</v>
      </c>
      <c r="C1626" s="4" t="s">
        <v>4839</v>
      </c>
      <c r="D1626" s="4">
        <v>1.0073428692580199E-4</v>
      </c>
      <c r="E1626" s="6">
        <v>9.3362335423485202E-5</v>
      </c>
      <c r="F1626" s="4">
        <v>1.72320170872662E-4</v>
      </c>
      <c r="G1626" s="4">
        <v>1.71630579282806E-4</v>
      </c>
      <c r="H1626" s="6">
        <v>8.6417175561668904E-5</v>
      </c>
      <c r="I1626" s="6">
        <v>9.3280673974798701E-5</v>
      </c>
      <c r="J1626" s="6">
        <v>8.6688854577610696E-5</v>
      </c>
      <c r="K1626" s="4">
        <v>1.2765165808895101E-4</v>
      </c>
      <c r="L1626" s="4">
        <v>1.3306918912828601E-4</v>
      </c>
      <c r="M1626" s="4">
        <v>1.30828279049587E-4</v>
      </c>
      <c r="N1626" s="4" t="b">
        <f>_xlfn.XLOOKUP(Table2[[#This Row],[Protein]],Table3[name],Table3[subloc_assigned],"")&lt;&gt;""</f>
        <v>0</v>
      </c>
      <c r="O1626" s="6" t="str" cm="1">
        <f t="array" ref="O1626">IF(Table2[[#This Row],[modeled?]]," "&amp;_xlfn.TEXTJOIN(" ",FALSE,_xlfn._xlws.FILTER(Table3[subloc_assigned],Table3[name]=Table2[[#This Row],[Protein]],""))&amp;" ","")</f>
        <v/>
      </c>
      <c r="P1626" s="6" t="b">
        <f>OR(ISNUMBER(FIND(" m ",Table2[[#This Row],[loc?]])),ISNUMBER(FIND(" mm ",Table2[[#This Row],[loc?]])))</f>
        <v>0</v>
      </c>
      <c r="Q1626" s="6" t="b">
        <f>AND(OR(ISNUMBER(FIND(" m ",Table2[[#This Row],[loc?]])),ISNUMBER(FIND(" mm ",Table2[[#This Row],[loc?]]))),SUBSTITUTE(SUBSTITUTE(Table2[[#This Row],[loc?]]," m ","")," mm ","")="")</f>
        <v>0</v>
      </c>
      <c r="R1626" s="36" cm="1">
        <f t="array" ref="R1626">AVERAGE(IF(Table2[[#This Row],[Min_aerobic_1]:[Min_aerobic_2]]="NA",0,Table2[[#This Row],[Min_aerobic_1]:[Min_aerobic_2]]))</f>
        <v>9.7048311174643598E-5</v>
      </c>
    </row>
    <row r="1627" spans="1:18" x14ac:dyDescent="0.35">
      <c r="A1627" s="4" t="s">
        <v>4840</v>
      </c>
      <c r="B1627" s="4" t="s">
        <v>4841</v>
      </c>
      <c r="C1627" s="4" t="s">
        <v>4842</v>
      </c>
      <c r="D1627" s="4">
        <v>2.48287437390137E-4</v>
      </c>
      <c r="E1627" s="4">
        <v>2.38094981965765E-4</v>
      </c>
      <c r="F1627" s="4">
        <v>2.5818214560940499E-4</v>
      </c>
      <c r="G1627" s="4">
        <v>2.6620654442015501E-4</v>
      </c>
      <c r="H1627" s="4">
        <v>1.5145660927256801E-4</v>
      </c>
      <c r="I1627" s="4">
        <v>1.4994080096156101E-4</v>
      </c>
      <c r="J1627" s="4">
        <v>1.5322369045689001E-4</v>
      </c>
      <c r="K1627" s="4">
        <v>1.7342727159399001E-4</v>
      </c>
      <c r="L1627" s="4">
        <v>1.87039058725856E-4</v>
      </c>
      <c r="M1627" s="4">
        <v>1.8395428123176699E-4</v>
      </c>
      <c r="N1627" s="4" t="b">
        <f>_xlfn.XLOOKUP(Table2[[#This Row],[Protein]],Table3[name],Table3[subloc_assigned],"")&lt;&gt;""</f>
        <v>0</v>
      </c>
      <c r="O1627" s="6" t="str" cm="1">
        <f t="array" ref="O1627">IF(Table2[[#This Row],[modeled?]]," "&amp;_xlfn.TEXTJOIN(" ",FALSE,_xlfn._xlws.FILTER(Table3[subloc_assigned],Table3[name]=Table2[[#This Row],[Protein]],""))&amp;" ","")</f>
        <v/>
      </c>
      <c r="P1627" s="6" t="b">
        <f>OR(ISNUMBER(FIND(" m ",Table2[[#This Row],[loc?]])),ISNUMBER(FIND(" mm ",Table2[[#This Row],[loc?]])))</f>
        <v>0</v>
      </c>
      <c r="Q1627" s="6" t="b">
        <f>AND(OR(ISNUMBER(FIND(" m ",Table2[[#This Row],[loc?]])),ISNUMBER(FIND(" mm ",Table2[[#This Row],[loc?]]))),SUBSTITUTE(SUBSTITUTE(Table2[[#This Row],[loc?]]," m ","")," mm ","")="")</f>
        <v>0</v>
      </c>
      <c r="R1627" s="36" cm="1">
        <f t="array" ref="R1627">AVERAGE(IF(Table2[[#This Row],[Min_aerobic_1]:[Min_aerobic_2]]="NA",0,Table2[[#This Row],[Min_aerobic_1]:[Min_aerobic_2]]))</f>
        <v>2.43191209677951E-4</v>
      </c>
    </row>
    <row r="1628" spans="1:18" x14ac:dyDescent="0.35">
      <c r="A1628" s="4" t="s">
        <v>4843</v>
      </c>
      <c r="B1628" s="4" t="s">
        <v>4844</v>
      </c>
      <c r="C1628" s="4" t="s">
        <v>4845</v>
      </c>
      <c r="D1628" s="6">
        <v>2.4873046041520302E-6</v>
      </c>
      <c r="E1628" s="6">
        <v>1.75183697453669E-6</v>
      </c>
      <c r="F1628" s="6">
        <v>2.6453010174380902E-6</v>
      </c>
      <c r="G1628" s="6">
        <v>2.6853704581003399E-6</v>
      </c>
      <c r="H1628" s="6">
        <v>2.6156310036011798E-6</v>
      </c>
      <c r="I1628" s="6">
        <v>2.5511907682149399E-6</v>
      </c>
      <c r="J1628" s="6">
        <v>2.8054034520031502E-6</v>
      </c>
      <c r="K1628" s="6">
        <v>2.62238931739559E-6</v>
      </c>
      <c r="L1628" s="6">
        <v>2.8503434961840398E-6</v>
      </c>
      <c r="M1628" s="6">
        <v>2.7927008345016199E-6</v>
      </c>
      <c r="N1628" s="4" t="b">
        <f>_xlfn.XLOOKUP(Table2[[#This Row],[Protein]],Table3[name],Table3[subloc_assigned],"")&lt;&gt;""</f>
        <v>1</v>
      </c>
      <c r="O1628" s="6" t="str" cm="1">
        <f t="array" ref="O1628">IF(Table2[[#This Row],[modeled?]]," "&amp;_xlfn.TEXTJOIN(" ",FALSE,_xlfn._xlws.FILTER(Table3[subloc_assigned],Table3[name]=Table2[[#This Row],[Protein]],""))&amp;" ","")</f>
        <v xml:space="preserve"> c </v>
      </c>
      <c r="P1628" s="6" t="b">
        <f>OR(ISNUMBER(FIND(" m ",Table2[[#This Row],[loc?]])),ISNUMBER(FIND(" mm ",Table2[[#This Row],[loc?]])))</f>
        <v>0</v>
      </c>
      <c r="Q1628" s="6" t="b">
        <f>AND(OR(ISNUMBER(FIND(" m ",Table2[[#This Row],[loc?]])),ISNUMBER(FIND(" mm ",Table2[[#This Row],[loc?]]))),SUBSTITUTE(SUBSTITUTE(Table2[[#This Row],[loc?]]," m ","")," mm ","")="")</f>
        <v>0</v>
      </c>
      <c r="R1628" s="36" cm="1">
        <f t="array" ref="R1628">AVERAGE(IF(Table2[[#This Row],[Min_aerobic_1]:[Min_aerobic_2]]="NA",0,Table2[[#This Row],[Min_aerobic_1]:[Min_aerobic_2]]))</f>
        <v>2.1195707893443602E-6</v>
      </c>
    </row>
    <row r="1629" spans="1:18" x14ac:dyDescent="0.35">
      <c r="A1629" s="4" t="s">
        <v>4846</v>
      </c>
      <c r="B1629" s="4" t="s">
        <v>4847</v>
      </c>
      <c r="C1629" s="4" t="s">
        <v>4848</v>
      </c>
      <c r="D1629" s="6">
        <v>3.9924340607744503E-6</v>
      </c>
      <c r="E1629" s="6">
        <v>3.6489657401491099E-6</v>
      </c>
      <c r="F1629" s="6">
        <v>3.9208043722709701E-6</v>
      </c>
      <c r="G1629" s="6">
        <v>4.1350246215504101E-6</v>
      </c>
      <c r="H1629" s="6">
        <v>5.5156067235063903E-6</v>
      </c>
      <c r="I1629" s="6">
        <v>5.1594286473289803E-6</v>
      </c>
      <c r="J1629" s="6">
        <v>5.6020948489913098E-6</v>
      </c>
      <c r="K1629" s="6">
        <v>5.0247559054153597E-6</v>
      </c>
      <c r="L1629" s="6">
        <v>5.2529901288773103E-6</v>
      </c>
      <c r="M1629" s="6">
        <v>5.4025024638087501E-6</v>
      </c>
      <c r="N1629" s="4" t="b">
        <f>_xlfn.XLOOKUP(Table2[[#This Row],[Protein]],Table3[name],Table3[subloc_assigned],"")&lt;&gt;""</f>
        <v>0</v>
      </c>
      <c r="O1629" s="6" t="str" cm="1">
        <f t="array" ref="O1629">IF(Table2[[#This Row],[modeled?]]," "&amp;_xlfn.TEXTJOIN(" ",FALSE,_xlfn._xlws.FILTER(Table3[subloc_assigned],Table3[name]=Table2[[#This Row],[Protein]],""))&amp;" ","")</f>
        <v/>
      </c>
      <c r="P1629" s="6" t="b">
        <f>OR(ISNUMBER(FIND(" m ",Table2[[#This Row],[loc?]])),ISNUMBER(FIND(" mm ",Table2[[#This Row],[loc?]])))</f>
        <v>0</v>
      </c>
      <c r="Q1629" s="6" t="b">
        <f>AND(OR(ISNUMBER(FIND(" m ",Table2[[#This Row],[loc?]])),ISNUMBER(FIND(" mm ",Table2[[#This Row],[loc?]]))),SUBSTITUTE(SUBSTITUTE(Table2[[#This Row],[loc?]]," m ","")," mm ","")="")</f>
        <v>0</v>
      </c>
      <c r="R1629" s="36" cm="1">
        <f t="array" ref="R1629">AVERAGE(IF(Table2[[#This Row],[Min_aerobic_1]:[Min_aerobic_2]]="NA",0,Table2[[#This Row],[Min_aerobic_1]:[Min_aerobic_2]]))</f>
        <v>3.8206999004617801E-6</v>
      </c>
    </row>
    <row r="1630" spans="1:18" x14ac:dyDescent="0.35">
      <c r="A1630" s="4" t="s">
        <v>4849</v>
      </c>
      <c r="B1630" s="4" t="s">
        <v>4850</v>
      </c>
      <c r="C1630" s="4" t="s">
        <v>4851</v>
      </c>
      <c r="D1630" s="6">
        <v>3.10656551309026E-6</v>
      </c>
      <c r="E1630" s="6">
        <v>2.5022780332847898E-6</v>
      </c>
      <c r="F1630" s="6">
        <v>3.5814514853808599E-6</v>
      </c>
      <c r="G1630" s="6">
        <v>3.3126269914927E-6</v>
      </c>
      <c r="H1630" s="6">
        <v>3.14269569946126E-6</v>
      </c>
      <c r="I1630" s="6">
        <v>2.8057329786524598E-6</v>
      </c>
      <c r="J1630" s="6">
        <v>3.8197810232276796E-6</v>
      </c>
      <c r="K1630" s="6">
        <v>3.97436364341307E-6</v>
      </c>
      <c r="L1630" s="6">
        <v>3.9364243145548202E-6</v>
      </c>
      <c r="M1630" s="6">
        <v>3.6567429753033202E-6</v>
      </c>
      <c r="N1630" s="4" t="b">
        <f>_xlfn.XLOOKUP(Table2[[#This Row],[Protein]],Table3[name],Table3[subloc_assigned],"")&lt;&gt;""</f>
        <v>0</v>
      </c>
      <c r="O1630" s="6" t="str" cm="1">
        <f t="array" ref="O1630">IF(Table2[[#This Row],[modeled?]]," "&amp;_xlfn.TEXTJOIN(" ",FALSE,_xlfn._xlws.FILTER(Table3[subloc_assigned],Table3[name]=Table2[[#This Row],[Protein]],""))&amp;" ","")</f>
        <v/>
      </c>
      <c r="P1630" s="6" t="b">
        <f>OR(ISNUMBER(FIND(" m ",Table2[[#This Row],[loc?]])),ISNUMBER(FIND(" mm ",Table2[[#This Row],[loc?]])))</f>
        <v>0</v>
      </c>
      <c r="Q1630" s="6" t="b">
        <f>AND(OR(ISNUMBER(FIND(" m ",Table2[[#This Row],[loc?]])),ISNUMBER(FIND(" mm ",Table2[[#This Row],[loc?]]))),SUBSTITUTE(SUBSTITUTE(Table2[[#This Row],[loc?]]," m ","")," mm ","")="")</f>
        <v>0</v>
      </c>
      <c r="R1630" s="36" cm="1">
        <f t="array" ref="R1630">AVERAGE(IF(Table2[[#This Row],[Min_aerobic_1]:[Min_aerobic_2]]="NA",0,Table2[[#This Row],[Min_aerobic_1]:[Min_aerobic_2]]))</f>
        <v>2.8044217731875249E-6</v>
      </c>
    </row>
    <row r="1631" spans="1:18" x14ac:dyDescent="0.35">
      <c r="A1631" s="4" t="s">
        <v>4852</v>
      </c>
      <c r="B1631" s="4" t="s">
        <v>4853</v>
      </c>
      <c r="C1631" s="4" t="s">
        <v>4854</v>
      </c>
      <c r="D1631" s="4" t="s">
        <v>19</v>
      </c>
      <c r="E1631" s="4" t="s">
        <v>19</v>
      </c>
      <c r="F1631" s="4" t="s">
        <v>19</v>
      </c>
      <c r="G1631" s="4" t="s">
        <v>19</v>
      </c>
      <c r="H1631" s="6">
        <v>1.82136156812046E-5</v>
      </c>
      <c r="I1631" s="6">
        <v>1.6630881918008801E-5</v>
      </c>
      <c r="J1631" s="6">
        <v>1.8017505191589602E-5</v>
      </c>
      <c r="K1631" s="6">
        <v>1.9079235795790399E-5</v>
      </c>
      <c r="L1631" s="6">
        <v>1.9353549008835402E-5</v>
      </c>
      <c r="M1631" s="6">
        <v>1.9656711141021398E-5</v>
      </c>
      <c r="N1631" s="4" t="b">
        <f>_xlfn.XLOOKUP(Table2[[#This Row],[Protein]],Table3[name],Table3[subloc_assigned],"")&lt;&gt;""</f>
        <v>1</v>
      </c>
      <c r="O1631" s="6" t="str" cm="1">
        <f t="array" ref="O1631">IF(Table2[[#This Row],[modeled?]]," "&amp;_xlfn.TEXTJOIN(" ",FALSE,_xlfn._xlws.FILTER(Table3[subloc_assigned],Table3[name]=Table2[[#This Row],[Protein]],""))&amp;" ","")</f>
        <v xml:space="preserve"> mm </v>
      </c>
      <c r="P1631" s="6" t="b">
        <f>OR(ISNUMBER(FIND(" m ",Table2[[#This Row],[loc?]])),ISNUMBER(FIND(" mm ",Table2[[#This Row],[loc?]])))</f>
        <v>1</v>
      </c>
      <c r="Q1631" s="6" t="b">
        <f>AND(OR(ISNUMBER(FIND(" m ",Table2[[#This Row],[loc?]])),ISNUMBER(FIND(" mm ",Table2[[#This Row],[loc?]]))),SUBSTITUTE(SUBSTITUTE(Table2[[#This Row],[loc?]]," m ","")," mm ","")="")</f>
        <v>1</v>
      </c>
      <c r="R1631" s="36" cm="1">
        <f t="array" ref="R1631">AVERAGE(IF(Table2[[#This Row],[Min_aerobic_1]:[Min_aerobic_2]]="NA",0,Table2[[#This Row],[Min_aerobic_1]:[Min_aerobic_2]]))</f>
        <v>0</v>
      </c>
    </row>
    <row r="1632" spans="1:18" x14ac:dyDescent="0.35">
      <c r="A1632" s="4" t="s">
        <v>4855</v>
      </c>
      <c r="B1632" s="4" t="s">
        <v>4856</v>
      </c>
      <c r="C1632" s="4" t="s">
        <v>4857</v>
      </c>
      <c r="D1632" s="6">
        <v>1.4045697892558701E-6</v>
      </c>
      <c r="E1632" s="6">
        <v>1.3453610194845901E-6</v>
      </c>
      <c r="F1632" s="6">
        <v>1.4294965128417399E-6</v>
      </c>
      <c r="G1632" s="6">
        <v>1.45735954738543E-6</v>
      </c>
      <c r="H1632" s="6">
        <v>4.4391860717821102E-6</v>
      </c>
      <c r="I1632" s="6">
        <v>4.2986839952281099E-6</v>
      </c>
      <c r="J1632" s="6">
        <v>4.6165426442775497E-6</v>
      </c>
      <c r="K1632" s="6">
        <v>4.7285645627086904E-6</v>
      </c>
      <c r="L1632" s="6">
        <v>4.8842803658738803E-6</v>
      </c>
      <c r="M1632" s="6">
        <v>4.6158843529198601E-6</v>
      </c>
      <c r="N1632" s="4" t="b">
        <f>_xlfn.XLOOKUP(Table2[[#This Row],[Protein]],Table3[name],Table3[subloc_assigned],"")&lt;&gt;""</f>
        <v>0</v>
      </c>
      <c r="O1632" s="6" t="str" cm="1">
        <f t="array" ref="O1632">IF(Table2[[#This Row],[modeled?]]," "&amp;_xlfn.TEXTJOIN(" ",FALSE,_xlfn._xlws.FILTER(Table3[subloc_assigned],Table3[name]=Table2[[#This Row],[Protein]],""))&amp;" ","")</f>
        <v/>
      </c>
      <c r="P1632" s="6" t="b">
        <f>OR(ISNUMBER(FIND(" m ",Table2[[#This Row],[loc?]])),ISNUMBER(FIND(" mm ",Table2[[#This Row],[loc?]])))</f>
        <v>0</v>
      </c>
      <c r="Q1632" s="6" t="b">
        <f>AND(OR(ISNUMBER(FIND(" m ",Table2[[#This Row],[loc?]])),ISNUMBER(FIND(" mm ",Table2[[#This Row],[loc?]]))),SUBSTITUTE(SUBSTITUTE(Table2[[#This Row],[loc?]]," m ","")," mm ","")="")</f>
        <v>0</v>
      </c>
      <c r="R1632" s="36" cm="1">
        <f t="array" ref="R1632">AVERAGE(IF(Table2[[#This Row],[Min_aerobic_1]:[Min_aerobic_2]]="NA",0,Table2[[#This Row],[Min_aerobic_1]:[Min_aerobic_2]]))</f>
        <v>1.3749654043702301E-6</v>
      </c>
    </row>
    <row r="1633" spans="1:18" x14ac:dyDescent="0.35">
      <c r="A1633" s="4" t="s">
        <v>4858</v>
      </c>
      <c r="B1633" s="4" t="s">
        <v>4859</v>
      </c>
      <c r="C1633" s="4" t="s">
        <v>4860</v>
      </c>
      <c r="D1633" s="6">
        <v>2.9738936522495099E-6</v>
      </c>
      <c r="E1633" s="6">
        <v>2.7526932097784501E-6</v>
      </c>
      <c r="F1633" s="6">
        <v>4.4521865527289496E-6</v>
      </c>
      <c r="G1633" s="6">
        <v>4.5497615753933503E-6</v>
      </c>
      <c r="H1633" s="6">
        <v>1.3223170173191999E-6</v>
      </c>
      <c r="I1633" s="6">
        <v>1.38693551477632E-6</v>
      </c>
      <c r="J1633" s="6">
        <v>1.4448547979332001E-6</v>
      </c>
      <c r="K1633" s="6">
        <v>1.7965000238738399E-6</v>
      </c>
      <c r="L1633" s="6">
        <v>1.99837724603815E-6</v>
      </c>
      <c r="M1633" s="6">
        <v>1.8347934598725399E-6</v>
      </c>
      <c r="N1633" s="4" t="b">
        <f>_xlfn.XLOOKUP(Table2[[#This Row],[Protein]],Table3[name],Table3[subloc_assigned],"")&lt;&gt;""</f>
        <v>1</v>
      </c>
      <c r="O1633" s="6" t="str" cm="1">
        <f t="array" ref="O1633">IF(Table2[[#This Row],[modeled?]]," "&amp;_xlfn.TEXTJOIN(" ",FALSE,_xlfn._xlws.FILTER(Table3[subloc_assigned],Table3[name]=Table2[[#This Row],[Protein]],""))&amp;" ","")</f>
        <v xml:space="preserve"> en </v>
      </c>
      <c r="P1633" s="6" t="b">
        <f>OR(ISNUMBER(FIND(" m ",Table2[[#This Row],[loc?]])),ISNUMBER(FIND(" mm ",Table2[[#This Row],[loc?]])))</f>
        <v>0</v>
      </c>
      <c r="Q1633" s="6" t="b">
        <f>AND(OR(ISNUMBER(FIND(" m ",Table2[[#This Row],[loc?]])),ISNUMBER(FIND(" mm ",Table2[[#This Row],[loc?]]))),SUBSTITUTE(SUBSTITUTE(Table2[[#This Row],[loc?]]," m ","")," mm ","")="")</f>
        <v>0</v>
      </c>
      <c r="R1633" s="36" cm="1">
        <f t="array" ref="R1633">AVERAGE(IF(Table2[[#This Row],[Min_aerobic_1]:[Min_aerobic_2]]="NA",0,Table2[[#This Row],[Min_aerobic_1]:[Min_aerobic_2]]))</f>
        <v>2.86329343101398E-6</v>
      </c>
    </row>
    <row r="1634" spans="1:18" x14ac:dyDescent="0.35">
      <c r="A1634" s="4" t="s">
        <v>4861</v>
      </c>
      <c r="B1634" s="4" t="s">
        <v>4862</v>
      </c>
      <c r="C1634" s="4" t="s">
        <v>4863</v>
      </c>
      <c r="D1634" s="6">
        <v>1.0578513167809401E-6</v>
      </c>
      <c r="E1634" s="6">
        <v>9.6958516552077203E-7</v>
      </c>
      <c r="F1634" s="6">
        <v>1.1875690817190201E-6</v>
      </c>
      <c r="G1634" s="6">
        <v>1.2564419358936301E-6</v>
      </c>
      <c r="H1634" s="4" t="s">
        <v>19</v>
      </c>
      <c r="I1634" s="4" t="s">
        <v>19</v>
      </c>
      <c r="J1634" s="4" t="s">
        <v>19</v>
      </c>
      <c r="K1634" s="4" t="s">
        <v>19</v>
      </c>
      <c r="L1634" s="4" t="s">
        <v>19</v>
      </c>
      <c r="M1634" s="4" t="s">
        <v>19</v>
      </c>
      <c r="N1634" s="4" t="b">
        <f>_xlfn.XLOOKUP(Table2[[#This Row],[Protein]],Table3[name],Table3[subloc_assigned],"")&lt;&gt;""</f>
        <v>0</v>
      </c>
      <c r="O1634" s="6" t="str" cm="1">
        <f t="array" ref="O1634">IF(Table2[[#This Row],[modeled?]]," "&amp;_xlfn.TEXTJOIN(" ",FALSE,_xlfn._xlws.FILTER(Table3[subloc_assigned],Table3[name]=Table2[[#This Row],[Protein]],""))&amp;" ","")</f>
        <v/>
      </c>
      <c r="P1634" s="6" t="b">
        <f>OR(ISNUMBER(FIND(" m ",Table2[[#This Row],[loc?]])),ISNUMBER(FIND(" mm ",Table2[[#This Row],[loc?]])))</f>
        <v>0</v>
      </c>
      <c r="Q1634" s="6" t="b">
        <f>AND(OR(ISNUMBER(FIND(" m ",Table2[[#This Row],[loc?]])),ISNUMBER(FIND(" mm ",Table2[[#This Row],[loc?]]))),SUBSTITUTE(SUBSTITUTE(Table2[[#This Row],[loc?]]," m ","")," mm ","")="")</f>
        <v>0</v>
      </c>
      <c r="R1634" s="36" cm="1">
        <f t="array" ref="R1634">AVERAGE(IF(Table2[[#This Row],[Min_aerobic_1]:[Min_aerobic_2]]="NA",0,Table2[[#This Row],[Min_aerobic_1]:[Min_aerobic_2]]))</f>
        <v>1.0137182411508561E-6</v>
      </c>
    </row>
    <row r="1635" spans="1:18" x14ac:dyDescent="0.35">
      <c r="A1635" s="4" t="s">
        <v>4864</v>
      </c>
      <c r="B1635" s="4" t="s">
        <v>4865</v>
      </c>
      <c r="C1635" s="4" t="s">
        <v>4866</v>
      </c>
      <c r="D1635" s="6">
        <v>5.8532092202567197E-5</v>
      </c>
      <c r="E1635" s="6">
        <v>5.3667185638068502E-5</v>
      </c>
      <c r="F1635" s="6">
        <v>7.0435078327173793E-5</v>
      </c>
      <c r="G1635" s="6">
        <v>6.8449856631990502E-5</v>
      </c>
      <c r="H1635" s="4">
        <v>1.59224053723029E-4</v>
      </c>
      <c r="I1635" s="4">
        <v>1.6017293479687501E-4</v>
      </c>
      <c r="J1635" s="4">
        <v>1.6920298375964999E-4</v>
      </c>
      <c r="K1635" s="4">
        <v>1.7152084415657099E-4</v>
      </c>
      <c r="L1635" s="4">
        <v>1.86027017587729E-4</v>
      </c>
      <c r="M1635" s="4">
        <v>1.82666372495988E-4</v>
      </c>
      <c r="N1635" s="4" t="b">
        <f>_xlfn.XLOOKUP(Table2[[#This Row],[Protein]],Table3[name],Table3[subloc_assigned],"")&lt;&gt;""</f>
        <v>0</v>
      </c>
      <c r="O1635" s="6" t="str" cm="1">
        <f t="array" ref="O1635">IF(Table2[[#This Row],[modeled?]]," "&amp;_xlfn.TEXTJOIN(" ",FALSE,_xlfn._xlws.FILTER(Table3[subloc_assigned],Table3[name]=Table2[[#This Row],[Protein]],""))&amp;" ","")</f>
        <v/>
      </c>
      <c r="P1635" s="6" t="b">
        <f>OR(ISNUMBER(FIND(" m ",Table2[[#This Row],[loc?]])),ISNUMBER(FIND(" mm ",Table2[[#This Row],[loc?]])))</f>
        <v>0</v>
      </c>
      <c r="Q1635" s="6" t="b">
        <f>AND(OR(ISNUMBER(FIND(" m ",Table2[[#This Row],[loc?]])),ISNUMBER(FIND(" mm ",Table2[[#This Row],[loc?]]))),SUBSTITUTE(SUBSTITUTE(Table2[[#This Row],[loc?]]," m ","")," mm ","")="")</f>
        <v>0</v>
      </c>
      <c r="R1635" s="36" cm="1">
        <f t="array" ref="R1635">AVERAGE(IF(Table2[[#This Row],[Min_aerobic_1]:[Min_aerobic_2]]="NA",0,Table2[[#This Row],[Min_aerobic_1]:[Min_aerobic_2]]))</f>
        <v>5.609963892031785E-5</v>
      </c>
    </row>
    <row r="1636" spans="1:18" x14ac:dyDescent="0.35">
      <c r="A1636" s="4" t="s">
        <v>4867</v>
      </c>
      <c r="B1636" s="4" t="s">
        <v>4868</v>
      </c>
      <c r="C1636" s="4" t="s">
        <v>4869</v>
      </c>
      <c r="D1636" s="6">
        <v>1.9533430098588699E-5</v>
      </c>
      <c r="E1636" s="6">
        <v>1.60365721212834E-5</v>
      </c>
      <c r="F1636" s="6">
        <v>1.95326008903398E-5</v>
      </c>
      <c r="G1636" s="6">
        <v>1.9242154283770099E-5</v>
      </c>
      <c r="H1636" s="6">
        <v>1.12174490037683E-5</v>
      </c>
      <c r="I1636" s="6">
        <v>1.1189339324830499E-5</v>
      </c>
      <c r="J1636" s="6">
        <v>1.10780955375081E-5</v>
      </c>
      <c r="K1636" s="6">
        <v>1.12391347081067E-5</v>
      </c>
      <c r="L1636" s="6">
        <v>1.25066731392373E-5</v>
      </c>
      <c r="M1636" s="6">
        <v>1.22222748544371E-5</v>
      </c>
      <c r="N1636" s="4" t="b">
        <f>_xlfn.XLOOKUP(Table2[[#This Row],[Protein]],Table3[name],Table3[subloc_assigned],"")&lt;&gt;""</f>
        <v>0</v>
      </c>
      <c r="O1636" s="6" t="str" cm="1">
        <f t="array" ref="O1636">IF(Table2[[#This Row],[modeled?]]," "&amp;_xlfn.TEXTJOIN(" ",FALSE,_xlfn._xlws.FILTER(Table3[subloc_assigned],Table3[name]=Table2[[#This Row],[Protein]],""))&amp;" ","")</f>
        <v/>
      </c>
      <c r="P1636" s="6" t="b">
        <f>OR(ISNUMBER(FIND(" m ",Table2[[#This Row],[loc?]])),ISNUMBER(FIND(" mm ",Table2[[#This Row],[loc?]])))</f>
        <v>0</v>
      </c>
      <c r="Q1636" s="6" t="b">
        <f>AND(OR(ISNUMBER(FIND(" m ",Table2[[#This Row],[loc?]])),ISNUMBER(FIND(" mm ",Table2[[#This Row],[loc?]]))),SUBSTITUTE(SUBSTITUTE(Table2[[#This Row],[loc?]]," m ","")," mm ","")="")</f>
        <v>0</v>
      </c>
      <c r="R1636" s="36" cm="1">
        <f t="array" ref="R1636">AVERAGE(IF(Table2[[#This Row],[Min_aerobic_1]:[Min_aerobic_2]]="NA",0,Table2[[#This Row],[Min_aerobic_1]:[Min_aerobic_2]]))</f>
        <v>1.778500110993605E-5</v>
      </c>
    </row>
    <row r="1637" spans="1:18" x14ac:dyDescent="0.35">
      <c r="A1637" s="4" t="s">
        <v>4870</v>
      </c>
      <c r="B1637" s="4" t="s">
        <v>4871</v>
      </c>
      <c r="C1637" s="4" t="s">
        <v>4872</v>
      </c>
      <c r="D1637" s="6">
        <v>1.06664541502946E-6</v>
      </c>
      <c r="E1637" s="6">
        <v>1.0335027478758101E-6</v>
      </c>
      <c r="F1637" s="6">
        <v>1.2758918494375E-6</v>
      </c>
      <c r="G1637" s="6">
        <v>1.33433613123597E-6</v>
      </c>
      <c r="H1637" s="6">
        <v>1.77719275417259E-6</v>
      </c>
      <c r="I1637" s="6">
        <v>1.80330894696707E-6</v>
      </c>
      <c r="J1637" s="6">
        <v>1.8303500119159E-6</v>
      </c>
      <c r="K1637" s="6">
        <v>2.0443263163246701E-6</v>
      </c>
      <c r="L1637" s="6">
        <v>2.11366430772162E-6</v>
      </c>
      <c r="M1637" s="6">
        <v>2.2650160953545599E-6</v>
      </c>
      <c r="N1637" s="4" t="b">
        <f>_xlfn.XLOOKUP(Table2[[#This Row],[Protein]],Table3[name],Table3[subloc_assigned],"")&lt;&gt;""</f>
        <v>0</v>
      </c>
      <c r="O1637" s="6" t="str" cm="1">
        <f t="array" ref="O1637">IF(Table2[[#This Row],[modeled?]]," "&amp;_xlfn.TEXTJOIN(" ",FALSE,_xlfn._xlws.FILTER(Table3[subloc_assigned],Table3[name]=Table2[[#This Row],[Protein]],""))&amp;" ","")</f>
        <v/>
      </c>
      <c r="P1637" s="6" t="b">
        <f>OR(ISNUMBER(FIND(" m ",Table2[[#This Row],[loc?]])),ISNUMBER(FIND(" mm ",Table2[[#This Row],[loc?]])))</f>
        <v>0</v>
      </c>
      <c r="Q1637" s="6" t="b">
        <f>AND(OR(ISNUMBER(FIND(" m ",Table2[[#This Row],[loc?]])),ISNUMBER(FIND(" mm ",Table2[[#This Row],[loc?]]))),SUBSTITUTE(SUBSTITUTE(Table2[[#This Row],[loc?]]," m ","")," mm ","")="")</f>
        <v>0</v>
      </c>
      <c r="R1637" s="36" cm="1">
        <f t="array" ref="R1637">AVERAGE(IF(Table2[[#This Row],[Min_aerobic_1]:[Min_aerobic_2]]="NA",0,Table2[[#This Row],[Min_aerobic_1]:[Min_aerobic_2]]))</f>
        <v>1.0500740814526351E-6</v>
      </c>
    </row>
    <row r="1638" spans="1:18" x14ac:dyDescent="0.35">
      <c r="A1638" s="4" t="s">
        <v>4873</v>
      </c>
      <c r="B1638" s="4" t="s">
        <v>4874</v>
      </c>
      <c r="C1638" s="4" t="s">
        <v>4875</v>
      </c>
      <c r="D1638" s="6">
        <v>8.6344863628343202E-6</v>
      </c>
      <c r="E1638" s="6">
        <v>7.9419474022057798E-6</v>
      </c>
      <c r="F1638" s="6">
        <v>9.1851156071807508E-6</v>
      </c>
      <c r="G1638" s="6">
        <v>9.3935287173882602E-6</v>
      </c>
      <c r="H1638" s="6">
        <v>1.0769281716592599E-5</v>
      </c>
      <c r="I1638" s="6">
        <v>1.08431676601356E-5</v>
      </c>
      <c r="J1638" s="6">
        <v>1.1436279026367301E-5</v>
      </c>
      <c r="K1638" s="6">
        <v>1.2318528364659501E-5</v>
      </c>
      <c r="L1638" s="6">
        <v>1.32074311978324E-5</v>
      </c>
      <c r="M1638" s="6">
        <v>1.29386700701355E-5</v>
      </c>
      <c r="N1638" s="4" t="b">
        <f>_xlfn.XLOOKUP(Table2[[#This Row],[Protein]],Table3[name],Table3[subloc_assigned],"")&lt;&gt;""</f>
        <v>0</v>
      </c>
      <c r="O1638" s="6" t="str" cm="1">
        <f t="array" ref="O1638">IF(Table2[[#This Row],[modeled?]]," "&amp;_xlfn.TEXTJOIN(" ",FALSE,_xlfn._xlws.FILTER(Table3[subloc_assigned],Table3[name]=Table2[[#This Row],[Protein]],""))&amp;" ","")</f>
        <v/>
      </c>
      <c r="P1638" s="6" t="b">
        <f>OR(ISNUMBER(FIND(" m ",Table2[[#This Row],[loc?]])),ISNUMBER(FIND(" mm ",Table2[[#This Row],[loc?]])))</f>
        <v>0</v>
      </c>
      <c r="Q1638" s="6" t="b">
        <f>AND(OR(ISNUMBER(FIND(" m ",Table2[[#This Row],[loc?]])),ISNUMBER(FIND(" mm ",Table2[[#This Row],[loc?]]))),SUBSTITUTE(SUBSTITUTE(Table2[[#This Row],[loc?]]," m ","")," mm ","")="")</f>
        <v>0</v>
      </c>
      <c r="R1638" s="36" cm="1">
        <f t="array" ref="R1638">AVERAGE(IF(Table2[[#This Row],[Min_aerobic_1]:[Min_aerobic_2]]="NA",0,Table2[[#This Row],[Min_aerobic_1]:[Min_aerobic_2]]))</f>
        <v>8.28821688252005E-6</v>
      </c>
    </row>
    <row r="1639" spans="1:18" x14ac:dyDescent="0.35">
      <c r="A1639" s="4" t="s">
        <v>4876</v>
      </c>
      <c r="B1639" s="4" t="s">
        <v>4877</v>
      </c>
      <c r="C1639" s="4" t="s">
        <v>4878</v>
      </c>
      <c r="D1639" s="4">
        <v>3.1188861257194902E-4</v>
      </c>
      <c r="E1639" s="4">
        <v>3.6514357511469302E-4</v>
      </c>
      <c r="F1639" s="4">
        <v>5.8392643647009598E-4</v>
      </c>
      <c r="G1639" s="4">
        <v>6.0158345538611395E-4</v>
      </c>
      <c r="H1639" s="4">
        <v>4.08694134866135E-4</v>
      </c>
      <c r="I1639" s="4">
        <v>4.2135681710840298E-4</v>
      </c>
      <c r="J1639" s="4">
        <v>4.0936336388205301E-4</v>
      </c>
      <c r="K1639" s="4">
        <v>5.50011272692624E-4</v>
      </c>
      <c r="L1639" s="4">
        <v>5.6820305371454104E-4</v>
      </c>
      <c r="M1639" s="4">
        <v>5.93999421182205E-4</v>
      </c>
      <c r="N1639" s="4" t="b">
        <f>_xlfn.XLOOKUP(Table2[[#This Row],[Protein]],Table3[name],Table3[subloc_assigned],"")&lt;&gt;""</f>
        <v>0</v>
      </c>
      <c r="O1639" s="6" t="str" cm="1">
        <f t="array" ref="O1639">IF(Table2[[#This Row],[modeled?]]," "&amp;_xlfn.TEXTJOIN(" ",FALSE,_xlfn._xlws.FILTER(Table3[subloc_assigned],Table3[name]=Table2[[#This Row],[Protein]],""))&amp;" ","")</f>
        <v/>
      </c>
      <c r="P1639" s="6" t="b">
        <f>OR(ISNUMBER(FIND(" m ",Table2[[#This Row],[loc?]])),ISNUMBER(FIND(" mm ",Table2[[#This Row],[loc?]])))</f>
        <v>0</v>
      </c>
      <c r="Q1639" s="6" t="b">
        <f>AND(OR(ISNUMBER(FIND(" m ",Table2[[#This Row],[loc?]])),ISNUMBER(FIND(" mm ",Table2[[#This Row],[loc?]]))),SUBSTITUTE(SUBSTITUTE(Table2[[#This Row],[loc?]]," m ","")," mm ","")="")</f>
        <v>0</v>
      </c>
      <c r="R1639" s="36" cm="1">
        <f t="array" ref="R1639">AVERAGE(IF(Table2[[#This Row],[Min_aerobic_1]:[Min_aerobic_2]]="NA",0,Table2[[#This Row],[Min_aerobic_1]:[Min_aerobic_2]]))</f>
        <v>3.38516093843321E-4</v>
      </c>
    </row>
    <row r="1640" spans="1:18" x14ac:dyDescent="0.35">
      <c r="A1640" s="4" t="s">
        <v>4879</v>
      </c>
      <c r="B1640" s="4" t="s">
        <v>4880</v>
      </c>
      <c r="C1640" s="4" t="s">
        <v>4881</v>
      </c>
      <c r="D1640" s="6">
        <v>2.9051466121175998E-7</v>
      </c>
      <c r="E1640" s="6">
        <v>2.57486456499056E-7</v>
      </c>
      <c r="F1640" s="6">
        <v>3.7785256420331098E-7</v>
      </c>
      <c r="G1640" s="6">
        <v>3.7627330988596698E-7</v>
      </c>
      <c r="H1640" s="4" t="s">
        <v>19</v>
      </c>
      <c r="I1640" s="4" t="s">
        <v>19</v>
      </c>
      <c r="J1640" s="4" t="s">
        <v>19</v>
      </c>
      <c r="K1640" s="4" t="s">
        <v>19</v>
      </c>
      <c r="L1640" s="4" t="s">
        <v>19</v>
      </c>
      <c r="M1640" s="4" t="s">
        <v>19</v>
      </c>
      <c r="N1640" s="4" t="b">
        <f>_xlfn.XLOOKUP(Table2[[#This Row],[Protein]],Table3[name],Table3[subloc_assigned],"")&lt;&gt;""</f>
        <v>1</v>
      </c>
      <c r="O1640" s="6" t="str" cm="1">
        <f t="array" ref="O1640">IF(Table2[[#This Row],[modeled?]]," "&amp;_xlfn.TEXTJOIN(" ",FALSE,_xlfn._xlws.FILTER(Table3[subloc_assigned],Table3[name]=Table2[[#This Row],[Protein]],""))&amp;" ","")</f>
        <v xml:space="preserve"> gm </v>
      </c>
      <c r="P1640" s="6" t="b">
        <f>OR(ISNUMBER(FIND(" m ",Table2[[#This Row],[loc?]])),ISNUMBER(FIND(" mm ",Table2[[#This Row],[loc?]])))</f>
        <v>0</v>
      </c>
      <c r="Q1640" s="6" t="b">
        <f>AND(OR(ISNUMBER(FIND(" m ",Table2[[#This Row],[loc?]])),ISNUMBER(FIND(" mm ",Table2[[#This Row],[loc?]]))),SUBSTITUTE(SUBSTITUTE(Table2[[#This Row],[loc?]]," m ","")," mm ","")="")</f>
        <v>0</v>
      </c>
      <c r="R1640" s="36" cm="1">
        <f t="array" ref="R1640">AVERAGE(IF(Table2[[#This Row],[Min_aerobic_1]:[Min_aerobic_2]]="NA",0,Table2[[#This Row],[Min_aerobic_1]:[Min_aerobic_2]]))</f>
        <v>2.7400055885540799E-7</v>
      </c>
    </row>
    <row r="1641" spans="1:18" x14ac:dyDescent="0.35">
      <c r="A1641" s="4" t="s">
        <v>4882</v>
      </c>
      <c r="B1641" s="4" t="s">
        <v>4883</v>
      </c>
      <c r="C1641" s="4" t="s">
        <v>4884</v>
      </c>
      <c r="D1641" s="6">
        <v>3.9124617791318099E-6</v>
      </c>
      <c r="E1641" s="6">
        <v>3.3310483446504201E-6</v>
      </c>
      <c r="F1641" s="6">
        <v>4.0273568480530801E-6</v>
      </c>
      <c r="G1641" s="6">
        <v>3.7485351371945801E-6</v>
      </c>
      <c r="H1641" s="6">
        <v>3.7032820971340302E-6</v>
      </c>
      <c r="I1641" s="6">
        <v>3.5049902738949399E-6</v>
      </c>
      <c r="J1641" s="6">
        <v>3.9000687023648903E-6</v>
      </c>
      <c r="K1641" s="6">
        <v>3.8459511623145404E-6</v>
      </c>
      <c r="L1641" s="6">
        <v>4.2218557265579701E-6</v>
      </c>
      <c r="M1641" s="6">
        <v>4.0125309957698598E-6</v>
      </c>
      <c r="N1641" s="4" t="b">
        <f>_xlfn.XLOOKUP(Table2[[#This Row],[Protein]],Table3[name],Table3[subloc_assigned],"")&lt;&gt;""</f>
        <v>0</v>
      </c>
      <c r="O1641" s="6" t="str" cm="1">
        <f t="array" ref="O1641">IF(Table2[[#This Row],[modeled?]]," "&amp;_xlfn.TEXTJOIN(" ",FALSE,_xlfn._xlws.FILTER(Table3[subloc_assigned],Table3[name]=Table2[[#This Row],[Protein]],""))&amp;" ","")</f>
        <v/>
      </c>
      <c r="P1641" s="6" t="b">
        <f>OR(ISNUMBER(FIND(" m ",Table2[[#This Row],[loc?]])),ISNUMBER(FIND(" mm ",Table2[[#This Row],[loc?]])))</f>
        <v>0</v>
      </c>
      <c r="Q1641" s="6" t="b">
        <f>AND(OR(ISNUMBER(FIND(" m ",Table2[[#This Row],[loc?]])),ISNUMBER(FIND(" mm ",Table2[[#This Row],[loc?]]))),SUBSTITUTE(SUBSTITUTE(Table2[[#This Row],[loc?]]," m ","")," mm ","")="")</f>
        <v>0</v>
      </c>
      <c r="R1641" s="36" cm="1">
        <f t="array" ref="R1641">AVERAGE(IF(Table2[[#This Row],[Min_aerobic_1]:[Min_aerobic_2]]="NA",0,Table2[[#This Row],[Min_aerobic_1]:[Min_aerobic_2]]))</f>
        <v>3.6217550618911152E-6</v>
      </c>
    </row>
    <row r="1642" spans="1:18" x14ac:dyDescent="0.35">
      <c r="A1642" s="4" t="s">
        <v>4885</v>
      </c>
      <c r="B1642" s="4" t="s">
        <v>4886</v>
      </c>
      <c r="C1642" s="4" t="s">
        <v>4887</v>
      </c>
      <c r="D1642" s="6">
        <v>2.3030385747916101E-5</v>
      </c>
      <c r="E1642" s="6">
        <v>1.94800012550985E-5</v>
      </c>
      <c r="F1642" s="6">
        <v>2.8529362424600999E-5</v>
      </c>
      <c r="G1642" s="6">
        <v>2.86167380162727E-5</v>
      </c>
      <c r="H1642" s="6">
        <v>1.46190369694525E-5</v>
      </c>
      <c r="I1642" s="6">
        <v>1.5944905403944399E-5</v>
      </c>
      <c r="J1642" s="6">
        <v>1.5508410798637099E-5</v>
      </c>
      <c r="K1642" s="6">
        <v>1.76700969985505E-5</v>
      </c>
      <c r="L1642" s="6">
        <v>1.8566033313539002E-5</v>
      </c>
      <c r="M1642" s="6">
        <v>1.78394946256526E-5</v>
      </c>
      <c r="N1642" s="4" t="b">
        <f>_xlfn.XLOOKUP(Table2[[#This Row],[Protein]],Table3[name],Table3[subloc_assigned],"")&lt;&gt;""</f>
        <v>0</v>
      </c>
      <c r="O1642" s="6" t="str" cm="1">
        <f t="array" ref="O1642">IF(Table2[[#This Row],[modeled?]]," "&amp;_xlfn.TEXTJOIN(" ",FALSE,_xlfn._xlws.FILTER(Table3[subloc_assigned],Table3[name]=Table2[[#This Row],[Protein]],""))&amp;" ","")</f>
        <v/>
      </c>
      <c r="P1642" s="6" t="b">
        <f>OR(ISNUMBER(FIND(" m ",Table2[[#This Row],[loc?]])),ISNUMBER(FIND(" mm ",Table2[[#This Row],[loc?]])))</f>
        <v>0</v>
      </c>
      <c r="Q1642" s="6" t="b">
        <f>AND(OR(ISNUMBER(FIND(" m ",Table2[[#This Row],[loc?]])),ISNUMBER(FIND(" mm ",Table2[[#This Row],[loc?]]))),SUBSTITUTE(SUBSTITUTE(Table2[[#This Row],[loc?]]," m ","")," mm ","")="")</f>
        <v>0</v>
      </c>
      <c r="R1642" s="36" cm="1">
        <f t="array" ref="R1642">AVERAGE(IF(Table2[[#This Row],[Min_aerobic_1]:[Min_aerobic_2]]="NA",0,Table2[[#This Row],[Min_aerobic_1]:[Min_aerobic_2]]))</f>
        <v>2.12551935015073E-5</v>
      </c>
    </row>
    <row r="1643" spans="1:18" x14ac:dyDescent="0.35">
      <c r="A1643" s="4" t="s">
        <v>4888</v>
      </c>
      <c r="B1643" s="4" t="s">
        <v>4889</v>
      </c>
      <c r="C1643" s="4" t="s">
        <v>4890</v>
      </c>
      <c r="D1643" s="6">
        <v>2.1982181119074901E-5</v>
      </c>
      <c r="E1643" s="6">
        <v>1.9869738047521101E-5</v>
      </c>
      <c r="F1643" s="6">
        <v>2.2537989502315999E-5</v>
      </c>
      <c r="G1643" s="6">
        <v>2.3293037561213199E-5</v>
      </c>
      <c r="H1643" s="6">
        <v>1.0902515485618201E-5</v>
      </c>
      <c r="I1643" s="6">
        <v>1.0875130227995E-5</v>
      </c>
      <c r="J1643" s="6">
        <v>1.20922225218524E-5</v>
      </c>
      <c r="K1643" s="6">
        <v>1.07604571288158E-5</v>
      </c>
      <c r="L1643" s="6">
        <v>1.2779566890380599E-5</v>
      </c>
      <c r="M1643" s="6">
        <v>1.27020082372637E-5</v>
      </c>
      <c r="N1643" s="4" t="b">
        <f>_xlfn.XLOOKUP(Table2[[#This Row],[Protein]],Table3[name],Table3[subloc_assigned],"")&lt;&gt;""</f>
        <v>0</v>
      </c>
      <c r="O1643" s="6" t="str" cm="1">
        <f t="array" ref="O1643">IF(Table2[[#This Row],[modeled?]]," "&amp;_xlfn.TEXTJOIN(" ",FALSE,_xlfn._xlws.FILTER(Table3[subloc_assigned],Table3[name]=Table2[[#This Row],[Protein]],""))&amp;" ","")</f>
        <v/>
      </c>
      <c r="P1643" s="6" t="b">
        <f>OR(ISNUMBER(FIND(" m ",Table2[[#This Row],[loc?]])),ISNUMBER(FIND(" mm ",Table2[[#This Row],[loc?]])))</f>
        <v>0</v>
      </c>
      <c r="Q1643" s="6" t="b">
        <f>AND(OR(ISNUMBER(FIND(" m ",Table2[[#This Row],[loc?]])),ISNUMBER(FIND(" mm ",Table2[[#This Row],[loc?]]))),SUBSTITUTE(SUBSTITUTE(Table2[[#This Row],[loc?]]," m ","")," mm ","")="")</f>
        <v>0</v>
      </c>
      <c r="R1643" s="36" cm="1">
        <f t="array" ref="R1643">AVERAGE(IF(Table2[[#This Row],[Min_aerobic_1]:[Min_aerobic_2]]="NA",0,Table2[[#This Row],[Min_aerobic_1]:[Min_aerobic_2]]))</f>
        <v>2.0925959583298001E-5</v>
      </c>
    </row>
    <row r="1644" spans="1:18" x14ac:dyDescent="0.35">
      <c r="A1644" s="4" t="s">
        <v>4891</v>
      </c>
      <c r="B1644" s="4" t="s">
        <v>4892</v>
      </c>
      <c r="C1644" s="4" t="s">
        <v>4892</v>
      </c>
      <c r="D1644" s="6">
        <v>2.0377792381559101E-5</v>
      </c>
      <c r="E1644" s="6">
        <v>1.7319097882654901E-5</v>
      </c>
      <c r="F1644" s="6">
        <v>1.9438117350075501E-5</v>
      </c>
      <c r="G1644" s="6">
        <v>1.96022389577166E-5</v>
      </c>
      <c r="H1644" s="6">
        <v>1.9924157733140901E-5</v>
      </c>
      <c r="I1644" s="6">
        <v>1.8834916169049601E-5</v>
      </c>
      <c r="J1644" s="6">
        <v>2.09471366589694E-5</v>
      </c>
      <c r="K1644" s="6">
        <v>2.0698876357879901E-5</v>
      </c>
      <c r="L1644" s="6">
        <v>2.1223831816552798E-5</v>
      </c>
      <c r="M1644" s="6">
        <v>2.0968656186982998E-5</v>
      </c>
      <c r="N1644" s="4" t="b">
        <f>_xlfn.XLOOKUP(Table2[[#This Row],[Protein]],Table3[name],Table3[subloc_assigned],"")&lt;&gt;""</f>
        <v>0</v>
      </c>
      <c r="O1644" s="6" t="str" cm="1">
        <f t="array" ref="O1644">IF(Table2[[#This Row],[modeled?]]," "&amp;_xlfn.TEXTJOIN(" ",FALSE,_xlfn._xlws.FILTER(Table3[subloc_assigned],Table3[name]=Table2[[#This Row],[Protein]],""))&amp;" ","")</f>
        <v/>
      </c>
      <c r="P1644" s="6" t="b">
        <f>OR(ISNUMBER(FIND(" m ",Table2[[#This Row],[loc?]])),ISNUMBER(FIND(" mm ",Table2[[#This Row],[loc?]])))</f>
        <v>0</v>
      </c>
      <c r="Q1644" s="6" t="b">
        <f>AND(OR(ISNUMBER(FIND(" m ",Table2[[#This Row],[loc?]])),ISNUMBER(FIND(" mm ",Table2[[#This Row],[loc?]]))),SUBSTITUTE(SUBSTITUTE(Table2[[#This Row],[loc?]]," m ","")," mm ","")="")</f>
        <v>0</v>
      </c>
      <c r="R1644" s="36" cm="1">
        <f t="array" ref="R1644">AVERAGE(IF(Table2[[#This Row],[Min_aerobic_1]:[Min_aerobic_2]]="NA",0,Table2[[#This Row],[Min_aerobic_1]:[Min_aerobic_2]]))</f>
        <v>1.8848445132107003E-5</v>
      </c>
    </row>
    <row r="1645" spans="1:18" x14ac:dyDescent="0.35">
      <c r="A1645" s="4" t="s">
        <v>4893</v>
      </c>
      <c r="B1645" s="4" t="s">
        <v>4894</v>
      </c>
      <c r="C1645" s="4" t="s">
        <v>4895</v>
      </c>
      <c r="D1645" s="4">
        <v>3.33567886842587E-4</v>
      </c>
      <c r="E1645" s="4">
        <v>2.8929969390597399E-4</v>
      </c>
      <c r="F1645" s="4">
        <v>3.5572392433685397E-4</v>
      </c>
      <c r="G1645" s="4">
        <v>3.4799302481747902E-4</v>
      </c>
      <c r="H1645" s="4">
        <v>5.1409027180309395E-4</v>
      </c>
      <c r="I1645" s="4">
        <v>5.1625662796876898E-4</v>
      </c>
      <c r="J1645" s="4">
        <v>5.0659762611562605E-4</v>
      </c>
      <c r="K1645" s="4">
        <v>5.1171233249530602E-4</v>
      </c>
      <c r="L1645" s="4">
        <v>5.3000963951944002E-4</v>
      </c>
      <c r="M1645" s="4">
        <v>5.4566129280989397E-4</v>
      </c>
      <c r="N1645" s="4" t="b">
        <f>_xlfn.XLOOKUP(Table2[[#This Row],[Protein]],Table3[name],Table3[subloc_assigned],"")&lt;&gt;""</f>
        <v>0</v>
      </c>
      <c r="O1645" s="6" t="str" cm="1">
        <f t="array" ref="O1645">IF(Table2[[#This Row],[modeled?]]," "&amp;_xlfn.TEXTJOIN(" ",FALSE,_xlfn._xlws.FILTER(Table3[subloc_assigned],Table3[name]=Table2[[#This Row],[Protein]],""))&amp;" ","")</f>
        <v/>
      </c>
      <c r="P1645" s="6" t="b">
        <f>OR(ISNUMBER(FIND(" m ",Table2[[#This Row],[loc?]])),ISNUMBER(FIND(" mm ",Table2[[#This Row],[loc?]])))</f>
        <v>0</v>
      </c>
      <c r="Q1645" s="6" t="b">
        <f>AND(OR(ISNUMBER(FIND(" m ",Table2[[#This Row],[loc?]])),ISNUMBER(FIND(" mm ",Table2[[#This Row],[loc?]]))),SUBSTITUTE(SUBSTITUTE(Table2[[#This Row],[loc?]]," m ","")," mm ","")="")</f>
        <v>0</v>
      </c>
      <c r="R1645" s="36" cm="1">
        <f t="array" ref="R1645">AVERAGE(IF(Table2[[#This Row],[Min_aerobic_1]:[Min_aerobic_2]]="NA",0,Table2[[#This Row],[Min_aerobic_1]:[Min_aerobic_2]]))</f>
        <v>3.1143379037428052E-4</v>
      </c>
    </row>
    <row r="1646" spans="1:18" x14ac:dyDescent="0.35">
      <c r="A1646" s="4" t="s">
        <v>4896</v>
      </c>
      <c r="B1646" s="4" t="s">
        <v>4897</v>
      </c>
      <c r="C1646" s="4" t="s">
        <v>4898</v>
      </c>
      <c r="D1646" s="6">
        <v>1.27068391799001E-5</v>
      </c>
      <c r="E1646" s="6">
        <v>9.9196891361583194E-6</v>
      </c>
      <c r="F1646" s="6">
        <v>1.37776119899657E-5</v>
      </c>
      <c r="G1646" s="6">
        <v>1.33373445581922E-5</v>
      </c>
      <c r="H1646" s="6">
        <v>3.0807829680645302E-6</v>
      </c>
      <c r="I1646" s="6">
        <v>3.0189923703135198E-6</v>
      </c>
      <c r="J1646" s="6">
        <v>3.3468654642273002E-6</v>
      </c>
      <c r="K1646" s="6">
        <v>3.1172165899167399E-6</v>
      </c>
      <c r="L1646" s="6">
        <v>3.3453947079928498E-6</v>
      </c>
      <c r="M1646" s="6">
        <v>3.3220934332099999E-6</v>
      </c>
      <c r="N1646" s="4" t="b">
        <f>_xlfn.XLOOKUP(Table2[[#This Row],[Protein]],Table3[name],Table3[subloc_assigned],"")&lt;&gt;""</f>
        <v>0</v>
      </c>
      <c r="O1646" s="6" t="str" cm="1">
        <f t="array" ref="O1646">IF(Table2[[#This Row],[modeled?]]," "&amp;_xlfn.TEXTJOIN(" ",FALSE,_xlfn._xlws.FILTER(Table3[subloc_assigned],Table3[name]=Table2[[#This Row],[Protein]],""))&amp;" ","")</f>
        <v/>
      </c>
      <c r="P1646" s="6" t="b">
        <f>OR(ISNUMBER(FIND(" m ",Table2[[#This Row],[loc?]])),ISNUMBER(FIND(" mm ",Table2[[#This Row],[loc?]])))</f>
        <v>0</v>
      </c>
      <c r="Q1646" s="6" t="b">
        <f>AND(OR(ISNUMBER(FIND(" m ",Table2[[#This Row],[loc?]])),ISNUMBER(FIND(" mm ",Table2[[#This Row],[loc?]]))),SUBSTITUTE(SUBSTITUTE(Table2[[#This Row],[loc?]]," m ","")," mm ","")="")</f>
        <v>0</v>
      </c>
      <c r="R1646" s="36" cm="1">
        <f t="array" ref="R1646">AVERAGE(IF(Table2[[#This Row],[Min_aerobic_1]:[Min_aerobic_2]]="NA",0,Table2[[#This Row],[Min_aerobic_1]:[Min_aerobic_2]]))</f>
        <v>1.1313264158029209E-5</v>
      </c>
    </row>
    <row r="1647" spans="1:18" x14ac:dyDescent="0.35">
      <c r="A1647" s="4" t="s">
        <v>4899</v>
      </c>
      <c r="B1647" s="4" t="s">
        <v>4900</v>
      </c>
      <c r="C1647" s="4" t="s">
        <v>4901</v>
      </c>
      <c r="D1647" s="6">
        <v>2.6413969831200999E-6</v>
      </c>
      <c r="E1647" s="6">
        <v>2.54494855362997E-6</v>
      </c>
      <c r="F1647" s="6">
        <v>2.9670474879155199E-6</v>
      </c>
      <c r="G1647" s="6">
        <v>3.1426838516956902E-6</v>
      </c>
      <c r="H1647" s="6">
        <v>1.8587557856787001E-6</v>
      </c>
      <c r="I1647" s="6">
        <v>1.85301278369545E-6</v>
      </c>
      <c r="J1647" s="6">
        <v>1.8912686053263899E-6</v>
      </c>
      <c r="K1647" s="6">
        <v>2.0275487191874398E-6</v>
      </c>
      <c r="L1647" s="6">
        <v>2.0943638684118499E-6</v>
      </c>
      <c r="M1647" s="6">
        <v>2.06799337263601E-6</v>
      </c>
      <c r="N1647" s="4" t="b">
        <f>_xlfn.XLOOKUP(Table2[[#This Row],[Protein]],Table3[name],Table3[subloc_assigned],"")&lt;&gt;""</f>
        <v>0</v>
      </c>
      <c r="O1647" s="6" t="str" cm="1">
        <f t="array" ref="O1647">IF(Table2[[#This Row],[modeled?]]," "&amp;_xlfn.TEXTJOIN(" ",FALSE,_xlfn._xlws.FILTER(Table3[subloc_assigned],Table3[name]=Table2[[#This Row],[Protein]],""))&amp;" ","")</f>
        <v/>
      </c>
      <c r="P1647" s="6" t="b">
        <f>OR(ISNUMBER(FIND(" m ",Table2[[#This Row],[loc?]])),ISNUMBER(FIND(" mm ",Table2[[#This Row],[loc?]])))</f>
        <v>0</v>
      </c>
      <c r="Q1647" s="6" t="b">
        <f>AND(OR(ISNUMBER(FIND(" m ",Table2[[#This Row],[loc?]])),ISNUMBER(FIND(" mm ",Table2[[#This Row],[loc?]]))),SUBSTITUTE(SUBSTITUTE(Table2[[#This Row],[loc?]]," m ","")," mm ","")="")</f>
        <v>0</v>
      </c>
      <c r="R1647" s="36" cm="1">
        <f t="array" ref="R1647">AVERAGE(IF(Table2[[#This Row],[Min_aerobic_1]:[Min_aerobic_2]]="NA",0,Table2[[#This Row],[Min_aerobic_1]:[Min_aerobic_2]]))</f>
        <v>2.5931727683750352E-6</v>
      </c>
    </row>
    <row r="1648" spans="1:18" x14ac:dyDescent="0.35">
      <c r="A1648" s="4" t="s">
        <v>4902</v>
      </c>
      <c r="B1648" s="4" t="s">
        <v>4903</v>
      </c>
      <c r="C1648" s="4" t="s">
        <v>4904</v>
      </c>
      <c r="D1648" s="4">
        <v>1.0475755585514601E-3</v>
      </c>
      <c r="E1648" s="4">
        <v>9.3084965813068198E-4</v>
      </c>
      <c r="F1648" s="4">
        <v>1.1815448902542801E-3</v>
      </c>
      <c r="G1648" s="4">
        <v>1.1444052268684501E-3</v>
      </c>
      <c r="H1648" s="4">
        <v>1.0045915932240801E-3</v>
      </c>
      <c r="I1648" s="4">
        <v>1.0835675610192E-3</v>
      </c>
      <c r="J1648" s="4">
        <v>1.0280476227456899E-3</v>
      </c>
      <c r="K1648" s="4">
        <v>1.29333494675014E-3</v>
      </c>
      <c r="L1648" s="4">
        <v>1.30451323057295E-3</v>
      </c>
      <c r="M1648" s="4">
        <v>1.31762398607792E-3</v>
      </c>
      <c r="N1648" s="4" t="b">
        <f>_xlfn.XLOOKUP(Table2[[#This Row],[Protein]],Table3[name],Table3[subloc_assigned],"")&lt;&gt;""</f>
        <v>1</v>
      </c>
      <c r="O1648" s="6" t="str" cm="1">
        <f t="array" ref="O1648">IF(Table2[[#This Row],[modeled?]]," "&amp;_xlfn.TEXTJOIN(" ",FALSE,_xlfn._xlws.FILTER(Table3[subloc_assigned],Table3[name]=Table2[[#This Row],[Protein]],""))&amp;" ","")</f>
        <v xml:space="preserve"> c </v>
      </c>
      <c r="P1648" s="6" t="b">
        <f>OR(ISNUMBER(FIND(" m ",Table2[[#This Row],[loc?]])),ISNUMBER(FIND(" mm ",Table2[[#This Row],[loc?]])))</f>
        <v>0</v>
      </c>
      <c r="Q1648" s="6" t="b">
        <f>AND(OR(ISNUMBER(FIND(" m ",Table2[[#This Row],[loc?]])),ISNUMBER(FIND(" mm ",Table2[[#This Row],[loc?]]))),SUBSTITUTE(SUBSTITUTE(Table2[[#This Row],[loc?]]," m ","")," mm ","")="")</f>
        <v>0</v>
      </c>
      <c r="R1648" s="36" cm="1">
        <f t="array" ref="R1648">AVERAGE(IF(Table2[[#This Row],[Min_aerobic_1]:[Min_aerobic_2]]="NA",0,Table2[[#This Row],[Min_aerobic_1]:[Min_aerobic_2]]))</f>
        <v>9.8921260834107104E-4</v>
      </c>
    </row>
    <row r="1649" spans="1:18" x14ac:dyDescent="0.35">
      <c r="A1649" s="4" t="s">
        <v>4905</v>
      </c>
      <c r="B1649" s="4" t="s">
        <v>4906</v>
      </c>
      <c r="C1649" s="4" t="s">
        <v>4907</v>
      </c>
      <c r="D1649" s="6">
        <v>3.3977623973795298E-5</v>
      </c>
      <c r="E1649" s="6">
        <v>3.8517242693008001E-5</v>
      </c>
      <c r="F1649" s="6">
        <v>4.0172551198034902E-5</v>
      </c>
      <c r="G1649" s="6">
        <v>3.9499328891071897E-5</v>
      </c>
      <c r="H1649" s="6">
        <v>1.7466805088281799E-5</v>
      </c>
      <c r="I1649" s="6">
        <v>1.8188623747701201E-5</v>
      </c>
      <c r="J1649" s="6">
        <v>1.7659959778725901E-5</v>
      </c>
      <c r="K1649" s="6">
        <v>2.07360474897053E-5</v>
      </c>
      <c r="L1649" s="6">
        <v>2.2136108574352101E-5</v>
      </c>
      <c r="M1649" s="6">
        <v>2.1827911693762601E-5</v>
      </c>
      <c r="N1649" s="4" t="b">
        <f>_xlfn.XLOOKUP(Table2[[#This Row],[Protein]],Table3[name],Table3[subloc_assigned],"")&lt;&gt;""</f>
        <v>0</v>
      </c>
      <c r="O1649" s="6" t="str" cm="1">
        <f t="array" ref="O1649">IF(Table2[[#This Row],[modeled?]]," "&amp;_xlfn.TEXTJOIN(" ",FALSE,_xlfn._xlws.FILTER(Table3[subloc_assigned],Table3[name]=Table2[[#This Row],[Protein]],""))&amp;" ","")</f>
        <v/>
      </c>
      <c r="P1649" s="6" t="b">
        <f>OR(ISNUMBER(FIND(" m ",Table2[[#This Row],[loc?]])),ISNUMBER(FIND(" mm ",Table2[[#This Row],[loc?]])))</f>
        <v>0</v>
      </c>
      <c r="Q1649" s="6" t="b">
        <f>AND(OR(ISNUMBER(FIND(" m ",Table2[[#This Row],[loc?]])),ISNUMBER(FIND(" mm ",Table2[[#This Row],[loc?]]))),SUBSTITUTE(SUBSTITUTE(Table2[[#This Row],[loc?]]," m ","")," mm ","")="")</f>
        <v>0</v>
      </c>
      <c r="R1649" s="36" cm="1">
        <f t="array" ref="R1649">AVERAGE(IF(Table2[[#This Row],[Min_aerobic_1]:[Min_aerobic_2]]="NA",0,Table2[[#This Row],[Min_aerobic_1]:[Min_aerobic_2]]))</f>
        <v>3.6247433333401653E-5</v>
      </c>
    </row>
    <row r="1650" spans="1:18" x14ac:dyDescent="0.35">
      <c r="A1650" s="4" t="s">
        <v>4908</v>
      </c>
      <c r="B1650" s="4" t="s">
        <v>4909</v>
      </c>
      <c r="C1650" s="4" t="s">
        <v>4910</v>
      </c>
      <c r="D1650" s="6">
        <v>3.5347513354390598E-5</v>
      </c>
      <c r="E1650" s="6">
        <v>4.34499301107105E-5</v>
      </c>
      <c r="F1650" s="6">
        <v>4.0068421315338198E-5</v>
      </c>
      <c r="G1650" s="6">
        <v>4.1799212529534198E-5</v>
      </c>
      <c r="H1650" s="6">
        <v>3.8092714449375401E-5</v>
      </c>
      <c r="I1650" s="6">
        <v>3.9334299660102897E-5</v>
      </c>
      <c r="J1650" s="6">
        <v>3.9383796480615103E-5</v>
      </c>
      <c r="K1650" s="6">
        <v>4.6579323328164402E-5</v>
      </c>
      <c r="L1650" s="6">
        <v>4.6836719894191002E-5</v>
      </c>
      <c r="M1650" s="6">
        <v>4.6831958244433603E-5</v>
      </c>
      <c r="N1650" s="4" t="b">
        <f>_xlfn.XLOOKUP(Table2[[#This Row],[Protein]],Table3[name],Table3[subloc_assigned],"")&lt;&gt;""</f>
        <v>1</v>
      </c>
      <c r="O1650" s="6" t="str" cm="1">
        <f t="array" ref="O1650">IF(Table2[[#This Row],[modeled?]]," "&amp;_xlfn.TEXTJOIN(" ",FALSE,_xlfn._xlws.FILTER(Table3[subloc_assigned],Table3[name]=Table2[[#This Row],[Protein]],""))&amp;" ","")</f>
        <v xml:space="preserve"> c </v>
      </c>
      <c r="P1650" s="6" t="b">
        <f>OR(ISNUMBER(FIND(" m ",Table2[[#This Row],[loc?]])),ISNUMBER(FIND(" mm ",Table2[[#This Row],[loc?]])))</f>
        <v>0</v>
      </c>
      <c r="Q1650" s="6" t="b">
        <f>AND(OR(ISNUMBER(FIND(" m ",Table2[[#This Row],[loc?]])),ISNUMBER(FIND(" mm ",Table2[[#This Row],[loc?]]))),SUBSTITUTE(SUBSTITUTE(Table2[[#This Row],[loc?]]," m ","")," mm ","")="")</f>
        <v>0</v>
      </c>
      <c r="R1650" s="36" cm="1">
        <f t="array" ref="R1650">AVERAGE(IF(Table2[[#This Row],[Min_aerobic_1]:[Min_aerobic_2]]="NA",0,Table2[[#This Row],[Min_aerobic_1]:[Min_aerobic_2]]))</f>
        <v>3.9398721732550546E-5</v>
      </c>
    </row>
    <row r="1651" spans="1:18" x14ac:dyDescent="0.35">
      <c r="A1651" s="4" t="s">
        <v>4911</v>
      </c>
      <c r="B1651" s="4" t="s">
        <v>4912</v>
      </c>
      <c r="C1651" s="4" t="s">
        <v>4913</v>
      </c>
      <c r="D1651" s="4">
        <v>5.0654868963548305E-4</v>
      </c>
      <c r="E1651" s="4">
        <v>4.7456126601050298E-4</v>
      </c>
      <c r="F1651" s="4">
        <v>2.2884602474935499E-4</v>
      </c>
      <c r="G1651" s="4">
        <v>2.39558522652176E-4</v>
      </c>
      <c r="H1651" s="4">
        <v>2.9645953881176002E-4</v>
      </c>
      <c r="I1651" s="4">
        <v>2.9944600142451099E-4</v>
      </c>
      <c r="J1651" s="4">
        <v>3.0209804409337201E-4</v>
      </c>
      <c r="K1651" s="4">
        <v>1.7163917414320901E-4</v>
      </c>
      <c r="L1651" s="4">
        <v>1.8931101076672001E-4</v>
      </c>
      <c r="M1651" s="4">
        <v>2.0257964969804101E-4</v>
      </c>
      <c r="N1651" s="4" t="b">
        <f>_xlfn.XLOOKUP(Table2[[#This Row],[Protein]],Table3[name],Table3[subloc_assigned],"")&lt;&gt;""</f>
        <v>1</v>
      </c>
      <c r="O1651" s="6" t="str" cm="1">
        <f t="array" ref="O1651">IF(Table2[[#This Row],[modeled?]]," "&amp;_xlfn.TEXTJOIN(" ",FALSE,_xlfn._xlws.FILTER(Table3[subloc_assigned],Table3[name]=Table2[[#This Row],[Protein]],""))&amp;" ","")</f>
        <v xml:space="preserve"> mm </v>
      </c>
      <c r="P1651" s="6" t="b">
        <f>OR(ISNUMBER(FIND(" m ",Table2[[#This Row],[loc?]])),ISNUMBER(FIND(" mm ",Table2[[#This Row],[loc?]])))</f>
        <v>1</v>
      </c>
      <c r="Q1651" s="6" t="b">
        <f>AND(OR(ISNUMBER(FIND(" m ",Table2[[#This Row],[loc?]])),ISNUMBER(FIND(" mm ",Table2[[#This Row],[loc?]]))),SUBSTITUTE(SUBSTITUTE(Table2[[#This Row],[loc?]]," m ","")," mm ","")="")</f>
        <v>1</v>
      </c>
      <c r="R1651" s="36" cm="1">
        <f t="array" ref="R1651">AVERAGE(IF(Table2[[#This Row],[Min_aerobic_1]:[Min_aerobic_2]]="NA",0,Table2[[#This Row],[Min_aerobic_1]:[Min_aerobic_2]]))</f>
        <v>4.9055497782299297E-4</v>
      </c>
    </row>
    <row r="1652" spans="1:18" x14ac:dyDescent="0.35">
      <c r="A1652" s="4" t="s">
        <v>4914</v>
      </c>
      <c r="B1652" s="4" t="s">
        <v>4915</v>
      </c>
      <c r="C1652" s="4" t="s">
        <v>4916</v>
      </c>
      <c r="D1652" s="6">
        <v>7.5000959305723798E-6</v>
      </c>
      <c r="E1652" s="6">
        <v>6.4714268005649E-6</v>
      </c>
      <c r="F1652" s="6">
        <v>9.0274341454533793E-6</v>
      </c>
      <c r="G1652" s="6">
        <v>7.3287087105507801E-6</v>
      </c>
      <c r="H1652" s="6">
        <v>4.6620936130348904E-6</v>
      </c>
      <c r="I1652" s="6">
        <v>5.0375181572545903E-6</v>
      </c>
      <c r="J1652" s="6">
        <v>5.50158426910828E-6</v>
      </c>
      <c r="K1652" s="6">
        <v>5.26676158329105E-6</v>
      </c>
      <c r="L1652" s="6">
        <v>5.7079182738216301E-6</v>
      </c>
      <c r="M1652" s="6">
        <v>5.5053818667196001E-6</v>
      </c>
      <c r="N1652" s="4" t="b">
        <f>_xlfn.XLOOKUP(Table2[[#This Row],[Protein]],Table3[name],Table3[subloc_assigned],"")&lt;&gt;""</f>
        <v>0</v>
      </c>
      <c r="O1652" s="6" t="str" cm="1">
        <f t="array" ref="O1652">IF(Table2[[#This Row],[modeled?]]," "&amp;_xlfn.TEXTJOIN(" ",FALSE,_xlfn._xlws.FILTER(Table3[subloc_assigned],Table3[name]=Table2[[#This Row],[Protein]],""))&amp;" ","")</f>
        <v/>
      </c>
      <c r="P1652" s="6" t="b">
        <f>OR(ISNUMBER(FIND(" m ",Table2[[#This Row],[loc?]])),ISNUMBER(FIND(" mm ",Table2[[#This Row],[loc?]])))</f>
        <v>0</v>
      </c>
      <c r="Q1652" s="6" t="b">
        <f>AND(OR(ISNUMBER(FIND(" m ",Table2[[#This Row],[loc?]])),ISNUMBER(FIND(" mm ",Table2[[#This Row],[loc?]]))),SUBSTITUTE(SUBSTITUTE(Table2[[#This Row],[loc?]]," m ","")," mm ","")="")</f>
        <v>0</v>
      </c>
      <c r="R1652" s="36" cm="1">
        <f t="array" ref="R1652">AVERAGE(IF(Table2[[#This Row],[Min_aerobic_1]:[Min_aerobic_2]]="NA",0,Table2[[#This Row],[Min_aerobic_1]:[Min_aerobic_2]]))</f>
        <v>6.9857613655686399E-6</v>
      </c>
    </row>
    <row r="1653" spans="1:18" x14ac:dyDescent="0.35">
      <c r="A1653" s="4" t="s">
        <v>4917</v>
      </c>
      <c r="B1653" s="4" t="s">
        <v>4918</v>
      </c>
      <c r="C1653" s="4" t="s">
        <v>4919</v>
      </c>
      <c r="D1653" s="6">
        <v>5.8965109654003199E-7</v>
      </c>
      <c r="E1653" s="6">
        <v>7.4055557190307004E-7</v>
      </c>
      <c r="F1653" s="6">
        <v>6.6490732184357204E-7</v>
      </c>
      <c r="G1653" s="6">
        <v>7.0500334212208495E-7</v>
      </c>
      <c r="H1653" s="4" t="s">
        <v>19</v>
      </c>
      <c r="I1653" s="4" t="s">
        <v>19</v>
      </c>
      <c r="J1653" s="4" t="s">
        <v>19</v>
      </c>
      <c r="K1653" s="4" t="s">
        <v>19</v>
      </c>
      <c r="L1653" s="4" t="s">
        <v>19</v>
      </c>
      <c r="M1653" s="4" t="s">
        <v>19</v>
      </c>
      <c r="N1653" s="4" t="b">
        <f>_xlfn.XLOOKUP(Table2[[#This Row],[Protein]],Table3[name],Table3[subloc_assigned],"")&lt;&gt;""</f>
        <v>0</v>
      </c>
      <c r="O1653" s="6" t="str" cm="1">
        <f t="array" ref="O1653">IF(Table2[[#This Row],[modeled?]]," "&amp;_xlfn.TEXTJOIN(" ",FALSE,_xlfn._xlws.FILTER(Table3[subloc_assigned],Table3[name]=Table2[[#This Row],[Protein]],""))&amp;" ","")</f>
        <v/>
      </c>
      <c r="P1653" s="6" t="b">
        <f>OR(ISNUMBER(FIND(" m ",Table2[[#This Row],[loc?]])),ISNUMBER(FIND(" mm ",Table2[[#This Row],[loc?]])))</f>
        <v>0</v>
      </c>
      <c r="Q1653" s="6" t="b">
        <f>AND(OR(ISNUMBER(FIND(" m ",Table2[[#This Row],[loc?]])),ISNUMBER(FIND(" mm ",Table2[[#This Row],[loc?]]))),SUBSTITUTE(SUBSTITUTE(Table2[[#This Row],[loc?]]," m ","")," mm ","")="")</f>
        <v>0</v>
      </c>
      <c r="R1653" s="36" cm="1">
        <f t="array" ref="R1653">AVERAGE(IF(Table2[[#This Row],[Min_aerobic_1]:[Min_aerobic_2]]="NA",0,Table2[[#This Row],[Min_aerobic_1]:[Min_aerobic_2]]))</f>
        <v>6.6510333422155101E-7</v>
      </c>
    </row>
    <row r="1654" spans="1:18" x14ac:dyDescent="0.35">
      <c r="A1654" s="4" t="s">
        <v>4920</v>
      </c>
      <c r="B1654" s="4" t="s">
        <v>4921</v>
      </c>
      <c r="C1654" s="4" t="s">
        <v>4922</v>
      </c>
      <c r="D1654" s="6">
        <v>8.8558901442519699E-7</v>
      </c>
      <c r="E1654" s="6">
        <v>9.6485622404849908E-7</v>
      </c>
      <c r="F1654" s="6">
        <v>1.0159747643165801E-6</v>
      </c>
      <c r="G1654" s="6">
        <v>1.10881808084628E-6</v>
      </c>
      <c r="H1654" s="6">
        <v>7.9712455014843307E-6</v>
      </c>
      <c r="I1654" s="6">
        <v>7.2561677913581601E-6</v>
      </c>
      <c r="J1654" s="6">
        <v>8.1773999027159594E-6</v>
      </c>
      <c r="K1654" s="6">
        <v>8.0373772445737102E-6</v>
      </c>
      <c r="L1654" s="6">
        <v>8.3167122885873208E-6</v>
      </c>
      <c r="M1654" s="6">
        <v>8.8431639919355706E-6</v>
      </c>
      <c r="N1654" s="4" t="b">
        <f>_xlfn.XLOOKUP(Table2[[#This Row],[Protein]],Table3[name],Table3[subloc_assigned],"")&lt;&gt;""</f>
        <v>1</v>
      </c>
      <c r="O1654" s="6" t="str" cm="1">
        <f t="array" ref="O1654">IF(Table2[[#This Row],[modeled?]]," "&amp;_xlfn.TEXTJOIN(" ",FALSE,_xlfn._xlws.FILTER(Table3[subloc_assigned],Table3[name]=Table2[[#This Row],[Protein]],""))&amp;" ","")</f>
        <v xml:space="preserve"> rm </v>
      </c>
      <c r="P1654" s="6" t="b">
        <f>OR(ISNUMBER(FIND(" m ",Table2[[#This Row],[loc?]])),ISNUMBER(FIND(" mm ",Table2[[#This Row],[loc?]])))</f>
        <v>0</v>
      </c>
      <c r="Q1654" s="6" t="b">
        <f>AND(OR(ISNUMBER(FIND(" m ",Table2[[#This Row],[loc?]])),ISNUMBER(FIND(" mm ",Table2[[#This Row],[loc?]]))),SUBSTITUTE(SUBSTITUTE(Table2[[#This Row],[loc?]]," m ","")," mm ","")="")</f>
        <v>0</v>
      </c>
      <c r="R1654" s="36" cm="1">
        <f t="array" ref="R1654">AVERAGE(IF(Table2[[#This Row],[Min_aerobic_1]:[Min_aerobic_2]]="NA",0,Table2[[#This Row],[Min_aerobic_1]:[Min_aerobic_2]]))</f>
        <v>9.2522261923684803E-7</v>
      </c>
    </row>
    <row r="1655" spans="1:18" x14ac:dyDescent="0.35">
      <c r="A1655" s="4" t="s">
        <v>4923</v>
      </c>
      <c r="B1655" s="4" t="s">
        <v>4924</v>
      </c>
      <c r="C1655" s="4" t="s">
        <v>4925</v>
      </c>
      <c r="D1655" s="6">
        <v>2.5234965490641499E-5</v>
      </c>
      <c r="E1655" s="6">
        <v>3.0809381616636297E-5</v>
      </c>
      <c r="F1655" s="6">
        <v>2.6368867866355999E-5</v>
      </c>
      <c r="G1655" s="6">
        <v>2.73717458624895E-5</v>
      </c>
      <c r="H1655" s="6">
        <v>4.0588555487181403E-6</v>
      </c>
      <c r="I1655" s="6">
        <v>4.5128380215845603E-6</v>
      </c>
      <c r="J1655" s="6">
        <v>5.1311933941815696E-6</v>
      </c>
      <c r="K1655" s="6">
        <v>4.5832053189100501E-6</v>
      </c>
      <c r="L1655" s="6">
        <v>5.1039490470775197E-6</v>
      </c>
      <c r="M1655" s="6">
        <v>6.0155251248945603E-6</v>
      </c>
      <c r="N1655" s="4" t="b">
        <f>_xlfn.XLOOKUP(Table2[[#This Row],[Protein]],Table3[name],Table3[subloc_assigned],"")&lt;&gt;""</f>
        <v>1</v>
      </c>
      <c r="O1655" s="6" t="str" cm="1">
        <f t="array" ref="O1655">IF(Table2[[#This Row],[modeled?]]," "&amp;_xlfn.TEXTJOIN(" ",FALSE,_xlfn._xlws.FILTER(Table3[subloc_assigned],Table3[name]=Table2[[#This Row],[Protein]],""))&amp;" ","")</f>
        <v xml:space="preserve"> en </v>
      </c>
      <c r="P1655" s="6" t="b">
        <f>OR(ISNUMBER(FIND(" m ",Table2[[#This Row],[loc?]])),ISNUMBER(FIND(" mm ",Table2[[#This Row],[loc?]])))</f>
        <v>0</v>
      </c>
      <c r="Q1655" s="6" t="b">
        <f>AND(OR(ISNUMBER(FIND(" m ",Table2[[#This Row],[loc?]])),ISNUMBER(FIND(" mm ",Table2[[#This Row],[loc?]]))),SUBSTITUTE(SUBSTITUTE(Table2[[#This Row],[loc?]]," m ","")," mm ","")="")</f>
        <v>0</v>
      </c>
      <c r="R1655" s="36" cm="1">
        <f t="array" ref="R1655">AVERAGE(IF(Table2[[#This Row],[Min_aerobic_1]:[Min_aerobic_2]]="NA",0,Table2[[#This Row],[Min_aerobic_1]:[Min_aerobic_2]]))</f>
        <v>2.8022173553638898E-5</v>
      </c>
    </row>
    <row r="1656" spans="1:18" x14ac:dyDescent="0.35">
      <c r="A1656" s="4" t="s">
        <v>4926</v>
      </c>
      <c r="B1656" s="4" t="s">
        <v>4927</v>
      </c>
      <c r="C1656" s="4" t="s">
        <v>4928</v>
      </c>
      <c r="D1656" s="6">
        <v>5.3815735504755296E-6</v>
      </c>
      <c r="E1656" s="6">
        <v>4.54577659994835E-6</v>
      </c>
      <c r="F1656" s="6">
        <v>5.6911630798027402E-6</v>
      </c>
      <c r="G1656" s="6">
        <v>5.45273337035304E-6</v>
      </c>
      <c r="H1656" s="6">
        <v>2.1084718726345901E-6</v>
      </c>
      <c r="I1656" s="6">
        <v>1.99040598122954E-6</v>
      </c>
      <c r="J1656" s="6">
        <v>2.3923343147502299E-6</v>
      </c>
      <c r="K1656" s="6">
        <v>2.25745592475018E-6</v>
      </c>
      <c r="L1656" s="6">
        <v>2.3873927578020302E-6</v>
      </c>
      <c r="M1656" s="6">
        <v>2.4386602566190802E-6</v>
      </c>
      <c r="N1656" s="4" t="b">
        <f>_xlfn.XLOOKUP(Table2[[#This Row],[Protein]],Table3[name],Table3[subloc_assigned],"")&lt;&gt;""</f>
        <v>1</v>
      </c>
      <c r="O1656" s="6" t="str" cm="1">
        <f t="array" ref="O1656">IF(Table2[[#This Row],[modeled?]]," "&amp;_xlfn.TEXTJOIN(" ",FALSE,_xlfn._xlws.FILTER(Table3[subloc_assigned],Table3[name]=Table2[[#This Row],[Protein]],""))&amp;" ","")</f>
        <v xml:space="preserve"> en n </v>
      </c>
      <c r="P1656" s="6" t="b">
        <f>OR(ISNUMBER(FIND(" m ",Table2[[#This Row],[loc?]])),ISNUMBER(FIND(" mm ",Table2[[#This Row],[loc?]])))</f>
        <v>0</v>
      </c>
      <c r="Q1656" s="6" t="b">
        <f>AND(OR(ISNUMBER(FIND(" m ",Table2[[#This Row],[loc?]])),ISNUMBER(FIND(" mm ",Table2[[#This Row],[loc?]]))),SUBSTITUTE(SUBSTITUTE(Table2[[#This Row],[loc?]]," m ","")," mm ","")="")</f>
        <v>0</v>
      </c>
      <c r="R1656" s="36" cm="1">
        <f t="array" ref="R1656">AVERAGE(IF(Table2[[#This Row],[Min_aerobic_1]:[Min_aerobic_2]]="NA",0,Table2[[#This Row],[Min_aerobic_1]:[Min_aerobic_2]]))</f>
        <v>4.9636750752119394E-6</v>
      </c>
    </row>
    <row r="1657" spans="1:18" x14ac:dyDescent="0.35">
      <c r="A1657" s="4" t="s">
        <v>4929</v>
      </c>
      <c r="B1657" s="4" t="s">
        <v>4930</v>
      </c>
      <c r="C1657" s="4" t="s">
        <v>4931</v>
      </c>
      <c r="D1657" s="6">
        <v>2.68171845507722E-6</v>
      </c>
      <c r="E1657" s="6">
        <v>2.6594842813656401E-6</v>
      </c>
      <c r="F1657" s="6">
        <v>2.9878402357119502E-6</v>
      </c>
      <c r="G1657" s="6">
        <v>3.3163659372348701E-6</v>
      </c>
      <c r="H1657" s="4" t="s">
        <v>19</v>
      </c>
      <c r="I1657" s="4" t="s">
        <v>19</v>
      </c>
      <c r="J1657" s="4" t="s">
        <v>19</v>
      </c>
      <c r="K1657" s="4" t="s">
        <v>19</v>
      </c>
      <c r="L1657" s="4" t="s">
        <v>19</v>
      </c>
      <c r="M1657" s="4" t="s">
        <v>19</v>
      </c>
      <c r="N1657" s="4" t="b">
        <f>_xlfn.XLOOKUP(Table2[[#This Row],[Protein]],Table3[name],Table3[subloc_assigned],"")&lt;&gt;""</f>
        <v>0</v>
      </c>
      <c r="O1657" s="6" t="str" cm="1">
        <f t="array" ref="O1657">IF(Table2[[#This Row],[modeled?]]," "&amp;_xlfn.TEXTJOIN(" ",FALSE,_xlfn._xlws.FILTER(Table3[subloc_assigned],Table3[name]=Table2[[#This Row],[Protein]],""))&amp;" ","")</f>
        <v/>
      </c>
      <c r="P1657" s="6" t="b">
        <f>OR(ISNUMBER(FIND(" m ",Table2[[#This Row],[loc?]])),ISNUMBER(FIND(" mm ",Table2[[#This Row],[loc?]])))</f>
        <v>0</v>
      </c>
      <c r="Q1657" s="6" t="b">
        <f>AND(OR(ISNUMBER(FIND(" m ",Table2[[#This Row],[loc?]])),ISNUMBER(FIND(" mm ",Table2[[#This Row],[loc?]]))),SUBSTITUTE(SUBSTITUTE(Table2[[#This Row],[loc?]]," m ","")," mm ","")="")</f>
        <v>0</v>
      </c>
      <c r="R1657" s="36" cm="1">
        <f t="array" ref="R1657">AVERAGE(IF(Table2[[#This Row],[Min_aerobic_1]:[Min_aerobic_2]]="NA",0,Table2[[#This Row],[Min_aerobic_1]:[Min_aerobic_2]]))</f>
        <v>2.6706013682214299E-6</v>
      </c>
    </row>
    <row r="1658" spans="1:18" x14ac:dyDescent="0.35">
      <c r="A1658" s="4" t="s">
        <v>4932</v>
      </c>
      <c r="B1658" s="4" t="s">
        <v>4933</v>
      </c>
      <c r="C1658" s="4" t="s">
        <v>4934</v>
      </c>
      <c r="D1658" s="6">
        <v>4.7930258971190802E-5</v>
      </c>
      <c r="E1658" s="6">
        <v>4.56491964356041E-5</v>
      </c>
      <c r="F1658" s="6">
        <v>5.5771540347269098E-5</v>
      </c>
      <c r="G1658" s="6">
        <v>5.8382258666110698E-5</v>
      </c>
      <c r="H1658" s="6">
        <v>6.5829761880106905E-5</v>
      </c>
      <c r="I1658" s="6">
        <v>6.7418539269183098E-5</v>
      </c>
      <c r="J1658" s="6">
        <v>6.7872247161325006E-5</v>
      </c>
      <c r="K1658" s="6">
        <v>7.0578399918603605E-5</v>
      </c>
      <c r="L1658" s="6">
        <v>7.7728361624200906E-5</v>
      </c>
      <c r="M1658" s="6">
        <v>7.9965743289307298E-5</v>
      </c>
      <c r="N1658" s="4" t="b">
        <f>_xlfn.XLOOKUP(Table2[[#This Row],[Protein]],Table3[name],Table3[subloc_assigned],"")&lt;&gt;""</f>
        <v>0</v>
      </c>
      <c r="O1658" s="6" t="str" cm="1">
        <f t="array" ref="O1658">IF(Table2[[#This Row],[modeled?]]," "&amp;_xlfn.TEXTJOIN(" ",FALSE,_xlfn._xlws.FILTER(Table3[subloc_assigned],Table3[name]=Table2[[#This Row],[Protein]],""))&amp;" ","")</f>
        <v/>
      </c>
      <c r="P1658" s="6" t="b">
        <f>OR(ISNUMBER(FIND(" m ",Table2[[#This Row],[loc?]])),ISNUMBER(FIND(" mm ",Table2[[#This Row],[loc?]])))</f>
        <v>0</v>
      </c>
      <c r="Q1658" s="6" t="b">
        <f>AND(OR(ISNUMBER(FIND(" m ",Table2[[#This Row],[loc?]])),ISNUMBER(FIND(" mm ",Table2[[#This Row],[loc?]]))),SUBSTITUTE(SUBSTITUTE(Table2[[#This Row],[loc?]]," m ","")," mm ","")="")</f>
        <v>0</v>
      </c>
      <c r="R1658" s="36" cm="1">
        <f t="array" ref="R1658">AVERAGE(IF(Table2[[#This Row],[Min_aerobic_1]:[Min_aerobic_2]]="NA",0,Table2[[#This Row],[Min_aerobic_1]:[Min_aerobic_2]]))</f>
        <v>4.6789727703397448E-5</v>
      </c>
    </row>
    <row r="1659" spans="1:18" x14ac:dyDescent="0.35">
      <c r="A1659" s="4" t="s">
        <v>4935</v>
      </c>
      <c r="B1659" s="4" t="s">
        <v>4936</v>
      </c>
      <c r="C1659" s="4" t="s">
        <v>4937</v>
      </c>
      <c r="D1659" s="4">
        <v>9.8068048671788696E-4</v>
      </c>
      <c r="E1659" s="4">
        <v>1.08406342652752E-3</v>
      </c>
      <c r="F1659" s="4">
        <v>1.2891464185134499E-4</v>
      </c>
      <c r="G1659" s="4">
        <v>1.3438105022353701E-4</v>
      </c>
      <c r="H1659" s="4">
        <v>5.2949654949650295E-4</v>
      </c>
      <c r="I1659" s="4">
        <v>5.5224550262571604E-4</v>
      </c>
      <c r="J1659" s="4">
        <v>5.6015024541621701E-4</v>
      </c>
      <c r="K1659" s="6">
        <v>8.1986196763064904E-5</v>
      </c>
      <c r="L1659" s="6">
        <v>7.7886920847181296E-5</v>
      </c>
      <c r="M1659" s="6">
        <v>8.9728222757722701E-5</v>
      </c>
      <c r="N1659" s="4" t="b">
        <f>_xlfn.XLOOKUP(Table2[[#This Row],[Protein]],Table3[name],Table3[subloc_assigned],"")&lt;&gt;""</f>
        <v>1</v>
      </c>
      <c r="O1659" s="6" t="str" cm="1">
        <f t="array" ref="O1659">IF(Table2[[#This Row],[modeled?]]," "&amp;_xlfn.TEXTJOIN(" ",FALSE,_xlfn._xlws.FILTER(Table3[subloc_assigned],Table3[name]=Table2[[#This Row],[Protein]],""))&amp;" ","")</f>
        <v xml:space="preserve"> c </v>
      </c>
      <c r="P1659" s="6" t="b">
        <f>OR(ISNUMBER(FIND(" m ",Table2[[#This Row],[loc?]])),ISNUMBER(FIND(" mm ",Table2[[#This Row],[loc?]])))</f>
        <v>0</v>
      </c>
      <c r="Q1659" s="6" t="b">
        <f>AND(OR(ISNUMBER(FIND(" m ",Table2[[#This Row],[loc?]])),ISNUMBER(FIND(" mm ",Table2[[#This Row],[loc?]]))),SUBSTITUTE(SUBSTITUTE(Table2[[#This Row],[loc?]]," m ","")," mm ","")="")</f>
        <v>0</v>
      </c>
      <c r="R1659" s="36" cm="1">
        <f t="array" ref="R1659">AVERAGE(IF(Table2[[#This Row],[Min_aerobic_1]:[Min_aerobic_2]]="NA",0,Table2[[#This Row],[Min_aerobic_1]:[Min_aerobic_2]]))</f>
        <v>1.0323719566227036E-3</v>
      </c>
    </row>
    <row r="1660" spans="1:18" x14ac:dyDescent="0.35">
      <c r="A1660" s="4" t="s">
        <v>4938</v>
      </c>
      <c r="B1660" s="4" t="s">
        <v>4939</v>
      </c>
      <c r="C1660" s="4" t="s">
        <v>4940</v>
      </c>
      <c r="D1660" s="4">
        <v>1.3131142442423299E-3</v>
      </c>
      <c r="E1660" s="4">
        <v>1.1459635071994099E-3</v>
      </c>
      <c r="F1660" s="4">
        <v>1.8797011222781201E-4</v>
      </c>
      <c r="G1660" s="4">
        <v>1.82629746199081E-4</v>
      </c>
      <c r="H1660" s="4">
        <v>1.2734384796093199E-3</v>
      </c>
      <c r="I1660" s="4">
        <v>1.3316999940461299E-3</v>
      </c>
      <c r="J1660" s="4">
        <v>1.2957806700610499E-3</v>
      </c>
      <c r="K1660" s="4">
        <v>2.9297608284471798E-4</v>
      </c>
      <c r="L1660" s="4">
        <v>2.8675734119731899E-4</v>
      </c>
      <c r="M1660" s="4">
        <v>2.9851047546787198E-4</v>
      </c>
      <c r="N1660" s="4" t="b">
        <f>_xlfn.XLOOKUP(Table2[[#This Row],[Protein]],Table3[name],Table3[subloc_assigned],"")&lt;&gt;""</f>
        <v>1</v>
      </c>
      <c r="O1660" s="6" t="str" cm="1">
        <f t="array" ref="O1660">IF(Table2[[#This Row],[modeled?]]," "&amp;_xlfn.TEXTJOIN(" ",FALSE,_xlfn._xlws.FILTER(Table3[subloc_assigned],Table3[name]=Table2[[#This Row],[Protein]],""))&amp;" ","")</f>
        <v xml:space="preserve"> c </v>
      </c>
      <c r="P1660" s="6" t="b">
        <f>OR(ISNUMBER(FIND(" m ",Table2[[#This Row],[loc?]])),ISNUMBER(FIND(" mm ",Table2[[#This Row],[loc?]])))</f>
        <v>0</v>
      </c>
      <c r="Q1660" s="6" t="b">
        <f>AND(OR(ISNUMBER(FIND(" m ",Table2[[#This Row],[loc?]])),ISNUMBER(FIND(" mm ",Table2[[#This Row],[loc?]]))),SUBSTITUTE(SUBSTITUTE(Table2[[#This Row],[loc?]]," m ","")," mm ","")="")</f>
        <v>0</v>
      </c>
      <c r="R1660" s="36" cm="1">
        <f t="array" ref="R1660">AVERAGE(IF(Table2[[#This Row],[Min_aerobic_1]:[Min_aerobic_2]]="NA",0,Table2[[#This Row],[Min_aerobic_1]:[Min_aerobic_2]]))</f>
        <v>1.22953887572087E-3</v>
      </c>
    </row>
    <row r="1661" spans="1:18" x14ac:dyDescent="0.35">
      <c r="A1661" s="4" t="s">
        <v>4941</v>
      </c>
      <c r="B1661" s="4" t="s">
        <v>4942</v>
      </c>
      <c r="C1661" s="4" t="s">
        <v>4943</v>
      </c>
      <c r="D1661" s="6">
        <v>2.5848670697573899E-5</v>
      </c>
      <c r="E1661" s="6">
        <v>2.10748086734416E-5</v>
      </c>
      <c r="F1661" s="6">
        <v>2.4800703489070701E-5</v>
      </c>
      <c r="G1661" s="6">
        <v>2.53449734614534E-5</v>
      </c>
      <c r="H1661" s="6">
        <v>2.4642438999581501E-5</v>
      </c>
      <c r="I1661" s="6">
        <v>2.51417477514477E-5</v>
      </c>
      <c r="J1661" s="6">
        <v>2.48731051482322E-5</v>
      </c>
      <c r="K1661" s="6">
        <v>2.9627628264030301E-5</v>
      </c>
      <c r="L1661" s="6">
        <v>3.1647432987673802E-5</v>
      </c>
      <c r="M1661" s="6">
        <v>2.85607234361346E-5</v>
      </c>
      <c r="N1661" s="4" t="b">
        <f>_xlfn.XLOOKUP(Table2[[#This Row],[Protein]],Table3[name],Table3[subloc_assigned],"")&lt;&gt;""</f>
        <v>1</v>
      </c>
      <c r="O1661" s="6" t="str" cm="1">
        <f t="array" ref="O1661">IF(Table2[[#This Row],[modeled?]]," "&amp;_xlfn.TEXTJOIN(" ",FALSE,_xlfn._xlws.FILTER(Table3[subloc_assigned],Table3[name]=Table2[[#This Row],[Protein]],""))&amp;" ","")</f>
        <v xml:space="preserve"> en </v>
      </c>
      <c r="P1661" s="6" t="b">
        <f>OR(ISNUMBER(FIND(" m ",Table2[[#This Row],[loc?]])),ISNUMBER(FIND(" mm ",Table2[[#This Row],[loc?]])))</f>
        <v>0</v>
      </c>
      <c r="Q1661" s="6" t="b">
        <f>AND(OR(ISNUMBER(FIND(" m ",Table2[[#This Row],[loc?]])),ISNUMBER(FIND(" mm ",Table2[[#This Row],[loc?]]))),SUBSTITUTE(SUBSTITUTE(Table2[[#This Row],[loc?]]," m ","")," mm ","")="")</f>
        <v>0</v>
      </c>
      <c r="R1661" s="36" cm="1">
        <f t="array" ref="R1661">AVERAGE(IF(Table2[[#This Row],[Min_aerobic_1]:[Min_aerobic_2]]="NA",0,Table2[[#This Row],[Min_aerobic_1]:[Min_aerobic_2]]))</f>
        <v>2.3461739685507748E-5</v>
      </c>
    </row>
    <row r="1662" spans="1:18" x14ac:dyDescent="0.35">
      <c r="A1662" s="4" t="s">
        <v>4944</v>
      </c>
      <c r="B1662" s="4" t="s">
        <v>4945</v>
      </c>
      <c r="C1662" s="4" t="s">
        <v>4946</v>
      </c>
      <c r="D1662" s="6">
        <v>6.9890189702815695E-5</v>
      </c>
      <c r="E1662" s="6">
        <v>6.0626094991655497E-5</v>
      </c>
      <c r="F1662" s="4">
        <v>1.59354576148076E-4</v>
      </c>
      <c r="G1662" s="4">
        <v>1.5940015328972E-4</v>
      </c>
      <c r="H1662" s="4">
        <v>1.54970581075381E-3</v>
      </c>
      <c r="I1662" s="4">
        <v>7.1555676198805198E-4</v>
      </c>
      <c r="J1662" s="4">
        <v>1.14145749363512E-3</v>
      </c>
      <c r="K1662" s="4">
        <v>1.0960208122599701E-3</v>
      </c>
      <c r="L1662" s="4">
        <v>1.3231292565490801E-3</v>
      </c>
      <c r="M1662" s="4">
        <v>1.21569005538352E-3</v>
      </c>
      <c r="N1662" s="4" t="b">
        <f>_xlfn.XLOOKUP(Table2[[#This Row],[Protein]],Table3[name],Table3[subloc_assigned],"")&lt;&gt;""</f>
        <v>1</v>
      </c>
      <c r="O1662" s="6" t="str" cm="1">
        <f t="array" ref="O1662">IF(Table2[[#This Row],[modeled?]]," "&amp;_xlfn.TEXTJOIN(" ",FALSE,_xlfn._xlws.FILTER(Table3[subloc_assigned],Table3[name]=Table2[[#This Row],[Protein]],""))&amp;" ","")</f>
        <v xml:space="preserve"> en </v>
      </c>
      <c r="P1662" s="6" t="b">
        <f>OR(ISNUMBER(FIND(" m ",Table2[[#This Row],[loc?]])),ISNUMBER(FIND(" mm ",Table2[[#This Row],[loc?]])))</f>
        <v>0</v>
      </c>
      <c r="Q1662" s="6" t="b">
        <f>AND(OR(ISNUMBER(FIND(" m ",Table2[[#This Row],[loc?]])),ISNUMBER(FIND(" mm ",Table2[[#This Row],[loc?]]))),SUBSTITUTE(SUBSTITUTE(Table2[[#This Row],[loc?]]," m ","")," mm ","")="")</f>
        <v>0</v>
      </c>
      <c r="R1662" s="36" cm="1">
        <f t="array" ref="R1662">AVERAGE(IF(Table2[[#This Row],[Min_aerobic_1]:[Min_aerobic_2]]="NA",0,Table2[[#This Row],[Min_aerobic_1]:[Min_aerobic_2]]))</f>
        <v>6.5258142347235593E-5</v>
      </c>
    </row>
    <row r="1663" spans="1:18" x14ac:dyDescent="0.35">
      <c r="A1663" s="4" t="s">
        <v>4947</v>
      </c>
      <c r="B1663" s="4" t="s">
        <v>4948</v>
      </c>
      <c r="C1663" s="4" t="s">
        <v>4949</v>
      </c>
      <c r="D1663" s="6">
        <v>1.3189895869272201E-5</v>
      </c>
      <c r="E1663" s="6">
        <v>1.1819123150178099E-5</v>
      </c>
      <c r="F1663" s="6">
        <v>1.542394791747E-5</v>
      </c>
      <c r="G1663" s="6">
        <v>1.60377379794595E-5</v>
      </c>
      <c r="H1663" s="6">
        <v>1.8415609527933002E-5</v>
      </c>
      <c r="I1663" s="6">
        <v>1.9147310042228299E-5</v>
      </c>
      <c r="J1663" s="6">
        <v>1.9980920776875799E-5</v>
      </c>
      <c r="K1663" s="6">
        <v>2.5364255396944099E-5</v>
      </c>
      <c r="L1663" s="6">
        <v>2.6622023354723802E-5</v>
      </c>
      <c r="M1663" s="6">
        <v>2.5952242982044199E-5</v>
      </c>
      <c r="N1663" s="4" t="b">
        <f>_xlfn.XLOOKUP(Table2[[#This Row],[Protein]],Table3[name],Table3[subloc_assigned],"")&lt;&gt;""</f>
        <v>1</v>
      </c>
      <c r="O1663" s="6" t="str" cm="1">
        <f t="array" ref="O1663">IF(Table2[[#This Row],[modeled?]]," "&amp;_xlfn.TEXTJOIN(" ",FALSE,_xlfn._xlws.FILTER(Table3[subloc_assigned],Table3[name]=Table2[[#This Row],[Protein]],""))&amp;" ","")</f>
        <v xml:space="preserve"> mm </v>
      </c>
      <c r="P1663" s="6" t="b">
        <f>OR(ISNUMBER(FIND(" m ",Table2[[#This Row],[loc?]])),ISNUMBER(FIND(" mm ",Table2[[#This Row],[loc?]])))</f>
        <v>1</v>
      </c>
      <c r="Q1663" s="6" t="b">
        <f>AND(OR(ISNUMBER(FIND(" m ",Table2[[#This Row],[loc?]])),ISNUMBER(FIND(" mm ",Table2[[#This Row],[loc?]]))),SUBSTITUTE(SUBSTITUTE(Table2[[#This Row],[loc?]]," m ","")," mm ","")="")</f>
        <v>1</v>
      </c>
      <c r="R1663" s="36" cm="1">
        <f t="array" ref="R1663">AVERAGE(IF(Table2[[#This Row],[Min_aerobic_1]:[Min_aerobic_2]]="NA",0,Table2[[#This Row],[Min_aerobic_1]:[Min_aerobic_2]]))</f>
        <v>1.2504509509725149E-5</v>
      </c>
    </row>
    <row r="1664" spans="1:18" x14ac:dyDescent="0.35">
      <c r="A1664" s="4" t="s">
        <v>4950</v>
      </c>
      <c r="B1664" s="4" t="s">
        <v>4951</v>
      </c>
      <c r="C1664" s="4" t="s">
        <v>4952</v>
      </c>
      <c r="D1664" s="6">
        <v>8.5809548730971799E-5</v>
      </c>
      <c r="E1664" s="6">
        <v>7.6006249423159295E-5</v>
      </c>
      <c r="F1664" s="4">
        <v>1.01961458871609E-4</v>
      </c>
      <c r="G1664" s="6">
        <v>9.5598451120427298E-5</v>
      </c>
      <c r="H1664" s="6">
        <v>7.11699352823366E-5</v>
      </c>
      <c r="I1664" s="6">
        <v>7.1195371870056394E-5</v>
      </c>
      <c r="J1664" s="6">
        <v>7.2292767229950895E-5</v>
      </c>
      <c r="K1664" s="6">
        <v>7.4747080276501803E-5</v>
      </c>
      <c r="L1664" s="6">
        <v>7.6173538872593795E-5</v>
      </c>
      <c r="M1664" s="6">
        <v>7.8958905826419405E-5</v>
      </c>
      <c r="N1664" s="4" t="b">
        <f>_xlfn.XLOOKUP(Table2[[#This Row],[Protein]],Table3[name],Table3[subloc_assigned],"")&lt;&gt;""</f>
        <v>0</v>
      </c>
      <c r="O1664" s="6" t="str" cm="1">
        <f t="array" ref="O1664">IF(Table2[[#This Row],[modeled?]]," "&amp;_xlfn.TEXTJOIN(" ",FALSE,_xlfn._xlws.FILTER(Table3[subloc_assigned],Table3[name]=Table2[[#This Row],[Protein]],""))&amp;" ","")</f>
        <v/>
      </c>
      <c r="P1664" s="6" t="b">
        <f>OR(ISNUMBER(FIND(" m ",Table2[[#This Row],[loc?]])),ISNUMBER(FIND(" mm ",Table2[[#This Row],[loc?]])))</f>
        <v>0</v>
      </c>
      <c r="Q1664" s="6" t="b">
        <f>AND(OR(ISNUMBER(FIND(" m ",Table2[[#This Row],[loc?]])),ISNUMBER(FIND(" mm ",Table2[[#This Row],[loc?]]))),SUBSTITUTE(SUBSTITUTE(Table2[[#This Row],[loc?]]," m ","")," mm ","")="")</f>
        <v>0</v>
      </c>
      <c r="R1664" s="36" cm="1">
        <f t="array" ref="R1664">AVERAGE(IF(Table2[[#This Row],[Min_aerobic_1]:[Min_aerobic_2]]="NA",0,Table2[[#This Row],[Min_aerobic_1]:[Min_aerobic_2]]))</f>
        <v>8.0907899077065554E-5</v>
      </c>
    </row>
    <row r="1665" spans="1:18" x14ac:dyDescent="0.35">
      <c r="A1665" s="4" t="s">
        <v>4953</v>
      </c>
      <c r="B1665" s="4" t="s">
        <v>4954</v>
      </c>
      <c r="C1665" s="4" t="s">
        <v>4955</v>
      </c>
      <c r="D1665" s="6">
        <v>1.33642864626846E-5</v>
      </c>
      <c r="E1665" s="6">
        <v>1.2027566322833299E-5</v>
      </c>
      <c r="F1665" s="6">
        <v>1.4072652054867E-5</v>
      </c>
      <c r="G1665" s="6">
        <v>1.4276262898618601E-5</v>
      </c>
      <c r="H1665" s="6">
        <v>2.47830321310716E-5</v>
      </c>
      <c r="I1665" s="6">
        <v>2.4591786987223699E-5</v>
      </c>
      <c r="J1665" s="6">
        <v>2.6570520134761699E-5</v>
      </c>
      <c r="K1665" s="6">
        <v>2.85958399781525E-5</v>
      </c>
      <c r="L1665" s="6">
        <v>3.1275792981915701E-5</v>
      </c>
      <c r="M1665" s="6">
        <v>2.81460992582908E-5</v>
      </c>
      <c r="N1665" s="4" t="b">
        <f>_xlfn.XLOOKUP(Table2[[#This Row],[Protein]],Table3[name],Table3[subloc_assigned],"")&lt;&gt;""</f>
        <v>0</v>
      </c>
      <c r="O1665" s="6" t="str" cm="1">
        <f t="array" ref="O1665">IF(Table2[[#This Row],[modeled?]]," "&amp;_xlfn.TEXTJOIN(" ",FALSE,_xlfn._xlws.FILTER(Table3[subloc_assigned],Table3[name]=Table2[[#This Row],[Protein]],""))&amp;" ","")</f>
        <v/>
      </c>
      <c r="P1665" s="6" t="b">
        <f>OR(ISNUMBER(FIND(" m ",Table2[[#This Row],[loc?]])),ISNUMBER(FIND(" mm ",Table2[[#This Row],[loc?]])))</f>
        <v>0</v>
      </c>
      <c r="Q1665" s="6" t="b">
        <f>AND(OR(ISNUMBER(FIND(" m ",Table2[[#This Row],[loc?]])),ISNUMBER(FIND(" mm ",Table2[[#This Row],[loc?]]))),SUBSTITUTE(SUBSTITUTE(Table2[[#This Row],[loc?]]," m ","")," mm ","")="")</f>
        <v>0</v>
      </c>
      <c r="R1665" s="36" cm="1">
        <f t="array" ref="R1665">AVERAGE(IF(Table2[[#This Row],[Min_aerobic_1]:[Min_aerobic_2]]="NA",0,Table2[[#This Row],[Min_aerobic_1]:[Min_aerobic_2]]))</f>
        <v>1.269592639275895E-5</v>
      </c>
    </row>
    <row r="1666" spans="1:18" x14ac:dyDescent="0.35">
      <c r="A1666" s="4" t="s">
        <v>4956</v>
      </c>
      <c r="B1666" s="4" t="s">
        <v>4957</v>
      </c>
      <c r="C1666" s="4" t="s">
        <v>4958</v>
      </c>
      <c r="D1666" s="6">
        <v>8.1746883215308696E-6</v>
      </c>
      <c r="E1666" s="6">
        <v>6.9474699873439602E-6</v>
      </c>
      <c r="F1666" s="6">
        <v>8.2459973406022197E-6</v>
      </c>
      <c r="G1666" s="6">
        <v>8.4781486886262892E-6</v>
      </c>
      <c r="H1666" s="6">
        <v>9.8245505628164906E-6</v>
      </c>
      <c r="I1666" s="6">
        <v>9.6794238158175305E-6</v>
      </c>
      <c r="J1666" s="6">
        <v>1.07089647954835E-5</v>
      </c>
      <c r="K1666" s="6">
        <v>1.0566177620049601E-5</v>
      </c>
      <c r="L1666" s="6">
        <v>1.0950539569456499E-5</v>
      </c>
      <c r="M1666" s="6">
        <v>1.1463773370353301E-5</v>
      </c>
      <c r="N1666" s="4" t="b">
        <f>_xlfn.XLOOKUP(Table2[[#This Row],[Protein]],Table3[name],Table3[subloc_assigned],"")&lt;&gt;""</f>
        <v>0</v>
      </c>
      <c r="O1666" s="6" t="str" cm="1">
        <f t="array" ref="O1666">IF(Table2[[#This Row],[modeled?]]," "&amp;_xlfn.TEXTJOIN(" ",FALSE,_xlfn._xlws.FILTER(Table3[subloc_assigned],Table3[name]=Table2[[#This Row],[Protein]],""))&amp;" ","")</f>
        <v/>
      </c>
      <c r="P1666" s="6" t="b">
        <f>OR(ISNUMBER(FIND(" m ",Table2[[#This Row],[loc?]])),ISNUMBER(FIND(" mm ",Table2[[#This Row],[loc?]])))</f>
        <v>0</v>
      </c>
      <c r="Q1666" s="6" t="b">
        <f>AND(OR(ISNUMBER(FIND(" m ",Table2[[#This Row],[loc?]])),ISNUMBER(FIND(" mm ",Table2[[#This Row],[loc?]]))),SUBSTITUTE(SUBSTITUTE(Table2[[#This Row],[loc?]]," m ","")," mm ","")="")</f>
        <v>0</v>
      </c>
      <c r="R1666" s="36" cm="1">
        <f t="array" ref="R1666">AVERAGE(IF(Table2[[#This Row],[Min_aerobic_1]:[Min_aerobic_2]]="NA",0,Table2[[#This Row],[Min_aerobic_1]:[Min_aerobic_2]]))</f>
        <v>7.5610791544374153E-6</v>
      </c>
    </row>
    <row r="1667" spans="1:18" x14ac:dyDescent="0.35">
      <c r="A1667" s="4" t="s">
        <v>4959</v>
      </c>
      <c r="B1667" s="4" t="s">
        <v>4960</v>
      </c>
      <c r="C1667" s="4" t="s">
        <v>4961</v>
      </c>
      <c r="D1667" s="6">
        <v>5.4535113881031699E-5</v>
      </c>
      <c r="E1667" s="6">
        <v>4.7620439527468303E-5</v>
      </c>
      <c r="F1667" s="6">
        <v>5.6663610201636103E-5</v>
      </c>
      <c r="G1667" s="6">
        <v>5.7679681070930699E-5</v>
      </c>
      <c r="H1667" s="6">
        <v>3.3726037239208999E-5</v>
      </c>
      <c r="I1667" s="6">
        <v>3.5731120284750402E-5</v>
      </c>
      <c r="J1667" s="6">
        <v>3.71087656213718E-5</v>
      </c>
      <c r="K1667" s="6">
        <v>4.2766395994077702E-5</v>
      </c>
      <c r="L1667" s="6">
        <v>4.6404127076920403E-5</v>
      </c>
      <c r="M1667" s="6">
        <v>4.7890731307054102E-5</v>
      </c>
      <c r="N1667" s="4" t="b">
        <f>_xlfn.XLOOKUP(Table2[[#This Row],[Protein]],Table3[name],Table3[subloc_assigned],"")&lt;&gt;""</f>
        <v>0</v>
      </c>
      <c r="O1667" s="6" t="str" cm="1">
        <f t="array" ref="O1667">IF(Table2[[#This Row],[modeled?]]," "&amp;_xlfn.TEXTJOIN(" ",FALSE,_xlfn._xlws.FILTER(Table3[subloc_assigned],Table3[name]=Table2[[#This Row],[Protein]],""))&amp;" ","")</f>
        <v/>
      </c>
      <c r="P1667" s="6" t="b">
        <f>OR(ISNUMBER(FIND(" m ",Table2[[#This Row],[loc?]])),ISNUMBER(FIND(" mm ",Table2[[#This Row],[loc?]])))</f>
        <v>0</v>
      </c>
      <c r="Q1667" s="6" t="b">
        <f>AND(OR(ISNUMBER(FIND(" m ",Table2[[#This Row],[loc?]])),ISNUMBER(FIND(" mm ",Table2[[#This Row],[loc?]]))),SUBSTITUTE(SUBSTITUTE(Table2[[#This Row],[loc?]]," m ","")," mm ","")="")</f>
        <v>0</v>
      </c>
      <c r="R1667" s="36" cm="1">
        <f t="array" ref="R1667">AVERAGE(IF(Table2[[#This Row],[Min_aerobic_1]:[Min_aerobic_2]]="NA",0,Table2[[#This Row],[Min_aerobic_1]:[Min_aerobic_2]]))</f>
        <v>5.1077776704250001E-5</v>
      </c>
    </row>
    <row r="1668" spans="1:18" x14ac:dyDescent="0.35">
      <c r="A1668" s="4" t="s">
        <v>4962</v>
      </c>
      <c r="B1668" s="4" t="s">
        <v>4963</v>
      </c>
      <c r="C1668" s="4" t="s">
        <v>4964</v>
      </c>
      <c r="D1668" s="6">
        <v>2.1582343619767901E-5</v>
      </c>
      <c r="E1668" s="6">
        <v>1.8095612493148599E-5</v>
      </c>
      <c r="F1668" s="6">
        <v>2.1106899408794201E-5</v>
      </c>
      <c r="G1668" s="6">
        <v>2.1087980022171999E-5</v>
      </c>
      <c r="H1668" s="6">
        <v>1.6870564786188401E-5</v>
      </c>
      <c r="I1668" s="6">
        <v>1.7531469982666902E-5</v>
      </c>
      <c r="J1668" s="6">
        <v>1.8022623719903299E-5</v>
      </c>
      <c r="K1668" s="6">
        <v>1.7442276051547001E-5</v>
      </c>
      <c r="L1668" s="6">
        <v>1.8510576020906199E-5</v>
      </c>
      <c r="M1668" s="6">
        <v>1.82026022351374E-5</v>
      </c>
      <c r="N1668" s="4" t="b">
        <f>_xlfn.XLOOKUP(Table2[[#This Row],[Protein]],Table3[name],Table3[subloc_assigned],"")&lt;&gt;""</f>
        <v>0</v>
      </c>
      <c r="O1668" s="6" t="str" cm="1">
        <f t="array" ref="O1668">IF(Table2[[#This Row],[modeled?]]," "&amp;_xlfn.TEXTJOIN(" ",FALSE,_xlfn._xlws.FILTER(Table3[subloc_assigned],Table3[name]=Table2[[#This Row],[Protein]],""))&amp;" ","")</f>
        <v/>
      </c>
      <c r="P1668" s="6" t="b">
        <f>OR(ISNUMBER(FIND(" m ",Table2[[#This Row],[loc?]])),ISNUMBER(FIND(" mm ",Table2[[#This Row],[loc?]])))</f>
        <v>0</v>
      </c>
      <c r="Q1668" s="6" t="b">
        <f>AND(OR(ISNUMBER(FIND(" m ",Table2[[#This Row],[loc?]])),ISNUMBER(FIND(" mm ",Table2[[#This Row],[loc?]]))),SUBSTITUTE(SUBSTITUTE(Table2[[#This Row],[loc?]]," m ","")," mm ","")="")</f>
        <v>0</v>
      </c>
      <c r="R1668" s="36" cm="1">
        <f t="array" ref="R1668">AVERAGE(IF(Table2[[#This Row],[Min_aerobic_1]:[Min_aerobic_2]]="NA",0,Table2[[#This Row],[Min_aerobic_1]:[Min_aerobic_2]]))</f>
        <v>1.983897805645825E-5</v>
      </c>
    </row>
    <row r="1669" spans="1:18" x14ac:dyDescent="0.35">
      <c r="A1669" s="4" t="s">
        <v>4965</v>
      </c>
      <c r="B1669" s="4" t="s">
        <v>4966</v>
      </c>
      <c r="C1669" s="4" t="s">
        <v>4967</v>
      </c>
      <c r="D1669" s="6">
        <v>3.2782836298383902E-5</v>
      </c>
      <c r="E1669" s="6">
        <v>2.8074192946197101E-5</v>
      </c>
      <c r="F1669" s="6">
        <v>3.5947688587181998E-5</v>
      </c>
      <c r="G1669" s="6">
        <v>3.6376572694753198E-5</v>
      </c>
      <c r="H1669" s="6">
        <v>2.6862929955625501E-5</v>
      </c>
      <c r="I1669" s="6">
        <v>2.7325137799167202E-5</v>
      </c>
      <c r="J1669" s="6">
        <v>2.8700035289988301E-5</v>
      </c>
      <c r="K1669" s="6">
        <v>2.9697010742881801E-5</v>
      </c>
      <c r="L1669" s="6">
        <v>3.0730812347382998E-5</v>
      </c>
      <c r="M1669" s="6">
        <v>3.12356429003791E-5</v>
      </c>
      <c r="N1669" s="4" t="b">
        <f>_xlfn.XLOOKUP(Table2[[#This Row],[Protein]],Table3[name],Table3[subloc_assigned],"")&lt;&gt;""</f>
        <v>0</v>
      </c>
      <c r="O1669" s="6" t="str" cm="1">
        <f t="array" ref="O1669">IF(Table2[[#This Row],[modeled?]]," "&amp;_xlfn.TEXTJOIN(" ",FALSE,_xlfn._xlws.FILTER(Table3[subloc_assigned],Table3[name]=Table2[[#This Row],[Protein]],""))&amp;" ","")</f>
        <v/>
      </c>
      <c r="P1669" s="6" t="b">
        <f>OR(ISNUMBER(FIND(" m ",Table2[[#This Row],[loc?]])),ISNUMBER(FIND(" mm ",Table2[[#This Row],[loc?]])))</f>
        <v>0</v>
      </c>
      <c r="Q1669" s="6" t="b">
        <f>AND(OR(ISNUMBER(FIND(" m ",Table2[[#This Row],[loc?]])),ISNUMBER(FIND(" mm ",Table2[[#This Row],[loc?]]))),SUBSTITUTE(SUBSTITUTE(Table2[[#This Row],[loc?]]," m ","")," mm ","")="")</f>
        <v>0</v>
      </c>
      <c r="R1669" s="36" cm="1">
        <f t="array" ref="R1669">AVERAGE(IF(Table2[[#This Row],[Min_aerobic_1]:[Min_aerobic_2]]="NA",0,Table2[[#This Row],[Min_aerobic_1]:[Min_aerobic_2]]))</f>
        <v>3.0428514622290502E-5</v>
      </c>
    </row>
    <row r="1670" spans="1:18" x14ac:dyDescent="0.35">
      <c r="A1670" s="4" t="s">
        <v>4968</v>
      </c>
      <c r="B1670" s="4" t="s">
        <v>4969</v>
      </c>
      <c r="C1670" s="4" t="s">
        <v>4970</v>
      </c>
      <c r="D1670" s="6">
        <v>7.6912381064567702E-5</v>
      </c>
      <c r="E1670" s="6">
        <v>6.5234355066751099E-5</v>
      </c>
      <c r="F1670" s="6">
        <v>8.1295518403291499E-5</v>
      </c>
      <c r="G1670" s="6">
        <v>8.4354670544993296E-5</v>
      </c>
      <c r="H1670" s="4">
        <v>1.03461598532044E-4</v>
      </c>
      <c r="I1670" s="4">
        <v>1.0555630445238E-4</v>
      </c>
      <c r="J1670" s="4">
        <v>1.02082419420264E-4</v>
      </c>
      <c r="K1670" s="6">
        <v>9.14797534834545E-5</v>
      </c>
      <c r="L1670" s="4">
        <v>1.01281457719321E-4</v>
      </c>
      <c r="M1670" s="4">
        <v>1.0304516589578399E-4</v>
      </c>
      <c r="N1670" s="4" t="b">
        <f>_xlfn.XLOOKUP(Table2[[#This Row],[Protein]],Table3[name],Table3[subloc_assigned],"")&lt;&gt;""</f>
        <v>0</v>
      </c>
      <c r="O1670" s="6" t="str" cm="1">
        <f t="array" ref="O1670">IF(Table2[[#This Row],[modeled?]]," "&amp;_xlfn.TEXTJOIN(" ",FALSE,_xlfn._xlws.FILTER(Table3[subloc_assigned],Table3[name]=Table2[[#This Row],[Protein]],""))&amp;" ","")</f>
        <v/>
      </c>
      <c r="P1670" s="6" t="b">
        <f>OR(ISNUMBER(FIND(" m ",Table2[[#This Row],[loc?]])),ISNUMBER(FIND(" mm ",Table2[[#This Row],[loc?]])))</f>
        <v>0</v>
      </c>
      <c r="Q1670" s="6" t="b">
        <f>AND(OR(ISNUMBER(FIND(" m ",Table2[[#This Row],[loc?]])),ISNUMBER(FIND(" mm ",Table2[[#This Row],[loc?]]))),SUBSTITUTE(SUBSTITUTE(Table2[[#This Row],[loc?]]," m ","")," mm ","")="")</f>
        <v>0</v>
      </c>
      <c r="R1670" s="36" cm="1">
        <f t="array" ref="R1670">AVERAGE(IF(Table2[[#This Row],[Min_aerobic_1]:[Min_aerobic_2]]="NA",0,Table2[[#This Row],[Min_aerobic_1]:[Min_aerobic_2]]))</f>
        <v>7.1073368065659401E-5</v>
      </c>
    </row>
    <row r="1671" spans="1:18" x14ac:dyDescent="0.35">
      <c r="A1671" s="4" t="s">
        <v>4971</v>
      </c>
      <c r="B1671" s="4" t="s">
        <v>4972</v>
      </c>
      <c r="C1671" s="4" t="s">
        <v>4973</v>
      </c>
      <c r="D1671" s="6">
        <v>8.8548072427809403E-5</v>
      </c>
      <c r="E1671" s="4">
        <v>1.0115598219214699E-4</v>
      </c>
      <c r="F1671" s="6">
        <v>9.7864034470009106E-5</v>
      </c>
      <c r="G1671" s="4">
        <v>1.00375193255263E-4</v>
      </c>
      <c r="H1671" s="4">
        <v>1.14592691539617E-4</v>
      </c>
      <c r="I1671" s="4">
        <v>1.18948484599168E-4</v>
      </c>
      <c r="J1671" s="4">
        <v>1.1426191879095601E-4</v>
      </c>
      <c r="K1671" s="4">
        <v>1.26191657416263E-4</v>
      </c>
      <c r="L1671" s="4">
        <v>1.2860864291746601E-4</v>
      </c>
      <c r="M1671" s="4">
        <v>1.2899898770851999E-4</v>
      </c>
      <c r="N1671" s="4" t="b">
        <f>_xlfn.XLOOKUP(Table2[[#This Row],[Protein]],Table3[name],Table3[subloc_assigned],"")&lt;&gt;""</f>
        <v>0</v>
      </c>
      <c r="O1671" s="6" t="str" cm="1">
        <f t="array" ref="O1671">IF(Table2[[#This Row],[modeled?]]," "&amp;_xlfn.TEXTJOIN(" ",FALSE,_xlfn._xlws.FILTER(Table3[subloc_assigned],Table3[name]=Table2[[#This Row],[Protein]],""))&amp;" ","")</f>
        <v/>
      </c>
      <c r="P1671" s="6" t="b">
        <f>OR(ISNUMBER(FIND(" m ",Table2[[#This Row],[loc?]])),ISNUMBER(FIND(" mm ",Table2[[#This Row],[loc?]])))</f>
        <v>0</v>
      </c>
      <c r="Q1671" s="6" t="b">
        <f>AND(OR(ISNUMBER(FIND(" m ",Table2[[#This Row],[loc?]])),ISNUMBER(FIND(" mm ",Table2[[#This Row],[loc?]]))),SUBSTITUTE(SUBSTITUTE(Table2[[#This Row],[loc?]]," m ","")," mm ","")="")</f>
        <v>0</v>
      </c>
      <c r="R1671" s="36" cm="1">
        <f t="array" ref="R1671">AVERAGE(IF(Table2[[#This Row],[Min_aerobic_1]:[Min_aerobic_2]]="NA",0,Table2[[#This Row],[Min_aerobic_1]:[Min_aerobic_2]]))</f>
        <v>9.4852027309978205E-5</v>
      </c>
    </row>
    <row r="1672" spans="1:18" x14ac:dyDescent="0.35">
      <c r="A1672" s="4" t="s">
        <v>4974</v>
      </c>
      <c r="B1672" s="4" t="s">
        <v>4975</v>
      </c>
      <c r="C1672" s="4" t="s">
        <v>4976</v>
      </c>
      <c r="D1672" s="6">
        <v>5.4818601029602697E-6</v>
      </c>
      <c r="E1672" s="6">
        <v>4.1235541921941303E-6</v>
      </c>
      <c r="F1672" s="6">
        <v>6.13648646445256E-6</v>
      </c>
      <c r="G1672" s="6">
        <v>6.0920024584670901E-6</v>
      </c>
      <c r="H1672" s="6">
        <v>4.5799563681408204E-6</v>
      </c>
      <c r="I1672" s="6">
        <v>4.5145489848338696E-6</v>
      </c>
      <c r="J1672" s="6">
        <v>4.4886457674094797E-6</v>
      </c>
      <c r="K1672" s="6">
        <v>4.3388893593196602E-6</v>
      </c>
      <c r="L1672" s="6">
        <v>5.06255318201426E-6</v>
      </c>
      <c r="M1672" s="6">
        <v>5.0025583734287603E-6</v>
      </c>
      <c r="N1672" s="4" t="b">
        <f>_xlfn.XLOOKUP(Table2[[#This Row],[Protein]],Table3[name],Table3[subloc_assigned],"")&lt;&gt;""</f>
        <v>0</v>
      </c>
      <c r="O1672" s="6" t="str" cm="1">
        <f t="array" ref="O1672">IF(Table2[[#This Row],[modeled?]]," "&amp;_xlfn.TEXTJOIN(" ",FALSE,_xlfn._xlws.FILTER(Table3[subloc_assigned],Table3[name]=Table2[[#This Row],[Protein]],""))&amp;" ","")</f>
        <v/>
      </c>
      <c r="P1672" s="6" t="b">
        <f>OR(ISNUMBER(FIND(" m ",Table2[[#This Row],[loc?]])),ISNUMBER(FIND(" mm ",Table2[[#This Row],[loc?]])))</f>
        <v>0</v>
      </c>
      <c r="Q1672" s="6" t="b">
        <f>AND(OR(ISNUMBER(FIND(" m ",Table2[[#This Row],[loc?]])),ISNUMBER(FIND(" mm ",Table2[[#This Row],[loc?]]))),SUBSTITUTE(SUBSTITUTE(Table2[[#This Row],[loc?]]," m ","")," mm ","")="")</f>
        <v>0</v>
      </c>
      <c r="R1672" s="36" cm="1">
        <f t="array" ref="R1672">AVERAGE(IF(Table2[[#This Row],[Min_aerobic_1]:[Min_aerobic_2]]="NA",0,Table2[[#This Row],[Min_aerobic_1]:[Min_aerobic_2]]))</f>
        <v>4.8027071475772E-6</v>
      </c>
    </row>
    <row r="1673" spans="1:18" x14ac:dyDescent="0.35">
      <c r="A1673" s="4" t="s">
        <v>4977</v>
      </c>
      <c r="B1673" s="4" t="s">
        <v>4978</v>
      </c>
      <c r="C1673" s="4" t="s">
        <v>4979</v>
      </c>
      <c r="D1673" s="4">
        <v>2.45143722152235E-4</v>
      </c>
      <c r="E1673" s="4">
        <v>2.1060896476249801E-4</v>
      </c>
      <c r="F1673" s="4">
        <v>3.0098987163331201E-4</v>
      </c>
      <c r="G1673" s="4">
        <v>2.9370813701274799E-4</v>
      </c>
      <c r="H1673" s="4">
        <v>4.82959206434393E-4</v>
      </c>
      <c r="I1673" s="4">
        <v>4.9631146286234701E-4</v>
      </c>
      <c r="J1673" s="4">
        <v>4.79086268299375E-4</v>
      </c>
      <c r="K1673" s="4">
        <v>5.7649978466736099E-4</v>
      </c>
      <c r="L1673" s="4">
        <v>6.26237293738172E-4</v>
      </c>
      <c r="M1673" s="4">
        <v>6.1236555982073905E-4</v>
      </c>
      <c r="N1673" s="4" t="b">
        <f>_xlfn.XLOOKUP(Table2[[#This Row],[Protein]],Table3[name],Table3[subloc_assigned],"")&lt;&gt;""</f>
        <v>0</v>
      </c>
      <c r="O1673" s="6" t="str" cm="1">
        <f t="array" ref="O1673">IF(Table2[[#This Row],[modeled?]]," "&amp;_xlfn.TEXTJOIN(" ",FALSE,_xlfn._xlws.FILTER(Table3[subloc_assigned],Table3[name]=Table2[[#This Row],[Protein]],""))&amp;" ","")</f>
        <v/>
      </c>
      <c r="P1673" s="6" t="b">
        <f>OR(ISNUMBER(FIND(" m ",Table2[[#This Row],[loc?]])),ISNUMBER(FIND(" mm ",Table2[[#This Row],[loc?]])))</f>
        <v>0</v>
      </c>
      <c r="Q1673" s="6" t="b">
        <f>AND(OR(ISNUMBER(FIND(" m ",Table2[[#This Row],[loc?]])),ISNUMBER(FIND(" mm ",Table2[[#This Row],[loc?]]))),SUBSTITUTE(SUBSTITUTE(Table2[[#This Row],[loc?]]," m ","")," mm ","")="")</f>
        <v>0</v>
      </c>
      <c r="R1673" s="36" cm="1">
        <f t="array" ref="R1673">AVERAGE(IF(Table2[[#This Row],[Min_aerobic_1]:[Min_aerobic_2]]="NA",0,Table2[[#This Row],[Min_aerobic_1]:[Min_aerobic_2]]))</f>
        <v>2.2787634345736651E-4</v>
      </c>
    </row>
    <row r="1674" spans="1:18" x14ac:dyDescent="0.35">
      <c r="A1674" s="4" t="s">
        <v>4980</v>
      </c>
      <c r="B1674" s="4" t="s">
        <v>4981</v>
      </c>
      <c r="C1674" s="4" t="s">
        <v>4982</v>
      </c>
      <c r="D1674" s="4">
        <v>5.4548299132966898E-4</v>
      </c>
      <c r="E1674" s="4">
        <v>5.0963824261239803E-4</v>
      </c>
      <c r="F1674" s="4">
        <v>8.3278092710077699E-4</v>
      </c>
      <c r="G1674" s="4">
        <v>8.2535664924096E-4</v>
      </c>
      <c r="H1674" s="4">
        <v>5.4844248218601801E-4</v>
      </c>
      <c r="I1674" s="4">
        <v>5.6092800139687896E-4</v>
      </c>
      <c r="J1674" s="4">
        <v>5.6509809782800805E-4</v>
      </c>
      <c r="K1674" s="4">
        <v>6.2072532863547498E-4</v>
      </c>
      <c r="L1674" s="4">
        <v>6.5812435538571202E-4</v>
      </c>
      <c r="M1674" s="4">
        <v>6.7055332152413799E-4</v>
      </c>
      <c r="N1674" s="4" t="b">
        <f>_xlfn.XLOOKUP(Table2[[#This Row],[Protein]],Table3[name],Table3[subloc_assigned],"")&lt;&gt;""</f>
        <v>0</v>
      </c>
      <c r="O1674" s="6" t="str" cm="1">
        <f t="array" ref="O1674">IF(Table2[[#This Row],[modeled?]]," "&amp;_xlfn.TEXTJOIN(" ",FALSE,_xlfn._xlws.FILTER(Table3[subloc_assigned],Table3[name]=Table2[[#This Row],[Protein]],""))&amp;" ","")</f>
        <v/>
      </c>
      <c r="P1674" s="6" t="b">
        <f>OR(ISNUMBER(FIND(" m ",Table2[[#This Row],[loc?]])),ISNUMBER(FIND(" mm ",Table2[[#This Row],[loc?]])))</f>
        <v>0</v>
      </c>
      <c r="Q1674" s="6" t="b">
        <f>AND(OR(ISNUMBER(FIND(" m ",Table2[[#This Row],[loc?]])),ISNUMBER(FIND(" mm ",Table2[[#This Row],[loc?]]))),SUBSTITUTE(SUBSTITUTE(Table2[[#This Row],[loc?]]," m ","")," mm ","")="")</f>
        <v>0</v>
      </c>
      <c r="R1674" s="36" cm="1">
        <f t="array" ref="R1674">AVERAGE(IF(Table2[[#This Row],[Min_aerobic_1]:[Min_aerobic_2]]="NA",0,Table2[[#This Row],[Min_aerobic_1]:[Min_aerobic_2]]))</f>
        <v>5.2756061697103356E-4</v>
      </c>
    </row>
    <row r="1675" spans="1:18" x14ac:dyDescent="0.35">
      <c r="A1675" s="4" t="s">
        <v>4983</v>
      </c>
      <c r="B1675" s="4" t="s">
        <v>4984</v>
      </c>
      <c r="C1675" s="4" t="s">
        <v>4985</v>
      </c>
      <c r="D1675" s="4">
        <v>2.3279249129841E-4</v>
      </c>
      <c r="E1675" s="4">
        <v>2.23771440367104E-4</v>
      </c>
      <c r="F1675" s="4">
        <v>2.7267521653595101E-4</v>
      </c>
      <c r="G1675" s="4">
        <v>2.6995778377511803E-4</v>
      </c>
      <c r="H1675" s="4">
        <v>1.91964962116556E-4</v>
      </c>
      <c r="I1675" s="4">
        <v>1.92308342039341E-4</v>
      </c>
      <c r="J1675" s="4">
        <v>1.9950889165730099E-4</v>
      </c>
      <c r="K1675" s="4">
        <v>2.18215528415206E-4</v>
      </c>
      <c r="L1675" s="4">
        <v>2.2291115012871299E-4</v>
      </c>
      <c r="M1675" s="4">
        <v>2.24664896924023E-4</v>
      </c>
      <c r="N1675" s="4" t="b">
        <f>_xlfn.XLOOKUP(Table2[[#This Row],[Protein]],Table3[name],Table3[subloc_assigned],"")&lt;&gt;""</f>
        <v>0</v>
      </c>
      <c r="O1675" s="6" t="str" cm="1">
        <f t="array" ref="O1675">IF(Table2[[#This Row],[modeled?]]," "&amp;_xlfn.TEXTJOIN(" ",FALSE,_xlfn._xlws.FILTER(Table3[subloc_assigned],Table3[name]=Table2[[#This Row],[Protein]],""))&amp;" ","")</f>
        <v/>
      </c>
      <c r="P1675" s="6" t="b">
        <f>OR(ISNUMBER(FIND(" m ",Table2[[#This Row],[loc?]])),ISNUMBER(FIND(" mm ",Table2[[#This Row],[loc?]])))</f>
        <v>0</v>
      </c>
      <c r="Q1675" s="6" t="b">
        <f>AND(OR(ISNUMBER(FIND(" m ",Table2[[#This Row],[loc?]])),ISNUMBER(FIND(" mm ",Table2[[#This Row],[loc?]]))),SUBSTITUTE(SUBSTITUTE(Table2[[#This Row],[loc?]]," m ","")," mm ","")="")</f>
        <v>0</v>
      </c>
      <c r="R1675" s="36" cm="1">
        <f t="array" ref="R1675">AVERAGE(IF(Table2[[#This Row],[Min_aerobic_1]:[Min_aerobic_2]]="NA",0,Table2[[#This Row],[Min_aerobic_1]:[Min_aerobic_2]]))</f>
        <v>2.28281965832757E-4</v>
      </c>
    </row>
    <row r="1676" spans="1:18" x14ac:dyDescent="0.35">
      <c r="A1676" s="4" t="s">
        <v>4986</v>
      </c>
      <c r="B1676" s="4" t="s">
        <v>4987</v>
      </c>
      <c r="C1676" s="4" t="s">
        <v>4988</v>
      </c>
      <c r="D1676" s="4">
        <v>2.50246243422843E-4</v>
      </c>
      <c r="E1676" s="4">
        <v>2.2018472178602399E-4</v>
      </c>
      <c r="F1676" s="4">
        <v>2.8171329638757302E-4</v>
      </c>
      <c r="G1676" s="4">
        <v>2.93716645663028E-4</v>
      </c>
      <c r="H1676" s="4">
        <v>2.5058898238007501E-4</v>
      </c>
      <c r="I1676" s="4">
        <v>2.6619652736163798E-4</v>
      </c>
      <c r="J1676" s="4">
        <v>2.6565534784208798E-4</v>
      </c>
      <c r="K1676" s="4">
        <v>3.0311900991000502E-4</v>
      </c>
      <c r="L1676" s="4">
        <v>3.2274233914161902E-4</v>
      </c>
      <c r="M1676" s="4">
        <v>3.2425714152739998E-4</v>
      </c>
      <c r="N1676" s="4" t="b">
        <f>_xlfn.XLOOKUP(Table2[[#This Row],[Protein]],Table3[name],Table3[subloc_assigned],"")&lt;&gt;""</f>
        <v>0</v>
      </c>
      <c r="O1676" s="6" t="str" cm="1">
        <f t="array" ref="O1676">IF(Table2[[#This Row],[modeled?]]," "&amp;_xlfn.TEXTJOIN(" ",FALSE,_xlfn._xlws.FILTER(Table3[subloc_assigned],Table3[name]=Table2[[#This Row],[Protein]],""))&amp;" ","")</f>
        <v/>
      </c>
      <c r="P1676" s="6" t="b">
        <f>OR(ISNUMBER(FIND(" m ",Table2[[#This Row],[loc?]])),ISNUMBER(FIND(" mm ",Table2[[#This Row],[loc?]])))</f>
        <v>0</v>
      </c>
      <c r="Q1676" s="6" t="b">
        <f>AND(OR(ISNUMBER(FIND(" m ",Table2[[#This Row],[loc?]])),ISNUMBER(FIND(" mm ",Table2[[#This Row],[loc?]]))),SUBSTITUTE(SUBSTITUTE(Table2[[#This Row],[loc?]]," m ","")," mm ","")="")</f>
        <v>0</v>
      </c>
      <c r="R1676" s="36" cm="1">
        <f t="array" ref="R1676">AVERAGE(IF(Table2[[#This Row],[Min_aerobic_1]:[Min_aerobic_2]]="NA",0,Table2[[#This Row],[Min_aerobic_1]:[Min_aerobic_2]]))</f>
        <v>2.3521548260443351E-4</v>
      </c>
    </row>
    <row r="1677" spans="1:18" x14ac:dyDescent="0.35">
      <c r="A1677" s="4" t="s">
        <v>4989</v>
      </c>
      <c r="B1677" s="4" t="s">
        <v>4990</v>
      </c>
      <c r="C1677" s="4" t="s">
        <v>4991</v>
      </c>
      <c r="D1677" s="6">
        <v>1.70922694484584E-5</v>
      </c>
      <c r="E1677" s="6">
        <v>1.5064278243111901E-5</v>
      </c>
      <c r="F1677" s="6">
        <v>2.0272925236070798E-5</v>
      </c>
      <c r="G1677" s="6">
        <v>2.0257665648642E-5</v>
      </c>
      <c r="H1677" s="6">
        <v>8.2255681334260906E-6</v>
      </c>
      <c r="I1677" s="6">
        <v>8.2577007350684703E-6</v>
      </c>
      <c r="J1677" s="6">
        <v>9.3228524558592092E-6</v>
      </c>
      <c r="K1677" s="6">
        <v>9.3859247122169608E-6</v>
      </c>
      <c r="L1677" s="6">
        <v>1.0519347923619099E-5</v>
      </c>
      <c r="M1677" s="6">
        <v>1.0510811632726699E-5</v>
      </c>
      <c r="N1677" s="4" t="b">
        <f>_xlfn.XLOOKUP(Table2[[#This Row],[Protein]],Table3[name],Table3[subloc_assigned],"")&lt;&gt;""</f>
        <v>0</v>
      </c>
      <c r="O1677" s="6" t="str" cm="1">
        <f t="array" ref="O1677">IF(Table2[[#This Row],[modeled?]]," "&amp;_xlfn.TEXTJOIN(" ",FALSE,_xlfn._xlws.FILTER(Table3[subloc_assigned],Table3[name]=Table2[[#This Row],[Protein]],""))&amp;" ","")</f>
        <v/>
      </c>
      <c r="P1677" s="6" t="b">
        <f>OR(ISNUMBER(FIND(" m ",Table2[[#This Row],[loc?]])),ISNUMBER(FIND(" mm ",Table2[[#This Row],[loc?]])))</f>
        <v>0</v>
      </c>
      <c r="Q1677" s="6" t="b">
        <f>AND(OR(ISNUMBER(FIND(" m ",Table2[[#This Row],[loc?]])),ISNUMBER(FIND(" mm ",Table2[[#This Row],[loc?]]))),SUBSTITUTE(SUBSTITUTE(Table2[[#This Row],[loc?]]," m ","")," mm ","")="")</f>
        <v>0</v>
      </c>
      <c r="R1677" s="36" cm="1">
        <f t="array" ref="R1677">AVERAGE(IF(Table2[[#This Row],[Min_aerobic_1]:[Min_aerobic_2]]="NA",0,Table2[[#This Row],[Min_aerobic_1]:[Min_aerobic_2]]))</f>
        <v>1.607827384578515E-5</v>
      </c>
    </row>
    <row r="1678" spans="1:18" x14ac:dyDescent="0.35">
      <c r="A1678" s="4" t="s">
        <v>4992</v>
      </c>
      <c r="B1678" s="4" t="s">
        <v>4993</v>
      </c>
      <c r="C1678" s="4" t="s">
        <v>4994</v>
      </c>
      <c r="D1678" s="4" t="s">
        <v>19</v>
      </c>
      <c r="E1678" s="4" t="s">
        <v>19</v>
      </c>
      <c r="F1678" s="4" t="s">
        <v>19</v>
      </c>
      <c r="G1678" s="4" t="s">
        <v>19</v>
      </c>
      <c r="H1678" s="6">
        <v>4.7815628062411597E-6</v>
      </c>
      <c r="I1678" s="6">
        <v>4.8634438614634402E-6</v>
      </c>
      <c r="J1678" s="6">
        <v>5.1591236066194002E-6</v>
      </c>
      <c r="K1678" s="6">
        <v>5.4928898338132696E-6</v>
      </c>
      <c r="L1678" s="6">
        <v>5.9376876743077702E-6</v>
      </c>
      <c r="M1678" s="6">
        <v>5.9800217412408499E-6</v>
      </c>
      <c r="N1678" s="4" t="b">
        <f>_xlfn.XLOOKUP(Table2[[#This Row],[Protein]],Table3[name],Table3[subloc_assigned],"")&lt;&gt;""</f>
        <v>0</v>
      </c>
      <c r="O1678" s="6" t="str" cm="1">
        <f t="array" ref="O1678">IF(Table2[[#This Row],[modeled?]]," "&amp;_xlfn.TEXTJOIN(" ",FALSE,_xlfn._xlws.FILTER(Table3[subloc_assigned],Table3[name]=Table2[[#This Row],[Protein]],""))&amp;" ","")</f>
        <v/>
      </c>
      <c r="P1678" s="6" t="b">
        <f>OR(ISNUMBER(FIND(" m ",Table2[[#This Row],[loc?]])),ISNUMBER(FIND(" mm ",Table2[[#This Row],[loc?]])))</f>
        <v>0</v>
      </c>
      <c r="Q1678" s="6" t="b">
        <f>AND(OR(ISNUMBER(FIND(" m ",Table2[[#This Row],[loc?]])),ISNUMBER(FIND(" mm ",Table2[[#This Row],[loc?]]))),SUBSTITUTE(SUBSTITUTE(Table2[[#This Row],[loc?]]," m ","")," mm ","")="")</f>
        <v>0</v>
      </c>
      <c r="R1678" s="36" cm="1">
        <f t="array" ref="R1678">AVERAGE(IF(Table2[[#This Row],[Min_aerobic_1]:[Min_aerobic_2]]="NA",0,Table2[[#This Row],[Min_aerobic_1]:[Min_aerobic_2]]))</f>
        <v>0</v>
      </c>
    </row>
    <row r="1679" spans="1:18" x14ac:dyDescent="0.35">
      <c r="A1679" s="4" t="s">
        <v>4995</v>
      </c>
      <c r="B1679" s="4" t="s">
        <v>4996</v>
      </c>
      <c r="C1679" s="4" t="s">
        <v>4997</v>
      </c>
      <c r="D1679" s="6">
        <v>8.5366944557263604E-5</v>
      </c>
      <c r="E1679" s="6">
        <v>6.6150024994177201E-5</v>
      </c>
      <c r="F1679" s="6">
        <v>9.90760478856591E-5</v>
      </c>
      <c r="G1679" s="4">
        <v>1.0198293530605101E-4</v>
      </c>
      <c r="H1679" s="6">
        <v>8.1052725745349894E-5</v>
      </c>
      <c r="I1679" s="6">
        <v>7.6836522607551697E-5</v>
      </c>
      <c r="J1679" s="6">
        <v>8.4014026297895894E-5</v>
      </c>
      <c r="K1679" s="6">
        <v>8.94827345755323E-5</v>
      </c>
      <c r="L1679" s="6">
        <v>9.7767055980091806E-5</v>
      </c>
      <c r="M1679" s="6">
        <v>9.2866650369800998E-5</v>
      </c>
      <c r="N1679" s="4" t="b">
        <f>_xlfn.XLOOKUP(Table2[[#This Row],[Protein]],Table3[name],Table3[subloc_assigned],"")&lt;&gt;""</f>
        <v>0</v>
      </c>
      <c r="O1679" s="6" t="str" cm="1">
        <f t="array" ref="O1679">IF(Table2[[#This Row],[modeled?]]," "&amp;_xlfn.TEXTJOIN(" ",FALSE,_xlfn._xlws.FILTER(Table3[subloc_assigned],Table3[name]=Table2[[#This Row],[Protein]],""))&amp;" ","")</f>
        <v/>
      </c>
      <c r="P1679" s="6" t="b">
        <f>OR(ISNUMBER(FIND(" m ",Table2[[#This Row],[loc?]])),ISNUMBER(FIND(" mm ",Table2[[#This Row],[loc?]])))</f>
        <v>0</v>
      </c>
      <c r="Q1679" s="6" t="b">
        <f>AND(OR(ISNUMBER(FIND(" m ",Table2[[#This Row],[loc?]])),ISNUMBER(FIND(" mm ",Table2[[#This Row],[loc?]]))),SUBSTITUTE(SUBSTITUTE(Table2[[#This Row],[loc?]]," m ","")," mm ","")="")</f>
        <v>0</v>
      </c>
      <c r="R1679" s="36" cm="1">
        <f t="array" ref="R1679">AVERAGE(IF(Table2[[#This Row],[Min_aerobic_1]:[Min_aerobic_2]]="NA",0,Table2[[#This Row],[Min_aerobic_1]:[Min_aerobic_2]]))</f>
        <v>7.5758484775720396E-5</v>
      </c>
    </row>
    <row r="1680" spans="1:18" x14ac:dyDescent="0.35">
      <c r="A1680" s="4" t="s">
        <v>4998</v>
      </c>
      <c r="B1680" s="4" t="s">
        <v>4999</v>
      </c>
      <c r="C1680" s="4" t="s">
        <v>5000</v>
      </c>
      <c r="D1680" s="4" t="s">
        <v>19</v>
      </c>
      <c r="E1680" s="4" t="s">
        <v>19</v>
      </c>
      <c r="F1680" s="4" t="s">
        <v>19</v>
      </c>
      <c r="G1680" s="4" t="s">
        <v>19</v>
      </c>
      <c r="H1680" s="6">
        <v>6.48770394382762E-6</v>
      </c>
      <c r="I1680" s="6">
        <v>6.5660407799815902E-6</v>
      </c>
      <c r="J1680" s="6">
        <v>6.7182674444304399E-6</v>
      </c>
      <c r="K1680" s="6">
        <v>5.1192683795496202E-6</v>
      </c>
      <c r="L1680" s="6">
        <v>5.2740029092836299E-6</v>
      </c>
      <c r="M1680" s="6">
        <v>5.4009477299021799E-6</v>
      </c>
      <c r="N1680" s="4" t="b">
        <f>_xlfn.XLOOKUP(Table2[[#This Row],[Protein]],Table3[name],Table3[subloc_assigned],"")&lt;&gt;""</f>
        <v>0</v>
      </c>
      <c r="O1680" s="6" t="str" cm="1">
        <f t="array" ref="O1680">IF(Table2[[#This Row],[modeled?]]," "&amp;_xlfn.TEXTJOIN(" ",FALSE,_xlfn._xlws.FILTER(Table3[subloc_assigned],Table3[name]=Table2[[#This Row],[Protein]],""))&amp;" ","")</f>
        <v/>
      </c>
      <c r="P1680" s="6" t="b">
        <f>OR(ISNUMBER(FIND(" m ",Table2[[#This Row],[loc?]])),ISNUMBER(FIND(" mm ",Table2[[#This Row],[loc?]])))</f>
        <v>0</v>
      </c>
      <c r="Q1680" s="6" t="b">
        <f>AND(OR(ISNUMBER(FIND(" m ",Table2[[#This Row],[loc?]])),ISNUMBER(FIND(" mm ",Table2[[#This Row],[loc?]]))),SUBSTITUTE(SUBSTITUTE(Table2[[#This Row],[loc?]]," m ","")," mm ","")="")</f>
        <v>0</v>
      </c>
      <c r="R1680" s="36" cm="1">
        <f t="array" ref="R1680">AVERAGE(IF(Table2[[#This Row],[Min_aerobic_1]:[Min_aerobic_2]]="NA",0,Table2[[#This Row],[Min_aerobic_1]:[Min_aerobic_2]]))</f>
        <v>0</v>
      </c>
    </row>
    <row r="1681" spans="1:18" x14ac:dyDescent="0.35">
      <c r="A1681" s="4" t="s">
        <v>5001</v>
      </c>
      <c r="B1681" s="4" t="s">
        <v>5002</v>
      </c>
      <c r="C1681" s="4" t="s">
        <v>5003</v>
      </c>
      <c r="D1681" s="6">
        <v>6.1579845501950101E-6</v>
      </c>
      <c r="E1681" s="6">
        <v>5.4001587476300603E-6</v>
      </c>
      <c r="F1681" s="6">
        <v>6.8523410986590596E-6</v>
      </c>
      <c r="G1681" s="6">
        <v>7.3695048734150103E-6</v>
      </c>
      <c r="H1681" s="6">
        <v>9.8237253396042409E-7</v>
      </c>
      <c r="I1681" s="6">
        <v>9.6031087862615196E-7</v>
      </c>
      <c r="J1681" s="6">
        <v>1.01802380893215E-6</v>
      </c>
      <c r="K1681" s="6">
        <v>1.0616220814714201E-6</v>
      </c>
      <c r="L1681" s="6">
        <v>1.0927307843999101E-6</v>
      </c>
      <c r="M1681" s="6">
        <v>1.1495966352274899E-6</v>
      </c>
      <c r="N1681" s="4" t="b">
        <f>_xlfn.XLOOKUP(Table2[[#This Row],[Protein]],Table3[name],Table3[subloc_assigned],"")&lt;&gt;""</f>
        <v>0</v>
      </c>
      <c r="O1681" s="6" t="str" cm="1">
        <f t="array" ref="O1681">IF(Table2[[#This Row],[modeled?]]," "&amp;_xlfn.TEXTJOIN(" ",FALSE,_xlfn._xlws.FILTER(Table3[subloc_assigned],Table3[name]=Table2[[#This Row],[Protein]],""))&amp;" ","")</f>
        <v/>
      </c>
      <c r="P1681" s="6" t="b">
        <f>OR(ISNUMBER(FIND(" m ",Table2[[#This Row],[loc?]])),ISNUMBER(FIND(" mm ",Table2[[#This Row],[loc?]])))</f>
        <v>0</v>
      </c>
      <c r="Q1681" s="6" t="b">
        <f>AND(OR(ISNUMBER(FIND(" m ",Table2[[#This Row],[loc?]])),ISNUMBER(FIND(" mm ",Table2[[#This Row],[loc?]]))),SUBSTITUTE(SUBSTITUTE(Table2[[#This Row],[loc?]]," m ","")," mm ","")="")</f>
        <v>0</v>
      </c>
      <c r="R1681" s="36" cm="1">
        <f t="array" ref="R1681">AVERAGE(IF(Table2[[#This Row],[Min_aerobic_1]:[Min_aerobic_2]]="NA",0,Table2[[#This Row],[Min_aerobic_1]:[Min_aerobic_2]]))</f>
        <v>5.7790716489125348E-6</v>
      </c>
    </row>
    <row r="1682" spans="1:18" x14ac:dyDescent="0.35">
      <c r="A1682" s="4" t="s">
        <v>5004</v>
      </c>
      <c r="B1682" s="4" t="s">
        <v>5005</v>
      </c>
      <c r="C1682" s="4" t="s">
        <v>5006</v>
      </c>
      <c r="D1682" s="6">
        <v>1.3724498892758899E-5</v>
      </c>
      <c r="E1682" s="6">
        <v>1.3186788817378199E-5</v>
      </c>
      <c r="F1682" s="6">
        <v>1.47411766118585E-5</v>
      </c>
      <c r="G1682" s="6">
        <v>1.54000720715267E-5</v>
      </c>
      <c r="H1682" s="6">
        <v>1.5632798015988301E-5</v>
      </c>
      <c r="I1682" s="6">
        <v>1.5944039806849801E-5</v>
      </c>
      <c r="J1682" s="6">
        <v>1.6805587104008698E-5</v>
      </c>
      <c r="K1682" s="6">
        <v>1.8421584003842199E-5</v>
      </c>
      <c r="L1682" s="6">
        <v>1.8663813652309601E-5</v>
      </c>
      <c r="M1682" s="6">
        <v>1.8365826742202101E-5</v>
      </c>
      <c r="N1682" s="4" t="b">
        <f>_xlfn.XLOOKUP(Table2[[#This Row],[Protein]],Table3[name],Table3[subloc_assigned],"")&lt;&gt;""</f>
        <v>1</v>
      </c>
      <c r="O1682" s="6" t="str" cm="1">
        <f t="array" ref="O1682">IF(Table2[[#This Row],[modeled?]]," "&amp;_xlfn.TEXTJOIN(" ",FALSE,_xlfn._xlws.FILTER(Table3[subloc_assigned],Table3[name]=Table2[[#This Row],[Protein]],""))&amp;" ","")</f>
        <v xml:space="preserve"> n </v>
      </c>
      <c r="P1682" s="6" t="b">
        <f>OR(ISNUMBER(FIND(" m ",Table2[[#This Row],[loc?]])),ISNUMBER(FIND(" mm ",Table2[[#This Row],[loc?]])))</f>
        <v>0</v>
      </c>
      <c r="Q1682" s="6" t="b">
        <f>AND(OR(ISNUMBER(FIND(" m ",Table2[[#This Row],[loc?]])),ISNUMBER(FIND(" mm ",Table2[[#This Row],[loc?]]))),SUBSTITUTE(SUBSTITUTE(Table2[[#This Row],[loc?]]," m ","")," mm ","")="")</f>
        <v>0</v>
      </c>
      <c r="R1682" s="36" cm="1">
        <f t="array" ref="R1682">AVERAGE(IF(Table2[[#This Row],[Min_aerobic_1]:[Min_aerobic_2]]="NA",0,Table2[[#This Row],[Min_aerobic_1]:[Min_aerobic_2]]))</f>
        <v>1.345564385506855E-5</v>
      </c>
    </row>
    <row r="1683" spans="1:18" x14ac:dyDescent="0.35">
      <c r="A1683" s="4" t="s">
        <v>5007</v>
      </c>
      <c r="B1683" s="4" t="s">
        <v>5008</v>
      </c>
      <c r="C1683" s="4" t="s">
        <v>5009</v>
      </c>
      <c r="D1683" s="6">
        <v>6.42539315013882E-5</v>
      </c>
      <c r="E1683" s="6">
        <v>5.4879538507636602E-5</v>
      </c>
      <c r="F1683" s="6">
        <v>9.0521048985306394E-5</v>
      </c>
      <c r="G1683" s="6">
        <v>9.1847900756759996E-5</v>
      </c>
      <c r="H1683" s="6">
        <v>6.5544628925102503E-5</v>
      </c>
      <c r="I1683" s="6">
        <v>6.6978515152718004E-5</v>
      </c>
      <c r="J1683" s="6">
        <v>6.7636712370324202E-5</v>
      </c>
      <c r="K1683" s="6">
        <v>7.7034763796125002E-5</v>
      </c>
      <c r="L1683" s="6">
        <v>8.6066349394559806E-5</v>
      </c>
      <c r="M1683" s="6">
        <v>8.28646347646681E-5</v>
      </c>
      <c r="N1683" s="4" t="b">
        <f>_xlfn.XLOOKUP(Table2[[#This Row],[Protein]],Table3[name],Table3[subloc_assigned],"")&lt;&gt;""</f>
        <v>1</v>
      </c>
      <c r="O1683" s="6" t="str" cm="1">
        <f t="array" ref="O1683">IF(Table2[[#This Row],[modeled?]]," "&amp;_xlfn.TEXTJOIN(" ",FALSE,_xlfn._xlws.FILTER(Table3[subloc_assigned],Table3[name]=Table2[[#This Row],[Protein]],""))&amp;" ","")</f>
        <v xml:space="preserve"> en </v>
      </c>
      <c r="P1683" s="6" t="b">
        <f>OR(ISNUMBER(FIND(" m ",Table2[[#This Row],[loc?]])),ISNUMBER(FIND(" mm ",Table2[[#This Row],[loc?]])))</f>
        <v>0</v>
      </c>
      <c r="Q1683" s="6" t="b">
        <f>AND(OR(ISNUMBER(FIND(" m ",Table2[[#This Row],[loc?]])),ISNUMBER(FIND(" mm ",Table2[[#This Row],[loc?]]))),SUBSTITUTE(SUBSTITUTE(Table2[[#This Row],[loc?]]," m ","")," mm ","")="")</f>
        <v>0</v>
      </c>
      <c r="R1683" s="36" cm="1">
        <f t="array" ref="R1683">AVERAGE(IF(Table2[[#This Row],[Min_aerobic_1]:[Min_aerobic_2]]="NA",0,Table2[[#This Row],[Min_aerobic_1]:[Min_aerobic_2]]))</f>
        <v>5.9566735004512405E-5</v>
      </c>
    </row>
    <row r="1684" spans="1:18" x14ac:dyDescent="0.35">
      <c r="A1684" s="4" t="s">
        <v>5010</v>
      </c>
      <c r="B1684" s="4" t="s">
        <v>5011</v>
      </c>
      <c r="C1684" s="4" t="s">
        <v>5012</v>
      </c>
      <c r="D1684" s="6">
        <v>5.1865730000428398E-5</v>
      </c>
      <c r="E1684" s="6">
        <v>5.0225486814315802E-5</v>
      </c>
      <c r="F1684" s="6">
        <v>5.4296889556228703E-5</v>
      </c>
      <c r="G1684" s="6">
        <v>5.4557898917226198E-5</v>
      </c>
      <c r="H1684" s="6">
        <v>2.8668765287356602E-5</v>
      </c>
      <c r="I1684" s="6">
        <v>2.8445899282963799E-5</v>
      </c>
      <c r="J1684" s="6">
        <v>2.88152038490055E-5</v>
      </c>
      <c r="K1684" s="6">
        <v>2.3729845633031101E-5</v>
      </c>
      <c r="L1684" s="6">
        <v>2.9362411492561299E-5</v>
      </c>
      <c r="M1684" s="6">
        <v>2.48564095110727E-5</v>
      </c>
      <c r="N1684" s="4" t="b">
        <f>_xlfn.XLOOKUP(Table2[[#This Row],[Protein]],Table3[name],Table3[subloc_assigned],"")&lt;&gt;""</f>
        <v>0</v>
      </c>
      <c r="O1684" s="6" t="str" cm="1">
        <f t="array" ref="O1684">IF(Table2[[#This Row],[modeled?]]," "&amp;_xlfn.TEXTJOIN(" ",FALSE,_xlfn._xlws.FILTER(Table3[subloc_assigned],Table3[name]=Table2[[#This Row],[Protein]],""))&amp;" ","")</f>
        <v/>
      </c>
      <c r="P1684" s="6" t="b">
        <f>OR(ISNUMBER(FIND(" m ",Table2[[#This Row],[loc?]])),ISNUMBER(FIND(" mm ",Table2[[#This Row],[loc?]])))</f>
        <v>0</v>
      </c>
      <c r="Q1684" s="6" t="b">
        <f>AND(OR(ISNUMBER(FIND(" m ",Table2[[#This Row],[loc?]])),ISNUMBER(FIND(" mm ",Table2[[#This Row],[loc?]]))),SUBSTITUTE(SUBSTITUTE(Table2[[#This Row],[loc?]]," m ","")," mm ","")="")</f>
        <v>0</v>
      </c>
      <c r="R1684" s="36" cm="1">
        <f t="array" ref="R1684">AVERAGE(IF(Table2[[#This Row],[Min_aerobic_1]:[Min_aerobic_2]]="NA",0,Table2[[#This Row],[Min_aerobic_1]:[Min_aerobic_2]]))</f>
        <v>5.10456084073721E-5</v>
      </c>
    </row>
    <row r="1685" spans="1:18" x14ac:dyDescent="0.35">
      <c r="A1685" s="4" t="s">
        <v>5013</v>
      </c>
      <c r="B1685" s="4" t="s">
        <v>5014</v>
      </c>
      <c r="C1685" s="4" t="s">
        <v>5015</v>
      </c>
      <c r="D1685" s="4">
        <v>1.07320925666176E-4</v>
      </c>
      <c r="E1685" s="4">
        <v>1.1655427266468699E-4</v>
      </c>
      <c r="F1685" s="4">
        <v>1.16102558060302E-4</v>
      </c>
      <c r="G1685" s="4">
        <v>1.12860786475463E-4</v>
      </c>
      <c r="H1685" s="6">
        <v>7.2197049627984394E-5</v>
      </c>
      <c r="I1685" s="6">
        <v>7.6566751570133506E-5</v>
      </c>
      <c r="J1685" s="6">
        <v>7.6537565225641196E-5</v>
      </c>
      <c r="K1685" s="6">
        <v>7.7948477772582097E-5</v>
      </c>
      <c r="L1685" s="6">
        <v>8.0460685466104002E-5</v>
      </c>
      <c r="M1685" s="6">
        <v>8.0653926524527797E-5</v>
      </c>
      <c r="N1685" s="4" t="b">
        <f>_xlfn.XLOOKUP(Table2[[#This Row],[Protein]],Table3[name],Table3[subloc_assigned],"")&lt;&gt;""</f>
        <v>0</v>
      </c>
      <c r="O1685" s="6" t="str" cm="1">
        <f t="array" ref="O1685">IF(Table2[[#This Row],[modeled?]]," "&amp;_xlfn.TEXTJOIN(" ",FALSE,_xlfn._xlws.FILTER(Table3[subloc_assigned],Table3[name]=Table2[[#This Row],[Protein]],""))&amp;" ","")</f>
        <v/>
      </c>
      <c r="P1685" s="6" t="b">
        <f>OR(ISNUMBER(FIND(" m ",Table2[[#This Row],[loc?]])),ISNUMBER(FIND(" mm ",Table2[[#This Row],[loc?]])))</f>
        <v>0</v>
      </c>
      <c r="Q1685" s="6" t="b">
        <f>AND(OR(ISNUMBER(FIND(" m ",Table2[[#This Row],[loc?]])),ISNUMBER(FIND(" mm ",Table2[[#This Row],[loc?]]))),SUBSTITUTE(SUBSTITUTE(Table2[[#This Row],[loc?]]," m ","")," mm ","")="")</f>
        <v>0</v>
      </c>
      <c r="R1685" s="36" cm="1">
        <f t="array" ref="R1685">AVERAGE(IF(Table2[[#This Row],[Min_aerobic_1]:[Min_aerobic_2]]="NA",0,Table2[[#This Row],[Min_aerobic_1]:[Min_aerobic_2]]))</f>
        <v>1.119375991654315E-4</v>
      </c>
    </row>
    <row r="1686" spans="1:18" x14ac:dyDescent="0.35">
      <c r="A1686" s="4" t="s">
        <v>5016</v>
      </c>
      <c r="B1686" s="4" t="s">
        <v>5017</v>
      </c>
      <c r="C1686" s="4" t="s">
        <v>5018</v>
      </c>
      <c r="D1686" s="4">
        <v>1.2910341824297599E-4</v>
      </c>
      <c r="E1686" s="4">
        <v>1.20475973356115E-4</v>
      </c>
      <c r="F1686" s="4">
        <v>1.26758872239506E-4</v>
      </c>
      <c r="G1686" s="4">
        <v>1.3074759319700401E-4</v>
      </c>
      <c r="H1686" s="4">
        <v>1.59935662201432E-4</v>
      </c>
      <c r="I1686" s="4">
        <v>1.5784597015786099E-4</v>
      </c>
      <c r="J1686" s="4">
        <v>1.6605987261837101E-4</v>
      </c>
      <c r="K1686" s="4">
        <v>1.4451661402347299E-4</v>
      </c>
      <c r="L1686" s="4">
        <v>1.47815759738282E-4</v>
      </c>
      <c r="M1686" s="4">
        <v>1.5251254310095699E-4</v>
      </c>
      <c r="N1686" s="4" t="b">
        <f>_xlfn.XLOOKUP(Table2[[#This Row],[Protein]],Table3[name],Table3[subloc_assigned],"")&lt;&gt;""</f>
        <v>1</v>
      </c>
      <c r="O1686" s="6" t="str" cm="1">
        <f t="array" ref="O1686">IF(Table2[[#This Row],[modeled?]]," "&amp;_xlfn.TEXTJOIN(" ",FALSE,_xlfn._xlws.FILTER(Table3[subloc_assigned],Table3[name]=Table2[[#This Row],[Protein]],""))&amp;" ","")</f>
        <v xml:space="preserve"> vm </v>
      </c>
      <c r="P1686" s="6" t="b">
        <f>OR(ISNUMBER(FIND(" m ",Table2[[#This Row],[loc?]])),ISNUMBER(FIND(" mm ",Table2[[#This Row],[loc?]])))</f>
        <v>0</v>
      </c>
      <c r="Q1686" s="6" t="b">
        <f>AND(OR(ISNUMBER(FIND(" m ",Table2[[#This Row],[loc?]])),ISNUMBER(FIND(" mm ",Table2[[#This Row],[loc?]]))),SUBSTITUTE(SUBSTITUTE(Table2[[#This Row],[loc?]]," m ","")," mm ","")="")</f>
        <v>0</v>
      </c>
      <c r="R1686" s="36" cm="1">
        <f t="array" ref="R1686">AVERAGE(IF(Table2[[#This Row],[Min_aerobic_1]:[Min_aerobic_2]]="NA",0,Table2[[#This Row],[Min_aerobic_1]:[Min_aerobic_2]]))</f>
        <v>1.2478969579954549E-4</v>
      </c>
    </row>
    <row r="1687" spans="1:18" x14ac:dyDescent="0.35">
      <c r="A1687" s="4" t="s">
        <v>5019</v>
      </c>
      <c r="B1687" s="4" t="s">
        <v>5020</v>
      </c>
      <c r="C1687" s="4" t="s">
        <v>5021</v>
      </c>
      <c r="D1687" s="6">
        <v>5.1041591087036596E-6</v>
      </c>
      <c r="E1687" s="6">
        <v>4.2223345530720102E-6</v>
      </c>
      <c r="F1687" s="6">
        <v>4.8769417641572603E-6</v>
      </c>
      <c r="G1687" s="6">
        <v>5.03811837475725E-6</v>
      </c>
      <c r="H1687" s="6">
        <v>1.7673219380331501E-6</v>
      </c>
      <c r="I1687" s="6">
        <v>1.72980401861572E-6</v>
      </c>
      <c r="J1687" s="6">
        <v>2.0199681694750701E-6</v>
      </c>
      <c r="K1687" s="6">
        <v>1.6802800551863801E-6</v>
      </c>
      <c r="L1687" s="6">
        <v>1.73169661877717E-6</v>
      </c>
      <c r="M1687" s="6">
        <v>1.73285703591781E-6</v>
      </c>
      <c r="N1687" s="4" t="b">
        <f>_xlfn.XLOOKUP(Table2[[#This Row],[Protein]],Table3[name],Table3[subloc_assigned],"")&lt;&gt;""</f>
        <v>0</v>
      </c>
      <c r="O1687" s="6" t="str" cm="1">
        <f t="array" ref="O1687">IF(Table2[[#This Row],[modeled?]]," "&amp;_xlfn.TEXTJOIN(" ",FALSE,_xlfn._xlws.FILTER(Table3[subloc_assigned],Table3[name]=Table2[[#This Row],[Protein]],""))&amp;" ","")</f>
        <v/>
      </c>
      <c r="P1687" s="6" t="b">
        <f>OR(ISNUMBER(FIND(" m ",Table2[[#This Row],[loc?]])),ISNUMBER(FIND(" mm ",Table2[[#This Row],[loc?]])))</f>
        <v>0</v>
      </c>
      <c r="Q1687" s="6" t="b">
        <f>AND(OR(ISNUMBER(FIND(" m ",Table2[[#This Row],[loc?]])),ISNUMBER(FIND(" mm ",Table2[[#This Row],[loc?]]))),SUBSTITUTE(SUBSTITUTE(Table2[[#This Row],[loc?]]," m ","")," mm ","")="")</f>
        <v>0</v>
      </c>
      <c r="R1687" s="36" cm="1">
        <f t="array" ref="R1687">AVERAGE(IF(Table2[[#This Row],[Min_aerobic_1]:[Min_aerobic_2]]="NA",0,Table2[[#This Row],[Min_aerobic_1]:[Min_aerobic_2]]))</f>
        <v>4.6632468308878349E-6</v>
      </c>
    </row>
    <row r="1688" spans="1:18" x14ac:dyDescent="0.35">
      <c r="A1688" s="4" t="s">
        <v>5022</v>
      </c>
      <c r="B1688" s="4" t="s">
        <v>5023</v>
      </c>
      <c r="C1688" s="4" t="s">
        <v>5024</v>
      </c>
      <c r="D1688" s="4" t="s">
        <v>19</v>
      </c>
      <c r="E1688" s="4" t="s">
        <v>19</v>
      </c>
      <c r="F1688" s="4" t="s">
        <v>19</v>
      </c>
      <c r="G1688" s="4" t="s">
        <v>19</v>
      </c>
      <c r="H1688" s="6">
        <v>9.1824214001653892E-6</v>
      </c>
      <c r="I1688" s="6">
        <v>8.9106975778317204E-6</v>
      </c>
      <c r="J1688" s="6">
        <v>8.7534881214394497E-6</v>
      </c>
      <c r="K1688" s="6">
        <v>8.0501603124256599E-6</v>
      </c>
      <c r="L1688" s="6">
        <v>8.3257241769981404E-6</v>
      </c>
      <c r="M1688" s="6">
        <v>8.0983380921209103E-6</v>
      </c>
      <c r="N1688" s="4" t="b">
        <f>_xlfn.XLOOKUP(Table2[[#This Row],[Protein]],Table3[name],Table3[subloc_assigned],"")&lt;&gt;""</f>
        <v>1</v>
      </c>
      <c r="O1688" s="6" t="str" cm="1">
        <f t="array" ref="O1688">IF(Table2[[#This Row],[modeled?]]," "&amp;_xlfn.TEXTJOIN(" ",FALSE,_xlfn._xlws.FILTER(Table3[subloc_assigned],Table3[name]=Table2[[#This Row],[Protein]],""))&amp;" ","")</f>
        <v xml:space="preserve"> c </v>
      </c>
      <c r="P1688" s="6" t="b">
        <f>OR(ISNUMBER(FIND(" m ",Table2[[#This Row],[loc?]])),ISNUMBER(FIND(" mm ",Table2[[#This Row],[loc?]])))</f>
        <v>0</v>
      </c>
      <c r="Q1688" s="6" t="b">
        <f>AND(OR(ISNUMBER(FIND(" m ",Table2[[#This Row],[loc?]])),ISNUMBER(FIND(" mm ",Table2[[#This Row],[loc?]]))),SUBSTITUTE(SUBSTITUTE(Table2[[#This Row],[loc?]]," m ","")," mm ","")="")</f>
        <v>0</v>
      </c>
      <c r="R1688" s="36" cm="1">
        <f t="array" ref="R1688">AVERAGE(IF(Table2[[#This Row],[Min_aerobic_1]:[Min_aerobic_2]]="NA",0,Table2[[#This Row],[Min_aerobic_1]:[Min_aerobic_2]]))</f>
        <v>0</v>
      </c>
    </row>
    <row r="1689" spans="1:18" x14ac:dyDescent="0.35">
      <c r="A1689" s="4" t="s">
        <v>5025</v>
      </c>
      <c r="B1689" s="4" t="s">
        <v>5026</v>
      </c>
      <c r="C1689" s="4" t="s">
        <v>5027</v>
      </c>
      <c r="D1689" s="6">
        <v>8.6372371138952998E-6</v>
      </c>
      <c r="E1689" s="6">
        <v>7.5436289552695701E-6</v>
      </c>
      <c r="F1689" s="6">
        <v>1.0080205176602599E-5</v>
      </c>
      <c r="G1689" s="6">
        <v>9.7809136566440104E-6</v>
      </c>
      <c r="H1689" s="6">
        <v>7.1632194178320903E-6</v>
      </c>
      <c r="I1689" s="6">
        <v>6.8360472010374201E-6</v>
      </c>
      <c r="J1689" s="6">
        <v>7.8679136325216503E-6</v>
      </c>
      <c r="K1689" s="6">
        <v>7.9120781027807497E-6</v>
      </c>
      <c r="L1689" s="6">
        <v>8.0252446216879795E-6</v>
      </c>
      <c r="M1689" s="6">
        <v>8.0585536705557596E-6</v>
      </c>
      <c r="N1689" s="4" t="b">
        <f>_xlfn.XLOOKUP(Table2[[#This Row],[Protein]],Table3[name],Table3[subloc_assigned],"")&lt;&gt;""</f>
        <v>0</v>
      </c>
      <c r="O1689" s="6" t="str" cm="1">
        <f t="array" ref="O1689">IF(Table2[[#This Row],[modeled?]]," "&amp;_xlfn.TEXTJOIN(" ",FALSE,_xlfn._xlws.FILTER(Table3[subloc_assigned],Table3[name]=Table2[[#This Row],[Protein]],""))&amp;" ","")</f>
        <v/>
      </c>
      <c r="P1689" s="6" t="b">
        <f>OR(ISNUMBER(FIND(" m ",Table2[[#This Row],[loc?]])),ISNUMBER(FIND(" mm ",Table2[[#This Row],[loc?]])))</f>
        <v>0</v>
      </c>
      <c r="Q1689" s="6" t="b">
        <f>AND(OR(ISNUMBER(FIND(" m ",Table2[[#This Row],[loc?]])),ISNUMBER(FIND(" mm ",Table2[[#This Row],[loc?]]))),SUBSTITUTE(SUBSTITUTE(Table2[[#This Row],[loc?]]," m ","")," mm ","")="")</f>
        <v>0</v>
      </c>
      <c r="R1689" s="36" cm="1">
        <f t="array" ref="R1689">AVERAGE(IF(Table2[[#This Row],[Min_aerobic_1]:[Min_aerobic_2]]="NA",0,Table2[[#This Row],[Min_aerobic_1]:[Min_aerobic_2]]))</f>
        <v>8.0904330345824341E-6</v>
      </c>
    </row>
    <row r="1690" spans="1:18" x14ac:dyDescent="0.35">
      <c r="A1690" s="4" t="s">
        <v>5028</v>
      </c>
      <c r="B1690" s="4" t="s">
        <v>5029</v>
      </c>
      <c r="C1690" s="4" t="s">
        <v>5030</v>
      </c>
      <c r="D1690" s="6">
        <v>4.9212677570836599E-5</v>
      </c>
      <c r="E1690" s="6">
        <v>6.2131402757267606E-5</v>
      </c>
      <c r="F1690" s="6">
        <v>9.65730202881811E-5</v>
      </c>
      <c r="G1690" s="4">
        <v>1.04053509684388E-4</v>
      </c>
      <c r="H1690" s="6">
        <v>5.3128623347714602E-5</v>
      </c>
      <c r="I1690" s="6">
        <v>4.4939974723696502E-5</v>
      </c>
      <c r="J1690" s="6">
        <v>4.92491185570803E-5</v>
      </c>
      <c r="K1690" s="6">
        <v>6.1100092606614794E-5</v>
      </c>
      <c r="L1690" s="6">
        <v>5.2488314640525497E-5</v>
      </c>
      <c r="M1690" s="6">
        <v>5.1546521464628399E-5</v>
      </c>
      <c r="N1690" s="4" t="b">
        <f>_xlfn.XLOOKUP(Table2[[#This Row],[Protein]],Table3[name],Table3[subloc_assigned],"")&lt;&gt;""</f>
        <v>0</v>
      </c>
      <c r="O1690" s="6" t="str" cm="1">
        <f t="array" ref="O1690">IF(Table2[[#This Row],[modeled?]]," "&amp;_xlfn.TEXTJOIN(" ",FALSE,_xlfn._xlws.FILTER(Table3[subloc_assigned],Table3[name]=Table2[[#This Row],[Protein]],""))&amp;" ","")</f>
        <v/>
      </c>
      <c r="P1690" s="6" t="b">
        <f>OR(ISNUMBER(FIND(" m ",Table2[[#This Row],[loc?]])),ISNUMBER(FIND(" mm ",Table2[[#This Row],[loc?]])))</f>
        <v>0</v>
      </c>
      <c r="Q1690" s="6" t="b">
        <f>AND(OR(ISNUMBER(FIND(" m ",Table2[[#This Row],[loc?]])),ISNUMBER(FIND(" mm ",Table2[[#This Row],[loc?]]))),SUBSTITUTE(SUBSTITUTE(Table2[[#This Row],[loc?]]," m ","")," mm ","")="")</f>
        <v>0</v>
      </c>
      <c r="R1690" s="36" cm="1">
        <f t="array" ref="R1690">AVERAGE(IF(Table2[[#This Row],[Min_aerobic_1]:[Min_aerobic_2]]="NA",0,Table2[[#This Row],[Min_aerobic_1]:[Min_aerobic_2]]))</f>
        <v>5.5672040164052102E-5</v>
      </c>
    </row>
    <row r="1691" spans="1:18" x14ac:dyDescent="0.35">
      <c r="A1691" s="4" t="s">
        <v>5031</v>
      </c>
      <c r="B1691" s="4" t="s">
        <v>5032</v>
      </c>
      <c r="C1691" s="4" t="s">
        <v>5033</v>
      </c>
      <c r="D1691" s="4">
        <v>9.3282726393539694E-3</v>
      </c>
      <c r="E1691" s="4">
        <v>1.1057718053753199E-2</v>
      </c>
      <c r="F1691" s="4">
        <v>1.09692212504011E-2</v>
      </c>
      <c r="G1691" s="4">
        <v>1.0857664923404E-2</v>
      </c>
      <c r="H1691" s="4">
        <v>5.4597541672545902E-3</v>
      </c>
      <c r="I1691" s="4">
        <v>5.8470562816287999E-3</v>
      </c>
      <c r="J1691" s="4">
        <v>5.8431066297557899E-3</v>
      </c>
      <c r="K1691" s="4">
        <v>6.3708364439806304E-3</v>
      </c>
      <c r="L1691" s="4">
        <v>6.7286152646630097E-3</v>
      </c>
      <c r="M1691" s="4">
        <v>6.9024516353429497E-3</v>
      </c>
      <c r="N1691" s="4" t="b">
        <f>_xlfn.XLOOKUP(Table2[[#This Row],[Protein]],Table3[name],Table3[subloc_assigned],"")&lt;&gt;""</f>
        <v>0</v>
      </c>
      <c r="O1691" s="6" t="str" cm="1">
        <f t="array" ref="O1691">IF(Table2[[#This Row],[modeled?]]," "&amp;_xlfn.TEXTJOIN(" ",FALSE,_xlfn._xlws.FILTER(Table3[subloc_assigned],Table3[name]=Table2[[#This Row],[Protein]],""))&amp;" ","")</f>
        <v/>
      </c>
      <c r="P1691" s="6" t="b">
        <f>OR(ISNUMBER(FIND(" m ",Table2[[#This Row],[loc?]])),ISNUMBER(FIND(" mm ",Table2[[#This Row],[loc?]])))</f>
        <v>0</v>
      </c>
      <c r="Q1691" s="6" t="b">
        <f>AND(OR(ISNUMBER(FIND(" m ",Table2[[#This Row],[loc?]])),ISNUMBER(FIND(" mm ",Table2[[#This Row],[loc?]]))),SUBSTITUTE(SUBSTITUTE(Table2[[#This Row],[loc?]]," m ","")," mm ","")="")</f>
        <v>0</v>
      </c>
      <c r="R1691" s="36" cm="1">
        <f t="array" ref="R1691">AVERAGE(IF(Table2[[#This Row],[Min_aerobic_1]:[Min_aerobic_2]]="NA",0,Table2[[#This Row],[Min_aerobic_1]:[Min_aerobic_2]]))</f>
        <v>1.0192995346553584E-2</v>
      </c>
    </row>
    <row r="1692" spans="1:18" x14ac:dyDescent="0.35">
      <c r="A1692" s="4" t="s">
        <v>5034</v>
      </c>
      <c r="B1692" s="4" t="s">
        <v>5035</v>
      </c>
      <c r="C1692" s="4" t="s">
        <v>5036</v>
      </c>
      <c r="D1692" s="4">
        <v>1.6952685554218999E-4</v>
      </c>
      <c r="E1692" s="4">
        <v>1.7298719350391701E-4</v>
      </c>
      <c r="F1692" s="4">
        <v>1.8775271831681999E-4</v>
      </c>
      <c r="G1692" s="4">
        <v>1.89472845476536E-4</v>
      </c>
      <c r="H1692" s="6">
        <v>8.6879989180534297E-5</v>
      </c>
      <c r="I1692" s="6">
        <v>8.7397742469071606E-5</v>
      </c>
      <c r="J1692" s="6">
        <v>8.9750736902781498E-5</v>
      </c>
      <c r="K1692" s="6">
        <v>9.2609254955827304E-5</v>
      </c>
      <c r="L1692" s="6">
        <v>9.899470316076E-5</v>
      </c>
      <c r="M1692" s="6">
        <v>9.8301264862316696E-5</v>
      </c>
      <c r="N1692" s="4" t="b">
        <f>_xlfn.XLOOKUP(Table2[[#This Row],[Protein]],Table3[name],Table3[subloc_assigned],"")&lt;&gt;""</f>
        <v>0</v>
      </c>
      <c r="O1692" s="6" t="str" cm="1">
        <f t="array" ref="O1692">IF(Table2[[#This Row],[modeled?]]," "&amp;_xlfn.TEXTJOIN(" ",FALSE,_xlfn._xlws.FILTER(Table3[subloc_assigned],Table3[name]=Table2[[#This Row],[Protein]],""))&amp;" ","")</f>
        <v/>
      </c>
      <c r="P1692" s="6" t="b">
        <f>OR(ISNUMBER(FIND(" m ",Table2[[#This Row],[loc?]])),ISNUMBER(FIND(" mm ",Table2[[#This Row],[loc?]])))</f>
        <v>0</v>
      </c>
      <c r="Q1692" s="6" t="b">
        <f>AND(OR(ISNUMBER(FIND(" m ",Table2[[#This Row],[loc?]])),ISNUMBER(FIND(" mm ",Table2[[#This Row],[loc?]]))),SUBSTITUTE(SUBSTITUTE(Table2[[#This Row],[loc?]]," m ","")," mm ","")="")</f>
        <v>0</v>
      </c>
      <c r="R1692" s="36" cm="1">
        <f t="array" ref="R1692">AVERAGE(IF(Table2[[#This Row],[Min_aerobic_1]:[Min_aerobic_2]]="NA",0,Table2[[#This Row],[Min_aerobic_1]:[Min_aerobic_2]]))</f>
        <v>1.712570245230535E-4</v>
      </c>
    </row>
    <row r="1693" spans="1:18" x14ac:dyDescent="0.35">
      <c r="A1693" s="4" t="s">
        <v>5037</v>
      </c>
      <c r="B1693" s="4" t="s">
        <v>5038</v>
      </c>
      <c r="C1693" s="4" t="s">
        <v>5039</v>
      </c>
      <c r="D1693" s="4" t="s">
        <v>19</v>
      </c>
      <c r="E1693" s="4" t="s">
        <v>19</v>
      </c>
      <c r="F1693" s="4" t="s">
        <v>19</v>
      </c>
      <c r="G1693" s="4" t="s">
        <v>19</v>
      </c>
      <c r="H1693" s="6">
        <v>1.4516809269331901E-5</v>
      </c>
      <c r="I1693" s="6">
        <v>1.6656430448127799E-5</v>
      </c>
      <c r="J1693" s="6">
        <v>1.6419193397208201E-5</v>
      </c>
      <c r="K1693" s="6">
        <v>1.9729327987127601E-5</v>
      </c>
      <c r="L1693" s="6">
        <v>2.0304267956772199E-5</v>
      </c>
      <c r="M1693" s="6">
        <v>2.3875164688341399E-5</v>
      </c>
      <c r="N1693" s="4" t="b">
        <f>_xlfn.XLOOKUP(Table2[[#This Row],[Protein]],Table3[name],Table3[subloc_assigned],"")&lt;&gt;""</f>
        <v>1</v>
      </c>
      <c r="O1693" s="6" t="str" cm="1">
        <f t="array" ref="O1693">IF(Table2[[#This Row],[modeled?]]," "&amp;_xlfn.TEXTJOIN(" ",FALSE,_xlfn._xlws.FILTER(Table3[subloc_assigned],Table3[name]=Table2[[#This Row],[Protein]],""))&amp;" ","")</f>
        <v xml:space="preserve"> x </v>
      </c>
      <c r="P1693" s="6" t="b">
        <f>OR(ISNUMBER(FIND(" m ",Table2[[#This Row],[loc?]])),ISNUMBER(FIND(" mm ",Table2[[#This Row],[loc?]])))</f>
        <v>0</v>
      </c>
      <c r="Q1693" s="6" t="b">
        <f>AND(OR(ISNUMBER(FIND(" m ",Table2[[#This Row],[loc?]])),ISNUMBER(FIND(" mm ",Table2[[#This Row],[loc?]]))),SUBSTITUTE(SUBSTITUTE(Table2[[#This Row],[loc?]]," m ","")," mm ","")="")</f>
        <v>0</v>
      </c>
      <c r="R1693" s="36" cm="1">
        <f t="array" ref="R1693">AVERAGE(IF(Table2[[#This Row],[Min_aerobic_1]:[Min_aerobic_2]]="NA",0,Table2[[#This Row],[Min_aerobic_1]:[Min_aerobic_2]]))</f>
        <v>0</v>
      </c>
    </row>
    <row r="1694" spans="1:18" x14ac:dyDescent="0.35">
      <c r="A1694" s="4" t="s">
        <v>5040</v>
      </c>
      <c r="B1694" s="4" t="s">
        <v>5041</v>
      </c>
      <c r="C1694" s="4" t="s">
        <v>5042</v>
      </c>
      <c r="D1694" s="6">
        <v>1.4524412144441901E-7</v>
      </c>
      <c r="E1694" s="6">
        <v>1.2855381921324399E-7</v>
      </c>
      <c r="F1694" s="6">
        <v>1.31718563708642E-7</v>
      </c>
      <c r="G1694" s="6">
        <v>1.41581271505576E-7</v>
      </c>
      <c r="H1694" s="6">
        <v>2.2573104969817301E-7</v>
      </c>
      <c r="I1694" s="6">
        <v>2.3212690193491199E-7</v>
      </c>
      <c r="J1694" s="6">
        <v>2.4005208743949901E-7</v>
      </c>
      <c r="K1694" s="6">
        <v>2.3558002710074299E-7</v>
      </c>
      <c r="L1694" s="6">
        <v>2.6381170464720498E-7</v>
      </c>
      <c r="M1694" s="6">
        <v>2.4789163335341198E-7</v>
      </c>
      <c r="N1694" s="4" t="b">
        <f>_xlfn.XLOOKUP(Table2[[#This Row],[Protein]],Table3[name],Table3[subloc_assigned],"")&lt;&gt;""</f>
        <v>0</v>
      </c>
      <c r="O1694" s="6" t="str" cm="1">
        <f t="array" ref="O1694">IF(Table2[[#This Row],[modeled?]]," "&amp;_xlfn.TEXTJOIN(" ",FALSE,_xlfn._xlws.FILTER(Table3[subloc_assigned],Table3[name]=Table2[[#This Row],[Protein]],""))&amp;" ","")</f>
        <v/>
      </c>
      <c r="P1694" s="6" t="b">
        <f>OR(ISNUMBER(FIND(" m ",Table2[[#This Row],[loc?]])),ISNUMBER(FIND(" mm ",Table2[[#This Row],[loc?]])))</f>
        <v>0</v>
      </c>
      <c r="Q1694" s="6" t="b">
        <f>AND(OR(ISNUMBER(FIND(" m ",Table2[[#This Row],[loc?]])),ISNUMBER(FIND(" mm ",Table2[[#This Row],[loc?]]))),SUBSTITUTE(SUBSTITUTE(Table2[[#This Row],[loc?]]," m ","")," mm ","")="")</f>
        <v>0</v>
      </c>
      <c r="R1694" s="36" cm="1">
        <f t="array" ref="R1694">AVERAGE(IF(Table2[[#This Row],[Min_aerobic_1]:[Min_aerobic_2]]="NA",0,Table2[[#This Row],[Min_aerobic_1]:[Min_aerobic_2]]))</f>
        <v>1.3689897032883152E-7</v>
      </c>
    </row>
    <row r="1695" spans="1:18" x14ac:dyDescent="0.35">
      <c r="A1695" s="4" t="s">
        <v>5043</v>
      </c>
      <c r="B1695" s="4" t="s">
        <v>5044</v>
      </c>
      <c r="C1695" s="4" t="s">
        <v>5045</v>
      </c>
      <c r="D1695" s="4">
        <v>9.8010122255242889E-4</v>
      </c>
      <c r="E1695" s="4">
        <v>8.78901540816341E-4</v>
      </c>
      <c r="F1695" s="4">
        <v>3.7645939967047602E-4</v>
      </c>
      <c r="G1695" s="4">
        <v>3.2300020540469601E-4</v>
      </c>
      <c r="H1695" s="4">
        <v>1.14212841351339E-3</v>
      </c>
      <c r="I1695" s="4">
        <v>1.1835567424089801E-3</v>
      </c>
      <c r="J1695" s="4">
        <v>1.12293445805471E-3</v>
      </c>
      <c r="K1695" s="4">
        <v>5.3679772473473998E-4</v>
      </c>
      <c r="L1695" s="4">
        <v>5.3634143297816804E-4</v>
      </c>
      <c r="M1695" s="4">
        <v>5.3208632358200795E-4</v>
      </c>
      <c r="N1695" s="4" t="b">
        <f>_xlfn.XLOOKUP(Table2[[#This Row],[Protein]],Table3[name],Table3[subloc_assigned],"")&lt;&gt;""</f>
        <v>1</v>
      </c>
      <c r="O1695" s="6" t="str" cm="1">
        <f t="array" ref="O1695">IF(Table2[[#This Row],[modeled?]]," "&amp;_xlfn.TEXTJOIN(" ",FALSE,_xlfn._xlws.FILTER(Table3[subloc_assigned],Table3[name]=Table2[[#This Row],[Protein]],""))&amp;" ","")</f>
        <v xml:space="preserve"> m </v>
      </c>
      <c r="P1695" s="6" t="b">
        <f>OR(ISNUMBER(FIND(" m ",Table2[[#This Row],[loc?]])),ISNUMBER(FIND(" mm ",Table2[[#This Row],[loc?]])))</f>
        <v>1</v>
      </c>
      <c r="Q1695" s="6" t="b">
        <f>AND(OR(ISNUMBER(FIND(" m ",Table2[[#This Row],[loc?]])),ISNUMBER(FIND(" mm ",Table2[[#This Row],[loc?]]))),SUBSTITUTE(SUBSTITUTE(Table2[[#This Row],[loc?]]," m ","")," mm ","")="")</f>
        <v>1</v>
      </c>
      <c r="R1695" s="36" cm="1">
        <f t="array" ref="R1695">AVERAGE(IF(Table2[[#This Row],[Min_aerobic_1]:[Min_aerobic_2]]="NA",0,Table2[[#This Row],[Min_aerobic_1]:[Min_aerobic_2]]))</f>
        <v>9.2950138168438495E-4</v>
      </c>
    </row>
    <row r="1696" spans="1:18" x14ac:dyDescent="0.35">
      <c r="A1696" s="4" t="s">
        <v>5046</v>
      </c>
      <c r="B1696" s="4" t="s">
        <v>5047</v>
      </c>
      <c r="C1696" s="4" t="s">
        <v>5047</v>
      </c>
      <c r="D1696" s="4" t="s">
        <v>19</v>
      </c>
      <c r="E1696" s="4" t="s">
        <v>19</v>
      </c>
      <c r="F1696" s="4" t="s">
        <v>19</v>
      </c>
      <c r="G1696" s="4" t="s">
        <v>19</v>
      </c>
      <c r="H1696" s="6">
        <v>1.6267098064321399E-6</v>
      </c>
      <c r="I1696" s="6">
        <v>1.38033332759711E-6</v>
      </c>
      <c r="J1696" s="6">
        <v>1.96768307333083E-6</v>
      </c>
      <c r="K1696" s="6">
        <v>1.53234325838404E-6</v>
      </c>
      <c r="L1696" s="6">
        <v>1.66500218353927E-6</v>
      </c>
      <c r="M1696" s="6">
        <v>1.8675774003163301E-6</v>
      </c>
      <c r="N1696" s="4" t="b">
        <f>_xlfn.XLOOKUP(Table2[[#This Row],[Protein]],Table3[name],Table3[subloc_assigned],"")&lt;&gt;""</f>
        <v>0</v>
      </c>
      <c r="O1696" s="6" t="str" cm="1">
        <f t="array" ref="O1696">IF(Table2[[#This Row],[modeled?]]," "&amp;_xlfn.TEXTJOIN(" ",FALSE,_xlfn._xlws.FILTER(Table3[subloc_assigned],Table3[name]=Table2[[#This Row],[Protein]],""))&amp;" ","")</f>
        <v/>
      </c>
      <c r="P1696" s="6" t="b">
        <f>OR(ISNUMBER(FIND(" m ",Table2[[#This Row],[loc?]])),ISNUMBER(FIND(" mm ",Table2[[#This Row],[loc?]])))</f>
        <v>0</v>
      </c>
      <c r="Q1696" s="6" t="b">
        <f>AND(OR(ISNUMBER(FIND(" m ",Table2[[#This Row],[loc?]])),ISNUMBER(FIND(" mm ",Table2[[#This Row],[loc?]]))),SUBSTITUTE(SUBSTITUTE(Table2[[#This Row],[loc?]]," m ","")," mm ","")="")</f>
        <v>0</v>
      </c>
      <c r="R1696" s="36" cm="1">
        <f t="array" ref="R1696">AVERAGE(IF(Table2[[#This Row],[Min_aerobic_1]:[Min_aerobic_2]]="NA",0,Table2[[#This Row],[Min_aerobic_1]:[Min_aerobic_2]]))</f>
        <v>0</v>
      </c>
    </row>
    <row r="1697" spans="1:18" x14ac:dyDescent="0.35">
      <c r="A1697" s="4" t="s">
        <v>5048</v>
      </c>
      <c r="B1697" s="4" t="s">
        <v>5049</v>
      </c>
      <c r="C1697" s="4" t="s">
        <v>5050</v>
      </c>
      <c r="D1697" s="6">
        <v>7.4204728359961101E-6</v>
      </c>
      <c r="E1697" s="6">
        <v>7.6381659369021706E-6</v>
      </c>
      <c r="F1697" s="6">
        <v>8.8569597394537401E-6</v>
      </c>
      <c r="G1697" s="6">
        <v>7.1734042130147796E-6</v>
      </c>
      <c r="H1697" s="6">
        <v>2.13618026251464E-6</v>
      </c>
      <c r="I1697" s="6">
        <v>1.9798951889560099E-6</v>
      </c>
      <c r="J1697" s="6">
        <v>2.2134970902534698E-6</v>
      </c>
      <c r="K1697" s="6">
        <v>2.3259849822901501E-6</v>
      </c>
      <c r="L1697" s="6">
        <v>2.4771356858203499E-6</v>
      </c>
      <c r="M1697" s="6">
        <v>2.33396452263463E-6</v>
      </c>
      <c r="N1697" s="4" t="b">
        <f>_xlfn.XLOOKUP(Table2[[#This Row],[Protein]],Table3[name],Table3[subloc_assigned],"")&lt;&gt;""</f>
        <v>1</v>
      </c>
      <c r="O1697" s="6" t="str" cm="1">
        <f t="array" ref="O1697">IF(Table2[[#This Row],[modeled?]]," "&amp;_xlfn.TEXTJOIN(" ",FALSE,_xlfn._xlws.FILTER(Table3[subloc_assigned],Table3[name]=Table2[[#This Row],[Protein]],""))&amp;" ","")</f>
        <v xml:space="preserve"> g </v>
      </c>
      <c r="P1697" s="6" t="b">
        <f>OR(ISNUMBER(FIND(" m ",Table2[[#This Row],[loc?]])),ISNUMBER(FIND(" mm ",Table2[[#This Row],[loc?]])))</f>
        <v>0</v>
      </c>
      <c r="Q1697" s="6" t="b">
        <f>AND(OR(ISNUMBER(FIND(" m ",Table2[[#This Row],[loc?]])),ISNUMBER(FIND(" mm ",Table2[[#This Row],[loc?]]))),SUBSTITUTE(SUBSTITUTE(Table2[[#This Row],[loc?]]," m ","")," mm ","")="")</f>
        <v>0</v>
      </c>
      <c r="R1697" s="36" cm="1">
        <f t="array" ref="R1697">AVERAGE(IF(Table2[[#This Row],[Min_aerobic_1]:[Min_aerobic_2]]="NA",0,Table2[[#This Row],[Min_aerobic_1]:[Min_aerobic_2]]))</f>
        <v>7.5293193864491408E-6</v>
      </c>
    </row>
    <row r="1698" spans="1:18" x14ac:dyDescent="0.35">
      <c r="A1698" s="4" t="s">
        <v>5051</v>
      </c>
      <c r="B1698" s="4" t="s">
        <v>5052</v>
      </c>
      <c r="C1698" s="4" t="s">
        <v>5053</v>
      </c>
      <c r="D1698" s="6">
        <v>1.3555309382622401E-5</v>
      </c>
      <c r="E1698" s="6">
        <v>1.3828574127692901E-5</v>
      </c>
      <c r="F1698" s="6">
        <v>1.32570019751165E-5</v>
      </c>
      <c r="G1698" s="6">
        <v>1.3092224211394499E-5</v>
      </c>
      <c r="H1698" s="6">
        <v>9.8545249002820098E-6</v>
      </c>
      <c r="I1698" s="6">
        <v>1.0526071249817101E-5</v>
      </c>
      <c r="J1698" s="6">
        <v>9.9597913746481608E-6</v>
      </c>
      <c r="K1698" s="6">
        <v>9.5452640889437193E-6</v>
      </c>
      <c r="L1698" s="6">
        <v>1.06303094575771E-5</v>
      </c>
      <c r="M1698" s="6">
        <v>1.0302621399956301E-5</v>
      </c>
      <c r="N1698" s="4" t="b">
        <f>_xlfn.XLOOKUP(Table2[[#This Row],[Protein]],Table3[name],Table3[subloc_assigned],"")&lt;&gt;""</f>
        <v>1</v>
      </c>
      <c r="O1698" s="6" t="str" cm="1">
        <f t="array" ref="O1698">IF(Table2[[#This Row],[modeled?]]," "&amp;_xlfn.TEXTJOIN(" ",FALSE,_xlfn._xlws.FILTER(Table3[subloc_assigned],Table3[name]=Table2[[#This Row],[Protein]],""))&amp;" ","")</f>
        <v xml:space="preserve"> m </v>
      </c>
      <c r="P1698" s="6" t="b">
        <f>OR(ISNUMBER(FIND(" m ",Table2[[#This Row],[loc?]])),ISNUMBER(FIND(" mm ",Table2[[#This Row],[loc?]])))</f>
        <v>1</v>
      </c>
      <c r="Q1698" s="6" t="b">
        <f>AND(OR(ISNUMBER(FIND(" m ",Table2[[#This Row],[loc?]])),ISNUMBER(FIND(" mm ",Table2[[#This Row],[loc?]]))),SUBSTITUTE(SUBSTITUTE(Table2[[#This Row],[loc?]]," m ","")," mm ","")="")</f>
        <v>1</v>
      </c>
      <c r="R1698" s="36" cm="1">
        <f t="array" ref="R1698">AVERAGE(IF(Table2[[#This Row],[Min_aerobic_1]:[Min_aerobic_2]]="NA",0,Table2[[#This Row],[Min_aerobic_1]:[Min_aerobic_2]]))</f>
        <v>1.3691941755157651E-5</v>
      </c>
    </row>
    <row r="1699" spans="1:18" x14ac:dyDescent="0.35">
      <c r="A1699" s="4" t="s">
        <v>5054</v>
      </c>
      <c r="B1699" s="4" t="s">
        <v>5055</v>
      </c>
      <c r="C1699" s="4" t="s">
        <v>5056</v>
      </c>
      <c r="D1699" s="6">
        <v>3.8315849333478E-5</v>
      </c>
      <c r="E1699" s="6">
        <v>3.1530230710725201E-5</v>
      </c>
      <c r="F1699" s="6">
        <v>4.0679336845542298E-5</v>
      </c>
      <c r="G1699" s="6">
        <v>3.95558157187597E-5</v>
      </c>
      <c r="H1699" s="6">
        <v>2.5685853799547402E-5</v>
      </c>
      <c r="I1699" s="6">
        <v>2.54888053257441E-5</v>
      </c>
      <c r="J1699" s="6">
        <v>2.6458118470547699E-5</v>
      </c>
      <c r="K1699" s="6">
        <v>2.80776280479323E-5</v>
      </c>
      <c r="L1699" s="6">
        <v>2.89204196136026E-5</v>
      </c>
      <c r="M1699" s="6">
        <v>2.8983092294063902E-5</v>
      </c>
      <c r="N1699" s="4" t="b">
        <f>_xlfn.XLOOKUP(Table2[[#This Row],[Protein]],Table3[name],Table3[subloc_assigned],"")&lt;&gt;""</f>
        <v>0</v>
      </c>
      <c r="O1699" s="6" t="str" cm="1">
        <f t="array" ref="O1699">IF(Table2[[#This Row],[modeled?]]," "&amp;_xlfn.TEXTJOIN(" ",FALSE,_xlfn._xlws.FILTER(Table3[subloc_assigned],Table3[name]=Table2[[#This Row],[Protein]],""))&amp;" ","")</f>
        <v/>
      </c>
      <c r="P1699" s="6" t="b">
        <f>OR(ISNUMBER(FIND(" m ",Table2[[#This Row],[loc?]])),ISNUMBER(FIND(" mm ",Table2[[#This Row],[loc?]])))</f>
        <v>0</v>
      </c>
      <c r="Q1699" s="6" t="b">
        <f>AND(OR(ISNUMBER(FIND(" m ",Table2[[#This Row],[loc?]])),ISNUMBER(FIND(" mm ",Table2[[#This Row],[loc?]]))),SUBSTITUTE(SUBSTITUTE(Table2[[#This Row],[loc?]]," m ","")," mm ","")="")</f>
        <v>0</v>
      </c>
      <c r="R1699" s="36" cm="1">
        <f t="array" ref="R1699">AVERAGE(IF(Table2[[#This Row],[Min_aerobic_1]:[Min_aerobic_2]]="NA",0,Table2[[#This Row],[Min_aerobic_1]:[Min_aerobic_2]]))</f>
        <v>3.4923040022101604E-5</v>
      </c>
    </row>
    <row r="1700" spans="1:18" x14ac:dyDescent="0.35">
      <c r="A1700" s="4" t="s">
        <v>5057</v>
      </c>
      <c r="B1700" s="4" t="s">
        <v>5058</v>
      </c>
      <c r="C1700" s="4" t="s">
        <v>5058</v>
      </c>
      <c r="D1700" s="4" t="s">
        <v>19</v>
      </c>
      <c r="E1700" s="4" t="s">
        <v>19</v>
      </c>
      <c r="F1700" s="4" t="s">
        <v>19</v>
      </c>
      <c r="G1700" s="4" t="s">
        <v>19</v>
      </c>
      <c r="H1700" s="6">
        <v>8.3363778425176403E-7</v>
      </c>
      <c r="I1700" s="6">
        <v>7.7758781452143298E-7</v>
      </c>
      <c r="J1700" s="6">
        <v>9.4934027993470198E-7</v>
      </c>
      <c r="K1700" s="6">
        <v>8.6644417980616397E-7</v>
      </c>
      <c r="L1700" s="6">
        <v>9.25222541809139E-7</v>
      </c>
      <c r="M1700" s="6">
        <v>9.1480132275542595E-7</v>
      </c>
      <c r="N1700" s="4" t="b">
        <f>_xlfn.XLOOKUP(Table2[[#This Row],[Protein]],Table3[name],Table3[subloc_assigned],"")&lt;&gt;""</f>
        <v>0</v>
      </c>
      <c r="O1700" s="6" t="str" cm="1">
        <f t="array" ref="O1700">IF(Table2[[#This Row],[modeled?]]," "&amp;_xlfn.TEXTJOIN(" ",FALSE,_xlfn._xlws.FILTER(Table3[subloc_assigned],Table3[name]=Table2[[#This Row],[Protein]],""))&amp;" ","")</f>
        <v/>
      </c>
      <c r="P1700" s="6" t="b">
        <f>OR(ISNUMBER(FIND(" m ",Table2[[#This Row],[loc?]])),ISNUMBER(FIND(" mm ",Table2[[#This Row],[loc?]])))</f>
        <v>0</v>
      </c>
      <c r="Q1700" s="6" t="b">
        <f>AND(OR(ISNUMBER(FIND(" m ",Table2[[#This Row],[loc?]])),ISNUMBER(FIND(" mm ",Table2[[#This Row],[loc?]]))),SUBSTITUTE(SUBSTITUTE(Table2[[#This Row],[loc?]]," m ","")," mm ","")="")</f>
        <v>0</v>
      </c>
      <c r="R1700" s="36" cm="1">
        <f t="array" ref="R1700">AVERAGE(IF(Table2[[#This Row],[Min_aerobic_1]:[Min_aerobic_2]]="NA",0,Table2[[#This Row],[Min_aerobic_1]:[Min_aerobic_2]]))</f>
        <v>0</v>
      </c>
    </row>
    <row r="1701" spans="1:18" x14ac:dyDescent="0.35">
      <c r="A1701" s="4" t="s">
        <v>5059</v>
      </c>
      <c r="B1701" s="4" t="s">
        <v>5060</v>
      </c>
      <c r="C1701" s="4" t="s">
        <v>5061</v>
      </c>
      <c r="D1701" s="6">
        <v>1.4268702714047501E-5</v>
      </c>
      <c r="E1701" s="6">
        <v>1.1515395717941001E-5</v>
      </c>
      <c r="F1701" s="6">
        <v>1.55605685750528E-5</v>
      </c>
      <c r="G1701" s="6">
        <v>1.5299474122164699E-5</v>
      </c>
      <c r="H1701" s="6">
        <v>7.7021384956708898E-6</v>
      </c>
      <c r="I1701" s="6">
        <v>7.9118449947876193E-6</v>
      </c>
      <c r="J1701" s="6">
        <v>7.7158827688704605E-6</v>
      </c>
      <c r="K1701" s="6">
        <v>8.0800618544873699E-6</v>
      </c>
      <c r="L1701" s="6">
        <v>8.7561094976229393E-6</v>
      </c>
      <c r="M1701" s="6">
        <v>8.7710395044249993E-6</v>
      </c>
      <c r="N1701" s="4" t="b">
        <f>_xlfn.XLOOKUP(Table2[[#This Row],[Protein]],Table3[name],Table3[subloc_assigned],"")&lt;&gt;""</f>
        <v>0</v>
      </c>
      <c r="O1701" s="6" t="str" cm="1">
        <f t="array" ref="O1701">IF(Table2[[#This Row],[modeled?]]," "&amp;_xlfn.TEXTJOIN(" ",FALSE,_xlfn._xlws.FILTER(Table3[subloc_assigned],Table3[name]=Table2[[#This Row],[Protein]],""))&amp;" ","")</f>
        <v/>
      </c>
      <c r="P1701" s="6" t="b">
        <f>OR(ISNUMBER(FIND(" m ",Table2[[#This Row],[loc?]])),ISNUMBER(FIND(" mm ",Table2[[#This Row],[loc?]])))</f>
        <v>0</v>
      </c>
      <c r="Q1701" s="6" t="b">
        <f>AND(OR(ISNUMBER(FIND(" m ",Table2[[#This Row],[loc?]])),ISNUMBER(FIND(" mm ",Table2[[#This Row],[loc?]]))),SUBSTITUTE(SUBSTITUTE(Table2[[#This Row],[loc?]]," m ","")," mm ","")="")</f>
        <v>0</v>
      </c>
      <c r="R1701" s="36" cm="1">
        <f t="array" ref="R1701">AVERAGE(IF(Table2[[#This Row],[Min_aerobic_1]:[Min_aerobic_2]]="NA",0,Table2[[#This Row],[Min_aerobic_1]:[Min_aerobic_2]]))</f>
        <v>1.2892049215994251E-5</v>
      </c>
    </row>
    <row r="1702" spans="1:18" x14ac:dyDescent="0.35">
      <c r="A1702" s="4" t="s">
        <v>5062</v>
      </c>
      <c r="B1702" s="4" t="s">
        <v>5063</v>
      </c>
      <c r="C1702" s="4" t="s">
        <v>5064</v>
      </c>
      <c r="D1702" s="4">
        <v>6.9351458460267898E-4</v>
      </c>
      <c r="E1702" s="4">
        <v>9.2853454607645495E-4</v>
      </c>
      <c r="F1702" s="4">
        <v>1.9366737283482501E-4</v>
      </c>
      <c r="G1702" s="4">
        <v>2.0506022835809301E-4</v>
      </c>
      <c r="H1702" s="4">
        <v>9.4270074696069998E-4</v>
      </c>
      <c r="I1702" s="4">
        <v>9.6571177486392699E-4</v>
      </c>
      <c r="J1702" s="4">
        <v>9.5862827421601805E-4</v>
      </c>
      <c r="K1702" s="4">
        <v>2.0535556464030099E-4</v>
      </c>
      <c r="L1702" s="4">
        <v>1.9008904642063901E-4</v>
      </c>
      <c r="M1702" s="4">
        <v>1.96336899732214E-4</v>
      </c>
      <c r="N1702" s="4" t="b">
        <f>_xlfn.XLOOKUP(Table2[[#This Row],[Protein]],Table3[name],Table3[subloc_assigned],"")&lt;&gt;""</f>
        <v>1</v>
      </c>
      <c r="O1702" s="6" t="str" cm="1">
        <f t="array" ref="O1702">IF(Table2[[#This Row],[modeled?]]," "&amp;_xlfn.TEXTJOIN(" ",FALSE,_xlfn._xlws.FILTER(Table3[subloc_assigned],Table3[name]=Table2[[#This Row],[Protein]],""))&amp;" ","")</f>
        <v xml:space="preserve"> m </v>
      </c>
      <c r="P1702" s="6" t="b">
        <f>OR(ISNUMBER(FIND(" m ",Table2[[#This Row],[loc?]])),ISNUMBER(FIND(" mm ",Table2[[#This Row],[loc?]])))</f>
        <v>1</v>
      </c>
      <c r="Q1702" s="6" t="b">
        <f>AND(OR(ISNUMBER(FIND(" m ",Table2[[#This Row],[loc?]])),ISNUMBER(FIND(" mm ",Table2[[#This Row],[loc?]]))),SUBSTITUTE(SUBSTITUTE(Table2[[#This Row],[loc?]]," m ","")," mm ","")="")</f>
        <v>1</v>
      </c>
      <c r="R1702" s="36" cm="1">
        <f t="array" ref="R1702">AVERAGE(IF(Table2[[#This Row],[Min_aerobic_1]:[Min_aerobic_2]]="NA",0,Table2[[#This Row],[Min_aerobic_1]:[Min_aerobic_2]]))</f>
        <v>8.1102456533956697E-4</v>
      </c>
    </row>
    <row r="1703" spans="1:18" x14ac:dyDescent="0.35">
      <c r="A1703" s="4" t="s">
        <v>5065</v>
      </c>
      <c r="B1703" s="4" t="s">
        <v>5066</v>
      </c>
      <c r="C1703" s="4" t="s">
        <v>5067</v>
      </c>
      <c r="D1703" s="6">
        <v>3.0797657136926698E-5</v>
      </c>
      <c r="E1703" s="6">
        <v>3.1748690544396799E-5</v>
      </c>
      <c r="F1703" s="6">
        <v>3.1214032557074098E-5</v>
      </c>
      <c r="G1703" s="6">
        <v>2.96484689589785E-5</v>
      </c>
      <c r="H1703" s="6">
        <v>3.4612364021185503E-5</v>
      </c>
      <c r="I1703" s="6">
        <v>3.6980084938479503E-5</v>
      </c>
      <c r="J1703" s="6">
        <v>3.7156689393926902E-5</v>
      </c>
      <c r="K1703" s="6">
        <v>4.09943795534914E-5</v>
      </c>
      <c r="L1703" s="6">
        <v>4.27627831784114E-5</v>
      </c>
      <c r="M1703" s="6">
        <v>4.3727868171479202E-5</v>
      </c>
      <c r="N1703" s="4" t="b">
        <f>_xlfn.XLOOKUP(Table2[[#This Row],[Protein]],Table3[name],Table3[subloc_assigned],"")&lt;&gt;""</f>
        <v>1</v>
      </c>
      <c r="O1703" s="6" t="str" cm="1">
        <f t="array" ref="O1703">IF(Table2[[#This Row],[modeled?]]," "&amp;_xlfn.TEXTJOIN(" ",FALSE,_xlfn._xlws.FILTER(Table3[subloc_assigned],Table3[name]=Table2[[#This Row],[Protein]],""))&amp;" ","")</f>
        <v xml:space="preserve"> en </v>
      </c>
      <c r="P1703" s="6" t="b">
        <f>OR(ISNUMBER(FIND(" m ",Table2[[#This Row],[loc?]])),ISNUMBER(FIND(" mm ",Table2[[#This Row],[loc?]])))</f>
        <v>0</v>
      </c>
      <c r="Q1703" s="6" t="b">
        <f>AND(OR(ISNUMBER(FIND(" m ",Table2[[#This Row],[loc?]])),ISNUMBER(FIND(" mm ",Table2[[#This Row],[loc?]]))),SUBSTITUTE(SUBSTITUTE(Table2[[#This Row],[loc?]]," m ","")," mm ","")="")</f>
        <v>0</v>
      </c>
      <c r="R1703" s="36" cm="1">
        <f t="array" ref="R1703">AVERAGE(IF(Table2[[#This Row],[Min_aerobic_1]:[Min_aerobic_2]]="NA",0,Table2[[#This Row],[Min_aerobic_1]:[Min_aerobic_2]]))</f>
        <v>3.1273173840661752E-5</v>
      </c>
    </row>
    <row r="1704" spans="1:18" x14ac:dyDescent="0.35">
      <c r="A1704" s="4" t="s">
        <v>5068</v>
      </c>
      <c r="B1704" s="4" t="s">
        <v>5069</v>
      </c>
      <c r="C1704" s="4" t="s">
        <v>5070</v>
      </c>
      <c r="D1704" s="6">
        <v>1.9877721102174402E-5</v>
      </c>
      <c r="E1704" s="6">
        <v>1.5908005222043302E-5</v>
      </c>
      <c r="F1704" s="6">
        <v>2.3631588152825899E-5</v>
      </c>
      <c r="G1704" s="6">
        <v>2.2832735216505001E-5</v>
      </c>
      <c r="H1704" s="6">
        <v>1.436536482658E-5</v>
      </c>
      <c r="I1704" s="6">
        <v>1.4348967019783201E-5</v>
      </c>
      <c r="J1704" s="6">
        <v>1.50519113443769E-5</v>
      </c>
      <c r="K1704" s="6">
        <v>1.5897656602377399E-5</v>
      </c>
      <c r="L1704" s="6">
        <v>1.72632411133191E-5</v>
      </c>
      <c r="M1704" s="6">
        <v>1.62469766608253E-5</v>
      </c>
      <c r="N1704" s="4" t="b">
        <f>_xlfn.XLOOKUP(Table2[[#This Row],[Protein]],Table3[name],Table3[subloc_assigned],"")&lt;&gt;""</f>
        <v>0</v>
      </c>
      <c r="O1704" s="6" t="str" cm="1">
        <f t="array" ref="O1704">IF(Table2[[#This Row],[modeled?]]," "&amp;_xlfn.TEXTJOIN(" ",FALSE,_xlfn._xlws.FILTER(Table3[subloc_assigned],Table3[name]=Table2[[#This Row],[Protein]],""))&amp;" ","")</f>
        <v/>
      </c>
      <c r="P1704" s="6" t="b">
        <f>OR(ISNUMBER(FIND(" m ",Table2[[#This Row],[loc?]])),ISNUMBER(FIND(" mm ",Table2[[#This Row],[loc?]])))</f>
        <v>0</v>
      </c>
      <c r="Q1704" s="6" t="b">
        <f>AND(OR(ISNUMBER(FIND(" m ",Table2[[#This Row],[loc?]])),ISNUMBER(FIND(" mm ",Table2[[#This Row],[loc?]]))),SUBSTITUTE(SUBSTITUTE(Table2[[#This Row],[loc?]]," m ","")," mm ","")="")</f>
        <v>0</v>
      </c>
      <c r="R1704" s="36" cm="1">
        <f t="array" ref="R1704">AVERAGE(IF(Table2[[#This Row],[Min_aerobic_1]:[Min_aerobic_2]]="NA",0,Table2[[#This Row],[Min_aerobic_1]:[Min_aerobic_2]]))</f>
        <v>1.789286316210885E-5</v>
      </c>
    </row>
    <row r="1705" spans="1:18" x14ac:dyDescent="0.35">
      <c r="A1705" s="4" t="s">
        <v>5071</v>
      </c>
      <c r="B1705" s="4" t="s">
        <v>5072</v>
      </c>
      <c r="C1705" s="4" t="s">
        <v>5073</v>
      </c>
      <c r="D1705" s="4">
        <v>1.53238555935205E-4</v>
      </c>
      <c r="E1705" s="4">
        <v>1.2966301256526699E-4</v>
      </c>
      <c r="F1705" s="4">
        <v>1.4565900306333601E-4</v>
      </c>
      <c r="G1705" s="4">
        <v>1.5161383938522299E-4</v>
      </c>
      <c r="H1705" s="6">
        <v>5.0061151941374901E-5</v>
      </c>
      <c r="I1705" s="6">
        <v>4.9790453013931498E-5</v>
      </c>
      <c r="J1705" s="6">
        <v>5.73539236253821E-5</v>
      </c>
      <c r="K1705" s="6">
        <v>5.9504847404599899E-5</v>
      </c>
      <c r="L1705" s="6">
        <v>5.1294018661660203E-5</v>
      </c>
      <c r="M1705" s="6">
        <v>5.1179204457151702E-5</v>
      </c>
      <c r="N1705" s="4" t="b">
        <f>_xlfn.XLOOKUP(Table2[[#This Row],[Protein]],Table3[name],Table3[subloc_assigned],"")&lt;&gt;""</f>
        <v>0</v>
      </c>
      <c r="O1705" s="6" t="str" cm="1">
        <f t="array" ref="O1705">IF(Table2[[#This Row],[modeled?]]," "&amp;_xlfn.TEXTJOIN(" ",FALSE,_xlfn._xlws.FILTER(Table3[subloc_assigned],Table3[name]=Table2[[#This Row],[Protein]],""))&amp;" ","")</f>
        <v/>
      </c>
      <c r="P1705" s="6" t="b">
        <f>OR(ISNUMBER(FIND(" m ",Table2[[#This Row],[loc?]])),ISNUMBER(FIND(" mm ",Table2[[#This Row],[loc?]])))</f>
        <v>0</v>
      </c>
      <c r="Q1705" s="6" t="b">
        <f>AND(OR(ISNUMBER(FIND(" m ",Table2[[#This Row],[loc?]])),ISNUMBER(FIND(" mm ",Table2[[#This Row],[loc?]]))),SUBSTITUTE(SUBSTITUTE(Table2[[#This Row],[loc?]]," m ","")," mm ","")="")</f>
        <v>0</v>
      </c>
      <c r="R1705" s="36" cm="1">
        <f t="array" ref="R1705">AVERAGE(IF(Table2[[#This Row],[Min_aerobic_1]:[Min_aerobic_2]]="NA",0,Table2[[#This Row],[Min_aerobic_1]:[Min_aerobic_2]]))</f>
        <v>1.4145078425023598E-4</v>
      </c>
    </row>
    <row r="1706" spans="1:18" x14ac:dyDescent="0.35">
      <c r="A1706" s="4" t="s">
        <v>5074</v>
      </c>
      <c r="B1706" s="4" t="s">
        <v>5075</v>
      </c>
      <c r="C1706" s="4" t="s">
        <v>5075</v>
      </c>
      <c r="D1706" s="6">
        <v>6.8768752739719499E-7</v>
      </c>
      <c r="E1706" s="6">
        <v>5.8494124559479396E-7</v>
      </c>
      <c r="F1706" s="6">
        <v>6.7017875554949904E-7</v>
      </c>
      <c r="G1706" s="6">
        <v>7.2208808287005605E-7</v>
      </c>
      <c r="H1706" s="6">
        <v>6.1311316159193002E-7</v>
      </c>
      <c r="I1706" s="6">
        <v>5.94459029559354E-7</v>
      </c>
      <c r="J1706" s="6">
        <v>7.2948679980782902E-7</v>
      </c>
      <c r="K1706" s="6">
        <v>7.5019513060265298E-7</v>
      </c>
      <c r="L1706" s="6">
        <v>7.09161132388603E-7</v>
      </c>
      <c r="M1706" s="6">
        <v>8.2241828523807799E-7</v>
      </c>
      <c r="N1706" s="4" t="b">
        <f>_xlfn.XLOOKUP(Table2[[#This Row],[Protein]],Table3[name],Table3[subloc_assigned],"")&lt;&gt;""</f>
        <v>0</v>
      </c>
      <c r="O1706" s="6" t="str" cm="1">
        <f t="array" ref="O1706">IF(Table2[[#This Row],[modeled?]]," "&amp;_xlfn.TEXTJOIN(" ",FALSE,_xlfn._xlws.FILTER(Table3[subloc_assigned],Table3[name]=Table2[[#This Row],[Protein]],""))&amp;" ","")</f>
        <v/>
      </c>
      <c r="P1706" s="6" t="b">
        <f>OR(ISNUMBER(FIND(" m ",Table2[[#This Row],[loc?]])),ISNUMBER(FIND(" mm ",Table2[[#This Row],[loc?]])))</f>
        <v>0</v>
      </c>
      <c r="Q1706" s="6" t="b">
        <f>AND(OR(ISNUMBER(FIND(" m ",Table2[[#This Row],[loc?]])),ISNUMBER(FIND(" mm ",Table2[[#This Row],[loc?]]))),SUBSTITUTE(SUBSTITUTE(Table2[[#This Row],[loc?]]," m ","")," mm ","")="")</f>
        <v>0</v>
      </c>
      <c r="R1706" s="36" cm="1">
        <f t="array" ref="R1706">AVERAGE(IF(Table2[[#This Row],[Min_aerobic_1]:[Min_aerobic_2]]="NA",0,Table2[[#This Row],[Min_aerobic_1]:[Min_aerobic_2]]))</f>
        <v>6.3631438649599448E-7</v>
      </c>
    </row>
    <row r="1707" spans="1:18" x14ac:dyDescent="0.35">
      <c r="A1707" s="4" t="s">
        <v>5076</v>
      </c>
      <c r="B1707" s="4" t="s">
        <v>5077</v>
      </c>
      <c r="C1707" s="4" t="s">
        <v>5078</v>
      </c>
      <c r="D1707" s="6">
        <v>3.0439625410896101E-6</v>
      </c>
      <c r="E1707" s="6">
        <v>2.5326898978748601E-6</v>
      </c>
      <c r="F1707" s="6">
        <v>3.22239271957492E-6</v>
      </c>
      <c r="G1707" s="6">
        <v>3.2233143589338999E-6</v>
      </c>
      <c r="H1707" s="6">
        <v>2.8743395856422501E-6</v>
      </c>
      <c r="I1707" s="6">
        <v>2.6603401083031001E-6</v>
      </c>
      <c r="J1707" s="6">
        <v>2.6614314311961701E-6</v>
      </c>
      <c r="K1707" s="6">
        <v>3.2307475171290702E-6</v>
      </c>
      <c r="L1707" s="6">
        <v>2.95815652459422E-6</v>
      </c>
      <c r="M1707" s="6">
        <v>3.10396795741588E-6</v>
      </c>
      <c r="N1707" s="4" t="b">
        <f>_xlfn.XLOOKUP(Table2[[#This Row],[Protein]],Table3[name],Table3[subloc_assigned],"")&lt;&gt;""</f>
        <v>0</v>
      </c>
      <c r="O1707" s="6" t="str" cm="1">
        <f t="array" ref="O1707">IF(Table2[[#This Row],[modeled?]]," "&amp;_xlfn.TEXTJOIN(" ",FALSE,_xlfn._xlws.FILTER(Table3[subloc_assigned],Table3[name]=Table2[[#This Row],[Protein]],""))&amp;" ","")</f>
        <v/>
      </c>
      <c r="P1707" s="6" t="b">
        <f>OR(ISNUMBER(FIND(" m ",Table2[[#This Row],[loc?]])),ISNUMBER(FIND(" mm ",Table2[[#This Row],[loc?]])))</f>
        <v>0</v>
      </c>
      <c r="Q1707" s="6" t="b">
        <f>AND(OR(ISNUMBER(FIND(" m ",Table2[[#This Row],[loc?]])),ISNUMBER(FIND(" mm ",Table2[[#This Row],[loc?]]))),SUBSTITUTE(SUBSTITUTE(Table2[[#This Row],[loc?]]," m ","")," mm ","")="")</f>
        <v>0</v>
      </c>
      <c r="R1707" s="36" cm="1">
        <f t="array" ref="R1707">AVERAGE(IF(Table2[[#This Row],[Min_aerobic_1]:[Min_aerobic_2]]="NA",0,Table2[[#This Row],[Min_aerobic_1]:[Min_aerobic_2]]))</f>
        <v>2.7883262194822349E-6</v>
      </c>
    </row>
    <row r="1708" spans="1:18" x14ac:dyDescent="0.35">
      <c r="A1708" s="4" t="s">
        <v>5079</v>
      </c>
      <c r="B1708" s="4" t="s">
        <v>5080</v>
      </c>
      <c r="C1708" s="4" t="s">
        <v>5080</v>
      </c>
      <c r="D1708" s="4" t="s">
        <v>19</v>
      </c>
      <c r="E1708" s="4" t="s">
        <v>19</v>
      </c>
      <c r="F1708" s="4" t="s">
        <v>19</v>
      </c>
      <c r="G1708" s="4" t="s">
        <v>19</v>
      </c>
      <c r="H1708" s="6">
        <v>4.3985439330187503E-6</v>
      </c>
      <c r="I1708" s="6">
        <v>4.1362867108706702E-6</v>
      </c>
      <c r="J1708" s="6">
        <v>4.1169331143348304E-6</v>
      </c>
      <c r="K1708" s="6">
        <v>4.92333682686481E-6</v>
      </c>
      <c r="L1708" s="6">
        <v>5.1406141222782797E-6</v>
      </c>
      <c r="M1708" s="6">
        <v>4.9948260026741003E-6</v>
      </c>
      <c r="N1708" s="4" t="b">
        <f>_xlfn.XLOOKUP(Table2[[#This Row],[Protein]],Table3[name],Table3[subloc_assigned],"")&lt;&gt;""</f>
        <v>0</v>
      </c>
      <c r="O1708" s="6" t="str" cm="1">
        <f t="array" ref="O1708">IF(Table2[[#This Row],[modeled?]]," "&amp;_xlfn.TEXTJOIN(" ",FALSE,_xlfn._xlws.FILTER(Table3[subloc_assigned],Table3[name]=Table2[[#This Row],[Protein]],""))&amp;" ","")</f>
        <v/>
      </c>
      <c r="P1708" s="6" t="b">
        <f>OR(ISNUMBER(FIND(" m ",Table2[[#This Row],[loc?]])),ISNUMBER(FIND(" mm ",Table2[[#This Row],[loc?]])))</f>
        <v>0</v>
      </c>
      <c r="Q1708" s="6" t="b">
        <f>AND(OR(ISNUMBER(FIND(" m ",Table2[[#This Row],[loc?]])),ISNUMBER(FIND(" mm ",Table2[[#This Row],[loc?]]))),SUBSTITUTE(SUBSTITUTE(Table2[[#This Row],[loc?]]," m ","")," mm ","")="")</f>
        <v>0</v>
      </c>
      <c r="R1708" s="36" cm="1">
        <f t="array" ref="R1708">AVERAGE(IF(Table2[[#This Row],[Min_aerobic_1]:[Min_aerobic_2]]="NA",0,Table2[[#This Row],[Min_aerobic_1]:[Min_aerobic_2]]))</f>
        <v>0</v>
      </c>
    </row>
    <row r="1709" spans="1:18" x14ac:dyDescent="0.35">
      <c r="A1709" s="4" t="s">
        <v>5081</v>
      </c>
      <c r="B1709" s="4" t="s">
        <v>5082</v>
      </c>
      <c r="C1709" s="4" t="s">
        <v>5083</v>
      </c>
      <c r="D1709" s="4" t="s">
        <v>19</v>
      </c>
      <c r="E1709" s="4" t="s">
        <v>19</v>
      </c>
      <c r="F1709" s="4" t="s">
        <v>19</v>
      </c>
      <c r="G1709" s="4" t="s">
        <v>19</v>
      </c>
      <c r="H1709" s="6">
        <v>2.8217165801322401E-6</v>
      </c>
      <c r="I1709" s="6">
        <v>2.84628789287973E-6</v>
      </c>
      <c r="J1709" s="6">
        <v>3.0262239772022799E-6</v>
      </c>
      <c r="K1709" s="6">
        <v>3.1887621279793499E-6</v>
      </c>
      <c r="L1709" s="6">
        <v>3.0896565331579001E-6</v>
      </c>
      <c r="M1709" s="6">
        <v>2.9288496021176702E-6</v>
      </c>
      <c r="N1709" s="4" t="b">
        <f>_xlfn.XLOOKUP(Table2[[#This Row],[Protein]],Table3[name],Table3[subloc_assigned],"")&lt;&gt;""</f>
        <v>0</v>
      </c>
      <c r="O1709" s="6" t="str" cm="1">
        <f t="array" ref="O1709">IF(Table2[[#This Row],[modeled?]]," "&amp;_xlfn.TEXTJOIN(" ",FALSE,_xlfn._xlws.FILTER(Table3[subloc_assigned],Table3[name]=Table2[[#This Row],[Protein]],""))&amp;" ","")</f>
        <v/>
      </c>
      <c r="P1709" s="6" t="b">
        <f>OR(ISNUMBER(FIND(" m ",Table2[[#This Row],[loc?]])),ISNUMBER(FIND(" mm ",Table2[[#This Row],[loc?]])))</f>
        <v>0</v>
      </c>
      <c r="Q1709" s="6" t="b">
        <f>AND(OR(ISNUMBER(FIND(" m ",Table2[[#This Row],[loc?]])),ISNUMBER(FIND(" mm ",Table2[[#This Row],[loc?]]))),SUBSTITUTE(SUBSTITUTE(Table2[[#This Row],[loc?]]," m ","")," mm ","")="")</f>
        <v>0</v>
      </c>
      <c r="R1709" s="36" cm="1">
        <f t="array" ref="R1709">AVERAGE(IF(Table2[[#This Row],[Min_aerobic_1]:[Min_aerobic_2]]="NA",0,Table2[[#This Row],[Min_aerobic_1]:[Min_aerobic_2]]))</f>
        <v>0</v>
      </c>
    </row>
    <row r="1710" spans="1:18" x14ac:dyDescent="0.35">
      <c r="A1710" s="4" t="s">
        <v>5084</v>
      </c>
      <c r="B1710" s="4" t="s">
        <v>5085</v>
      </c>
      <c r="C1710" s="4" t="s">
        <v>5086</v>
      </c>
      <c r="D1710" s="4">
        <v>6.4845135279645804E-4</v>
      </c>
      <c r="E1710" s="4">
        <v>5.8297569903664596E-4</v>
      </c>
      <c r="F1710" s="4">
        <v>9.6301266525946195E-4</v>
      </c>
      <c r="G1710" s="4">
        <v>9.7572379275160596E-4</v>
      </c>
      <c r="H1710" s="4">
        <v>2.31822617060381E-4</v>
      </c>
      <c r="I1710" s="4">
        <v>2.65423135964639E-4</v>
      </c>
      <c r="J1710" s="4">
        <v>2.5565871602181402E-4</v>
      </c>
      <c r="K1710" s="4">
        <v>2.7006188276215199E-4</v>
      </c>
      <c r="L1710" s="4">
        <v>4.0117688156207502E-4</v>
      </c>
      <c r="M1710" s="4">
        <v>3.07865468072821E-4</v>
      </c>
      <c r="N1710" s="4" t="b">
        <f>_xlfn.XLOOKUP(Table2[[#This Row],[Protein]],Table3[name],Table3[subloc_assigned],"")&lt;&gt;""</f>
        <v>0</v>
      </c>
      <c r="O1710" s="6" t="str" cm="1">
        <f t="array" ref="O1710">IF(Table2[[#This Row],[modeled?]]," "&amp;_xlfn.TEXTJOIN(" ",FALSE,_xlfn._xlws.FILTER(Table3[subloc_assigned],Table3[name]=Table2[[#This Row],[Protein]],""))&amp;" ","")</f>
        <v/>
      </c>
      <c r="P1710" s="6" t="b">
        <f>OR(ISNUMBER(FIND(" m ",Table2[[#This Row],[loc?]])),ISNUMBER(FIND(" mm ",Table2[[#This Row],[loc?]])))</f>
        <v>0</v>
      </c>
      <c r="Q1710" s="6" t="b">
        <f>AND(OR(ISNUMBER(FIND(" m ",Table2[[#This Row],[loc?]])),ISNUMBER(FIND(" mm ",Table2[[#This Row],[loc?]]))),SUBSTITUTE(SUBSTITUTE(Table2[[#This Row],[loc?]]," m ","")," mm ","")="")</f>
        <v>0</v>
      </c>
      <c r="R1710" s="36" cm="1">
        <f t="array" ref="R1710">AVERAGE(IF(Table2[[#This Row],[Min_aerobic_1]:[Min_aerobic_2]]="NA",0,Table2[[#This Row],[Min_aerobic_1]:[Min_aerobic_2]]))</f>
        <v>6.15713525916552E-4</v>
      </c>
    </row>
    <row r="1711" spans="1:18" x14ac:dyDescent="0.35">
      <c r="A1711" s="4" t="s">
        <v>5087</v>
      </c>
      <c r="B1711" s="4" t="s">
        <v>5088</v>
      </c>
      <c r="C1711" s="4" t="s">
        <v>5089</v>
      </c>
      <c r="D1711" s="6">
        <v>1.5368647334911599E-5</v>
      </c>
      <c r="E1711" s="6">
        <v>2.2382533890598499E-5</v>
      </c>
      <c r="F1711" s="6">
        <v>2.47402386396991E-5</v>
      </c>
      <c r="G1711" s="6">
        <v>2.15728862321208E-5</v>
      </c>
      <c r="H1711" s="6">
        <v>7.2965217899443703E-6</v>
      </c>
      <c r="I1711" s="6">
        <v>6.8096575758643498E-6</v>
      </c>
      <c r="J1711" s="6">
        <v>7.4245531658671401E-6</v>
      </c>
      <c r="K1711" s="6">
        <v>6.8584102887419402E-6</v>
      </c>
      <c r="L1711" s="6">
        <v>7.3998106420358296E-6</v>
      </c>
      <c r="M1711" s="6">
        <v>6.7353845679231003E-6</v>
      </c>
      <c r="N1711" s="4" t="b">
        <f>_xlfn.XLOOKUP(Table2[[#This Row],[Protein]],Table3[name],Table3[subloc_assigned],"")&lt;&gt;""</f>
        <v>0</v>
      </c>
      <c r="O1711" s="6" t="str" cm="1">
        <f t="array" ref="O1711">IF(Table2[[#This Row],[modeled?]]," "&amp;_xlfn.TEXTJOIN(" ",FALSE,_xlfn._xlws.FILTER(Table3[subloc_assigned],Table3[name]=Table2[[#This Row],[Protein]],""))&amp;" ","")</f>
        <v/>
      </c>
      <c r="P1711" s="6" t="b">
        <f>OR(ISNUMBER(FIND(" m ",Table2[[#This Row],[loc?]])),ISNUMBER(FIND(" mm ",Table2[[#This Row],[loc?]])))</f>
        <v>0</v>
      </c>
      <c r="Q1711" s="6" t="b">
        <f>AND(OR(ISNUMBER(FIND(" m ",Table2[[#This Row],[loc?]])),ISNUMBER(FIND(" mm ",Table2[[#This Row],[loc?]]))),SUBSTITUTE(SUBSTITUTE(Table2[[#This Row],[loc?]]," m ","")," mm ","")="")</f>
        <v>0</v>
      </c>
      <c r="R1711" s="36" cm="1">
        <f t="array" ref="R1711">AVERAGE(IF(Table2[[#This Row],[Min_aerobic_1]:[Min_aerobic_2]]="NA",0,Table2[[#This Row],[Min_aerobic_1]:[Min_aerobic_2]]))</f>
        <v>1.8875590612755051E-5</v>
      </c>
    </row>
    <row r="1712" spans="1:18" x14ac:dyDescent="0.35">
      <c r="A1712" s="4" t="s">
        <v>5090</v>
      </c>
      <c r="B1712" s="4" t="s">
        <v>5091</v>
      </c>
      <c r="C1712" s="4" t="s">
        <v>5092</v>
      </c>
      <c r="D1712" s="4" t="s">
        <v>19</v>
      </c>
      <c r="E1712" s="4" t="s">
        <v>19</v>
      </c>
      <c r="F1712" s="4" t="s">
        <v>19</v>
      </c>
      <c r="G1712" s="4" t="s">
        <v>19</v>
      </c>
      <c r="H1712" s="6">
        <v>4.5733040054348099E-6</v>
      </c>
      <c r="I1712" s="6">
        <v>4.8417270515113696E-6</v>
      </c>
      <c r="J1712" s="6">
        <v>4.6629412877997501E-6</v>
      </c>
      <c r="K1712" s="6">
        <v>5.1775139972557402E-6</v>
      </c>
      <c r="L1712" s="6">
        <v>5.80909670619272E-6</v>
      </c>
      <c r="M1712" s="6">
        <v>5.5650923530676796E-6</v>
      </c>
      <c r="N1712" s="4" t="b">
        <f>_xlfn.XLOOKUP(Table2[[#This Row],[Protein]],Table3[name],Table3[subloc_assigned],"")&lt;&gt;""</f>
        <v>0</v>
      </c>
      <c r="O1712" s="6" t="str" cm="1">
        <f t="array" ref="O1712">IF(Table2[[#This Row],[modeled?]]," "&amp;_xlfn.TEXTJOIN(" ",FALSE,_xlfn._xlws.FILTER(Table3[subloc_assigned],Table3[name]=Table2[[#This Row],[Protein]],""))&amp;" ","")</f>
        <v/>
      </c>
      <c r="P1712" s="6" t="b">
        <f>OR(ISNUMBER(FIND(" m ",Table2[[#This Row],[loc?]])),ISNUMBER(FIND(" mm ",Table2[[#This Row],[loc?]])))</f>
        <v>0</v>
      </c>
      <c r="Q1712" s="6" t="b">
        <f>AND(OR(ISNUMBER(FIND(" m ",Table2[[#This Row],[loc?]])),ISNUMBER(FIND(" mm ",Table2[[#This Row],[loc?]]))),SUBSTITUTE(SUBSTITUTE(Table2[[#This Row],[loc?]]," m ","")," mm ","")="")</f>
        <v>0</v>
      </c>
      <c r="R1712" s="36" cm="1">
        <f t="array" ref="R1712">AVERAGE(IF(Table2[[#This Row],[Min_aerobic_1]:[Min_aerobic_2]]="NA",0,Table2[[#This Row],[Min_aerobic_1]:[Min_aerobic_2]]))</f>
        <v>0</v>
      </c>
    </row>
    <row r="1713" spans="1:18" x14ac:dyDescent="0.35">
      <c r="A1713" s="4" t="s">
        <v>5093</v>
      </c>
      <c r="B1713" s="4" t="s">
        <v>5094</v>
      </c>
      <c r="C1713" s="4" t="s">
        <v>5095</v>
      </c>
      <c r="D1713" s="6">
        <v>8.7592421366739607E-6</v>
      </c>
      <c r="E1713" s="6">
        <v>8.7190461025927592E-6</v>
      </c>
      <c r="F1713" s="6">
        <v>9.6674154232535099E-6</v>
      </c>
      <c r="G1713" s="6">
        <v>1.0192892863741601E-5</v>
      </c>
      <c r="H1713" s="6">
        <v>2.82277294418518E-6</v>
      </c>
      <c r="I1713" s="6">
        <v>2.7990293565467602E-6</v>
      </c>
      <c r="J1713" s="6">
        <v>3.1572579534374998E-6</v>
      </c>
      <c r="K1713" s="6">
        <v>3.0826252680124202E-6</v>
      </c>
      <c r="L1713" s="6">
        <v>3.1373468435065098E-6</v>
      </c>
      <c r="M1713" s="6">
        <v>3.49972233147256E-6</v>
      </c>
      <c r="N1713" s="4" t="b">
        <f>_xlfn.XLOOKUP(Table2[[#This Row],[Protein]],Table3[name],Table3[subloc_assigned],"")&lt;&gt;""</f>
        <v>0</v>
      </c>
      <c r="O1713" s="6" t="str" cm="1">
        <f t="array" ref="O1713">IF(Table2[[#This Row],[modeled?]]," "&amp;_xlfn.TEXTJOIN(" ",FALSE,_xlfn._xlws.FILTER(Table3[subloc_assigned],Table3[name]=Table2[[#This Row],[Protein]],""))&amp;" ","")</f>
        <v/>
      </c>
      <c r="P1713" s="6" t="b">
        <f>OR(ISNUMBER(FIND(" m ",Table2[[#This Row],[loc?]])),ISNUMBER(FIND(" mm ",Table2[[#This Row],[loc?]])))</f>
        <v>0</v>
      </c>
      <c r="Q1713" s="6" t="b">
        <f>AND(OR(ISNUMBER(FIND(" m ",Table2[[#This Row],[loc?]])),ISNUMBER(FIND(" mm ",Table2[[#This Row],[loc?]]))),SUBSTITUTE(SUBSTITUTE(Table2[[#This Row],[loc?]]," m ","")," mm ","")="")</f>
        <v>0</v>
      </c>
      <c r="R1713" s="36" cm="1">
        <f t="array" ref="R1713">AVERAGE(IF(Table2[[#This Row],[Min_aerobic_1]:[Min_aerobic_2]]="NA",0,Table2[[#This Row],[Min_aerobic_1]:[Min_aerobic_2]]))</f>
        <v>8.7391441196333608E-6</v>
      </c>
    </row>
    <row r="1714" spans="1:18" x14ac:dyDescent="0.35">
      <c r="A1714" s="4" t="s">
        <v>5096</v>
      </c>
      <c r="B1714" s="4" t="s">
        <v>5097</v>
      </c>
      <c r="C1714" s="4" t="s">
        <v>5098</v>
      </c>
      <c r="D1714" s="4">
        <v>1.7235317747263699E-4</v>
      </c>
      <c r="E1714" s="4">
        <v>1.8355354966544899E-4</v>
      </c>
      <c r="F1714" s="4">
        <v>1.7863387357942999E-4</v>
      </c>
      <c r="G1714" s="4">
        <v>1.8359004227515399E-4</v>
      </c>
      <c r="H1714" s="4">
        <v>1.9425422184921699E-4</v>
      </c>
      <c r="I1714" s="4">
        <v>1.9864297113008901E-4</v>
      </c>
      <c r="J1714" s="4">
        <v>1.9880267662024899E-4</v>
      </c>
      <c r="K1714" s="4">
        <v>2.05195362656867E-4</v>
      </c>
      <c r="L1714" s="4">
        <v>2.2158596947291899E-4</v>
      </c>
      <c r="M1714" s="4">
        <v>2.2242714364228299E-4</v>
      </c>
      <c r="N1714" s="4" t="b">
        <f>_xlfn.XLOOKUP(Table2[[#This Row],[Protein]],Table3[name],Table3[subloc_assigned],"")&lt;&gt;""</f>
        <v>1</v>
      </c>
      <c r="O1714" s="6" t="str" cm="1">
        <f t="array" ref="O1714">IF(Table2[[#This Row],[modeled?]]," "&amp;_xlfn.TEXTJOIN(" ",FALSE,_xlfn._xlws.FILTER(Table3[subloc_assigned],Table3[name]=Table2[[#This Row],[Protein]],""))&amp;" ","")</f>
        <v xml:space="preserve"> c </v>
      </c>
      <c r="P1714" s="6" t="b">
        <f>OR(ISNUMBER(FIND(" m ",Table2[[#This Row],[loc?]])),ISNUMBER(FIND(" mm ",Table2[[#This Row],[loc?]])))</f>
        <v>0</v>
      </c>
      <c r="Q1714" s="6" t="b">
        <f>AND(OR(ISNUMBER(FIND(" m ",Table2[[#This Row],[loc?]])),ISNUMBER(FIND(" mm ",Table2[[#This Row],[loc?]]))),SUBSTITUTE(SUBSTITUTE(Table2[[#This Row],[loc?]]," m ","")," mm ","")="")</f>
        <v>0</v>
      </c>
      <c r="R1714" s="36" cm="1">
        <f t="array" ref="R1714">AVERAGE(IF(Table2[[#This Row],[Min_aerobic_1]:[Min_aerobic_2]]="NA",0,Table2[[#This Row],[Min_aerobic_1]:[Min_aerobic_2]]))</f>
        <v>1.7795336356904299E-4</v>
      </c>
    </row>
    <row r="1715" spans="1:18" x14ac:dyDescent="0.35">
      <c r="A1715" s="4" t="s">
        <v>5099</v>
      </c>
      <c r="B1715" s="4" t="s">
        <v>5100</v>
      </c>
      <c r="C1715" s="4" t="s">
        <v>5101</v>
      </c>
      <c r="D1715" s="6">
        <v>1.53141184253644E-5</v>
      </c>
      <c r="E1715" s="6">
        <v>1.6235752701920499E-5</v>
      </c>
      <c r="F1715" s="6">
        <v>1.6016199541030001E-5</v>
      </c>
      <c r="G1715" s="6">
        <v>1.6207068491847799E-5</v>
      </c>
      <c r="H1715" s="6">
        <v>1.79525893944221E-5</v>
      </c>
      <c r="I1715" s="6">
        <v>1.7993180695659799E-5</v>
      </c>
      <c r="J1715" s="6">
        <v>1.9546709067189399E-5</v>
      </c>
      <c r="K1715" s="6">
        <v>2.1348336062004701E-5</v>
      </c>
      <c r="L1715" s="6">
        <v>2.1474547650653601E-5</v>
      </c>
      <c r="M1715" s="6">
        <v>2.0332589741802699E-5</v>
      </c>
      <c r="N1715" s="4" t="b">
        <f>_xlfn.XLOOKUP(Table2[[#This Row],[Protein]],Table3[name],Table3[subloc_assigned],"")&lt;&gt;""</f>
        <v>0</v>
      </c>
      <c r="O1715" s="6" t="str" cm="1">
        <f t="array" ref="O1715">IF(Table2[[#This Row],[modeled?]]," "&amp;_xlfn.TEXTJOIN(" ",FALSE,_xlfn._xlws.FILTER(Table3[subloc_assigned],Table3[name]=Table2[[#This Row],[Protein]],""))&amp;" ","")</f>
        <v/>
      </c>
      <c r="P1715" s="6" t="b">
        <f>OR(ISNUMBER(FIND(" m ",Table2[[#This Row],[loc?]])),ISNUMBER(FIND(" mm ",Table2[[#This Row],[loc?]])))</f>
        <v>0</v>
      </c>
      <c r="Q1715" s="6" t="b">
        <f>AND(OR(ISNUMBER(FIND(" m ",Table2[[#This Row],[loc?]])),ISNUMBER(FIND(" mm ",Table2[[#This Row],[loc?]]))),SUBSTITUTE(SUBSTITUTE(Table2[[#This Row],[loc?]]," m ","")," mm ","")="")</f>
        <v>0</v>
      </c>
      <c r="R1715" s="36" cm="1">
        <f t="array" ref="R1715">AVERAGE(IF(Table2[[#This Row],[Min_aerobic_1]:[Min_aerobic_2]]="NA",0,Table2[[#This Row],[Min_aerobic_1]:[Min_aerobic_2]]))</f>
        <v>1.5774935563642448E-5</v>
      </c>
    </row>
    <row r="1716" spans="1:18" x14ac:dyDescent="0.35">
      <c r="A1716" s="4" t="s">
        <v>5102</v>
      </c>
      <c r="B1716" s="4" t="s">
        <v>5103</v>
      </c>
      <c r="C1716" s="4" t="s">
        <v>5104</v>
      </c>
      <c r="D1716" s="4">
        <v>1.3977387016032301E-3</v>
      </c>
      <c r="E1716" s="4">
        <v>1.65756821984591E-3</v>
      </c>
      <c r="F1716" s="6">
        <v>4.5837169705950703E-5</v>
      </c>
      <c r="G1716" s="6">
        <v>5.4746602549173297E-5</v>
      </c>
      <c r="H1716" s="4">
        <v>1.2563672909140201E-3</v>
      </c>
      <c r="I1716" s="4">
        <v>1.3198306829654699E-3</v>
      </c>
      <c r="J1716" s="4">
        <v>1.28915731325022E-3</v>
      </c>
      <c r="K1716" s="4">
        <v>1.2842994941648201E-4</v>
      </c>
      <c r="L1716" s="4">
        <v>1.17223857826095E-4</v>
      </c>
      <c r="M1716" s="4">
        <v>1.2996042005991899E-4</v>
      </c>
      <c r="N1716" s="4" t="b">
        <f>_xlfn.XLOOKUP(Table2[[#This Row],[Protein]],Table3[name],Table3[subloc_assigned],"")&lt;&gt;""</f>
        <v>1</v>
      </c>
      <c r="O1716" s="6" t="str" cm="1">
        <f t="array" ref="O1716">IF(Table2[[#This Row],[modeled?]]," "&amp;_xlfn.TEXTJOIN(" ",FALSE,_xlfn._xlws.FILTER(Table3[subloc_assigned],Table3[name]=Table2[[#This Row],[Protein]],""))&amp;" ","")</f>
        <v xml:space="preserve"> c </v>
      </c>
      <c r="P1716" s="6" t="b">
        <f>OR(ISNUMBER(FIND(" m ",Table2[[#This Row],[loc?]])),ISNUMBER(FIND(" mm ",Table2[[#This Row],[loc?]])))</f>
        <v>0</v>
      </c>
      <c r="Q1716" s="6" t="b">
        <f>AND(OR(ISNUMBER(FIND(" m ",Table2[[#This Row],[loc?]])),ISNUMBER(FIND(" mm ",Table2[[#This Row],[loc?]]))),SUBSTITUTE(SUBSTITUTE(Table2[[#This Row],[loc?]]," m ","")," mm ","")="")</f>
        <v>0</v>
      </c>
      <c r="R1716" s="36" cm="1">
        <f t="array" ref="R1716">AVERAGE(IF(Table2[[#This Row],[Min_aerobic_1]:[Min_aerobic_2]]="NA",0,Table2[[#This Row],[Min_aerobic_1]:[Min_aerobic_2]]))</f>
        <v>1.52765346072457E-3</v>
      </c>
    </row>
    <row r="1717" spans="1:18" x14ac:dyDescent="0.35">
      <c r="A1717" s="4" t="s">
        <v>5105</v>
      </c>
      <c r="B1717" s="4" t="s">
        <v>5106</v>
      </c>
      <c r="C1717" s="4" t="s">
        <v>5107</v>
      </c>
      <c r="D1717" s="6">
        <v>9.9278092678462409E-7</v>
      </c>
      <c r="E1717" s="6">
        <v>9.2418827415533897E-7</v>
      </c>
      <c r="F1717" s="6">
        <v>9.6838419578194192E-7</v>
      </c>
      <c r="G1717" s="6">
        <v>8.5099557492241403E-7</v>
      </c>
      <c r="H1717" s="6">
        <v>4.80372056164565E-7</v>
      </c>
      <c r="I1717" s="6">
        <v>4.3748474995094599E-7</v>
      </c>
      <c r="J1717" s="6">
        <v>4.7695698175905699E-7</v>
      </c>
      <c r="K1717" s="6">
        <v>4.13422278015224E-7</v>
      </c>
      <c r="L1717" s="6">
        <v>4.60341099827579E-7</v>
      </c>
      <c r="M1717" s="6">
        <v>4.9437324563282797E-7</v>
      </c>
      <c r="N1717" s="4" t="b">
        <f>_xlfn.XLOOKUP(Table2[[#This Row],[Protein]],Table3[name],Table3[subloc_assigned],"")&lt;&gt;""</f>
        <v>0</v>
      </c>
      <c r="O1717" s="6" t="str" cm="1">
        <f t="array" ref="O1717">IF(Table2[[#This Row],[modeled?]]," "&amp;_xlfn.TEXTJOIN(" ",FALSE,_xlfn._xlws.FILTER(Table3[subloc_assigned],Table3[name]=Table2[[#This Row],[Protein]],""))&amp;" ","")</f>
        <v/>
      </c>
      <c r="P1717" s="6" t="b">
        <f>OR(ISNUMBER(FIND(" m ",Table2[[#This Row],[loc?]])),ISNUMBER(FIND(" mm ",Table2[[#This Row],[loc?]])))</f>
        <v>0</v>
      </c>
      <c r="Q1717" s="6" t="b">
        <f>AND(OR(ISNUMBER(FIND(" m ",Table2[[#This Row],[loc?]])),ISNUMBER(FIND(" mm ",Table2[[#This Row],[loc?]]))),SUBSTITUTE(SUBSTITUTE(Table2[[#This Row],[loc?]]," m ","")," mm ","")="")</f>
        <v>0</v>
      </c>
      <c r="R1717" s="36" cm="1">
        <f t="array" ref="R1717">AVERAGE(IF(Table2[[#This Row],[Min_aerobic_1]:[Min_aerobic_2]]="NA",0,Table2[[#This Row],[Min_aerobic_1]:[Min_aerobic_2]]))</f>
        <v>9.5848460046998158E-7</v>
      </c>
    </row>
    <row r="1718" spans="1:18" x14ac:dyDescent="0.35">
      <c r="A1718" s="4" t="s">
        <v>5108</v>
      </c>
      <c r="B1718" s="4" t="s">
        <v>5109</v>
      </c>
      <c r="C1718" s="4" t="s">
        <v>5110</v>
      </c>
      <c r="D1718" s="6">
        <v>3.2703879448606802E-5</v>
      </c>
      <c r="E1718" s="6">
        <v>3.1023815059457803E-5</v>
      </c>
      <c r="F1718" s="6">
        <v>3.8922516276183803E-5</v>
      </c>
      <c r="G1718" s="6">
        <v>3.9594785967115299E-5</v>
      </c>
      <c r="H1718" s="6">
        <v>2.0584013642788699E-5</v>
      </c>
      <c r="I1718" s="6">
        <v>1.99408589367035E-5</v>
      </c>
      <c r="J1718" s="6">
        <v>2.330280788424E-5</v>
      </c>
      <c r="K1718" s="6">
        <v>2.1244006285173799E-5</v>
      </c>
      <c r="L1718" s="6">
        <v>2.4329976056011199E-5</v>
      </c>
      <c r="M1718" s="6">
        <v>2.3611096447928699E-5</v>
      </c>
      <c r="N1718" s="4" t="b">
        <f>_xlfn.XLOOKUP(Table2[[#This Row],[Protein]],Table3[name],Table3[subloc_assigned],"")&lt;&gt;""</f>
        <v>0</v>
      </c>
      <c r="O1718" s="6" t="str" cm="1">
        <f t="array" ref="O1718">IF(Table2[[#This Row],[modeled?]]," "&amp;_xlfn.TEXTJOIN(" ",FALSE,_xlfn._xlws.FILTER(Table3[subloc_assigned],Table3[name]=Table2[[#This Row],[Protein]],""))&amp;" ","")</f>
        <v/>
      </c>
      <c r="P1718" s="6" t="b">
        <f>OR(ISNUMBER(FIND(" m ",Table2[[#This Row],[loc?]])),ISNUMBER(FIND(" mm ",Table2[[#This Row],[loc?]])))</f>
        <v>0</v>
      </c>
      <c r="Q1718" s="6" t="b">
        <f>AND(OR(ISNUMBER(FIND(" m ",Table2[[#This Row],[loc?]])),ISNUMBER(FIND(" mm ",Table2[[#This Row],[loc?]]))),SUBSTITUTE(SUBSTITUTE(Table2[[#This Row],[loc?]]," m ","")," mm ","")="")</f>
        <v>0</v>
      </c>
      <c r="R1718" s="36" cm="1">
        <f t="array" ref="R1718">AVERAGE(IF(Table2[[#This Row],[Min_aerobic_1]:[Min_aerobic_2]]="NA",0,Table2[[#This Row],[Min_aerobic_1]:[Min_aerobic_2]]))</f>
        <v>3.1863847254032303E-5</v>
      </c>
    </row>
    <row r="1719" spans="1:18" x14ac:dyDescent="0.35">
      <c r="A1719" s="4" t="s">
        <v>5111</v>
      </c>
      <c r="B1719" s="4" t="s">
        <v>5112</v>
      </c>
      <c r="C1719" s="4" t="s">
        <v>5113</v>
      </c>
      <c r="D1719" s="6">
        <v>1.16906855454985E-6</v>
      </c>
      <c r="E1719" s="6">
        <v>1.33705719118674E-6</v>
      </c>
      <c r="F1719" s="6">
        <v>1.2657135648870901E-6</v>
      </c>
      <c r="G1719" s="6">
        <v>1.2408549437915099E-6</v>
      </c>
      <c r="H1719" s="6">
        <v>1.66931761193115E-6</v>
      </c>
      <c r="I1719" s="6">
        <v>1.6411268920011799E-6</v>
      </c>
      <c r="J1719" s="6">
        <v>1.81111555088981E-6</v>
      </c>
      <c r="K1719" s="6">
        <v>2.1911460917693699E-6</v>
      </c>
      <c r="L1719" s="6">
        <v>2.2528323118140798E-6</v>
      </c>
      <c r="M1719" s="6">
        <v>2.20467221291866E-6</v>
      </c>
      <c r="N1719" s="4" t="b">
        <f>_xlfn.XLOOKUP(Table2[[#This Row],[Protein]],Table3[name],Table3[subloc_assigned],"")&lt;&gt;""</f>
        <v>0</v>
      </c>
      <c r="O1719" s="6" t="str" cm="1">
        <f t="array" ref="O1719">IF(Table2[[#This Row],[modeled?]]," "&amp;_xlfn.TEXTJOIN(" ",FALSE,_xlfn._xlws.FILTER(Table3[subloc_assigned],Table3[name]=Table2[[#This Row],[Protein]],""))&amp;" ","")</f>
        <v/>
      </c>
      <c r="P1719" s="6" t="b">
        <f>OR(ISNUMBER(FIND(" m ",Table2[[#This Row],[loc?]])),ISNUMBER(FIND(" mm ",Table2[[#This Row],[loc?]])))</f>
        <v>0</v>
      </c>
      <c r="Q1719" s="6" t="b">
        <f>AND(OR(ISNUMBER(FIND(" m ",Table2[[#This Row],[loc?]])),ISNUMBER(FIND(" mm ",Table2[[#This Row],[loc?]]))),SUBSTITUTE(SUBSTITUTE(Table2[[#This Row],[loc?]]," m ","")," mm ","")="")</f>
        <v>0</v>
      </c>
      <c r="R1719" s="36" cm="1">
        <f t="array" ref="R1719">AVERAGE(IF(Table2[[#This Row],[Min_aerobic_1]:[Min_aerobic_2]]="NA",0,Table2[[#This Row],[Min_aerobic_1]:[Min_aerobic_2]]))</f>
        <v>1.2530628728682951E-6</v>
      </c>
    </row>
    <row r="1720" spans="1:18" x14ac:dyDescent="0.35">
      <c r="A1720" s="4" t="s">
        <v>5114</v>
      </c>
      <c r="B1720" s="4" t="s">
        <v>5115</v>
      </c>
      <c r="C1720" s="4" t="s">
        <v>5116</v>
      </c>
      <c r="D1720" s="6">
        <v>3.9773477188623504E-6</v>
      </c>
      <c r="E1720" s="6">
        <v>4.79536864268464E-6</v>
      </c>
      <c r="F1720" s="6">
        <v>4.5587940680936399E-6</v>
      </c>
      <c r="G1720" s="6">
        <v>4.4628262191877103E-6</v>
      </c>
      <c r="H1720" s="6">
        <v>1.4609083196048801E-6</v>
      </c>
      <c r="I1720" s="6">
        <v>1.4477730641117201E-6</v>
      </c>
      <c r="J1720" s="6">
        <v>2.1461215440675101E-6</v>
      </c>
      <c r="K1720" s="6">
        <v>1.69017620911707E-6</v>
      </c>
      <c r="L1720" s="6">
        <v>1.6547404388005501E-6</v>
      </c>
      <c r="M1720" s="6">
        <v>1.70995124644216E-6</v>
      </c>
      <c r="N1720" s="4" t="b">
        <f>_xlfn.XLOOKUP(Table2[[#This Row],[Protein]],Table3[name],Table3[subloc_assigned],"")&lt;&gt;""</f>
        <v>0</v>
      </c>
      <c r="O1720" s="6" t="str" cm="1">
        <f t="array" ref="O1720">IF(Table2[[#This Row],[modeled?]]," "&amp;_xlfn.TEXTJOIN(" ",FALSE,_xlfn._xlws.FILTER(Table3[subloc_assigned],Table3[name]=Table2[[#This Row],[Protein]],""))&amp;" ","")</f>
        <v/>
      </c>
      <c r="P1720" s="6" t="b">
        <f>OR(ISNUMBER(FIND(" m ",Table2[[#This Row],[loc?]])),ISNUMBER(FIND(" mm ",Table2[[#This Row],[loc?]])))</f>
        <v>0</v>
      </c>
      <c r="Q1720" s="6" t="b">
        <f>AND(OR(ISNUMBER(FIND(" m ",Table2[[#This Row],[loc?]])),ISNUMBER(FIND(" mm ",Table2[[#This Row],[loc?]]))),SUBSTITUTE(SUBSTITUTE(Table2[[#This Row],[loc?]]," m ","")," mm ","")="")</f>
        <v>0</v>
      </c>
      <c r="R1720" s="36" cm="1">
        <f t="array" ref="R1720">AVERAGE(IF(Table2[[#This Row],[Min_aerobic_1]:[Min_aerobic_2]]="NA",0,Table2[[#This Row],[Min_aerobic_1]:[Min_aerobic_2]]))</f>
        <v>4.3863581807734948E-6</v>
      </c>
    </row>
    <row r="1721" spans="1:18" x14ac:dyDescent="0.35">
      <c r="A1721" s="4" t="s">
        <v>5117</v>
      </c>
      <c r="B1721" s="4" t="s">
        <v>5118</v>
      </c>
      <c r="C1721" s="4" t="s">
        <v>5119</v>
      </c>
      <c r="D1721" s="6">
        <v>6.9488394782816602E-6</v>
      </c>
      <c r="E1721" s="6">
        <v>6.8832996682597502E-6</v>
      </c>
      <c r="F1721" s="6">
        <v>3.4926635768575502E-6</v>
      </c>
      <c r="G1721" s="6">
        <v>3.3803545431086898E-6</v>
      </c>
      <c r="H1721" s="6">
        <v>5.4195998230672498E-7</v>
      </c>
      <c r="I1721" s="6">
        <v>6.0576638097052802E-7</v>
      </c>
      <c r="J1721" s="6">
        <v>7.36357036727359E-7</v>
      </c>
      <c r="K1721" s="6">
        <v>3.5135666690635402E-7</v>
      </c>
      <c r="L1721" s="6">
        <v>4.30254847529939E-7</v>
      </c>
      <c r="M1721" s="6">
        <v>5.5540878855806196E-7</v>
      </c>
      <c r="N1721" s="4" t="b">
        <f>_xlfn.XLOOKUP(Table2[[#This Row],[Protein]],Table3[name],Table3[subloc_assigned],"")&lt;&gt;""</f>
        <v>1</v>
      </c>
      <c r="O1721" s="6" t="str" cm="1">
        <f t="array" ref="O1721">IF(Table2[[#This Row],[modeled?]]," "&amp;_xlfn.TEXTJOIN(" ",FALSE,_xlfn._xlws.FILTER(Table3[subloc_assigned],Table3[name]=Table2[[#This Row],[Protein]],""))&amp;" ","")</f>
        <v xml:space="preserve"> c </v>
      </c>
      <c r="P1721" s="6" t="b">
        <f>OR(ISNUMBER(FIND(" m ",Table2[[#This Row],[loc?]])),ISNUMBER(FIND(" mm ",Table2[[#This Row],[loc?]])))</f>
        <v>0</v>
      </c>
      <c r="Q1721" s="6" t="b">
        <f>AND(OR(ISNUMBER(FIND(" m ",Table2[[#This Row],[loc?]])),ISNUMBER(FIND(" mm ",Table2[[#This Row],[loc?]]))),SUBSTITUTE(SUBSTITUTE(Table2[[#This Row],[loc?]]," m ","")," mm ","")="")</f>
        <v>0</v>
      </c>
      <c r="R1721" s="36" cm="1">
        <f t="array" ref="R1721">AVERAGE(IF(Table2[[#This Row],[Min_aerobic_1]:[Min_aerobic_2]]="NA",0,Table2[[#This Row],[Min_aerobic_1]:[Min_aerobic_2]]))</f>
        <v>6.9160695732707052E-6</v>
      </c>
    </row>
    <row r="1722" spans="1:18" x14ac:dyDescent="0.35">
      <c r="A1722" s="4" t="s">
        <v>5120</v>
      </c>
      <c r="B1722" s="4" t="s">
        <v>5121</v>
      </c>
      <c r="C1722" s="4" t="s">
        <v>5122</v>
      </c>
      <c r="D1722" s="6">
        <v>5.8003208016166399E-5</v>
      </c>
      <c r="E1722" s="6">
        <v>6.2318824506200004E-5</v>
      </c>
      <c r="F1722" s="6">
        <v>4.1532883136672503E-5</v>
      </c>
      <c r="G1722" s="6">
        <v>4.3004301937432803E-5</v>
      </c>
      <c r="H1722" s="6">
        <v>7.6376360263413003E-5</v>
      </c>
      <c r="I1722" s="6">
        <v>7.4030804478806794E-5</v>
      </c>
      <c r="J1722" s="6">
        <v>8.5281612248240996E-5</v>
      </c>
      <c r="K1722" s="6">
        <v>6.3882474063135206E-5</v>
      </c>
      <c r="L1722" s="6">
        <v>6.5274663365038002E-5</v>
      </c>
      <c r="M1722" s="6">
        <v>6.5089696203017003E-5</v>
      </c>
      <c r="N1722" s="4" t="b">
        <f>_xlfn.XLOOKUP(Table2[[#This Row],[Protein]],Table3[name],Table3[subloc_assigned],"")&lt;&gt;""</f>
        <v>1</v>
      </c>
      <c r="O1722" s="6" t="str" cm="1">
        <f t="array" ref="O1722">IF(Table2[[#This Row],[modeled?]]," "&amp;_xlfn.TEXTJOIN(" ",FALSE,_xlfn._xlws.FILTER(Table3[subloc_assigned],Table3[name]=Table2[[#This Row],[Protein]],""))&amp;" ","")</f>
        <v xml:space="preserve"> c </v>
      </c>
      <c r="P1722" s="6" t="b">
        <f>OR(ISNUMBER(FIND(" m ",Table2[[#This Row],[loc?]])),ISNUMBER(FIND(" mm ",Table2[[#This Row],[loc?]])))</f>
        <v>0</v>
      </c>
      <c r="Q1722" s="6" t="b">
        <f>AND(OR(ISNUMBER(FIND(" m ",Table2[[#This Row],[loc?]])),ISNUMBER(FIND(" mm ",Table2[[#This Row],[loc?]]))),SUBSTITUTE(SUBSTITUTE(Table2[[#This Row],[loc?]]," m ","")," mm ","")="")</f>
        <v>0</v>
      </c>
      <c r="R1722" s="36" cm="1">
        <f t="array" ref="R1722">AVERAGE(IF(Table2[[#This Row],[Min_aerobic_1]:[Min_aerobic_2]]="NA",0,Table2[[#This Row],[Min_aerobic_1]:[Min_aerobic_2]]))</f>
        <v>6.0161016261183205E-5</v>
      </c>
    </row>
    <row r="1723" spans="1:18" x14ac:dyDescent="0.35">
      <c r="A1723" s="4" t="s">
        <v>5123</v>
      </c>
      <c r="B1723" s="4" t="s">
        <v>5124</v>
      </c>
      <c r="C1723" s="4" t="s">
        <v>5125</v>
      </c>
      <c r="D1723" s="6">
        <v>2.3868706292382801E-5</v>
      </c>
      <c r="E1723" s="6">
        <v>2.6610322248022101E-5</v>
      </c>
      <c r="F1723" s="6">
        <v>2.52170103609031E-5</v>
      </c>
      <c r="G1723" s="6">
        <v>2.4280877786096201E-5</v>
      </c>
      <c r="H1723" s="4" t="s">
        <v>19</v>
      </c>
      <c r="I1723" s="4" t="s">
        <v>19</v>
      </c>
      <c r="J1723" s="4" t="s">
        <v>19</v>
      </c>
      <c r="K1723" s="4" t="s">
        <v>19</v>
      </c>
      <c r="L1723" s="4" t="s">
        <v>19</v>
      </c>
      <c r="M1723" s="4" t="s">
        <v>19</v>
      </c>
      <c r="N1723" s="4" t="b">
        <f>_xlfn.XLOOKUP(Table2[[#This Row],[Protein]],Table3[name],Table3[subloc_assigned],"")&lt;&gt;""</f>
        <v>0</v>
      </c>
      <c r="O1723" s="6" t="str" cm="1">
        <f t="array" ref="O1723">IF(Table2[[#This Row],[modeled?]]," "&amp;_xlfn.TEXTJOIN(" ",FALSE,_xlfn._xlws.FILTER(Table3[subloc_assigned],Table3[name]=Table2[[#This Row],[Protein]],""))&amp;" ","")</f>
        <v/>
      </c>
      <c r="P1723" s="6" t="b">
        <f>OR(ISNUMBER(FIND(" m ",Table2[[#This Row],[loc?]])),ISNUMBER(FIND(" mm ",Table2[[#This Row],[loc?]])))</f>
        <v>0</v>
      </c>
      <c r="Q1723" s="6" t="b">
        <f>AND(OR(ISNUMBER(FIND(" m ",Table2[[#This Row],[loc?]])),ISNUMBER(FIND(" mm ",Table2[[#This Row],[loc?]]))),SUBSTITUTE(SUBSTITUTE(Table2[[#This Row],[loc?]]," m ","")," mm ","")="")</f>
        <v>0</v>
      </c>
      <c r="R1723" s="36" cm="1">
        <f t="array" ref="R1723">AVERAGE(IF(Table2[[#This Row],[Min_aerobic_1]:[Min_aerobic_2]]="NA",0,Table2[[#This Row],[Min_aerobic_1]:[Min_aerobic_2]]))</f>
        <v>2.5239514270202453E-5</v>
      </c>
    </row>
    <row r="1724" spans="1:18" x14ac:dyDescent="0.35">
      <c r="A1724" s="4" t="s">
        <v>5126</v>
      </c>
      <c r="B1724" s="4" t="s">
        <v>5127</v>
      </c>
      <c r="C1724" s="4" t="s">
        <v>5128</v>
      </c>
      <c r="D1724" s="4" t="s">
        <v>19</v>
      </c>
      <c r="E1724" s="4" t="s">
        <v>19</v>
      </c>
      <c r="F1724" s="4" t="s">
        <v>19</v>
      </c>
      <c r="G1724" s="4" t="s">
        <v>19</v>
      </c>
      <c r="H1724" s="6">
        <v>6.5175959573250702E-7</v>
      </c>
      <c r="I1724" s="6">
        <v>6.4543678960567095E-7</v>
      </c>
      <c r="J1724" s="6">
        <v>7.2781411555064003E-7</v>
      </c>
      <c r="K1724" s="6">
        <v>7.06387697165402E-7</v>
      </c>
      <c r="L1724" s="6">
        <v>7.10325115757179E-7</v>
      </c>
      <c r="M1724" s="6">
        <v>7.6356181889330304E-7</v>
      </c>
      <c r="N1724" s="4" t="b">
        <f>_xlfn.XLOOKUP(Table2[[#This Row],[Protein]],Table3[name],Table3[subloc_assigned],"")&lt;&gt;""</f>
        <v>0</v>
      </c>
      <c r="O1724" s="6" t="str" cm="1">
        <f t="array" ref="O1724">IF(Table2[[#This Row],[modeled?]]," "&amp;_xlfn.TEXTJOIN(" ",FALSE,_xlfn._xlws.FILTER(Table3[subloc_assigned],Table3[name]=Table2[[#This Row],[Protein]],""))&amp;" ","")</f>
        <v/>
      </c>
      <c r="P1724" s="6" t="b">
        <f>OR(ISNUMBER(FIND(" m ",Table2[[#This Row],[loc?]])),ISNUMBER(FIND(" mm ",Table2[[#This Row],[loc?]])))</f>
        <v>0</v>
      </c>
      <c r="Q1724" s="6" t="b">
        <f>AND(OR(ISNUMBER(FIND(" m ",Table2[[#This Row],[loc?]])),ISNUMBER(FIND(" mm ",Table2[[#This Row],[loc?]]))),SUBSTITUTE(SUBSTITUTE(Table2[[#This Row],[loc?]]," m ","")," mm ","")="")</f>
        <v>0</v>
      </c>
      <c r="R1724" s="36" cm="1">
        <f t="array" ref="R1724">AVERAGE(IF(Table2[[#This Row],[Min_aerobic_1]:[Min_aerobic_2]]="NA",0,Table2[[#This Row],[Min_aerobic_1]:[Min_aerobic_2]]))</f>
        <v>0</v>
      </c>
    </row>
    <row r="1725" spans="1:18" x14ac:dyDescent="0.35">
      <c r="A1725" s="4" t="s">
        <v>5129</v>
      </c>
      <c r="B1725" s="4" t="s">
        <v>5130</v>
      </c>
      <c r="C1725" s="4" t="s">
        <v>5131</v>
      </c>
      <c r="D1725" s="6">
        <v>2.3427891183342899E-5</v>
      </c>
      <c r="E1725" s="6">
        <v>2.0573368642895599E-5</v>
      </c>
      <c r="F1725" s="6">
        <v>2.49116279170282E-5</v>
      </c>
      <c r="G1725" s="6">
        <v>2.5207387117139801E-5</v>
      </c>
      <c r="H1725" s="6">
        <v>3.8463869652906797E-5</v>
      </c>
      <c r="I1725" s="6">
        <v>4.17792802960849E-5</v>
      </c>
      <c r="J1725" s="6">
        <v>4.1735515176879597E-5</v>
      </c>
      <c r="K1725" s="6">
        <v>4.06652994860419E-5</v>
      </c>
      <c r="L1725" s="6">
        <v>4.2926917725709901E-5</v>
      </c>
      <c r="M1725" s="6">
        <v>4.4849678257271403E-5</v>
      </c>
      <c r="N1725" s="4" t="b">
        <f>_xlfn.XLOOKUP(Table2[[#This Row],[Protein]],Table3[name],Table3[subloc_assigned],"")&lt;&gt;""</f>
        <v>0</v>
      </c>
      <c r="O1725" s="6" t="str" cm="1">
        <f t="array" ref="O1725">IF(Table2[[#This Row],[modeled?]]," "&amp;_xlfn.TEXTJOIN(" ",FALSE,_xlfn._xlws.FILTER(Table3[subloc_assigned],Table3[name]=Table2[[#This Row],[Protein]],""))&amp;" ","")</f>
        <v/>
      </c>
      <c r="P1725" s="6" t="b">
        <f>OR(ISNUMBER(FIND(" m ",Table2[[#This Row],[loc?]])),ISNUMBER(FIND(" mm ",Table2[[#This Row],[loc?]])))</f>
        <v>0</v>
      </c>
      <c r="Q1725" s="6" t="b">
        <f>AND(OR(ISNUMBER(FIND(" m ",Table2[[#This Row],[loc?]])),ISNUMBER(FIND(" mm ",Table2[[#This Row],[loc?]]))),SUBSTITUTE(SUBSTITUTE(Table2[[#This Row],[loc?]]," m ","")," mm ","")="")</f>
        <v>0</v>
      </c>
      <c r="R1725" s="36" cm="1">
        <f t="array" ref="R1725">AVERAGE(IF(Table2[[#This Row],[Min_aerobic_1]:[Min_aerobic_2]]="NA",0,Table2[[#This Row],[Min_aerobic_1]:[Min_aerobic_2]]))</f>
        <v>2.2000629913119251E-5</v>
      </c>
    </row>
    <row r="1726" spans="1:18" x14ac:dyDescent="0.35">
      <c r="A1726" s="4" t="s">
        <v>5132</v>
      </c>
      <c r="B1726" s="4" t="s">
        <v>5133</v>
      </c>
      <c r="C1726" s="4" t="s">
        <v>5134</v>
      </c>
      <c r="D1726" s="6">
        <v>7.8508267961263897E-6</v>
      </c>
      <c r="E1726" s="6">
        <v>8.1582629102097302E-6</v>
      </c>
      <c r="F1726" s="6">
        <v>1.00614776610066E-5</v>
      </c>
      <c r="G1726" s="6">
        <v>8.7526317693913404E-6</v>
      </c>
      <c r="H1726" s="6">
        <v>4.13914068260181E-6</v>
      </c>
      <c r="I1726" s="6">
        <v>4.4518302851605898E-6</v>
      </c>
      <c r="J1726" s="6">
        <v>4.7125919915432097E-6</v>
      </c>
      <c r="K1726" s="6">
        <v>2.8990577803616802E-6</v>
      </c>
      <c r="L1726" s="6">
        <v>3.0834128937111998E-6</v>
      </c>
      <c r="M1726" s="6">
        <v>3.33297640083966E-6</v>
      </c>
      <c r="N1726" s="4" t="b">
        <f>_xlfn.XLOOKUP(Table2[[#This Row],[Protein]],Table3[name],Table3[subloc_assigned],"")&lt;&gt;""</f>
        <v>0</v>
      </c>
      <c r="O1726" s="6" t="str" cm="1">
        <f t="array" ref="O1726">IF(Table2[[#This Row],[modeled?]]," "&amp;_xlfn.TEXTJOIN(" ",FALSE,_xlfn._xlws.FILTER(Table3[subloc_assigned],Table3[name]=Table2[[#This Row],[Protein]],""))&amp;" ","")</f>
        <v/>
      </c>
      <c r="P1726" s="6" t="b">
        <f>OR(ISNUMBER(FIND(" m ",Table2[[#This Row],[loc?]])),ISNUMBER(FIND(" mm ",Table2[[#This Row],[loc?]])))</f>
        <v>0</v>
      </c>
      <c r="Q1726" s="6" t="b">
        <f>AND(OR(ISNUMBER(FIND(" m ",Table2[[#This Row],[loc?]])),ISNUMBER(FIND(" mm ",Table2[[#This Row],[loc?]]))),SUBSTITUTE(SUBSTITUTE(Table2[[#This Row],[loc?]]," m ","")," mm ","")="")</f>
        <v>0</v>
      </c>
      <c r="R1726" s="36" cm="1">
        <f t="array" ref="R1726">AVERAGE(IF(Table2[[#This Row],[Min_aerobic_1]:[Min_aerobic_2]]="NA",0,Table2[[#This Row],[Min_aerobic_1]:[Min_aerobic_2]]))</f>
        <v>8.0045448531680591E-6</v>
      </c>
    </row>
    <row r="1727" spans="1:18" x14ac:dyDescent="0.35">
      <c r="A1727" s="4" t="s">
        <v>5135</v>
      </c>
      <c r="B1727" s="4" t="s">
        <v>5136</v>
      </c>
      <c r="C1727" s="4" t="s">
        <v>5137</v>
      </c>
      <c r="D1727" s="6">
        <v>5.1187776927108798E-5</v>
      </c>
      <c r="E1727" s="6">
        <v>5.8531821936770598E-5</v>
      </c>
      <c r="F1727" s="6">
        <v>6.0312768295809603E-5</v>
      </c>
      <c r="G1727" s="6">
        <v>5.7009099959176098E-5</v>
      </c>
      <c r="H1727" s="6">
        <v>7.9420928884702593E-6</v>
      </c>
      <c r="I1727" s="6">
        <v>8.4332798957002606E-6</v>
      </c>
      <c r="J1727" s="6">
        <v>9.0823097913899408E-6</v>
      </c>
      <c r="K1727" s="6">
        <v>8.9546392856035608E-6</v>
      </c>
      <c r="L1727" s="6">
        <v>9.9947864450855896E-6</v>
      </c>
      <c r="M1727" s="6">
        <v>1.07902231418641E-5</v>
      </c>
      <c r="N1727" s="4" t="b">
        <f>_xlfn.XLOOKUP(Table2[[#This Row],[Protein]],Table3[name],Table3[subloc_assigned],"")&lt;&gt;""</f>
        <v>0</v>
      </c>
      <c r="O1727" s="6" t="str" cm="1">
        <f t="array" ref="O1727">IF(Table2[[#This Row],[modeled?]]," "&amp;_xlfn.TEXTJOIN(" ",FALSE,_xlfn._xlws.FILTER(Table3[subloc_assigned],Table3[name]=Table2[[#This Row],[Protein]],""))&amp;" ","")</f>
        <v/>
      </c>
      <c r="P1727" s="6" t="b">
        <f>OR(ISNUMBER(FIND(" m ",Table2[[#This Row],[loc?]])),ISNUMBER(FIND(" mm ",Table2[[#This Row],[loc?]])))</f>
        <v>0</v>
      </c>
      <c r="Q1727" s="6" t="b">
        <f>AND(OR(ISNUMBER(FIND(" m ",Table2[[#This Row],[loc?]])),ISNUMBER(FIND(" mm ",Table2[[#This Row],[loc?]]))),SUBSTITUTE(SUBSTITUTE(Table2[[#This Row],[loc?]]," m ","")," mm ","")="")</f>
        <v>0</v>
      </c>
      <c r="R1727" s="36" cm="1">
        <f t="array" ref="R1727">AVERAGE(IF(Table2[[#This Row],[Min_aerobic_1]:[Min_aerobic_2]]="NA",0,Table2[[#This Row],[Min_aerobic_1]:[Min_aerobic_2]]))</f>
        <v>5.4859799431939698E-5</v>
      </c>
    </row>
    <row r="1728" spans="1:18" x14ac:dyDescent="0.35">
      <c r="A1728" s="4" t="s">
        <v>5138</v>
      </c>
      <c r="B1728" s="4" t="s">
        <v>5139</v>
      </c>
      <c r="C1728" s="4" t="s">
        <v>5140</v>
      </c>
      <c r="D1728" s="6">
        <v>2.8974081488176802E-6</v>
      </c>
      <c r="E1728" s="6">
        <v>3.4875247159652801E-6</v>
      </c>
      <c r="F1728" s="6">
        <v>3.5950824107154701E-6</v>
      </c>
      <c r="G1728" s="6">
        <v>3.3683391048637999E-6</v>
      </c>
      <c r="H1728" s="6">
        <v>2.0656774133958601E-6</v>
      </c>
      <c r="I1728" s="6">
        <v>1.9383090383286599E-6</v>
      </c>
      <c r="J1728" s="6">
        <v>2.1136727164204802E-6</v>
      </c>
      <c r="K1728" s="6">
        <v>1.9400579629445798E-6</v>
      </c>
      <c r="L1728" s="6">
        <v>1.9378231393017801E-6</v>
      </c>
      <c r="M1728" s="6">
        <v>1.9747658314770701E-6</v>
      </c>
      <c r="N1728" s="4" t="b">
        <f>_xlfn.XLOOKUP(Table2[[#This Row],[Protein]],Table3[name],Table3[subloc_assigned],"")&lt;&gt;""</f>
        <v>0</v>
      </c>
      <c r="O1728" s="6" t="str" cm="1">
        <f t="array" ref="O1728">IF(Table2[[#This Row],[modeled?]]," "&amp;_xlfn.TEXTJOIN(" ",FALSE,_xlfn._xlws.FILTER(Table3[subloc_assigned],Table3[name]=Table2[[#This Row],[Protein]],""))&amp;" ","")</f>
        <v/>
      </c>
      <c r="P1728" s="6" t="b">
        <f>OR(ISNUMBER(FIND(" m ",Table2[[#This Row],[loc?]])),ISNUMBER(FIND(" mm ",Table2[[#This Row],[loc?]])))</f>
        <v>0</v>
      </c>
      <c r="Q1728" s="6" t="b">
        <f>AND(OR(ISNUMBER(FIND(" m ",Table2[[#This Row],[loc?]])),ISNUMBER(FIND(" mm ",Table2[[#This Row],[loc?]]))),SUBSTITUTE(SUBSTITUTE(Table2[[#This Row],[loc?]]," m ","")," mm ","")="")</f>
        <v>0</v>
      </c>
      <c r="R1728" s="36" cm="1">
        <f t="array" ref="R1728">AVERAGE(IF(Table2[[#This Row],[Min_aerobic_1]:[Min_aerobic_2]]="NA",0,Table2[[#This Row],[Min_aerobic_1]:[Min_aerobic_2]]))</f>
        <v>3.1924664323914801E-6</v>
      </c>
    </row>
    <row r="1729" spans="1:18" x14ac:dyDescent="0.35">
      <c r="A1729" s="4" t="s">
        <v>5141</v>
      </c>
      <c r="B1729" s="4" t="s">
        <v>5142</v>
      </c>
      <c r="C1729" s="4" t="s">
        <v>5143</v>
      </c>
      <c r="D1729" s="6">
        <v>4.1886674533005703E-6</v>
      </c>
      <c r="E1729" s="6">
        <v>3.7606805359087699E-6</v>
      </c>
      <c r="F1729" s="6">
        <v>4.3878883733470099E-6</v>
      </c>
      <c r="G1729" s="6">
        <v>4.4307466117069197E-6</v>
      </c>
      <c r="H1729" s="6">
        <v>9.0817410898905502E-6</v>
      </c>
      <c r="I1729" s="6">
        <v>9.0246533589364506E-6</v>
      </c>
      <c r="J1729" s="6">
        <v>9.6149617083934899E-6</v>
      </c>
      <c r="K1729" s="6">
        <v>9.0753987045229293E-6</v>
      </c>
      <c r="L1729" s="6">
        <v>8.9344511551130405E-6</v>
      </c>
      <c r="M1729" s="6">
        <v>9.1535113031778199E-6</v>
      </c>
      <c r="N1729" s="4" t="b">
        <f>_xlfn.XLOOKUP(Table2[[#This Row],[Protein]],Table3[name],Table3[subloc_assigned],"")&lt;&gt;""</f>
        <v>0</v>
      </c>
      <c r="O1729" s="6" t="str" cm="1">
        <f t="array" ref="O1729">IF(Table2[[#This Row],[modeled?]]," "&amp;_xlfn.TEXTJOIN(" ",FALSE,_xlfn._xlws.FILTER(Table3[subloc_assigned],Table3[name]=Table2[[#This Row],[Protein]],""))&amp;" ","")</f>
        <v/>
      </c>
      <c r="P1729" s="6" t="b">
        <f>OR(ISNUMBER(FIND(" m ",Table2[[#This Row],[loc?]])),ISNUMBER(FIND(" mm ",Table2[[#This Row],[loc?]])))</f>
        <v>0</v>
      </c>
      <c r="Q1729" s="6" t="b">
        <f>AND(OR(ISNUMBER(FIND(" m ",Table2[[#This Row],[loc?]])),ISNUMBER(FIND(" mm ",Table2[[#This Row],[loc?]]))),SUBSTITUTE(SUBSTITUTE(Table2[[#This Row],[loc?]]," m ","")," mm ","")="")</f>
        <v>0</v>
      </c>
      <c r="R1729" s="36" cm="1">
        <f t="array" ref="R1729">AVERAGE(IF(Table2[[#This Row],[Min_aerobic_1]:[Min_aerobic_2]]="NA",0,Table2[[#This Row],[Min_aerobic_1]:[Min_aerobic_2]]))</f>
        <v>3.9746739946046703E-6</v>
      </c>
    </row>
    <row r="1730" spans="1:18" x14ac:dyDescent="0.35">
      <c r="A1730" s="4" t="s">
        <v>5144</v>
      </c>
      <c r="B1730" s="4" t="s">
        <v>5145</v>
      </c>
      <c r="C1730" s="4" t="s">
        <v>5146</v>
      </c>
      <c r="D1730" s="6">
        <v>4.9887825702007897E-6</v>
      </c>
      <c r="E1730" s="6">
        <v>5.9865830670294302E-6</v>
      </c>
      <c r="F1730" s="6">
        <v>4.7317070479799796E-6</v>
      </c>
      <c r="G1730" s="6">
        <v>3.04514218704675E-6</v>
      </c>
      <c r="H1730" s="6">
        <v>6.9612746993954199E-6</v>
      </c>
      <c r="I1730" s="6">
        <v>7.0745829515788196E-6</v>
      </c>
      <c r="J1730" s="6">
        <v>7.0125239841488499E-6</v>
      </c>
      <c r="K1730" s="6">
        <v>6.1220448722567003E-6</v>
      </c>
      <c r="L1730" s="6">
        <v>6.9587661620115502E-6</v>
      </c>
      <c r="M1730" s="6">
        <v>6.57367042141701E-6</v>
      </c>
      <c r="N1730" s="4" t="b">
        <f>_xlfn.XLOOKUP(Table2[[#This Row],[Protein]],Table3[name],Table3[subloc_assigned],"")&lt;&gt;""</f>
        <v>1</v>
      </c>
      <c r="O1730" s="6" t="str" cm="1">
        <f t="array" ref="O1730">IF(Table2[[#This Row],[modeled?]]," "&amp;_xlfn.TEXTJOIN(" ",FALSE,_xlfn._xlws.FILTER(Table3[subloc_assigned],Table3[name]=Table2[[#This Row],[Protein]],""))&amp;" ","")</f>
        <v xml:space="preserve"> m </v>
      </c>
      <c r="P1730" s="6" t="b">
        <f>OR(ISNUMBER(FIND(" m ",Table2[[#This Row],[loc?]])),ISNUMBER(FIND(" mm ",Table2[[#This Row],[loc?]])))</f>
        <v>1</v>
      </c>
      <c r="Q1730" s="6" t="b">
        <f>AND(OR(ISNUMBER(FIND(" m ",Table2[[#This Row],[loc?]])),ISNUMBER(FIND(" mm ",Table2[[#This Row],[loc?]]))),SUBSTITUTE(SUBSTITUTE(Table2[[#This Row],[loc?]]," m ","")," mm ","")="")</f>
        <v>1</v>
      </c>
      <c r="R1730" s="36" cm="1">
        <f t="array" ref="R1730">AVERAGE(IF(Table2[[#This Row],[Min_aerobic_1]:[Min_aerobic_2]]="NA",0,Table2[[#This Row],[Min_aerobic_1]:[Min_aerobic_2]]))</f>
        <v>5.4876828186151095E-6</v>
      </c>
    </row>
    <row r="1731" spans="1:18" x14ac:dyDescent="0.35">
      <c r="A1731" s="4" t="s">
        <v>5147</v>
      </c>
      <c r="B1731" s="4" t="s">
        <v>5148</v>
      </c>
      <c r="C1731" s="4" t="s">
        <v>5149</v>
      </c>
      <c r="D1731" s="6">
        <v>8.8317817875352494E-6</v>
      </c>
      <c r="E1731" s="6">
        <v>7.1488937915391198E-6</v>
      </c>
      <c r="F1731" s="6">
        <v>9.5718665866452997E-6</v>
      </c>
      <c r="G1731" s="6">
        <v>9.9718397500184098E-6</v>
      </c>
      <c r="H1731" s="6">
        <v>7.4204673413332697E-6</v>
      </c>
      <c r="I1731" s="6">
        <v>7.9671514960062697E-6</v>
      </c>
      <c r="J1731" s="6">
        <v>8.5296719378793905E-6</v>
      </c>
      <c r="K1731" s="6">
        <v>9.9150334235147603E-6</v>
      </c>
      <c r="L1731" s="6">
        <v>9.7587412604073394E-6</v>
      </c>
      <c r="M1731" s="6">
        <v>9.9795234785492693E-6</v>
      </c>
      <c r="N1731" s="4" t="b">
        <f>_xlfn.XLOOKUP(Table2[[#This Row],[Protein]],Table3[name],Table3[subloc_assigned],"")&lt;&gt;""</f>
        <v>0</v>
      </c>
      <c r="O1731" s="6" t="str" cm="1">
        <f t="array" ref="O1731">IF(Table2[[#This Row],[modeled?]]," "&amp;_xlfn.TEXTJOIN(" ",FALSE,_xlfn._xlws.FILTER(Table3[subloc_assigned],Table3[name]=Table2[[#This Row],[Protein]],""))&amp;" ","")</f>
        <v/>
      </c>
      <c r="P1731" s="6" t="b">
        <f>OR(ISNUMBER(FIND(" m ",Table2[[#This Row],[loc?]])),ISNUMBER(FIND(" mm ",Table2[[#This Row],[loc?]])))</f>
        <v>0</v>
      </c>
      <c r="Q1731" s="6" t="b">
        <f>AND(OR(ISNUMBER(FIND(" m ",Table2[[#This Row],[loc?]])),ISNUMBER(FIND(" mm ",Table2[[#This Row],[loc?]]))),SUBSTITUTE(SUBSTITUTE(Table2[[#This Row],[loc?]]," m ","")," mm ","")="")</f>
        <v>0</v>
      </c>
      <c r="R1731" s="36" cm="1">
        <f t="array" ref="R1731">AVERAGE(IF(Table2[[#This Row],[Min_aerobic_1]:[Min_aerobic_2]]="NA",0,Table2[[#This Row],[Min_aerobic_1]:[Min_aerobic_2]]))</f>
        <v>7.9903377895371842E-6</v>
      </c>
    </row>
    <row r="1732" spans="1:18" x14ac:dyDescent="0.35">
      <c r="A1732" s="4" t="s">
        <v>5150</v>
      </c>
      <c r="B1732" s="4" t="s">
        <v>5151</v>
      </c>
      <c r="C1732" s="4" t="s">
        <v>5152</v>
      </c>
      <c r="D1732" s="6">
        <v>7.3697270641158799E-5</v>
      </c>
      <c r="E1732" s="6">
        <v>6.6367609244315096E-5</v>
      </c>
      <c r="F1732" s="6">
        <v>8.4425980797474005E-5</v>
      </c>
      <c r="G1732" s="6">
        <v>8.7333790437869901E-5</v>
      </c>
      <c r="H1732" s="6">
        <v>3.1143180436116897E-5</v>
      </c>
      <c r="I1732" s="6">
        <v>3.2540081250769801E-5</v>
      </c>
      <c r="J1732" s="6">
        <v>3.1874942875456802E-5</v>
      </c>
      <c r="K1732" s="6">
        <v>4.0405393128740401E-5</v>
      </c>
      <c r="L1732" s="6">
        <v>4.1511093996212197E-5</v>
      </c>
      <c r="M1732" s="6">
        <v>4.0039638713004701E-5</v>
      </c>
      <c r="N1732" s="4" t="b">
        <f>_xlfn.XLOOKUP(Table2[[#This Row],[Protein]],Table3[name],Table3[subloc_assigned],"")&lt;&gt;""</f>
        <v>0</v>
      </c>
      <c r="O1732" s="6" t="str" cm="1">
        <f t="array" ref="O1732">IF(Table2[[#This Row],[modeled?]]," "&amp;_xlfn.TEXTJOIN(" ",FALSE,_xlfn._xlws.FILTER(Table3[subloc_assigned],Table3[name]=Table2[[#This Row],[Protein]],""))&amp;" ","")</f>
        <v/>
      </c>
      <c r="P1732" s="6" t="b">
        <f>OR(ISNUMBER(FIND(" m ",Table2[[#This Row],[loc?]])),ISNUMBER(FIND(" mm ",Table2[[#This Row],[loc?]])))</f>
        <v>0</v>
      </c>
      <c r="Q1732" s="6" t="b">
        <f>AND(OR(ISNUMBER(FIND(" m ",Table2[[#This Row],[loc?]])),ISNUMBER(FIND(" mm ",Table2[[#This Row],[loc?]]))),SUBSTITUTE(SUBSTITUTE(Table2[[#This Row],[loc?]]," m ","")," mm ","")="")</f>
        <v>0</v>
      </c>
      <c r="R1732" s="36" cm="1">
        <f t="array" ref="R1732">AVERAGE(IF(Table2[[#This Row],[Min_aerobic_1]:[Min_aerobic_2]]="NA",0,Table2[[#This Row],[Min_aerobic_1]:[Min_aerobic_2]]))</f>
        <v>7.0032439942736954E-5</v>
      </c>
    </row>
    <row r="1733" spans="1:18" x14ac:dyDescent="0.35">
      <c r="A1733" s="4" t="s">
        <v>5153</v>
      </c>
      <c r="B1733" s="4" t="s">
        <v>5154</v>
      </c>
      <c r="C1733" s="4" t="s">
        <v>5155</v>
      </c>
      <c r="D1733" s="4">
        <v>5.2922265025745496E-4</v>
      </c>
      <c r="E1733" s="4">
        <v>4.9064469827741304E-4</v>
      </c>
      <c r="F1733" s="4">
        <v>6.2288530216493803E-4</v>
      </c>
      <c r="G1733" s="4">
        <v>6.4151408033922999E-4</v>
      </c>
      <c r="H1733" s="4">
        <v>4.0655636196599301E-4</v>
      </c>
      <c r="I1733" s="4">
        <v>4.2149896847722102E-4</v>
      </c>
      <c r="J1733" s="4">
        <v>4.16210413596516E-4</v>
      </c>
      <c r="K1733" s="4">
        <v>5.0860734180772102E-4</v>
      </c>
      <c r="L1733" s="4">
        <v>5.40926906706844E-4</v>
      </c>
      <c r="M1733" s="4">
        <v>5.2992222480509105E-4</v>
      </c>
      <c r="N1733" s="4" t="b">
        <f>_xlfn.XLOOKUP(Table2[[#This Row],[Protein]],Table3[name],Table3[subloc_assigned],"")&lt;&gt;""</f>
        <v>1</v>
      </c>
      <c r="O1733" s="6" t="str" cm="1">
        <f t="array" ref="O1733">IF(Table2[[#This Row],[modeled?]]," "&amp;_xlfn.TEXTJOIN(" ",FALSE,_xlfn._xlws.FILTER(Table3[subloc_assigned],Table3[name]=Table2[[#This Row],[Protein]],""))&amp;" ","")</f>
        <v xml:space="preserve"> c </v>
      </c>
      <c r="P1733" s="6" t="b">
        <f>OR(ISNUMBER(FIND(" m ",Table2[[#This Row],[loc?]])),ISNUMBER(FIND(" mm ",Table2[[#This Row],[loc?]])))</f>
        <v>0</v>
      </c>
      <c r="Q1733" s="6" t="b">
        <f>AND(OR(ISNUMBER(FIND(" m ",Table2[[#This Row],[loc?]])),ISNUMBER(FIND(" mm ",Table2[[#This Row],[loc?]]))),SUBSTITUTE(SUBSTITUTE(Table2[[#This Row],[loc?]]," m ","")," mm ","")="")</f>
        <v>0</v>
      </c>
      <c r="R1733" s="36" cm="1">
        <f t="array" ref="R1733">AVERAGE(IF(Table2[[#This Row],[Min_aerobic_1]:[Min_aerobic_2]]="NA",0,Table2[[#This Row],[Min_aerobic_1]:[Min_aerobic_2]]))</f>
        <v>5.0993367426743394E-4</v>
      </c>
    </row>
    <row r="1734" spans="1:18" x14ac:dyDescent="0.35">
      <c r="A1734" s="4" t="s">
        <v>5156</v>
      </c>
      <c r="B1734" s="4" t="s">
        <v>5157</v>
      </c>
      <c r="C1734" s="4" t="s">
        <v>5158</v>
      </c>
      <c r="D1734" s="6">
        <v>5.3637379071400497E-6</v>
      </c>
      <c r="E1734" s="6">
        <v>4.2089401224045202E-6</v>
      </c>
      <c r="F1734" s="6">
        <v>5.8649522608267802E-6</v>
      </c>
      <c r="G1734" s="6">
        <v>6.0675860774471304E-6</v>
      </c>
      <c r="H1734" s="6">
        <v>3.4106686565288599E-6</v>
      </c>
      <c r="I1734" s="6">
        <v>3.2958338436107399E-6</v>
      </c>
      <c r="J1734" s="6">
        <v>3.6756445106776999E-6</v>
      </c>
      <c r="K1734" s="6">
        <v>3.7441173294501899E-6</v>
      </c>
      <c r="L1734" s="6">
        <v>4.3651158534075996E-6</v>
      </c>
      <c r="M1734" s="6">
        <v>4.1780241174154101E-6</v>
      </c>
      <c r="N1734" s="4" t="b">
        <f>_xlfn.XLOOKUP(Table2[[#This Row],[Protein]],Table3[name],Table3[subloc_assigned],"")&lt;&gt;""</f>
        <v>0</v>
      </c>
      <c r="O1734" s="6" t="str" cm="1">
        <f t="array" ref="O1734">IF(Table2[[#This Row],[modeled?]]," "&amp;_xlfn.TEXTJOIN(" ",FALSE,_xlfn._xlws.FILTER(Table3[subloc_assigned],Table3[name]=Table2[[#This Row],[Protein]],""))&amp;" ","")</f>
        <v/>
      </c>
      <c r="P1734" s="6" t="b">
        <f>OR(ISNUMBER(FIND(" m ",Table2[[#This Row],[loc?]])),ISNUMBER(FIND(" mm ",Table2[[#This Row],[loc?]])))</f>
        <v>0</v>
      </c>
      <c r="Q1734" s="6" t="b">
        <f>AND(OR(ISNUMBER(FIND(" m ",Table2[[#This Row],[loc?]])),ISNUMBER(FIND(" mm ",Table2[[#This Row],[loc?]]))),SUBSTITUTE(SUBSTITUTE(Table2[[#This Row],[loc?]]," m ","")," mm ","")="")</f>
        <v>0</v>
      </c>
      <c r="R1734" s="36" cm="1">
        <f t="array" ref="R1734">AVERAGE(IF(Table2[[#This Row],[Min_aerobic_1]:[Min_aerobic_2]]="NA",0,Table2[[#This Row],[Min_aerobic_1]:[Min_aerobic_2]]))</f>
        <v>4.7863390147722853E-6</v>
      </c>
    </row>
    <row r="1735" spans="1:18" x14ac:dyDescent="0.35">
      <c r="A1735" s="4" t="s">
        <v>5159</v>
      </c>
      <c r="B1735" s="4" t="s">
        <v>5160</v>
      </c>
      <c r="C1735" s="4" t="s">
        <v>5161</v>
      </c>
      <c r="D1735" s="6">
        <v>4.5914797294782997E-6</v>
      </c>
      <c r="E1735" s="6">
        <v>4.0438795027154997E-6</v>
      </c>
      <c r="F1735" s="6">
        <v>4.5976447428015597E-6</v>
      </c>
      <c r="G1735" s="6">
        <v>4.58329924341927E-6</v>
      </c>
      <c r="H1735" s="6">
        <v>4.5026320181614798E-6</v>
      </c>
      <c r="I1735" s="6">
        <v>4.4122515256883196E-6</v>
      </c>
      <c r="J1735" s="6">
        <v>4.80029697429287E-6</v>
      </c>
      <c r="K1735" s="6">
        <v>4.6112373442361104E-6</v>
      </c>
      <c r="L1735" s="6">
        <v>4.7176525684085499E-6</v>
      </c>
      <c r="M1735" s="6">
        <v>4.8997322883754102E-6</v>
      </c>
      <c r="N1735" s="4" t="b">
        <f>_xlfn.XLOOKUP(Table2[[#This Row],[Protein]],Table3[name],Table3[subloc_assigned],"")&lt;&gt;""</f>
        <v>0</v>
      </c>
      <c r="O1735" s="6" t="str" cm="1">
        <f t="array" ref="O1735">IF(Table2[[#This Row],[modeled?]]," "&amp;_xlfn.TEXTJOIN(" ",FALSE,_xlfn._xlws.FILTER(Table3[subloc_assigned],Table3[name]=Table2[[#This Row],[Protein]],""))&amp;" ","")</f>
        <v/>
      </c>
      <c r="P1735" s="6" t="b">
        <f>OR(ISNUMBER(FIND(" m ",Table2[[#This Row],[loc?]])),ISNUMBER(FIND(" mm ",Table2[[#This Row],[loc?]])))</f>
        <v>0</v>
      </c>
      <c r="Q1735" s="6" t="b">
        <f>AND(OR(ISNUMBER(FIND(" m ",Table2[[#This Row],[loc?]])),ISNUMBER(FIND(" mm ",Table2[[#This Row],[loc?]]))),SUBSTITUTE(SUBSTITUTE(Table2[[#This Row],[loc?]]," m ","")," mm ","")="")</f>
        <v>0</v>
      </c>
      <c r="R1735" s="36" cm="1">
        <f t="array" ref="R1735">AVERAGE(IF(Table2[[#This Row],[Min_aerobic_1]:[Min_aerobic_2]]="NA",0,Table2[[#This Row],[Min_aerobic_1]:[Min_aerobic_2]]))</f>
        <v>4.3176796160968997E-6</v>
      </c>
    </row>
    <row r="1736" spans="1:18" x14ac:dyDescent="0.35">
      <c r="A1736" s="4" t="s">
        <v>5162</v>
      </c>
      <c r="B1736" s="4" t="s">
        <v>5163</v>
      </c>
      <c r="C1736" s="4" t="s">
        <v>5164</v>
      </c>
      <c r="D1736" s="6">
        <v>6.1304514052370299E-5</v>
      </c>
      <c r="E1736" s="6">
        <v>5.1990970080589102E-5</v>
      </c>
      <c r="F1736" s="6">
        <v>7.4508480881758105E-5</v>
      </c>
      <c r="G1736" s="6">
        <v>7.4206100385192496E-5</v>
      </c>
      <c r="H1736" s="6">
        <v>6.6058046696590005E-5</v>
      </c>
      <c r="I1736" s="6">
        <v>6.5348511262343197E-5</v>
      </c>
      <c r="J1736" s="6">
        <v>6.7117225912278699E-5</v>
      </c>
      <c r="K1736" s="6">
        <v>7.5410859988804803E-5</v>
      </c>
      <c r="L1736" s="6">
        <v>7.8868765676013103E-5</v>
      </c>
      <c r="M1736" s="6">
        <v>7.9899419075131505E-5</v>
      </c>
      <c r="N1736" s="4" t="b">
        <f>_xlfn.XLOOKUP(Table2[[#This Row],[Protein]],Table3[name],Table3[subloc_assigned],"")&lt;&gt;""</f>
        <v>0</v>
      </c>
      <c r="O1736" s="6" t="str" cm="1">
        <f t="array" ref="O1736">IF(Table2[[#This Row],[modeled?]]," "&amp;_xlfn.TEXTJOIN(" ",FALSE,_xlfn._xlws.FILTER(Table3[subloc_assigned],Table3[name]=Table2[[#This Row],[Protein]],""))&amp;" ","")</f>
        <v/>
      </c>
      <c r="P1736" s="6" t="b">
        <f>OR(ISNUMBER(FIND(" m ",Table2[[#This Row],[loc?]])),ISNUMBER(FIND(" mm ",Table2[[#This Row],[loc?]])))</f>
        <v>0</v>
      </c>
      <c r="Q1736" s="6" t="b">
        <f>AND(OR(ISNUMBER(FIND(" m ",Table2[[#This Row],[loc?]])),ISNUMBER(FIND(" mm ",Table2[[#This Row],[loc?]]))),SUBSTITUTE(SUBSTITUTE(Table2[[#This Row],[loc?]]," m ","")," mm ","")="")</f>
        <v>0</v>
      </c>
      <c r="R1736" s="36" cm="1">
        <f t="array" ref="R1736">AVERAGE(IF(Table2[[#This Row],[Min_aerobic_1]:[Min_aerobic_2]]="NA",0,Table2[[#This Row],[Min_aerobic_1]:[Min_aerobic_2]]))</f>
        <v>5.6647742066479704E-5</v>
      </c>
    </row>
    <row r="1737" spans="1:18" x14ac:dyDescent="0.35">
      <c r="A1737" s="4" t="s">
        <v>5165</v>
      </c>
      <c r="B1737" s="4" t="s">
        <v>5166</v>
      </c>
      <c r="C1737" s="4" t="s">
        <v>5167</v>
      </c>
      <c r="D1737" s="6">
        <v>3.3472088217793497E-5</v>
      </c>
      <c r="E1737" s="6">
        <v>3.0789470312117098E-5</v>
      </c>
      <c r="F1737" s="6">
        <v>3.6721939185528803E-5</v>
      </c>
      <c r="G1737" s="6">
        <v>3.57336131688313E-5</v>
      </c>
      <c r="H1737" s="6">
        <v>4.6214696450226098E-5</v>
      </c>
      <c r="I1737" s="6">
        <v>4.6718962936619503E-5</v>
      </c>
      <c r="J1737" s="6">
        <v>4.7093675791107303E-5</v>
      </c>
      <c r="K1737" s="6">
        <v>5.0919419962711801E-5</v>
      </c>
      <c r="L1737" s="6">
        <v>5.5025252181456397E-5</v>
      </c>
      <c r="M1737" s="6">
        <v>5.49496406236641E-5</v>
      </c>
      <c r="N1737" s="4" t="b">
        <f>_xlfn.XLOOKUP(Table2[[#This Row],[Protein]],Table3[name],Table3[subloc_assigned],"")&lt;&gt;""</f>
        <v>0</v>
      </c>
      <c r="O1737" s="6" t="str" cm="1">
        <f t="array" ref="O1737">IF(Table2[[#This Row],[modeled?]]," "&amp;_xlfn.TEXTJOIN(" ",FALSE,_xlfn._xlws.FILTER(Table3[subloc_assigned],Table3[name]=Table2[[#This Row],[Protein]],""))&amp;" ","")</f>
        <v/>
      </c>
      <c r="P1737" s="6" t="b">
        <f>OR(ISNUMBER(FIND(" m ",Table2[[#This Row],[loc?]])),ISNUMBER(FIND(" mm ",Table2[[#This Row],[loc?]])))</f>
        <v>0</v>
      </c>
      <c r="Q1737" s="6" t="b">
        <f>AND(OR(ISNUMBER(FIND(" m ",Table2[[#This Row],[loc?]])),ISNUMBER(FIND(" mm ",Table2[[#This Row],[loc?]]))),SUBSTITUTE(SUBSTITUTE(Table2[[#This Row],[loc?]]," m ","")," mm ","")="")</f>
        <v>0</v>
      </c>
      <c r="R1737" s="36" cm="1">
        <f t="array" ref="R1737">AVERAGE(IF(Table2[[#This Row],[Min_aerobic_1]:[Min_aerobic_2]]="NA",0,Table2[[#This Row],[Min_aerobic_1]:[Min_aerobic_2]]))</f>
        <v>3.2130779264955297E-5</v>
      </c>
    </row>
    <row r="1738" spans="1:18" x14ac:dyDescent="0.35">
      <c r="A1738" s="4" t="s">
        <v>5168</v>
      </c>
      <c r="B1738" s="4" t="s">
        <v>5169</v>
      </c>
      <c r="C1738" s="4" t="s">
        <v>5170</v>
      </c>
      <c r="D1738" s="4">
        <v>1.21042790925295E-4</v>
      </c>
      <c r="E1738" s="4">
        <v>1.14526082887333E-4</v>
      </c>
      <c r="F1738" s="4">
        <v>1.52584181459019E-4</v>
      </c>
      <c r="G1738" s="4">
        <v>1.5366803659573001E-4</v>
      </c>
      <c r="H1738" s="6">
        <v>5.66142308220553E-5</v>
      </c>
      <c r="I1738" s="6">
        <v>5.5359096168419897E-5</v>
      </c>
      <c r="J1738" s="6">
        <v>5.7998279517357803E-5</v>
      </c>
      <c r="K1738" s="6">
        <v>7.3513094626337703E-5</v>
      </c>
      <c r="L1738" s="6">
        <v>8.0674098042390294E-5</v>
      </c>
      <c r="M1738" s="6">
        <v>7.84301076233424E-5</v>
      </c>
      <c r="N1738" s="4" t="b">
        <f>_xlfn.XLOOKUP(Table2[[#This Row],[Protein]],Table3[name],Table3[subloc_assigned],"")&lt;&gt;""</f>
        <v>0</v>
      </c>
      <c r="O1738" s="6" t="str" cm="1">
        <f t="array" ref="O1738">IF(Table2[[#This Row],[modeled?]]," "&amp;_xlfn.TEXTJOIN(" ",FALSE,_xlfn._xlws.FILTER(Table3[subloc_assigned],Table3[name]=Table2[[#This Row],[Protein]],""))&amp;" ","")</f>
        <v/>
      </c>
      <c r="P1738" s="6" t="b">
        <f>OR(ISNUMBER(FIND(" m ",Table2[[#This Row],[loc?]])),ISNUMBER(FIND(" mm ",Table2[[#This Row],[loc?]])))</f>
        <v>0</v>
      </c>
      <c r="Q1738" s="6" t="b">
        <f>AND(OR(ISNUMBER(FIND(" m ",Table2[[#This Row],[loc?]])),ISNUMBER(FIND(" mm ",Table2[[#This Row],[loc?]]))),SUBSTITUTE(SUBSTITUTE(Table2[[#This Row],[loc?]]," m ","")," mm ","")="")</f>
        <v>0</v>
      </c>
      <c r="R1738" s="36" cm="1">
        <f t="array" ref="R1738">AVERAGE(IF(Table2[[#This Row],[Min_aerobic_1]:[Min_aerobic_2]]="NA",0,Table2[[#This Row],[Min_aerobic_1]:[Min_aerobic_2]]))</f>
        <v>1.1778443690631401E-4</v>
      </c>
    </row>
    <row r="1739" spans="1:18" x14ac:dyDescent="0.35">
      <c r="A1739" s="4" t="s">
        <v>5171</v>
      </c>
      <c r="B1739" s="4" t="s">
        <v>5172</v>
      </c>
      <c r="C1739" s="4" t="s">
        <v>5173</v>
      </c>
      <c r="D1739" s="6">
        <v>8.7332169041251703E-6</v>
      </c>
      <c r="E1739" s="6">
        <v>6.6307869507243898E-6</v>
      </c>
      <c r="F1739" s="6">
        <v>8.0663509125790006E-6</v>
      </c>
      <c r="G1739" s="6">
        <v>7.4901880599115496E-6</v>
      </c>
      <c r="H1739" s="6">
        <v>8.1256699457244704E-6</v>
      </c>
      <c r="I1739" s="6">
        <v>7.9901370183618002E-6</v>
      </c>
      <c r="J1739" s="6">
        <v>9.0093934642557206E-6</v>
      </c>
      <c r="K1739" s="6">
        <v>9.7622358508659003E-6</v>
      </c>
      <c r="L1739" s="6">
        <v>9.1650207081225196E-6</v>
      </c>
      <c r="M1739" s="6">
        <v>9.4703648258763206E-6</v>
      </c>
      <c r="N1739" s="4" t="b">
        <f>_xlfn.XLOOKUP(Table2[[#This Row],[Protein]],Table3[name],Table3[subloc_assigned],"")&lt;&gt;""</f>
        <v>0</v>
      </c>
      <c r="O1739" s="6" t="str" cm="1">
        <f t="array" ref="O1739">IF(Table2[[#This Row],[modeled?]]," "&amp;_xlfn.TEXTJOIN(" ",FALSE,_xlfn._xlws.FILTER(Table3[subloc_assigned],Table3[name]=Table2[[#This Row],[Protein]],""))&amp;" ","")</f>
        <v/>
      </c>
      <c r="P1739" s="6" t="b">
        <f>OR(ISNUMBER(FIND(" m ",Table2[[#This Row],[loc?]])),ISNUMBER(FIND(" mm ",Table2[[#This Row],[loc?]])))</f>
        <v>0</v>
      </c>
      <c r="Q1739" s="6" t="b">
        <f>AND(OR(ISNUMBER(FIND(" m ",Table2[[#This Row],[loc?]])),ISNUMBER(FIND(" mm ",Table2[[#This Row],[loc?]]))),SUBSTITUTE(SUBSTITUTE(Table2[[#This Row],[loc?]]," m ","")," mm ","")="")</f>
        <v>0</v>
      </c>
      <c r="R1739" s="36" cm="1">
        <f t="array" ref="R1739">AVERAGE(IF(Table2[[#This Row],[Min_aerobic_1]:[Min_aerobic_2]]="NA",0,Table2[[#This Row],[Min_aerobic_1]:[Min_aerobic_2]]))</f>
        <v>7.6820019274247796E-6</v>
      </c>
    </row>
    <row r="1740" spans="1:18" x14ac:dyDescent="0.35">
      <c r="A1740" s="4" t="s">
        <v>5174</v>
      </c>
      <c r="B1740" s="4" t="s">
        <v>5175</v>
      </c>
      <c r="C1740" s="4" t="s">
        <v>5176</v>
      </c>
      <c r="D1740" s="6">
        <v>1.05173505111759E-5</v>
      </c>
      <c r="E1740" s="6">
        <v>9.6234990282422901E-6</v>
      </c>
      <c r="F1740" s="6">
        <v>1.03930238321616E-5</v>
      </c>
      <c r="G1740" s="6">
        <v>9.6688954148011394E-6</v>
      </c>
      <c r="H1740" s="6">
        <v>3.5887675677150199E-6</v>
      </c>
      <c r="I1740" s="6">
        <v>3.9078991980961901E-6</v>
      </c>
      <c r="J1740" s="6">
        <v>3.7575607923461001E-6</v>
      </c>
      <c r="K1740" s="6">
        <v>3.5665871941040099E-6</v>
      </c>
      <c r="L1740" s="6">
        <v>4.0990128454567303E-6</v>
      </c>
      <c r="M1740" s="6">
        <v>3.8219029691619204E-6</v>
      </c>
      <c r="N1740" s="4" t="b">
        <f>_xlfn.XLOOKUP(Table2[[#This Row],[Protein]],Table3[name],Table3[subloc_assigned],"")&lt;&gt;""</f>
        <v>0</v>
      </c>
      <c r="O1740" s="6" t="str" cm="1">
        <f t="array" ref="O1740">IF(Table2[[#This Row],[modeled?]]," "&amp;_xlfn.TEXTJOIN(" ",FALSE,_xlfn._xlws.FILTER(Table3[subloc_assigned],Table3[name]=Table2[[#This Row],[Protein]],""))&amp;" ","")</f>
        <v/>
      </c>
      <c r="P1740" s="6" t="b">
        <f>OR(ISNUMBER(FIND(" m ",Table2[[#This Row],[loc?]])),ISNUMBER(FIND(" mm ",Table2[[#This Row],[loc?]])))</f>
        <v>0</v>
      </c>
      <c r="Q1740" s="6" t="b">
        <f>AND(OR(ISNUMBER(FIND(" m ",Table2[[#This Row],[loc?]])),ISNUMBER(FIND(" mm ",Table2[[#This Row],[loc?]]))),SUBSTITUTE(SUBSTITUTE(Table2[[#This Row],[loc?]]," m ","")," mm ","")="")</f>
        <v>0</v>
      </c>
      <c r="R1740" s="36" cm="1">
        <f t="array" ref="R1740">AVERAGE(IF(Table2[[#This Row],[Min_aerobic_1]:[Min_aerobic_2]]="NA",0,Table2[[#This Row],[Min_aerobic_1]:[Min_aerobic_2]]))</f>
        <v>1.0070424769709095E-5</v>
      </c>
    </row>
    <row r="1741" spans="1:18" x14ac:dyDescent="0.35">
      <c r="A1741" s="4" t="s">
        <v>5177</v>
      </c>
      <c r="B1741" s="4" t="s">
        <v>5178</v>
      </c>
      <c r="C1741" s="4" t="s">
        <v>5179</v>
      </c>
      <c r="D1741" s="6">
        <v>4.59857012945813E-5</v>
      </c>
      <c r="E1741" s="6">
        <v>3.9235434500380099E-5</v>
      </c>
      <c r="F1741" s="6">
        <v>5.4957230798317702E-5</v>
      </c>
      <c r="G1741" s="6">
        <v>5.1387756827166998E-5</v>
      </c>
      <c r="H1741" s="6">
        <v>3.2179387691407899E-5</v>
      </c>
      <c r="I1741" s="6">
        <v>3.3045556907211799E-5</v>
      </c>
      <c r="J1741" s="6">
        <v>3.6386973550956099E-5</v>
      </c>
      <c r="K1741" s="6">
        <v>3.4730442400678199E-5</v>
      </c>
      <c r="L1741" s="6">
        <v>3.6714172521619103E-5</v>
      </c>
      <c r="M1741" s="6">
        <v>3.5965772754005599E-5</v>
      </c>
      <c r="N1741" s="4" t="b">
        <f>_xlfn.XLOOKUP(Table2[[#This Row],[Protein]],Table3[name],Table3[subloc_assigned],"")&lt;&gt;""</f>
        <v>0</v>
      </c>
      <c r="O1741" s="6" t="str" cm="1">
        <f t="array" ref="O1741">IF(Table2[[#This Row],[modeled?]]," "&amp;_xlfn.TEXTJOIN(" ",FALSE,_xlfn._xlws.FILTER(Table3[subloc_assigned],Table3[name]=Table2[[#This Row],[Protein]],""))&amp;" ","")</f>
        <v/>
      </c>
      <c r="P1741" s="6" t="b">
        <f>OR(ISNUMBER(FIND(" m ",Table2[[#This Row],[loc?]])),ISNUMBER(FIND(" mm ",Table2[[#This Row],[loc?]])))</f>
        <v>0</v>
      </c>
      <c r="Q1741" s="6" t="b">
        <f>AND(OR(ISNUMBER(FIND(" m ",Table2[[#This Row],[loc?]])),ISNUMBER(FIND(" mm ",Table2[[#This Row],[loc?]]))),SUBSTITUTE(SUBSTITUTE(Table2[[#This Row],[loc?]]," m ","")," mm ","")="")</f>
        <v>0</v>
      </c>
      <c r="R1741" s="36" cm="1">
        <f t="array" ref="R1741">AVERAGE(IF(Table2[[#This Row],[Min_aerobic_1]:[Min_aerobic_2]]="NA",0,Table2[[#This Row],[Min_aerobic_1]:[Min_aerobic_2]]))</f>
        <v>4.2610567897480696E-5</v>
      </c>
    </row>
    <row r="1742" spans="1:18" x14ac:dyDescent="0.35">
      <c r="A1742" s="4" t="s">
        <v>5180</v>
      </c>
      <c r="B1742" s="4" t="s">
        <v>5181</v>
      </c>
      <c r="C1742" s="4" t="s">
        <v>5182</v>
      </c>
      <c r="D1742" s="6">
        <v>1.2981083549973001E-5</v>
      </c>
      <c r="E1742" s="6">
        <v>1.03016625640262E-5</v>
      </c>
      <c r="F1742" s="6">
        <v>1.28850618021989E-5</v>
      </c>
      <c r="G1742" s="6">
        <v>1.20932446012063E-5</v>
      </c>
      <c r="H1742" s="6">
        <v>2.0587694104303301E-5</v>
      </c>
      <c r="I1742" s="6">
        <v>2.03946381965829E-5</v>
      </c>
      <c r="J1742" s="6">
        <v>2.1266469578130499E-5</v>
      </c>
      <c r="K1742" s="6">
        <v>1.93311834379546E-5</v>
      </c>
      <c r="L1742" s="6">
        <v>2.1222838082415899E-5</v>
      </c>
      <c r="M1742" s="6">
        <v>2.1188233858555399E-5</v>
      </c>
      <c r="N1742" s="4" t="b">
        <f>_xlfn.XLOOKUP(Table2[[#This Row],[Protein]],Table3[name],Table3[subloc_assigned],"")&lt;&gt;""</f>
        <v>0</v>
      </c>
      <c r="O1742" s="6" t="str" cm="1">
        <f t="array" ref="O1742">IF(Table2[[#This Row],[modeled?]]," "&amp;_xlfn.TEXTJOIN(" ",FALSE,_xlfn._xlws.FILTER(Table3[subloc_assigned],Table3[name]=Table2[[#This Row],[Protein]],""))&amp;" ","")</f>
        <v/>
      </c>
      <c r="P1742" s="6" t="b">
        <f>OR(ISNUMBER(FIND(" m ",Table2[[#This Row],[loc?]])),ISNUMBER(FIND(" mm ",Table2[[#This Row],[loc?]])))</f>
        <v>0</v>
      </c>
      <c r="Q1742" s="6" t="b">
        <f>AND(OR(ISNUMBER(FIND(" m ",Table2[[#This Row],[loc?]])),ISNUMBER(FIND(" mm ",Table2[[#This Row],[loc?]]))),SUBSTITUTE(SUBSTITUTE(Table2[[#This Row],[loc?]]," m ","")," mm ","")="")</f>
        <v>0</v>
      </c>
      <c r="R1742" s="36" cm="1">
        <f t="array" ref="R1742">AVERAGE(IF(Table2[[#This Row],[Min_aerobic_1]:[Min_aerobic_2]]="NA",0,Table2[[#This Row],[Min_aerobic_1]:[Min_aerobic_2]]))</f>
        <v>1.1641373056999601E-5</v>
      </c>
    </row>
    <row r="1743" spans="1:18" x14ac:dyDescent="0.35">
      <c r="A1743" s="4" t="s">
        <v>5183</v>
      </c>
      <c r="B1743" s="4" t="s">
        <v>5184</v>
      </c>
      <c r="C1743" s="4" t="s">
        <v>5185</v>
      </c>
      <c r="D1743" s="6">
        <v>2.3330529375520099E-5</v>
      </c>
      <c r="E1743" s="6">
        <v>1.7691250666251099E-5</v>
      </c>
      <c r="F1743" s="6">
        <v>2.3132572781676701E-5</v>
      </c>
      <c r="G1743" s="6">
        <v>2.0813786585676898E-5</v>
      </c>
      <c r="H1743" s="6">
        <v>2.36869387808842E-5</v>
      </c>
      <c r="I1743" s="6">
        <v>2.30913847403433E-5</v>
      </c>
      <c r="J1743" s="6">
        <v>2.5046979135696201E-5</v>
      </c>
      <c r="K1743" s="6">
        <v>2.3455549136241201E-5</v>
      </c>
      <c r="L1743" s="6">
        <v>2.9142815303776599E-5</v>
      </c>
      <c r="M1743" s="6">
        <v>2.7670180347655502E-5</v>
      </c>
      <c r="N1743" s="4" t="b">
        <f>_xlfn.XLOOKUP(Table2[[#This Row],[Protein]],Table3[name],Table3[subloc_assigned],"")&lt;&gt;""</f>
        <v>0</v>
      </c>
      <c r="O1743" s="6" t="str" cm="1">
        <f t="array" ref="O1743">IF(Table2[[#This Row],[modeled?]]," "&amp;_xlfn.TEXTJOIN(" ",FALSE,_xlfn._xlws.FILTER(Table3[subloc_assigned],Table3[name]=Table2[[#This Row],[Protein]],""))&amp;" ","")</f>
        <v/>
      </c>
      <c r="P1743" s="6" t="b">
        <f>OR(ISNUMBER(FIND(" m ",Table2[[#This Row],[loc?]])),ISNUMBER(FIND(" mm ",Table2[[#This Row],[loc?]])))</f>
        <v>0</v>
      </c>
      <c r="Q1743" s="6" t="b">
        <f>AND(OR(ISNUMBER(FIND(" m ",Table2[[#This Row],[loc?]])),ISNUMBER(FIND(" mm ",Table2[[#This Row],[loc?]]))),SUBSTITUTE(SUBSTITUTE(Table2[[#This Row],[loc?]]," m ","")," mm ","")="")</f>
        <v>0</v>
      </c>
      <c r="R1743" s="36" cm="1">
        <f t="array" ref="R1743">AVERAGE(IF(Table2[[#This Row],[Min_aerobic_1]:[Min_aerobic_2]]="NA",0,Table2[[#This Row],[Min_aerobic_1]:[Min_aerobic_2]]))</f>
        <v>2.0510890020885599E-5</v>
      </c>
    </row>
    <row r="1744" spans="1:18" x14ac:dyDescent="0.35">
      <c r="A1744" s="4" t="s">
        <v>5186</v>
      </c>
      <c r="B1744" s="4" t="s">
        <v>5187</v>
      </c>
      <c r="C1744" s="4" t="s">
        <v>5188</v>
      </c>
      <c r="D1744" s="6">
        <v>1.12811555939591E-6</v>
      </c>
      <c r="E1744" s="6">
        <v>9.3123953338535099E-7</v>
      </c>
      <c r="F1744" s="6">
        <v>1.3097813162160501E-6</v>
      </c>
      <c r="G1744" s="6">
        <v>1.3428617293464899E-6</v>
      </c>
      <c r="H1744" s="4" t="s">
        <v>19</v>
      </c>
      <c r="I1744" s="4" t="s">
        <v>19</v>
      </c>
      <c r="J1744" s="4" t="s">
        <v>19</v>
      </c>
      <c r="K1744" s="4" t="s">
        <v>19</v>
      </c>
      <c r="L1744" s="4" t="s">
        <v>19</v>
      </c>
      <c r="M1744" s="4" t="s">
        <v>19</v>
      </c>
      <c r="N1744" s="4" t="b">
        <f>_xlfn.XLOOKUP(Table2[[#This Row],[Protein]],Table3[name],Table3[subloc_assigned],"")&lt;&gt;""</f>
        <v>0</v>
      </c>
      <c r="O1744" s="6" t="str" cm="1">
        <f t="array" ref="O1744">IF(Table2[[#This Row],[modeled?]]," "&amp;_xlfn.TEXTJOIN(" ",FALSE,_xlfn._xlws.FILTER(Table3[subloc_assigned],Table3[name]=Table2[[#This Row],[Protein]],""))&amp;" ","")</f>
        <v/>
      </c>
      <c r="P1744" s="6" t="b">
        <f>OR(ISNUMBER(FIND(" m ",Table2[[#This Row],[loc?]])),ISNUMBER(FIND(" mm ",Table2[[#This Row],[loc?]])))</f>
        <v>0</v>
      </c>
      <c r="Q1744" s="6" t="b">
        <f>AND(OR(ISNUMBER(FIND(" m ",Table2[[#This Row],[loc?]])),ISNUMBER(FIND(" mm ",Table2[[#This Row],[loc?]]))),SUBSTITUTE(SUBSTITUTE(Table2[[#This Row],[loc?]]," m ","")," mm ","")="")</f>
        <v>0</v>
      </c>
      <c r="R1744" s="36" cm="1">
        <f t="array" ref="R1744">AVERAGE(IF(Table2[[#This Row],[Min_aerobic_1]:[Min_aerobic_2]]="NA",0,Table2[[#This Row],[Min_aerobic_1]:[Min_aerobic_2]]))</f>
        <v>1.0296775463906306E-6</v>
      </c>
    </row>
    <row r="1745" spans="1:18" x14ac:dyDescent="0.35">
      <c r="A1745" s="4" t="s">
        <v>5189</v>
      </c>
      <c r="B1745" s="4" t="s">
        <v>5190</v>
      </c>
      <c r="C1745" s="4" t="s">
        <v>5191</v>
      </c>
      <c r="D1745" s="6">
        <v>1.7998638326047401E-5</v>
      </c>
      <c r="E1745" s="6">
        <v>2.2669562735286401E-5</v>
      </c>
      <c r="F1745" s="6">
        <v>3.6796828028781498E-5</v>
      </c>
      <c r="G1745" s="6">
        <v>3.6031039526321697E-5</v>
      </c>
      <c r="H1745" s="6">
        <v>2.1565917140309001E-5</v>
      </c>
      <c r="I1745" s="6">
        <v>2.02463369338724E-5</v>
      </c>
      <c r="J1745" s="6">
        <v>2.0824504117067801E-5</v>
      </c>
      <c r="K1745" s="6">
        <v>1.92080886194172E-5</v>
      </c>
      <c r="L1745" s="6">
        <v>2.0506625051763999E-5</v>
      </c>
      <c r="M1745" s="6">
        <v>2.03359069147917E-5</v>
      </c>
      <c r="N1745" s="4" t="b">
        <f>_xlfn.XLOOKUP(Table2[[#This Row],[Protein]],Table3[name],Table3[subloc_assigned],"")&lt;&gt;""</f>
        <v>0</v>
      </c>
      <c r="O1745" s="6" t="str" cm="1">
        <f t="array" ref="O1745">IF(Table2[[#This Row],[modeled?]]," "&amp;_xlfn.TEXTJOIN(" ",FALSE,_xlfn._xlws.FILTER(Table3[subloc_assigned],Table3[name]=Table2[[#This Row],[Protein]],""))&amp;" ","")</f>
        <v/>
      </c>
      <c r="P1745" s="6" t="b">
        <f>OR(ISNUMBER(FIND(" m ",Table2[[#This Row],[loc?]])),ISNUMBER(FIND(" mm ",Table2[[#This Row],[loc?]])))</f>
        <v>0</v>
      </c>
      <c r="Q1745" s="6" t="b">
        <f>AND(OR(ISNUMBER(FIND(" m ",Table2[[#This Row],[loc?]])),ISNUMBER(FIND(" mm ",Table2[[#This Row],[loc?]]))),SUBSTITUTE(SUBSTITUTE(Table2[[#This Row],[loc?]]," m ","")," mm ","")="")</f>
        <v>0</v>
      </c>
      <c r="R1745" s="36" cm="1">
        <f t="array" ref="R1745">AVERAGE(IF(Table2[[#This Row],[Min_aerobic_1]:[Min_aerobic_2]]="NA",0,Table2[[#This Row],[Min_aerobic_1]:[Min_aerobic_2]]))</f>
        <v>2.0334100530666899E-5</v>
      </c>
    </row>
    <row r="1746" spans="1:18" x14ac:dyDescent="0.35">
      <c r="A1746" s="4" t="s">
        <v>5192</v>
      </c>
      <c r="B1746" s="4" t="s">
        <v>5193</v>
      </c>
      <c r="C1746" s="4" t="s">
        <v>5194</v>
      </c>
      <c r="D1746" s="6">
        <v>2.99507042949255E-5</v>
      </c>
      <c r="E1746" s="6">
        <v>2.1292549218697999E-5</v>
      </c>
      <c r="F1746" s="6">
        <v>3.52073408262901E-5</v>
      </c>
      <c r="G1746" s="6">
        <v>3.3187932614903597E-5</v>
      </c>
      <c r="H1746" s="6">
        <v>7.36600249417111E-5</v>
      </c>
      <c r="I1746" s="6">
        <v>7.5391419404384605E-5</v>
      </c>
      <c r="J1746" s="6">
        <v>7.4285175777394699E-5</v>
      </c>
      <c r="K1746" s="6">
        <v>5.8811714044718803E-5</v>
      </c>
      <c r="L1746" s="6">
        <v>6.6435925517127804E-5</v>
      </c>
      <c r="M1746" s="6">
        <v>6.5205501821687296E-5</v>
      </c>
      <c r="N1746" s="4" t="b">
        <f>_xlfn.XLOOKUP(Table2[[#This Row],[Protein]],Table3[name],Table3[subloc_assigned],"")&lt;&gt;""</f>
        <v>0</v>
      </c>
      <c r="O1746" s="6" t="str" cm="1">
        <f t="array" ref="O1746">IF(Table2[[#This Row],[modeled?]]," "&amp;_xlfn.TEXTJOIN(" ",FALSE,_xlfn._xlws.FILTER(Table3[subloc_assigned],Table3[name]=Table2[[#This Row],[Protein]],""))&amp;" ","")</f>
        <v/>
      </c>
      <c r="P1746" s="6" t="b">
        <f>OR(ISNUMBER(FIND(" m ",Table2[[#This Row],[loc?]])),ISNUMBER(FIND(" mm ",Table2[[#This Row],[loc?]])))</f>
        <v>0</v>
      </c>
      <c r="Q1746" s="6" t="b">
        <f>AND(OR(ISNUMBER(FIND(" m ",Table2[[#This Row],[loc?]])),ISNUMBER(FIND(" mm ",Table2[[#This Row],[loc?]]))),SUBSTITUTE(SUBSTITUTE(Table2[[#This Row],[loc?]]," m ","")," mm ","")="")</f>
        <v>0</v>
      </c>
      <c r="R1746" s="36" cm="1">
        <f t="array" ref="R1746">AVERAGE(IF(Table2[[#This Row],[Min_aerobic_1]:[Min_aerobic_2]]="NA",0,Table2[[#This Row],[Min_aerobic_1]:[Min_aerobic_2]]))</f>
        <v>2.5621626756811751E-5</v>
      </c>
    </row>
    <row r="1747" spans="1:18" x14ac:dyDescent="0.35">
      <c r="A1747" s="4" t="s">
        <v>5195</v>
      </c>
      <c r="B1747" s="4" t="s">
        <v>5196</v>
      </c>
      <c r="C1747" s="4" t="s">
        <v>5197</v>
      </c>
      <c r="D1747" s="4">
        <v>1.1190437528809799E-3</v>
      </c>
      <c r="E1747" s="4">
        <v>9.2470653750480799E-4</v>
      </c>
      <c r="F1747" s="4">
        <v>1.2751790272441E-3</v>
      </c>
      <c r="G1747" s="4">
        <v>1.27442973031053E-3</v>
      </c>
      <c r="H1747" s="4">
        <v>7.228859300294E-4</v>
      </c>
      <c r="I1747" s="4">
        <v>6.8877948221702503E-4</v>
      </c>
      <c r="J1747" s="4">
        <v>7.8278763934256301E-4</v>
      </c>
      <c r="K1747" s="4">
        <v>8.0383306170926595E-4</v>
      </c>
      <c r="L1747" s="4">
        <v>8.61069347519041E-4</v>
      </c>
      <c r="M1747" s="4">
        <v>8.4343213170274297E-4</v>
      </c>
      <c r="N1747" s="4" t="b">
        <f>_xlfn.XLOOKUP(Table2[[#This Row],[Protein]],Table3[name],Table3[subloc_assigned],"")&lt;&gt;""</f>
        <v>0</v>
      </c>
      <c r="O1747" s="6" t="str" cm="1">
        <f t="array" ref="O1747">IF(Table2[[#This Row],[modeled?]]," "&amp;_xlfn.TEXTJOIN(" ",FALSE,_xlfn._xlws.FILTER(Table3[subloc_assigned],Table3[name]=Table2[[#This Row],[Protein]],""))&amp;" ","")</f>
        <v/>
      </c>
      <c r="P1747" s="6" t="b">
        <f>OR(ISNUMBER(FIND(" m ",Table2[[#This Row],[loc?]])),ISNUMBER(FIND(" mm ",Table2[[#This Row],[loc?]])))</f>
        <v>0</v>
      </c>
      <c r="Q1747" s="6" t="b">
        <f>AND(OR(ISNUMBER(FIND(" m ",Table2[[#This Row],[loc?]])),ISNUMBER(FIND(" mm ",Table2[[#This Row],[loc?]]))),SUBSTITUTE(SUBSTITUTE(Table2[[#This Row],[loc?]]," m ","")," mm ","")="")</f>
        <v>0</v>
      </c>
      <c r="R1747" s="36" cm="1">
        <f t="array" ref="R1747">AVERAGE(IF(Table2[[#This Row],[Min_aerobic_1]:[Min_aerobic_2]]="NA",0,Table2[[#This Row],[Min_aerobic_1]:[Min_aerobic_2]]))</f>
        <v>1.0218751451928939E-3</v>
      </c>
    </row>
    <row r="1748" spans="1:18" x14ac:dyDescent="0.35">
      <c r="A1748" s="4" t="s">
        <v>5198</v>
      </c>
      <c r="B1748" s="4" t="s">
        <v>5199</v>
      </c>
      <c r="C1748" s="4" t="s">
        <v>5200</v>
      </c>
      <c r="D1748" s="6">
        <v>3.5197642405452098E-5</v>
      </c>
      <c r="E1748" s="6">
        <v>3.1289712511001098E-5</v>
      </c>
      <c r="F1748" s="6">
        <v>3.8114070108373698E-5</v>
      </c>
      <c r="G1748" s="6">
        <v>3.7948738614621603E-5</v>
      </c>
      <c r="H1748" s="6">
        <v>2.7090915854862699E-5</v>
      </c>
      <c r="I1748" s="6">
        <v>2.37663205930879E-5</v>
      </c>
      <c r="J1748" s="6">
        <v>2.9371820548036199E-5</v>
      </c>
      <c r="K1748" s="6">
        <v>2.7300210800908501E-5</v>
      </c>
      <c r="L1748" s="6">
        <v>2.8552234132527599E-5</v>
      </c>
      <c r="M1748" s="6">
        <v>2.6458492599576899E-5</v>
      </c>
      <c r="N1748" s="4" t="b">
        <f>_xlfn.XLOOKUP(Table2[[#This Row],[Protein]],Table3[name],Table3[subloc_assigned],"")&lt;&gt;""</f>
        <v>0</v>
      </c>
      <c r="O1748" s="6" t="str" cm="1">
        <f t="array" ref="O1748">IF(Table2[[#This Row],[modeled?]]," "&amp;_xlfn.TEXTJOIN(" ",FALSE,_xlfn._xlws.FILTER(Table3[subloc_assigned],Table3[name]=Table2[[#This Row],[Protein]],""))&amp;" ","")</f>
        <v/>
      </c>
      <c r="P1748" s="6" t="b">
        <f>OR(ISNUMBER(FIND(" m ",Table2[[#This Row],[loc?]])),ISNUMBER(FIND(" mm ",Table2[[#This Row],[loc?]])))</f>
        <v>0</v>
      </c>
      <c r="Q1748" s="6" t="b">
        <f>AND(OR(ISNUMBER(FIND(" m ",Table2[[#This Row],[loc?]])),ISNUMBER(FIND(" mm ",Table2[[#This Row],[loc?]]))),SUBSTITUTE(SUBSTITUTE(Table2[[#This Row],[loc?]]," m ","")," mm ","")="")</f>
        <v>0</v>
      </c>
      <c r="R1748" s="36" cm="1">
        <f t="array" ref="R1748">AVERAGE(IF(Table2[[#This Row],[Min_aerobic_1]:[Min_aerobic_2]]="NA",0,Table2[[#This Row],[Min_aerobic_1]:[Min_aerobic_2]]))</f>
        <v>3.3243677458226595E-5</v>
      </c>
    </row>
    <row r="1749" spans="1:18" x14ac:dyDescent="0.35">
      <c r="A1749" s="4" t="s">
        <v>5201</v>
      </c>
      <c r="B1749" s="4" t="s">
        <v>5202</v>
      </c>
      <c r="C1749" s="4" t="s">
        <v>5203</v>
      </c>
      <c r="D1749" s="4">
        <v>6.5508245336929596E-4</v>
      </c>
      <c r="E1749" s="4">
        <v>6.97245949351798E-4</v>
      </c>
      <c r="F1749" s="4">
        <v>7.2960276751338497E-4</v>
      </c>
      <c r="G1749" s="4">
        <v>7.68033065737754E-4</v>
      </c>
      <c r="H1749" s="4">
        <v>3.8859589926928202E-4</v>
      </c>
      <c r="I1749" s="4">
        <v>3.63148085609652E-4</v>
      </c>
      <c r="J1749" s="4">
        <v>3.49413343595791E-4</v>
      </c>
      <c r="K1749" s="4">
        <v>4.99851223168187E-4</v>
      </c>
      <c r="L1749" s="4">
        <v>4.2605876377184399E-4</v>
      </c>
      <c r="M1749" s="4">
        <v>4.33821865524716E-4</v>
      </c>
      <c r="N1749" s="4" t="b">
        <f>_xlfn.XLOOKUP(Table2[[#This Row],[Protein]],Table3[name],Table3[subloc_assigned],"")&lt;&gt;""</f>
        <v>1</v>
      </c>
      <c r="O1749" s="6" t="str" cm="1">
        <f t="array" ref="O1749">IF(Table2[[#This Row],[modeled?]]," "&amp;_xlfn.TEXTJOIN(" ",FALSE,_xlfn._xlws.FILTER(Table3[subloc_assigned],Table3[name]=Table2[[#This Row],[Protein]],""))&amp;" ","")</f>
        <v xml:space="preserve"> c </v>
      </c>
      <c r="P1749" s="6" t="b">
        <f>OR(ISNUMBER(FIND(" m ",Table2[[#This Row],[loc?]])),ISNUMBER(FIND(" mm ",Table2[[#This Row],[loc?]])))</f>
        <v>0</v>
      </c>
      <c r="Q1749" s="6" t="b">
        <f>AND(OR(ISNUMBER(FIND(" m ",Table2[[#This Row],[loc?]])),ISNUMBER(FIND(" mm ",Table2[[#This Row],[loc?]]))),SUBSTITUTE(SUBSTITUTE(Table2[[#This Row],[loc?]]," m ","")," mm ","")="")</f>
        <v>0</v>
      </c>
      <c r="R1749" s="36" cm="1">
        <f t="array" ref="R1749">AVERAGE(IF(Table2[[#This Row],[Min_aerobic_1]:[Min_aerobic_2]]="NA",0,Table2[[#This Row],[Min_aerobic_1]:[Min_aerobic_2]]))</f>
        <v>6.7616420136054698E-4</v>
      </c>
    </row>
    <row r="1750" spans="1:18" x14ac:dyDescent="0.35">
      <c r="A1750" s="4" t="s">
        <v>5204</v>
      </c>
      <c r="B1750" s="4" t="s">
        <v>5205</v>
      </c>
      <c r="C1750" s="4" t="s">
        <v>5206</v>
      </c>
      <c r="D1750" s="6">
        <v>9.2108443197439895E-5</v>
      </c>
      <c r="E1750" s="6">
        <v>9.5207286290110296E-5</v>
      </c>
      <c r="F1750" s="6">
        <v>9.8135419594311697E-5</v>
      </c>
      <c r="G1750" s="6">
        <v>9.0661218710311002E-5</v>
      </c>
      <c r="H1750" s="4">
        <v>1.2871024480343499E-4</v>
      </c>
      <c r="I1750" s="4">
        <v>1.2981622740868999E-4</v>
      </c>
      <c r="J1750" s="4">
        <v>1.3442003514929499E-4</v>
      </c>
      <c r="K1750" s="4">
        <v>1.3317198059811699E-4</v>
      </c>
      <c r="L1750" s="4">
        <v>1.3980834965670799E-4</v>
      </c>
      <c r="M1750" s="4">
        <v>1.40822785057296E-4</v>
      </c>
      <c r="N1750" s="4" t="b">
        <f>_xlfn.XLOOKUP(Table2[[#This Row],[Protein]],Table3[name],Table3[subloc_assigned],"")&lt;&gt;""</f>
        <v>0</v>
      </c>
      <c r="O1750" s="6" t="str" cm="1">
        <f t="array" ref="O1750">IF(Table2[[#This Row],[modeled?]]," "&amp;_xlfn.TEXTJOIN(" ",FALSE,_xlfn._xlws.FILTER(Table3[subloc_assigned],Table3[name]=Table2[[#This Row],[Protein]],""))&amp;" ","")</f>
        <v/>
      </c>
      <c r="P1750" s="6" t="b">
        <f>OR(ISNUMBER(FIND(" m ",Table2[[#This Row],[loc?]])),ISNUMBER(FIND(" mm ",Table2[[#This Row],[loc?]])))</f>
        <v>0</v>
      </c>
      <c r="Q1750" s="6" t="b">
        <f>AND(OR(ISNUMBER(FIND(" m ",Table2[[#This Row],[loc?]])),ISNUMBER(FIND(" mm ",Table2[[#This Row],[loc?]]))),SUBSTITUTE(SUBSTITUTE(Table2[[#This Row],[loc?]]," m ","")," mm ","")="")</f>
        <v>0</v>
      </c>
      <c r="R1750" s="36" cm="1">
        <f t="array" ref="R1750">AVERAGE(IF(Table2[[#This Row],[Min_aerobic_1]:[Min_aerobic_2]]="NA",0,Table2[[#This Row],[Min_aerobic_1]:[Min_aerobic_2]]))</f>
        <v>9.3657864743775096E-5</v>
      </c>
    </row>
    <row r="1751" spans="1:18" x14ac:dyDescent="0.35">
      <c r="A1751" s="4" t="s">
        <v>5207</v>
      </c>
      <c r="B1751" s="4" t="s">
        <v>5208</v>
      </c>
      <c r="C1751" s="4" t="s">
        <v>5209</v>
      </c>
      <c r="D1751" s="6">
        <v>2.0403060881688901E-6</v>
      </c>
      <c r="E1751" s="6">
        <v>1.82038279573679E-6</v>
      </c>
      <c r="F1751" s="6">
        <v>2.3410100030395599E-6</v>
      </c>
      <c r="G1751" s="6">
        <v>2.3416795573572199E-6</v>
      </c>
      <c r="H1751" s="6">
        <v>1.8038125591073499E-6</v>
      </c>
      <c r="I1751" s="6">
        <v>2.2116175819498499E-6</v>
      </c>
      <c r="J1751" s="6">
        <v>2.0324245834771101E-6</v>
      </c>
      <c r="K1751" s="6">
        <v>2.31606137451568E-6</v>
      </c>
      <c r="L1751" s="6">
        <v>2.5310171926601399E-6</v>
      </c>
      <c r="M1751" s="6">
        <v>2.5023589409685802E-6</v>
      </c>
      <c r="N1751" s="4" t="b">
        <f>_xlfn.XLOOKUP(Table2[[#This Row],[Protein]],Table3[name],Table3[subloc_assigned],"")&lt;&gt;""</f>
        <v>0</v>
      </c>
      <c r="O1751" s="6" t="str" cm="1">
        <f t="array" ref="O1751">IF(Table2[[#This Row],[modeled?]]," "&amp;_xlfn.TEXTJOIN(" ",FALSE,_xlfn._xlws.FILTER(Table3[subloc_assigned],Table3[name]=Table2[[#This Row],[Protein]],""))&amp;" ","")</f>
        <v/>
      </c>
      <c r="P1751" s="6" t="b">
        <f>OR(ISNUMBER(FIND(" m ",Table2[[#This Row],[loc?]])),ISNUMBER(FIND(" mm ",Table2[[#This Row],[loc?]])))</f>
        <v>0</v>
      </c>
      <c r="Q1751" s="6" t="b">
        <f>AND(OR(ISNUMBER(FIND(" m ",Table2[[#This Row],[loc?]])),ISNUMBER(FIND(" mm ",Table2[[#This Row],[loc?]]))),SUBSTITUTE(SUBSTITUTE(Table2[[#This Row],[loc?]]," m ","")," mm ","")="")</f>
        <v>0</v>
      </c>
      <c r="R1751" s="36" cm="1">
        <f t="array" ref="R1751">AVERAGE(IF(Table2[[#This Row],[Min_aerobic_1]:[Min_aerobic_2]]="NA",0,Table2[[#This Row],[Min_aerobic_1]:[Min_aerobic_2]]))</f>
        <v>1.9303444419528402E-6</v>
      </c>
    </row>
    <row r="1752" spans="1:18" x14ac:dyDescent="0.35">
      <c r="A1752" s="4" t="s">
        <v>5210</v>
      </c>
      <c r="B1752" s="4" t="s">
        <v>5211</v>
      </c>
      <c r="C1752" s="4" t="s">
        <v>5212</v>
      </c>
      <c r="D1752" s="6">
        <v>4.3755471480001603E-6</v>
      </c>
      <c r="E1752" s="6">
        <v>3.4039536870614901E-6</v>
      </c>
      <c r="F1752" s="6">
        <v>2.0851623788173399E-6</v>
      </c>
      <c r="G1752" s="6">
        <v>2.5165469709376501E-6</v>
      </c>
      <c r="H1752" s="6">
        <v>1.90237107480957E-6</v>
      </c>
      <c r="I1752" s="6">
        <v>2.2417723221740302E-6</v>
      </c>
      <c r="J1752" s="6">
        <v>1.86554273275026E-6</v>
      </c>
      <c r="K1752" s="6">
        <v>2.13599261567206E-6</v>
      </c>
      <c r="L1752" s="6">
        <v>2.2124433563935302E-6</v>
      </c>
      <c r="M1752" s="6">
        <v>2.33862630053111E-6</v>
      </c>
      <c r="N1752" s="4" t="b">
        <f>_xlfn.XLOOKUP(Table2[[#This Row],[Protein]],Table3[name],Table3[subloc_assigned],"")&lt;&gt;""</f>
        <v>0</v>
      </c>
      <c r="O1752" s="6" t="str" cm="1">
        <f t="array" ref="O1752">IF(Table2[[#This Row],[modeled?]]," "&amp;_xlfn.TEXTJOIN(" ",FALSE,_xlfn._xlws.FILTER(Table3[subloc_assigned],Table3[name]=Table2[[#This Row],[Protein]],""))&amp;" ","")</f>
        <v/>
      </c>
      <c r="P1752" s="6" t="b">
        <f>OR(ISNUMBER(FIND(" m ",Table2[[#This Row],[loc?]])),ISNUMBER(FIND(" mm ",Table2[[#This Row],[loc?]])))</f>
        <v>0</v>
      </c>
      <c r="Q1752" s="6" t="b">
        <f>AND(OR(ISNUMBER(FIND(" m ",Table2[[#This Row],[loc?]])),ISNUMBER(FIND(" mm ",Table2[[#This Row],[loc?]]))),SUBSTITUTE(SUBSTITUTE(Table2[[#This Row],[loc?]]," m ","")," mm ","")="")</f>
        <v>0</v>
      </c>
      <c r="R1752" s="36" cm="1">
        <f t="array" ref="R1752">AVERAGE(IF(Table2[[#This Row],[Min_aerobic_1]:[Min_aerobic_2]]="NA",0,Table2[[#This Row],[Min_aerobic_1]:[Min_aerobic_2]]))</f>
        <v>3.889750417530825E-6</v>
      </c>
    </row>
    <row r="1753" spans="1:18" x14ac:dyDescent="0.35">
      <c r="A1753" s="4" t="s">
        <v>5213</v>
      </c>
      <c r="B1753" s="4" t="s">
        <v>5214</v>
      </c>
      <c r="C1753" s="4" t="s">
        <v>5215</v>
      </c>
      <c r="D1753" s="4" t="s">
        <v>19</v>
      </c>
      <c r="E1753" s="4" t="s">
        <v>19</v>
      </c>
      <c r="F1753" s="4" t="s">
        <v>19</v>
      </c>
      <c r="G1753" s="4" t="s">
        <v>19</v>
      </c>
      <c r="H1753" s="6">
        <v>1.1231770628306599E-6</v>
      </c>
      <c r="I1753" s="6">
        <v>1.03107422250429E-6</v>
      </c>
      <c r="J1753" s="6">
        <v>1.0835821220996001E-6</v>
      </c>
      <c r="K1753" s="6">
        <v>1.23123991113743E-6</v>
      </c>
      <c r="L1753" s="6">
        <v>1.17566950612656E-6</v>
      </c>
      <c r="M1753" s="6">
        <v>1.1077047847083201E-6</v>
      </c>
      <c r="N1753" s="4" t="b">
        <f>_xlfn.XLOOKUP(Table2[[#This Row],[Protein]],Table3[name],Table3[subloc_assigned],"")&lt;&gt;""</f>
        <v>0</v>
      </c>
      <c r="O1753" s="6" t="str" cm="1">
        <f t="array" ref="O1753">IF(Table2[[#This Row],[modeled?]]," "&amp;_xlfn.TEXTJOIN(" ",FALSE,_xlfn._xlws.FILTER(Table3[subloc_assigned],Table3[name]=Table2[[#This Row],[Protein]],""))&amp;" ","")</f>
        <v/>
      </c>
      <c r="P1753" s="6" t="b">
        <f>OR(ISNUMBER(FIND(" m ",Table2[[#This Row],[loc?]])),ISNUMBER(FIND(" mm ",Table2[[#This Row],[loc?]])))</f>
        <v>0</v>
      </c>
      <c r="Q1753" s="6" t="b">
        <f>AND(OR(ISNUMBER(FIND(" m ",Table2[[#This Row],[loc?]])),ISNUMBER(FIND(" mm ",Table2[[#This Row],[loc?]]))),SUBSTITUTE(SUBSTITUTE(Table2[[#This Row],[loc?]]," m ","")," mm ","")="")</f>
        <v>0</v>
      </c>
      <c r="R1753" s="36" cm="1">
        <f t="array" ref="R1753">AVERAGE(IF(Table2[[#This Row],[Min_aerobic_1]:[Min_aerobic_2]]="NA",0,Table2[[#This Row],[Min_aerobic_1]:[Min_aerobic_2]]))</f>
        <v>0</v>
      </c>
    </row>
    <row r="1754" spans="1:18" x14ac:dyDescent="0.35">
      <c r="A1754" s="4" t="s">
        <v>5216</v>
      </c>
      <c r="B1754" s="4" t="s">
        <v>5217</v>
      </c>
      <c r="C1754" s="4" t="s">
        <v>5218</v>
      </c>
      <c r="D1754" s="6">
        <v>3.7249176904085499E-5</v>
      </c>
      <c r="E1754" s="6">
        <v>3.4676921825848102E-5</v>
      </c>
      <c r="F1754" s="6">
        <v>4.5299421635925299E-5</v>
      </c>
      <c r="G1754" s="6">
        <v>4.6922877936619802E-5</v>
      </c>
      <c r="H1754" s="6">
        <v>1.3208483334336101E-5</v>
      </c>
      <c r="I1754" s="6">
        <v>1.30682985994271E-5</v>
      </c>
      <c r="J1754" s="6">
        <v>1.3637094879058899E-5</v>
      </c>
      <c r="K1754" s="6">
        <v>1.5258012005238101E-5</v>
      </c>
      <c r="L1754" s="6">
        <v>1.6100476375700499E-5</v>
      </c>
      <c r="M1754" s="6">
        <v>1.6927803434740899E-5</v>
      </c>
      <c r="N1754" s="4" t="b">
        <f>_xlfn.XLOOKUP(Table2[[#This Row],[Protein]],Table3[name],Table3[subloc_assigned],"")&lt;&gt;""</f>
        <v>0</v>
      </c>
      <c r="O1754" s="6" t="str" cm="1">
        <f t="array" ref="O1754">IF(Table2[[#This Row],[modeled?]]," "&amp;_xlfn.TEXTJOIN(" ",FALSE,_xlfn._xlws.FILTER(Table3[subloc_assigned],Table3[name]=Table2[[#This Row],[Protein]],""))&amp;" ","")</f>
        <v/>
      </c>
      <c r="P1754" s="6" t="b">
        <f>OR(ISNUMBER(FIND(" m ",Table2[[#This Row],[loc?]])),ISNUMBER(FIND(" mm ",Table2[[#This Row],[loc?]])))</f>
        <v>0</v>
      </c>
      <c r="Q1754" s="6" t="b">
        <f>AND(OR(ISNUMBER(FIND(" m ",Table2[[#This Row],[loc?]])),ISNUMBER(FIND(" mm ",Table2[[#This Row],[loc?]]))),SUBSTITUTE(SUBSTITUTE(Table2[[#This Row],[loc?]]," m ","")," mm ","")="")</f>
        <v>0</v>
      </c>
      <c r="R1754" s="36" cm="1">
        <f t="array" ref="R1754">AVERAGE(IF(Table2[[#This Row],[Min_aerobic_1]:[Min_aerobic_2]]="NA",0,Table2[[#This Row],[Min_aerobic_1]:[Min_aerobic_2]]))</f>
        <v>3.59630493649668E-5</v>
      </c>
    </row>
    <row r="1755" spans="1:18" x14ac:dyDescent="0.35">
      <c r="A1755" s="4" t="s">
        <v>5219</v>
      </c>
      <c r="B1755" s="4" t="s">
        <v>5220</v>
      </c>
      <c r="C1755" s="4" t="s">
        <v>5221</v>
      </c>
      <c r="D1755" s="4" t="s">
        <v>19</v>
      </c>
      <c r="E1755" s="4" t="s">
        <v>19</v>
      </c>
      <c r="F1755" s="4" t="s">
        <v>19</v>
      </c>
      <c r="G1755" s="4" t="s">
        <v>19</v>
      </c>
      <c r="H1755" s="6">
        <v>2.6982770825075101E-6</v>
      </c>
      <c r="I1755" s="6">
        <v>2.7689420961349701E-6</v>
      </c>
      <c r="J1755" s="6">
        <v>2.7697036420265801E-6</v>
      </c>
      <c r="K1755" s="6">
        <v>2.7030160324776702E-6</v>
      </c>
      <c r="L1755" s="6">
        <v>2.72563068703912E-6</v>
      </c>
      <c r="M1755" s="6">
        <v>2.7766456501071802E-6</v>
      </c>
      <c r="N1755" s="4" t="b">
        <f>_xlfn.XLOOKUP(Table2[[#This Row],[Protein]],Table3[name],Table3[subloc_assigned],"")&lt;&gt;""</f>
        <v>1</v>
      </c>
      <c r="O1755" s="6" t="str" cm="1">
        <f t="array" ref="O1755">IF(Table2[[#This Row],[modeled?]]," "&amp;_xlfn.TEXTJOIN(" ",FALSE,_xlfn._xlws.FILTER(Table3[subloc_assigned],Table3[name]=Table2[[#This Row],[Protein]],""))&amp;" ","")</f>
        <v xml:space="preserve"> mm </v>
      </c>
      <c r="P1755" s="6" t="b">
        <f>OR(ISNUMBER(FIND(" m ",Table2[[#This Row],[loc?]])),ISNUMBER(FIND(" mm ",Table2[[#This Row],[loc?]])))</f>
        <v>1</v>
      </c>
      <c r="Q1755" s="6" t="b">
        <f>AND(OR(ISNUMBER(FIND(" m ",Table2[[#This Row],[loc?]])),ISNUMBER(FIND(" mm ",Table2[[#This Row],[loc?]]))),SUBSTITUTE(SUBSTITUTE(Table2[[#This Row],[loc?]]," m ","")," mm ","")="")</f>
        <v>1</v>
      </c>
      <c r="R1755" s="36" cm="1">
        <f t="array" ref="R1755">AVERAGE(IF(Table2[[#This Row],[Min_aerobic_1]:[Min_aerobic_2]]="NA",0,Table2[[#This Row],[Min_aerobic_1]:[Min_aerobic_2]]))</f>
        <v>0</v>
      </c>
    </row>
    <row r="1756" spans="1:18" x14ac:dyDescent="0.35">
      <c r="A1756" s="4" t="s">
        <v>5222</v>
      </c>
      <c r="B1756" s="4" t="s">
        <v>5223</v>
      </c>
      <c r="C1756" s="4" t="s">
        <v>5224</v>
      </c>
      <c r="D1756" s="4">
        <v>1.02254930363636E-2</v>
      </c>
      <c r="E1756" s="4">
        <v>1.0171229848669999E-2</v>
      </c>
      <c r="F1756" s="4">
        <v>1.23592529191044E-2</v>
      </c>
      <c r="G1756" s="4">
        <v>1.2576348433615599E-2</v>
      </c>
      <c r="H1756" s="4">
        <v>6.5828420204949402E-3</v>
      </c>
      <c r="I1756" s="4">
        <v>6.8979915216999498E-3</v>
      </c>
      <c r="J1756" s="4">
        <v>6.8044241765604198E-3</v>
      </c>
      <c r="K1756" s="4">
        <v>9.4631723853112401E-3</v>
      </c>
      <c r="L1756" s="4">
        <v>1.0081634592023899E-2</v>
      </c>
      <c r="M1756" s="4">
        <v>9.90992942414568E-3</v>
      </c>
      <c r="N1756" s="4" t="b">
        <f>_xlfn.XLOOKUP(Table2[[#This Row],[Protein]],Table3[name],Table3[subloc_assigned],"")&lt;&gt;""</f>
        <v>1</v>
      </c>
      <c r="O1756" s="6" t="str" cm="1">
        <f t="array" ref="O1756">IF(Table2[[#This Row],[modeled?]]," "&amp;_xlfn.TEXTJOIN(" ",FALSE,_xlfn._xlws.FILTER(Table3[subloc_assigned],Table3[name]=Table2[[#This Row],[Protein]],""))&amp;" ","")</f>
        <v xml:space="preserve"> c </v>
      </c>
      <c r="P1756" s="6" t="b">
        <f>OR(ISNUMBER(FIND(" m ",Table2[[#This Row],[loc?]])),ISNUMBER(FIND(" mm ",Table2[[#This Row],[loc?]])))</f>
        <v>0</v>
      </c>
      <c r="Q1756" s="6" t="b">
        <f>AND(OR(ISNUMBER(FIND(" m ",Table2[[#This Row],[loc?]])),ISNUMBER(FIND(" mm ",Table2[[#This Row],[loc?]]))),SUBSTITUTE(SUBSTITUTE(Table2[[#This Row],[loc?]]," m ","")," mm ","")="")</f>
        <v>0</v>
      </c>
      <c r="R1756" s="36" cm="1">
        <f t="array" ref="R1756">AVERAGE(IF(Table2[[#This Row],[Min_aerobic_1]:[Min_aerobic_2]]="NA",0,Table2[[#This Row],[Min_aerobic_1]:[Min_aerobic_2]]))</f>
        <v>1.0198361442516801E-2</v>
      </c>
    </row>
    <row r="1757" spans="1:18" x14ac:dyDescent="0.35">
      <c r="A1757" s="4" t="s">
        <v>5225</v>
      </c>
      <c r="B1757" s="4" t="s">
        <v>5226</v>
      </c>
      <c r="C1757" s="4" t="s">
        <v>5227</v>
      </c>
      <c r="D1757" s="6">
        <v>4.42956278767603E-7</v>
      </c>
      <c r="E1757" s="6">
        <v>3.9686865521000803E-7</v>
      </c>
      <c r="F1757" s="6">
        <v>4.5103768396401101E-7</v>
      </c>
      <c r="G1757" s="6">
        <v>4.1631664938555201E-7</v>
      </c>
      <c r="H1757" s="6">
        <v>1.14505632785782E-7</v>
      </c>
      <c r="I1757" s="6">
        <v>1.1669868108974501E-7</v>
      </c>
      <c r="J1757" s="6">
        <v>1.22804570062389E-7</v>
      </c>
      <c r="K1757" s="6">
        <v>1.15050788149721E-7</v>
      </c>
      <c r="L1757" s="6">
        <v>1.18424228633181E-7</v>
      </c>
      <c r="M1757" s="6">
        <v>1.26635938752174E-7</v>
      </c>
      <c r="N1757" s="4" t="b">
        <f>_xlfn.XLOOKUP(Table2[[#This Row],[Protein]],Table3[name],Table3[subloc_assigned],"")&lt;&gt;""</f>
        <v>0</v>
      </c>
      <c r="O1757" s="6" t="str" cm="1">
        <f t="array" ref="O1757">IF(Table2[[#This Row],[modeled?]]," "&amp;_xlfn.TEXTJOIN(" ",FALSE,_xlfn._xlws.FILTER(Table3[subloc_assigned],Table3[name]=Table2[[#This Row],[Protein]],""))&amp;" ","")</f>
        <v/>
      </c>
      <c r="P1757" s="6" t="b">
        <f>OR(ISNUMBER(FIND(" m ",Table2[[#This Row],[loc?]])),ISNUMBER(FIND(" mm ",Table2[[#This Row],[loc?]])))</f>
        <v>0</v>
      </c>
      <c r="Q1757" s="6" t="b">
        <f>AND(OR(ISNUMBER(FIND(" m ",Table2[[#This Row],[loc?]])),ISNUMBER(FIND(" mm ",Table2[[#This Row],[loc?]]))),SUBSTITUTE(SUBSTITUTE(Table2[[#This Row],[loc?]]," m ","")," mm ","")="")</f>
        <v>0</v>
      </c>
      <c r="R1757" s="36" cm="1">
        <f t="array" ref="R1757">AVERAGE(IF(Table2[[#This Row],[Min_aerobic_1]:[Min_aerobic_2]]="NA",0,Table2[[#This Row],[Min_aerobic_1]:[Min_aerobic_2]]))</f>
        <v>4.1991246698880551E-7</v>
      </c>
    </row>
    <row r="1758" spans="1:18" x14ac:dyDescent="0.35">
      <c r="A1758" s="4" t="s">
        <v>5228</v>
      </c>
      <c r="B1758" s="4" t="s">
        <v>5229</v>
      </c>
      <c r="C1758" s="4" t="s">
        <v>5230</v>
      </c>
      <c r="D1758" s="6">
        <v>2.0547448154377801E-6</v>
      </c>
      <c r="E1758" s="6">
        <v>2.5335097032826698E-6</v>
      </c>
      <c r="F1758" s="6">
        <v>2.0410445181488198E-6</v>
      </c>
      <c r="G1758" s="6">
        <v>2.23042401240979E-6</v>
      </c>
      <c r="H1758" s="6">
        <v>9.8235860489972695E-7</v>
      </c>
      <c r="I1758" s="6">
        <v>1.02342236552243E-6</v>
      </c>
      <c r="J1758" s="6">
        <v>1.05097579037503E-6</v>
      </c>
      <c r="K1758" s="6">
        <v>1.2774239380041101E-6</v>
      </c>
      <c r="L1758" s="6">
        <v>1.19668274226401E-6</v>
      </c>
      <c r="M1758" s="6">
        <v>1.2937598998884699E-6</v>
      </c>
      <c r="N1758" s="4" t="b">
        <f>_xlfn.XLOOKUP(Table2[[#This Row],[Protein]],Table3[name],Table3[subloc_assigned],"")&lt;&gt;""</f>
        <v>0</v>
      </c>
      <c r="O1758" s="6" t="str" cm="1">
        <f t="array" ref="O1758">IF(Table2[[#This Row],[modeled?]]," "&amp;_xlfn.TEXTJOIN(" ",FALSE,_xlfn._xlws.FILTER(Table3[subloc_assigned],Table3[name]=Table2[[#This Row],[Protein]],""))&amp;" ","")</f>
        <v/>
      </c>
      <c r="P1758" s="6" t="b">
        <f>OR(ISNUMBER(FIND(" m ",Table2[[#This Row],[loc?]])),ISNUMBER(FIND(" mm ",Table2[[#This Row],[loc?]])))</f>
        <v>0</v>
      </c>
      <c r="Q1758" s="6" t="b">
        <f>AND(OR(ISNUMBER(FIND(" m ",Table2[[#This Row],[loc?]])),ISNUMBER(FIND(" mm ",Table2[[#This Row],[loc?]]))),SUBSTITUTE(SUBSTITUTE(Table2[[#This Row],[loc?]]," m ","")," mm ","")="")</f>
        <v>0</v>
      </c>
      <c r="R1758" s="36" cm="1">
        <f t="array" ref="R1758">AVERAGE(IF(Table2[[#This Row],[Min_aerobic_1]:[Min_aerobic_2]]="NA",0,Table2[[#This Row],[Min_aerobic_1]:[Min_aerobic_2]]))</f>
        <v>2.294127259360225E-6</v>
      </c>
    </row>
    <row r="1759" spans="1:18" x14ac:dyDescent="0.35">
      <c r="A1759" s="4" t="s">
        <v>5231</v>
      </c>
      <c r="B1759" s="4" t="s">
        <v>5232</v>
      </c>
      <c r="C1759" s="4" t="s">
        <v>5233</v>
      </c>
      <c r="D1759" s="4">
        <v>1.77264867815251E-4</v>
      </c>
      <c r="E1759" s="4">
        <v>1.8086300899228E-4</v>
      </c>
      <c r="F1759" s="4">
        <v>1.8974027874109499E-4</v>
      </c>
      <c r="G1759" s="4">
        <v>1.98978153613979E-4</v>
      </c>
      <c r="H1759" s="4">
        <v>2.1352837261744199E-4</v>
      </c>
      <c r="I1759" s="4">
        <v>2.1988595722025999E-4</v>
      </c>
      <c r="J1759" s="4">
        <v>2.1155034978576301E-4</v>
      </c>
      <c r="K1759" s="4">
        <v>2.1190049094132701E-4</v>
      </c>
      <c r="L1759" s="4">
        <v>2.36909138757426E-4</v>
      </c>
      <c r="M1759" s="4">
        <v>2.42718177864646E-4</v>
      </c>
      <c r="N1759" s="4" t="b">
        <f>_xlfn.XLOOKUP(Table2[[#This Row],[Protein]],Table3[name],Table3[subloc_assigned],"")&lt;&gt;""</f>
        <v>0</v>
      </c>
      <c r="O1759" s="6" t="str" cm="1">
        <f t="array" ref="O1759">IF(Table2[[#This Row],[modeled?]]," "&amp;_xlfn.TEXTJOIN(" ",FALSE,_xlfn._xlws.FILTER(Table3[subloc_assigned],Table3[name]=Table2[[#This Row],[Protein]],""))&amp;" ","")</f>
        <v/>
      </c>
      <c r="P1759" s="6" t="b">
        <f>OR(ISNUMBER(FIND(" m ",Table2[[#This Row],[loc?]])),ISNUMBER(FIND(" mm ",Table2[[#This Row],[loc?]])))</f>
        <v>0</v>
      </c>
      <c r="Q1759" s="6" t="b">
        <f>AND(OR(ISNUMBER(FIND(" m ",Table2[[#This Row],[loc?]])),ISNUMBER(FIND(" mm ",Table2[[#This Row],[loc?]]))),SUBSTITUTE(SUBSTITUTE(Table2[[#This Row],[loc?]]," m ","")," mm ","")="")</f>
        <v>0</v>
      </c>
      <c r="R1759" s="36" cm="1">
        <f t="array" ref="R1759">AVERAGE(IF(Table2[[#This Row],[Min_aerobic_1]:[Min_aerobic_2]]="NA",0,Table2[[#This Row],[Min_aerobic_1]:[Min_aerobic_2]]))</f>
        <v>1.790639384037655E-4</v>
      </c>
    </row>
    <row r="1760" spans="1:18" x14ac:dyDescent="0.35">
      <c r="A1760" s="4" t="s">
        <v>5234</v>
      </c>
      <c r="B1760" s="4" t="s">
        <v>5235</v>
      </c>
      <c r="C1760" s="4" t="s">
        <v>5236</v>
      </c>
      <c r="D1760" s="6">
        <v>2.8389975655913399E-5</v>
      </c>
      <c r="E1760" s="6">
        <v>2.51389105436787E-5</v>
      </c>
      <c r="F1760" s="6">
        <v>3.5895566917628803E-5</v>
      </c>
      <c r="G1760" s="6">
        <v>3.4963100370331103E-5</v>
      </c>
      <c r="H1760" s="6">
        <v>3.2315635027089599E-5</v>
      </c>
      <c r="I1760" s="6">
        <v>3.2771175353438897E-5</v>
      </c>
      <c r="J1760" s="6">
        <v>3.35961919585033E-5</v>
      </c>
      <c r="K1760" s="6">
        <v>3.50466921445329E-5</v>
      </c>
      <c r="L1760" s="6">
        <v>3.71465062396039E-5</v>
      </c>
      <c r="M1760" s="6">
        <v>3.7060276770192601E-5</v>
      </c>
      <c r="N1760" s="4" t="b">
        <f>_xlfn.XLOOKUP(Table2[[#This Row],[Protein]],Table3[name],Table3[subloc_assigned],"")&lt;&gt;""</f>
        <v>0</v>
      </c>
      <c r="O1760" s="6" t="str" cm="1">
        <f t="array" ref="O1760">IF(Table2[[#This Row],[modeled?]]," "&amp;_xlfn.TEXTJOIN(" ",FALSE,_xlfn._xlws.FILTER(Table3[subloc_assigned],Table3[name]=Table2[[#This Row],[Protein]],""))&amp;" ","")</f>
        <v/>
      </c>
      <c r="P1760" s="6" t="b">
        <f>OR(ISNUMBER(FIND(" m ",Table2[[#This Row],[loc?]])),ISNUMBER(FIND(" mm ",Table2[[#This Row],[loc?]])))</f>
        <v>0</v>
      </c>
      <c r="Q1760" s="6" t="b">
        <f>AND(OR(ISNUMBER(FIND(" m ",Table2[[#This Row],[loc?]])),ISNUMBER(FIND(" mm ",Table2[[#This Row],[loc?]]))),SUBSTITUTE(SUBSTITUTE(Table2[[#This Row],[loc?]]," m ","")," mm ","")="")</f>
        <v>0</v>
      </c>
      <c r="R1760" s="36" cm="1">
        <f t="array" ref="R1760">AVERAGE(IF(Table2[[#This Row],[Min_aerobic_1]:[Min_aerobic_2]]="NA",0,Table2[[#This Row],[Min_aerobic_1]:[Min_aerobic_2]]))</f>
        <v>2.6764443099796048E-5</v>
      </c>
    </row>
    <row r="1761" spans="1:18" x14ac:dyDescent="0.35">
      <c r="A1761" s="4" t="s">
        <v>5237</v>
      </c>
      <c r="B1761" s="4" t="s">
        <v>5238</v>
      </c>
      <c r="C1761" s="4" t="s">
        <v>5239</v>
      </c>
      <c r="D1761" s="6">
        <v>6.4539642625118202E-6</v>
      </c>
      <c r="E1761" s="6">
        <v>5.5416255094681497E-6</v>
      </c>
      <c r="F1761" s="6">
        <v>6.9124784253992899E-6</v>
      </c>
      <c r="G1761" s="6">
        <v>6.6905054946798299E-6</v>
      </c>
      <c r="H1761" s="6">
        <v>5.0359793649730196E-6</v>
      </c>
      <c r="I1761" s="6">
        <v>5.1557868166827597E-6</v>
      </c>
      <c r="J1761" s="6">
        <v>5.21514269899844E-6</v>
      </c>
      <c r="K1761" s="6">
        <v>6.2877594418558301E-6</v>
      </c>
      <c r="L1761" s="6">
        <v>6.1416797174639598E-6</v>
      </c>
      <c r="M1761" s="6">
        <v>5.8729604334555304E-6</v>
      </c>
      <c r="N1761" s="4" t="b">
        <f>_xlfn.XLOOKUP(Table2[[#This Row],[Protein]],Table3[name],Table3[subloc_assigned],"")&lt;&gt;""</f>
        <v>0</v>
      </c>
      <c r="O1761" s="6" t="str" cm="1">
        <f t="array" ref="O1761">IF(Table2[[#This Row],[modeled?]]," "&amp;_xlfn.TEXTJOIN(" ",FALSE,_xlfn._xlws.FILTER(Table3[subloc_assigned],Table3[name]=Table2[[#This Row],[Protein]],""))&amp;" ","")</f>
        <v/>
      </c>
      <c r="P1761" s="6" t="b">
        <f>OR(ISNUMBER(FIND(" m ",Table2[[#This Row],[loc?]])),ISNUMBER(FIND(" mm ",Table2[[#This Row],[loc?]])))</f>
        <v>0</v>
      </c>
      <c r="Q1761" s="6" t="b">
        <f>AND(OR(ISNUMBER(FIND(" m ",Table2[[#This Row],[loc?]])),ISNUMBER(FIND(" mm ",Table2[[#This Row],[loc?]]))),SUBSTITUTE(SUBSTITUTE(Table2[[#This Row],[loc?]]," m ","")," mm ","")="")</f>
        <v>0</v>
      </c>
      <c r="R1761" s="36" cm="1">
        <f t="array" ref="R1761">AVERAGE(IF(Table2[[#This Row],[Min_aerobic_1]:[Min_aerobic_2]]="NA",0,Table2[[#This Row],[Min_aerobic_1]:[Min_aerobic_2]]))</f>
        <v>5.9977948859899854E-6</v>
      </c>
    </row>
    <row r="1762" spans="1:18" x14ac:dyDescent="0.35">
      <c r="A1762" s="4" t="s">
        <v>5240</v>
      </c>
      <c r="B1762" s="4" t="s">
        <v>5241</v>
      </c>
      <c r="C1762" s="4" t="s">
        <v>5242</v>
      </c>
      <c r="D1762" s="6">
        <v>1.07854722101413E-5</v>
      </c>
      <c r="E1762" s="6">
        <v>1.02024832717568E-5</v>
      </c>
      <c r="F1762" s="6">
        <v>1.22787822075527E-5</v>
      </c>
      <c r="G1762" s="6">
        <v>1.2996561490420599E-5</v>
      </c>
      <c r="H1762" s="6">
        <v>7.3898025788635101E-6</v>
      </c>
      <c r="I1762" s="6">
        <v>7.0353775642324503E-6</v>
      </c>
      <c r="J1762" s="6">
        <v>7.8961487866501997E-6</v>
      </c>
      <c r="K1762" s="6">
        <v>8.1519000336918102E-6</v>
      </c>
      <c r="L1762" s="6">
        <v>8.3070160913532003E-6</v>
      </c>
      <c r="M1762" s="6">
        <v>8.2462323479951193E-6</v>
      </c>
      <c r="N1762" s="4" t="b">
        <f>_xlfn.XLOOKUP(Table2[[#This Row],[Protein]],Table3[name],Table3[subloc_assigned],"")&lt;&gt;""</f>
        <v>0</v>
      </c>
      <c r="O1762" s="6" t="str" cm="1">
        <f t="array" ref="O1762">IF(Table2[[#This Row],[modeled?]]," "&amp;_xlfn.TEXTJOIN(" ",FALSE,_xlfn._xlws.FILTER(Table3[subloc_assigned],Table3[name]=Table2[[#This Row],[Protein]],""))&amp;" ","")</f>
        <v/>
      </c>
      <c r="P1762" s="6" t="b">
        <f>OR(ISNUMBER(FIND(" m ",Table2[[#This Row],[loc?]])),ISNUMBER(FIND(" mm ",Table2[[#This Row],[loc?]])))</f>
        <v>0</v>
      </c>
      <c r="Q1762" s="6" t="b">
        <f>AND(OR(ISNUMBER(FIND(" m ",Table2[[#This Row],[loc?]])),ISNUMBER(FIND(" mm ",Table2[[#This Row],[loc?]]))),SUBSTITUTE(SUBSTITUTE(Table2[[#This Row],[loc?]]," m ","")," mm ","")="")</f>
        <v>0</v>
      </c>
      <c r="R1762" s="36" cm="1">
        <f t="array" ref="R1762">AVERAGE(IF(Table2[[#This Row],[Min_aerobic_1]:[Min_aerobic_2]]="NA",0,Table2[[#This Row],[Min_aerobic_1]:[Min_aerobic_2]]))</f>
        <v>1.049397774094905E-5</v>
      </c>
    </row>
    <row r="1763" spans="1:18" x14ac:dyDescent="0.35">
      <c r="A1763" s="4" t="s">
        <v>5243</v>
      </c>
      <c r="B1763" s="4" t="s">
        <v>5244</v>
      </c>
      <c r="C1763" s="4" t="s">
        <v>5245</v>
      </c>
      <c r="D1763" s="6">
        <v>4.6218918934150802E-5</v>
      </c>
      <c r="E1763" s="6">
        <v>4.6499904005641601E-5</v>
      </c>
      <c r="F1763" s="6">
        <v>4.6366477019446197E-5</v>
      </c>
      <c r="G1763" s="6">
        <v>4.7774118443530998E-5</v>
      </c>
      <c r="H1763" s="4">
        <v>1.07742857021884E-4</v>
      </c>
      <c r="I1763" s="4">
        <v>1.06042058119198E-4</v>
      </c>
      <c r="J1763" s="4">
        <v>1.08281788296619E-4</v>
      </c>
      <c r="K1763" s="4">
        <v>1.0857923311025901E-4</v>
      </c>
      <c r="L1763" s="4">
        <v>1.13375150959739E-4</v>
      </c>
      <c r="M1763" s="4">
        <v>1.14101322258931E-4</v>
      </c>
      <c r="N1763" s="4" t="b">
        <f>_xlfn.XLOOKUP(Table2[[#This Row],[Protein]],Table3[name],Table3[subloc_assigned],"")&lt;&gt;""</f>
        <v>0</v>
      </c>
      <c r="O1763" s="6" t="str" cm="1">
        <f t="array" ref="O1763">IF(Table2[[#This Row],[modeled?]]," "&amp;_xlfn.TEXTJOIN(" ",FALSE,_xlfn._xlws.FILTER(Table3[subloc_assigned],Table3[name]=Table2[[#This Row],[Protein]],""))&amp;" ","")</f>
        <v/>
      </c>
      <c r="P1763" s="6" t="b">
        <f>OR(ISNUMBER(FIND(" m ",Table2[[#This Row],[loc?]])),ISNUMBER(FIND(" mm ",Table2[[#This Row],[loc?]])))</f>
        <v>0</v>
      </c>
      <c r="Q1763" s="6" t="b">
        <f>AND(OR(ISNUMBER(FIND(" m ",Table2[[#This Row],[loc?]])),ISNUMBER(FIND(" mm ",Table2[[#This Row],[loc?]]))),SUBSTITUTE(SUBSTITUTE(Table2[[#This Row],[loc?]]," m ","")," mm ","")="")</f>
        <v>0</v>
      </c>
      <c r="R1763" s="36" cm="1">
        <f t="array" ref="R1763">AVERAGE(IF(Table2[[#This Row],[Min_aerobic_1]:[Min_aerobic_2]]="NA",0,Table2[[#This Row],[Min_aerobic_1]:[Min_aerobic_2]]))</f>
        <v>4.6359411469896202E-5</v>
      </c>
    </row>
    <row r="1764" spans="1:18" x14ac:dyDescent="0.35">
      <c r="A1764" s="4" t="s">
        <v>5246</v>
      </c>
      <c r="B1764" s="4" t="s">
        <v>5247</v>
      </c>
      <c r="C1764" s="4" t="s">
        <v>5248</v>
      </c>
      <c r="D1764" s="4">
        <v>1.2927467207504801E-4</v>
      </c>
      <c r="E1764" s="4">
        <v>1.09166915750862E-4</v>
      </c>
      <c r="F1764" s="4">
        <v>1.2315894272876899E-4</v>
      </c>
      <c r="G1764" s="4">
        <v>1.21855100487332E-4</v>
      </c>
      <c r="H1764" s="4">
        <v>1.18089450228709E-4</v>
      </c>
      <c r="I1764" s="4">
        <v>1.19061652618233E-4</v>
      </c>
      <c r="J1764" s="4">
        <v>1.22646978185843E-4</v>
      </c>
      <c r="K1764" s="4">
        <v>1.1008141896204999E-4</v>
      </c>
      <c r="L1764" s="4">
        <v>1.16101260892598E-4</v>
      </c>
      <c r="M1764" s="4">
        <v>1.18851460537069E-4</v>
      </c>
      <c r="N1764" s="4" t="b">
        <f>_xlfn.XLOOKUP(Table2[[#This Row],[Protein]],Table3[name],Table3[subloc_assigned],"")&lt;&gt;""</f>
        <v>0</v>
      </c>
      <c r="O1764" s="6" t="str" cm="1">
        <f t="array" ref="O1764">IF(Table2[[#This Row],[modeled?]]," "&amp;_xlfn.TEXTJOIN(" ",FALSE,_xlfn._xlws.FILTER(Table3[subloc_assigned],Table3[name]=Table2[[#This Row],[Protein]],""))&amp;" ","")</f>
        <v/>
      </c>
      <c r="P1764" s="6" t="b">
        <f>OR(ISNUMBER(FIND(" m ",Table2[[#This Row],[loc?]])),ISNUMBER(FIND(" mm ",Table2[[#This Row],[loc?]])))</f>
        <v>0</v>
      </c>
      <c r="Q1764" s="6" t="b">
        <f>AND(OR(ISNUMBER(FIND(" m ",Table2[[#This Row],[loc?]])),ISNUMBER(FIND(" mm ",Table2[[#This Row],[loc?]]))),SUBSTITUTE(SUBSTITUTE(Table2[[#This Row],[loc?]]," m ","")," mm ","")="")</f>
        <v>0</v>
      </c>
      <c r="R1764" s="36" cm="1">
        <f t="array" ref="R1764">AVERAGE(IF(Table2[[#This Row],[Min_aerobic_1]:[Min_aerobic_2]]="NA",0,Table2[[#This Row],[Min_aerobic_1]:[Min_aerobic_2]]))</f>
        <v>1.19220793912955E-4</v>
      </c>
    </row>
    <row r="1765" spans="1:18" x14ac:dyDescent="0.35">
      <c r="A1765" s="4" t="s">
        <v>5249</v>
      </c>
      <c r="B1765" s="4" t="s">
        <v>5250</v>
      </c>
      <c r="C1765" s="4" t="s">
        <v>5251</v>
      </c>
      <c r="D1765" s="6">
        <v>8.8361301382072696E-6</v>
      </c>
      <c r="E1765" s="6">
        <v>8.9146566238262496E-6</v>
      </c>
      <c r="F1765" s="6">
        <v>8.9150575585512499E-6</v>
      </c>
      <c r="G1765" s="6">
        <v>8.9811230839090597E-6</v>
      </c>
      <c r="H1765" s="6">
        <v>1.8460922553317901E-5</v>
      </c>
      <c r="I1765" s="6">
        <v>1.7766164085291899E-5</v>
      </c>
      <c r="J1765" s="6">
        <v>1.8523099918917801E-5</v>
      </c>
      <c r="K1765" s="6">
        <v>1.97812216355933E-5</v>
      </c>
      <c r="L1765" s="6">
        <v>1.96162103622334E-5</v>
      </c>
      <c r="M1765" s="6">
        <v>1.9950602564688701E-5</v>
      </c>
      <c r="N1765" s="4" t="b">
        <f>_xlfn.XLOOKUP(Table2[[#This Row],[Protein]],Table3[name],Table3[subloc_assigned],"")&lt;&gt;""</f>
        <v>0</v>
      </c>
      <c r="O1765" s="6" t="str" cm="1">
        <f t="array" ref="O1765">IF(Table2[[#This Row],[modeled?]]," "&amp;_xlfn.TEXTJOIN(" ",FALSE,_xlfn._xlws.FILTER(Table3[subloc_assigned],Table3[name]=Table2[[#This Row],[Protein]],""))&amp;" ","")</f>
        <v/>
      </c>
      <c r="P1765" s="6" t="b">
        <f>OR(ISNUMBER(FIND(" m ",Table2[[#This Row],[loc?]])),ISNUMBER(FIND(" mm ",Table2[[#This Row],[loc?]])))</f>
        <v>0</v>
      </c>
      <c r="Q1765" s="6" t="b">
        <f>AND(OR(ISNUMBER(FIND(" m ",Table2[[#This Row],[loc?]])),ISNUMBER(FIND(" mm ",Table2[[#This Row],[loc?]]))),SUBSTITUTE(SUBSTITUTE(Table2[[#This Row],[loc?]]," m ","")," mm ","")="")</f>
        <v>0</v>
      </c>
      <c r="R1765" s="36" cm="1">
        <f t="array" ref="R1765">AVERAGE(IF(Table2[[#This Row],[Min_aerobic_1]:[Min_aerobic_2]]="NA",0,Table2[[#This Row],[Min_aerobic_1]:[Min_aerobic_2]]))</f>
        <v>8.8753933810167588E-6</v>
      </c>
    </row>
    <row r="1766" spans="1:18" x14ac:dyDescent="0.35">
      <c r="A1766" s="4" t="s">
        <v>5252</v>
      </c>
      <c r="B1766" s="4" t="s">
        <v>5253</v>
      </c>
      <c r="C1766" s="4" t="s">
        <v>5254</v>
      </c>
      <c r="D1766" s="4">
        <v>1.4911622205428601E-3</v>
      </c>
      <c r="E1766" s="4">
        <v>2.0314037384806601E-3</v>
      </c>
      <c r="F1766" s="4">
        <v>3.4977353474371703E-4</v>
      </c>
      <c r="G1766" s="4">
        <v>3.9135091516053898E-4</v>
      </c>
      <c r="H1766" s="4">
        <v>2.35149352831719E-3</v>
      </c>
      <c r="I1766" s="4">
        <v>2.2457642492907399E-3</v>
      </c>
      <c r="J1766" s="4">
        <v>2.4762898264238599E-3</v>
      </c>
      <c r="K1766" s="4">
        <v>7.0341370513711597E-4</v>
      </c>
      <c r="L1766" s="4">
        <v>7.4075729094327098E-4</v>
      </c>
      <c r="M1766" s="4">
        <v>7.0158044614288396E-4</v>
      </c>
      <c r="N1766" s="4" t="b">
        <f>_xlfn.XLOOKUP(Table2[[#This Row],[Protein]],Table3[name],Table3[subloc_assigned],"")&lt;&gt;""</f>
        <v>1</v>
      </c>
      <c r="O1766" s="6" t="str" cm="1">
        <f t="array" ref="O1766">IF(Table2[[#This Row],[modeled?]]," "&amp;_xlfn.TEXTJOIN(" ",FALSE,_xlfn._xlws.FILTER(Table3[subloc_assigned],Table3[name]=Table2[[#This Row],[Protein]],""))&amp;" ","")</f>
        <v xml:space="preserve"> c </v>
      </c>
      <c r="P1766" s="6" t="b">
        <f>OR(ISNUMBER(FIND(" m ",Table2[[#This Row],[loc?]])),ISNUMBER(FIND(" mm ",Table2[[#This Row],[loc?]])))</f>
        <v>0</v>
      </c>
      <c r="Q1766" s="6" t="b">
        <f>AND(OR(ISNUMBER(FIND(" m ",Table2[[#This Row],[loc?]])),ISNUMBER(FIND(" mm ",Table2[[#This Row],[loc?]]))),SUBSTITUTE(SUBSTITUTE(Table2[[#This Row],[loc?]]," m ","")," mm ","")="")</f>
        <v>0</v>
      </c>
      <c r="R1766" s="36" cm="1">
        <f t="array" ref="R1766">AVERAGE(IF(Table2[[#This Row],[Min_aerobic_1]:[Min_aerobic_2]]="NA",0,Table2[[#This Row],[Min_aerobic_1]:[Min_aerobic_2]]))</f>
        <v>1.7612829795117602E-3</v>
      </c>
    </row>
    <row r="1767" spans="1:18" x14ac:dyDescent="0.35">
      <c r="A1767" s="4" t="s">
        <v>5255</v>
      </c>
      <c r="B1767" s="4" t="s">
        <v>5256</v>
      </c>
      <c r="C1767" s="4" t="s">
        <v>5257</v>
      </c>
      <c r="D1767" s="6">
        <v>4.3646555170644803E-5</v>
      </c>
      <c r="E1767" s="6">
        <v>4.4556918083051502E-5</v>
      </c>
      <c r="F1767" s="6">
        <v>3.74511712942713E-5</v>
      </c>
      <c r="G1767" s="6">
        <v>4.0665859549507299E-5</v>
      </c>
      <c r="H1767" s="6">
        <v>6.77829716085228E-5</v>
      </c>
      <c r="I1767" s="6">
        <v>7.0163350386090096E-5</v>
      </c>
      <c r="J1767" s="6">
        <v>6.9272377438908494E-5</v>
      </c>
      <c r="K1767" s="6">
        <v>6.4396116155291099E-5</v>
      </c>
      <c r="L1767" s="6">
        <v>6.6550109809567599E-5</v>
      </c>
      <c r="M1767" s="6">
        <v>6.9171622106407898E-5</v>
      </c>
      <c r="N1767" s="4" t="b">
        <f>_xlfn.XLOOKUP(Table2[[#This Row],[Protein]],Table3[name],Table3[subloc_assigned],"")&lt;&gt;""</f>
        <v>0</v>
      </c>
      <c r="O1767" s="6" t="str" cm="1">
        <f t="array" ref="O1767">IF(Table2[[#This Row],[modeled?]]," "&amp;_xlfn.TEXTJOIN(" ",FALSE,_xlfn._xlws.FILTER(Table3[subloc_assigned],Table3[name]=Table2[[#This Row],[Protein]],""))&amp;" ","")</f>
        <v/>
      </c>
      <c r="P1767" s="6" t="b">
        <f>OR(ISNUMBER(FIND(" m ",Table2[[#This Row],[loc?]])),ISNUMBER(FIND(" mm ",Table2[[#This Row],[loc?]])))</f>
        <v>0</v>
      </c>
      <c r="Q1767" s="6" t="b">
        <f>AND(OR(ISNUMBER(FIND(" m ",Table2[[#This Row],[loc?]])),ISNUMBER(FIND(" mm ",Table2[[#This Row],[loc?]]))),SUBSTITUTE(SUBSTITUTE(Table2[[#This Row],[loc?]]," m ","")," mm ","")="")</f>
        <v>0</v>
      </c>
      <c r="R1767" s="36" cm="1">
        <f t="array" ref="R1767">AVERAGE(IF(Table2[[#This Row],[Min_aerobic_1]:[Min_aerobic_2]]="NA",0,Table2[[#This Row],[Min_aerobic_1]:[Min_aerobic_2]]))</f>
        <v>4.4101736626848152E-5</v>
      </c>
    </row>
    <row r="1768" spans="1:18" x14ac:dyDescent="0.35">
      <c r="A1768" s="4" t="s">
        <v>5258</v>
      </c>
      <c r="B1768" s="4" t="s">
        <v>5259</v>
      </c>
      <c r="C1768" s="4" t="s">
        <v>5260</v>
      </c>
      <c r="D1768" s="6">
        <v>4.2298662536928503E-6</v>
      </c>
      <c r="E1768" s="6">
        <v>5.09131890281269E-6</v>
      </c>
      <c r="F1768" s="6">
        <v>4.5840445288443803E-6</v>
      </c>
      <c r="G1768" s="6">
        <v>4.7424987340584501E-6</v>
      </c>
      <c r="H1768" s="6">
        <v>1.08728884141393E-5</v>
      </c>
      <c r="I1768" s="6">
        <v>1.0637180801712701E-5</v>
      </c>
      <c r="J1768" s="6">
        <v>1.1626304679169499E-5</v>
      </c>
      <c r="K1768" s="6">
        <v>1.07463467198391E-5</v>
      </c>
      <c r="L1768" s="6">
        <v>1.1607723740507401E-5</v>
      </c>
      <c r="M1768" s="6">
        <v>1.1373031600929301E-5</v>
      </c>
      <c r="N1768" s="4" t="b">
        <f>_xlfn.XLOOKUP(Table2[[#This Row],[Protein]],Table3[name],Table3[subloc_assigned],"")&lt;&gt;""</f>
        <v>0</v>
      </c>
      <c r="O1768" s="6" t="str" cm="1">
        <f t="array" ref="O1768">IF(Table2[[#This Row],[modeled?]]," "&amp;_xlfn.TEXTJOIN(" ",FALSE,_xlfn._xlws.FILTER(Table3[subloc_assigned],Table3[name]=Table2[[#This Row],[Protein]],""))&amp;" ","")</f>
        <v/>
      </c>
      <c r="P1768" s="6" t="b">
        <f>OR(ISNUMBER(FIND(" m ",Table2[[#This Row],[loc?]])),ISNUMBER(FIND(" mm ",Table2[[#This Row],[loc?]])))</f>
        <v>0</v>
      </c>
      <c r="Q1768" s="6" t="b">
        <f>AND(OR(ISNUMBER(FIND(" m ",Table2[[#This Row],[loc?]])),ISNUMBER(FIND(" mm ",Table2[[#This Row],[loc?]]))),SUBSTITUTE(SUBSTITUTE(Table2[[#This Row],[loc?]]," m ","")," mm ","")="")</f>
        <v>0</v>
      </c>
      <c r="R1768" s="36" cm="1">
        <f t="array" ref="R1768">AVERAGE(IF(Table2[[#This Row],[Min_aerobic_1]:[Min_aerobic_2]]="NA",0,Table2[[#This Row],[Min_aerobic_1]:[Min_aerobic_2]]))</f>
        <v>4.6605925782527697E-6</v>
      </c>
    </row>
    <row r="1769" spans="1:18" x14ac:dyDescent="0.35">
      <c r="A1769" s="4" t="s">
        <v>5261</v>
      </c>
      <c r="B1769" s="4" t="s">
        <v>5262</v>
      </c>
      <c r="C1769" s="4" t="s">
        <v>5263</v>
      </c>
      <c r="D1769" s="4">
        <v>1.2448920232136E-4</v>
      </c>
      <c r="E1769" s="4">
        <v>1.0239099267227201E-4</v>
      </c>
      <c r="F1769" s="4">
        <v>1.42744047427956E-4</v>
      </c>
      <c r="G1769" s="4">
        <v>1.4266448180998601E-4</v>
      </c>
      <c r="H1769" s="6">
        <v>7.4667671323268604E-5</v>
      </c>
      <c r="I1769" s="6">
        <v>7.5691921337233398E-5</v>
      </c>
      <c r="J1769" s="6">
        <v>7.7750398493496494E-5</v>
      </c>
      <c r="K1769" s="6">
        <v>9.2129728202094204E-5</v>
      </c>
      <c r="L1769" s="6">
        <v>9.7119892080716795E-5</v>
      </c>
      <c r="M1769" s="6">
        <v>9.4691030501777297E-5</v>
      </c>
      <c r="N1769" s="4" t="b">
        <f>_xlfn.XLOOKUP(Table2[[#This Row],[Protein]],Table3[name],Table3[subloc_assigned],"")&lt;&gt;""</f>
        <v>0</v>
      </c>
      <c r="O1769" s="6" t="str" cm="1">
        <f t="array" ref="O1769">IF(Table2[[#This Row],[modeled?]]," "&amp;_xlfn.TEXTJOIN(" ",FALSE,_xlfn._xlws.FILTER(Table3[subloc_assigned],Table3[name]=Table2[[#This Row],[Protein]],""))&amp;" ","")</f>
        <v/>
      </c>
      <c r="P1769" s="6" t="b">
        <f>OR(ISNUMBER(FIND(" m ",Table2[[#This Row],[loc?]])),ISNUMBER(FIND(" mm ",Table2[[#This Row],[loc?]])))</f>
        <v>0</v>
      </c>
      <c r="Q1769" s="6" t="b">
        <f>AND(OR(ISNUMBER(FIND(" m ",Table2[[#This Row],[loc?]])),ISNUMBER(FIND(" mm ",Table2[[#This Row],[loc?]]))),SUBSTITUTE(SUBSTITUTE(Table2[[#This Row],[loc?]]," m ","")," mm ","")="")</f>
        <v>0</v>
      </c>
      <c r="R1769" s="36" cm="1">
        <f t="array" ref="R1769">AVERAGE(IF(Table2[[#This Row],[Min_aerobic_1]:[Min_aerobic_2]]="NA",0,Table2[[#This Row],[Min_aerobic_1]:[Min_aerobic_2]]))</f>
        <v>1.1344009749681601E-4</v>
      </c>
    </row>
    <row r="1770" spans="1:18" x14ac:dyDescent="0.35">
      <c r="A1770" s="4" t="s">
        <v>5264</v>
      </c>
      <c r="B1770" s="4" t="s">
        <v>5265</v>
      </c>
      <c r="C1770" s="4" t="s">
        <v>5266</v>
      </c>
      <c r="D1770" s="4">
        <v>2.3665359375891901E-4</v>
      </c>
      <c r="E1770" s="4">
        <v>2.4202328750904501E-4</v>
      </c>
      <c r="F1770" s="4">
        <v>2.4932329771716703E-4</v>
      </c>
      <c r="G1770" s="4">
        <v>2.4919776821205202E-4</v>
      </c>
      <c r="H1770" s="4">
        <v>2.20780156800668E-4</v>
      </c>
      <c r="I1770" s="4">
        <v>2.3156691527735301E-4</v>
      </c>
      <c r="J1770" s="4">
        <v>2.28017379569613E-4</v>
      </c>
      <c r="K1770" s="4">
        <v>2.2674179098964699E-4</v>
      </c>
      <c r="L1770" s="4">
        <v>2.43000716921764E-4</v>
      </c>
      <c r="M1770" s="4">
        <v>2.4314383302313501E-4</v>
      </c>
      <c r="N1770" s="4" t="b">
        <f>_xlfn.XLOOKUP(Table2[[#This Row],[Protein]],Table3[name],Table3[subloc_assigned],"")&lt;&gt;""</f>
        <v>1</v>
      </c>
      <c r="O1770" s="6" t="str" cm="1">
        <f t="array" ref="O1770">IF(Table2[[#This Row],[modeled?]]," "&amp;_xlfn.TEXTJOIN(" ",FALSE,_xlfn._xlws.FILTER(Table3[subloc_assigned],Table3[name]=Table2[[#This Row],[Protein]],""))&amp;" ","")</f>
        <v xml:space="preserve"> rm </v>
      </c>
      <c r="P1770" s="6" t="b">
        <f>OR(ISNUMBER(FIND(" m ",Table2[[#This Row],[loc?]])),ISNUMBER(FIND(" mm ",Table2[[#This Row],[loc?]])))</f>
        <v>0</v>
      </c>
      <c r="Q1770" s="6" t="b">
        <f>AND(OR(ISNUMBER(FIND(" m ",Table2[[#This Row],[loc?]])),ISNUMBER(FIND(" mm ",Table2[[#This Row],[loc?]]))),SUBSTITUTE(SUBSTITUTE(Table2[[#This Row],[loc?]]," m ","")," mm ","")="")</f>
        <v>0</v>
      </c>
      <c r="R1770" s="36" cm="1">
        <f t="array" ref="R1770">AVERAGE(IF(Table2[[#This Row],[Min_aerobic_1]:[Min_aerobic_2]]="NA",0,Table2[[#This Row],[Min_aerobic_1]:[Min_aerobic_2]]))</f>
        <v>2.3933844063398201E-4</v>
      </c>
    </row>
    <row r="1771" spans="1:18" x14ac:dyDescent="0.35">
      <c r="A1771" s="4" t="s">
        <v>5267</v>
      </c>
      <c r="B1771" s="4" t="s">
        <v>5268</v>
      </c>
      <c r="C1771" s="4" t="s">
        <v>5269</v>
      </c>
      <c r="D1771" s="6">
        <v>1.42794474965698E-5</v>
      </c>
      <c r="E1771" s="6">
        <v>7.8403711581775492E-6</v>
      </c>
      <c r="F1771" s="6">
        <v>1.09978222834007E-5</v>
      </c>
      <c r="G1771" s="6">
        <v>1.04082743780819E-5</v>
      </c>
      <c r="H1771" s="6">
        <v>9.3689792850681494E-6</v>
      </c>
      <c r="I1771" s="6">
        <v>9.2625159533499792E-6</v>
      </c>
      <c r="J1771" s="6">
        <v>9.5706586468770897E-6</v>
      </c>
      <c r="K1771" s="6">
        <v>6.1977384707401297E-6</v>
      </c>
      <c r="L1771" s="6">
        <v>7.0140178465420298E-6</v>
      </c>
      <c r="M1771" s="6">
        <v>7.3734443743757301E-6</v>
      </c>
      <c r="N1771" s="4" t="b">
        <f>_xlfn.XLOOKUP(Table2[[#This Row],[Protein]],Table3[name],Table3[subloc_assigned],"")&lt;&gt;""</f>
        <v>1</v>
      </c>
      <c r="O1771" s="6" t="str" cm="1">
        <f t="array" ref="O1771">IF(Table2[[#This Row],[modeled?]]," "&amp;_xlfn.TEXTJOIN(" ",FALSE,_xlfn._xlws.FILTER(Table3[subloc_assigned],Table3[name]=Table2[[#This Row],[Protein]],""))&amp;" ","")</f>
        <v xml:space="preserve"> c </v>
      </c>
      <c r="P1771" s="6" t="b">
        <f>OR(ISNUMBER(FIND(" m ",Table2[[#This Row],[loc?]])),ISNUMBER(FIND(" mm ",Table2[[#This Row],[loc?]])))</f>
        <v>0</v>
      </c>
      <c r="Q1771" s="6" t="b">
        <f>AND(OR(ISNUMBER(FIND(" m ",Table2[[#This Row],[loc?]])),ISNUMBER(FIND(" mm ",Table2[[#This Row],[loc?]]))),SUBSTITUTE(SUBSTITUTE(Table2[[#This Row],[loc?]]," m ","")," mm ","")="")</f>
        <v>0</v>
      </c>
      <c r="R1771" s="36" cm="1">
        <f t="array" ref="R1771">AVERAGE(IF(Table2[[#This Row],[Min_aerobic_1]:[Min_aerobic_2]]="NA",0,Table2[[#This Row],[Min_aerobic_1]:[Min_aerobic_2]]))</f>
        <v>1.1059909327373674E-5</v>
      </c>
    </row>
    <row r="1772" spans="1:18" x14ac:dyDescent="0.35">
      <c r="A1772" s="4" t="s">
        <v>5270</v>
      </c>
      <c r="B1772" s="4" t="s">
        <v>5271</v>
      </c>
      <c r="C1772" s="4" t="s">
        <v>5272</v>
      </c>
      <c r="D1772" s="4">
        <v>1.5121481027080899E-4</v>
      </c>
      <c r="E1772" s="4">
        <v>1.4491642262636501E-4</v>
      </c>
      <c r="F1772" s="4">
        <v>1.5917260006641901E-4</v>
      </c>
      <c r="G1772" s="4">
        <v>1.7236578206934099E-4</v>
      </c>
      <c r="H1772" s="4">
        <v>1.5815870469460899E-4</v>
      </c>
      <c r="I1772" s="4">
        <v>1.6637624377624101E-4</v>
      </c>
      <c r="J1772" s="4">
        <v>1.58069492858155E-4</v>
      </c>
      <c r="K1772" s="4">
        <v>1.9622569394088E-4</v>
      </c>
      <c r="L1772" s="4">
        <v>2.0979381347501901E-4</v>
      </c>
      <c r="M1772" s="4">
        <v>1.9930600177886E-4</v>
      </c>
      <c r="N1772" s="4" t="b">
        <f>_xlfn.XLOOKUP(Table2[[#This Row],[Protein]],Table3[name],Table3[subloc_assigned],"")&lt;&gt;""</f>
        <v>0</v>
      </c>
      <c r="O1772" s="6" t="str" cm="1">
        <f t="array" ref="O1772">IF(Table2[[#This Row],[modeled?]]," "&amp;_xlfn.TEXTJOIN(" ",FALSE,_xlfn._xlws.FILTER(Table3[subloc_assigned],Table3[name]=Table2[[#This Row],[Protein]],""))&amp;" ","")</f>
        <v/>
      </c>
      <c r="P1772" s="6" t="b">
        <f>OR(ISNUMBER(FIND(" m ",Table2[[#This Row],[loc?]])),ISNUMBER(FIND(" mm ",Table2[[#This Row],[loc?]])))</f>
        <v>0</v>
      </c>
      <c r="Q1772" s="6" t="b">
        <f>AND(OR(ISNUMBER(FIND(" m ",Table2[[#This Row],[loc?]])),ISNUMBER(FIND(" mm ",Table2[[#This Row],[loc?]]))),SUBSTITUTE(SUBSTITUTE(Table2[[#This Row],[loc?]]," m ","")," mm ","")="")</f>
        <v>0</v>
      </c>
      <c r="R1772" s="36" cm="1">
        <f t="array" ref="R1772">AVERAGE(IF(Table2[[#This Row],[Min_aerobic_1]:[Min_aerobic_2]]="NA",0,Table2[[#This Row],[Min_aerobic_1]:[Min_aerobic_2]]))</f>
        <v>1.4806561644858701E-4</v>
      </c>
    </row>
    <row r="1773" spans="1:18" x14ac:dyDescent="0.35">
      <c r="A1773" s="4" t="s">
        <v>5273</v>
      </c>
      <c r="B1773" s="4" t="s">
        <v>5274</v>
      </c>
      <c r="C1773" s="4" t="s">
        <v>5275</v>
      </c>
      <c r="D1773" s="6">
        <v>5.5178748138442398E-5</v>
      </c>
      <c r="E1773" s="6">
        <v>4.2135983670962002E-5</v>
      </c>
      <c r="F1773" s="6">
        <v>6.2433024431058796E-5</v>
      </c>
      <c r="G1773" s="6">
        <v>6.3166240416070594E-5</v>
      </c>
      <c r="H1773" s="6">
        <v>5.9136903293720399E-5</v>
      </c>
      <c r="I1773" s="6">
        <v>6.0521925796325397E-5</v>
      </c>
      <c r="J1773" s="6">
        <v>6.1249552250203801E-5</v>
      </c>
      <c r="K1773" s="6">
        <v>6.6779209653137995E-5</v>
      </c>
      <c r="L1773" s="6">
        <v>7.3100652657781404E-5</v>
      </c>
      <c r="M1773" s="6">
        <v>7.3817302950638603E-5</v>
      </c>
      <c r="N1773" s="4" t="b">
        <f>_xlfn.XLOOKUP(Table2[[#This Row],[Protein]],Table3[name],Table3[subloc_assigned],"")&lt;&gt;""</f>
        <v>0</v>
      </c>
      <c r="O1773" s="6" t="str" cm="1">
        <f t="array" ref="O1773">IF(Table2[[#This Row],[modeled?]]," "&amp;_xlfn.TEXTJOIN(" ",FALSE,_xlfn._xlws.FILTER(Table3[subloc_assigned],Table3[name]=Table2[[#This Row],[Protein]],""))&amp;" ","")</f>
        <v/>
      </c>
      <c r="P1773" s="6" t="b">
        <f>OR(ISNUMBER(FIND(" m ",Table2[[#This Row],[loc?]])),ISNUMBER(FIND(" mm ",Table2[[#This Row],[loc?]])))</f>
        <v>0</v>
      </c>
      <c r="Q1773" s="6" t="b">
        <f>AND(OR(ISNUMBER(FIND(" m ",Table2[[#This Row],[loc?]])),ISNUMBER(FIND(" mm ",Table2[[#This Row],[loc?]]))),SUBSTITUTE(SUBSTITUTE(Table2[[#This Row],[loc?]]," m ","")," mm ","")="")</f>
        <v>0</v>
      </c>
      <c r="R1773" s="36" cm="1">
        <f t="array" ref="R1773">AVERAGE(IF(Table2[[#This Row],[Min_aerobic_1]:[Min_aerobic_2]]="NA",0,Table2[[#This Row],[Min_aerobic_1]:[Min_aerobic_2]]))</f>
        <v>4.86573659047022E-5</v>
      </c>
    </row>
    <row r="1774" spans="1:18" x14ac:dyDescent="0.35">
      <c r="A1774" s="4" t="s">
        <v>5276</v>
      </c>
      <c r="B1774" s="4" t="s">
        <v>5277</v>
      </c>
      <c r="C1774" s="4" t="s">
        <v>5278</v>
      </c>
      <c r="D1774" s="6">
        <v>9.6589656645488197E-8</v>
      </c>
      <c r="E1774" s="6">
        <v>7.9582150249620403E-8</v>
      </c>
      <c r="F1774" s="6">
        <v>9.6833796169493907E-8</v>
      </c>
      <c r="G1774" s="6">
        <v>9.1145582290327802E-8</v>
      </c>
      <c r="H1774" s="4" t="s">
        <v>19</v>
      </c>
      <c r="I1774" s="4" t="s">
        <v>19</v>
      </c>
      <c r="J1774" s="4" t="s">
        <v>19</v>
      </c>
      <c r="K1774" s="4" t="s">
        <v>19</v>
      </c>
      <c r="L1774" s="4" t="s">
        <v>19</v>
      </c>
      <c r="M1774" s="4" t="s">
        <v>19</v>
      </c>
      <c r="N1774" s="4" t="b">
        <f>_xlfn.XLOOKUP(Table2[[#This Row],[Protein]],Table3[name],Table3[subloc_assigned],"")&lt;&gt;""</f>
        <v>0</v>
      </c>
      <c r="O1774" s="6" t="str" cm="1">
        <f t="array" ref="O1774">IF(Table2[[#This Row],[modeled?]]," "&amp;_xlfn.TEXTJOIN(" ",FALSE,_xlfn._xlws.FILTER(Table3[subloc_assigned],Table3[name]=Table2[[#This Row],[Protein]],""))&amp;" ","")</f>
        <v/>
      </c>
      <c r="P1774" s="6" t="b">
        <f>OR(ISNUMBER(FIND(" m ",Table2[[#This Row],[loc?]])),ISNUMBER(FIND(" mm ",Table2[[#This Row],[loc?]])))</f>
        <v>0</v>
      </c>
      <c r="Q1774" s="6" t="b">
        <f>AND(OR(ISNUMBER(FIND(" m ",Table2[[#This Row],[loc?]])),ISNUMBER(FIND(" mm ",Table2[[#This Row],[loc?]]))),SUBSTITUTE(SUBSTITUTE(Table2[[#This Row],[loc?]]," m ","")," mm ","")="")</f>
        <v>0</v>
      </c>
      <c r="R1774" s="36" cm="1">
        <f t="array" ref="R1774">AVERAGE(IF(Table2[[#This Row],[Min_aerobic_1]:[Min_aerobic_2]]="NA",0,Table2[[#This Row],[Min_aerobic_1]:[Min_aerobic_2]]))</f>
        <v>8.8085903447554294E-8</v>
      </c>
    </row>
    <row r="1775" spans="1:18" x14ac:dyDescent="0.35">
      <c r="A1775" s="4" t="s">
        <v>5279</v>
      </c>
      <c r="B1775" s="4" t="s">
        <v>5280</v>
      </c>
      <c r="C1775" s="4" t="s">
        <v>5281</v>
      </c>
      <c r="D1775" s="6">
        <v>2.2870023025087E-6</v>
      </c>
      <c r="E1775" s="6">
        <v>1.9721252990213801E-6</v>
      </c>
      <c r="F1775" s="6">
        <v>2.1578749232209201E-6</v>
      </c>
      <c r="G1775" s="6">
        <v>2.1418883135380201E-6</v>
      </c>
      <c r="H1775" s="6">
        <v>2.8801923940610699E-6</v>
      </c>
      <c r="I1775" s="6">
        <v>2.7295869035575299E-6</v>
      </c>
      <c r="J1775" s="6">
        <v>2.9808310858838E-6</v>
      </c>
      <c r="K1775" s="6">
        <v>2.5573207094474402E-6</v>
      </c>
      <c r="L1775" s="6">
        <v>2.9338410051780101E-6</v>
      </c>
      <c r="M1775" s="6">
        <v>2.8825238503956701E-6</v>
      </c>
      <c r="N1775" s="4" t="b">
        <f>_xlfn.XLOOKUP(Table2[[#This Row],[Protein]],Table3[name],Table3[subloc_assigned],"")&lt;&gt;""</f>
        <v>0</v>
      </c>
      <c r="O1775" s="6" t="str" cm="1">
        <f t="array" ref="O1775">IF(Table2[[#This Row],[modeled?]]," "&amp;_xlfn.TEXTJOIN(" ",FALSE,_xlfn._xlws.FILTER(Table3[subloc_assigned],Table3[name]=Table2[[#This Row],[Protein]],""))&amp;" ","")</f>
        <v/>
      </c>
      <c r="P1775" s="6" t="b">
        <f>OR(ISNUMBER(FIND(" m ",Table2[[#This Row],[loc?]])),ISNUMBER(FIND(" mm ",Table2[[#This Row],[loc?]])))</f>
        <v>0</v>
      </c>
      <c r="Q1775" s="6" t="b">
        <f>AND(OR(ISNUMBER(FIND(" m ",Table2[[#This Row],[loc?]])),ISNUMBER(FIND(" mm ",Table2[[#This Row],[loc?]]))),SUBSTITUTE(SUBSTITUTE(Table2[[#This Row],[loc?]]," m ","")," mm ","")="")</f>
        <v>0</v>
      </c>
      <c r="R1775" s="36" cm="1">
        <f t="array" ref="R1775">AVERAGE(IF(Table2[[#This Row],[Min_aerobic_1]:[Min_aerobic_2]]="NA",0,Table2[[#This Row],[Min_aerobic_1]:[Min_aerobic_2]]))</f>
        <v>2.12956380076504E-6</v>
      </c>
    </row>
    <row r="1776" spans="1:18" x14ac:dyDescent="0.35">
      <c r="A1776" s="4" t="s">
        <v>5282</v>
      </c>
      <c r="B1776" s="4" t="s">
        <v>5283</v>
      </c>
      <c r="C1776" s="4" t="s">
        <v>5284</v>
      </c>
      <c r="D1776" s="6">
        <v>3.5893635192210397E-5</v>
      </c>
      <c r="E1776" s="6">
        <v>4.2972790801262E-5</v>
      </c>
      <c r="F1776" s="6">
        <v>4.0860295573991997E-5</v>
      </c>
      <c r="G1776" s="6">
        <v>4.21442616601395E-5</v>
      </c>
      <c r="H1776" s="6">
        <v>4.06707735375E-5</v>
      </c>
      <c r="I1776" s="6">
        <v>4.1499807106436098E-5</v>
      </c>
      <c r="J1776" s="6">
        <v>4.33821677707791E-5</v>
      </c>
      <c r="K1776" s="6">
        <v>4.8371723450113003E-5</v>
      </c>
      <c r="L1776" s="6">
        <v>5.00557754228647E-5</v>
      </c>
      <c r="M1776" s="6">
        <v>4.9258750110456403E-5</v>
      </c>
      <c r="N1776" s="4" t="b">
        <f>_xlfn.XLOOKUP(Table2[[#This Row],[Protein]],Table3[name],Table3[subloc_assigned],"")&lt;&gt;""</f>
        <v>0</v>
      </c>
      <c r="O1776" s="6" t="str" cm="1">
        <f t="array" ref="O1776">IF(Table2[[#This Row],[modeled?]]," "&amp;_xlfn.TEXTJOIN(" ",FALSE,_xlfn._xlws.FILTER(Table3[subloc_assigned],Table3[name]=Table2[[#This Row],[Protein]],""))&amp;" ","")</f>
        <v/>
      </c>
      <c r="P1776" s="6" t="b">
        <f>OR(ISNUMBER(FIND(" m ",Table2[[#This Row],[loc?]])),ISNUMBER(FIND(" mm ",Table2[[#This Row],[loc?]])))</f>
        <v>0</v>
      </c>
      <c r="Q1776" s="6" t="b">
        <f>AND(OR(ISNUMBER(FIND(" m ",Table2[[#This Row],[loc?]])),ISNUMBER(FIND(" mm ",Table2[[#This Row],[loc?]]))),SUBSTITUTE(SUBSTITUTE(Table2[[#This Row],[loc?]]," m ","")," mm ","")="")</f>
        <v>0</v>
      </c>
      <c r="R1776" s="36" cm="1">
        <f t="array" ref="R1776">AVERAGE(IF(Table2[[#This Row],[Min_aerobic_1]:[Min_aerobic_2]]="NA",0,Table2[[#This Row],[Min_aerobic_1]:[Min_aerobic_2]]))</f>
        <v>3.9433212996736202E-5</v>
      </c>
    </row>
    <row r="1777" spans="1:18" x14ac:dyDescent="0.35">
      <c r="A1777" s="4" t="s">
        <v>5285</v>
      </c>
      <c r="B1777" s="4" t="s">
        <v>5286</v>
      </c>
      <c r="C1777" s="4" t="s">
        <v>5287</v>
      </c>
      <c r="D1777" s="4" t="s">
        <v>19</v>
      </c>
      <c r="E1777" s="4" t="s">
        <v>19</v>
      </c>
      <c r="F1777" s="4" t="s">
        <v>19</v>
      </c>
      <c r="G1777" s="4" t="s">
        <v>19</v>
      </c>
      <c r="H1777" s="6">
        <v>8.8842209188384596E-6</v>
      </c>
      <c r="I1777" s="6">
        <v>8.4506150510750307E-6</v>
      </c>
      <c r="J1777" s="6">
        <v>9.8119503946644699E-6</v>
      </c>
      <c r="K1777" s="6">
        <v>1.06361186560016E-5</v>
      </c>
      <c r="L1777" s="6">
        <v>1.0293298661414499E-5</v>
      </c>
      <c r="M1777" s="6">
        <v>1.03710661589423E-5</v>
      </c>
      <c r="N1777" s="4" t="b">
        <f>_xlfn.XLOOKUP(Table2[[#This Row],[Protein]],Table3[name],Table3[subloc_assigned],"")&lt;&gt;""</f>
        <v>0</v>
      </c>
      <c r="O1777" s="6" t="str" cm="1">
        <f t="array" ref="O1777">IF(Table2[[#This Row],[modeled?]]," "&amp;_xlfn.TEXTJOIN(" ",FALSE,_xlfn._xlws.FILTER(Table3[subloc_assigned],Table3[name]=Table2[[#This Row],[Protein]],""))&amp;" ","")</f>
        <v/>
      </c>
      <c r="P1777" s="6" t="b">
        <f>OR(ISNUMBER(FIND(" m ",Table2[[#This Row],[loc?]])),ISNUMBER(FIND(" mm ",Table2[[#This Row],[loc?]])))</f>
        <v>0</v>
      </c>
      <c r="Q1777" s="6" t="b">
        <f>AND(OR(ISNUMBER(FIND(" m ",Table2[[#This Row],[loc?]])),ISNUMBER(FIND(" mm ",Table2[[#This Row],[loc?]]))),SUBSTITUTE(SUBSTITUTE(Table2[[#This Row],[loc?]]," m ","")," mm ","")="")</f>
        <v>0</v>
      </c>
      <c r="R1777" s="36" cm="1">
        <f t="array" ref="R1777">AVERAGE(IF(Table2[[#This Row],[Min_aerobic_1]:[Min_aerobic_2]]="NA",0,Table2[[#This Row],[Min_aerobic_1]:[Min_aerobic_2]]))</f>
        <v>0</v>
      </c>
    </row>
    <row r="1778" spans="1:18" x14ac:dyDescent="0.35">
      <c r="A1778" s="4" t="s">
        <v>5288</v>
      </c>
      <c r="B1778" s="4" t="s">
        <v>5289</v>
      </c>
      <c r="C1778" s="4" t="s">
        <v>5290</v>
      </c>
      <c r="D1778" s="6">
        <v>3.0844732710685499E-5</v>
      </c>
      <c r="E1778" s="6">
        <v>2.4859010666423701E-5</v>
      </c>
      <c r="F1778" s="6">
        <v>3.3080642888509601E-5</v>
      </c>
      <c r="G1778" s="6">
        <v>3.0325162981442698E-5</v>
      </c>
      <c r="H1778" s="6">
        <v>5.0020015912900099E-5</v>
      </c>
      <c r="I1778" s="6">
        <v>5.6218949526686603E-5</v>
      </c>
      <c r="J1778" s="6">
        <v>5.4920112000564099E-5</v>
      </c>
      <c r="K1778" s="6">
        <v>7.2366288663222494E-5</v>
      </c>
      <c r="L1778" s="6">
        <v>7.0012678226851396E-5</v>
      </c>
      <c r="M1778" s="6">
        <v>6.9364319652311695E-5</v>
      </c>
      <c r="N1778" s="4" t="b">
        <f>_xlfn.XLOOKUP(Table2[[#This Row],[Protein]],Table3[name],Table3[subloc_assigned],"")&lt;&gt;""</f>
        <v>0</v>
      </c>
      <c r="O1778" s="6" t="str" cm="1">
        <f t="array" ref="O1778">IF(Table2[[#This Row],[modeled?]]," "&amp;_xlfn.TEXTJOIN(" ",FALSE,_xlfn._xlws.FILTER(Table3[subloc_assigned],Table3[name]=Table2[[#This Row],[Protein]],""))&amp;" ","")</f>
        <v/>
      </c>
      <c r="P1778" s="6" t="b">
        <f>OR(ISNUMBER(FIND(" m ",Table2[[#This Row],[loc?]])),ISNUMBER(FIND(" mm ",Table2[[#This Row],[loc?]])))</f>
        <v>0</v>
      </c>
      <c r="Q1778" s="6" t="b">
        <f>AND(OR(ISNUMBER(FIND(" m ",Table2[[#This Row],[loc?]])),ISNUMBER(FIND(" mm ",Table2[[#This Row],[loc?]]))),SUBSTITUTE(SUBSTITUTE(Table2[[#This Row],[loc?]]," m ","")," mm ","")="")</f>
        <v>0</v>
      </c>
      <c r="R1778" s="36" cm="1">
        <f t="array" ref="R1778">AVERAGE(IF(Table2[[#This Row],[Min_aerobic_1]:[Min_aerobic_2]]="NA",0,Table2[[#This Row],[Min_aerobic_1]:[Min_aerobic_2]]))</f>
        <v>2.7851871688554598E-5</v>
      </c>
    </row>
    <row r="1779" spans="1:18" x14ac:dyDescent="0.35">
      <c r="A1779" s="4" t="s">
        <v>5291</v>
      </c>
      <c r="B1779" s="4" t="s">
        <v>5292</v>
      </c>
      <c r="C1779" s="4" t="s">
        <v>5293</v>
      </c>
      <c r="D1779" s="6">
        <v>1.74233355746358E-6</v>
      </c>
      <c r="E1779" s="6">
        <v>1.8781162651762501E-6</v>
      </c>
      <c r="F1779" s="6">
        <v>2.23651715154197E-6</v>
      </c>
      <c r="G1779" s="6">
        <v>2.2142897994635401E-6</v>
      </c>
      <c r="H1779" s="6">
        <v>9.7930741656569593E-7</v>
      </c>
      <c r="I1779" s="6">
        <v>1.04525050681563E-6</v>
      </c>
      <c r="J1779" s="6">
        <v>1.00825322079684E-6</v>
      </c>
      <c r="K1779" s="6">
        <v>1.3441754428028299E-6</v>
      </c>
      <c r="L1779" s="6">
        <v>1.36464051786547E-6</v>
      </c>
      <c r="M1779" s="6">
        <v>1.40698012871987E-6</v>
      </c>
      <c r="N1779" s="4" t="b">
        <f>_xlfn.XLOOKUP(Table2[[#This Row],[Protein]],Table3[name],Table3[subloc_assigned],"")&lt;&gt;""</f>
        <v>0</v>
      </c>
      <c r="O1779" s="6" t="str" cm="1">
        <f t="array" ref="O1779">IF(Table2[[#This Row],[modeled?]]," "&amp;_xlfn.TEXTJOIN(" ",FALSE,_xlfn._xlws.FILTER(Table3[subloc_assigned],Table3[name]=Table2[[#This Row],[Protein]],""))&amp;" ","")</f>
        <v/>
      </c>
      <c r="P1779" s="6" t="b">
        <f>OR(ISNUMBER(FIND(" m ",Table2[[#This Row],[loc?]])),ISNUMBER(FIND(" mm ",Table2[[#This Row],[loc?]])))</f>
        <v>0</v>
      </c>
      <c r="Q1779" s="6" t="b">
        <f>AND(OR(ISNUMBER(FIND(" m ",Table2[[#This Row],[loc?]])),ISNUMBER(FIND(" mm ",Table2[[#This Row],[loc?]]))),SUBSTITUTE(SUBSTITUTE(Table2[[#This Row],[loc?]]," m ","")," mm ","")="")</f>
        <v>0</v>
      </c>
      <c r="R1779" s="36" cm="1">
        <f t="array" ref="R1779">AVERAGE(IF(Table2[[#This Row],[Min_aerobic_1]:[Min_aerobic_2]]="NA",0,Table2[[#This Row],[Min_aerobic_1]:[Min_aerobic_2]]))</f>
        <v>1.8102249113199149E-6</v>
      </c>
    </row>
    <row r="1780" spans="1:18" x14ac:dyDescent="0.35">
      <c r="A1780" s="4" t="s">
        <v>5294</v>
      </c>
      <c r="B1780" s="4" t="s">
        <v>5295</v>
      </c>
      <c r="C1780" s="4" t="s">
        <v>5296</v>
      </c>
      <c r="D1780" s="4">
        <v>1.6998529753682899E-4</v>
      </c>
      <c r="E1780" s="4">
        <v>2.2841050312133601E-4</v>
      </c>
      <c r="F1780" s="4">
        <v>1.94940662118021E-4</v>
      </c>
      <c r="G1780" s="4">
        <v>2.23329230032548E-4</v>
      </c>
      <c r="H1780" s="4">
        <v>1.25110415056473E-4</v>
      </c>
      <c r="I1780" s="4">
        <v>1.2496498312220699E-4</v>
      </c>
      <c r="J1780" s="4">
        <v>1.2794124153389999E-4</v>
      </c>
      <c r="K1780" s="4">
        <v>1.10327087271274E-4</v>
      </c>
      <c r="L1780" s="4">
        <v>1.16727087271875E-4</v>
      </c>
      <c r="M1780" s="4">
        <v>1.2347546579294499E-4</v>
      </c>
      <c r="N1780" s="4" t="b">
        <f>_xlfn.XLOOKUP(Table2[[#This Row],[Protein]],Table3[name],Table3[subloc_assigned],"")&lt;&gt;""</f>
        <v>0</v>
      </c>
      <c r="O1780" s="6" t="str" cm="1">
        <f t="array" ref="O1780">IF(Table2[[#This Row],[modeled?]]," "&amp;_xlfn.TEXTJOIN(" ",FALSE,_xlfn._xlws.FILTER(Table3[subloc_assigned],Table3[name]=Table2[[#This Row],[Protein]],""))&amp;" ","")</f>
        <v/>
      </c>
      <c r="P1780" s="6" t="b">
        <f>OR(ISNUMBER(FIND(" m ",Table2[[#This Row],[loc?]])),ISNUMBER(FIND(" mm ",Table2[[#This Row],[loc?]])))</f>
        <v>0</v>
      </c>
      <c r="Q1780" s="6" t="b">
        <f>AND(OR(ISNUMBER(FIND(" m ",Table2[[#This Row],[loc?]])),ISNUMBER(FIND(" mm ",Table2[[#This Row],[loc?]]))),SUBSTITUTE(SUBSTITUTE(Table2[[#This Row],[loc?]]," m ","")," mm ","")="")</f>
        <v>0</v>
      </c>
      <c r="R1780" s="36" cm="1">
        <f t="array" ref="R1780">AVERAGE(IF(Table2[[#This Row],[Min_aerobic_1]:[Min_aerobic_2]]="NA",0,Table2[[#This Row],[Min_aerobic_1]:[Min_aerobic_2]]))</f>
        <v>1.991979003290825E-4</v>
      </c>
    </row>
    <row r="1781" spans="1:18" x14ac:dyDescent="0.35">
      <c r="A1781" s="4" t="s">
        <v>5297</v>
      </c>
      <c r="B1781" s="4" t="s">
        <v>5298</v>
      </c>
      <c r="C1781" s="4" t="s">
        <v>5299</v>
      </c>
      <c r="D1781" s="4">
        <v>2.7530734971618301E-4</v>
      </c>
      <c r="E1781" s="4">
        <v>2.6576672192418402E-4</v>
      </c>
      <c r="F1781" s="4">
        <v>3.1422772450543599E-4</v>
      </c>
      <c r="G1781" s="4">
        <v>3.0929217035459698E-4</v>
      </c>
      <c r="H1781" s="4">
        <v>1.32385423718224E-4</v>
      </c>
      <c r="I1781" s="4">
        <v>1.3793713194619199E-4</v>
      </c>
      <c r="J1781" s="4">
        <v>1.3211990032940401E-4</v>
      </c>
      <c r="K1781" s="4">
        <v>1.6390229026834899E-4</v>
      </c>
      <c r="L1781" s="4">
        <v>1.70972659606786E-4</v>
      </c>
      <c r="M1781" s="4">
        <v>1.7371380063400799E-4</v>
      </c>
      <c r="N1781" s="4" t="b">
        <f>_xlfn.XLOOKUP(Table2[[#This Row],[Protein]],Table3[name],Table3[subloc_assigned],"")&lt;&gt;""</f>
        <v>0</v>
      </c>
      <c r="O1781" s="6" t="str" cm="1">
        <f t="array" ref="O1781">IF(Table2[[#This Row],[modeled?]]," "&amp;_xlfn.TEXTJOIN(" ",FALSE,_xlfn._xlws.FILTER(Table3[subloc_assigned],Table3[name]=Table2[[#This Row],[Protein]],""))&amp;" ","")</f>
        <v/>
      </c>
      <c r="P1781" s="6" t="b">
        <f>OR(ISNUMBER(FIND(" m ",Table2[[#This Row],[loc?]])),ISNUMBER(FIND(" mm ",Table2[[#This Row],[loc?]])))</f>
        <v>0</v>
      </c>
      <c r="Q1781" s="6" t="b">
        <f>AND(OR(ISNUMBER(FIND(" m ",Table2[[#This Row],[loc?]])),ISNUMBER(FIND(" mm ",Table2[[#This Row],[loc?]]))),SUBSTITUTE(SUBSTITUTE(Table2[[#This Row],[loc?]]," m ","")," mm ","")="")</f>
        <v>0</v>
      </c>
      <c r="R1781" s="36" cm="1">
        <f t="array" ref="R1781">AVERAGE(IF(Table2[[#This Row],[Min_aerobic_1]:[Min_aerobic_2]]="NA",0,Table2[[#This Row],[Min_aerobic_1]:[Min_aerobic_2]]))</f>
        <v>2.7053703582018352E-4</v>
      </c>
    </row>
    <row r="1782" spans="1:18" x14ac:dyDescent="0.35">
      <c r="A1782" s="4" t="s">
        <v>5300</v>
      </c>
      <c r="B1782" s="4" t="s">
        <v>5301</v>
      </c>
      <c r="C1782" s="4" t="s">
        <v>5302</v>
      </c>
      <c r="D1782" s="6">
        <v>1.1193538991534901E-5</v>
      </c>
      <c r="E1782" s="6">
        <v>1.08057439879359E-5</v>
      </c>
      <c r="F1782" s="6">
        <v>1.31130385819503E-5</v>
      </c>
      <c r="G1782" s="6">
        <v>1.27768722640813E-5</v>
      </c>
      <c r="H1782" s="6">
        <v>2.7479982606477002E-5</v>
      </c>
      <c r="I1782" s="6">
        <v>2.8285133272226399E-5</v>
      </c>
      <c r="J1782" s="6">
        <v>2.7531595448492801E-5</v>
      </c>
      <c r="K1782" s="6">
        <v>3.1087673261902401E-5</v>
      </c>
      <c r="L1782" s="6">
        <v>3.4554644801230003E-5</v>
      </c>
      <c r="M1782" s="6">
        <v>3.3704671971482203E-5</v>
      </c>
      <c r="N1782" s="4" t="b">
        <f>_xlfn.XLOOKUP(Table2[[#This Row],[Protein]],Table3[name],Table3[subloc_assigned],"")&lt;&gt;""</f>
        <v>1</v>
      </c>
      <c r="O1782" s="6" t="str" cm="1">
        <f t="array" ref="O1782">IF(Table2[[#This Row],[modeled?]]," "&amp;_xlfn.TEXTJOIN(" ",FALSE,_xlfn._xlws.FILTER(Table3[subloc_assigned],Table3[name]=Table2[[#This Row],[Protein]],""))&amp;" ","")</f>
        <v xml:space="preserve"> mm </v>
      </c>
      <c r="P1782" s="6" t="b">
        <f>OR(ISNUMBER(FIND(" m ",Table2[[#This Row],[loc?]])),ISNUMBER(FIND(" mm ",Table2[[#This Row],[loc?]])))</f>
        <v>1</v>
      </c>
      <c r="Q1782" s="6" t="b">
        <f>AND(OR(ISNUMBER(FIND(" m ",Table2[[#This Row],[loc?]])),ISNUMBER(FIND(" mm ",Table2[[#This Row],[loc?]]))),SUBSTITUTE(SUBSTITUTE(Table2[[#This Row],[loc?]]," m ","")," mm ","")="")</f>
        <v>1</v>
      </c>
      <c r="R1782" s="36" cm="1">
        <f t="array" ref="R1782">AVERAGE(IF(Table2[[#This Row],[Min_aerobic_1]:[Min_aerobic_2]]="NA",0,Table2[[#This Row],[Min_aerobic_1]:[Min_aerobic_2]]))</f>
        <v>1.09996414897354E-5</v>
      </c>
    </row>
    <row r="1783" spans="1:18" x14ac:dyDescent="0.35">
      <c r="A1783" s="4" t="s">
        <v>5303</v>
      </c>
      <c r="B1783" s="4" t="s">
        <v>5304</v>
      </c>
      <c r="C1783" s="4" t="s">
        <v>5305</v>
      </c>
      <c r="D1783" s="6">
        <v>1.7172754980333099E-6</v>
      </c>
      <c r="E1783" s="6">
        <v>1.52447311016821E-6</v>
      </c>
      <c r="F1783" s="6">
        <v>1.63007396450058E-6</v>
      </c>
      <c r="G1783" s="6">
        <v>1.6367517650312699E-6</v>
      </c>
      <c r="H1783" s="6">
        <v>9.6038966863213293E-6</v>
      </c>
      <c r="I1783" s="6">
        <v>9.0260211214274098E-6</v>
      </c>
      <c r="J1783" s="6">
        <v>9.42072872721697E-6</v>
      </c>
      <c r="K1783" s="6">
        <v>8.3661871764879195E-6</v>
      </c>
      <c r="L1783" s="6">
        <v>9.3219947463398407E-6</v>
      </c>
      <c r="M1783" s="6">
        <v>9.3587526515418897E-6</v>
      </c>
      <c r="N1783" s="4" t="b">
        <f>_xlfn.XLOOKUP(Table2[[#This Row],[Protein]],Table3[name],Table3[subloc_assigned],"")&lt;&gt;""</f>
        <v>0</v>
      </c>
      <c r="O1783" s="6" t="str" cm="1">
        <f t="array" ref="O1783">IF(Table2[[#This Row],[modeled?]]," "&amp;_xlfn.TEXTJOIN(" ",FALSE,_xlfn._xlws.FILTER(Table3[subloc_assigned],Table3[name]=Table2[[#This Row],[Protein]],""))&amp;" ","")</f>
        <v/>
      </c>
      <c r="P1783" s="6" t="b">
        <f>OR(ISNUMBER(FIND(" m ",Table2[[#This Row],[loc?]])),ISNUMBER(FIND(" mm ",Table2[[#This Row],[loc?]])))</f>
        <v>0</v>
      </c>
      <c r="Q1783" s="6" t="b">
        <f>AND(OR(ISNUMBER(FIND(" m ",Table2[[#This Row],[loc?]])),ISNUMBER(FIND(" mm ",Table2[[#This Row],[loc?]]))),SUBSTITUTE(SUBSTITUTE(Table2[[#This Row],[loc?]]," m ","")," mm ","")="")</f>
        <v>0</v>
      </c>
      <c r="R1783" s="36" cm="1">
        <f t="array" ref="R1783">AVERAGE(IF(Table2[[#This Row],[Min_aerobic_1]:[Min_aerobic_2]]="NA",0,Table2[[#This Row],[Min_aerobic_1]:[Min_aerobic_2]]))</f>
        <v>1.6208743041007601E-6</v>
      </c>
    </row>
    <row r="1784" spans="1:18" x14ac:dyDescent="0.35">
      <c r="A1784" s="4" t="s">
        <v>5306</v>
      </c>
      <c r="B1784" s="4" t="s">
        <v>5307</v>
      </c>
      <c r="C1784" s="4" t="s">
        <v>5308</v>
      </c>
      <c r="D1784" s="6">
        <v>6.9678140611821897E-6</v>
      </c>
      <c r="E1784" s="6">
        <v>5.6314280660813397E-6</v>
      </c>
      <c r="F1784" s="6">
        <v>7.1341125067786904E-6</v>
      </c>
      <c r="G1784" s="6">
        <v>6.8584215828482899E-6</v>
      </c>
      <c r="H1784" s="6">
        <v>7.9520012288391293E-6</v>
      </c>
      <c r="I1784" s="6">
        <v>7.7519228387162607E-6</v>
      </c>
      <c r="J1784" s="6">
        <v>8.0969771205244597E-6</v>
      </c>
      <c r="K1784" s="6">
        <v>8.0817111735523102E-6</v>
      </c>
      <c r="L1784" s="6">
        <v>8.6256350781705294E-6</v>
      </c>
      <c r="M1784" s="6">
        <v>8.6803747440992399E-6</v>
      </c>
      <c r="N1784" s="4" t="b">
        <f>_xlfn.XLOOKUP(Table2[[#This Row],[Protein]],Table3[name],Table3[subloc_assigned],"")&lt;&gt;""</f>
        <v>1</v>
      </c>
      <c r="O1784" s="6" t="str" cm="1">
        <f t="array" ref="O1784">IF(Table2[[#This Row],[modeled?]]," "&amp;_xlfn.TEXTJOIN(" ",FALSE,_xlfn._xlws.FILTER(Table3[subloc_assigned],Table3[name]=Table2[[#This Row],[Protein]],""))&amp;" ","")</f>
        <v xml:space="preserve"> rm mm </v>
      </c>
      <c r="P1784" s="6" t="b">
        <f>OR(ISNUMBER(FIND(" m ",Table2[[#This Row],[loc?]])),ISNUMBER(FIND(" mm ",Table2[[#This Row],[loc?]])))</f>
        <v>1</v>
      </c>
      <c r="Q1784" s="6" t="b">
        <f>AND(OR(ISNUMBER(FIND(" m ",Table2[[#This Row],[loc?]])),ISNUMBER(FIND(" mm ",Table2[[#This Row],[loc?]]))),SUBSTITUTE(SUBSTITUTE(Table2[[#This Row],[loc?]]," m ","")," mm ","")="")</f>
        <v>0</v>
      </c>
      <c r="R1784" s="36" cm="1">
        <f t="array" ref="R1784">AVERAGE(IF(Table2[[#This Row],[Min_aerobic_1]:[Min_aerobic_2]]="NA",0,Table2[[#This Row],[Min_aerobic_1]:[Min_aerobic_2]]))</f>
        <v>6.2996210636317651E-6</v>
      </c>
    </row>
    <row r="1785" spans="1:18" x14ac:dyDescent="0.35">
      <c r="A1785" s="4" t="s">
        <v>5309</v>
      </c>
      <c r="B1785" s="4" t="s">
        <v>5310</v>
      </c>
      <c r="C1785" s="4" t="s">
        <v>5311</v>
      </c>
      <c r="D1785" s="4">
        <v>2.9611846753918797E-4</v>
      </c>
      <c r="E1785" s="4">
        <v>2.40073147279828E-4</v>
      </c>
      <c r="F1785" s="4">
        <v>3.0963478558668802E-4</v>
      </c>
      <c r="G1785" s="4">
        <v>2.8348582651633398E-4</v>
      </c>
      <c r="H1785" s="4">
        <v>2.4714515926714E-4</v>
      </c>
      <c r="I1785" s="4">
        <v>2.4934353697140502E-4</v>
      </c>
      <c r="J1785" s="4">
        <v>2.53315647574645E-4</v>
      </c>
      <c r="K1785" s="4">
        <v>2.6201063437854299E-4</v>
      </c>
      <c r="L1785" s="4">
        <v>2.7687591448413999E-4</v>
      </c>
      <c r="M1785" s="4">
        <v>2.7749368045730402E-4</v>
      </c>
      <c r="N1785" s="4" t="b">
        <f>_xlfn.XLOOKUP(Table2[[#This Row],[Protein]],Table3[name],Table3[subloc_assigned],"")&lt;&gt;""</f>
        <v>0</v>
      </c>
      <c r="O1785" s="6" t="str" cm="1">
        <f t="array" ref="O1785">IF(Table2[[#This Row],[modeled?]]," "&amp;_xlfn.TEXTJOIN(" ",FALSE,_xlfn._xlws.FILTER(Table3[subloc_assigned],Table3[name]=Table2[[#This Row],[Protein]],""))&amp;" ","")</f>
        <v/>
      </c>
      <c r="P1785" s="6" t="b">
        <f>OR(ISNUMBER(FIND(" m ",Table2[[#This Row],[loc?]])),ISNUMBER(FIND(" mm ",Table2[[#This Row],[loc?]])))</f>
        <v>0</v>
      </c>
      <c r="Q1785" s="6" t="b">
        <f>AND(OR(ISNUMBER(FIND(" m ",Table2[[#This Row],[loc?]])),ISNUMBER(FIND(" mm ",Table2[[#This Row],[loc?]]))),SUBSTITUTE(SUBSTITUTE(Table2[[#This Row],[loc?]]," m ","")," mm ","")="")</f>
        <v>0</v>
      </c>
      <c r="R1785" s="36" cm="1">
        <f t="array" ref="R1785">AVERAGE(IF(Table2[[#This Row],[Min_aerobic_1]:[Min_aerobic_2]]="NA",0,Table2[[#This Row],[Min_aerobic_1]:[Min_aerobic_2]]))</f>
        <v>2.68095807409508E-4</v>
      </c>
    </row>
    <row r="1786" spans="1:18" x14ac:dyDescent="0.35">
      <c r="A1786" s="4" t="s">
        <v>5312</v>
      </c>
      <c r="B1786" s="4" t="s">
        <v>5313</v>
      </c>
      <c r="C1786" s="4" t="s">
        <v>5314</v>
      </c>
      <c r="D1786" s="6">
        <v>3.7109135303360699E-5</v>
      </c>
      <c r="E1786" s="6">
        <v>3.3804396782518703E-5</v>
      </c>
      <c r="F1786" s="6">
        <v>4.5420130480812599E-5</v>
      </c>
      <c r="G1786" s="6">
        <v>4.4943276160267099E-5</v>
      </c>
      <c r="H1786" s="6">
        <v>9.7623451968688607E-6</v>
      </c>
      <c r="I1786" s="6">
        <v>1.1686422362095899E-5</v>
      </c>
      <c r="J1786" s="6">
        <v>1.2534505065900001E-5</v>
      </c>
      <c r="K1786" s="6">
        <v>7.9250094847690505E-6</v>
      </c>
      <c r="L1786" s="6">
        <v>9.4035717224376193E-6</v>
      </c>
      <c r="M1786" s="6">
        <v>9.3643047024317892E-6</v>
      </c>
      <c r="N1786" s="4" t="b">
        <f>_xlfn.XLOOKUP(Table2[[#This Row],[Protein]],Table3[name],Table3[subloc_assigned],"")&lt;&gt;""</f>
        <v>1</v>
      </c>
      <c r="O1786" s="6" t="str" cm="1">
        <f t="array" ref="O1786">IF(Table2[[#This Row],[modeled?]]," "&amp;_xlfn.TEXTJOIN(" ",FALSE,_xlfn._xlws.FILTER(Table3[subloc_assigned],Table3[name]=Table2[[#This Row],[Protein]],""))&amp;" ","")</f>
        <v xml:space="preserve"> c </v>
      </c>
      <c r="P1786" s="6" t="b">
        <f>OR(ISNUMBER(FIND(" m ",Table2[[#This Row],[loc?]])),ISNUMBER(FIND(" mm ",Table2[[#This Row],[loc?]])))</f>
        <v>0</v>
      </c>
      <c r="Q1786" s="6" t="b">
        <f>AND(OR(ISNUMBER(FIND(" m ",Table2[[#This Row],[loc?]])),ISNUMBER(FIND(" mm ",Table2[[#This Row],[loc?]]))),SUBSTITUTE(SUBSTITUTE(Table2[[#This Row],[loc?]]," m ","")," mm ","")="")</f>
        <v>0</v>
      </c>
      <c r="R1786" s="36" cm="1">
        <f t="array" ref="R1786">AVERAGE(IF(Table2[[#This Row],[Min_aerobic_1]:[Min_aerobic_2]]="NA",0,Table2[[#This Row],[Min_aerobic_1]:[Min_aerobic_2]]))</f>
        <v>3.5456766042939701E-5</v>
      </c>
    </row>
    <row r="1787" spans="1:18" x14ac:dyDescent="0.35">
      <c r="A1787" s="4" t="s">
        <v>5315</v>
      </c>
      <c r="B1787" s="4" t="s">
        <v>5316</v>
      </c>
      <c r="C1787" s="4" t="s">
        <v>5317</v>
      </c>
      <c r="D1787" s="6">
        <v>9.5542174132162504E-6</v>
      </c>
      <c r="E1787" s="6">
        <v>1.04844896393812E-5</v>
      </c>
      <c r="F1787" s="6">
        <v>1.0100614856681301E-5</v>
      </c>
      <c r="G1787" s="6">
        <v>1.0532357498338201E-5</v>
      </c>
      <c r="H1787" s="6">
        <v>5.6669784140196096E-6</v>
      </c>
      <c r="I1787" s="6">
        <v>6.0912924446146898E-6</v>
      </c>
      <c r="J1787" s="6">
        <v>5.9578059612946801E-6</v>
      </c>
      <c r="K1787" s="6">
        <v>8.7610188633467092E-6</v>
      </c>
      <c r="L1787" s="6">
        <v>9.1696167621524497E-6</v>
      </c>
      <c r="M1787" s="6">
        <v>9.2718086298876894E-6</v>
      </c>
      <c r="N1787" s="4" t="b">
        <f>_xlfn.XLOOKUP(Table2[[#This Row],[Protein]],Table3[name],Table3[subloc_assigned],"")&lt;&gt;""</f>
        <v>0</v>
      </c>
      <c r="O1787" s="6" t="str" cm="1">
        <f t="array" ref="O1787">IF(Table2[[#This Row],[modeled?]]," "&amp;_xlfn.TEXTJOIN(" ",FALSE,_xlfn._xlws.FILTER(Table3[subloc_assigned],Table3[name]=Table2[[#This Row],[Protein]],""))&amp;" ","")</f>
        <v/>
      </c>
      <c r="P1787" s="6" t="b">
        <f>OR(ISNUMBER(FIND(" m ",Table2[[#This Row],[loc?]])),ISNUMBER(FIND(" mm ",Table2[[#This Row],[loc?]])))</f>
        <v>0</v>
      </c>
      <c r="Q1787" s="6" t="b">
        <f>AND(OR(ISNUMBER(FIND(" m ",Table2[[#This Row],[loc?]])),ISNUMBER(FIND(" mm ",Table2[[#This Row],[loc?]]))),SUBSTITUTE(SUBSTITUTE(Table2[[#This Row],[loc?]]," m ","")," mm ","")="")</f>
        <v>0</v>
      </c>
      <c r="R1787" s="36" cm="1">
        <f t="array" ref="R1787">AVERAGE(IF(Table2[[#This Row],[Min_aerobic_1]:[Min_aerobic_2]]="NA",0,Table2[[#This Row],[Min_aerobic_1]:[Min_aerobic_2]]))</f>
        <v>1.0019353526298725E-5</v>
      </c>
    </row>
    <row r="1788" spans="1:18" x14ac:dyDescent="0.35">
      <c r="A1788" s="4" t="s">
        <v>5318</v>
      </c>
      <c r="B1788" s="4" t="s">
        <v>5319</v>
      </c>
      <c r="C1788" s="4" t="s">
        <v>5320</v>
      </c>
      <c r="D1788" s="6">
        <v>4.2224696656532498E-6</v>
      </c>
      <c r="E1788" s="6">
        <v>3.53321322363338E-6</v>
      </c>
      <c r="F1788" s="6">
        <v>4.7852315468212097E-6</v>
      </c>
      <c r="G1788" s="6">
        <v>4.5407344963855899E-6</v>
      </c>
      <c r="H1788" s="6">
        <v>2.4859594230318301E-6</v>
      </c>
      <c r="I1788" s="6">
        <v>2.3709935685116001E-6</v>
      </c>
      <c r="J1788" s="6">
        <v>2.2146897979669401E-6</v>
      </c>
      <c r="K1788" s="6">
        <v>1.9334955528957498E-6</v>
      </c>
      <c r="L1788" s="6">
        <v>2.7679880682527901E-6</v>
      </c>
      <c r="M1788" s="6">
        <v>2.6335148322145101E-6</v>
      </c>
      <c r="N1788" s="4" t="b">
        <f>_xlfn.XLOOKUP(Table2[[#This Row],[Protein]],Table3[name],Table3[subloc_assigned],"")&lt;&gt;""</f>
        <v>0</v>
      </c>
      <c r="O1788" s="6" t="str" cm="1">
        <f t="array" ref="O1788">IF(Table2[[#This Row],[modeled?]]," "&amp;_xlfn.TEXTJOIN(" ",FALSE,_xlfn._xlws.FILTER(Table3[subloc_assigned],Table3[name]=Table2[[#This Row],[Protein]],""))&amp;" ","")</f>
        <v/>
      </c>
      <c r="P1788" s="6" t="b">
        <f>OR(ISNUMBER(FIND(" m ",Table2[[#This Row],[loc?]])),ISNUMBER(FIND(" mm ",Table2[[#This Row],[loc?]])))</f>
        <v>0</v>
      </c>
      <c r="Q1788" s="6" t="b">
        <f>AND(OR(ISNUMBER(FIND(" m ",Table2[[#This Row],[loc?]])),ISNUMBER(FIND(" mm ",Table2[[#This Row],[loc?]]))),SUBSTITUTE(SUBSTITUTE(Table2[[#This Row],[loc?]]," m ","")," mm ","")="")</f>
        <v>0</v>
      </c>
      <c r="R1788" s="36" cm="1">
        <f t="array" ref="R1788">AVERAGE(IF(Table2[[#This Row],[Min_aerobic_1]:[Min_aerobic_2]]="NA",0,Table2[[#This Row],[Min_aerobic_1]:[Min_aerobic_2]]))</f>
        <v>3.8778414446433151E-6</v>
      </c>
    </row>
    <row r="1789" spans="1:18" x14ac:dyDescent="0.35">
      <c r="A1789" s="4" t="s">
        <v>5321</v>
      </c>
      <c r="B1789" s="4" t="s">
        <v>5322</v>
      </c>
      <c r="C1789" s="4" t="s">
        <v>5323</v>
      </c>
      <c r="D1789" s="4">
        <v>5.2715388276120803E-4</v>
      </c>
      <c r="E1789" s="4">
        <v>6.0346560866111996E-4</v>
      </c>
      <c r="F1789" s="4">
        <v>6.32678457146761E-4</v>
      </c>
      <c r="G1789" s="4">
        <v>6.6884624613462501E-4</v>
      </c>
      <c r="H1789" s="4">
        <v>4.3582466437787099E-4</v>
      </c>
      <c r="I1789" s="4">
        <v>4.67280811065364E-4</v>
      </c>
      <c r="J1789" s="4">
        <v>4.5769708988768998E-4</v>
      </c>
      <c r="K1789" s="4">
        <v>5.8398118591340405E-4</v>
      </c>
      <c r="L1789" s="4">
        <v>5.8340717973202904E-4</v>
      </c>
      <c r="M1789" s="4">
        <v>5.8463644602856904E-4</v>
      </c>
      <c r="N1789" s="4" t="b">
        <f>_xlfn.XLOOKUP(Table2[[#This Row],[Protein]],Table3[name],Table3[subloc_assigned],"")&lt;&gt;""</f>
        <v>0</v>
      </c>
      <c r="O1789" s="6" t="str" cm="1">
        <f t="array" ref="O1789">IF(Table2[[#This Row],[modeled?]]," "&amp;_xlfn.TEXTJOIN(" ",FALSE,_xlfn._xlws.FILTER(Table3[subloc_assigned],Table3[name]=Table2[[#This Row],[Protein]],""))&amp;" ","")</f>
        <v/>
      </c>
      <c r="P1789" s="6" t="b">
        <f>OR(ISNUMBER(FIND(" m ",Table2[[#This Row],[loc?]])),ISNUMBER(FIND(" mm ",Table2[[#This Row],[loc?]])))</f>
        <v>0</v>
      </c>
      <c r="Q1789" s="6" t="b">
        <f>AND(OR(ISNUMBER(FIND(" m ",Table2[[#This Row],[loc?]])),ISNUMBER(FIND(" mm ",Table2[[#This Row],[loc?]]))),SUBSTITUTE(SUBSTITUTE(Table2[[#This Row],[loc?]]," m ","")," mm ","")="")</f>
        <v>0</v>
      </c>
      <c r="R1789" s="36" cm="1">
        <f t="array" ref="R1789">AVERAGE(IF(Table2[[#This Row],[Min_aerobic_1]:[Min_aerobic_2]]="NA",0,Table2[[#This Row],[Min_aerobic_1]:[Min_aerobic_2]]))</f>
        <v>5.6530974571116399E-4</v>
      </c>
    </row>
    <row r="1790" spans="1:18" x14ac:dyDescent="0.35">
      <c r="A1790" s="4" t="s">
        <v>5324</v>
      </c>
      <c r="B1790" s="4" t="s">
        <v>5325</v>
      </c>
      <c r="C1790" s="4" t="s">
        <v>5326</v>
      </c>
      <c r="D1790" s="6">
        <v>5.8605841712412001E-5</v>
      </c>
      <c r="E1790" s="6">
        <v>6.6347233769728801E-5</v>
      </c>
      <c r="F1790" s="6">
        <v>2.6238587644896399E-5</v>
      </c>
      <c r="G1790" s="6">
        <v>2.8099153872509101E-5</v>
      </c>
      <c r="H1790" s="6">
        <v>7.4451922229853298E-5</v>
      </c>
      <c r="I1790" s="6">
        <v>7.4193127507311593E-5</v>
      </c>
      <c r="J1790" s="6">
        <v>7.5156354596207903E-5</v>
      </c>
      <c r="K1790" s="6">
        <v>2.5919036270516701E-5</v>
      </c>
      <c r="L1790" s="6">
        <v>2.9823284124474299E-5</v>
      </c>
      <c r="M1790" s="6">
        <v>3.0661339912161498E-5</v>
      </c>
      <c r="N1790" s="4" t="b">
        <f>_xlfn.XLOOKUP(Table2[[#This Row],[Protein]],Table3[name],Table3[subloc_assigned],"")&lt;&gt;""</f>
        <v>0</v>
      </c>
      <c r="O1790" s="6" t="str" cm="1">
        <f t="array" ref="O1790">IF(Table2[[#This Row],[modeled?]]," "&amp;_xlfn.TEXTJOIN(" ",FALSE,_xlfn._xlws.FILTER(Table3[subloc_assigned],Table3[name]=Table2[[#This Row],[Protein]],""))&amp;" ","")</f>
        <v/>
      </c>
      <c r="P1790" s="6" t="b">
        <f>OR(ISNUMBER(FIND(" m ",Table2[[#This Row],[loc?]])),ISNUMBER(FIND(" mm ",Table2[[#This Row],[loc?]])))</f>
        <v>0</v>
      </c>
      <c r="Q1790" s="6" t="b">
        <f>AND(OR(ISNUMBER(FIND(" m ",Table2[[#This Row],[loc?]])),ISNUMBER(FIND(" mm ",Table2[[#This Row],[loc?]]))),SUBSTITUTE(SUBSTITUTE(Table2[[#This Row],[loc?]]," m ","")," mm ","")="")</f>
        <v>0</v>
      </c>
      <c r="R1790" s="36" cm="1">
        <f t="array" ref="R1790">AVERAGE(IF(Table2[[#This Row],[Min_aerobic_1]:[Min_aerobic_2]]="NA",0,Table2[[#This Row],[Min_aerobic_1]:[Min_aerobic_2]]))</f>
        <v>6.2476537741070398E-5</v>
      </c>
    </row>
    <row r="1791" spans="1:18" x14ac:dyDescent="0.35">
      <c r="A1791" s="4" t="s">
        <v>5327</v>
      </c>
      <c r="B1791" s="4" t="s">
        <v>5328</v>
      </c>
      <c r="C1791" s="4" t="s">
        <v>5329</v>
      </c>
      <c r="D1791" s="4">
        <v>1.09678779360416E-4</v>
      </c>
      <c r="E1791" s="4">
        <v>1.10874471233716E-4</v>
      </c>
      <c r="F1791" s="4">
        <v>1.5680282296261499E-4</v>
      </c>
      <c r="G1791" s="4">
        <v>1.4051477237868399E-4</v>
      </c>
      <c r="H1791" s="4">
        <v>1.71123057639304E-4</v>
      </c>
      <c r="I1791" s="4">
        <v>1.85656479238178E-4</v>
      </c>
      <c r="J1791" s="4">
        <v>1.84907784718921E-4</v>
      </c>
      <c r="K1791" s="4">
        <v>1.16602706168587E-4</v>
      </c>
      <c r="L1791" s="4">
        <v>1.62541512756723E-4</v>
      </c>
      <c r="M1791" s="4">
        <v>1.34849340846514E-4</v>
      </c>
      <c r="N1791" s="4" t="b">
        <f>_xlfn.XLOOKUP(Table2[[#This Row],[Protein]],Table3[name],Table3[subloc_assigned],"")&lt;&gt;""</f>
        <v>0</v>
      </c>
      <c r="O1791" s="6" t="str" cm="1">
        <f t="array" ref="O1791">IF(Table2[[#This Row],[modeled?]]," "&amp;_xlfn.TEXTJOIN(" ",FALSE,_xlfn._xlws.FILTER(Table3[subloc_assigned],Table3[name]=Table2[[#This Row],[Protein]],""))&amp;" ","")</f>
        <v/>
      </c>
      <c r="P1791" s="6" t="b">
        <f>OR(ISNUMBER(FIND(" m ",Table2[[#This Row],[loc?]])),ISNUMBER(FIND(" mm ",Table2[[#This Row],[loc?]])))</f>
        <v>0</v>
      </c>
      <c r="Q1791" s="6" t="b">
        <f>AND(OR(ISNUMBER(FIND(" m ",Table2[[#This Row],[loc?]])),ISNUMBER(FIND(" mm ",Table2[[#This Row],[loc?]]))),SUBSTITUTE(SUBSTITUTE(Table2[[#This Row],[loc?]]," m ","")," mm ","")="")</f>
        <v>0</v>
      </c>
      <c r="R1791" s="36" cm="1">
        <f t="array" ref="R1791">AVERAGE(IF(Table2[[#This Row],[Min_aerobic_1]:[Min_aerobic_2]]="NA",0,Table2[[#This Row],[Min_aerobic_1]:[Min_aerobic_2]]))</f>
        <v>1.10276625297066E-4</v>
      </c>
    </row>
    <row r="1792" spans="1:18" x14ac:dyDescent="0.35">
      <c r="A1792" s="4" t="s">
        <v>5330</v>
      </c>
      <c r="B1792" s="4" t="s">
        <v>5331</v>
      </c>
      <c r="C1792" s="4" t="s">
        <v>5332</v>
      </c>
      <c r="D1792" s="6">
        <v>4.2222632009354E-5</v>
      </c>
      <c r="E1792" s="6">
        <v>3.9907794105062898E-5</v>
      </c>
      <c r="F1792" s="6">
        <v>4.30242780901878E-5</v>
      </c>
      <c r="G1792" s="6">
        <v>4.4207372358564303E-5</v>
      </c>
      <c r="H1792" s="6">
        <v>2.57791501312801E-5</v>
      </c>
      <c r="I1792" s="6">
        <v>2.7324925267095599E-5</v>
      </c>
      <c r="J1792" s="6">
        <v>2.7417309961694199E-5</v>
      </c>
      <c r="K1792" s="6">
        <v>3.09925945999057E-5</v>
      </c>
      <c r="L1792" s="6">
        <v>3.2840548519472001E-5</v>
      </c>
      <c r="M1792" s="6">
        <v>3.1380350959696798E-5</v>
      </c>
      <c r="N1792" s="4" t="b">
        <f>_xlfn.XLOOKUP(Table2[[#This Row],[Protein]],Table3[name],Table3[subloc_assigned],"")&lt;&gt;""</f>
        <v>0</v>
      </c>
      <c r="O1792" s="6" t="str" cm="1">
        <f t="array" ref="O1792">IF(Table2[[#This Row],[modeled?]]," "&amp;_xlfn.TEXTJOIN(" ",FALSE,_xlfn._xlws.FILTER(Table3[subloc_assigned],Table3[name]=Table2[[#This Row],[Protein]],""))&amp;" ","")</f>
        <v/>
      </c>
      <c r="P1792" s="6" t="b">
        <f>OR(ISNUMBER(FIND(" m ",Table2[[#This Row],[loc?]])),ISNUMBER(FIND(" mm ",Table2[[#This Row],[loc?]])))</f>
        <v>0</v>
      </c>
      <c r="Q1792" s="6" t="b">
        <f>AND(OR(ISNUMBER(FIND(" m ",Table2[[#This Row],[loc?]])),ISNUMBER(FIND(" mm ",Table2[[#This Row],[loc?]]))),SUBSTITUTE(SUBSTITUTE(Table2[[#This Row],[loc?]]," m ","")," mm ","")="")</f>
        <v>0</v>
      </c>
      <c r="R1792" s="36" cm="1">
        <f t="array" ref="R1792">AVERAGE(IF(Table2[[#This Row],[Min_aerobic_1]:[Min_aerobic_2]]="NA",0,Table2[[#This Row],[Min_aerobic_1]:[Min_aerobic_2]]))</f>
        <v>4.1065213057208446E-5</v>
      </c>
    </row>
    <row r="1793" spans="1:18" x14ac:dyDescent="0.35">
      <c r="A1793" s="4" t="s">
        <v>5333</v>
      </c>
      <c r="B1793" s="4" t="s">
        <v>5334</v>
      </c>
      <c r="C1793" s="4" t="s">
        <v>5335</v>
      </c>
      <c r="D1793" s="6">
        <v>9.1176127488316507E-6</v>
      </c>
      <c r="E1793" s="6">
        <v>7.6177995645141802E-6</v>
      </c>
      <c r="F1793" s="6">
        <v>9.1851641606268706E-6</v>
      </c>
      <c r="G1793" s="6">
        <v>9.0289245105287004E-6</v>
      </c>
      <c r="H1793" s="6">
        <v>7.2609857214940699E-6</v>
      </c>
      <c r="I1793" s="6">
        <v>7.4316567263124199E-6</v>
      </c>
      <c r="J1793" s="6">
        <v>7.8937921927195098E-6</v>
      </c>
      <c r="K1793" s="6">
        <v>6.4256052005370902E-6</v>
      </c>
      <c r="L1793" s="6">
        <v>6.74747636318239E-6</v>
      </c>
      <c r="M1793" s="6">
        <v>7.0530406425112698E-6</v>
      </c>
      <c r="N1793" s="4" t="b">
        <f>_xlfn.XLOOKUP(Table2[[#This Row],[Protein]],Table3[name],Table3[subloc_assigned],"")&lt;&gt;""</f>
        <v>1</v>
      </c>
      <c r="O1793" s="6" t="str" cm="1">
        <f t="array" ref="O1793">IF(Table2[[#This Row],[modeled?]]," "&amp;_xlfn.TEXTJOIN(" ",FALSE,_xlfn._xlws.FILTER(Table3[subloc_assigned],Table3[name]=Table2[[#This Row],[Protein]],""))&amp;" ","")</f>
        <v xml:space="preserve"> mm </v>
      </c>
      <c r="P1793" s="6" t="b">
        <f>OR(ISNUMBER(FIND(" m ",Table2[[#This Row],[loc?]])),ISNUMBER(FIND(" mm ",Table2[[#This Row],[loc?]])))</f>
        <v>1</v>
      </c>
      <c r="Q1793" s="6" t="b">
        <f>AND(OR(ISNUMBER(FIND(" m ",Table2[[#This Row],[loc?]])),ISNUMBER(FIND(" mm ",Table2[[#This Row],[loc?]]))),SUBSTITUTE(SUBSTITUTE(Table2[[#This Row],[loc?]]," m ","")," mm ","")="")</f>
        <v>1</v>
      </c>
      <c r="R1793" s="36" cm="1">
        <f t="array" ref="R1793">AVERAGE(IF(Table2[[#This Row],[Min_aerobic_1]:[Min_aerobic_2]]="NA",0,Table2[[#This Row],[Min_aerobic_1]:[Min_aerobic_2]]))</f>
        <v>8.3677061566729154E-6</v>
      </c>
    </row>
    <row r="1794" spans="1:18" x14ac:dyDescent="0.35">
      <c r="A1794" s="4" t="s">
        <v>5336</v>
      </c>
      <c r="B1794" s="4" t="s">
        <v>5337</v>
      </c>
      <c r="C1794" s="4" t="s">
        <v>5338</v>
      </c>
      <c r="D1794" s="4">
        <v>5.3051232595366295E-4</v>
      </c>
      <c r="E1794" s="4">
        <v>4.7003273979284997E-4</v>
      </c>
      <c r="F1794" s="4">
        <v>3.3905375159650597E-4</v>
      </c>
      <c r="G1794" s="4">
        <v>3.4556998127453E-4</v>
      </c>
      <c r="H1794" s="4">
        <v>1.0498978279579799E-3</v>
      </c>
      <c r="I1794" s="4">
        <v>1.03127361978793E-3</v>
      </c>
      <c r="J1794" s="4">
        <v>1.05943709391577E-3</v>
      </c>
      <c r="K1794" s="4">
        <v>7.0274968071878398E-4</v>
      </c>
      <c r="L1794" s="4">
        <v>8.0348223641674805E-4</v>
      </c>
      <c r="M1794" s="4">
        <v>8.0462218675098898E-4</v>
      </c>
      <c r="N1794" s="4" t="b">
        <f>_xlfn.XLOOKUP(Table2[[#This Row],[Protein]],Table3[name],Table3[subloc_assigned],"")&lt;&gt;""</f>
        <v>0</v>
      </c>
      <c r="O1794" s="6" t="str" cm="1">
        <f t="array" ref="O1794">IF(Table2[[#This Row],[modeled?]]," "&amp;_xlfn.TEXTJOIN(" ",FALSE,_xlfn._xlws.FILTER(Table3[subloc_assigned],Table3[name]=Table2[[#This Row],[Protein]],""))&amp;" ","")</f>
        <v/>
      </c>
      <c r="P1794" s="6" t="b">
        <f>OR(ISNUMBER(FIND(" m ",Table2[[#This Row],[loc?]])),ISNUMBER(FIND(" mm ",Table2[[#This Row],[loc?]])))</f>
        <v>0</v>
      </c>
      <c r="Q1794" s="6" t="b">
        <f>AND(OR(ISNUMBER(FIND(" m ",Table2[[#This Row],[loc?]])),ISNUMBER(FIND(" mm ",Table2[[#This Row],[loc?]]))),SUBSTITUTE(SUBSTITUTE(Table2[[#This Row],[loc?]]," m ","")," mm ","")="")</f>
        <v>0</v>
      </c>
      <c r="R1794" s="36" cm="1">
        <f t="array" ref="R1794">AVERAGE(IF(Table2[[#This Row],[Min_aerobic_1]:[Min_aerobic_2]]="NA",0,Table2[[#This Row],[Min_aerobic_1]:[Min_aerobic_2]]))</f>
        <v>5.0027253287325644E-4</v>
      </c>
    </row>
    <row r="1795" spans="1:18" x14ac:dyDescent="0.35">
      <c r="A1795" s="4" t="s">
        <v>5339</v>
      </c>
      <c r="B1795" s="4" t="s">
        <v>5340</v>
      </c>
      <c r="C1795" s="4" t="s">
        <v>5341</v>
      </c>
      <c r="D1795" s="6">
        <v>2.3596173987692199E-6</v>
      </c>
      <c r="E1795" s="6">
        <v>2.3759584856298502E-6</v>
      </c>
      <c r="F1795" s="6">
        <v>2.51292251827149E-6</v>
      </c>
      <c r="G1795" s="6">
        <v>2.8768508703613E-6</v>
      </c>
      <c r="H1795" s="6">
        <v>4.9084407599350698E-6</v>
      </c>
      <c r="I1795" s="6">
        <v>5.2081556353462303E-6</v>
      </c>
      <c r="J1795" s="6">
        <v>5.3530465051253497E-6</v>
      </c>
      <c r="K1795" s="6">
        <v>5.3888723264833602E-6</v>
      </c>
      <c r="L1795" s="6">
        <v>6.5724144065345904E-6</v>
      </c>
      <c r="M1795" s="6">
        <v>5.9636251575857204E-6</v>
      </c>
      <c r="N1795" s="4" t="b">
        <f>_xlfn.XLOOKUP(Table2[[#This Row],[Protein]],Table3[name],Table3[subloc_assigned],"")&lt;&gt;""</f>
        <v>0</v>
      </c>
      <c r="O1795" s="6" t="str" cm="1">
        <f t="array" ref="O1795">IF(Table2[[#This Row],[modeled?]]," "&amp;_xlfn.TEXTJOIN(" ",FALSE,_xlfn._xlws.FILTER(Table3[subloc_assigned],Table3[name]=Table2[[#This Row],[Protein]],""))&amp;" ","")</f>
        <v/>
      </c>
      <c r="P1795" s="6" t="b">
        <f>OR(ISNUMBER(FIND(" m ",Table2[[#This Row],[loc?]])),ISNUMBER(FIND(" mm ",Table2[[#This Row],[loc?]])))</f>
        <v>0</v>
      </c>
      <c r="Q1795" s="6" t="b">
        <f>AND(OR(ISNUMBER(FIND(" m ",Table2[[#This Row],[loc?]])),ISNUMBER(FIND(" mm ",Table2[[#This Row],[loc?]]))),SUBSTITUTE(SUBSTITUTE(Table2[[#This Row],[loc?]]," m ","")," mm ","")="")</f>
        <v>0</v>
      </c>
      <c r="R1795" s="36" cm="1">
        <f t="array" ref="R1795">AVERAGE(IF(Table2[[#This Row],[Min_aerobic_1]:[Min_aerobic_2]]="NA",0,Table2[[#This Row],[Min_aerobic_1]:[Min_aerobic_2]]))</f>
        <v>2.3677879421995348E-6</v>
      </c>
    </row>
    <row r="1796" spans="1:18" x14ac:dyDescent="0.35">
      <c r="A1796" s="4" t="s">
        <v>5342</v>
      </c>
      <c r="B1796" s="4" t="s">
        <v>5343</v>
      </c>
      <c r="C1796" s="4" t="s">
        <v>5344</v>
      </c>
      <c r="D1796" s="4">
        <v>1.34334061032172E-4</v>
      </c>
      <c r="E1796" s="4">
        <v>1.2906435980952001E-4</v>
      </c>
      <c r="F1796" s="6">
        <v>8.2006791514070094E-5</v>
      </c>
      <c r="G1796" s="6">
        <v>7.8545301241911205E-5</v>
      </c>
      <c r="H1796" s="4">
        <v>1.08845426644948E-4</v>
      </c>
      <c r="I1796" s="4">
        <v>1.06914377456193E-4</v>
      </c>
      <c r="J1796" s="4">
        <v>1.06632873459185E-4</v>
      </c>
      <c r="K1796" s="6">
        <v>8.66685754616115E-5</v>
      </c>
      <c r="L1796" s="6">
        <v>9.4026565728029293E-5</v>
      </c>
      <c r="M1796" s="6">
        <v>9.5360942945332705E-5</v>
      </c>
      <c r="N1796" s="4" t="b">
        <f>_xlfn.XLOOKUP(Table2[[#This Row],[Protein]],Table3[name],Table3[subloc_assigned],"")&lt;&gt;""</f>
        <v>0</v>
      </c>
      <c r="O1796" s="6" t="str" cm="1">
        <f t="array" ref="O1796">IF(Table2[[#This Row],[modeled?]]," "&amp;_xlfn.TEXTJOIN(" ",FALSE,_xlfn._xlws.FILTER(Table3[subloc_assigned],Table3[name]=Table2[[#This Row],[Protein]],""))&amp;" ","")</f>
        <v/>
      </c>
      <c r="P1796" s="6" t="b">
        <f>OR(ISNUMBER(FIND(" m ",Table2[[#This Row],[loc?]])),ISNUMBER(FIND(" mm ",Table2[[#This Row],[loc?]])))</f>
        <v>0</v>
      </c>
      <c r="Q1796" s="6" t="b">
        <f>AND(OR(ISNUMBER(FIND(" m ",Table2[[#This Row],[loc?]])),ISNUMBER(FIND(" mm ",Table2[[#This Row],[loc?]]))),SUBSTITUTE(SUBSTITUTE(Table2[[#This Row],[loc?]]," m ","")," mm ","")="")</f>
        <v>0</v>
      </c>
      <c r="R1796" s="36" cm="1">
        <f t="array" ref="R1796">AVERAGE(IF(Table2[[#This Row],[Min_aerobic_1]:[Min_aerobic_2]]="NA",0,Table2[[#This Row],[Min_aerobic_1]:[Min_aerobic_2]]))</f>
        <v>1.3169921042084599E-4</v>
      </c>
    </row>
    <row r="1797" spans="1:18" x14ac:dyDescent="0.35">
      <c r="A1797" s="4" t="s">
        <v>5345</v>
      </c>
      <c r="B1797" s="4" t="s">
        <v>5346</v>
      </c>
      <c r="C1797" s="4" t="s">
        <v>5347</v>
      </c>
      <c r="D1797" s="6">
        <v>1.14836593613787E-7</v>
      </c>
      <c r="E1797" s="6">
        <v>9.7649284340516404E-8</v>
      </c>
      <c r="F1797" s="6">
        <v>1.3469452694591501E-6</v>
      </c>
      <c r="G1797" s="6">
        <v>1.34342897422609E-6</v>
      </c>
      <c r="H1797" s="6">
        <v>1.3684968986291899E-7</v>
      </c>
      <c r="I1797" s="6">
        <v>1.2228218611060201E-7</v>
      </c>
      <c r="J1797" s="6">
        <v>1.8646489495935299E-7</v>
      </c>
      <c r="K1797" s="6">
        <v>6.9354663381754898E-7</v>
      </c>
      <c r="L1797" s="6">
        <v>6.8862201879646497E-7</v>
      </c>
      <c r="M1797" s="6">
        <v>6.7399865291615095E-7</v>
      </c>
      <c r="N1797" s="4" t="b">
        <f>_xlfn.XLOOKUP(Table2[[#This Row],[Protein]],Table3[name],Table3[subloc_assigned],"")&lt;&gt;""</f>
        <v>0</v>
      </c>
      <c r="O1797" s="6" t="str" cm="1">
        <f t="array" ref="O1797">IF(Table2[[#This Row],[modeled?]]," "&amp;_xlfn.TEXTJOIN(" ",FALSE,_xlfn._xlws.FILTER(Table3[subloc_assigned],Table3[name]=Table2[[#This Row],[Protein]],""))&amp;" ","")</f>
        <v/>
      </c>
      <c r="P1797" s="6" t="b">
        <f>OR(ISNUMBER(FIND(" m ",Table2[[#This Row],[loc?]])),ISNUMBER(FIND(" mm ",Table2[[#This Row],[loc?]])))</f>
        <v>0</v>
      </c>
      <c r="Q1797" s="6" t="b">
        <f>AND(OR(ISNUMBER(FIND(" m ",Table2[[#This Row],[loc?]])),ISNUMBER(FIND(" mm ",Table2[[#This Row],[loc?]]))),SUBSTITUTE(SUBSTITUTE(Table2[[#This Row],[loc?]]," m ","")," mm ","")="")</f>
        <v>0</v>
      </c>
      <c r="R1797" s="36" cm="1">
        <f t="array" ref="R1797">AVERAGE(IF(Table2[[#This Row],[Min_aerobic_1]:[Min_aerobic_2]]="NA",0,Table2[[#This Row],[Min_aerobic_1]:[Min_aerobic_2]]))</f>
        <v>1.0624293897715171E-7</v>
      </c>
    </row>
    <row r="1798" spans="1:18" x14ac:dyDescent="0.35">
      <c r="A1798" s="4" t="s">
        <v>5348</v>
      </c>
      <c r="B1798" s="4" t="s">
        <v>5349</v>
      </c>
      <c r="C1798" s="4" t="s">
        <v>5350</v>
      </c>
      <c r="D1798" s="6">
        <v>8.6807081727091101E-7</v>
      </c>
      <c r="E1798" s="6">
        <v>7.3416146393650098E-7</v>
      </c>
      <c r="F1798" s="6">
        <v>9.9692331281728897E-7</v>
      </c>
      <c r="G1798" s="6">
        <v>9.79067386039276E-7</v>
      </c>
      <c r="H1798" s="6">
        <v>1.3208314754122201E-6</v>
      </c>
      <c r="I1798" s="6">
        <v>1.2215778348346601E-6</v>
      </c>
      <c r="J1798" s="6">
        <v>1.36024314348793E-6</v>
      </c>
      <c r="K1798" s="6">
        <v>1.1557558079392599E-6</v>
      </c>
      <c r="L1798" s="6">
        <v>1.3317866062481301E-6</v>
      </c>
      <c r="M1798" s="6">
        <v>1.32853508290811E-6</v>
      </c>
      <c r="N1798" s="4" t="b">
        <f>_xlfn.XLOOKUP(Table2[[#This Row],[Protein]],Table3[name],Table3[subloc_assigned],"")&lt;&gt;""</f>
        <v>0</v>
      </c>
      <c r="O1798" s="6" t="str" cm="1">
        <f t="array" ref="O1798">IF(Table2[[#This Row],[modeled?]]," "&amp;_xlfn.TEXTJOIN(" ",FALSE,_xlfn._xlws.FILTER(Table3[subloc_assigned],Table3[name]=Table2[[#This Row],[Protein]],""))&amp;" ","")</f>
        <v/>
      </c>
      <c r="P1798" s="6" t="b">
        <f>OR(ISNUMBER(FIND(" m ",Table2[[#This Row],[loc?]])),ISNUMBER(FIND(" mm ",Table2[[#This Row],[loc?]])))</f>
        <v>0</v>
      </c>
      <c r="Q1798" s="6" t="b">
        <f>AND(OR(ISNUMBER(FIND(" m ",Table2[[#This Row],[loc?]])),ISNUMBER(FIND(" mm ",Table2[[#This Row],[loc?]]))),SUBSTITUTE(SUBSTITUTE(Table2[[#This Row],[loc?]]," m ","")," mm ","")="")</f>
        <v>0</v>
      </c>
      <c r="R1798" s="36" cm="1">
        <f t="array" ref="R1798">AVERAGE(IF(Table2[[#This Row],[Min_aerobic_1]:[Min_aerobic_2]]="NA",0,Table2[[#This Row],[Min_aerobic_1]:[Min_aerobic_2]]))</f>
        <v>8.0111614060370594E-7</v>
      </c>
    </row>
    <row r="1799" spans="1:18" x14ac:dyDescent="0.35">
      <c r="A1799" s="4" t="s">
        <v>5351</v>
      </c>
      <c r="B1799" s="4" t="s">
        <v>5352</v>
      </c>
      <c r="C1799" s="4" t="s">
        <v>5353</v>
      </c>
      <c r="D1799" s="4">
        <v>2.3070993191467401E-4</v>
      </c>
      <c r="E1799" s="4">
        <v>2.2090399604392201E-4</v>
      </c>
      <c r="F1799" s="6">
        <v>5.2911399737886599E-5</v>
      </c>
      <c r="G1799" s="6">
        <v>6.0273981080505901E-5</v>
      </c>
      <c r="H1799" s="4">
        <v>1.4851544009755201E-4</v>
      </c>
      <c r="I1799" s="4">
        <v>1.49300637528242E-4</v>
      </c>
      <c r="J1799" s="4">
        <v>1.5569014303736E-4</v>
      </c>
      <c r="K1799" s="6">
        <v>5.1376655878598602E-5</v>
      </c>
      <c r="L1799" s="6">
        <v>5.3172590437395202E-5</v>
      </c>
      <c r="M1799" s="6">
        <v>5.3264490774635202E-5</v>
      </c>
      <c r="N1799" s="4" t="b">
        <f>_xlfn.XLOOKUP(Table2[[#This Row],[Protein]],Table3[name],Table3[subloc_assigned],"")&lt;&gt;""</f>
        <v>1</v>
      </c>
      <c r="O1799" s="6" t="str" cm="1">
        <f t="array" ref="O1799">IF(Table2[[#This Row],[modeled?]]," "&amp;_xlfn.TEXTJOIN(" ",FALSE,_xlfn._xlws.FILTER(Table3[subloc_assigned],Table3[name]=Table2[[#This Row],[Protein]],""))&amp;" ","")</f>
        <v xml:space="preserve"> m </v>
      </c>
      <c r="P1799" s="6" t="b">
        <f>OR(ISNUMBER(FIND(" m ",Table2[[#This Row],[loc?]])),ISNUMBER(FIND(" mm ",Table2[[#This Row],[loc?]])))</f>
        <v>1</v>
      </c>
      <c r="Q1799" s="6" t="b">
        <f>AND(OR(ISNUMBER(FIND(" m ",Table2[[#This Row],[loc?]])),ISNUMBER(FIND(" mm ",Table2[[#This Row],[loc?]]))),SUBSTITUTE(SUBSTITUTE(Table2[[#This Row],[loc?]]," m ","")," mm ","")="")</f>
        <v>1</v>
      </c>
      <c r="R1799" s="36" cm="1">
        <f t="array" ref="R1799">AVERAGE(IF(Table2[[#This Row],[Min_aerobic_1]:[Min_aerobic_2]]="NA",0,Table2[[#This Row],[Min_aerobic_1]:[Min_aerobic_2]]))</f>
        <v>2.2580696397929802E-4</v>
      </c>
    </row>
    <row r="1800" spans="1:18" x14ac:dyDescent="0.35">
      <c r="A1800" s="4" t="s">
        <v>5354</v>
      </c>
      <c r="B1800" s="4" t="s">
        <v>5355</v>
      </c>
      <c r="C1800" s="4" t="s">
        <v>5356</v>
      </c>
      <c r="D1800" s="6">
        <v>4.7627576752592499E-6</v>
      </c>
      <c r="E1800" s="6">
        <v>4.2793201334073601E-6</v>
      </c>
      <c r="F1800" s="6">
        <v>5.5788030559471798E-6</v>
      </c>
      <c r="G1800" s="6">
        <v>5.8611303657292602E-6</v>
      </c>
      <c r="H1800" s="4" t="s">
        <v>19</v>
      </c>
      <c r="I1800" s="4" t="s">
        <v>19</v>
      </c>
      <c r="J1800" s="4" t="s">
        <v>19</v>
      </c>
      <c r="K1800" s="4" t="s">
        <v>19</v>
      </c>
      <c r="L1800" s="4" t="s">
        <v>19</v>
      </c>
      <c r="M1800" s="4" t="s">
        <v>19</v>
      </c>
      <c r="N1800" s="4" t="b">
        <f>_xlfn.XLOOKUP(Table2[[#This Row],[Protein]],Table3[name],Table3[subloc_assigned],"")&lt;&gt;""</f>
        <v>0</v>
      </c>
      <c r="O1800" s="6" t="str" cm="1">
        <f t="array" ref="O1800">IF(Table2[[#This Row],[modeled?]]," "&amp;_xlfn.TEXTJOIN(" ",FALSE,_xlfn._xlws.FILTER(Table3[subloc_assigned],Table3[name]=Table2[[#This Row],[Protein]],""))&amp;" ","")</f>
        <v/>
      </c>
      <c r="P1800" s="6" t="b">
        <f>OR(ISNUMBER(FIND(" m ",Table2[[#This Row],[loc?]])),ISNUMBER(FIND(" mm ",Table2[[#This Row],[loc?]])))</f>
        <v>0</v>
      </c>
      <c r="Q1800" s="6" t="b">
        <f>AND(OR(ISNUMBER(FIND(" m ",Table2[[#This Row],[loc?]])),ISNUMBER(FIND(" mm ",Table2[[#This Row],[loc?]]))),SUBSTITUTE(SUBSTITUTE(Table2[[#This Row],[loc?]]," m ","")," mm ","")="")</f>
        <v>0</v>
      </c>
      <c r="R1800" s="36" cm="1">
        <f t="array" ref="R1800">AVERAGE(IF(Table2[[#This Row],[Min_aerobic_1]:[Min_aerobic_2]]="NA",0,Table2[[#This Row],[Min_aerobic_1]:[Min_aerobic_2]]))</f>
        <v>4.521038904333305E-6</v>
      </c>
    </row>
    <row r="1801" spans="1:18" x14ac:dyDescent="0.35">
      <c r="A1801" s="4" t="s">
        <v>5357</v>
      </c>
      <c r="B1801" s="4" t="s">
        <v>5358</v>
      </c>
      <c r="C1801" s="4" t="s">
        <v>5359</v>
      </c>
      <c r="D1801" s="6">
        <v>1.3635199596377701E-5</v>
      </c>
      <c r="E1801" s="6">
        <v>1.5571324810398E-5</v>
      </c>
      <c r="F1801" s="6">
        <v>1.6451602115994802E-5</v>
      </c>
      <c r="G1801" s="6">
        <v>1.7100909357944101E-5</v>
      </c>
      <c r="H1801" s="6">
        <v>1.08213435999012E-5</v>
      </c>
      <c r="I1801" s="6">
        <v>1.0399314750622401E-5</v>
      </c>
      <c r="J1801" s="6">
        <v>1.18126140184094E-5</v>
      </c>
      <c r="K1801" s="6">
        <v>1.0643470935540901E-5</v>
      </c>
      <c r="L1801" s="6">
        <v>1.12945817842217E-5</v>
      </c>
      <c r="M1801" s="6">
        <v>1.18209411174461E-5</v>
      </c>
      <c r="N1801" s="4" t="b">
        <f>_xlfn.XLOOKUP(Table2[[#This Row],[Protein]],Table3[name],Table3[subloc_assigned],"")&lt;&gt;""</f>
        <v>0</v>
      </c>
      <c r="O1801" s="6" t="str" cm="1">
        <f t="array" ref="O1801">IF(Table2[[#This Row],[modeled?]]," "&amp;_xlfn.TEXTJOIN(" ",FALSE,_xlfn._xlws.FILTER(Table3[subloc_assigned],Table3[name]=Table2[[#This Row],[Protein]],""))&amp;" ","")</f>
        <v/>
      </c>
      <c r="P1801" s="6" t="b">
        <f>OR(ISNUMBER(FIND(" m ",Table2[[#This Row],[loc?]])),ISNUMBER(FIND(" mm ",Table2[[#This Row],[loc?]])))</f>
        <v>0</v>
      </c>
      <c r="Q1801" s="6" t="b">
        <f>AND(OR(ISNUMBER(FIND(" m ",Table2[[#This Row],[loc?]])),ISNUMBER(FIND(" mm ",Table2[[#This Row],[loc?]]))),SUBSTITUTE(SUBSTITUTE(Table2[[#This Row],[loc?]]," m ","")," mm ","")="")</f>
        <v>0</v>
      </c>
      <c r="R1801" s="36" cm="1">
        <f t="array" ref="R1801">AVERAGE(IF(Table2[[#This Row],[Min_aerobic_1]:[Min_aerobic_2]]="NA",0,Table2[[#This Row],[Min_aerobic_1]:[Min_aerobic_2]]))</f>
        <v>1.4603262203387849E-5</v>
      </c>
    </row>
    <row r="1802" spans="1:18" x14ac:dyDescent="0.35">
      <c r="A1802" s="4" t="s">
        <v>5360</v>
      </c>
      <c r="B1802" s="4" t="s">
        <v>5361</v>
      </c>
      <c r="C1802" s="4" t="s">
        <v>5362</v>
      </c>
      <c r="D1802" s="6">
        <v>6.6243023844141704E-5</v>
      </c>
      <c r="E1802" s="6">
        <v>7.2934242102692105E-5</v>
      </c>
      <c r="F1802" s="6">
        <v>7.8825557448722604E-5</v>
      </c>
      <c r="G1802" s="6">
        <v>8.1134782077207506E-5</v>
      </c>
      <c r="H1802" s="6">
        <v>8.3042836227051805E-5</v>
      </c>
      <c r="I1802" s="6">
        <v>8.1703967475210595E-5</v>
      </c>
      <c r="J1802" s="6">
        <v>8.4828663287588504E-5</v>
      </c>
      <c r="K1802" s="6">
        <v>9.5708191886243696E-5</v>
      </c>
      <c r="L1802" s="6">
        <v>9.9265102783674305E-5</v>
      </c>
      <c r="M1802" s="6">
        <v>9.8210095324385494E-5</v>
      </c>
      <c r="N1802" s="4" t="b">
        <f>_xlfn.XLOOKUP(Table2[[#This Row],[Protein]],Table3[name],Table3[subloc_assigned],"")&lt;&gt;""</f>
        <v>0</v>
      </c>
      <c r="O1802" s="6" t="str" cm="1">
        <f t="array" ref="O1802">IF(Table2[[#This Row],[modeled?]]," "&amp;_xlfn.TEXTJOIN(" ",FALSE,_xlfn._xlws.FILTER(Table3[subloc_assigned],Table3[name]=Table2[[#This Row],[Protein]],""))&amp;" ","")</f>
        <v/>
      </c>
      <c r="P1802" s="6" t="b">
        <f>OR(ISNUMBER(FIND(" m ",Table2[[#This Row],[loc?]])),ISNUMBER(FIND(" mm ",Table2[[#This Row],[loc?]])))</f>
        <v>0</v>
      </c>
      <c r="Q1802" s="6" t="b">
        <f>AND(OR(ISNUMBER(FIND(" m ",Table2[[#This Row],[loc?]])),ISNUMBER(FIND(" mm ",Table2[[#This Row],[loc?]]))),SUBSTITUTE(SUBSTITUTE(Table2[[#This Row],[loc?]]," m ","")," mm ","")="")</f>
        <v>0</v>
      </c>
      <c r="R1802" s="36" cm="1">
        <f t="array" ref="R1802">AVERAGE(IF(Table2[[#This Row],[Min_aerobic_1]:[Min_aerobic_2]]="NA",0,Table2[[#This Row],[Min_aerobic_1]:[Min_aerobic_2]]))</f>
        <v>6.9588632973416911E-5</v>
      </c>
    </row>
    <row r="1803" spans="1:18" x14ac:dyDescent="0.35">
      <c r="A1803" s="4" t="s">
        <v>5363</v>
      </c>
      <c r="B1803" s="4" t="s">
        <v>5364</v>
      </c>
      <c r="C1803" s="4" t="s">
        <v>5365</v>
      </c>
      <c r="D1803" s="4">
        <v>3.9669376786777001E-4</v>
      </c>
      <c r="E1803" s="4">
        <v>4.58491015865023E-4</v>
      </c>
      <c r="F1803" s="4">
        <v>5.5934215888387795E-4</v>
      </c>
      <c r="G1803" s="4">
        <v>5.8622162845663596E-4</v>
      </c>
      <c r="H1803" s="4">
        <v>6.1994793608507895E-4</v>
      </c>
      <c r="I1803" s="4">
        <v>6.3298662364599399E-4</v>
      </c>
      <c r="J1803" s="4">
        <v>6.0742253619685302E-4</v>
      </c>
      <c r="K1803" s="4">
        <v>5.8455869985798601E-4</v>
      </c>
      <c r="L1803" s="4">
        <v>6.0468952480153095E-4</v>
      </c>
      <c r="M1803" s="4">
        <v>5.9946344274897101E-4</v>
      </c>
      <c r="N1803" s="4" t="b">
        <f>_xlfn.XLOOKUP(Table2[[#This Row],[Protein]],Table3[name],Table3[subloc_assigned],"")&lt;&gt;""</f>
        <v>1</v>
      </c>
      <c r="O1803" s="6" t="str" cm="1">
        <f t="array" ref="O1803">IF(Table2[[#This Row],[modeled?]]," "&amp;_xlfn.TEXTJOIN(" ",FALSE,_xlfn._xlws.FILTER(Table3[subloc_assigned],Table3[name]=Table2[[#This Row],[Protein]],""))&amp;" ","")</f>
        <v xml:space="preserve"> c </v>
      </c>
      <c r="P1803" s="6" t="b">
        <f>OR(ISNUMBER(FIND(" m ",Table2[[#This Row],[loc?]])),ISNUMBER(FIND(" mm ",Table2[[#This Row],[loc?]])))</f>
        <v>0</v>
      </c>
      <c r="Q1803" s="6" t="b">
        <f>AND(OR(ISNUMBER(FIND(" m ",Table2[[#This Row],[loc?]])),ISNUMBER(FIND(" mm ",Table2[[#This Row],[loc?]]))),SUBSTITUTE(SUBSTITUTE(Table2[[#This Row],[loc?]]," m ","")," mm ","")="")</f>
        <v>0</v>
      </c>
      <c r="R1803" s="36" cm="1">
        <f t="array" ref="R1803">AVERAGE(IF(Table2[[#This Row],[Min_aerobic_1]:[Min_aerobic_2]]="NA",0,Table2[[#This Row],[Min_aerobic_1]:[Min_aerobic_2]]))</f>
        <v>4.275923918663965E-4</v>
      </c>
    </row>
    <row r="1804" spans="1:18" x14ac:dyDescent="0.35">
      <c r="A1804" s="4" t="s">
        <v>5366</v>
      </c>
      <c r="B1804" s="4" t="s">
        <v>5367</v>
      </c>
      <c r="C1804" s="4" t="s">
        <v>5368</v>
      </c>
      <c r="D1804" s="6">
        <v>1.0519855788169E-5</v>
      </c>
      <c r="E1804" s="6">
        <v>1.1874426451240799E-5</v>
      </c>
      <c r="F1804" s="6">
        <v>1.3737137061292101E-5</v>
      </c>
      <c r="G1804" s="6">
        <v>1.37522740792074E-5</v>
      </c>
      <c r="H1804" s="6">
        <v>8.78292089931188E-6</v>
      </c>
      <c r="I1804" s="6">
        <v>8.9341305549572694E-6</v>
      </c>
      <c r="J1804" s="6">
        <v>9.1047481774551904E-6</v>
      </c>
      <c r="K1804" s="6">
        <v>1.2303281042598099E-5</v>
      </c>
      <c r="L1804" s="6">
        <v>1.2569202504920701E-5</v>
      </c>
      <c r="M1804" s="6">
        <v>1.24225351193949E-5</v>
      </c>
      <c r="N1804" s="4" t="b">
        <f>_xlfn.XLOOKUP(Table2[[#This Row],[Protein]],Table3[name],Table3[subloc_assigned],"")&lt;&gt;""</f>
        <v>0</v>
      </c>
      <c r="O1804" s="6" t="str" cm="1">
        <f t="array" ref="O1804">IF(Table2[[#This Row],[modeled?]]," "&amp;_xlfn.TEXTJOIN(" ",FALSE,_xlfn._xlws.FILTER(Table3[subloc_assigned],Table3[name]=Table2[[#This Row],[Protein]],""))&amp;" ","")</f>
        <v/>
      </c>
      <c r="P1804" s="6" t="b">
        <f>OR(ISNUMBER(FIND(" m ",Table2[[#This Row],[loc?]])),ISNUMBER(FIND(" mm ",Table2[[#This Row],[loc?]])))</f>
        <v>0</v>
      </c>
      <c r="Q1804" s="6" t="b">
        <f>AND(OR(ISNUMBER(FIND(" m ",Table2[[#This Row],[loc?]])),ISNUMBER(FIND(" mm ",Table2[[#This Row],[loc?]]))),SUBSTITUTE(SUBSTITUTE(Table2[[#This Row],[loc?]]," m ","")," mm ","")="")</f>
        <v>0</v>
      </c>
      <c r="R1804" s="36" cm="1">
        <f t="array" ref="R1804">AVERAGE(IF(Table2[[#This Row],[Min_aerobic_1]:[Min_aerobic_2]]="NA",0,Table2[[#This Row],[Min_aerobic_1]:[Min_aerobic_2]]))</f>
        <v>1.1197141119704899E-5</v>
      </c>
    </row>
    <row r="1805" spans="1:18" x14ac:dyDescent="0.35">
      <c r="A1805" s="4" t="s">
        <v>5369</v>
      </c>
      <c r="B1805" s="4" t="s">
        <v>5370</v>
      </c>
      <c r="C1805" s="4" t="s">
        <v>5371</v>
      </c>
      <c r="D1805" s="6">
        <v>1.88642806617692E-5</v>
      </c>
      <c r="E1805" s="6">
        <v>1.5700424025354398E-5</v>
      </c>
      <c r="F1805" s="6">
        <v>1.8564366503033601E-5</v>
      </c>
      <c r="G1805" s="6">
        <v>1.9364610878869899E-5</v>
      </c>
      <c r="H1805" s="6">
        <v>2.3827299987470599E-5</v>
      </c>
      <c r="I1805" s="6">
        <v>2.5269758421825401E-5</v>
      </c>
      <c r="J1805" s="6">
        <v>2.3996349454721499E-5</v>
      </c>
      <c r="K1805" s="6">
        <v>1.5510290592628301E-5</v>
      </c>
      <c r="L1805" s="6">
        <v>1.72257958487913E-5</v>
      </c>
      <c r="M1805" s="6">
        <v>1.7474498123407901E-5</v>
      </c>
      <c r="N1805" s="4" t="b">
        <f>_xlfn.XLOOKUP(Table2[[#This Row],[Protein]],Table3[name],Table3[subloc_assigned],"")&lt;&gt;""</f>
        <v>0</v>
      </c>
      <c r="O1805" s="6" t="str" cm="1">
        <f t="array" ref="O1805">IF(Table2[[#This Row],[modeled?]]," "&amp;_xlfn.TEXTJOIN(" ",FALSE,_xlfn._xlws.FILTER(Table3[subloc_assigned],Table3[name]=Table2[[#This Row],[Protein]],""))&amp;" ","")</f>
        <v/>
      </c>
      <c r="P1805" s="6" t="b">
        <f>OR(ISNUMBER(FIND(" m ",Table2[[#This Row],[loc?]])),ISNUMBER(FIND(" mm ",Table2[[#This Row],[loc?]])))</f>
        <v>0</v>
      </c>
      <c r="Q1805" s="6" t="b">
        <f>AND(OR(ISNUMBER(FIND(" m ",Table2[[#This Row],[loc?]])),ISNUMBER(FIND(" mm ",Table2[[#This Row],[loc?]]))),SUBSTITUTE(SUBSTITUTE(Table2[[#This Row],[loc?]]," m ","")," mm ","")="")</f>
        <v>0</v>
      </c>
      <c r="R1805" s="36" cm="1">
        <f t="array" ref="R1805">AVERAGE(IF(Table2[[#This Row],[Min_aerobic_1]:[Min_aerobic_2]]="NA",0,Table2[[#This Row],[Min_aerobic_1]:[Min_aerobic_2]]))</f>
        <v>1.7282352343561799E-5</v>
      </c>
    </row>
    <row r="1806" spans="1:18" x14ac:dyDescent="0.35">
      <c r="A1806" s="4" t="s">
        <v>5372</v>
      </c>
      <c r="B1806" s="4" t="s">
        <v>5373</v>
      </c>
      <c r="C1806" s="4" t="s">
        <v>5374</v>
      </c>
      <c r="D1806" s="4" t="s">
        <v>19</v>
      </c>
      <c r="E1806" s="4" t="s">
        <v>19</v>
      </c>
      <c r="F1806" s="4" t="s">
        <v>19</v>
      </c>
      <c r="G1806" s="4" t="s">
        <v>19</v>
      </c>
      <c r="H1806" s="6">
        <v>2.3075145301800999E-6</v>
      </c>
      <c r="I1806" s="6">
        <v>2.2284008021651099E-6</v>
      </c>
      <c r="J1806" s="6">
        <v>2.0927075805229402E-6</v>
      </c>
      <c r="K1806" s="6">
        <v>2.70416019700903E-6</v>
      </c>
      <c r="L1806" s="6">
        <v>2.82233829951487E-6</v>
      </c>
      <c r="M1806" s="6">
        <v>2.86985047649686E-6</v>
      </c>
      <c r="N1806" s="4" t="b">
        <f>_xlfn.XLOOKUP(Table2[[#This Row],[Protein]],Table3[name],Table3[subloc_assigned],"")&lt;&gt;""</f>
        <v>0</v>
      </c>
      <c r="O1806" s="6" t="str" cm="1">
        <f t="array" ref="O1806">IF(Table2[[#This Row],[modeled?]]," "&amp;_xlfn.TEXTJOIN(" ",FALSE,_xlfn._xlws.FILTER(Table3[subloc_assigned],Table3[name]=Table2[[#This Row],[Protein]],""))&amp;" ","")</f>
        <v/>
      </c>
      <c r="P1806" s="6" t="b">
        <f>OR(ISNUMBER(FIND(" m ",Table2[[#This Row],[loc?]])),ISNUMBER(FIND(" mm ",Table2[[#This Row],[loc?]])))</f>
        <v>0</v>
      </c>
      <c r="Q1806" s="6" t="b">
        <f>AND(OR(ISNUMBER(FIND(" m ",Table2[[#This Row],[loc?]])),ISNUMBER(FIND(" mm ",Table2[[#This Row],[loc?]]))),SUBSTITUTE(SUBSTITUTE(Table2[[#This Row],[loc?]]," m ","")," mm ","")="")</f>
        <v>0</v>
      </c>
      <c r="R1806" s="36" cm="1">
        <f t="array" ref="R1806">AVERAGE(IF(Table2[[#This Row],[Min_aerobic_1]:[Min_aerobic_2]]="NA",0,Table2[[#This Row],[Min_aerobic_1]:[Min_aerobic_2]]))</f>
        <v>0</v>
      </c>
    </row>
    <row r="1807" spans="1:18" x14ac:dyDescent="0.35">
      <c r="A1807" s="4" t="s">
        <v>5375</v>
      </c>
      <c r="B1807" s="4" t="s">
        <v>5376</v>
      </c>
      <c r="C1807" s="4" t="s">
        <v>5377</v>
      </c>
      <c r="D1807" s="6">
        <v>8.6515922685720401E-6</v>
      </c>
      <c r="E1807" s="6">
        <v>7.1470503466086497E-6</v>
      </c>
      <c r="F1807" s="6">
        <v>9.4092807799983602E-6</v>
      </c>
      <c r="G1807" s="6">
        <v>9.7965957897997594E-6</v>
      </c>
      <c r="H1807" s="6">
        <v>6.9739611650256703E-6</v>
      </c>
      <c r="I1807" s="6">
        <v>5.9873850219136396E-6</v>
      </c>
      <c r="J1807" s="6">
        <v>6.9289372002742702E-6</v>
      </c>
      <c r="K1807" s="6">
        <v>7.2536907047307597E-6</v>
      </c>
      <c r="L1807" s="6">
        <v>6.9174872646641998E-6</v>
      </c>
      <c r="M1807" s="6">
        <v>6.9519741256152497E-6</v>
      </c>
      <c r="N1807" s="4" t="b">
        <f>_xlfn.XLOOKUP(Table2[[#This Row],[Protein]],Table3[name],Table3[subloc_assigned],"")&lt;&gt;""</f>
        <v>0</v>
      </c>
      <c r="O1807" s="6" t="str" cm="1">
        <f t="array" ref="O1807">IF(Table2[[#This Row],[modeled?]]," "&amp;_xlfn.TEXTJOIN(" ",FALSE,_xlfn._xlws.FILTER(Table3[subloc_assigned],Table3[name]=Table2[[#This Row],[Protein]],""))&amp;" ","")</f>
        <v/>
      </c>
      <c r="P1807" s="6" t="b">
        <f>OR(ISNUMBER(FIND(" m ",Table2[[#This Row],[loc?]])),ISNUMBER(FIND(" mm ",Table2[[#This Row],[loc?]])))</f>
        <v>0</v>
      </c>
      <c r="Q1807" s="6" t="b">
        <f>AND(OR(ISNUMBER(FIND(" m ",Table2[[#This Row],[loc?]])),ISNUMBER(FIND(" mm ",Table2[[#This Row],[loc?]]))),SUBSTITUTE(SUBSTITUTE(Table2[[#This Row],[loc?]]," m ","")," mm ","")="")</f>
        <v>0</v>
      </c>
      <c r="R1807" s="36" cm="1">
        <f t="array" ref="R1807">AVERAGE(IF(Table2[[#This Row],[Min_aerobic_1]:[Min_aerobic_2]]="NA",0,Table2[[#This Row],[Min_aerobic_1]:[Min_aerobic_2]]))</f>
        <v>7.8993213075903449E-6</v>
      </c>
    </row>
    <row r="1808" spans="1:18" x14ac:dyDescent="0.35">
      <c r="A1808" s="4" t="s">
        <v>5378</v>
      </c>
      <c r="B1808" s="4" t="s">
        <v>5379</v>
      </c>
      <c r="C1808" s="4" t="s">
        <v>5380</v>
      </c>
      <c r="D1808" s="6">
        <v>7.2124135144927695E-5</v>
      </c>
      <c r="E1808" s="6">
        <v>5.7282113229673499E-5</v>
      </c>
      <c r="F1808" s="6">
        <v>7.7495004522968103E-5</v>
      </c>
      <c r="G1808" s="6">
        <v>7.3820986047254205E-5</v>
      </c>
      <c r="H1808" s="6">
        <v>5.0745570362447101E-5</v>
      </c>
      <c r="I1808" s="6">
        <v>5.1294990286006701E-5</v>
      </c>
      <c r="J1808" s="6">
        <v>5.30451948650609E-5</v>
      </c>
      <c r="K1808" s="6">
        <v>5.6809137255586397E-5</v>
      </c>
      <c r="L1808" s="6">
        <v>6.2118776485188502E-5</v>
      </c>
      <c r="M1808" s="6">
        <v>6.1169181310504503E-5</v>
      </c>
      <c r="N1808" s="4" t="b">
        <f>_xlfn.XLOOKUP(Table2[[#This Row],[Protein]],Table3[name],Table3[subloc_assigned],"")&lt;&gt;""</f>
        <v>0</v>
      </c>
      <c r="O1808" s="6" t="str" cm="1">
        <f t="array" ref="O1808">IF(Table2[[#This Row],[modeled?]]," "&amp;_xlfn.TEXTJOIN(" ",FALSE,_xlfn._xlws.FILTER(Table3[subloc_assigned],Table3[name]=Table2[[#This Row],[Protein]],""))&amp;" ","")</f>
        <v/>
      </c>
      <c r="P1808" s="6" t="b">
        <f>OR(ISNUMBER(FIND(" m ",Table2[[#This Row],[loc?]])),ISNUMBER(FIND(" mm ",Table2[[#This Row],[loc?]])))</f>
        <v>0</v>
      </c>
      <c r="Q1808" s="6" t="b">
        <f>AND(OR(ISNUMBER(FIND(" m ",Table2[[#This Row],[loc?]])),ISNUMBER(FIND(" mm ",Table2[[#This Row],[loc?]]))),SUBSTITUTE(SUBSTITUTE(Table2[[#This Row],[loc?]]," m ","")," mm ","")="")</f>
        <v>0</v>
      </c>
      <c r="R1808" s="36" cm="1">
        <f t="array" ref="R1808">AVERAGE(IF(Table2[[#This Row],[Min_aerobic_1]:[Min_aerobic_2]]="NA",0,Table2[[#This Row],[Min_aerobic_1]:[Min_aerobic_2]]))</f>
        <v>6.47031241873006E-5</v>
      </c>
    </row>
    <row r="1809" spans="1:18" x14ac:dyDescent="0.35">
      <c r="A1809" s="4" t="s">
        <v>5381</v>
      </c>
      <c r="B1809" s="4" t="s">
        <v>5382</v>
      </c>
      <c r="C1809" s="4" t="s">
        <v>5383</v>
      </c>
      <c r="D1809" s="4" t="s">
        <v>19</v>
      </c>
      <c r="E1809" s="4" t="s">
        <v>19</v>
      </c>
      <c r="F1809" s="4" t="s">
        <v>19</v>
      </c>
      <c r="G1809" s="4" t="s">
        <v>19</v>
      </c>
      <c r="H1809" s="6">
        <v>5.8882297065739802E-7</v>
      </c>
      <c r="I1809" s="6">
        <v>5.8471456852412705E-7</v>
      </c>
      <c r="J1809" s="6">
        <v>6.0496052870530199E-7</v>
      </c>
      <c r="K1809" s="6">
        <v>7.1768027768377799E-7</v>
      </c>
      <c r="L1809" s="6">
        <v>7.3068484081449302E-7</v>
      </c>
      <c r="M1809" s="6">
        <v>7.2380234793471695E-7</v>
      </c>
      <c r="N1809" s="4" t="b">
        <f>_xlfn.XLOOKUP(Table2[[#This Row],[Protein]],Table3[name],Table3[subloc_assigned],"")&lt;&gt;""</f>
        <v>0</v>
      </c>
      <c r="O1809" s="6" t="str" cm="1">
        <f t="array" ref="O1809">IF(Table2[[#This Row],[modeled?]]," "&amp;_xlfn.TEXTJOIN(" ",FALSE,_xlfn._xlws.FILTER(Table3[subloc_assigned],Table3[name]=Table2[[#This Row],[Protein]],""))&amp;" ","")</f>
        <v/>
      </c>
      <c r="P1809" s="6" t="b">
        <f>OR(ISNUMBER(FIND(" m ",Table2[[#This Row],[loc?]])),ISNUMBER(FIND(" mm ",Table2[[#This Row],[loc?]])))</f>
        <v>0</v>
      </c>
      <c r="Q1809" s="6" t="b">
        <f>AND(OR(ISNUMBER(FIND(" m ",Table2[[#This Row],[loc?]])),ISNUMBER(FIND(" mm ",Table2[[#This Row],[loc?]]))),SUBSTITUTE(SUBSTITUTE(Table2[[#This Row],[loc?]]," m ","")," mm ","")="")</f>
        <v>0</v>
      </c>
      <c r="R1809" s="36" cm="1">
        <f t="array" ref="R1809">AVERAGE(IF(Table2[[#This Row],[Min_aerobic_1]:[Min_aerobic_2]]="NA",0,Table2[[#This Row],[Min_aerobic_1]:[Min_aerobic_2]]))</f>
        <v>0</v>
      </c>
    </row>
    <row r="1810" spans="1:18" x14ac:dyDescent="0.35">
      <c r="A1810" s="4" t="s">
        <v>5384</v>
      </c>
      <c r="B1810" s="4" t="s">
        <v>5385</v>
      </c>
      <c r="C1810" s="4" t="s">
        <v>5386</v>
      </c>
      <c r="D1810" s="4">
        <v>1.7370972231177399E-3</v>
      </c>
      <c r="E1810" s="4">
        <v>1.3505901894086999E-3</v>
      </c>
      <c r="F1810" s="4">
        <v>2.21166602584683E-3</v>
      </c>
      <c r="G1810" s="4">
        <v>2.1151905079679302E-3</v>
      </c>
      <c r="H1810" s="4">
        <v>1.22452433598348E-3</v>
      </c>
      <c r="I1810" s="4">
        <v>1.25164419529232E-3</v>
      </c>
      <c r="J1810" s="4">
        <v>1.22773438012264E-3</v>
      </c>
      <c r="K1810" s="4">
        <v>1.42824861447311E-3</v>
      </c>
      <c r="L1810" s="4">
        <v>1.4466540482520199E-3</v>
      </c>
      <c r="M1810" s="4">
        <v>1.4880896123704399E-3</v>
      </c>
      <c r="N1810" s="4" t="b">
        <f>_xlfn.XLOOKUP(Table2[[#This Row],[Protein]],Table3[name],Table3[subloc_assigned],"")&lt;&gt;""</f>
        <v>0</v>
      </c>
      <c r="O1810" s="6" t="str" cm="1">
        <f t="array" ref="O1810">IF(Table2[[#This Row],[modeled?]]," "&amp;_xlfn.TEXTJOIN(" ",FALSE,_xlfn._xlws.FILTER(Table3[subloc_assigned],Table3[name]=Table2[[#This Row],[Protein]],""))&amp;" ","")</f>
        <v/>
      </c>
      <c r="P1810" s="6" t="b">
        <f>OR(ISNUMBER(FIND(" m ",Table2[[#This Row],[loc?]])),ISNUMBER(FIND(" mm ",Table2[[#This Row],[loc?]])))</f>
        <v>0</v>
      </c>
      <c r="Q1810" s="6" t="b">
        <f>AND(OR(ISNUMBER(FIND(" m ",Table2[[#This Row],[loc?]])),ISNUMBER(FIND(" mm ",Table2[[#This Row],[loc?]]))),SUBSTITUTE(SUBSTITUTE(Table2[[#This Row],[loc?]]," m ","")," mm ","")="")</f>
        <v>0</v>
      </c>
      <c r="R1810" s="36" cm="1">
        <f t="array" ref="R1810">AVERAGE(IF(Table2[[#This Row],[Min_aerobic_1]:[Min_aerobic_2]]="NA",0,Table2[[#This Row],[Min_aerobic_1]:[Min_aerobic_2]]))</f>
        <v>1.5438437062632198E-3</v>
      </c>
    </row>
    <row r="1811" spans="1:18" x14ac:dyDescent="0.35">
      <c r="A1811" s="4" t="s">
        <v>5387</v>
      </c>
      <c r="B1811" s="4" t="s">
        <v>5388</v>
      </c>
      <c r="C1811" s="4" t="s">
        <v>5389</v>
      </c>
      <c r="D1811" s="4">
        <v>1.2911694514454401E-4</v>
      </c>
      <c r="E1811" s="4">
        <v>1.04236775916116E-4</v>
      </c>
      <c r="F1811" s="6">
        <v>8.9950529027941995E-5</v>
      </c>
      <c r="G1811" s="6">
        <v>8.7706584538465703E-5</v>
      </c>
      <c r="H1811" s="4">
        <v>1.02873495993488E-4</v>
      </c>
      <c r="I1811" s="4">
        <v>1.07191796026075E-4</v>
      </c>
      <c r="J1811" s="6">
        <v>9.8640379323761804E-5</v>
      </c>
      <c r="K1811" s="4">
        <v>1.2275011941978201E-4</v>
      </c>
      <c r="L1811" s="4">
        <v>1.3173889217766801E-4</v>
      </c>
      <c r="M1811" s="4">
        <v>1.3112066808995701E-4</v>
      </c>
      <c r="N1811" s="4" t="b">
        <f>_xlfn.XLOOKUP(Table2[[#This Row],[Protein]],Table3[name],Table3[subloc_assigned],"")&lt;&gt;""</f>
        <v>0</v>
      </c>
      <c r="O1811" s="6" t="str" cm="1">
        <f t="array" ref="O1811">IF(Table2[[#This Row],[modeled?]]," "&amp;_xlfn.TEXTJOIN(" ",FALSE,_xlfn._xlws.FILTER(Table3[subloc_assigned],Table3[name]=Table2[[#This Row],[Protein]],""))&amp;" ","")</f>
        <v/>
      </c>
      <c r="P1811" s="6" t="b">
        <f>OR(ISNUMBER(FIND(" m ",Table2[[#This Row],[loc?]])),ISNUMBER(FIND(" mm ",Table2[[#This Row],[loc?]])))</f>
        <v>0</v>
      </c>
      <c r="Q1811" s="6" t="b">
        <f>AND(OR(ISNUMBER(FIND(" m ",Table2[[#This Row],[loc?]])),ISNUMBER(FIND(" mm ",Table2[[#This Row],[loc?]]))),SUBSTITUTE(SUBSTITUTE(Table2[[#This Row],[loc?]]," m ","")," mm ","")="")</f>
        <v>0</v>
      </c>
      <c r="R1811" s="36" cm="1">
        <f t="array" ref="R1811">AVERAGE(IF(Table2[[#This Row],[Min_aerobic_1]:[Min_aerobic_2]]="NA",0,Table2[[#This Row],[Min_aerobic_1]:[Min_aerobic_2]]))</f>
        <v>1.1667686053033001E-4</v>
      </c>
    </row>
    <row r="1812" spans="1:18" x14ac:dyDescent="0.35">
      <c r="A1812" s="4" t="s">
        <v>5390</v>
      </c>
      <c r="B1812" s="4" t="s">
        <v>5391</v>
      </c>
      <c r="C1812" s="4" t="s">
        <v>5392</v>
      </c>
      <c r="D1812" s="6">
        <v>6.5437798987462204E-6</v>
      </c>
      <c r="E1812" s="6">
        <v>6.2883827958566402E-6</v>
      </c>
      <c r="F1812" s="6">
        <v>6.5721497137398498E-6</v>
      </c>
      <c r="G1812" s="6">
        <v>6.6738421510402303E-6</v>
      </c>
      <c r="H1812" s="6">
        <v>3.6637699845483E-6</v>
      </c>
      <c r="I1812" s="6">
        <v>4.1003707575471598E-6</v>
      </c>
      <c r="J1812" s="6">
        <v>3.8329625776703398E-6</v>
      </c>
      <c r="K1812" s="6">
        <v>4.3967443733007802E-6</v>
      </c>
      <c r="L1812" s="6">
        <v>4.6476640753511703E-6</v>
      </c>
      <c r="M1812" s="6">
        <v>4.7235666257669599E-6</v>
      </c>
      <c r="N1812" s="4" t="b">
        <f>_xlfn.XLOOKUP(Table2[[#This Row],[Protein]],Table3[name],Table3[subloc_assigned],"")&lt;&gt;""</f>
        <v>0</v>
      </c>
      <c r="O1812" s="6" t="str" cm="1">
        <f t="array" ref="O1812">IF(Table2[[#This Row],[modeled?]]," "&amp;_xlfn.TEXTJOIN(" ",FALSE,_xlfn._xlws.FILTER(Table3[subloc_assigned],Table3[name]=Table2[[#This Row],[Protein]],""))&amp;" ","")</f>
        <v/>
      </c>
      <c r="P1812" s="6" t="b">
        <f>OR(ISNUMBER(FIND(" m ",Table2[[#This Row],[loc?]])),ISNUMBER(FIND(" mm ",Table2[[#This Row],[loc?]])))</f>
        <v>0</v>
      </c>
      <c r="Q1812" s="6" t="b">
        <f>AND(OR(ISNUMBER(FIND(" m ",Table2[[#This Row],[loc?]])),ISNUMBER(FIND(" mm ",Table2[[#This Row],[loc?]]))),SUBSTITUTE(SUBSTITUTE(Table2[[#This Row],[loc?]]," m ","")," mm ","")="")</f>
        <v>0</v>
      </c>
      <c r="R1812" s="36" cm="1">
        <f t="array" ref="R1812">AVERAGE(IF(Table2[[#This Row],[Min_aerobic_1]:[Min_aerobic_2]]="NA",0,Table2[[#This Row],[Min_aerobic_1]:[Min_aerobic_2]]))</f>
        <v>6.4160813473014307E-6</v>
      </c>
    </row>
    <row r="1813" spans="1:18" x14ac:dyDescent="0.35">
      <c r="A1813" s="4" t="s">
        <v>5393</v>
      </c>
      <c r="B1813" s="4" t="s">
        <v>5394</v>
      </c>
      <c r="C1813" s="4" t="s">
        <v>5395</v>
      </c>
      <c r="D1813" s="4" t="s">
        <v>19</v>
      </c>
      <c r="E1813" s="4" t="s">
        <v>19</v>
      </c>
      <c r="F1813" s="4" t="s">
        <v>19</v>
      </c>
      <c r="G1813" s="4" t="s">
        <v>19</v>
      </c>
      <c r="H1813" s="6">
        <v>1.5223821345639299E-5</v>
      </c>
      <c r="I1813" s="6">
        <v>1.37438236078585E-5</v>
      </c>
      <c r="J1813" s="6">
        <v>1.54885092899197E-5</v>
      </c>
      <c r="K1813" s="6">
        <v>1.11653225669431E-5</v>
      </c>
      <c r="L1813" s="6">
        <v>1.30931558439912E-5</v>
      </c>
      <c r="M1813" s="6">
        <v>1.1392598689273901E-5</v>
      </c>
      <c r="N1813" s="4" t="b">
        <f>_xlfn.XLOOKUP(Table2[[#This Row],[Protein]],Table3[name],Table3[subloc_assigned],"")&lt;&gt;""</f>
        <v>1</v>
      </c>
      <c r="O1813" s="6" t="str" cm="1">
        <f t="array" ref="O1813">IF(Table2[[#This Row],[modeled?]]," "&amp;_xlfn.TEXTJOIN(" ",FALSE,_xlfn._xlws.FILTER(Table3[subloc_assigned],Table3[name]=Table2[[#This Row],[Protein]],""))&amp;" ","")</f>
        <v xml:space="preserve"> vm </v>
      </c>
      <c r="P1813" s="6" t="b">
        <f>OR(ISNUMBER(FIND(" m ",Table2[[#This Row],[loc?]])),ISNUMBER(FIND(" mm ",Table2[[#This Row],[loc?]])))</f>
        <v>0</v>
      </c>
      <c r="Q1813" s="6" t="b">
        <f>AND(OR(ISNUMBER(FIND(" m ",Table2[[#This Row],[loc?]])),ISNUMBER(FIND(" mm ",Table2[[#This Row],[loc?]]))),SUBSTITUTE(SUBSTITUTE(Table2[[#This Row],[loc?]]," m ","")," mm ","")="")</f>
        <v>0</v>
      </c>
      <c r="R1813" s="36" cm="1">
        <f t="array" ref="R1813">AVERAGE(IF(Table2[[#This Row],[Min_aerobic_1]:[Min_aerobic_2]]="NA",0,Table2[[#This Row],[Min_aerobic_1]:[Min_aerobic_2]]))</f>
        <v>0</v>
      </c>
    </row>
    <row r="1814" spans="1:18" x14ac:dyDescent="0.35">
      <c r="A1814" s="4" t="s">
        <v>5396</v>
      </c>
      <c r="B1814" s="4" t="s">
        <v>5397</v>
      </c>
      <c r="C1814" s="4" t="s">
        <v>5398</v>
      </c>
      <c r="D1814" s="6">
        <v>9.9807987940764395E-5</v>
      </c>
      <c r="E1814" s="6">
        <v>9.21633174830022E-5</v>
      </c>
      <c r="F1814" s="4">
        <v>1.04158696360443E-4</v>
      </c>
      <c r="G1814" s="4">
        <v>1.11170006001117E-4</v>
      </c>
      <c r="H1814" s="4">
        <v>1.5626037795847401E-4</v>
      </c>
      <c r="I1814" s="4">
        <v>1.62047597922579E-4</v>
      </c>
      <c r="J1814" s="4">
        <v>1.5434225948740901E-4</v>
      </c>
      <c r="K1814" s="4">
        <v>1.5268589549611599E-4</v>
      </c>
      <c r="L1814" s="4">
        <v>1.6675662575076701E-4</v>
      </c>
      <c r="M1814" s="4">
        <v>1.7237584979301E-4</v>
      </c>
      <c r="N1814" s="4" t="b">
        <f>_xlfn.XLOOKUP(Table2[[#This Row],[Protein]],Table3[name],Table3[subloc_assigned],"")&lt;&gt;""</f>
        <v>0</v>
      </c>
      <c r="O1814" s="6" t="str" cm="1">
        <f t="array" ref="O1814">IF(Table2[[#This Row],[modeled?]]," "&amp;_xlfn.TEXTJOIN(" ",FALSE,_xlfn._xlws.FILTER(Table3[subloc_assigned],Table3[name]=Table2[[#This Row],[Protein]],""))&amp;" ","")</f>
        <v/>
      </c>
      <c r="P1814" s="6" t="b">
        <f>OR(ISNUMBER(FIND(" m ",Table2[[#This Row],[loc?]])),ISNUMBER(FIND(" mm ",Table2[[#This Row],[loc?]])))</f>
        <v>0</v>
      </c>
      <c r="Q1814" s="6" t="b">
        <f>AND(OR(ISNUMBER(FIND(" m ",Table2[[#This Row],[loc?]])),ISNUMBER(FIND(" mm ",Table2[[#This Row],[loc?]]))),SUBSTITUTE(SUBSTITUTE(Table2[[#This Row],[loc?]]," m ","")," mm ","")="")</f>
        <v>0</v>
      </c>
      <c r="R1814" s="36" cm="1">
        <f t="array" ref="R1814">AVERAGE(IF(Table2[[#This Row],[Min_aerobic_1]:[Min_aerobic_2]]="NA",0,Table2[[#This Row],[Min_aerobic_1]:[Min_aerobic_2]]))</f>
        <v>9.5985652711883305E-5</v>
      </c>
    </row>
    <row r="1815" spans="1:18" x14ac:dyDescent="0.35">
      <c r="A1815" s="4" t="s">
        <v>5399</v>
      </c>
      <c r="B1815" s="4" t="s">
        <v>5400</v>
      </c>
      <c r="C1815" s="4" t="s">
        <v>5401</v>
      </c>
      <c r="D1815" s="6">
        <v>2.0097276018299601E-5</v>
      </c>
      <c r="E1815" s="6">
        <v>2.3009574003954E-5</v>
      </c>
      <c r="F1815" s="6">
        <v>2.4107905177483801E-5</v>
      </c>
      <c r="G1815" s="6">
        <v>2.6578962417205201E-5</v>
      </c>
      <c r="H1815" s="6">
        <v>1.03366856589111E-5</v>
      </c>
      <c r="I1815" s="6">
        <v>1.1529423475814E-5</v>
      </c>
      <c r="J1815" s="6">
        <v>1.08231909100065E-5</v>
      </c>
      <c r="K1815" s="6">
        <v>1.4324521839551201E-5</v>
      </c>
      <c r="L1815" s="6">
        <v>1.5458694732639002E-5</v>
      </c>
      <c r="M1815" s="6">
        <v>1.5579786651012801E-5</v>
      </c>
      <c r="N1815" s="4" t="b">
        <f>_xlfn.XLOOKUP(Table2[[#This Row],[Protein]],Table3[name],Table3[subloc_assigned],"")&lt;&gt;""</f>
        <v>0</v>
      </c>
      <c r="O1815" s="6" t="str" cm="1">
        <f t="array" ref="O1815">IF(Table2[[#This Row],[modeled?]]," "&amp;_xlfn.TEXTJOIN(" ",FALSE,_xlfn._xlws.FILTER(Table3[subloc_assigned],Table3[name]=Table2[[#This Row],[Protein]],""))&amp;" ","")</f>
        <v/>
      </c>
      <c r="P1815" s="6" t="b">
        <f>OR(ISNUMBER(FIND(" m ",Table2[[#This Row],[loc?]])),ISNUMBER(FIND(" mm ",Table2[[#This Row],[loc?]])))</f>
        <v>0</v>
      </c>
      <c r="Q1815" s="6" t="b">
        <f>AND(OR(ISNUMBER(FIND(" m ",Table2[[#This Row],[loc?]])),ISNUMBER(FIND(" mm ",Table2[[#This Row],[loc?]]))),SUBSTITUTE(SUBSTITUTE(Table2[[#This Row],[loc?]]," m ","")," mm ","")="")</f>
        <v>0</v>
      </c>
      <c r="R1815" s="36" cm="1">
        <f t="array" ref="R1815">AVERAGE(IF(Table2[[#This Row],[Min_aerobic_1]:[Min_aerobic_2]]="NA",0,Table2[[#This Row],[Min_aerobic_1]:[Min_aerobic_2]]))</f>
        <v>2.1553425011126799E-5</v>
      </c>
    </row>
    <row r="1816" spans="1:18" x14ac:dyDescent="0.35">
      <c r="A1816" s="4" t="s">
        <v>5402</v>
      </c>
      <c r="B1816" s="4" t="s">
        <v>5403</v>
      </c>
      <c r="C1816" s="4" t="s">
        <v>5404</v>
      </c>
      <c r="D1816" s="6">
        <v>6.6523210857855002E-6</v>
      </c>
      <c r="E1816" s="6">
        <v>5.4233587348984301E-6</v>
      </c>
      <c r="F1816" s="6">
        <v>7.5671028125771398E-6</v>
      </c>
      <c r="G1816" s="6">
        <v>7.4446085374167197E-6</v>
      </c>
      <c r="H1816" s="6">
        <v>7.3418321422570301E-6</v>
      </c>
      <c r="I1816" s="6">
        <v>8.4292438662110605E-6</v>
      </c>
      <c r="J1816" s="6">
        <v>7.8581763388951596E-6</v>
      </c>
      <c r="K1816" s="6">
        <v>1.07535867753848E-5</v>
      </c>
      <c r="L1816" s="6">
        <v>1.1065998136051801E-5</v>
      </c>
      <c r="M1816" s="6">
        <v>1.13633720112077E-5</v>
      </c>
      <c r="N1816" s="4" t="b">
        <f>_xlfn.XLOOKUP(Table2[[#This Row],[Protein]],Table3[name],Table3[subloc_assigned],"")&lt;&gt;""</f>
        <v>0</v>
      </c>
      <c r="O1816" s="6" t="str" cm="1">
        <f t="array" ref="O1816">IF(Table2[[#This Row],[modeled?]]," "&amp;_xlfn.TEXTJOIN(" ",FALSE,_xlfn._xlws.FILTER(Table3[subloc_assigned],Table3[name]=Table2[[#This Row],[Protein]],""))&amp;" ","")</f>
        <v/>
      </c>
      <c r="P1816" s="6" t="b">
        <f>OR(ISNUMBER(FIND(" m ",Table2[[#This Row],[loc?]])),ISNUMBER(FIND(" mm ",Table2[[#This Row],[loc?]])))</f>
        <v>0</v>
      </c>
      <c r="Q1816" s="6" t="b">
        <f>AND(OR(ISNUMBER(FIND(" m ",Table2[[#This Row],[loc?]])),ISNUMBER(FIND(" mm ",Table2[[#This Row],[loc?]]))),SUBSTITUTE(SUBSTITUTE(Table2[[#This Row],[loc?]]," m ","")," mm ","")="")</f>
        <v>0</v>
      </c>
      <c r="R1816" s="36" cm="1">
        <f t="array" ref="R1816">AVERAGE(IF(Table2[[#This Row],[Min_aerobic_1]:[Min_aerobic_2]]="NA",0,Table2[[#This Row],[Min_aerobic_1]:[Min_aerobic_2]]))</f>
        <v>6.0378399103419652E-6</v>
      </c>
    </row>
    <row r="1817" spans="1:18" x14ac:dyDescent="0.35">
      <c r="A1817" s="4" t="s">
        <v>5405</v>
      </c>
      <c r="B1817" s="4" t="s">
        <v>5406</v>
      </c>
      <c r="C1817" s="4" t="s">
        <v>5407</v>
      </c>
      <c r="D1817" s="6">
        <v>8.1411072048534392E-6</v>
      </c>
      <c r="E1817" s="6">
        <v>6.64900432916487E-6</v>
      </c>
      <c r="F1817" s="6">
        <v>7.7307520623824393E-6</v>
      </c>
      <c r="G1817" s="6">
        <v>7.9507182849473308E-6</v>
      </c>
      <c r="H1817" s="4" t="s">
        <v>19</v>
      </c>
      <c r="I1817" s="4" t="s">
        <v>19</v>
      </c>
      <c r="J1817" s="4" t="s">
        <v>19</v>
      </c>
      <c r="K1817" s="4" t="s">
        <v>19</v>
      </c>
      <c r="L1817" s="4" t="s">
        <v>19</v>
      </c>
      <c r="M1817" s="4" t="s">
        <v>19</v>
      </c>
      <c r="N1817" s="4" t="b">
        <f>_xlfn.XLOOKUP(Table2[[#This Row],[Protein]],Table3[name],Table3[subloc_assigned],"")&lt;&gt;""</f>
        <v>0</v>
      </c>
      <c r="O1817" s="6" t="str" cm="1">
        <f t="array" ref="O1817">IF(Table2[[#This Row],[modeled?]]," "&amp;_xlfn.TEXTJOIN(" ",FALSE,_xlfn._xlws.FILTER(Table3[subloc_assigned],Table3[name]=Table2[[#This Row],[Protein]],""))&amp;" ","")</f>
        <v/>
      </c>
      <c r="P1817" s="6" t="b">
        <f>OR(ISNUMBER(FIND(" m ",Table2[[#This Row],[loc?]])),ISNUMBER(FIND(" mm ",Table2[[#This Row],[loc?]])))</f>
        <v>0</v>
      </c>
      <c r="Q1817" s="6" t="b">
        <f>AND(OR(ISNUMBER(FIND(" m ",Table2[[#This Row],[loc?]])),ISNUMBER(FIND(" mm ",Table2[[#This Row],[loc?]]))),SUBSTITUTE(SUBSTITUTE(Table2[[#This Row],[loc?]]," m ","")," mm ","")="")</f>
        <v>0</v>
      </c>
      <c r="R1817" s="36" cm="1">
        <f t="array" ref="R1817">AVERAGE(IF(Table2[[#This Row],[Min_aerobic_1]:[Min_aerobic_2]]="NA",0,Table2[[#This Row],[Min_aerobic_1]:[Min_aerobic_2]]))</f>
        <v>7.3950557670091546E-6</v>
      </c>
    </row>
    <row r="1818" spans="1:18" x14ac:dyDescent="0.35">
      <c r="A1818" s="4" t="s">
        <v>5408</v>
      </c>
      <c r="B1818" s="4" t="s">
        <v>5409</v>
      </c>
      <c r="C1818" s="4" t="s">
        <v>5409</v>
      </c>
      <c r="D1818" s="6">
        <v>9.6394197985723796E-6</v>
      </c>
      <c r="E1818" s="6">
        <v>7.3856468853958496E-6</v>
      </c>
      <c r="F1818" s="6">
        <v>1.02301167026981E-5</v>
      </c>
      <c r="G1818" s="6">
        <v>1.00370907472226E-5</v>
      </c>
      <c r="H1818" s="6">
        <v>1.3971991181810301E-5</v>
      </c>
      <c r="I1818" s="6">
        <v>1.37409769599766E-5</v>
      </c>
      <c r="J1818" s="6">
        <v>1.3530266240635399E-5</v>
      </c>
      <c r="K1818" s="6">
        <v>1.3015549383366201E-5</v>
      </c>
      <c r="L1818" s="6">
        <v>1.6057249068552199E-5</v>
      </c>
      <c r="M1818" s="6">
        <v>1.5477926129390599E-5</v>
      </c>
      <c r="N1818" s="4" t="b">
        <f>_xlfn.XLOOKUP(Table2[[#This Row],[Protein]],Table3[name],Table3[subloc_assigned],"")&lt;&gt;""</f>
        <v>0</v>
      </c>
      <c r="O1818" s="6" t="str" cm="1">
        <f t="array" ref="O1818">IF(Table2[[#This Row],[modeled?]]," "&amp;_xlfn.TEXTJOIN(" ",FALSE,_xlfn._xlws.FILTER(Table3[subloc_assigned],Table3[name]=Table2[[#This Row],[Protein]],""))&amp;" ","")</f>
        <v/>
      </c>
      <c r="P1818" s="6" t="b">
        <f>OR(ISNUMBER(FIND(" m ",Table2[[#This Row],[loc?]])),ISNUMBER(FIND(" mm ",Table2[[#This Row],[loc?]])))</f>
        <v>0</v>
      </c>
      <c r="Q1818" s="6" t="b">
        <f>AND(OR(ISNUMBER(FIND(" m ",Table2[[#This Row],[loc?]])),ISNUMBER(FIND(" mm ",Table2[[#This Row],[loc?]]))),SUBSTITUTE(SUBSTITUTE(Table2[[#This Row],[loc?]]," m ","")," mm ","")="")</f>
        <v>0</v>
      </c>
      <c r="R1818" s="36" cm="1">
        <f t="array" ref="R1818">AVERAGE(IF(Table2[[#This Row],[Min_aerobic_1]:[Min_aerobic_2]]="NA",0,Table2[[#This Row],[Min_aerobic_1]:[Min_aerobic_2]]))</f>
        <v>8.512533341984115E-6</v>
      </c>
    </row>
    <row r="1819" spans="1:18" x14ac:dyDescent="0.35">
      <c r="A1819" s="4" t="s">
        <v>5410</v>
      </c>
      <c r="B1819" s="4" t="s">
        <v>5411</v>
      </c>
      <c r="C1819" s="4" t="s">
        <v>5411</v>
      </c>
      <c r="D1819" s="4" t="s">
        <v>19</v>
      </c>
      <c r="E1819" s="4" t="s">
        <v>19</v>
      </c>
      <c r="F1819" s="4" t="s">
        <v>19</v>
      </c>
      <c r="G1819" s="4" t="s">
        <v>19</v>
      </c>
      <c r="H1819" s="6">
        <v>4.70346149819446E-6</v>
      </c>
      <c r="I1819" s="6">
        <v>4.6386236221276397E-6</v>
      </c>
      <c r="J1819" s="6">
        <v>4.5275836574173204E-6</v>
      </c>
      <c r="K1819" s="6">
        <v>4.8040261778313896E-6</v>
      </c>
      <c r="L1819" s="6">
        <v>5.1666099489139298E-6</v>
      </c>
      <c r="M1819" s="6">
        <v>4.7582844798293604E-6</v>
      </c>
      <c r="N1819" s="4" t="b">
        <f>_xlfn.XLOOKUP(Table2[[#This Row],[Protein]],Table3[name],Table3[subloc_assigned],"")&lt;&gt;""</f>
        <v>0</v>
      </c>
      <c r="O1819" s="6" t="str" cm="1">
        <f t="array" ref="O1819">IF(Table2[[#This Row],[modeled?]]," "&amp;_xlfn.TEXTJOIN(" ",FALSE,_xlfn._xlws.FILTER(Table3[subloc_assigned],Table3[name]=Table2[[#This Row],[Protein]],""))&amp;" ","")</f>
        <v/>
      </c>
      <c r="P1819" s="6" t="b">
        <f>OR(ISNUMBER(FIND(" m ",Table2[[#This Row],[loc?]])),ISNUMBER(FIND(" mm ",Table2[[#This Row],[loc?]])))</f>
        <v>0</v>
      </c>
      <c r="Q1819" s="6" t="b">
        <f>AND(OR(ISNUMBER(FIND(" m ",Table2[[#This Row],[loc?]])),ISNUMBER(FIND(" mm ",Table2[[#This Row],[loc?]]))),SUBSTITUTE(SUBSTITUTE(Table2[[#This Row],[loc?]]," m ","")," mm ","")="")</f>
        <v>0</v>
      </c>
      <c r="R1819" s="36" cm="1">
        <f t="array" ref="R1819">AVERAGE(IF(Table2[[#This Row],[Min_aerobic_1]:[Min_aerobic_2]]="NA",0,Table2[[#This Row],[Min_aerobic_1]:[Min_aerobic_2]]))</f>
        <v>0</v>
      </c>
    </row>
    <row r="1820" spans="1:18" x14ac:dyDescent="0.35">
      <c r="A1820" s="4" t="s">
        <v>5412</v>
      </c>
      <c r="B1820" s="4" t="s">
        <v>5413</v>
      </c>
      <c r="C1820" s="4" t="s">
        <v>5414</v>
      </c>
      <c r="D1820" s="6">
        <v>7.7531643600515803E-7</v>
      </c>
      <c r="E1820" s="6">
        <v>7.9504275462405797E-7</v>
      </c>
      <c r="F1820" s="6">
        <v>1.03961446290469E-6</v>
      </c>
      <c r="G1820" s="6">
        <v>5.8105383769652099E-7</v>
      </c>
      <c r="H1820" s="6">
        <v>2.6181934078233199E-6</v>
      </c>
      <c r="I1820" s="6">
        <v>2.4898074268984799E-6</v>
      </c>
      <c r="J1820" s="6">
        <v>2.73889338124514E-6</v>
      </c>
      <c r="K1820" s="6">
        <v>2.64670433395227E-6</v>
      </c>
      <c r="L1820" s="6">
        <v>3.0660045188543098E-6</v>
      </c>
      <c r="M1820" s="6">
        <v>3.0678704117173198E-6</v>
      </c>
      <c r="N1820" s="4" t="b">
        <f>_xlfn.XLOOKUP(Table2[[#This Row],[Protein]],Table3[name],Table3[subloc_assigned],"")&lt;&gt;""</f>
        <v>0</v>
      </c>
      <c r="O1820" s="6" t="str" cm="1">
        <f t="array" ref="O1820">IF(Table2[[#This Row],[modeled?]]," "&amp;_xlfn.TEXTJOIN(" ",FALSE,_xlfn._xlws.FILTER(Table3[subloc_assigned],Table3[name]=Table2[[#This Row],[Protein]],""))&amp;" ","")</f>
        <v/>
      </c>
      <c r="P1820" s="6" t="b">
        <f>OR(ISNUMBER(FIND(" m ",Table2[[#This Row],[loc?]])),ISNUMBER(FIND(" mm ",Table2[[#This Row],[loc?]])))</f>
        <v>0</v>
      </c>
      <c r="Q1820" s="6" t="b">
        <f>AND(OR(ISNUMBER(FIND(" m ",Table2[[#This Row],[loc?]])),ISNUMBER(FIND(" mm ",Table2[[#This Row],[loc?]]))),SUBSTITUTE(SUBSTITUTE(Table2[[#This Row],[loc?]]," m ","")," mm ","")="")</f>
        <v>0</v>
      </c>
      <c r="R1820" s="36" cm="1">
        <f t="array" ref="R1820">AVERAGE(IF(Table2[[#This Row],[Min_aerobic_1]:[Min_aerobic_2]]="NA",0,Table2[[#This Row],[Min_aerobic_1]:[Min_aerobic_2]]))</f>
        <v>7.8517959531460805E-7</v>
      </c>
    </row>
    <row r="1821" spans="1:18" x14ac:dyDescent="0.35">
      <c r="A1821" s="4" t="s">
        <v>5415</v>
      </c>
      <c r="B1821" s="4" t="s">
        <v>5416</v>
      </c>
      <c r="C1821" s="4" t="s">
        <v>5417</v>
      </c>
      <c r="D1821" s="4" t="s">
        <v>19</v>
      </c>
      <c r="E1821" s="4" t="s">
        <v>19</v>
      </c>
      <c r="F1821" s="4" t="s">
        <v>19</v>
      </c>
      <c r="G1821" s="4" t="s">
        <v>19</v>
      </c>
      <c r="H1821" s="6">
        <v>1.2936827251423201E-7</v>
      </c>
      <c r="I1821" s="6">
        <v>1.1712530773036401E-7</v>
      </c>
      <c r="J1821" s="6">
        <v>1.4336380842353199E-7</v>
      </c>
      <c r="K1821" s="6">
        <v>1.33385205354565E-7</v>
      </c>
      <c r="L1821" s="6">
        <v>1.6090255274684701E-7</v>
      </c>
      <c r="M1821" s="6">
        <v>1.3417491685934601E-7</v>
      </c>
      <c r="N1821" s="4" t="b">
        <f>_xlfn.XLOOKUP(Table2[[#This Row],[Protein]],Table3[name],Table3[subloc_assigned],"")&lt;&gt;""</f>
        <v>0</v>
      </c>
      <c r="O1821" s="6" t="str" cm="1">
        <f t="array" ref="O1821">IF(Table2[[#This Row],[modeled?]]," "&amp;_xlfn.TEXTJOIN(" ",FALSE,_xlfn._xlws.FILTER(Table3[subloc_assigned],Table3[name]=Table2[[#This Row],[Protein]],""))&amp;" ","")</f>
        <v/>
      </c>
      <c r="P1821" s="6" t="b">
        <f>OR(ISNUMBER(FIND(" m ",Table2[[#This Row],[loc?]])),ISNUMBER(FIND(" mm ",Table2[[#This Row],[loc?]])))</f>
        <v>0</v>
      </c>
      <c r="Q1821" s="6" t="b">
        <f>AND(OR(ISNUMBER(FIND(" m ",Table2[[#This Row],[loc?]])),ISNUMBER(FIND(" mm ",Table2[[#This Row],[loc?]]))),SUBSTITUTE(SUBSTITUTE(Table2[[#This Row],[loc?]]," m ","")," mm ","")="")</f>
        <v>0</v>
      </c>
      <c r="R1821" s="36" cm="1">
        <f t="array" ref="R1821">AVERAGE(IF(Table2[[#This Row],[Min_aerobic_1]:[Min_aerobic_2]]="NA",0,Table2[[#This Row],[Min_aerobic_1]:[Min_aerobic_2]]))</f>
        <v>0</v>
      </c>
    </row>
    <row r="1822" spans="1:18" x14ac:dyDescent="0.35">
      <c r="A1822" s="4" t="s">
        <v>5418</v>
      </c>
      <c r="B1822" s="4" t="s">
        <v>5419</v>
      </c>
      <c r="C1822" s="4" t="s">
        <v>5420</v>
      </c>
      <c r="D1822" s="6">
        <v>8.00009932661117E-5</v>
      </c>
      <c r="E1822" s="6">
        <v>6.7698114205288402E-5</v>
      </c>
      <c r="F1822" s="6">
        <v>8.1790224229533502E-5</v>
      </c>
      <c r="G1822" s="6">
        <v>8.4979520840666102E-5</v>
      </c>
      <c r="H1822" s="6">
        <v>2.23156160611243E-5</v>
      </c>
      <c r="I1822" s="6">
        <v>2.2849471845515799E-5</v>
      </c>
      <c r="J1822" s="6">
        <v>2.4770408775156999E-5</v>
      </c>
      <c r="K1822" s="6">
        <v>2.1161911551922201E-5</v>
      </c>
      <c r="L1822" s="6">
        <v>2.41838441115524E-5</v>
      </c>
      <c r="M1822" s="6">
        <v>2.35227918103879E-5</v>
      </c>
      <c r="N1822" s="4" t="b">
        <f>_xlfn.XLOOKUP(Table2[[#This Row],[Protein]],Table3[name],Table3[subloc_assigned],"")&lt;&gt;""</f>
        <v>1</v>
      </c>
      <c r="O1822" s="6" t="str" cm="1">
        <f t="array" ref="O1822">IF(Table2[[#This Row],[modeled?]]," "&amp;_xlfn.TEXTJOIN(" ",FALSE,_xlfn._xlws.FILTER(Table3[subloc_assigned],Table3[name]=Table2[[#This Row],[Protein]],""))&amp;" ","")</f>
        <v xml:space="preserve"> mm </v>
      </c>
      <c r="P1822" s="6" t="b">
        <f>OR(ISNUMBER(FIND(" m ",Table2[[#This Row],[loc?]])),ISNUMBER(FIND(" mm ",Table2[[#This Row],[loc?]])))</f>
        <v>1</v>
      </c>
      <c r="Q1822" s="6" t="b">
        <f>AND(OR(ISNUMBER(FIND(" m ",Table2[[#This Row],[loc?]])),ISNUMBER(FIND(" mm ",Table2[[#This Row],[loc?]]))),SUBSTITUTE(SUBSTITUTE(Table2[[#This Row],[loc?]]," m ","")," mm ","")="")</f>
        <v>1</v>
      </c>
      <c r="R1822" s="36" cm="1">
        <f t="array" ref="R1822">AVERAGE(IF(Table2[[#This Row],[Min_aerobic_1]:[Min_aerobic_2]]="NA",0,Table2[[#This Row],[Min_aerobic_1]:[Min_aerobic_2]]))</f>
        <v>7.3849553735700051E-5</v>
      </c>
    </row>
    <row r="1823" spans="1:18" x14ac:dyDescent="0.35">
      <c r="A1823" s="4" t="s">
        <v>5421</v>
      </c>
      <c r="B1823" s="4" t="s">
        <v>5422</v>
      </c>
      <c r="C1823" s="4" t="s">
        <v>5423</v>
      </c>
      <c r="D1823" s="6">
        <v>1.5787515432120301E-5</v>
      </c>
      <c r="E1823" s="6">
        <v>1.9056586211965301E-5</v>
      </c>
      <c r="F1823" s="6">
        <v>1.9308717903789501E-5</v>
      </c>
      <c r="G1823" s="6">
        <v>1.8438972714914701E-5</v>
      </c>
      <c r="H1823" s="6">
        <v>5.3819355811309697E-5</v>
      </c>
      <c r="I1823" s="6">
        <v>5.1847205471768201E-5</v>
      </c>
      <c r="J1823" s="6">
        <v>5.6644210279352201E-5</v>
      </c>
      <c r="K1823" s="6">
        <v>5.32911045172727E-5</v>
      </c>
      <c r="L1823" s="6">
        <v>5.5491484229804198E-5</v>
      </c>
      <c r="M1823" s="6">
        <v>5.43771781362044E-5</v>
      </c>
      <c r="N1823" s="4" t="b">
        <f>_xlfn.XLOOKUP(Table2[[#This Row],[Protein]],Table3[name],Table3[subloc_assigned],"")&lt;&gt;""</f>
        <v>0</v>
      </c>
      <c r="O1823" s="6" t="str" cm="1">
        <f t="array" ref="O1823">IF(Table2[[#This Row],[modeled?]]," "&amp;_xlfn.TEXTJOIN(" ",FALSE,_xlfn._xlws.FILTER(Table3[subloc_assigned],Table3[name]=Table2[[#This Row],[Protein]],""))&amp;" ","")</f>
        <v/>
      </c>
      <c r="P1823" s="6" t="b">
        <f>OR(ISNUMBER(FIND(" m ",Table2[[#This Row],[loc?]])),ISNUMBER(FIND(" mm ",Table2[[#This Row],[loc?]])))</f>
        <v>0</v>
      </c>
      <c r="Q1823" s="6" t="b">
        <f>AND(OR(ISNUMBER(FIND(" m ",Table2[[#This Row],[loc?]])),ISNUMBER(FIND(" mm ",Table2[[#This Row],[loc?]]))),SUBSTITUTE(SUBSTITUTE(Table2[[#This Row],[loc?]]," m ","")," mm ","")="")</f>
        <v>0</v>
      </c>
      <c r="R1823" s="36" cm="1">
        <f t="array" ref="R1823">AVERAGE(IF(Table2[[#This Row],[Min_aerobic_1]:[Min_aerobic_2]]="NA",0,Table2[[#This Row],[Min_aerobic_1]:[Min_aerobic_2]]))</f>
        <v>1.7422050822042799E-5</v>
      </c>
    </row>
    <row r="1824" spans="1:18" x14ac:dyDescent="0.35">
      <c r="A1824" s="4" t="s">
        <v>5424</v>
      </c>
      <c r="B1824" s="4" t="s">
        <v>5425</v>
      </c>
      <c r="C1824" s="4" t="s">
        <v>5426</v>
      </c>
      <c r="D1824" s="6">
        <v>4.4886403742817399E-6</v>
      </c>
      <c r="E1824" s="6">
        <v>4.8329053934953901E-6</v>
      </c>
      <c r="F1824" s="6">
        <v>4.6799727906166E-6</v>
      </c>
      <c r="G1824" s="6">
        <v>4.5821309892826797E-6</v>
      </c>
      <c r="H1824" s="6">
        <v>7.8537311648666196E-7</v>
      </c>
      <c r="I1824" s="6">
        <v>7.9535584750998802E-7</v>
      </c>
      <c r="J1824" s="6">
        <v>1.1118407647344099E-6</v>
      </c>
      <c r="K1824" s="6">
        <v>9.6810838363521003E-7</v>
      </c>
      <c r="L1824" s="6">
        <v>1.11587885257897E-6</v>
      </c>
      <c r="M1824" s="6">
        <v>1.36124353823771E-6</v>
      </c>
      <c r="N1824" s="4" t="b">
        <f>_xlfn.XLOOKUP(Table2[[#This Row],[Protein]],Table3[name],Table3[subloc_assigned],"")&lt;&gt;""</f>
        <v>0</v>
      </c>
      <c r="O1824" s="6" t="str" cm="1">
        <f t="array" ref="O1824">IF(Table2[[#This Row],[modeled?]]," "&amp;_xlfn.TEXTJOIN(" ",FALSE,_xlfn._xlws.FILTER(Table3[subloc_assigned],Table3[name]=Table2[[#This Row],[Protein]],""))&amp;" ","")</f>
        <v/>
      </c>
      <c r="P1824" s="6" t="b">
        <f>OR(ISNUMBER(FIND(" m ",Table2[[#This Row],[loc?]])),ISNUMBER(FIND(" mm ",Table2[[#This Row],[loc?]])))</f>
        <v>0</v>
      </c>
      <c r="Q1824" s="6" t="b">
        <f>AND(OR(ISNUMBER(FIND(" m ",Table2[[#This Row],[loc?]])),ISNUMBER(FIND(" mm ",Table2[[#This Row],[loc?]]))),SUBSTITUTE(SUBSTITUTE(Table2[[#This Row],[loc?]]," m ","")," mm ","")="")</f>
        <v>0</v>
      </c>
      <c r="R1824" s="36" cm="1">
        <f t="array" ref="R1824">AVERAGE(IF(Table2[[#This Row],[Min_aerobic_1]:[Min_aerobic_2]]="NA",0,Table2[[#This Row],[Min_aerobic_1]:[Min_aerobic_2]]))</f>
        <v>4.660772883888565E-6</v>
      </c>
    </row>
    <row r="1825" spans="1:18" x14ac:dyDescent="0.35">
      <c r="A1825" s="4" t="s">
        <v>5427</v>
      </c>
      <c r="B1825" s="4" t="s">
        <v>5428</v>
      </c>
      <c r="C1825" s="4" t="s">
        <v>5429</v>
      </c>
      <c r="D1825" s="4" t="s">
        <v>19</v>
      </c>
      <c r="E1825" s="4" t="s">
        <v>19</v>
      </c>
      <c r="F1825" s="4" t="s">
        <v>19</v>
      </c>
      <c r="G1825" s="4" t="s">
        <v>19</v>
      </c>
      <c r="H1825" s="6">
        <v>1.57036752420714E-5</v>
      </c>
      <c r="I1825" s="6">
        <v>1.55623049765321E-5</v>
      </c>
      <c r="J1825" s="6">
        <v>1.50223294353599E-5</v>
      </c>
      <c r="K1825" s="6">
        <v>1.6548606806333301E-5</v>
      </c>
      <c r="L1825" s="6">
        <v>1.9291216631651801E-5</v>
      </c>
      <c r="M1825" s="6">
        <v>1.7661063971359699E-5</v>
      </c>
      <c r="N1825" s="4" t="b">
        <f>_xlfn.XLOOKUP(Table2[[#This Row],[Protein]],Table3[name],Table3[subloc_assigned],"")&lt;&gt;""</f>
        <v>0</v>
      </c>
      <c r="O1825" s="6" t="str" cm="1">
        <f t="array" ref="O1825">IF(Table2[[#This Row],[modeled?]]," "&amp;_xlfn.TEXTJOIN(" ",FALSE,_xlfn._xlws.FILTER(Table3[subloc_assigned],Table3[name]=Table2[[#This Row],[Protein]],""))&amp;" ","")</f>
        <v/>
      </c>
      <c r="P1825" s="6" t="b">
        <f>OR(ISNUMBER(FIND(" m ",Table2[[#This Row],[loc?]])),ISNUMBER(FIND(" mm ",Table2[[#This Row],[loc?]])))</f>
        <v>0</v>
      </c>
      <c r="Q1825" s="6" t="b">
        <f>AND(OR(ISNUMBER(FIND(" m ",Table2[[#This Row],[loc?]])),ISNUMBER(FIND(" mm ",Table2[[#This Row],[loc?]]))),SUBSTITUTE(SUBSTITUTE(Table2[[#This Row],[loc?]]," m ","")," mm ","")="")</f>
        <v>0</v>
      </c>
      <c r="R1825" s="36" cm="1">
        <f t="array" ref="R1825">AVERAGE(IF(Table2[[#This Row],[Min_aerobic_1]:[Min_aerobic_2]]="NA",0,Table2[[#This Row],[Min_aerobic_1]:[Min_aerobic_2]]))</f>
        <v>0</v>
      </c>
    </row>
    <row r="1826" spans="1:18" x14ac:dyDescent="0.35">
      <c r="A1826" s="4" t="s">
        <v>5430</v>
      </c>
      <c r="B1826" s="4" t="s">
        <v>5431</v>
      </c>
      <c r="C1826" s="4" t="s">
        <v>5432</v>
      </c>
      <c r="D1826" s="6">
        <v>1.0821425079666299E-5</v>
      </c>
      <c r="E1826" s="6">
        <v>9.3583935447060303E-6</v>
      </c>
      <c r="F1826" s="6">
        <v>1.12079361240459E-5</v>
      </c>
      <c r="G1826" s="6">
        <v>1.1651754272166001E-5</v>
      </c>
      <c r="H1826" s="6">
        <v>1.0602449466920899E-5</v>
      </c>
      <c r="I1826" s="6">
        <v>1.00767337623119E-5</v>
      </c>
      <c r="J1826" s="6">
        <v>1.0777589372200001E-5</v>
      </c>
      <c r="K1826" s="6">
        <v>1.1445198871315399E-5</v>
      </c>
      <c r="L1826" s="6">
        <v>1.2269407626533001E-5</v>
      </c>
      <c r="M1826" s="6">
        <v>1.13131236808993E-5</v>
      </c>
      <c r="N1826" s="4" t="b">
        <f>_xlfn.XLOOKUP(Table2[[#This Row],[Protein]],Table3[name],Table3[subloc_assigned],"")&lt;&gt;""</f>
        <v>0</v>
      </c>
      <c r="O1826" s="6" t="str" cm="1">
        <f t="array" ref="O1826">IF(Table2[[#This Row],[modeled?]]," "&amp;_xlfn.TEXTJOIN(" ",FALSE,_xlfn._xlws.FILTER(Table3[subloc_assigned],Table3[name]=Table2[[#This Row],[Protein]],""))&amp;" ","")</f>
        <v/>
      </c>
      <c r="P1826" s="6" t="b">
        <f>OR(ISNUMBER(FIND(" m ",Table2[[#This Row],[loc?]])),ISNUMBER(FIND(" mm ",Table2[[#This Row],[loc?]])))</f>
        <v>0</v>
      </c>
      <c r="Q1826" s="6" t="b">
        <f>AND(OR(ISNUMBER(FIND(" m ",Table2[[#This Row],[loc?]])),ISNUMBER(FIND(" mm ",Table2[[#This Row],[loc?]]))),SUBSTITUTE(SUBSTITUTE(Table2[[#This Row],[loc?]]," m ","")," mm ","")="")</f>
        <v>0</v>
      </c>
      <c r="R1826" s="36" cm="1">
        <f t="array" ref="R1826">AVERAGE(IF(Table2[[#This Row],[Min_aerobic_1]:[Min_aerobic_2]]="NA",0,Table2[[#This Row],[Min_aerobic_1]:[Min_aerobic_2]]))</f>
        <v>1.0089909312186164E-5</v>
      </c>
    </row>
    <row r="1827" spans="1:18" x14ac:dyDescent="0.35">
      <c r="A1827" s="4" t="s">
        <v>5433</v>
      </c>
      <c r="B1827" s="4" t="s">
        <v>5434</v>
      </c>
      <c r="C1827" s="4" t="s">
        <v>5435</v>
      </c>
      <c r="D1827" s="6">
        <v>2.0602332756403602E-6</v>
      </c>
      <c r="E1827" s="6">
        <v>1.6459603355975801E-6</v>
      </c>
      <c r="F1827" s="6">
        <v>2.0349048545275099E-6</v>
      </c>
      <c r="G1827" s="6">
        <v>2.0200781776919902E-6</v>
      </c>
      <c r="H1827" s="6">
        <v>4.8298594377430099E-6</v>
      </c>
      <c r="I1827" s="6">
        <v>5.1094829355628801E-6</v>
      </c>
      <c r="J1827" s="6">
        <v>4.9530135682990398E-6</v>
      </c>
      <c r="K1827" s="6">
        <v>4.98706670714923E-6</v>
      </c>
      <c r="L1827" s="6">
        <v>5.54675677459206E-6</v>
      </c>
      <c r="M1827" s="6">
        <v>5.83952481813573E-6</v>
      </c>
      <c r="N1827" s="4" t="b">
        <f>_xlfn.XLOOKUP(Table2[[#This Row],[Protein]],Table3[name],Table3[subloc_assigned],"")&lt;&gt;""</f>
        <v>0</v>
      </c>
      <c r="O1827" s="6" t="str" cm="1">
        <f t="array" ref="O1827">IF(Table2[[#This Row],[modeled?]]," "&amp;_xlfn.TEXTJOIN(" ",FALSE,_xlfn._xlws.FILTER(Table3[subloc_assigned],Table3[name]=Table2[[#This Row],[Protein]],""))&amp;" ","")</f>
        <v/>
      </c>
      <c r="P1827" s="6" t="b">
        <f>OR(ISNUMBER(FIND(" m ",Table2[[#This Row],[loc?]])),ISNUMBER(FIND(" mm ",Table2[[#This Row],[loc?]])))</f>
        <v>0</v>
      </c>
      <c r="Q1827" s="6" t="b">
        <f>AND(OR(ISNUMBER(FIND(" m ",Table2[[#This Row],[loc?]])),ISNUMBER(FIND(" mm ",Table2[[#This Row],[loc?]]))),SUBSTITUTE(SUBSTITUTE(Table2[[#This Row],[loc?]]," m ","")," mm ","")="")</f>
        <v>0</v>
      </c>
      <c r="R1827" s="36" cm="1">
        <f t="array" ref="R1827">AVERAGE(IF(Table2[[#This Row],[Min_aerobic_1]:[Min_aerobic_2]]="NA",0,Table2[[#This Row],[Min_aerobic_1]:[Min_aerobic_2]]))</f>
        <v>1.85309680561897E-6</v>
      </c>
    </row>
    <row r="1828" spans="1:18" x14ac:dyDescent="0.35">
      <c r="A1828" s="4" t="s">
        <v>5436</v>
      </c>
      <c r="B1828" s="4" t="s">
        <v>5437</v>
      </c>
      <c r="C1828" s="4" t="s">
        <v>5437</v>
      </c>
      <c r="D1828" s="4">
        <v>2.5884526471028901E-4</v>
      </c>
      <c r="E1828" s="4">
        <v>2.40033328287621E-4</v>
      </c>
      <c r="F1828" s="4">
        <v>2.66602894348437E-4</v>
      </c>
      <c r="G1828" s="4">
        <v>2.7948794229758802E-4</v>
      </c>
      <c r="H1828" s="4">
        <v>2.5384285955857698E-4</v>
      </c>
      <c r="I1828" s="4">
        <v>2.6110779060610701E-4</v>
      </c>
      <c r="J1828" s="4">
        <v>2.6033563410877199E-4</v>
      </c>
      <c r="K1828" s="4">
        <v>2.7685726505379302E-4</v>
      </c>
      <c r="L1828" s="4">
        <v>2.9744696741886999E-4</v>
      </c>
      <c r="M1828" s="4">
        <v>2.8113633819006197E-4</v>
      </c>
      <c r="N1828" s="4" t="b">
        <f>_xlfn.XLOOKUP(Table2[[#This Row],[Protein]],Table3[name],Table3[subloc_assigned],"")&lt;&gt;""</f>
        <v>0</v>
      </c>
      <c r="O1828" s="6" t="str" cm="1">
        <f t="array" ref="O1828">IF(Table2[[#This Row],[modeled?]]," "&amp;_xlfn.TEXTJOIN(" ",FALSE,_xlfn._xlws.FILTER(Table3[subloc_assigned],Table3[name]=Table2[[#This Row],[Protein]],""))&amp;" ","")</f>
        <v/>
      </c>
      <c r="P1828" s="6" t="b">
        <f>OR(ISNUMBER(FIND(" m ",Table2[[#This Row],[loc?]])),ISNUMBER(FIND(" mm ",Table2[[#This Row],[loc?]])))</f>
        <v>0</v>
      </c>
      <c r="Q1828" s="6" t="b">
        <f>AND(OR(ISNUMBER(FIND(" m ",Table2[[#This Row],[loc?]])),ISNUMBER(FIND(" mm ",Table2[[#This Row],[loc?]]))),SUBSTITUTE(SUBSTITUTE(Table2[[#This Row],[loc?]]," m ","")," mm ","")="")</f>
        <v>0</v>
      </c>
      <c r="R1828" s="36" cm="1">
        <f t="array" ref="R1828">AVERAGE(IF(Table2[[#This Row],[Min_aerobic_1]:[Min_aerobic_2]]="NA",0,Table2[[#This Row],[Min_aerobic_1]:[Min_aerobic_2]]))</f>
        <v>2.4943929649895501E-4</v>
      </c>
    </row>
    <row r="1829" spans="1:18" x14ac:dyDescent="0.35">
      <c r="A1829" s="4" t="s">
        <v>5438</v>
      </c>
      <c r="B1829" s="4" t="s">
        <v>5439</v>
      </c>
      <c r="C1829" s="4" t="s">
        <v>5440</v>
      </c>
      <c r="D1829" s="6">
        <v>2.9020901273033801E-5</v>
      </c>
      <c r="E1829" s="6">
        <v>2.3599205265021999E-5</v>
      </c>
      <c r="F1829" s="6">
        <v>3.3000460125400599E-5</v>
      </c>
      <c r="G1829" s="6">
        <v>2.9962036302338799E-5</v>
      </c>
      <c r="H1829" s="6">
        <v>2.70560379277823E-5</v>
      </c>
      <c r="I1829" s="6">
        <v>2.7465835489479699E-5</v>
      </c>
      <c r="J1829" s="6">
        <v>2.9081349040573501E-5</v>
      </c>
      <c r="K1829" s="6">
        <v>3.1968032499455597E-5</v>
      </c>
      <c r="L1829" s="6">
        <v>3.2649605336177199E-5</v>
      </c>
      <c r="M1829" s="6">
        <v>3.2383041844561898E-5</v>
      </c>
      <c r="N1829" s="4" t="b">
        <f>_xlfn.XLOOKUP(Table2[[#This Row],[Protein]],Table3[name],Table3[subloc_assigned],"")&lt;&gt;""</f>
        <v>0</v>
      </c>
      <c r="O1829" s="6" t="str" cm="1">
        <f t="array" ref="O1829">IF(Table2[[#This Row],[modeled?]]," "&amp;_xlfn.TEXTJOIN(" ",FALSE,_xlfn._xlws.FILTER(Table3[subloc_assigned],Table3[name]=Table2[[#This Row],[Protein]],""))&amp;" ","")</f>
        <v/>
      </c>
      <c r="P1829" s="6" t="b">
        <f>OR(ISNUMBER(FIND(" m ",Table2[[#This Row],[loc?]])),ISNUMBER(FIND(" mm ",Table2[[#This Row],[loc?]])))</f>
        <v>0</v>
      </c>
      <c r="Q1829" s="6" t="b">
        <f>AND(OR(ISNUMBER(FIND(" m ",Table2[[#This Row],[loc?]])),ISNUMBER(FIND(" mm ",Table2[[#This Row],[loc?]]))),SUBSTITUTE(SUBSTITUTE(Table2[[#This Row],[loc?]]," m ","")," mm ","")="")</f>
        <v>0</v>
      </c>
      <c r="R1829" s="36" cm="1">
        <f t="array" ref="R1829">AVERAGE(IF(Table2[[#This Row],[Min_aerobic_1]:[Min_aerobic_2]]="NA",0,Table2[[#This Row],[Min_aerobic_1]:[Min_aerobic_2]]))</f>
        <v>2.6310053269027898E-5</v>
      </c>
    </row>
    <row r="1830" spans="1:18" x14ac:dyDescent="0.35">
      <c r="A1830" s="4" t="s">
        <v>5441</v>
      </c>
      <c r="B1830" s="4" t="s">
        <v>5442</v>
      </c>
      <c r="C1830" s="4" t="s">
        <v>5443</v>
      </c>
      <c r="D1830" s="6">
        <v>6.5803052679504803E-6</v>
      </c>
      <c r="E1830" s="6">
        <v>5.1548664912310698E-6</v>
      </c>
      <c r="F1830" s="6">
        <v>7.0251065777849602E-6</v>
      </c>
      <c r="G1830" s="6">
        <v>6.9681882385613799E-6</v>
      </c>
      <c r="H1830" s="6">
        <v>5.7545359911707901E-6</v>
      </c>
      <c r="I1830" s="6">
        <v>5.5879926721310803E-6</v>
      </c>
      <c r="J1830" s="6">
        <v>5.7562784209531597E-6</v>
      </c>
      <c r="K1830" s="6">
        <v>6.2564672772015201E-6</v>
      </c>
      <c r="L1830" s="6">
        <v>7.1852082157407999E-6</v>
      </c>
      <c r="M1830" s="6">
        <v>6.7590686487142097E-6</v>
      </c>
      <c r="N1830" s="4" t="b">
        <f>_xlfn.XLOOKUP(Table2[[#This Row],[Protein]],Table3[name],Table3[subloc_assigned],"")&lt;&gt;""</f>
        <v>0</v>
      </c>
      <c r="O1830" s="6" t="str" cm="1">
        <f t="array" ref="O1830">IF(Table2[[#This Row],[modeled?]]," "&amp;_xlfn.TEXTJOIN(" ",FALSE,_xlfn._xlws.FILTER(Table3[subloc_assigned],Table3[name]=Table2[[#This Row],[Protein]],""))&amp;" ","")</f>
        <v/>
      </c>
      <c r="P1830" s="6" t="b">
        <f>OR(ISNUMBER(FIND(" m ",Table2[[#This Row],[loc?]])),ISNUMBER(FIND(" mm ",Table2[[#This Row],[loc?]])))</f>
        <v>0</v>
      </c>
      <c r="Q1830" s="6" t="b">
        <f>AND(OR(ISNUMBER(FIND(" m ",Table2[[#This Row],[loc?]])),ISNUMBER(FIND(" mm ",Table2[[#This Row],[loc?]]))),SUBSTITUTE(SUBSTITUTE(Table2[[#This Row],[loc?]]," m ","")," mm ","")="")</f>
        <v>0</v>
      </c>
      <c r="R1830" s="36" cm="1">
        <f t="array" ref="R1830">AVERAGE(IF(Table2[[#This Row],[Min_aerobic_1]:[Min_aerobic_2]]="NA",0,Table2[[#This Row],[Min_aerobic_1]:[Min_aerobic_2]]))</f>
        <v>5.8675858795907746E-6</v>
      </c>
    </row>
    <row r="1831" spans="1:18" x14ac:dyDescent="0.35">
      <c r="A1831" s="4" t="s">
        <v>5444</v>
      </c>
      <c r="B1831" s="4" t="s">
        <v>5445</v>
      </c>
      <c r="C1831" s="4" t="s">
        <v>5446</v>
      </c>
      <c r="D1831" s="6">
        <v>2.2591206535167798E-6</v>
      </c>
      <c r="E1831" s="6">
        <v>2.47243105679557E-6</v>
      </c>
      <c r="F1831" s="6">
        <v>2.8402372839028301E-6</v>
      </c>
      <c r="G1831" s="6">
        <v>2.8566170178441599E-6</v>
      </c>
      <c r="H1831" s="6">
        <v>6.4283750591886304E-7</v>
      </c>
      <c r="I1831" s="6">
        <v>5.9922943949704696E-7</v>
      </c>
      <c r="J1831" s="6">
        <v>6.72768369644503E-7</v>
      </c>
      <c r="K1831" s="6">
        <v>6.0823894174172502E-7</v>
      </c>
      <c r="L1831" s="6">
        <v>6.7913995190889299E-7</v>
      </c>
      <c r="M1831" s="6">
        <v>6.6714710816223702E-7</v>
      </c>
      <c r="N1831" s="4" t="b">
        <f>_xlfn.XLOOKUP(Table2[[#This Row],[Protein]],Table3[name],Table3[subloc_assigned],"")&lt;&gt;""</f>
        <v>0</v>
      </c>
      <c r="O1831" s="6" t="str" cm="1">
        <f t="array" ref="O1831">IF(Table2[[#This Row],[modeled?]]," "&amp;_xlfn.TEXTJOIN(" ",FALSE,_xlfn._xlws.FILTER(Table3[subloc_assigned],Table3[name]=Table2[[#This Row],[Protein]],""))&amp;" ","")</f>
        <v/>
      </c>
      <c r="P1831" s="6" t="b">
        <f>OR(ISNUMBER(FIND(" m ",Table2[[#This Row],[loc?]])),ISNUMBER(FIND(" mm ",Table2[[#This Row],[loc?]])))</f>
        <v>0</v>
      </c>
      <c r="Q1831" s="6" t="b">
        <f>AND(OR(ISNUMBER(FIND(" m ",Table2[[#This Row],[loc?]])),ISNUMBER(FIND(" mm ",Table2[[#This Row],[loc?]]))),SUBSTITUTE(SUBSTITUTE(Table2[[#This Row],[loc?]]," m ","")," mm ","")="")</f>
        <v>0</v>
      </c>
      <c r="R1831" s="36" cm="1">
        <f t="array" ref="R1831">AVERAGE(IF(Table2[[#This Row],[Min_aerobic_1]:[Min_aerobic_2]]="NA",0,Table2[[#This Row],[Min_aerobic_1]:[Min_aerobic_2]]))</f>
        <v>2.3657758551561747E-6</v>
      </c>
    </row>
    <row r="1832" spans="1:18" x14ac:dyDescent="0.35">
      <c r="A1832" s="4" t="s">
        <v>5447</v>
      </c>
      <c r="B1832" s="4" t="s">
        <v>5448</v>
      </c>
      <c r="C1832" s="4" t="s">
        <v>5449</v>
      </c>
      <c r="D1832" s="4" t="s">
        <v>19</v>
      </c>
      <c r="E1832" s="4" t="s">
        <v>19</v>
      </c>
      <c r="F1832" s="4" t="s">
        <v>19</v>
      </c>
      <c r="G1832" s="4" t="s">
        <v>19</v>
      </c>
      <c r="H1832" s="6">
        <v>9.8466004229442799E-7</v>
      </c>
      <c r="I1832" s="6">
        <v>8.3732852549924296E-7</v>
      </c>
      <c r="J1832" s="6">
        <v>1.1380486389030701E-6</v>
      </c>
      <c r="K1832" s="6">
        <v>7.9803248394743199E-7</v>
      </c>
      <c r="L1832" s="6">
        <v>8.1284043203058096E-7</v>
      </c>
      <c r="M1832" s="6">
        <v>9.0202714979554999E-7</v>
      </c>
      <c r="N1832" s="4" t="b">
        <f>_xlfn.XLOOKUP(Table2[[#This Row],[Protein]],Table3[name],Table3[subloc_assigned],"")&lt;&gt;""</f>
        <v>1</v>
      </c>
      <c r="O1832" s="6" t="str" cm="1">
        <f t="array" ref="O1832">IF(Table2[[#This Row],[modeled?]]," "&amp;_xlfn.TEXTJOIN(" ",FALSE,_xlfn._xlws.FILTER(Table3[subloc_assigned],Table3[name]=Table2[[#This Row],[Protein]],""))&amp;" ","")</f>
        <v xml:space="preserve"> m </v>
      </c>
      <c r="P1832" s="6" t="b">
        <f>OR(ISNUMBER(FIND(" m ",Table2[[#This Row],[loc?]])),ISNUMBER(FIND(" mm ",Table2[[#This Row],[loc?]])))</f>
        <v>1</v>
      </c>
      <c r="Q1832" s="6" t="b">
        <f>AND(OR(ISNUMBER(FIND(" m ",Table2[[#This Row],[loc?]])),ISNUMBER(FIND(" mm ",Table2[[#This Row],[loc?]]))),SUBSTITUTE(SUBSTITUTE(Table2[[#This Row],[loc?]]," m ","")," mm ","")="")</f>
        <v>1</v>
      </c>
      <c r="R1832" s="36" cm="1">
        <f t="array" ref="R1832">AVERAGE(IF(Table2[[#This Row],[Min_aerobic_1]:[Min_aerobic_2]]="NA",0,Table2[[#This Row],[Min_aerobic_1]:[Min_aerobic_2]]))</f>
        <v>0</v>
      </c>
    </row>
    <row r="1833" spans="1:18" x14ac:dyDescent="0.35">
      <c r="A1833" s="4" t="s">
        <v>5450</v>
      </c>
      <c r="B1833" s="4" t="s">
        <v>5451</v>
      </c>
      <c r="C1833" s="4" t="s">
        <v>5452</v>
      </c>
      <c r="D1833" s="6">
        <v>7.7412181014556097E-6</v>
      </c>
      <c r="E1833" s="6">
        <v>8.4667285370559205E-6</v>
      </c>
      <c r="F1833" s="6">
        <v>8.4853644322761698E-6</v>
      </c>
      <c r="G1833" s="6">
        <v>8.6488735101688308E-6</v>
      </c>
      <c r="H1833" s="6">
        <v>5.92008650639028E-6</v>
      </c>
      <c r="I1833" s="6">
        <v>5.5612128568986404E-6</v>
      </c>
      <c r="J1833" s="6">
        <v>6.1534713313992599E-6</v>
      </c>
      <c r="K1833" s="6">
        <v>4.3200874057474603E-6</v>
      </c>
      <c r="L1833" s="6">
        <v>5.1059114518976599E-6</v>
      </c>
      <c r="M1833" s="6">
        <v>5.2477137904872201E-6</v>
      </c>
      <c r="N1833" s="4" t="b">
        <f>_xlfn.XLOOKUP(Table2[[#This Row],[Protein]],Table3[name],Table3[subloc_assigned],"")&lt;&gt;""</f>
        <v>1</v>
      </c>
      <c r="O1833" s="6" t="str" cm="1">
        <f t="array" ref="O1833">IF(Table2[[#This Row],[modeled?]]," "&amp;_xlfn.TEXTJOIN(" ",FALSE,_xlfn._xlws.FILTER(Table3[subloc_assigned],Table3[name]=Table2[[#This Row],[Protein]],""))&amp;" ","")</f>
        <v xml:space="preserve"> c </v>
      </c>
      <c r="P1833" s="6" t="b">
        <f>OR(ISNUMBER(FIND(" m ",Table2[[#This Row],[loc?]])),ISNUMBER(FIND(" mm ",Table2[[#This Row],[loc?]])))</f>
        <v>0</v>
      </c>
      <c r="Q1833" s="6" t="b">
        <f>AND(OR(ISNUMBER(FIND(" m ",Table2[[#This Row],[loc?]])),ISNUMBER(FIND(" mm ",Table2[[#This Row],[loc?]]))),SUBSTITUTE(SUBSTITUTE(Table2[[#This Row],[loc?]]," m ","")," mm ","")="")</f>
        <v>0</v>
      </c>
      <c r="R1833" s="36" cm="1">
        <f t="array" ref="R1833">AVERAGE(IF(Table2[[#This Row],[Min_aerobic_1]:[Min_aerobic_2]]="NA",0,Table2[[#This Row],[Min_aerobic_1]:[Min_aerobic_2]]))</f>
        <v>8.103973319255766E-6</v>
      </c>
    </row>
    <row r="1834" spans="1:18" x14ac:dyDescent="0.35">
      <c r="A1834" s="4" t="s">
        <v>5453</v>
      </c>
      <c r="B1834" s="4" t="s">
        <v>5454</v>
      </c>
      <c r="C1834" s="4" t="s">
        <v>5455</v>
      </c>
      <c r="D1834" s="6">
        <v>6.2574820044471099E-6</v>
      </c>
      <c r="E1834" s="6">
        <v>5.3919610228835202E-6</v>
      </c>
      <c r="F1834" s="6">
        <v>6.8164055521171704E-6</v>
      </c>
      <c r="G1834" s="6">
        <v>6.5947130703506504E-6</v>
      </c>
      <c r="H1834" s="6">
        <v>3.8874303383971898E-6</v>
      </c>
      <c r="I1834" s="6">
        <v>4.3436498225717404E-6</v>
      </c>
      <c r="J1834" s="6">
        <v>3.8461596809715798E-6</v>
      </c>
      <c r="K1834" s="6">
        <v>3.33140701508282E-6</v>
      </c>
      <c r="L1834" s="6">
        <v>4.83754597694332E-6</v>
      </c>
      <c r="M1834" s="6">
        <v>5.2069501073182403E-6</v>
      </c>
      <c r="N1834" s="4" t="b">
        <f>_xlfn.XLOOKUP(Table2[[#This Row],[Protein]],Table3[name],Table3[subloc_assigned],"")&lt;&gt;""</f>
        <v>1</v>
      </c>
      <c r="O1834" s="6" t="str" cm="1">
        <f t="array" ref="O1834">IF(Table2[[#This Row],[modeled?]]," "&amp;_xlfn.TEXTJOIN(" ",FALSE,_xlfn._xlws.FILTER(Table3[subloc_assigned],Table3[name]=Table2[[#This Row],[Protein]],""))&amp;" ","")</f>
        <v xml:space="preserve"> gm </v>
      </c>
      <c r="P1834" s="6" t="b">
        <f>OR(ISNUMBER(FIND(" m ",Table2[[#This Row],[loc?]])),ISNUMBER(FIND(" mm ",Table2[[#This Row],[loc?]])))</f>
        <v>0</v>
      </c>
      <c r="Q1834" s="6" t="b">
        <f>AND(OR(ISNUMBER(FIND(" m ",Table2[[#This Row],[loc?]])),ISNUMBER(FIND(" mm ",Table2[[#This Row],[loc?]]))),SUBSTITUTE(SUBSTITUTE(Table2[[#This Row],[loc?]]," m ","")," mm ","")="")</f>
        <v>0</v>
      </c>
      <c r="R1834" s="36" cm="1">
        <f t="array" ref="R1834">AVERAGE(IF(Table2[[#This Row],[Min_aerobic_1]:[Min_aerobic_2]]="NA",0,Table2[[#This Row],[Min_aerobic_1]:[Min_aerobic_2]]))</f>
        <v>5.8247215136653155E-6</v>
      </c>
    </row>
    <row r="1835" spans="1:18" x14ac:dyDescent="0.35">
      <c r="A1835" s="4" t="s">
        <v>5456</v>
      </c>
      <c r="B1835" s="4" t="s">
        <v>5457</v>
      </c>
      <c r="C1835" s="4" t="s">
        <v>5458</v>
      </c>
      <c r="D1835" s="6">
        <v>1.3934687874348E-5</v>
      </c>
      <c r="E1835" s="6">
        <v>1.5771901470003902E-5</v>
      </c>
      <c r="F1835" s="6">
        <v>1.53037480557428E-5</v>
      </c>
      <c r="G1835" s="6">
        <v>1.73713941285267E-5</v>
      </c>
      <c r="H1835" s="4" t="s">
        <v>19</v>
      </c>
      <c r="I1835" s="4" t="s">
        <v>19</v>
      </c>
      <c r="J1835" s="4" t="s">
        <v>19</v>
      </c>
      <c r="K1835" s="4" t="s">
        <v>19</v>
      </c>
      <c r="L1835" s="4" t="s">
        <v>19</v>
      </c>
      <c r="M1835" s="4" t="s">
        <v>19</v>
      </c>
      <c r="N1835" s="4" t="b">
        <f>_xlfn.XLOOKUP(Table2[[#This Row],[Protein]],Table3[name],Table3[subloc_assigned],"")&lt;&gt;""</f>
        <v>0</v>
      </c>
      <c r="O1835" s="6" t="str" cm="1">
        <f t="array" ref="O1835">IF(Table2[[#This Row],[modeled?]]," "&amp;_xlfn.TEXTJOIN(" ",FALSE,_xlfn._xlws.FILTER(Table3[subloc_assigned],Table3[name]=Table2[[#This Row],[Protein]],""))&amp;" ","")</f>
        <v/>
      </c>
      <c r="P1835" s="6" t="b">
        <f>OR(ISNUMBER(FIND(" m ",Table2[[#This Row],[loc?]])),ISNUMBER(FIND(" mm ",Table2[[#This Row],[loc?]])))</f>
        <v>0</v>
      </c>
      <c r="Q1835" s="6" t="b">
        <f>AND(OR(ISNUMBER(FIND(" m ",Table2[[#This Row],[loc?]])),ISNUMBER(FIND(" mm ",Table2[[#This Row],[loc?]]))),SUBSTITUTE(SUBSTITUTE(Table2[[#This Row],[loc?]]," m ","")," mm ","")="")</f>
        <v>0</v>
      </c>
      <c r="R1835" s="36" cm="1">
        <f t="array" ref="R1835">AVERAGE(IF(Table2[[#This Row],[Min_aerobic_1]:[Min_aerobic_2]]="NA",0,Table2[[#This Row],[Min_aerobic_1]:[Min_aerobic_2]]))</f>
        <v>1.4853294672175951E-5</v>
      </c>
    </row>
    <row r="1836" spans="1:18" x14ac:dyDescent="0.35">
      <c r="A1836" s="4" t="s">
        <v>5459</v>
      </c>
      <c r="B1836" s="4" t="s">
        <v>5460</v>
      </c>
      <c r="C1836" s="4" t="s">
        <v>5461</v>
      </c>
      <c r="D1836" s="6">
        <v>5.2332099597178604E-7</v>
      </c>
      <c r="E1836" s="6">
        <v>5.1700279572723195E-7</v>
      </c>
      <c r="F1836" s="6">
        <v>6.1741272850100698E-7</v>
      </c>
      <c r="G1836" s="6">
        <v>6.2444380266099304E-7</v>
      </c>
      <c r="H1836" s="6">
        <v>7.3603433780243896E-7</v>
      </c>
      <c r="I1836" s="6">
        <v>7.2228118479468397E-7</v>
      </c>
      <c r="J1836" s="6">
        <v>8.1239689845724905E-7</v>
      </c>
      <c r="K1836" s="6">
        <v>8.8550504436527196E-7</v>
      </c>
      <c r="L1836" s="6">
        <v>8.5545258450380604E-7</v>
      </c>
      <c r="M1836" s="6">
        <v>8.9450324370528599E-7</v>
      </c>
      <c r="N1836" s="4" t="b">
        <f>_xlfn.XLOOKUP(Table2[[#This Row],[Protein]],Table3[name],Table3[subloc_assigned],"")&lt;&gt;""</f>
        <v>0</v>
      </c>
      <c r="O1836" s="6" t="str" cm="1">
        <f t="array" ref="O1836">IF(Table2[[#This Row],[modeled?]]," "&amp;_xlfn.TEXTJOIN(" ",FALSE,_xlfn._xlws.FILTER(Table3[subloc_assigned],Table3[name]=Table2[[#This Row],[Protein]],""))&amp;" ","")</f>
        <v/>
      </c>
      <c r="P1836" s="6" t="b">
        <f>OR(ISNUMBER(FIND(" m ",Table2[[#This Row],[loc?]])),ISNUMBER(FIND(" mm ",Table2[[#This Row],[loc?]])))</f>
        <v>0</v>
      </c>
      <c r="Q1836" s="6" t="b">
        <f>AND(OR(ISNUMBER(FIND(" m ",Table2[[#This Row],[loc?]])),ISNUMBER(FIND(" mm ",Table2[[#This Row],[loc?]]))),SUBSTITUTE(SUBSTITUTE(Table2[[#This Row],[loc?]]," m ","")," mm ","")="")</f>
        <v>0</v>
      </c>
      <c r="R1836" s="36" cm="1">
        <f t="array" ref="R1836">AVERAGE(IF(Table2[[#This Row],[Min_aerobic_1]:[Min_aerobic_2]]="NA",0,Table2[[#This Row],[Min_aerobic_1]:[Min_aerobic_2]]))</f>
        <v>5.20161895849509E-7</v>
      </c>
    </row>
    <row r="1837" spans="1:18" x14ac:dyDescent="0.35">
      <c r="A1837" s="4" t="s">
        <v>5462</v>
      </c>
      <c r="B1837" s="4" t="s">
        <v>5463</v>
      </c>
      <c r="C1837" s="4" t="s">
        <v>5463</v>
      </c>
      <c r="D1837" s="4" t="s">
        <v>19</v>
      </c>
      <c r="E1837" s="4" t="s">
        <v>19</v>
      </c>
      <c r="F1837" s="4" t="s">
        <v>19</v>
      </c>
      <c r="G1837" s="4" t="s">
        <v>19</v>
      </c>
      <c r="H1837" s="6">
        <v>1.3095987262312099E-7</v>
      </c>
      <c r="I1837" s="6">
        <v>1.1164433552082201E-7</v>
      </c>
      <c r="J1837" s="6">
        <v>1.3081180598913699E-7</v>
      </c>
      <c r="K1837" s="6">
        <v>2.4313202723911399E-7</v>
      </c>
      <c r="L1837" s="6">
        <v>2.64976313661072E-7</v>
      </c>
      <c r="M1837" s="6">
        <v>2.3332332900454701E-7</v>
      </c>
      <c r="N1837" s="4" t="b">
        <f>_xlfn.XLOOKUP(Table2[[#This Row],[Protein]],Table3[name],Table3[subloc_assigned],"")&lt;&gt;""</f>
        <v>0</v>
      </c>
      <c r="O1837" s="6" t="str" cm="1">
        <f t="array" ref="O1837">IF(Table2[[#This Row],[modeled?]]," "&amp;_xlfn.TEXTJOIN(" ",FALSE,_xlfn._xlws.FILTER(Table3[subloc_assigned],Table3[name]=Table2[[#This Row],[Protein]],""))&amp;" ","")</f>
        <v/>
      </c>
      <c r="P1837" s="6" t="b">
        <f>OR(ISNUMBER(FIND(" m ",Table2[[#This Row],[loc?]])),ISNUMBER(FIND(" mm ",Table2[[#This Row],[loc?]])))</f>
        <v>0</v>
      </c>
      <c r="Q1837" s="6" t="b">
        <f>AND(OR(ISNUMBER(FIND(" m ",Table2[[#This Row],[loc?]])),ISNUMBER(FIND(" mm ",Table2[[#This Row],[loc?]]))),SUBSTITUTE(SUBSTITUTE(Table2[[#This Row],[loc?]]," m ","")," mm ","")="")</f>
        <v>0</v>
      </c>
      <c r="R1837" s="36" cm="1">
        <f t="array" ref="R1837">AVERAGE(IF(Table2[[#This Row],[Min_aerobic_1]:[Min_aerobic_2]]="NA",0,Table2[[#This Row],[Min_aerobic_1]:[Min_aerobic_2]]))</f>
        <v>0</v>
      </c>
    </row>
    <row r="1838" spans="1:18" x14ac:dyDescent="0.35">
      <c r="A1838" s="4" t="s">
        <v>5464</v>
      </c>
      <c r="B1838" s="4" t="s">
        <v>5465</v>
      </c>
      <c r="C1838" s="4" t="s">
        <v>5466</v>
      </c>
      <c r="D1838" s="6">
        <v>8.9606634814602993E-6</v>
      </c>
      <c r="E1838" s="6">
        <v>7.69697733370681E-6</v>
      </c>
      <c r="F1838" s="6">
        <v>9.7337107757585403E-6</v>
      </c>
      <c r="G1838" s="6">
        <v>9.9133432647764394E-6</v>
      </c>
      <c r="H1838" s="6">
        <v>5.0204483681837303E-6</v>
      </c>
      <c r="I1838" s="6">
        <v>5.0503672675422196E-6</v>
      </c>
      <c r="J1838" s="6">
        <v>5.0919911367970696E-6</v>
      </c>
      <c r="K1838" s="6">
        <v>5.6666925291647197E-6</v>
      </c>
      <c r="L1838" s="6">
        <v>5.8365259849540896E-6</v>
      </c>
      <c r="M1838" s="6">
        <v>6.25797271379911E-6</v>
      </c>
      <c r="N1838" s="4" t="b">
        <f>_xlfn.XLOOKUP(Table2[[#This Row],[Protein]],Table3[name],Table3[subloc_assigned],"")&lt;&gt;""</f>
        <v>0</v>
      </c>
      <c r="O1838" s="6" t="str" cm="1">
        <f t="array" ref="O1838">IF(Table2[[#This Row],[modeled?]]," "&amp;_xlfn.TEXTJOIN(" ",FALSE,_xlfn._xlws.FILTER(Table3[subloc_assigned],Table3[name]=Table2[[#This Row],[Protein]],""))&amp;" ","")</f>
        <v/>
      </c>
      <c r="P1838" s="6" t="b">
        <f>OR(ISNUMBER(FIND(" m ",Table2[[#This Row],[loc?]])),ISNUMBER(FIND(" mm ",Table2[[#This Row],[loc?]])))</f>
        <v>0</v>
      </c>
      <c r="Q1838" s="6" t="b">
        <f>AND(OR(ISNUMBER(FIND(" m ",Table2[[#This Row],[loc?]])),ISNUMBER(FIND(" mm ",Table2[[#This Row],[loc?]]))),SUBSTITUTE(SUBSTITUTE(Table2[[#This Row],[loc?]]," m ","")," mm ","")="")</f>
        <v>0</v>
      </c>
      <c r="R1838" s="36" cm="1">
        <f t="array" ref="R1838">AVERAGE(IF(Table2[[#This Row],[Min_aerobic_1]:[Min_aerobic_2]]="NA",0,Table2[[#This Row],[Min_aerobic_1]:[Min_aerobic_2]]))</f>
        <v>8.3288204075835555E-6</v>
      </c>
    </row>
    <row r="1839" spans="1:18" x14ac:dyDescent="0.35">
      <c r="A1839" s="4" t="s">
        <v>5467</v>
      </c>
      <c r="B1839" s="4" t="s">
        <v>5468</v>
      </c>
      <c r="C1839" s="4" t="s">
        <v>5469</v>
      </c>
      <c r="D1839" s="6">
        <v>7.3046991039812101E-6</v>
      </c>
      <c r="E1839" s="6">
        <v>6.4130979635146403E-6</v>
      </c>
      <c r="F1839" s="6">
        <v>7.1307918186171001E-6</v>
      </c>
      <c r="G1839" s="6">
        <v>7.5558417479690299E-6</v>
      </c>
      <c r="H1839" s="6">
        <v>1.9535200478773402E-6</v>
      </c>
      <c r="I1839" s="6">
        <v>1.80529751204541E-6</v>
      </c>
      <c r="J1839" s="6">
        <v>1.86033316288919E-6</v>
      </c>
      <c r="K1839" s="6">
        <v>1.9351208052601101E-6</v>
      </c>
      <c r="L1839" s="6">
        <v>2.0021861222096499E-6</v>
      </c>
      <c r="M1839" s="6">
        <v>1.9570541101281599E-6</v>
      </c>
      <c r="N1839" s="4" t="b">
        <f>_xlfn.XLOOKUP(Table2[[#This Row],[Protein]],Table3[name],Table3[subloc_assigned],"")&lt;&gt;""</f>
        <v>0</v>
      </c>
      <c r="O1839" s="6" t="str" cm="1">
        <f t="array" ref="O1839">IF(Table2[[#This Row],[modeled?]]," "&amp;_xlfn.TEXTJOIN(" ",FALSE,_xlfn._xlws.FILTER(Table3[subloc_assigned],Table3[name]=Table2[[#This Row],[Protein]],""))&amp;" ","")</f>
        <v/>
      </c>
      <c r="P1839" s="6" t="b">
        <f>OR(ISNUMBER(FIND(" m ",Table2[[#This Row],[loc?]])),ISNUMBER(FIND(" mm ",Table2[[#This Row],[loc?]])))</f>
        <v>0</v>
      </c>
      <c r="Q1839" s="6" t="b">
        <f>AND(OR(ISNUMBER(FIND(" m ",Table2[[#This Row],[loc?]])),ISNUMBER(FIND(" mm ",Table2[[#This Row],[loc?]]))),SUBSTITUTE(SUBSTITUTE(Table2[[#This Row],[loc?]]," m ","")," mm ","")="")</f>
        <v>0</v>
      </c>
      <c r="R1839" s="36" cm="1">
        <f t="array" ref="R1839">AVERAGE(IF(Table2[[#This Row],[Min_aerobic_1]:[Min_aerobic_2]]="NA",0,Table2[[#This Row],[Min_aerobic_1]:[Min_aerobic_2]]))</f>
        <v>6.8588985337479252E-6</v>
      </c>
    </row>
    <row r="1840" spans="1:18" x14ac:dyDescent="0.35">
      <c r="A1840" s="4" t="s">
        <v>5470</v>
      </c>
      <c r="B1840" s="4" t="s">
        <v>5471</v>
      </c>
      <c r="C1840" s="4" t="s">
        <v>5472</v>
      </c>
      <c r="D1840" s="6">
        <v>1.28413738541175E-6</v>
      </c>
      <c r="E1840" s="6">
        <v>1.20091298007156E-6</v>
      </c>
      <c r="F1840" s="6">
        <v>1.38609773885123E-6</v>
      </c>
      <c r="G1840" s="6">
        <v>1.30288648875912E-6</v>
      </c>
      <c r="H1840" s="6">
        <v>9.9419941211084499E-7</v>
      </c>
      <c r="I1840" s="6">
        <v>7.33796937133909E-7</v>
      </c>
      <c r="J1840" s="6">
        <v>7.9614862993538504E-7</v>
      </c>
      <c r="K1840" s="6">
        <v>8.2850178639775101E-7</v>
      </c>
      <c r="L1840" s="6">
        <v>9.4655016560171096E-7</v>
      </c>
      <c r="M1840" s="6">
        <v>7.3963662857645904E-7</v>
      </c>
      <c r="N1840" s="4" t="b">
        <f>_xlfn.XLOOKUP(Table2[[#This Row],[Protein]],Table3[name],Table3[subloc_assigned],"")&lt;&gt;""</f>
        <v>0</v>
      </c>
      <c r="O1840" s="6" t="str" cm="1">
        <f t="array" ref="O1840">IF(Table2[[#This Row],[modeled?]]," "&amp;_xlfn.TEXTJOIN(" ",FALSE,_xlfn._xlws.FILTER(Table3[subloc_assigned],Table3[name]=Table2[[#This Row],[Protein]],""))&amp;" ","")</f>
        <v/>
      </c>
      <c r="P1840" s="6" t="b">
        <f>OR(ISNUMBER(FIND(" m ",Table2[[#This Row],[loc?]])),ISNUMBER(FIND(" mm ",Table2[[#This Row],[loc?]])))</f>
        <v>0</v>
      </c>
      <c r="Q1840" s="6" t="b">
        <f>AND(OR(ISNUMBER(FIND(" m ",Table2[[#This Row],[loc?]])),ISNUMBER(FIND(" mm ",Table2[[#This Row],[loc?]]))),SUBSTITUTE(SUBSTITUTE(Table2[[#This Row],[loc?]]," m ","")," mm ","")="")</f>
        <v>0</v>
      </c>
      <c r="R1840" s="36" cm="1">
        <f t="array" ref="R1840">AVERAGE(IF(Table2[[#This Row],[Min_aerobic_1]:[Min_aerobic_2]]="NA",0,Table2[[#This Row],[Min_aerobic_1]:[Min_aerobic_2]]))</f>
        <v>1.2425251827416549E-6</v>
      </c>
    </row>
    <row r="1841" spans="1:18" x14ac:dyDescent="0.35">
      <c r="A1841" s="4" t="s">
        <v>5473</v>
      </c>
      <c r="B1841" s="4" t="s">
        <v>5474</v>
      </c>
      <c r="C1841" s="4" t="s">
        <v>5475</v>
      </c>
      <c r="D1841" s="6">
        <v>1.6512011781564901E-5</v>
      </c>
      <c r="E1841" s="6">
        <v>1.3937914664517401E-5</v>
      </c>
      <c r="F1841" s="6">
        <v>1.5500540033332499E-5</v>
      </c>
      <c r="G1841" s="6">
        <v>1.5260652564057501E-5</v>
      </c>
      <c r="H1841" s="6">
        <v>1.7978515091079401E-5</v>
      </c>
      <c r="I1841" s="6">
        <v>1.82966557194455E-5</v>
      </c>
      <c r="J1841" s="6">
        <v>1.9694491317344398E-5</v>
      </c>
      <c r="K1841" s="6">
        <v>1.8258757628851701E-5</v>
      </c>
      <c r="L1841" s="6">
        <v>1.9649032367264601E-5</v>
      </c>
      <c r="M1841" s="6">
        <v>1.9756493533969201E-5</v>
      </c>
      <c r="N1841" s="4" t="b">
        <f>_xlfn.XLOOKUP(Table2[[#This Row],[Protein]],Table3[name],Table3[subloc_assigned],"")&lt;&gt;""</f>
        <v>0</v>
      </c>
      <c r="O1841" s="6" t="str" cm="1">
        <f t="array" ref="O1841">IF(Table2[[#This Row],[modeled?]]," "&amp;_xlfn.TEXTJOIN(" ",FALSE,_xlfn._xlws.FILTER(Table3[subloc_assigned],Table3[name]=Table2[[#This Row],[Protein]],""))&amp;" ","")</f>
        <v/>
      </c>
      <c r="P1841" s="6" t="b">
        <f>OR(ISNUMBER(FIND(" m ",Table2[[#This Row],[loc?]])),ISNUMBER(FIND(" mm ",Table2[[#This Row],[loc?]])))</f>
        <v>0</v>
      </c>
      <c r="Q1841" s="6" t="b">
        <f>AND(OR(ISNUMBER(FIND(" m ",Table2[[#This Row],[loc?]])),ISNUMBER(FIND(" mm ",Table2[[#This Row],[loc?]]))),SUBSTITUTE(SUBSTITUTE(Table2[[#This Row],[loc?]]," m ","")," mm ","")="")</f>
        <v>0</v>
      </c>
      <c r="R1841" s="36" cm="1">
        <f t="array" ref="R1841">AVERAGE(IF(Table2[[#This Row],[Min_aerobic_1]:[Min_aerobic_2]]="NA",0,Table2[[#This Row],[Min_aerobic_1]:[Min_aerobic_2]]))</f>
        <v>1.5224963223041151E-5</v>
      </c>
    </row>
    <row r="1842" spans="1:18" x14ac:dyDescent="0.35">
      <c r="A1842" s="4" t="s">
        <v>5476</v>
      </c>
      <c r="B1842" s="4" t="s">
        <v>5477</v>
      </c>
      <c r="C1842" s="4" t="s">
        <v>5477</v>
      </c>
      <c r="D1842" s="6">
        <v>4.9735671818966602E-6</v>
      </c>
      <c r="E1842" s="6">
        <v>4.89309797427466E-6</v>
      </c>
      <c r="F1842" s="6">
        <v>5.5956550716191699E-6</v>
      </c>
      <c r="G1842" s="6">
        <v>5.1056046697667399E-6</v>
      </c>
      <c r="H1842" s="6">
        <v>7.2390432309162203E-6</v>
      </c>
      <c r="I1842" s="6">
        <v>7.9965857391048896E-6</v>
      </c>
      <c r="J1842" s="6">
        <v>7.3289360564911298E-6</v>
      </c>
      <c r="K1842" s="6">
        <v>7.1893962109326999E-6</v>
      </c>
      <c r="L1842" s="6">
        <v>8.1306964371228101E-6</v>
      </c>
      <c r="M1842" s="6">
        <v>7.96256395496643E-6</v>
      </c>
      <c r="N1842" s="4" t="b">
        <f>_xlfn.XLOOKUP(Table2[[#This Row],[Protein]],Table3[name],Table3[subloc_assigned],"")&lt;&gt;""</f>
        <v>0</v>
      </c>
      <c r="O1842" s="6" t="str" cm="1">
        <f t="array" ref="O1842">IF(Table2[[#This Row],[modeled?]]," "&amp;_xlfn.TEXTJOIN(" ",FALSE,_xlfn._xlws.FILTER(Table3[subloc_assigned],Table3[name]=Table2[[#This Row],[Protein]],""))&amp;" ","")</f>
        <v/>
      </c>
      <c r="P1842" s="6" t="b">
        <f>OR(ISNUMBER(FIND(" m ",Table2[[#This Row],[loc?]])),ISNUMBER(FIND(" mm ",Table2[[#This Row],[loc?]])))</f>
        <v>0</v>
      </c>
      <c r="Q1842" s="6" t="b">
        <f>AND(OR(ISNUMBER(FIND(" m ",Table2[[#This Row],[loc?]])),ISNUMBER(FIND(" mm ",Table2[[#This Row],[loc?]]))),SUBSTITUTE(SUBSTITUTE(Table2[[#This Row],[loc?]]," m ","")," mm ","")="")</f>
        <v>0</v>
      </c>
      <c r="R1842" s="36" cm="1">
        <f t="array" ref="R1842">AVERAGE(IF(Table2[[#This Row],[Min_aerobic_1]:[Min_aerobic_2]]="NA",0,Table2[[#This Row],[Min_aerobic_1]:[Min_aerobic_2]]))</f>
        <v>4.9333325780856597E-6</v>
      </c>
    </row>
    <row r="1843" spans="1:18" x14ac:dyDescent="0.35">
      <c r="A1843" s="4" t="s">
        <v>5478</v>
      </c>
      <c r="B1843" s="4" t="s">
        <v>5479</v>
      </c>
      <c r="C1843" s="4" t="s">
        <v>5480</v>
      </c>
      <c r="D1843" s="6">
        <v>1.7674344654042201E-5</v>
      </c>
      <c r="E1843" s="6">
        <v>1.6229832253986999E-5</v>
      </c>
      <c r="F1843" s="6">
        <v>2.0677047788538401E-5</v>
      </c>
      <c r="G1843" s="6">
        <v>2.06829616490538E-5</v>
      </c>
      <c r="H1843" s="6">
        <v>2.5895656137241499E-5</v>
      </c>
      <c r="I1843" s="6">
        <v>2.6359655315139301E-5</v>
      </c>
      <c r="J1843" s="6">
        <v>2.8521316459513901E-5</v>
      </c>
      <c r="K1843" s="6">
        <v>3.18002897372994E-5</v>
      </c>
      <c r="L1843" s="6">
        <v>3.3797723788647603E-5</v>
      </c>
      <c r="M1843" s="6">
        <v>3.32023001312617E-5</v>
      </c>
      <c r="N1843" s="4" t="b">
        <f>_xlfn.XLOOKUP(Table2[[#This Row],[Protein]],Table3[name],Table3[subloc_assigned],"")&lt;&gt;""</f>
        <v>0</v>
      </c>
      <c r="O1843" s="6" t="str" cm="1">
        <f t="array" ref="O1843">IF(Table2[[#This Row],[modeled?]]," "&amp;_xlfn.TEXTJOIN(" ",FALSE,_xlfn._xlws.FILTER(Table3[subloc_assigned],Table3[name]=Table2[[#This Row],[Protein]],""))&amp;" ","")</f>
        <v/>
      </c>
      <c r="P1843" s="6" t="b">
        <f>OR(ISNUMBER(FIND(" m ",Table2[[#This Row],[loc?]])),ISNUMBER(FIND(" mm ",Table2[[#This Row],[loc?]])))</f>
        <v>0</v>
      </c>
      <c r="Q1843" s="6" t="b">
        <f>AND(OR(ISNUMBER(FIND(" m ",Table2[[#This Row],[loc?]])),ISNUMBER(FIND(" mm ",Table2[[#This Row],[loc?]]))),SUBSTITUTE(SUBSTITUTE(Table2[[#This Row],[loc?]]," m ","")," mm ","")="")</f>
        <v>0</v>
      </c>
      <c r="R1843" s="36" cm="1">
        <f t="array" ref="R1843">AVERAGE(IF(Table2[[#This Row],[Min_aerobic_1]:[Min_aerobic_2]]="NA",0,Table2[[#This Row],[Min_aerobic_1]:[Min_aerobic_2]]))</f>
        <v>1.69520884540146E-5</v>
      </c>
    </row>
    <row r="1844" spans="1:18" x14ac:dyDescent="0.35">
      <c r="A1844" s="4" t="s">
        <v>5481</v>
      </c>
      <c r="B1844" s="4" t="s">
        <v>5482</v>
      </c>
      <c r="C1844" s="4" t="s">
        <v>5483</v>
      </c>
      <c r="D1844" s="6">
        <v>1.5181791962045E-5</v>
      </c>
      <c r="E1844" s="6">
        <v>1.3455590271722801E-5</v>
      </c>
      <c r="F1844" s="6">
        <v>1.5820158038431901E-5</v>
      </c>
      <c r="G1844" s="6">
        <v>1.55416596778096E-5</v>
      </c>
      <c r="H1844" s="6">
        <v>1.8137877005750502E-5</v>
      </c>
      <c r="I1844" s="6">
        <v>1.8463064440637901E-5</v>
      </c>
      <c r="J1844" s="6">
        <v>1.8462857668260499E-5</v>
      </c>
      <c r="K1844" s="6">
        <v>1.9410637371471901E-5</v>
      </c>
      <c r="L1844" s="6">
        <v>1.9676871274463702E-5</v>
      </c>
      <c r="M1844" s="6">
        <v>2.1156077772033698E-5</v>
      </c>
      <c r="N1844" s="4" t="b">
        <f>_xlfn.XLOOKUP(Table2[[#This Row],[Protein]],Table3[name],Table3[subloc_assigned],"")&lt;&gt;""</f>
        <v>0</v>
      </c>
      <c r="O1844" s="6" t="str" cm="1">
        <f t="array" ref="O1844">IF(Table2[[#This Row],[modeled?]]," "&amp;_xlfn.TEXTJOIN(" ",FALSE,_xlfn._xlws.FILTER(Table3[subloc_assigned],Table3[name]=Table2[[#This Row],[Protein]],""))&amp;" ","")</f>
        <v/>
      </c>
      <c r="P1844" s="6" t="b">
        <f>OR(ISNUMBER(FIND(" m ",Table2[[#This Row],[loc?]])),ISNUMBER(FIND(" mm ",Table2[[#This Row],[loc?]])))</f>
        <v>0</v>
      </c>
      <c r="Q1844" s="6" t="b">
        <f>AND(OR(ISNUMBER(FIND(" m ",Table2[[#This Row],[loc?]])),ISNUMBER(FIND(" mm ",Table2[[#This Row],[loc?]]))),SUBSTITUTE(SUBSTITUTE(Table2[[#This Row],[loc?]]," m ","")," mm ","")="")</f>
        <v>0</v>
      </c>
      <c r="R1844" s="36" cm="1">
        <f t="array" ref="R1844">AVERAGE(IF(Table2[[#This Row],[Min_aerobic_1]:[Min_aerobic_2]]="NA",0,Table2[[#This Row],[Min_aerobic_1]:[Min_aerobic_2]]))</f>
        <v>1.43186911168839E-5</v>
      </c>
    </row>
    <row r="1845" spans="1:18" x14ac:dyDescent="0.35">
      <c r="A1845" s="4" t="s">
        <v>5484</v>
      </c>
      <c r="B1845" s="4" t="s">
        <v>5485</v>
      </c>
      <c r="C1845" s="4" t="s">
        <v>5486</v>
      </c>
      <c r="D1845" s="6">
        <v>1.22740058080917E-5</v>
      </c>
      <c r="E1845" s="6">
        <v>9.2031851826332792E-6</v>
      </c>
      <c r="F1845" s="6">
        <v>1.3079446779571399E-5</v>
      </c>
      <c r="G1845" s="6">
        <v>1.32271346958931E-5</v>
      </c>
      <c r="H1845" s="6">
        <v>8.5808602297078205E-6</v>
      </c>
      <c r="I1845" s="6">
        <v>8.6319970754224104E-6</v>
      </c>
      <c r="J1845" s="6">
        <v>8.7180783701806693E-6</v>
      </c>
      <c r="K1845" s="6">
        <v>9.0178744633850399E-6</v>
      </c>
      <c r="L1845" s="6">
        <v>9.8927498405663302E-6</v>
      </c>
      <c r="M1845" s="6">
        <v>1.02411969723059E-5</v>
      </c>
      <c r="N1845" s="4" t="b">
        <f>_xlfn.XLOOKUP(Table2[[#This Row],[Protein]],Table3[name],Table3[subloc_assigned],"")&lt;&gt;""</f>
        <v>0</v>
      </c>
      <c r="O1845" s="6" t="str" cm="1">
        <f t="array" ref="O1845">IF(Table2[[#This Row],[modeled?]]," "&amp;_xlfn.TEXTJOIN(" ",FALSE,_xlfn._xlws.FILTER(Table3[subloc_assigned],Table3[name]=Table2[[#This Row],[Protein]],""))&amp;" ","")</f>
        <v/>
      </c>
      <c r="P1845" s="6" t="b">
        <f>OR(ISNUMBER(FIND(" m ",Table2[[#This Row],[loc?]])),ISNUMBER(FIND(" mm ",Table2[[#This Row],[loc?]])))</f>
        <v>0</v>
      </c>
      <c r="Q1845" s="6" t="b">
        <f>AND(OR(ISNUMBER(FIND(" m ",Table2[[#This Row],[loc?]])),ISNUMBER(FIND(" mm ",Table2[[#This Row],[loc?]]))),SUBSTITUTE(SUBSTITUTE(Table2[[#This Row],[loc?]]," m ","")," mm ","")="")</f>
        <v>0</v>
      </c>
      <c r="R1845" s="36" cm="1">
        <f t="array" ref="R1845">AVERAGE(IF(Table2[[#This Row],[Min_aerobic_1]:[Min_aerobic_2]]="NA",0,Table2[[#This Row],[Min_aerobic_1]:[Min_aerobic_2]]))</f>
        <v>1.073859549536249E-5</v>
      </c>
    </row>
    <row r="1846" spans="1:18" x14ac:dyDescent="0.35">
      <c r="A1846" s="4" t="s">
        <v>5487</v>
      </c>
      <c r="B1846" s="4" t="s">
        <v>5488</v>
      </c>
      <c r="C1846" s="4" t="s">
        <v>5488</v>
      </c>
      <c r="D1846" s="6">
        <v>1.79602658781216E-5</v>
      </c>
      <c r="E1846" s="6">
        <v>1.5287755603460702E-5</v>
      </c>
      <c r="F1846" s="6">
        <v>1.73087935944356E-5</v>
      </c>
      <c r="G1846" s="6">
        <v>1.6273433293475099E-5</v>
      </c>
      <c r="H1846" s="4" t="s">
        <v>19</v>
      </c>
      <c r="I1846" s="4" t="s">
        <v>19</v>
      </c>
      <c r="J1846" s="4" t="s">
        <v>19</v>
      </c>
      <c r="K1846" s="4" t="s">
        <v>19</v>
      </c>
      <c r="L1846" s="4" t="s">
        <v>19</v>
      </c>
      <c r="M1846" s="4" t="s">
        <v>19</v>
      </c>
      <c r="N1846" s="4" t="b">
        <f>_xlfn.XLOOKUP(Table2[[#This Row],[Protein]],Table3[name],Table3[subloc_assigned],"")&lt;&gt;""</f>
        <v>0</v>
      </c>
      <c r="O1846" s="6" t="str" cm="1">
        <f t="array" ref="O1846">IF(Table2[[#This Row],[modeled?]]," "&amp;_xlfn.TEXTJOIN(" ",FALSE,_xlfn._xlws.FILTER(Table3[subloc_assigned],Table3[name]=Table2[[#This Row],[Protein]],""))&amp;" ","")</f>
        <v/>
      </c>
      <c r="P1846" s="6" t="b">
        <f>OR(ISNUMBER(FIND(" m ",Table2[[#This Row],[loc?]])),ISNUMBER(FIND(" mm ",Table2[[#This Row],[loc?]])))</f>
        <v>0</v>
      </c>
      <c r="Q1846" s="6" t="b">
        <f>AND(OR(ISNUMBER(FIND(" m ",Table2[[#This Row],[loc?]])),ISNUMBER(FIND(" mm ",Table2[[#This Row],[loc?]]))),SUBSTITUTE(SUBSTITUTE(Table2[[#This Row],[loc?]]," m ","")," mm ","")="")</f>
        <v>0</v>
      </c>
      <c r="R1846" s="36" cm="1">
        <f t="array" ref="R1846">AVERAGE(IF(Table2[[#This Row],[Min_aerobic_1]:[Min_aerobic_2]]="NA",0,Table2[[#This Row],[Min_aerobic_1]:[Min_aerobic_2]]))</f>
        <v>1.6624010740791152E-5</v>
      </c>
    </row>
    <row r="1847" spans="1:18" x14ac:dyDescent="0.35">
      <c r="A1847" s="4" t="s">
        <v>5489</v>
      </c>
      <c r="B1847" s="4" t="s">
        <v>5490</v>
      </c>
      <c r="C1847" s="4" t="s">
        <v>5491</v>
      </c>
      <c r="D1847" s="4">
        <v>9.5529407658179503E-4</v>
      </c>
      <c r="E1847" s="4">
        <v>8.72082528864329E-4</v>
      </c>
      <c r="F1847" s="4">
        <v>6.1845774949745801E-4</v>
      </c>
      <c r="G1847" s="4">
        <v>5.3942755161135098E-4</v>
      </c>
      <c r="H1847" s="4">
        <v>1.5850862588880901E-3</v>
      </c>
      <c r="I1847" s="4">
        <v>1.67557323116559E-3</v>
      </c>
      <c r="J1847" s="4">
        <v>1.54978130267815E-3</v>
      </c>
      <c r="K1847" s="4">
        <v>1.0384247320412E-3</v>
      </c>
      <c r="L1847" s="4">
        <v>1.10626723014235E-3</v>
      </c>
      <c r="M1847" s="4">
        <v>1.1429595180493201E-3</v>
      </c>
      <c r="N1847" s="4" t="b">
        <f>_xlfn.XLOOKUP(Table2[[#This Row],[Protein]],Table3[name],Table3[subloc_assigned],"")&lt;&gt;""</f>
        <v>0</v>
      </c>
      <c r="O1847" s="6" t="str" cm="1">
        <f t="array" ref="O1847">IF(Table2[[#This Row],[modeled?]]," "&amp;_xlfn.TEXTJOIN(" ",FALSE,_xlfn._xlws.FILTER(Table3[subloc_assigned],Table3[name]=Table2[[#This Row],[Protein]],""))&amp;" ","")</f>
        <v/>
      </c>
      <c r="P1847" s="6" t="b">
        <f>OR(ISNUMBER(FIND(" m ",Table2[[#This Row],[loc?]])),ISNUMBER(FIND(" mm ",Table2[[#This Row],[loc?]])))</f>
        <v>0</v>
      </c>
      <c r="Q1847" s="6" t="b">
        <f>AND(OR(ISNUMBER(FIND(" m ",Table2[[#This Row],[loc?]])),ISNUMBER(FIND(" mm ",Table2[[#This Row],[loc?]]))),SUBSTITUTE(SUBSTITUTE(Table2[[#This Row],[loc?]]," m ","")," mm ","")="")</f>
        <v>0</v>
      </c>
      <c r="R1847" s="36" cm="1">
        <f t="array" ref="R1847">AVERAGE(IF(Table2[[#This Row],[Min_aerobic_1]:[Min_aerobic_2]]="NA",0,Table2[[#This Row],[Min_aerobic_1]:[Min_aerobic_2]]))</f>
        <v>9.1368830272306207E-4</v>
      </c>
    </row>
    <row r="1848" spans="1:18" x14ac:dyDescent="0.35">
      <c r="A1848" s="4" t="s">
        <v>5492</v>
      </c>
      <c r="B1848" s="4" t="s">
        <v>5493</v>
      </c>
      <c r="C1848" s="4" t="s">
        <v>5494</v>
      </c>
      <c r="D1848" s="4" t="s">
        <v>19</v>
      </c>
      <c r="E1848" s="4" t="s">
        <v>19</v>
      </c>
      <c r="F1848" s="4" t="s">
        <v>19</v>
      </c>
      <c r="G1848" s="4" t="s">
        <v>19</v>
      </c>
      <c r="H1848" s="6">
        <v>2.58317604341399E-6</v>
      </c>
      <c r="I1848" s="6">
        <v>1.90930409342031E-6</v>
      </c>
      <c r="J1848" s="6">
        <v>3.5321448767486998E-6</v>
      </c>
      <c r="K1848" s="6">
        <v>1.9111010440745001E-6</v>
      </c>
      <c r="L1848" s="6">
        <v>1.5707866418466799E-6</v>
      </c>
      <c r="M1848" s="6">
        <v>1.9620432827156299E-6</v>
      </c>
      <c r="N1848" s="4" t="b">
        <f>_xlfn.XLOOKUP(Table2[[#This Row],[Protein]],Table3[name],Table3[subloc_assigned],"")&lt;&gt;""</f>
        <v>0</v>
      </c>
      <c r="O1848" s="6" t="str" cm="1">
        <f t="array" ref="O1848">IF(Table2[[#This Row],[modeled?]]," "&amp;_xlfn.TEXTJOIN(" ",FALSE,_xlfn._xlws.FILTER(Table3[subloc_assigned],Table3[name]=Table2[[#This Row],[Protein]],""))&amp;" ","")</f>
        <v/>
      </c>
      <c r="P1848" s="6" t="b">
        <f>OR(ISNUMBER(FIND(" m ",Table2[[#This Row],[loc?]])),ISNUMBER(FIND(" mm ",Table2[[#This Row],[loc?]])))</f>
        <v>0</v>
      </c>
      <c r="Q1848" s="6" t="b">
        <f>AND(OR(ISNUMBER(FIND(" m ",Table2[[#This Row],[loc?]])),ISNUMBER(FIND(" mm ",Table2[[#This Row],[loc?]]))),SUBSTITUTE(SUBSTITUTE(Table2[[#This Row],[loc?]]," m ","")," mm ","")="")</f>
        <v>0</v>
      </c>
      <c r="R1848" s="36" cm="1">
        <f t="array" ref="R1848">AVERAGE(IF(Table2[[#This Row],[Min_aerobic_1]:[Min_aerobic_2]]="NA",0,Table2[[#This Row],[Min_aerobic_1]:[Min_aerobic_2]]))</f>
        <v>0</v>
      </c>
    </row>
    <row r="1849" spans="1:18" x14ac:dyDescent="0.35">
      <c r="A1849" s="4" t="s">
        <v>5495</v>
      </c>
      <c r="B1849" s="4" t="s">
        <v>5496</v>
      </c>
      <c r="C1849" s="4" t="s">
        <v>5497</v>
      </c>
      <c r="D1849" s="6">
        <v>7.5728816378895506E-5</v>
      </c>
      <c r="E1849" s="4">
        <v>1.10692671552389E-4</v>
      </c>
      <c r="F1849" s="6">
        <v>8.0248379293362595E-5</v>
      </c>
      <c r="G1849" s="6">
        <v>8.5873441315085207E-5</v>
      </c>
      <c r="H1849" s="4">
        <v>1.4260230697660099E-4</v>
      </c>
      <c r="I1849" s="4">
        <v>1.5292945033129599E-4</v>
      </c>
      <c r="J1849" s="4">
        <v>1.4911726791894299E-4</v>
      </c>
      <c r="K1849" s="4">
        <v>1.43649221256256E-4</v>
      </c>
      <c r="L1849" s="4">
        <v>1.4945738220404801E-4</v>
      </c>
      <c r="M1849" s="4">
        <v>1.5786130019399501E-4</v>
      </c>
      <c r="N1849" s="4" t="b">
        <f>_xlfn.XLOOKUP(Table2[[#This Row],[Protein]],Table3[name],Table3[subloc_assigned],"")&lt;&gt;""</f>
        <v>0</v>
      </c>
      <c r="O1849" s="6" t="str" cm="1">
        <f t="array" ref="O1849">IF(Table2[[#This Row],[modeled?]]," "&amp;_xlfn.TEXTJOIN(" ",FALSE,_xlfn._xlws.FILTER(Table3[subloc_assigned],Table3[name]=Table2[[#This Row],[Protein]],""))&amp;" ","")</f>
        <v/>
      </c>
      <c r="P1849" s="6" t="b">
        <f>OR(ISNUMBER(FIND(" m ",Table2[[#This Row],[loc?]])),ISNUMBER(FIND(" mm ",Table2[[#This Row],[loc?]])))</f>
        <v>0</v>
      </c>
      <c r="Q1849" s="6" t="b">
        <f>AND(OR(ISNUMBER(FIND(" m ",Table2[[#This Row],[loc?]])),ISNUMBER(FIND(" mm ",Table2[[#This Row],[loc?]]))),SUBSTITUTE(SUBSTITUTE(Table2[[#This Row],[loc?]]," m ","")," mm ","")="")</f>
        <v>0</v>
      </c>
      <c r="R1849" s="36" cm="1">
        <f t="array" ref="R1849">AVERAGE(IF(Table2[[#This Row],[Min_aerobic_1]:[Min_aerobic_2]]="NA",0,Table2[[#This Row],[Min_aerobic_1]:[Min_aerobic_2]]))</f>
        <v>9.3210743965642249E-5</v>
      </c>
    </row>
    <row r="1850" spans="1:18" x14ac:dyDescent="0.35">
      <c r="A1850" s="4" t="s">
        <v>5498</v>
      </c>
      <c r="B1850" s="4" t="s">
        <v>5499</v>
      </c>
      <c r="C1850" s="4" t="s">
        <v>5500</v>
      </c>
      <c r="D1850" s="6">
        <v>4.2235502049423698E-6</v>
      </c>
      <c r="E1850" s="6">
        <v>4.35358972766467E-6</v>
      </c>
      <c r="F1850" s="6">
        <v>4.6049843338984798E-6</v>
      </c>
      <c r="G1850" s="6">
        <v>4.5245327454199904E-6</v>
      </c>
      <c r="H1850" s="6">
        <v>2.2090204148183601E-6</v>
      </c>
      <c r="I1850" s="6">
        <v>2.0546102717610001E-6</v>
      </c>
      <c r="J1850" s="6">
        <v>2.1846108485550799E-6</v>
      </c>
      <c r="K1850" s="6">
        <v>2.1460428287323102E-6</v>
      </c>
      <c r="L1850" s="6">
        <v>2.4226142167158201E-6</v>
      </c>
      <c r="M1850" s="6">
        <v>2.42013245838189E-6</v>
      </c>
      <c r="N1850" s="4" t="b">
        <f>_xlfn.XLOOKUP(Table2[[#This Row],[Protein]],Table3[name],Table3[subloc_assigned],"")&lt;&gt;""</f>
        <v>0</v>
      </c>
      <c r="O1850" s="6" t="str" cm="1">
        <f t="array" ref="O1850">IF(Table2[[#This Row],[modeled?]]," "&amp;_xlfn.TEXTJOIN(" ",FALSE,_xlfn._xlws.FILTER(Table3[subloc_assigned],Table3[name]=Table2[[#This Row],[Protein]],""))&amp;" ","")</f>
        <v/>
      </c>
      <c r="P1850" s="6" t="b">
        <f>OR(ISNUMBER(FIND(" m ",Table2[[#This Row],[loc?]])),ISNUMBER(FIND(" mm ",Table2[[#This Row],[loc?]])))</f>
        <v>0</v>
      </c>
      <c r="Q1850" s="6" t="b">
        <f>AND(OR(ISNUMBER(FIND(" m ",Table2[[#This Row],[loc?]])),ISNUMBER(FIND(" mm ",Table2[[#This Row],[loc?]]))),SUBSTITUTE(SUBSTITUTE(Table2[[#This Row],[loc?]]," m ","")," mm ","")="")</f>
        <v>0</v>
      </c>
      <c r="R1850" s="36" cm="1">
        <f t="array" ref="R1850">AVERAGE(IF(Table2[[#This Row],[Min_aerobic_1]:[Min_aerobic_2]]="NA",0,Table2[[#This Row],[Min_aerobic_1]:[Min_aerobic_2]]))</f>
        <v>4.2885699663035194E-6</v>
      </c>
    </row>
    <row r="1851" spans="1:18" x14ac:dyDescent="0.35">
      <c r="A1851" s="4" t="s">
        <v>5501</v>
      </c>
      <c r="B1851" s="4" t="s">
        <v>5502</v>
      </c>
      <c r="C1851" s="4" t="s">
        <v>5502</v>
      </c>
      <c r="D1851" s="6">
        <v>6.0707493608056501E-5</v>
      </c>
      <c r="E1851" s="6">
        <v>5.29187251035136E-5</v>
      </c>
      <c r="F1851" s="6">
        <v>5.3370490564114001E-5</v>
      </c>
      <c r="G1851" s="6">
        <v>5.3284932148964401E-5</v>
      </c>
      <c r="H1851" s="6">
        <v>2.8693474400561201E-5</v>
      </c>
      <c r="I1851" s="6">
        <v>3.1896452713964597E-5</v>
      </c>
      <c r="J1851" s="6">
        <v>3.1450578035591098E-5</v>
      </c>
      <c r="K1851" s="6">
        <v>2.69143878130561E-5</v>
      </c>
      <c r="L1851" s="6">
        <v>3.1010569646217298E-5</v>
      </c>
      <c r="M1851" s="6">
        <v>2.98220552297224E-5</v>
      </c>
      <c r="N1851" s="4" t="b">
        <f>_xlfn.XLOOKUP(Table2[[#This Row],[Protein]],Table3[name],Table3[subloc_assigned],"")&lt;&gt;""</f>
        <v>0</v>
      </c>
      <c r="O1851" s="6" t="str" cm="1">
        <f t="array" ref="O1851">IF(Table2[[#This Row],[modeled?]]," "&amp;_xlfn.TEXTJOIN(" ",FALSE,_xlfn._xlws.FILTER(Table3[subloc_assigned],Table3[name]=Table2[[#This Row],[Protein]],""))&amp;" ","")</f>
        <v/>
      </c>
      <c r="P1851" s="6" t="b">
        <f>OR(ISNUMBER(FIND(" m ",Table2[[#This Row],[loc?]])),ISNUMBER(FIND(" mm ",Table2[[#This Row],[loc?]])))</f>
        <v>0</v>
      </c>
      <c r="Q1851" s="6" t="b">
        <f>AND(OR(ISNUMBER(FIND(" m ",Table2[[#This Row],[loc?]])),ISNUMBER(FIND(" mm ",Table2[[#This Row],[loc?]]))),SUBSTITUTE(SUBSTITUTE(Table2[[#This Row],[loc?]]," m ","")," mm ","")="")</f>
        <v>0</v>
      </c>
      <c r="R1851" s="36" cm="1">
        <f t="array" ref="R1851">AVERAGE(IF(Table2[[#This Row],[Min_aerobic_1]:[Min_aerobic_2]]="NA",0,Table2[[#This Row],[Min_aerobic_1]:[Min_aerobic_2]]))</f>
        <v>5.6813109355785047E-5</v>
      </c>
    </row>
    <row r="1852" spans="1:18" x14ac:dyDescent="0.35">
      <c r="A1852" s="4" t="s">
        <v>5503</v>
      </c>
      <c r="B1852" s="4" t="s">
        <v>5504</v>
      </c>
      <c r="C1852" s="4" t="s">
        <v>5505</v>
      </c>
      <c r="D1852" s="6">
        <v>2.6094382472690502E-6</v>
      </c>
      <c r="E1852" s="6">
        <v>1.98361969881926E-6</v>
      </c>
      <c r="F1852" s="6">
        <v>2.7785163123787199E-6</v>
      </c>
      <c r="G1852" s="6">
        <v>2.7554883325590601E-6</v>
      </c>
      <c r="H1852" s="6">
        <v>2.88028853365961E-6</v>
      </c>
      <c r="I1852" s="6">
        <v>2.9165574357314202E-6</v>
      </c>
      <c r="J1852" s="6">
        <v>3.4059714732098099E-6</v>
      </c>
      <c r="K1852" s="6">
        <v>3.48802887773283E-6</v>
      </c>
      <c r="L1852" s="6">
        <v>3.2498523200941802E-6</v>
      </c>
      <c r="M1852" s="6">
        <v>3.57659176772834E-6</v>
      </c>
      <c r="N1852" s="4" t="b">
        <f>_xlfn.XLOOKUP(Table2[[#This Row],[Protein]],Table3[name],Table3[subloc_assigned],"")&lt;&gt;""</f>
        <v>0</v>
      </c>
      <c r="O1852" s="6" t="str" cm="1">
        <f t="array" ref="O1852">IF(Table2[[#This Row],[modeled?]]," "&amp;_xlfn.TEXTJOIN(" ",FALSE,_xlfn._xlws.FILTER(Table3[subloc_assigned],Table3[name]=Table2[[#This Row],[Protein]],""))&amp;" ","")</f>
        <v/>
      </c>
      <c r="P1852" s="6" t="b">
        <f>OR(ISNUMBER(FIND(" m ",Table2[[#This Row],[loc?]])),ISNUMBER(FIND(" mm ",Table2[[#This Row],[loc?]])))</f>
        <v>0</v>
      </c>
      <c r="Q1852" s="6" t="b">
        <f>AND(OR(ISNUMBER(FIND(" m ",Table2[[#This Row],[loc?]])),ISNUMBER(FIND(" mm ",Table2[[#This Row],[loc?]]))),SUBSTITUTE(SUBSTITUTE(Table2[[#This Row],[loc?]]," m ","")," mm ","")="")</f>
        <v>0</v>
      </c>
      <c r="R1852" s="36" cm="1">
        <f t="array" ref="R1852">AVERAGE(IF(Table2[[#This Row],[Min_aerobic_1]:[Min_aerobic_2]]="NA",0,Table2[[#This Row],[Min_aerobic_1]:[Min_aerobic_2]]))</f>
        <v>2.2965289730441549E-6</v>
      </c>
    </row>
    <row r="1853" spans="1:18" x14ac:dyDescent="0.35">
      <c r="A1853" s="4" t="s">
        <v>5506</v>
      </c>
      <c r="B1853" s="4" t="s">
        <v>5507</v>
      </c>
      <c r="C1853" s="4" t="s">
        <v>5508</v>
      </c>
      <c r="D1853" s="6">
        <v>1.68641214320471E-6</v>
      </c>
      <c r="E1853" s="6">
        <v>1.6946125042658501E-6</v>
      </c>
      <c r="F1853" s="6">
        <v>2.0979293185053298E-6</v>
      </c>
      <c r="G1853" s="6">
        <v>2.0911832720358501E-6</v>
      </c>
      <c r="H1853" s="6">
        <v>3.23648984669624E-6</v>
      </c>
      <c r="I1853" s="6">
        <v>3.1065379144023499E-6</v>
      </c>
      <c r="J1853" s="6">
        <v>3.48104995910213E-6</v>
      </c>
      <c r="K1853" s="6">
        <v>3.9755089782136899E-6</v>
      </c>
      <c r="L1853" s="6">
        <v>3.9217799290194401E-6</v>
      </c>
      <c r="M1853" s="6">
        <v>3.91363409931119E-6</v>
      </c>
      <c r="N1853" s="4" t="b">
        <f>_xlfn.XLOOKUP(Table2[[#This Row],[Protein]],Table3[name],Table3[subloc_assigned],"")&lt;&gt;""</f>
        <v>0</v>
      </c>
      <c r="O1853" s="6" t="str" cm="1">
        <f t="array" ref="O1853">IF(Table2[[#This Row],[modeled?]]," "&amp;_xlfn.TEXTJOIN(" ",FALSE,_xlfn._xlws.FILTER(Table3[subloc_assigned],Table3[name]=Table2[[#This Row],[Protein]],""))&amp;" ","")</f>
        <v/>
      </c>
      <c r="P1853" s="6" t="b">
        <f>OR(ISNUMBER(FIND(" m ",Table2[[#This Row],[loc?]])),ISNUMBER(FIND(" mm ",Table2[[#This Row],[loc?]])))</f>
        <v>0</v>
      </c>
      <c r="Q1853" s="6" t="b">
        <f>AND(OR(ISNUMBER(FIND(" m ",Table2[[#This Row],[loc?]])),ISNUMBER(FIND(" mm ",Table2[[#This Row],[loc?]]))),SUBSTITUTE(SUBSTITUTE(Table2[[#This Row],[loc?]]," m ","")," mm ","")="")</f>
        <v>0</v>
      </c>
      <c r="R1853" s="36" cm="1">
        <f t="array" ref="R1853">AVERAGE(IF(Table2[[#This Row],[Min_aerobic_1]:[Min_aerobic_2]]="NA",0,Table2[[#This Row],[Min_aerobic_1]:[Min_aerobic_2]]))</f>
        <v>1.6905123237352802E-6</v>
      </c>
    </row>
    <row r="1854" spans="1:18" x14ac:dyDescent="0.35">
      <c r="A1854" s="4" t="s">
        <v>5509</v>
      </c>
      <c r="B1854" s="4" t="s">
        <v>5510</v>
      </c>
      <c r="C1854" s="4" t="s">
        <v>5511</v>
      </c>
      <c r="D1854" s="4">
        <v>9.5826118354563807E-3</v>
      </c>
      <c r="E1854" s="4">
        <v>1.12240046010626E-2</v>
      </c>
      <c r="F1854" s="4">
        <v>1.08940320614954E-2</v>
      </c>
      <c r="G1854" s="4">
        <v>1.0829568661513401E-2</v>
      </c>
      <c r="H1854" s="4">
        <v>5.5084820024265402E-3</v>
      </c>
      <c r="I1854" s="4">
        <v>5.6903420615285498E-3</v>
      </c>
      <c r="J1854" s="4">
        <v>5.7710802276555503E-3</v>
      </c>
      <c r="K1854" s="4">
        <v>6.9290266159126304E-3</v>
      </c>
      <c r="L1854" s="4">
        <v>6.7432157671539197E-3</v>
      </c>
      <c r="M1854" s="4">
        <v>6.6795658956552498E-3</v>
      </c>
      <c r="N1854" s="4" t="b">
        <f>_xlfn.XLOOKUP(Table2[[#This Row],[Protein]],Table3[name],Table3[subloc_assigned],"")&lt;&gt;""</f>
        <v>0</v>
      </c>
      <c r="O1854" s="6" t="str" cm="1">
        <f t="array" ref="O1854">IF(Table2[[#This Row],[modeled?]]," "&amp;_xlfn.TEXTJOIN(" ",FALSE,_xlfn._xlws.FILTER(Table3[subloc_assigned],Table3[name]=Table2[[#This Row],[Protein]],""))&amp;" ","")</f>
        <v/>
      </c>
      <c r="P1854" s="6" t="b">
        <f>OR(ISNUMBER(FIND(" m ",Table2[[#This Row],[loc?]])),ISNUMBER(FIND(" mm ",Table2[[#This Row],[loc?]])))</f>
        <v>0</v>
      </c>
      <c r="Q1854" s="6" t="b">
        <f>AND(OR(ISNUMBER(FIND(" m ",Table2[[#This Row],[loc?]])),ISNUMBER(FIND(" mm ",Table2[[#This Row],[loc?]]))),SUBSTITUTE(SUBSTITUTE(Table2[[#This Row],[loc?]]," m ","")," mm ","")="")</f>
        <v>0</v>
      </c>
      <c r="R1854" s="36" cm="1">
        <f t="array" ref="R1854">AVERAGE(IF(Table2[[#This Row],[Min_aerobic_1]:[Min_aerobic_2]]="NA",0,Table2[[#This Row],[Min_aerobic_1]:[Min_aerobic_2]]))</f>
        <v>1.040330821825949E-2</v>
      </c>
    </row>
    <row r="1855" spans="1:18" x14ac:dyDescent="0.35">
      <c r="A1855" s="4" t="s">
        <v>5512</v>
      </c>
      <c r="B1855" s="4" t="s">
        <v>5513</v>
      </c>
      <c r="C1855" s="4" t="s">
        <v>5514</v>
      </c>
      <c r="D1855" s="4">
        <v>3.8417010282693298E-4</v>
      </c>
      <c r="E1855" s="4">
        <v>3.16654235441222E-4</v>
      </c>
      <c r="F1855" s="4">
        <v>5.5466410201258898E-4</v>
      </c>
      <c r="G1855" s="4">
        <v>5.2393450108994199E-4</v>
      </c>
      <c r="H1855" s="6">
        <v>7.8980835663169908E-6</v>
      </c>
      <c r="I1855" s="6">
        <v>8.8798751694825796E-6</v>
      </c>
      <c r="J1855" s="6">
        <v>8.9951599215429503E-6</v>
      </c>
      <c r="K1855" s="6">
        <v>1.13146125864191E-5</v>
      </c>
      <c r="L1855" s="6">
        <v>1.1310919926877501E-5</v>
      </c>
      <c r="M1855" s="6">
        <v>1.07739627087045E-5</v>
      </c>
      <c r="N1855" s="4" t="b">
        <f>_xlfn.XLOOKUP(Table2[[#This Row],[Protein]],Table3[name],Table3[subloc_assigned],"")&lt;&gt;""</f>
        <v>1</v>
      </c>
      <c r="O1855" s="6" t="str" cm="1">
        <f t="array" ref="O1855">IF(Table2[[#This Row],[modeled?]]," "&amp;_xlfn.TEXTJOIN(" ",FALSE,_xlfn._xlws.FILTER(Table3[subloc_assigned],Table3[name]=Table2[[#This Row],[Protein]],""))&amp;" ","")</f>
        <v xml:space="preserve"> mm </v>
      </c>
      <c r="P1855" s="6" t="b">
        <f>OR(ISNUMBER(FIND(" m ",Table2[[#This Row],[loc?]])),ISNUMBER(FIND(" mm ",Table2[[#This Row],[loc?]])))</f>
        <v>1</v>
      </c>
      <c r="Q1855" s="6" t="b">
        <f>AND(OR(ISNUMBER(FIND(" m ",Table2[[#This Row],[loc?]])),ISNUMBER(FIND(" mm ",Table2[[#This Row],[loc?]]))),SUBSTITUTE(SUBSTITUTE(Table2[[#This Row],[loc?]]," m ","")," mm ","")="")</f>
        <v>1</v>
      </c>
      <c r="R1855" s="36" cm="1">
        <f t="array" ref="R1855">AVERAGE(IF(Table2[[#This Row],[Min_aerobic_1]:[Min_aerobic_2]]="NA",0,Table2[[#This Row],[Min_aerobic_1]:[Min_aerobic_2]]))</f>
        <v>3.5041216913407749E-4</v>
      </c>
    </row>
    <row r="1856" spans="1:18" x14ac:dyDescent="0.35">
      <c r="A1856" s="4" t="s">
        <v>5515</v>
      </c>
      <c r="B1856" s="4" t="s">
        <v>5516</v>
      </c>
      <c r="C1856" s="4" t="s">
        <v>5517</v>
      </c>
      <c r="D1856" s="6">
        <v>6.3887301767893099E-6</v>
      </c>
      <c r="E1856" s="6">
        <v>8.30750494154205E-6</v>
      </c>
      <c r="F1856" s="6">
        <v>7.5100137401288197E-6</v>
      </c>
      <c r="G1856" s="6">
        <v>7.6963762528464404E-6</v>
      </c>
      <c r="H1856" s="6">
        <v>6.4614820703814302E-6</v>
      </c>
      <c r="I1856" s="6">
        <v>7.0213781433724601E-6</v>
      </c>
      <c r="J1856" s="6">
        <v>6.4897476783488398E-6</v>
      </c>
      <c r="K1856" s="6">
        <v>8.3339813297135106E-6</v>
      </c>
      <c r="L1856" s="6">
        <v>8.9335155598620503E-6</v>
      </c>
      <c r="M1856" s="6">
        <v>8.5980016327844597E-6</v>
      </c>
      <c r="N1856" s="4" t="b">
        <f>_xlfn.XLOOKUP(Table2[[#This Row],[Protein]],Table3[name],Table3[subloc_assigned],"")&lt;&gt;""</f>
        <v>0</v>
      </c>
      <c r="O1856" s="6" t="str" cm="1">
        <f t="array" ref="O1856">IF(Table2[[#This Row],[modeled?]]," "&amp;_xlfn.TEXTJOIN(" ",FALSE,_xlfn._xlws.FILTER(Table3[subloc_assigned],Table3[name]=Table2[[#This Row],[Protein]],""))&amp;" ","")</f>
        <v/>
      </c>
      <c r="P1856" s="6" t="b">
        <f>OR(ISNUMBER(FIND(" m ",Table2[[#This Row],[loc?]])),ISNUMBER(FIND(" mm ",Table2[[#This Row],[loc?]])))</f>
        <v>0</v>
      </c>
      <c r="Q1856" s="6" t="b">
        <f>AND(OR(ISNUMBER(FIND(" m ",Table2[[#This Row],[loc?]])),ISNUMBER(FIND(" mm ",Table2[[#This Row],[loc?]]))),SUBSTITUTE(SUBSTITUTE(Table2[[#This Row],[loc?]]," m ","")," mm ","")="")</f>
        <v>0</v>
      </c>
      <c r="R1856" s="36" cm="1">
        <f t="array" ref="R1856">AVERAGE(IF(Table2[[#This Row],[Min_aerobic_1]:[Min_aerobic_2]]="NA",0,Table2[[#This Row],[Min_aerobic_1]:[Min_aerobic_2]]))</f>
        <v>7.3481175591656795E-6</v>
      </c>
    </row>
    <row r="1857" spans="1:18" x14ac:dyDescent="0.35">
      <c r="A1857" s="4" t="s">
        <v>5518</v>
      </c>
      <c r="B1857" s="4" t="s">
        <v>5519</v>
      </c>
      <c r="C1857" s="4" t="s">
        <v>5520</v>
      </c>
      <c r="D1857" s="4">
        <v>2.72006628039012E-4</v>
      </c>
      <c r="E1857" s="4">
        <v>3.0222569562787902E-4</v>
      </c>
      <c r="F1857" s="4">
        <v>3.4243763252250103E-4</v>
      </c>
      <c r="G1857" s="4">
        <v>3.7628645800084302E-4</v>
      </c>
      <c r="H1857" s="4">
        <v>2.48446297320109E-4</v>
      </c>
      <c r="I1857" s="4">
        <v>2.4330440341174001E-4</v>
      </c>
      <c r="J1857" s="4">
        <v>2.4967154745314703E-4</v>
      </c>
      <c r="K1857" s="4">
        <v>2.6372681837941799E-4</v>
      </c>
      <c r="L1857" s="4">
        <v>2.6752895666313901E-4</v>
      </c>
      <c r="M1857" s="4">
        <v>2.7335120030380102E-4</v>
      </c>
      <c r="N1857" s="4" t="b">
        <f>_xlfn.XLOOKUP(Table2[[#This Row],[Protein]],Table3[name],Table3[subloc_assigned],"")&lt;&gt;""</f>
        <v>0</v>
      </c>
      <c r="O1857" s="6" t="str" cm="1">
        <f t="array" ref="O1857">IF(Table2[[#This Row],[modeled?]]," "&amp;_xlfn.TEXTJOIN(" ",FALSE,_xlfn._xlws.FILTER(Table3[subloc_assigned],Table3[name]=Table2[[#This Row],[Protein]],""))&amp;" ","")</f>
        <v/>
      </c>
      <c r="P1857" s="6" t="b">
        <f>OR(ISNUMBER(FIND(" m ",Table2[[#This Row],[loc?]])),ISNUMBER(FIND(" mm ",Table2[[#This Row],[loc?]])))</f>
        <v>0</v>
      </c>
      <c r="Q1857" s="6" t="b">
        <f>AND(OR(ISNUMBER(FIND(" m ",Table2[[#This Row],[loc?]])),ISNUMBER(FIND(" mm ",Table2[[#This Row],[loc?]]))),SUBSTITUTE(SUBSTITUTE(Table2[[#This Row],[loc?]]," m ","")," mm ","")="")</f>
        <v>0</v>
      </c>
      <c r="R1857" s="36" cm="1">
        <f t="array" ref="R1857">AVERAGE(IF(Table2[[#This Row],[Min_aerobic_1]:[Min_aerobic_2]]="NA",0,Table2[[#This Row],[Min_aerobic_1]:[Min_aerobic_2]]))</f>
        <v>2.8711616183344554E-4</v>
      </c>
    </row>
    <row r="1858" spans="1:18" x14ac:dyDescent="0.35">
      <c r="A1858" s="4" t="s">
        <v>5521</v>
      </c>
      <c r="B1858" s="4" t="s">
        <v>5522</v>
      </c>
      <c r="C1858" s="4" t="s">
        <v>5523</v>
      </c>
      <c r="D1858" s="4">
        <v>1.8384077385326801E-4</v>
      </c>
      <c r="E1858" s="4">
        <v>1.95384119479774E-4</v>
      </c>
      <c r="F1858" s="4">
        <v>2.0854303957758399E-4</v>
      </c>
      <c r="G1858" s="4">
        <v>1.9216732208186699E-4</v>
      </c>
      <c r="H1858" s="4">
        <v>3.4891409260947898E-4</v>
      </c>
      <c r="I1858" s="4">
        <v>3.7248694482720302E-4</v>
      </c>
      <c r="J1858" s="4">
        <v>3.5041521480460599E-4</v>
      </c>
      <c r="K1858" s="4">
        <v>3.8760226010682499E-4</v>
      </c>
      <c r="L1858" s="4">
        <v>4.0624279902869501E-4</v>
      </c>
      <c r="M1858" s="4">
        <v>3.8924845408973302E-4</v>
      </c>
      <c r="N1858" s="4" t="b">
        <f>_xlfn.XLOOKUP(Table2[[#This Row],[Protein]],Table3[name],Table3[subloc_assigned],"")&lt;&gt;""</f>
        <v>0</v>
      </c>
      <c r="O1858" s="6" t="str" cm="1">
        <f t="array" ref="O1858">IF(Table2[[#This Row],[modeled?]]," "&amp;_xlfn.TEXTJOIN(" ",FALSE,_xlfn._xlws.FILTER(Table3[subloc_assigned],Table3[name]=Table2[[#This Row],[Protein]],""))&amp;" ","")</f>
        <v/>
      </c>
      <c r="P1858" s="6" t="b">
        <f>OR(ISNUMBER(FIND(" m ",Table2[[#This Row],[loc?]])),ISNUMBER(FIND(" mm ",Table2[[#This Row],[loc?]])))</f>
        <v>0</v>
      </c>
      <c r="Q1858" s="6" t="b">
        <f>AND(OR(ISNUMBER(FIND(" m ",Table2[[#This Row],[loc?]])),ISNUMBER(FIND(" mm ",Table2[[#This Row],[loc?]]))),SUBSTITUTE(SUBSTITUTE(Table2[[#This Row],[loc?]]," m ","")," mm ","")="")</f>
        <v>0</v>
      </c>
      <c r="R1858" s="36" cm="1">
        <f t="array" ref="R1858">AVERAGE(IF(Table2[[#This Row],[Min_aerobic_1]:[Min_aerobic_2]]="NA",0,Table2[[#This Row],[Min_aerobic_1]:[Min_aerobic_2]]))</f>
        <v>1.8961244666652102E-4</v>
      </c>
    </row>
    <row r="1859" spans="1:18" x14ac:dyDescent="0.35">
      <c r="A1859" s="4" t="s">
        <v>5524</v>
      </c>
      <c r="B1859" s="4" t="s">
        <v>5525</v>
      </c>
      <c r="C1859" s="4" t="s">
        <v>5526</v>
      </c>
      <c r="D1859" s="4" t="s">
        <v>19</v>
      </c>
      <c r="E1859" s="4" t="s">
        <v>19</v>
      </c>
      <c r="F1859" s="4" t="s">
        <v>19</v>
      </c>
      <c r="G1859" s="4" t="s">
        <v>19</v>
      </c>
      <c r="H1859" s="6">
        <v>4.3019558916215001E-6</v>
      </c>
      <c r="I1859" s="6">
        <v>4.2472042768011699E-6</v>
      </c>
      <c r="J1859" s="6">
        <v>4.1123355508465798E-6</v>
      </c>
      <c r="K1859" s="6">
        <v>4.1356187986878404E-6</v>
      </c>
      <c r="L1859" s="6">
        <v>4.2576275026258698E-6</v>
      </c>
      <c r="M1859" s="6">
        <v>4.3591821791101502E-6</v>
      </c>
      <c r="N1859" s="4" t="b">
        <f>_xlfn.XLOOKUP(Table2[[#This Row],[Protein]],Table3[name],Table3[subloc_assigned],"")&lt;&gt;""</f>
        <v>1</v>
      </c>
      <c r="O1859" s="6" t="str" cm="1">
        <f t="array" ref="O1859">IF(Table2[[#This Row],[modeled?]]," "&amp;_xlfn.TEXTJOIN(" ",FALSE,_xlfn._xlws.FILTER(Table3[subloc_assigned],Table3[name]=Table2[[#This Row],[Protein]],""))&amp;" ","")</f>
        <v xml:space="preserve"> l </v>
      </c>
      <c r="P1859" s="6" t="b">
        <f>OR(ISNUMBER(FIND(" m ",Table2[[#This Row],[loc?]])),ISNUMBER(FIND(" mm ",Table2[[#This Row],[loc?]])))</f>
        <v>0</v>
      </c>
      <c r="Q1859" s="6" t="b">
        <f>AND(OR(ISNUMBER(FIND(" m ",Table2[[#This Row],[loc?]])),ISNUMBER(FIND(" mm ",Table2[[#This Row],[loc?]]))),SUBSTITUTE(SUBSTITUTE(Table2[[#This Row],[loc?]]," m ","")," mm ","")="")</f>
        <v>0</v>
      </c>
      <c r="R1859" s="36" cm="1">
        <f t="array" ref="R1859">AVERAGE(IF(Table2[[#This Row],[Min_aerobic_1]:[Min_aerobic_2]]="NA",0,Table2[[#This Row],[Min_aerobic_1]:[Min_aerobic_2]]))</f>
        <v>0</v>
      </c>
    </row>
    <row r="1860" spans="1:18" x14ac:dyDescent="0.35">
      <c r="A1860" s="4" t="s">
        <v>5527</v>
      </c>
      <c r="B1860" s="4" t="s">
        <v>5528</v>
      </c>
      <c r="C1860" s="4" t="s">
        <v>5529</v>
      </c>
      <c r="D1860" s="4" t="s">
        <v>19</v>
      </c>
      <c r="E1860" s="4" t="s">
        <v>19</v>
      </c>
      <c r="F1860" s="4" t="s">
        <v>19</v>
      </c>
      <c r="G1860" s="4" t="s">
        <v>19</v>
      </c>
      <c r="H1860" s="6">
        <v>1.6699399096491702E-5</v>
      </c>
      <c r="I1860" s="6">
        <v>1.67633556773124E-5</v>
      </c>
      <c r="J1860" s="6">
        <v>1.7205444271270399E-5</v>
      </c>
      <c r="K1860" s="6">
        <v>2.2025669256405201E-5</v>
      </c>
      <c r="L1860" s="6">
        <v>2.2947021649318899E-5</v>
      </c>
      <c r="M1860" s="6">
        <v>2.3716863126184899E-5</v>
      </c>
      <c r="N1860" s="4" t="b">
        <f>_xlfn.XLOOKUP(Table2[[#This Row],[Protein]],Table3[name],Table3[subloc_assigned],"")&lt;&gt;""</f>
        <v>0</v>
      </c>
      <c r="O1860" s="6" t="str" cm="1">
        <f t="array" ref="O1860">IF(Table2[[#This Row],[modeled?]]," "&amp;_xlfn.TEXTJOIN(" ",FALSE,_xlfn._xlws.FILTER(Table3[subloc_assigned],Table3[name]=Table2[[#This Row],[Protein]],""))&amp;" ","")</f>
        <v/>
      </c>
      <c r="P1860" s="6" t="b">
        <f>OR(ISNUMBER(FIND(" m ",Table2[[#This Row],[loc?]])),ISNUMBER(FIND(" mm ",Table2[[#This Row],[loc?]])))</f>
        <v>0</v>
      </c>
      <c r="Q1860" s="6" t="b">
        <f>AND(OR(ISNUMBER(FIND(" m ",Table2[[#This Row],[loc?]])),ISNUMBER(FIND(" mm ",Table2[[#This Row],[loc?]]))),SUBSTITUTE(SUBSTITUTE(Table2[[#This Row],[loc?]]," m ","")," mm ","")="")</f>
        <v>0</v>
      </c>
      <c r="R1860" s="36" cm="1">
        <f t="array" ref="R1860">AVERAGE(IF(Table2[[#This Row],[Min_aerobic_1]:[Min_aerobic_2]]="NA",0,Table2[[#This Row],[Min_aerobic_1]:[Min_aerobic_2]]))</f>
        <v>0</v>
      </c>
    </row>
    <row r="1861" spans="1:18" x14ac:dyDescent="0.35">
      <c r="A1861" s="4" t="s">
        <v>5530</v>
      </c>
      <c r="B1861" s="4" t="s">
        <v>5531</v>
      </c>
      <c r="C1861" s="4" t="s">
        <v>5532</v>
      </c>
      <c r="D1861" s="6">
        <v>1.9947472586703599E-6</v>
      </c>
      <c r="E1861" s="6">
        <v>1.6682120719929901E-6</v>
      </c>
      <c r="F1861" s="6">
        <v>2.19702301472818E-6</v>
      </c>
      <c r="G1861" s="6">
        <v>2.0712378118314401E-6</v>
      </c>
      <c r="H1861" s="6">
        <v>2.1317612001093701E-6</v>
      </c>
      <c r="I1861" s="6">
        <v>2.0898788467275998E-6</v>
      </c>
      <c r="J1861" s="6">
        <v>2.6660121330901E-6</v>
      </c>
      <c r="K1861" s="6">
        <v>2.8042778210724398E-6</v>
      </c>
      <c r="L1861" s="6">
        <v>3.1385900082137099E-6</v>
      </c>
      <c r="M1861" s="6">
        <v>2.76186561988325E-6</v>
      </c>
      <c r="N1861" s="4" t="b">
        <f>_xlfn.XLOOKUP(Table2[[#This Row],[Protein]],Table3[name],Table3[subloc_assigned],"")&lt;&gt;""</f>
        <v>0</v>
      </c>
      <c r="O1861" s="6" t="str" cm="1">
        <f t="array" ref="O1861">IF(Table2[[#This Row],[modeled?]]," "&amp;_xlfn.TEXTJOIN(" ",FALSE,_xlfn._xlws.FILTER(Table3[subloc_assigned],Table3[name]=Table2[[#This Row],[Protein]],""))&amp;" ","")</f>
        <v/>
      </c>
      <c r="P1861" s="6" t="b">
        <f>OR(ISNUMBER(FIND(" m ",Table2[[#This Row],[loc?]])),ISNUMBER(FIND(" mm ",Table2[[#This Row],[loc?]])))</f>
        <v>0</v>
      </c>
      <c r="Q1861" s="6" t="b">
        <f>AND(OR(ISNUMBER(FIND(" m ",Table2[[#This Row],[loc?]])),ISNUMBER(FIND(" mm ",Table2[[#This Row],[loc?]]))),SUBSTITUTE(SUBSTITUTE(Table2[[#This Row],[loc?]]," m ","")," mm ","")="")</f>
        <v>0</v>
      </c>
      <c r="R1861" s="36" cm="1">
        <f t="array" ref="R1861">AVERAGE(IF(Table2[[#This Row],[Min_aerobic_1]:[Min_aerobic_2]]="NA",0,Table2[[#This Row],[Min_aerobic_1]:[Min_aerobic_2]]))</f>
        <v>1.831479665331675E-6</v>
      </c>
    </row>
    <row r="1862" spans="1:18" x14ac:dyDescent="0.35">
      <c r="A1862" s="4" t="s">
        <v>5533</v>
      </c>
      <c r="B1862" s="4" t="s">
        <v>5534</v>
      </c>
      <c r="C1862" s="4" t="s">
        <v>5535</v>
      </c>
      <c r="D1862" s="6">
        <v>5.4213598967184801E-5</v>
      </c>
      <c r="E1862" s="6">
        <v>4.7452566573648199E-5</v>
      </c>
      <c r="F1862" s="6">
        <v>5.6875709758884302E-5</v>
      </c>
      <c r="G1862" s="6">
        <v>5.67174615640067E-5</v>
      </c>
      <c r="H1862" s="6">
        <v>3.3075730695620598E-5</v>
      </c>
      <c r="I1862" s="6">
        <v>3.3377804112547201E-5</v>
      </c>
      <c r="J1862" s="6">
        <v>3.4838940010049103E-5</v>
      </c>
      <c r="K1862" s="6">
        <v>3.3598626355380301E-5</v>
      </c>
      <c r="L1862" s="6">
        <v>3.5305699968548003E-5</v>
      </c>
      <c r="M1862" s="6">
        <v>3.5121610595028103E-5</v>
      </c>
      <c r="N1862" s="4" t="b">
        <f>_xlfn.XLOOKUP(Table2[[#This Row],[Protein]],Table3[name],Table3[subloc_assigned],"")&lt;&gt;""</f>
        <v>0</v>
      </c>
      <c r="O1862" s="6" t="str" cm="1">
        <f t="array" ref="O1862">IF(Table2[[#This Row],[modeled?]]," "&amp;_xlfn.TEXTJOIN(" ",FALSE,_xlfn._xlws.FILTER(Table3[subloc_assigned],Table3[name]=Table2[[#This Row],[Protein]],""))&amp;" ","")</f>
        <v/>
      </c>
      <c r="P1862" s="6" t="b">
        <f>OR(ISNUMBER(FIND(" m ",Table2[[#This Row],[loc?]])),ISNUMBER(FIND(" mm ",Table2[[#This Row],[loc?]])))</f>
        <v>0</v>
      </c>
      <c r="Q1862" s="6" t="b">
        <f>AND(OR(ISNUMBER(FIND(" m ",Table2[[#This Row],[loc?]])),ISNUMBER(FIND(" mm ",Table2[[#This Row],[loc?]]))),SUBSTITUTE(SUBSTITUTE(Table2[[#This Row],[loc?]]," m ","")," mm ","")="")</f>
        <v>0</v>
      </c>
      <c r="R1862" s="36" cm="1">
        <f t="array" ref="R1862">AVERAGE(IF(Table2[[#This Row],[Min_aerobic_1]:[Min_aerobic_2]]="NA",0,Table2[[#This Row],[Min_aerobic_1]:[Min_aerobic_2]]))</f>
        <v>5.0833082770416503E-5</v>
      </c>
    </row>
    <row r="1863" spans="1:18" x14ac:dyDescent="0.35">
      <c r="A1863" s="4" t="s">
        <v>5536</v>
      </c>
      <c r="B1863" s="4" t="s">
        <v>5537</v>
      </c>
      <c r="C1863" s="4" t="s">
        <v>5538</v>
      </c>
      <c r="D1863" s="4">
        <v>2.6217440580976898E-4</v>
      </c>
      <c r="E1863" s="4">
        <v>2.7192157831778602E-4</v>
      </c>
      <c r="F1863" s="4">
        <v>2.4882252888956203E-4</v>
      </c>
      <c r="G1863" s="4">
        <v>2.30920209810999E-4</v>
      </c>
      <c r="H1863" s="4">
        <v>1.64772841728947E-4</v>
      </c>
      <c r="I1863" s="4">
        <v>1.6450144594348399E-4</v>
      </c>
      <c r="J1863" s="4">
        <v>1.6092384615982799E-4</v>
      </c>
      <c r="K1863" s="4">
        <v>1.5645548819398901E-4</v>
      </c>
      <c r="L1863" s="4">
        <v>1.7507404642626401E-4</v>
      </c>
      <c r="M1863" s="4">
        <v>1.77626275236615E-4</v>
      </c>
      <c r="N1863" s="4" t="b">
        <f>_xlfn.XLOOKUP(Table2[[#This Row],[Protein]],Table3[name],Table3[subloc_assigned],"")&lt;&gt;""</f>
        <v>1</v>
      </c>
      <c r="O1863" s="6" t="str" cm="1">
        <f t="array" ref="O1863">IF(Table2[[#This Row],[modeled?]]," "&amp;_xlfn.TEXTJOIN(" ",FALSE,_xlfn._xlws.FILTER(Table3[subloc_assigned],Table3[name]=Table2[[#This Row],[Protein]],""))&amp;" ","")</f>
        <v xml:space="preserve"> rm </v>
      </c>
      <c r="P1863" s="6" t="b">
        <f>OR(ISNUMBER(FIND(" m ",Table2[[#This Row],[loc?]])),ISNUMBER(FIND(" mm ",Table2[[#This Row],[loc?]])))</f>
        <v>0</v>
      </c>
      <c r="Q1863" s="6" t="b">
        <f>AND(OR(ISNUMBER(FIND(" m ",Table2[[#This Row],[loc?]])),ISNUMBER(FIND(" mm ",Table2[[#This Row],[loc?]]))),SUBSTITUTE(SUBSTITUTE(Table2[[#This Row],[loc?]]," m ","")," mm ","")="")</f>
        <v>0</v>
      </c>
      <c r="R1863" s="36" cm="1">
        <f t="array" ref="R1863">AVERAGE(IF(Table2[[#This Row],[Min_aerobic_1]:[Min_aerobic_2]]="NA",0,Table2[[#This Row],[Min_aerobic_1]:[Min_aerobic_2]]))</f>
        <v>2.670479920637775E-4</v>
      </c>
    </row>
    <row r="1864" spans="1:18" x14ac:dyDescent="0.35">
      <c r="A1864" s="4" t="s">
        <v>5539</v>
      </c>
      <c r="B1864" s="4" t="s">
        <v>5540</v>
      </c>
      <c r="C1864" s="4" t="s">
        <v>5541</v>
      </c>
      <c r="D1864" s="4">
        <v>4.3693872319300499E-4</v>
      </c>
      <c r="E1864" s="4">
        <v>4.61935941205536E-4</v>
      </c>
      <c r="F1864" s="4">
        <v>4.9760525192407397E-4</v>
      </c>
      <c r="G1864" s="4">
        <v>4.8275170119345802E-4</v>
      </c>
      <c r="H1864" s="4">
        <v>7.16343468491651E-4</v>
      </c>
      <c r="I1864" s="4">
        <v>7.4697632154506705E-4</v>
      </c>
      <c r="J1864" s="4">
        <v>7.2387707134336995E-4</v>
      </c>
      <c r="K1864" s="4">
        <v>7.5256473386951404E-4</v>
      </c>
      <c r="L1864" s="4">
        <v>7.95249112358354E-4</v>
      </c>
      <c r="M1864" s="4">
        <v>7.9095903365226504E-4</v>
      </c>
      <c r="N1864" s="4" t="b">
        <f>_xlfn.XLOOKUP(Table2[[#This Row],[Protein]],Table3[name],Table3[subloc_assigned],"")&lt;&gt;""</f>
        <v>0</v>
      </c>
      <c r="O1864" s="6" t="str" cm="1">
        <f t="array" ref="O1864">IF(Table2[[#This Row],[modeled?]]," "&amp;_xlfn.TEXTJOIN(" ",FALSE,_xlfn._xlws.FILTER(Table3[subloc_assigned],Table3[name]=Table2[[#This Row],[Protein]],""))&amp;" ","")</f>
        <v/>
      </c>
      <c r="P1864" s="6" t="b">
        <f>OR(ISNUMBER(FIND(" m ",Table2[[#This Row],[loc?]])),ISNUMBER(FIND(" mm ",Table2[[#This Row],[loc?]])))</f>
        <v>0</v>
      </c>
      <c r="Q1864" s="6" t="b">
        <f>AND(OR(ISNUMBER(FIND(" m ",Table2[[#This Row],[loc?]])),ISNUMBER(FIND(" mm ",Table2[[#This Row],[loc?]]))),SUBSTITUTE(SUBSTITUTE(Table2[[#This Row],[loc?]]," m ","")," mm ","")="")</f>
        <v>0</v>
      </c>
      <c r="R1864" s="36" cm="1">
        <f t="array" ref="R1864">AVERAGE(IF(Table2[[#This Row],[Min_aerobic_1]:[Min_aerobic_2]]="NA",0,Table2[[#This Row],[Min_aerobic_1]:[Min_aerobic_2]]))</f>
        <v>4.4943733219927049E-4</v>
      </c>
    </row>
    <row r="1865" spans="1:18" x14ac:dyDescent="0.35">
      <c r="A1865" s="4" t="s">
        <v>5542</v>
      </c>
      <c r="B1865" s="4" t="s">
        <v>5543</v>
      </c>
      <c r="C1865" s="4" t="s">
        <v>5544</v>
      </c>
      <c r="D1865" s="6">
        <v>4.1669960659427101E-6</v>
      </c>
      <c r="E1865" s="6">
        <v>3.8668300500836897E-6</v>
      </c>
      <c r="F1865" s="6">
        <v>4.19744932131263E-6</v>
      </c>
      <c r="G1865" s="6">
        <v>4.2598546455890201E-6</v>
      </c>
      <c r="H1865" s="6">
        <v>1.234416048046E-6</v>
      </c>
      <c r="I1865" s="6">
        <v>1.2319560538198201E-6</v>
      </c>
      <c r="J1865" s="6">
        <v>1.40705138601477E-6</v>
      </c>
      <c r="K1865" s="6">
        <v>1.4902638852291299E-6</v>
      </c>
      <c r="L1865" s="6">
        <v>1.62169050826431E-6</v>
      </c>
      <c r="M1865" s="6">
        <v>1.4709132332096801E-6</v>
      </c>
      <c r="N1865" s="4" t="b">
        <f>_xlfn.XLOOKUP(Table2[[#This Row],[Protein]],Table3[name],Table3[subloc_assigned],"")&lt;&gt;""</f>
        <v>0</v>
      </c>
      <c r="O1865" s="6" t="str" cm="1">
        <f t="array" ref="O1865">IF(Table2[[#This Row],[modeled?]]," "&amp;_xlfn.TEXTJOIN(" ",FALSE,_xlfn._xlws.FILTER(Table3[subloc_assigned],Table3[name]=Table2[[#This Row],[Protein]],""))&amp;" ","")</f>
        <v/>
      </c>
      <c r="P1865" s="6" t="b">
        <f>OR(ISNUMBER(FIND(" m ",Table2[[#This Row],[loc?]])),ISNUMBER(FIND(" mm ",Table2[[#This Row],[loc?]])))</f>
        <v>0</v>
      </c>
      <c r="Q1865" s="6" t="b">
        <f>AND(OR(ISNUMBER(FIND(" m ",Table2[[#This Row],[loc?]])),ISNUMBER(FIND(" mm ",Table2[[#This Row],[loc?]]))),SUBSTITUTE(SUBSTITUTE(Table2[[#This Row],[loc?]]," m ","")," mm ","")="")</f>
        <v>0</v>
      </c>
      <c r="R1865" s="36" cm="1">
        <f t="array" ref="R1865">AVERAGE(IF(Table2[[#This Row],[Min_aerobic_1]:[Min_aerobic_2]]="NA",0,Table2[[#This Row],[Min_aerobic_1]:[Min_aerobic_2]]))</f>
        <v>4.0169130580131995E-6</v>
      </c>
    </row>
    <row r="1866" spans="1:18" x14ac:dyDescent="0.35">
      <c r="A1866" s="4" t="s">
        <v>5545</v>
      </c>
      <c r="B1866" s="4" t="s">
        <v>5546</v>
      </c>
      <c r="C1866" s="4" t="s">
        <v>5547</v>
      </c>
      <c r="D1866" s="6">
        <v>5.8548059096095804E-6</v>
      </c>
      <c r="E1866" s="6">
        <v>5.6684368218894103E-6</v>
      </c>
      <c r="F1866" s="6">
        <v>6.2912541253282902E-6</v>
      </c>
      <c r="G1866" s="6">
        <v>6.0773341646665803E-6</v>
      </c>
      <c r="H1866" s="6">
        <v>6.6177560251682297E-6</v>
      </c>
      <c r="I1866" s="6">
        <v>6.8898378062765298E-6</v>
      </c>
      <c r="J1866" s="6">
        <v>6.9067744334588297E-6</v>
      </c>
      <c r="K1866" s="6">
        <v>8.4482996383575993E-6</v>
      </c>
      <c r="L1866" s="6">
        <v>8.9508312980276892E-6</v>
      </c>
      <c r="M1866" s="6">
        <v>8.9384574898088499E-6</v>
      </c>
      <c r="N1866" s="4" t="b">
        <f>_xlfn.XLOOKUP(Table2[[#This Row],[Protein]],Table3[name],Table3[subloc_assigned],"")&lt;&gt;""</f>
        <v>0</v>
      </c>
      <c r="O1866" s="6" t="str" cm="1">
        <f t="array" ref="O1866">IF(Table2[[#This Row],[modeled?]]," "&amp;_xlfn.TEXTJOIN(" ",FALSE,_xlfn._xlws.FILTER(Table3[subloc_assigned],Table3[name]=Table2[[#This Row],[Protein]],""))&amp;" ","")</f>
        <v/>
      </c>
      <c r="P1866" s="6" t="b">
        <f>OR(ISNUMBER(FIND(" m ",Table2[[#This Row],[loc?]])),ISNUMBER(FIND(" mm ",Table2[[#This Row],[loc?]])))</f>
        <v>0</v>
      </c>
      <c r="Q1866" s="6" t="b">
        <f>AND(OR(ISNUMBER(FIND(" m ",Table2[[#This Row],[loc?]])),ISNUMBER(FIND(" mm ",Table2[[#This Row],[loc?]]))),SUBSTITUTE(SUBSTITUTE(Table2[[#This Row],[loc?]]," m ","")," mm ","")="")</f>
        <v>0</v>
      </c>
      <c r="R1866" s="36" cm="1">
        <f t="array" ref="R1866">AVERAGE(IF(Table2[[#This Row],[Min_aerobic_1]:[Min_aerobic_2]]="NA",0,Table2[[#This Row],[Min_aerobic_1]:[Min_aerobic_2]]))</f>
        <v>5.7616213657494958E-6</v>
      </c>
    </row>
    <row r="1867" spans="1:18" x14ac:dyDescent="0.35">
      <c r="A1867" s="4" t="s">
        <v>5548</v>
      </c>
      <c r="B1867" s="4" t="s">
        <v>5549</v>
      </c>
      <c r="C1867" s="4" t="s">
        <v>5550</v>
      </c>
      <c r="D1867" s="6">
        <v>1.6269557791662502E-5</v>
      </c>
      <c r="E1867" s="6">
        <v>1.6199940596918199E-5</v>
      </c>
      <c r="F1867" s="6">
        <v>1.8781688035837301E-5</v>
      </c>
      <c r="G1867" s="6">
        <v>1.8428279146895602E-5</v>
      </c>
      <c r="H1867" s="6">
        <v>1.51456445860978E-5</v>
      </c>
      <c r="I1867" s="6">
        <v>1.42812075500493E-5</v>
      </c>
      <c r="J1867" s="6">
        <v>1.4903794139421099E-5</v>
      </c>
      <c r="K1867" s="6">
        <v>1.8139285547294299E-5</v>
      </c>
      <c r="L1867" s="6">
        <v>1.77383018938544E-5</v>
      </c>
      <c r="M1867" s="6">
        <v>1.7266820135615501E-5</v>
      </c>
      <c r="N1867" s="4" t="b">
        <f>_xlfn.XLOOKUP(Table2[[#This Row],[Protein]],Table3[name],Table3[subloc_assigned],"")&lt;&gt;""</f>
        <v>0</v>
      </c>
      <c r="O1867" s="6" t="str" cm="1">
        <f t="array" ref="O1867">IF(Table2[[#This Row],[modeled?]]," "&amp;_xlfn.TEXTJOIN(" ",FALSE,_xlfn._xlws.FILTER(Table3[subloc_assigned],Table3[name]=Table2[[#This Row],[Protein]],""))&amp;" ","")</f>
        <v/>
      </c>
      <c r="P1867" s="6" t="b">
        <f>OR(ISNUMBER(FIND(" m ",Table2[[#This Row],[loc?]])),ISNUMBER(FIND(" mm ",Table2[[#This Row],[loc?]])))</f>
        <v>0</v>
      </c>
      <c r="Q1867" s="6" t="b">
        <f>AND(OR(ISNUMBER(FIND(" m ",Table2[[#This Row],[loc?]])),ISNUMBER(FIND(" mm ",Table2[[#This Row],[loc?]]))),SUBSTITUTE(SUBSTITUTE(Table2[[#This Row],[loc?]]," m ","")," mm ","")="")</f>
        <v>0</v>
      </c>
      <c r="R1867" s="36" cm="1">
        <f t="array" ref="R1867">AVERAGE(IF(Table2[[#This Row],[Min_aerobic_1]:[Min_aerobic_2]]="NA",0,Table2[[#This Row],[Min_aerobic_1]:[Min_aerobic_2]]))</f>
        <v>1.623474919429035E-5</v>
      </c>
    </row>
    <row r="1868" spans="1:18" x14ac:dyDescent="0.35">
      <c r="A1868" s="4" t="s">
        <v>5551</v>
      </c>
      <c r="B1868" s="4" t="s">
        <v>5552</v>
      </c>
      <c r="C1868" s="4" t="s">
        <v>5553</v>
      </c>
      <c r="D1868" s="6">
        <v>2.06195678205158E-5</v>
      </c>
      <c r="E1868" s="6">
        <v>1.8222535110782598E-5</v>
      </c>
      <c r="F1868" s="6">
        <v>2.2391748053146898E-5</v>
      </c>
      <c r="G1868" s="6">
        <v>2.1380054503103099E-5</v>
      </c>
      <c r="H1868" s="6">
        <v>2.7258069466416501E-5</v>
      </c>
      <c r="I1868" s="6">
        <v>2.7042160136059299E-5</v>
      </c>
      <c r="J1868" s="6">
        <v>2.83816562683429E-5</v>
      </c>
      <c r="K1868" s="6">
        <v>2.85638269654032E-5</v>
      </c>
      <c r="L1868" s="6">
        <v>2.9670283487108299E-5</v>
      </c>
      <c r="M1868" s="6">
        <v>2.90247353021759E-5</v>
      </c>
      <c r="N1868" s="4" t="b">
        <f>_xlfn.XLOOKUP(Table2[[#This Row],[Protein]],Table3[name],Table3[subloc_assigned],"")&lt;&gt;""</f>
        <v>0</v>
      </c>
      <c r="O1868" s="6" t="str" cm="1">
        <f t="array" ref="O1868">IF(Table2[[#This Row],[modeled?]]," "&amp;_xlfn.TEXTJOIN(" ",FALSE,_xlfn._xlws.FILTER(Table3[subloc_assigned],Table3[name]=Table2[[#This Row],[Protein]],""))&amp;" ","")</f>
        <v/>
      </c>
      <c r="P1868" s="6" t="b">
        <f>OR(ISNUMBER(FIND(" m ",Table2[[#This Row],[loc?]])),ISNUMBER(FIND(" mm ",Table2[[#This Row],[loc?]])))</f>
        <v>0</v>
      </c>
      <c r="Q1868" s="6" t="b">
        <f>AND(OR(ISNUMBER(FIND(" m ",Table2[[#This Row],[loc?]])),ISNUMBER(FIND(" mm ",Table2[[#This Row],[loc?]]))),SUBSTITUTE(SUBSTITUTE(Table2[[#This Row],[loc?]]," m ","")," mm ","")="")</f>
        <v>0</v>
      </c>
      <c r="R1868" s="36" cm="1">
        <f t="array" ref="R1868">AVERAGE(IF(Table2[[#This Row],[Min_aerobic_1]:[Min_aerobic_2]]="NA",0,Table2[[#This Row],[Min_aerobic_1]:[Min_aerobic_2]]))</f>
        <v>1.9421051465649199E-5</v>
      </c>
    </row>
    <row r="1869" spans="1:18" x14ac:dyDescent="0.35">
      <c r="A1869" s="4" t="s">
        <v>5554</v>
      </c>
      <c r="B1869" s="4" t="s">
        <v>5555</v>
      </c>
      <c r="C1869" s="4" t="s">
        <v>5556</v>
      </c>
      <c r="D1869" s="6">
        <v>5.1557122928173E-5</v>
      </c>
      <c r="E1869" s="6">
        <v>4.2165688744864601E-5</v>
      </c>
      <c r="F1869" s="6">
        <v>5.39872950861935E-5</v>
      </c>
      <c r="G1869" s="6">
        <v>5.7265934544427198E-5</v>
      </c>
      <c r="H1869" s="6">
        <v>3.0655138767394301E-5</v>
      </c>
      <c r="I1869" s="6">
        <v>2.9298499522439701E-5</v>
      </c>
      <c r="J1869" s="6">
        <v>3.07703903671553E-5</v>
      </c>
      <c r="K1869" s="6">
        <v>3.0071880727857402E-5</v>
      </c>
      <c r="L1869" s="6">
        <v>3.2772894069012202E-5</v>
      </c>
      <c r="M1869" s="6">
        <v>3.1668252077505498E-5</v>
      </c>
      <c r="N1869" s="4" t="b">
        <f>_xlfn.XLOOKUP(Table2[[#This Row],[Protein]],Table3[name],Table3[subloc_assigned],"")&lt;&gt;""</f>
        <v>0</v>
      </c>
      <c r="O1869" s="6" t="str" cm="1">
        <f t="array" ref="O1869">IF(Table2[[#This Row],[modeled?]]," "&amp;_xlfn.TEXTJOIN(" ",FALSE,_xlfn._xlws.FILTER(Table3[subloc_assigned],Table3[name]=Table2[[#This Row],[Protein]],""))&amp;" ","")</f>
        <v/>
      </c>
      <c r="P1869" s="6" t="b">
        <f>OR(ISNUMBER(FIND(" m ",Table2[[#This Row],[loc?]])),ISNUMBER(FIND(" mm ",Table2[[#This Row],[loc?]])))</f>
        <v>0</v>
      </c>
      <c r="Q1869" s="6" t="b">
        <f>AND(OR(ISNUMBER(FIND(" m ",Table2[[#This Row],[loc?]])),ISNUMBER(FIND(" mm ",Table2[[#This Row],[loc?]]))),SUBSTITUTE(SUBSTITUTE(Table2[[#This Row],[loc?]]," m ","")," mm ","")="")</f>
        <v>0</v>
      </c>
      <c r="R1869" s="36" cm="1">
        <f t="array" ref="R1869">AVERAGE(IF(Table2[[#This Row],[Min_aerobic_1]:[Min_aerobic_2]]="NA",0,Table2[[#This Row],[Min_aerobic_1]:[Min_aerobic_2]]))</f>
        <v>4.68614058365188E-5</v>
      </c>
    </row>
    <row r="1870" spans="1:18" x14ac:dyDescent="0.35">
      <c r="A1870" s="4" t="s">
        <v>5557</v>
      </c>
      <c r="B1870" s="4" t="s">
        <v>5558</v>
      </c>
      <c r="C1870" s="4" t="s">
        <v>5559</v>
      </c>
      <c r="D1870" s="6">
        <v>2.1194196976697601E-5</v>
      </c>
      <c r="E1870" s="6">
        <v>1.9092687108825199E-5</v>
      </c>
      <c r="F1870" s="6">
        <v>2.32704629324756E-5</v>
      </c>
      <c r="G1870" s="6">
        <v>2.3080687157856901E-5</v>
      </c>
      <c r="H1870" s="6">
        <v>1.6128856938129999E-5</v>
      </c>
      <c r="I1870" s="6">
        <v>1.67500554838044E-5</v>
      </c>
      <c r="J1870" s="6">
        <v>1.8164284822639199E-5</v>
      </c>
      <c r="K1870" s="6">
        <v>1.7055192493809899E-5</v>
      </c>
      <c r="L1870" s="6">
        <v>1.9724709474893398E-5</v>
      </c>
      <c r="M1870" s="6">
        <v>1.8706994193454799E-5</v>
      </c>
      <c r="N1870" s="4" t="b">
        <f>_xlfn.XLOOKUP(Table2[[#This Row],[Protein]],Table3[name],Table3[subloc_assigned],"")&lt;&gt;""</f>
        <v>0</v>
      </c>
      <c r="O1870" s="6" t="str" cm="1">
        <f t="array" ref="O1870">IF(Table2[[#This Row],[modeled?]]," "&amp;_xlfn.TEXTJOIN(" ",FALSE,_xlfn._xlws.FILTER(Table3[subloc_assigned],Table3[name]=Table2[[#This Row],[Protein]],""))&amp;" ","")</f>
        <v/>
      </c>
      <c r="P1870" s="6" t="b">
        <f>OR(ISNUMBER(FIND(" m ",Table2[[#This Row],[loc?]])),ISNUMBER(FIND(" mm ",Table2[[#This Row],[loc?]])))</f>
        <v>0</v>
      </c>
      <c r="Q1870" s="6" t="b">
        <f>AND(OR(ISNUMBER(FIND(" m ",Table2[[#This Row],[loc?]])),ISNUMBER(FIND(" mm ",Table2[[#This Row],[loc?]]))),SUBSTITUTE(SUBSTITUTE(Table2[[#This Row],[loc?]]," m ","")," mm ","")="")</f>
        <v>0</v>
      </c>
      <c r="R1870" s="36" cm="1">
        <f t="array" ref="R1870">AVERAGE(IF(Table2[[#This Row],[Min_aerobic_1]:[Min_aerobic_2]]="NA",0,Table2[[#This Row],[Min_aerobic_1]:[Min_aerobic_2]]))</f>
        <v>2.01434420427614E-5</v>
      </c>
    </row>
    <row r="1871" spans="1:18" x14ac:dyDescent="0.35">
      <c r="A1871" s="4" t="s">
        <v>5560</v>
      </c>
      <c r="B1871" s="4" t="s">
        <v>5561</v>
      </c>
      <c r="C1871" s="4" t="s">
        <v>5562</v>
      </c>
      <c r="D1871" s="6">
        <v>1.25786177876889E-6</v>
      </c>
      <c r="E1871" s="6">
        <v>1.2864057707083199E-6</v>
      </c>
      <c r="F1871" s="6">
        <v>1.49553226557151E-6</v>
      </c>
      <c r="G1871" s="6">
        <v>1.4434701793583599E-6</v>
      </c>
      <c r="H1871" s="6">
        <v>2.40302690127023E-6</v>
      </c>
      <c r="I1871" s="6">
        <v>2.5586601223224901E-6</v>
      </c>
      <c r="J1871" s="6">
        <v>2.5888327525497501E-6</v>
      </c>
      <c r="K1871" s="6">
        <v>2.38689304858909E-6</v>
      </c>
      <c r="L1871" s="6">
        <v>2.6701909478433799E-6</v>
      </c>
      <c r="M1871" s="6">
        <v>2.8606743140964201E-6</v>
      </c>
      <c r="N1871" s="4" t="b">
        <f>_xlfn.XLOOKUP(Table2[[#This Row],[Protein]],Table3[name],Table3[subloc_assigned],"")&lt;&gt;""</f>
        <v>0</v>
      </c>
      <c r="O1871" s="6" t="str" cm="1">
        <f t="array" ref="O1871">IF(Table2[[#This Row],[modeled?]]," "&amp;_xlfn.TEXTJOIN(" ",FALSE,_xlfn._xlws.FILTER(Table3[subloc_assigned],Table3[name]=Table2[[#This Row],[Protein]],""))&amp;" ","")</f>
        <v/>
      </c>
      <c r="P1871" s="6" t="b">
        <f>OR(ISNUMBER(FIND(" m ",Table2[[#This Row],[loc?]])),ISNUMBER(FIND(" mm ",Table2[[#This Row],[loc?]])))</f>
        <v>0</v>
      </c>
      <c r="Q1871" s="6" t="b">
        <f>AND(OR(ISNUMBER(FIND(" m ",Table2[[#This Row],[loc?]])),ISNUMBER(FIND(" mm ",Table2[[#This Row],[loc?]]))),SUBSTITUTE(SUBSTITUTE(Table2[[#This Row],[loc?]]," m ","")," mm ","")="")</f>
        <v>0</v>
      </c>
      <c r="R1871" s="36" cm="1">
        <f t="array" ref="R1871">AVERAGE(IF(Table2[[#This Row],[Min_aerobic_1]:[Min_aerobic_2]]="NA",0,Table2[[#This Row],[Min_aerobic_1]:[Min_aerobic_2]]))</f>
        <v>1.2721337747386051E-6</v>
      </c>
    </row>
    <row r="1872" spans="1:18" x14ac:dyDescent="0.35">
      <c r="A1872" s="4" t="s">
        <v>5563</v>
      </c>
      <c r="B1872" s="4" t="s">
        <v>5564</v>
      </c>
      <c r="C1872" s="4" t="s">
        <v>5565</v>
      </c>
      <c r="D1872" s="6">
        <v>3.8763769250511998E-5</v>
      </c>
      <c r="E1872" s="6">
        <v>3.2679051485952901E-5</v>
      </c>
      <c r="F1872" s="6">
        <v>3.3707077671880898E-5</v>
      </c>
      <c r="G1872" s="6">
        <v>3.2236239132122803E-5</v>
      </c>
      <c r="H1872" s="6">
        <v>6.0609284412401801E-5</v>
      </c>
      <c r="I1872" s="6">
        <v>5.9055577851459502E-5</v>
      </c>
      <c r="J1872" s="6">
        <v>6.1024931493999898E-5</v>
      </c>
      <c r="K1872" s="6">
        <v>4.9913066249658802E-5</v>
      </c>
      <c r="L1872" s="6">
        <v>6.1899137491522506E-5</v>
      </c>
      <c r="M1872" s="6">
        <v>6.0035436235762903E-5</v>
      </c>
      <c r="N1872" s="4" t="b">
        <f>_xlfn.XLOOKUP(Table2[[#This Row],[Protein]],Table3[name],Table3[subloc_assigned],"")&lt;&gt;""</f>
        <v>1</v>
      </c>
      <c r="O1872" s="6" t="str" cm="1">
        <f t="array" ref="O1872">IF(Table2[[#This Row],[modeled?]]," "&amp;_xlfn.TEXTJOIN(" ",FALSE,_xlfn._xlws.FILTER(Table3[subloc_assigned],Table3[name]=Table2[[#This Row],[Protein]],""))&amp;" ","")</f>
        <v xml:space="preserve"> rm </v>
      </c>
      <c r="P1872" s="6" t="b">
        <f>OR(ISNUMBER(FIND(" m ",Table2[[#This Row],[loc?]])),ISNUMBER(FIND(" mm ",Table2[[#This Row],[loc?]])))</f>
        <v>0</v>
      </c>
      <c r="Q1872" s="6" t="b">
        <f>AND(OR(ISNUMBER(FIND(" m ",Table2[[#This Row],[loc?]])),ISNUMBER(FIND(" mm ",Table2[[#This Row],[loc?]]))),SUBSTITUTE(SUBSTITUTE(Table2[[#This Row],[loc?]]," m ","")," mm ","")="")</f>
        <v>0</v>
      </c>
      <c r="R1872" s="36" cm="1">
        <f t="array" ref="R1872">AVERAGE(IF(Table2[[#This Row],[Min_aerobic_1]:[Min_aerobic_2]]="NA",0,Table2[[#This Row],[Min_aerobic_1]:[Min_aerobic_2]]))</f>
        <v>3.572141036823245E-5</v>
      </c>
    </row>
    <row r="1873" spans="1:18" x14ac:dyDescent="0.35">
      <c r="A1873" s="4" t="s">
        <v>5566</v>
      </c>
      <c r="B1873" s="4" t="s">
        <v>5567</v>
      </c>
      <c r="C1873" s="4" t="s">
        <v>5568</v>
      </c>
      <c r="D1873" s="4" t="s">
        <v>19</v>
      </c>
      <c r="E1873" s="4" t="s">
        <v>19</v>
      </c>
      <c r="F1873" s="4" t="s">
        <v>19</v>
      </c>
      <c r="G1873" s="4" t="s">
        <v>19</v>
      </c>
      <c r="H1873" s="6">
        <v>2.7116492290162298E-5</v>
      </c>
      <c r="I1873" s="6">
        <v>2.8624792653782999E-5</v>
      </c>
      <c r="J1873" s="6">
        <v>2.7871215263972302E-5</v>
      </c>
      <c r="K1873" s="6">
        <v>3.6727988496067202E-5</v>
      </c>
      <c r="L1873" s="6">
        <v>3.8870899160026599E-5</v>
      </c>
      <c r="M1873" s="6">
        <v>3.6689722033710199E-5</v>
      </c>
      <c r="N1873" s="4" t="b">
        <f>_xlfn.XLOOKUP(Table2[[#This Row],[Protein]],Table3[name],Table3[subloc_assigned],"")&lt;&gt;""</f>
        <v>0</v>
      </c>
      <c r="O1873" s="6" t="str" cm="1">
        <f t="array" ref="O1873">IF(Table2[[#This Row],[modeled?]]," "&amp;_xlfn.TEXTJOIN(" ",FALSE,_xlfn._xlws.FILTER(Table3[subloc_assigned],Table3[name]=Table2[[#This Row],[Protein]],""))&amp;" ","")</f>
        <v/>
      </c>
      <c r="P1873" s="6" t="b">
        <f>OR(ISNUMBER(FIND(" m ",Table2[[#This Row],[loc?]])),ISNUMBER(FIND(" mm ",Table2[[#This Row],[loc?]])))</f>
        <v>0</v>
      </c>
      <c r="Q1873" s="6" t="b">
        <f>AND(OR(ISNUMBER(FIND(" m ",Table2[[#This Row],[loc?]])),ISNUMBER(FIND(" mm ",Table2[[#This Row],[loc?]]))),SUBSTITUTE(SUBSTITUTE(Table2[[#This Row],[loc?]]," m ","")," mm ","")="")</f>
        <v>0</v>
      </c>
      <c r="R1873" s="36" cm="1">
        <f t="array" ref="R1873">AVERAGE(IF(Table2[[#This Row],[Min_aerobic_1]:[Min_aerobic_2]]="NA",0,Table2[[#This Row],[Min_aerobic_1]:[Min_aerobic_2]]))</f>
        <v>0</v>
      </c>
    </row>
    <row r="1874" spans="1:18" x14ac:dyDescent="0.35">
      <c r="A1874" s="4" t="s">
        <v>5569</v>
      </c>
      <c r="B1874" s="4" t="s">
        <v>5570</v>
      </c>
      <c r="C1874" s="4" t="s">
        <v>5571</v>
      </c>
      <c r="D1874" s="6">
        <v>7.4981685804426099E-5</v>
      </c>
      <c r="E1874" s="6">
        <v>6.4911344854320802E-5</v>
      </c>
      <c r="F1874" s="6">
        <v>8.5908424080232903E-5</v>
      </c>
      <c r="G1874" s="4">
        <v>1.1801205397736E-4</v>
      </c>
      <c r="H1874" s="6">
        <v>5.5950036895880697E-5</v>
      </c>
      <c r="I1874" s="6">
        <v>5.6205511045289801E-5</v>
      </c>
      <c r="J1874" s="6">
        <v>5.7566946349390403E-5</v>
      </c>
      <c r="K1874" s="6">
        <v>6.2987060231516103E-5</v>
      </c>
      <c r="L1874" s="6">
        <v>6.4555790094962296E-5</v>
      </c>
      <c r="M1874" s="6">
        <v>6.4041165394422095E-5</v>
      </c>
      <c r="N1874" s="4" t="b">
        <f>_xlfn.XLOOKUP(Table2[[#This Row],[Protein]],Table3[name],Table3[subloc_assigned],"")&lt;&gt;""</f>
        <v>0</v>
      </c>
      <c r="O1874" s="6" t="str" cm="1">
        <f t="array" ref="O1874">IF(Table2[[#This Row],[modeled?]]," "&amp;_xlfn.TEXTJOIN(" ",FALSE,_xlfn._xlws.FILTER(Table3[subloc_assigned],Table3[name]=Table2[[#This Row],[Protein]],""))&amp;" ","")</f>
        <v/>
      </c>
      <c r="P1874" s="6" t="b">
        <f>OR(ISNUMBER(FIND(" m ",Table2[[#This Row],[loc?]])),ISNUMBER(FIND(" mm ",Table2[[#This Row],[loc?]])))</f>
        <v>0</v>
      </c>
      <c r="Q1874" s="6" t="b">
        <f>AND(OR(ISNUMBER(FIND(" m ",Table2[[#This Row],[loc?]])),ISNUMBER(FIND(" mm ",Table2[[#This Row],[loc?]]))),SUBSTITUTE(SUBSTITUTE(Table2[[#This Row],[loc?]]," m ","")," mm ","")="")</f>
        <v>0</v>
      </c>
      <c r="R1874" s="36" cm="1">
        <f t="array" ref="R1874">AVERAGE(IF(Table2[[#This Row],[Min_aerobic_1]:[Min_aerobic_2]]="NA",0,Table2[[#This Row],[Min_aerobic_1]:[Min_aerobic_2]]))</f>
        <v>6.994651532937345E-5</v>
      </c>
    </row>
    <row r="1875" spans="1:18" x14ac:dyDescent="0.35">
      <c r="A1875" s="4" t="s">
        <v>5572</v>
      </c>
      <c r="B1875" s="4" t="s">
        <v>5573</v>
      </c>
      <c r="C1875" s="4" t="s">
        <v>5574</v>
      </c>
      <c r="D1875" s="6">
        <v>3.0263540179719201E-5</v>
      </c>
      <c r="E1875" s="6">
        <v>2.41773275821038E-5</v>
      </c>
      <c r="F1875" s="6">
        <v>3.2012217515777597E-5</v>
      </c>
      <c r="G1875" s="6">
        <v>3.3738055299613997E-5</v>
      </c>
      <c r="H1875" s="6">
        <v>2.2957313946477699E-5</v>
      </c>
      <c r="I1875" s="6">
        <v>2.4161737604768901E-5</v>
      </c>
      <c r="J1875" s="6">
        <v>2.3991605701500801E-5</v>
      </c>
      <c r="K1875" s="6">
        <v>2.65265486517118E-5</v>
      </c>
      <c r="L1875" s="6">
        <v>2.9001172193833101E-5</v>
      </c>
      <c r="M1875" s="6">
        <v>2.9174464571689399E-5</v>
      </c>
      <c r="N1875" s="4" t="b">
        <f>_xlfn.XLOOKUP(Table2[[#This Row],[Protein]],Table3[name],Table3[subloc_assigned],"")&lt;&gt;""</f>
        <v>0</v>
      </c>
      <c r="O1875" s="6" t="str" cm="1">
        <f t="array" ref="O1875">IF(Table2[[#This Row],[modeled?]]," "&amp;_xlfn.TEXTJOIN(" ",FALSE,_xlfn._xlws.FILTER(Table3[subloc_assigned],Table3[name]=Table2[[#This Row],[Protein]],""))&amp;" ","")</f>
        <v/>
      </c>
      <c r="P1875" s="6" t="b">
        <f>OR(ISNUMBER(FIND(" m ",Table2[[#This Row],[loc?]])),ISNUMBER(FIND(" mm ",Table2[[#This Row],[loc?]])))</f>
        <v>0</v>
      </c>
      <c r="Q1875" s="6" t="b">
        <f>AND(OR(ISNUMBER(FIND(" m ",Table2[[#This Row],[loc?]])),ISNUMBER(FIND(" mm ",Table2[[#This Row],[loc?]]))),SUBSTITUTE(SUBSTITUTE(Table2[[#This Row],[loc?]]," m ","")," mm ","")="")</f>
        <v>0</v>
      </c>
      <c r="R1875" s="36" cm="1">
        <f t="array" ref="R1875">AVERAGE(IF(Table2[[#This Row],[Min_aerobic_1]:[Min_aerobic_2]]="NA",0,Table2[[#This Row],[Min_aerobic_1]:[Min_aerobic_2]]))</f>
        <v>2.7220433880911498E-5</v>
      </c>
    </row>
    <row r="1876" spans="1:18" x14ac:dyDescent="0.35">
      <c r="A1876" s="4" t="s">
        <v>5575</v>
      </c>
      <c r="B1876" s="4" t="s">
        <v>5576</v>
      </c>
      <c r="C1876" s="4" t="s">
        <v>5577</v>
      </c>
      <c r="D1876" s="4" t="s">
        <v>19</v>
      </c>
      <c r="E1876" s="4" t="s">
        <v>19</v>
      </c>
      <c r="F1876" s="4" t="s">
        <v>19</v>
      </c>
      <c r="G1876" s="4" t="s">
        <v>19</v>
      </c>
      <c r="H1876" s="6">
        <v>2.4347446179507298E-6</v>
      </c>
      <c r="I1876" s="6">
        <v>2.4965467651160501E-6</v>
      </c>
      <c r="J1876" s="6">
        <v>2.4129745349495699E-6</v>
      </c>
      <c r="K1876" s="6">
        <v>2.2923701094944201E-6</v>
      </c>
      <c r="L1876" s="6">
        <v>2.5719770712185701E-6</v>
      </c>
      <c r="M1876" s="6">
        <v>2.5168979872874601E-6</v>
      </c>
      <c r="N1876" s="4" t="b">
        <f>_xlfn.XLOOKUP(Table2[[#This Row],[Protein]],Table3[name],Table3[subloc_assigned],"")&lt;&gt;""</f>
        <v>0</v>
      </c>
      <c r="O1876" s="6" t="str" cm="1">
        <f t="array" ref="O1876">IF(Table2[[#This Row],[modeled?]]," "&amp;_xlfn.TEXTJOIN(" ",FALSE,_xlfn._xlws.FILTER(Table3[subloc_assigned],Table3[name]=Table2[[#This Row],[Protein]],""))&amp;" ","")</f>
        <v/>
      </c>
      <c r="P1876" s="6" t="b">
        <f>OR(ISNUMBER(FIND(" m ",Table2[[#This Row],[loc?]])),ISNUMBER(FIND(" mm ",Table2[[#This Row],[loc?]])))</f>
        <v>0</v>
      </c>
      <c r="Q1876" s="6" t="b">
        <f>AND(OR(ISNUMBER(FIND(" m ",Table2[[#This Row],[loc?]])),ISNUMBER(FIND(" mm ",Table2[[#This Row],[loc?]]))),SUBSTITUTE(SUBSTITUTE(Table2[[#This Row],[loc?]]," m ","")," mm ","")="")</f>
        <v>0</v>
      </c>
      <c r="R1876" s="36" cm="1">
        <f t="array" ref="R1876">AVERAGE(IF(Table2[[#This Row],[Min_aerobic_1]:[Min_aerobic_2]]="NA",0,Table2[[#This Row],[Min_aerobic_1]:[Min_aerobic_2]]))</f>
        <v>0</v>
      </c>
    </row>
    <row r="1877" spans="1:18" x14ac:dyDescent="0.35">
      <c r="A1877" s="4" t="s">
        <v>5578</v>
      </c>
      <c r="B1877" s="4" t="s">
        <v>5579</v>
      </c>
      <c r="C1877" s="4" t="s">
        <v>5580</v>
      </c>
      <c r="D1877" s="6">
        <v>5.1827348605083504E-6</v>
      </c>
      <c r="E1877" s="6">
        <v>4.8846751633520504E-6</v>
      </c>
      <c r="F1877" s="6">
        <v>6.1382179424728697E-6</v>
      </c>
      <c r="G1877" s="6">
        <v>6.6037595904550697E-6</v>
      </c>
      <c r="H1877" s="6">
        <v>3.35507286197311E-6</v>
      </c>
      <c r="I1877" s="6">
        <v>3.3528627206075301E-6</v>
      </c>
      <c r="J1877" s="6">
        <v>3.86311466233401E-6</v>
      </c>
      <c r="K1877" s="6">
        <v>3.5389228796661802E-6</v>
      </c>
      <c r="L1877" s="6">
        <v>4.1296674389347799E-6</v>
      </c>
      <c r="M1877" s="6">
        <v>4.2520243008377704E-6</v>
      </c>
      <c r="N1877" s="4" t="b">
        <f>_xlfn.XLOOKUP(Table2[[#This Row],[Protein]],Table3[name],Table3[subloc_assigned],"")&lt;&gt;""</f>
        <v>0</v>
      </c>
      <c r="O1877" s="6" t="str" cm="1">
        <f t="array" ref="O1877">IF(Table2[[#This Row],[modeled?]]," "&amp;_xlfn.TEXTJOIN(" ",FALSE,_xlfn._xlws.FILTER(Table3[subloc_assigned],Table3[name]=Table2[[#This Row],[Protein]],""))&amp;" ","")</f>
        <v/>
      </c>
      <c r="P1877" s="6" t="b">
        <f>OR(ISNUMBER(FIND(" m ",Table2[[#This Row],[loc?]])),ISNUMBER(FIND(" mm ",Table2[[#This Row],[loc?]])))</f>
        <v>0</v>
      </c>
      <c r="Q1877" s="6" t="b">
        <f>AND(OR(ISNUMBER(FIND(" m ",Table2[[#This Row],[loc?]])),ISNUMBER(FIND(" mm ",Table2[[#This Row],[loc?]]))),SUBSTITUTE(SUBSTITUTE(Table2[[#This Row],[loc?]]," m ","")," mm ","")="")</f>
        <v>0</v>
      </c>
      <c r="R1877" s="36" cm="1">
        <f t="array" ref="R1877">AVERAGE(IF(Table2[[#This Row],[Min_aerobic_1]:[Min_aerobic_2]]="NA",0,Table2[[#This Row],[Min_aerobic_1]:[Min_aerobic_2]]))</f>
        <v>5.0337050119302008E-6</v>
      </c>
    </row>
    <row r="1878" spans="1:18" x14ac:dyDescent="0.35">
      <c r="A1878" s="4" t="s">
        <v>5581</v>
      </c>
      <c r="B1878" s="4" t="s">
        <v>5582</v>
      </c>
      <c r="C1878" s="4" t="s">
        <v>5583</v>
      </c>
      <c r="D1878" s="4" t="s">
        <v>19</v>
      </c>
      <c r="E1878" s="4" t="s">
        <v>19</v>
      </c>
      <c r="F1878" s="4" t="s">
        <v>19</v>
      </c>
      <c r="G1878" s="4" t="s">
        <v>19</v>
      </c>
      <c r="H1878" s="6">
        <v>9.0941931714409302E-7</v>
      </c>
      <c r="I1878" s="6">
        <v>8.9190462928714803E-7</v>
      </c>
      <c r="J1878" s="6">
        <v>9.8672021603491097E-7</v>
      </c>
      <c r="K1878" s="6">
        <v>1.08292253467942E-6</v>
      </c>
      <c r="L1878" s="6">
        <v>1.18086335003328E-6</v>
      </c>
      <c r="M1878" s="6">
        <v>1.1793233313943001E-6</v>
      </c>
      <c r="N1878" s="4" t="b">
        <f>_xlfn.XLOOKUP(Table2[[#This Row],[Protein]],Table3[name],Table3[subloc_assigned],"")&lt;&gt;""</f>
        <v>1</v>
      </c>
      <c r="O1878" s="6" t="str" cm="1">
        <f t="array" ref="O1878">IF(Table2[[#This Row],[modeled?]]," "&amp;_xlfn.TEXTJOIN(" ",FALSE,_xlfn._xlws.FILTER(Table3[subloc_assigned],Table3[name]=Table2[[#This Row],[Protein]],""))&amp;" ","")</f>
        <v xml:space="preserve"> rm </v>
      </c>
      <c r="P1878" s="6" t="b">
        <f>OR(ISNUMBER(FIND(" m ",Table2[[#This Row],[loc?]])),ISNUMBER(FIND(" mm ",Table2[[#This Row],[loc?]])))</f>
        <v>0</v>
      </c>
      <c r="Q1878" s="6" t="b">
        <f>AND(OR(ISNUMBER(FIND(" m ",Table2[[#This Row],[loc?]])),ISNUMBER(FIND(" mm ",Table2[[#This Row],[loc?]]))),SUBSTITUTE(SUBSTITUTE(Table2[[#This Row],[loc?]]," m ","")," mm ","")="")</f>
        <v>0</v>
      </c>
      <c r="R1878" s="36" cm="1">
        <f t="array" ref="R1878">AVERAGE(IF(Table2[[#This Row],[Min_aerobic_1]:[Min_aerobic_2]]="NA",0,Table2[[#This Row],[Min_aerobic_1]:[Min_aerobic_2]]))</f>
        <v>0</v>
      </c>
    </row>
    <row r="1879" spans="1:18" x14ac:dyDescent="0.35">
      <c r="A1879" s="4" t="s">
        <v>5584</v>
      </c>
      <c r="B1879" s="4" t="s">
        <v>5585</v>
      </c>
      <c r="C1879" s="4" t="s">
        <v>5586</v>
      </c>
      <c r="D1879" s="6">
        <v>3.21219923038507E-6</v>
      </c>
      <c r="E1879" s="6">
        <v>3.1915660830005802E-6</v>
      </c>
      <c r="F1879" s="6">
        <v>3.4079738943414599E-6</v>
      </c>
      <c r="G1879" s="6">
        <v>3.8810799924606303E-6</v>
      </c>
      <c r="H1879" s="6">
        <v>1.5586516819421901E-6</v>
      </c>
      <c r="I1879" s="6">
        <v>1.57649661397811E-6</v>
      </c>
      <c r="J1879" s="6">
        <v>1.7833123529080899E-6</v>
      </c>
      <c r="K1879" s="6">
        <v>1.5039504202541099E-6</v>
      </c>
      <c r="L1879" s="6">
        <v>1.6363522482263801E-6</v>
      </c>
      <c r="M1879" s="6">
        <v>1.7595221512242601E-6</v>
      </c>
      <c r="N1879" s="4" t="b">
        <f>_xlfn.XLOOKUP(Table2[[#This Row],[Protein]],Table3[name],Table3[subloc_assigned],"")&lt;&gt;""</f>
        <v>0</v>
      </c>
      <c r="O1879" s="6" t="str" cm="1">
        <f t="array" ref="O1879">IF(Table2[[#This Row],[modeled?]]," "&amp;_xlfn.TEXTJOIN(" ",FALSE,_xlfn._xlws.FILTER(Table3[subloc_assigned],Table3[name]=Table2[[#This Row],[Protein]],""))&amp;" ","")</f>
        <v/>
      </c>
      <c r="P1879" s="6" t="b">
        <f>OR(ISNUMBER(FIND(" m ",Table2[[#This Row],[loc?]])),ISNUMBER(FIND(" mm ",Table2[[#This Row],[loc?]])))</f>
        <v>0</v>
      </c>
      <c r="Q1879" s="6" t="b">
        <f>AND(OR(ISNUMBER(FIND(" m ",Table2[[#This Row],[loc?]])),ISNUMBER(FIND(" mm ",Table2[[#This Row],[loc?]]))),SUBSTITUTE(SUBSTITUTE(Table2[[#This Row],[loc?]]," m ","")," mm ","")="")</f>
        <v>0</v>
      </c>
      <c r="R1879" s="36" cm="1">
        <f t="array" ref="R1879">AVERAGE(IF(Table2[[#This Row],[Min_aerobic_1]:[Min_aerobic_2]]="NA",0,Table2[[#This Row],[Min_aerobic_1]:[Min_aerobic_2]]))</f>
        <v>3.2018826566928251E-6</v>
      </c>
    </row>
    <row r="1880" spans="1:18" x14ac:dyDescent="0.35">
      <c r="A1880" s="4" t="s">
        <v>5587</v>
      </c>
      <c r="B1880" s="4" t="s">
        <v>5588</v>
      </c>
      <c r="C1880" s="4" t="s">
        <v>5589</v>
      </c>
      <c r="D1880" s="6">
        <v>1.2499520902540599E-5</v>
      </c>
      <c r="E1880" s="6">
        <v>9.1150086591928594E-6</v>
      </c>
      <c r="F1880" s="6">
        <v>1.2255133845554E-5</v>
      </c>
      <c r="G1880" s="6">
        <v>1.5356446429306601E-5</v>
      </c>
      <c r="H1880" s="4" t="s">
        <v>19</v>
      </c>
      <c r="I1880" s="4" t="s">
        <v>19</v>
      </c>
      <c r="J1880" s="4" t="s">
        <v>19</v>
      </c>
      <c r="K1880" s="4" t="s">
        <v>19</v>
      </c>
      <c r="L1880" s="4" t="s">
        <v>19</v>
      </c>
      <c r="M1880" s="4" t="s">
        <v>19</v>
      </c>
      <c r="N1880" s="4" t="b">
        <f>_xlfn.XLOOKUP(Table2[[#This Row],[Protein]],Table3[name],Table3[subloc_assigned],"")&lt;&gt;""</f>
        <v>0</v>
      </c>
      <c r="O1880" s="6" t="str" cm="1">
        <f t="array" ref="O1880">IF(Table2[[#This Row],[modeled?]]," "&amp;_xlfn.TEXTJOIN(" ",FALSE,_xlfn._xlws.FILTER(Table3[subloc_assigned],Table3[name]=Table2[[#This Row],[Protein]],""))&amp;" ","")</f>
        <v/>
      </c>
      <c r="P1880" s="6" t="b">
        <f>OR(ISNUMBER(FIND(" m ",Table2[[#This Row],[loc?]])),ISNUMBER(FIND(" mm ",Table2[[#This Row],[loc?]])))</f>
        <v>0</v>
      </c>
      <c r="Q1880" s="6" t="b">
        <f>AND(OR(ISNUMBER(FIND(" m ",Table2[[#This Row],[loc?]])),ISNUMBER(FIND(" mm ",Table2[[#This Row],[loc?]]))),SUBSTITUTE(SUBSTITUTE(Table2[[#This Row],[loc?]]," m ","")," mm ","")="")</f>
        <v>0</v>
      </c>
      <c r="R1880" s="36" cm="1">
        <f t="array" ref="R1880">AVERAGE(IF(Table2[[#This Row],[Min_aerobic_1]:[Min_aerobic_2]]="NA",0,Table2[[#This Row],[Min_aerobic_1]:[Min_aerobic_2]]))</f>
        <v>1.080726478086673E-5</v>
      </c>
    </row>
    <row r="1881" spans="1:18" x14ac:dyDescent="0.35">
      <c r="A1881" s="4" t="s">
        <v>5590</v>
      </c>
      <c r="B1881" s="4" t="s">
        <v>5591</v>
      </c>
      <c r="C1881" s="4" t="s">
        <v>5592</v>
      </c>
      <c r="D1881" s="4" t="s">
        <v>19</v>
      </c>
      <c r="E1881" s="4" t="s">
        <v>19</v>
      </c>
      <c r="F1881" s="4" t="s">
        <v>19</v>
      </c>
      <c r="G1881" s="4" t="s">
        <v>19</v>
      </c>
      <c r="H1881" s="6">
        <v>9.8382708948657799E-7</v>
      </c>
      <c r="I1881" s="6">
        <v>9.1793156290681703E-7</v>
      </c>
      <c r="J1881" s="6">
        <v>1.0240045203611801E-6</v>
      </c>
      <c r="K1881" s="6">
        <v>1.07605959498481E-6</v>
      </c>
      <c r="L1881" s="6">
        <v>1.20609410895688E-6</v>
      </c>
      <c r="M1881" s="6">
        <v>1.1526117273103301E-6</v>
      </c>
      <c r="N1881" s="4" t="b">
        <f>_xlfn.XLOOKUP(Table2[[#This Row],[Protein]],Table3[name],Table3[subloc_assigned],"")&lt;&gt;""</f>
        <v>0</v>
      </c>
      <c r="O1881" s="6" t="str" cm="1">
        <f t="array" ref="O1881">IF(Table2[[#This Row],[modeled?]]," "&amp;_xlfn.TEXTJOIN(" ",FALSE,_xlfn._xlws.FILTER(Table3[subloc_assigned],Table3[name]=Table2[[#This Row],[Protein]],""))&amp;" ","")</f>
        <v/>
      </c>
      <c r="P1881" s="6" t="b">
        <f>OR(ISNUMBER(FIND(" m ",Table2[[#This Row],[loc?]])),ISNUMBER(FIND(" mm ",Table2[[#This Row],[loc?]])))</f>
        <v>0</v>
      </c>
      <c r="Q1881" s="6" t="b">
        <f>AND(OR(ISNUMBER(FIND(" m ",Table2[[#This Row],[loc?]])),ISNUMBER(FIND(" mm ",Table2[[#This Row],[loc?]]))),SUBSTITUTE(SUBSTITUTE(Table2[[#This Row],[loc?]]," m ","")," mm ","")="")</f>
        <v>0</v>
      </c>
      <c r="R1881" s="36" cm="1">
        <f t="array" ref="R1881">AVERAGE(IF(Table2[[#This Row],[Min_aerobic_1]:[Min_aerobic_2]]="NA",0,Table2[[#This Row],[Min_aerobic_1]:[Min_aerobic_2]]))</f>
        <v>0</v>
      </c>
    </row>
    <row r="1882" spans="1:18" x14ac:dyDescent="0.35">
      <c r="A1882" s="4" t="s">
        <v>5593</v>
      </c>
      <c r="B1882" s="4" t="s">
        <v>5594</v>
      </c>
      <c r="C1882" s="4" t="s">
        <v>5595</v>
      </c>
      <c r="D1882" s="6">
        <v>7.1707322027779497E-7</v>
      </c>
      <c r="E1882" s="6">
        <v>6.0574683956760096E-7</v>
      </c>
      <c r="F1882" s="6">
        <v>8.2983014881872402E-7</v>
      </c>
      <c r="G1882" s="6">
        <v>8.4063038414438899E-7</v>
      </c>
      <c r="H1882" s="6">
        <v>1.3100911921360599E-6</v>
      </c>
      <c r="I1882" s="6">
        <v>1.32636925225971E-6</v>
      </c>
      <c r="J1882" s="6">
        <v>1.44012158552288E-6</v>
      </c>
      <c r="K1882" s="6">
        <v>1.60140915785134E-6</v>
      </c>
      <c r="L1882" s="6">
        <v>1.7039149414622401E-6</v>
      </c>
      <c r="M1882" s="6">
        <v>1.69384113413947E-6</v>
      </c>
      <c r="N1882" s="4" t="b">
        <f>_xlfn.XLOOKUP(Table2[[#This Row],[Protein]],Table3[name],Table3[subloc_assigned],"")&lt;&gt;""</f>
        <v>0</v>
      </c>
      <c r="O1882" s="6" t="str" cm="1">
        <f t="array" ref="O1882">IF(Table2[[#This Row],[modeled?]]," "&amp;_xlfn.TEXTJOIN(" ",FALSE,_xlfn._xlws.FILTER(Table3[subloc_assigned],Table3[name]=Table2[[#This Row],[Protein]],""))&amp;" ","")</f>
        <v/>
      </c>
      <c r="P1882" s="6" t="b">
        <f>OR(ISNUMBER(FIND(" m ",Table2[[#This Row],[loc?]])),ISNUMBER(FIND(" mm ",Table2[[#This Row],[loc?]])))</f>
        <v>0</v>
      </c>
      <c r="Q1882" s="6" t="b">
        <f>AND(OR(ISNUMBER(FIND(" m ",Table2[[#This Row],[loc?]])),ISNUMBER(FIND(" mm ",Table2[[#This Row],[loc?]]))),SUBSTITUTE(SUBSTITUTE(Table2[[#This Row],[loc?]]," m ","")," mm ","")="")</f>
        <v>0</v>
      </c>
      <c r="R1882" s="36" cm="1">
        <f t="array" ref="R1882">AVERAGE(IF(Table2[[#This Row],[Min_aerobic_1]:[Min_aerobic_2]]="NA",0,Table2[[#This Row],[Min_aerobic_1]:[Min_aerobic_2]]))</f>
        <v>6.6141002992269797E-7</v>
      </c>
    </row>
    <row r="1883" spans="1:18" x14ac:dyDescent="0.35">
      <c r="A1883" s="4" t="s">
        <v>5596</v>
      </c>
      <c r="B1883" s="4" t="s">
        <v>5597</v>
      </c>
      <c r="C1883" s="4" t="s">
        <v>5598</v>
      </c>
      <c r="D1883" s="6">
        <v>1.2354269379315999E-6</v>
      </c>
      <c r="E1883" s="6">
        <v>8.8511875242347195E-7</v>
      </c>
      <c r="F1883" s="6">
        <v>1.1675683918045001E-6</v>
      </c>
      <c r="G1883" s="6">
        <v>1.17606947821529E-6</v>
      </c>
      <c r="H1883" s="6">
        <v>1.9157659752596599E-6</v>
      </c>
      <c r="I1883" s="6">
        <v>1.8092922690421299E-6</v>
      </c>
      <c r="J1883" s="6">
        <v>2.0351341432078001E-6</v>
      </c>
      <c r="K1883" s="6">
        <v>1.7656285452370301E-6</v>
      </c>
      <c r="L1883" s="6">
        <v>1.9520601311934998E-6</v>
      </c>
      <c r="M1883" s="6">
        <v>1.8993001294755799E-6</v>
      </c>
      <c r="N1883" s="4" t="b">
        <f>_xlfn.XLOOKUP(Table2[[#This Row],[Protein]],Table3[name],Table3[subloc_assigned],"")&lt;&gt;""</f>
        <v>0</v>
      </c>
      <c r="O1883" s="6" t="str" cm="1">
        <f t="array" ref="O1883">IF(Table2[[#This Row],[modeled?]]," "&amp;_xlfn.TEXTJOIN(" ",FALSE,_xlfn._xlws.FILTER(Table3[subloc_assigned],Table3[name]=Table2[[#This Row],[Protein]],""))&amp;" ","")</f>
        <v/>
      </c>
      <c r="P1883" s="6" t="b">
        <f>OR(ISNUMBER(FIND(" m ",Table2[[#This Row],[loc?]])),ISNUMBER(FIND(" mm ",Table2[[#This Row],[loc?]])))</f>
        <v>0</v>
      </c>
      <c r="Q1883" s="6" t="b">
        <f>AND(OR(ISNUMBER(FIND(" m ",Table2[[#This Row],[loc?]])),ISNUMBER(FIND(" mm ",Table2[[#This Row],[loc?]]))),SUBSTITUTE(SUBSTITUTE(Table2[[#This Row],[loc?]]," m ","")," mm ","")="")</f>
        <v>0</v>
      </c>
      <c r="R1883" s="36" cm="1">
        <f t="array" ref="R1883">AVERAGE(IF(Table2[[#This Row],[Min_aerobic_1]:[Min_aerobic_2]]="NA",0,Table2[[#This Row],[Min_aerobic_1]:[Min_aerobic_2]]))</f>
        <v>1.0602728451775359E-6</v>
      </c>
    </row>
    <row r="1884" spans="1:18" x14ac:dyDescent="0.35">
      <c r="A1884" s="4" t="s">
        <v>5599</v>
      </c>
      <c r="B1884" s="4" t="s">
        <v>5600</v>
      </c>
      <c r="C1884" s="4" t="s">
        <v>5601</v>
      </c>
      <c r="D1884" s="4" t="s">
        <v>19</v>
      </c>
      <c r="E1884" s="4" t="s">
        <v>19</v>
      </c>
      <c r="F1884" s="4" t="s">
        <v>19</v>
      </c>
      <c r="G1884" s="4" t="s">
        <v>19</v>
      </c>
      <c r="H1884" s="6">
        <v>1.31207258135415E-5</v>
      </c>
      <c r="I1884" s="6">
        <v>1.42132788274817E-5</v>
      </c>
      <c r="J1884" s="6">
        <v>1.3976889487628401E-5</v>
      </c>
      <c r="K1884" s="6">
        <v>1.03677793003142E-5</v>
      </c>
      <c r="L1884" s="6">
        <v>1.03649314726927E-5</v>
      </c>
      <c r="M1884" s="6">
        <v>1.03600681013392E-5</v>
      </c>
      <c r="N1884" s="4" t="b">
        <f>_xlfn.XLOOKUP(Table2[[#This Row],[Protein]],Table3[name],Table3[subloc_assigned],"")&lt;&gt;""</f>
        <v>1</v>
      </c>
      <c r="O1884" s="6" t="str" cm="1">
        <f t="array" ref="O1884">IF(Table2[[#This Row],[modeled?]]," "&amp;_xlfn.TEXTJOIN(" ",FALSE,_xlfn._xlws.FILTER(Table3[subloc_assigned],Table3[name]=Table2[[#This Row],[Protein]],""))&amp;" ","")</f>
        <v xml:space="preserve"> m </v>
      </c>
      <c r="P1884" s="6" t="b">
        <f>OR(ISNUMBER(FIND(" m ",Table2[[#This Row],[loc?]])),ISNUMBER(FIND(" mm ",Table2[[#This Row],[loc?]])))</f>
        <v>1</v>
      </c>
      <c r="Q1884" s="6" t="b">
        <f>AND(OR(ISNUMBER(FIND(" m ",Table2[[#This Row],[loc?]])),ISNUMBER(FIND(" mm ",Table2[[#This Row],[loc?]]))),SUBSTITUTE(SUBSTITUTE(Table2[[#This Row],[loc?]]," m ","")," mm ","")="")</f>
        <v>1</v>
      </c>
      <c r="R1884" s="36" cm="1">
        <f t="array" ref="R1884">AVERAGE(IF(Table2[[#This Row],[Min_aerobic_1]:[Min_aerobic_2]]="NA",0,Table2[[#This Row],[Min_aerobic_1]:[Min_aerobic_2]]))</f>
        <v>0</v>
      </c>
    </row>
    <row r="1885" spans="1:18" x14ac:dyDescent="0.35">
      <c r="A1885" s="4" t="s">
        <v>5602</v>
      </c>
      <c r="B1885" s="4" t="s">
        <v>5603</v>
      </c>
      <c r="C1885" s="4" t="s">
        <v>5603</v>
      </c>
      <c r="D1885" s="6">
        <v>4.2722426819997696E-6</v>
      </c>
      <c r="E1885" s="6">
        <v>4.5840310177194196E-6</v>
      </c>
      <c r="F1885" s="6">
        <v>4.95345924684475E-6</v>
      </c>
      <c r="G1885" s="6">
        <v>4.5925345073228402E-6</v>
      </c>
      <c r="H1885" s="4" t="s">
        <v>19</v>
      </c>
      <c r="I1885" s="4" t="s">
        <v>19</v>
      </c>
      <c r="J1885" s="4" t="s">
        <v>19</v>
      </c>
      <c r="K1885" s="4" t="s">
        <v>19</v>
      </c>
      <c r="L1885" s="4" t="s">
        <v>19</v>
      </c>
      <c r="M1885" s="4" t="s">
        <v>19</v>
      </c>
      <c r="N1885" s="4" t="b">
        <f>_xlfn.XLOOKUP(Table2[[#This Row],[Protein]],Table3[name],Table3[subloc_assigned],"")&lt;&gt;""</f>
        <v>0</v>
      </c>
      <c r="O1885" s="6" t="str" cm="1">
        <f t="array" ref="O1885">IF(Table2[[#This Row],[modeled?]]," "&amp;_xlfn.TEXTJOIN(" ",FALSE,_xlfn._xlws.FILTER(Table3[subloc_assigned],Table3[name]=Table2[[#This Row],[Protein]],""))&amp;" ","")</f>
        <v/>
      </c>
      <c r="P1885" s="6" t="b">
        <f>OR(ISNUMBER(FIND(" m ",Table2[[#This Row],[loc?]])),ISNUMBER(FIND(" mm ",Table2[[#This Row],[loc?]])))</f>
        <v>0</v>
      </c>
      <c r="Q1885" s="6" t="b">
        <f>AND(OR(ISNUMBER(FIND(" m ",Table2[[#This Row],[loc?]])),ISNUMBER(FIND(" mm ",Table2[[#This Row],[loc?]]))),SUBSTITUTE(SUBSTITUTE(Table2[[#This Row],[loc?]]," m ","")," mm ","")="")</f>
        <v>0</v>
      </c>
      <c r="R1885" s="36" cm="1">
        <f t="array" ref="R1885">AVERAGE(IF(Table2[[#This Row],[Min_aerobic_1]:[Min_aerobic_2]]="NA",0,Table2[[#This Row],[Min_aerobic_1]:[Min_aerobic_2]]))</f>
        <v>4.4281368498595946E-6</v>
      </c>
    </row>
    <row r="1886" spans="1:18" x14ac:dyDescent="0.35">
      <c r="A1886" s="4" t="s">
        <v>5604</v>
      </c>
      <c r="B1886" s="4" t="s">
        <v>5605</v>
      </c>
      <c r="C1886" s="4" t="s">
        <v>5606</v>
      </c>
      <c r="D1886" s="6">
        <v>1.94639827928421E-5</v>
      </c>
      <c r="E1886" s="6">
        <v>1.66802469670168E-5</v>
      </c>
      <c r="F1886" s="6">
        <v>2.1424711565061498E-5</v>
      </c>
      <c r="G1886" s="6">
        <v>2.1128803093963701E-5</v>
      </c>
      <c r="H1886" s="6">
        <v>1.9360635385460501E-5</v>
      </c>
      <c r="I1886" s="6">
        <v>2.0665051994698199E-5</v>
      </c>
      <c r="J1886" s="6">
        <v>2.02864921398898E-5</v>
      </c>
      <c r="K1886" s="6">
        <v>2.31443576149249E-5</v>
      </c>
      <c r="L1886" s="6">
        <v>2.41543369977582E-5</v>
      </c>
      <c r="M1886" s="6">
        <v>2.4434176855019199E-5</v>
      </c>
      <c r="N1886" s="4" t="b">
        <f>_xlfn.XLOOKUP(Table2[[#This Row],[Protein]],Table3[name],Table3[subloc_assigned],"")&lt;&gt;""</f>
        <v>0</v>
      </c>
      <c r="O1886" s="6" t="str" cm="1">
        <f t="array" ref="O1886">IF(Table2[[#This Row],[modeled?]]," "&amp;_xlfn.TEXTJOIN(" ",FALSE,_xlfn._xlws.FILTER(Table3[subloc_assigned],Table3[name]=Table2[[#This Row],[Protein]],""))&amp;" ","")</f>
        <v/>
      </c>
      <c r="P1886" s="6" t="b">
        <f>OR(ISNUMBER(FIND(" m ",Table2[[#This Row],[loc?]])),ISNUMBER(FIND(" mm ",Table2[[#This Row],[loc?]])))</f>
        <v>0</v>
      </c>
      <c r="Q1886" s="6" t="b">
        <f>AND(OR(ISNUMBER(FIND(" m ",Table2[[#This Row],[loc?]])),ISNUMBER(FIND(" mm ",Table2[[#This Row],[loc?]]))),SUBSTITUTE(SUBSTITUTE(Table2[[#This Row],[loc?]]," m ","")," mm ","")="")</f>
        <v>0</v>
      </c>
      <c r="R1886" s="36" cm="1">
        <f t="array" ref="R1886">AVERAGE(IF(Table2[[#This Row],[Min_aerobic_1]:[Min_aerobic_2]]="NA",0,Table2[[#This Row],[Min_aerobic_1]:[Min_aerobic_2]]))</f>
        <v>1.8072114879929448E-5</v>
      </c>
    </row>
    <row r="1887" spans="1:18" x14ac:dyDescent="0.35">
      <c r="A1887" s="4" t="s">
        <v>5607</v>
      </c>
      <c r="B1887" s="4" t="s">
        <v>5608</v>
      </c>
      <c r="C1887" s="4" t="s">
        <v>5609</v>
      </c>
      <c r="D1887" s="6">
        <v>1.31900781206061E-5</v>
      </c>
      <c r="E1887" s="6">
        <v>1.3021401665389E-5</v>
      </c>
      <c r="F1887" s="6">
        <v>1.74758561396253E-5</v>
      </c>
      <c r="G1887" s="6">
        <v>1.8004698008827102E-5</v>
      </c>
      <c r="H1887" s="6">
        <v>2.1807831104080501E-5</v>
      </c>
      <c r="I1887" s="6">
        <v>2.1859999271989101E-5</v>
      </c>
      <c r="J1887" s="6">
        <v>2.2545699245410199E-5</v>
      </c>
      <c r="K1887" s="6">
        <v>2.3965585454120901E-5</v>
      </c>
      <c r="L1887" s="6">
        <v>2.5089449612487601E-5</v>
      </c>
      <c r="M1887" s="6">
        <v>2.5563446448636499E-5</v>
      </c>
      <c r="N1887" s="4" t="b">
        <f>_xlfn.XLOOKUP(Table2[[#This Row],[Protein]],Table3[name],Table3[subloc_assigned],"")&lt;&gt;""</f>
        <v>0</v>
      </c>
      <c r="O1887" s="6" t="str" cm="1">
        <f t="array" ref="O1887">IF(Table2[[#This Row],[modeled?]]," "&amp;_xlfn.TEXTJOIN(" ",FALSE,_xlfn._xlws.FILTER(Table3[subloc_assigned],Table3[name]=Table2[[#This Row],[Protein]],""))&amp;" ","")</f>
        <v/>
      </c>
      <c r="P1887" s="6" t="b">
        <f>OR(ISNUMBER(FIND(" m ",Table2[[#This Row],[loc?]])),ISNUMBER(FIND(" mm ",Table2[[#This Row],[loc?]])))</f>
        <v>0</v>
      </c>
      <c r="Q1887" s="6" t="b">
        <f>AND(OR(ISNUMBER(FIND(" m ",Table2[[#This Row],[loc?]])),ISNUMBER(FIND(" mm ",Table2[[#This Row],[loc?]]))),SUBSTITUTE(SUBSTITUTE(Table2[[#This Row],[loc?]]," m ","")," mm ","")="")</f>
        <v>0</v>
      </c>
      <c r="R1887" s="36" cm="1">
        <f t="array" ref="R1887">AVERAGE(IF(Table2[[#This Row],[Min_aerobic_1]:[Min_aerobic_2]]="NA",0,Table2[[#This Row],[Min_aerobic_1]:[Min_aerobic_2]]))</f>
        <v>1.310573989299755E-5</v>
      </c>
    </row>
    <row r="1888" spans="1:18" x14ac:dyDescent="0.35">
      <c r="A1888" s="4" t="s">
        <v>5610</v>
      </c>
      <c r="B1888" s="4" t="s">
        <v>5611</v>
      </c>
      <c r="C1888" s="4" t="s">
        <v>5612</v>
      </c>
      <c r="D1888" s="6">
        <v>5.2730045330902797E-6</v>
      </c>
      <c r="E1888" s="6">
        <v>4.3932731790847001E-6</v>
      </c>
      <c r="F1888" s="6">
        <v>5.3643082987901003E-6</v>
      </c>
      <c r="G1888" s="6">
        <v>5.4920976681034997E-6</v>
      </c>
      <c r="H1888" s="6">
        <v>5.1028458774473799E-6</v>
      </c>
      <c r="I1888" s="6">
        <v>5.0269457854519502E-6</v>
      </c>
      <c r="J1888" s="6">
        <v>5.1947712297033096E-6</v>
      </c>
      <c r="K1888" s="6">
        <v>5.2955234582069502E-6</v>
      </c>
      <c r="L1888" s="6">
        <v>5.8861871082982199E-6</v>
      </c>
      <c r="M1888" s="6">
        <v>5.76082000090829E-6</v>
      </c>
      <c r="N1888" s="4" t="b">
        <f>_xlfn.XLOOKUP(Table2[[#This Row],[Protein]],Table3[name],Table3[subloc_assigned],"")&lt;&gt;""</f>
        <v>0</v>
      </c>
      <c r="O1888" s="6" t="str" cm="1">
        <f t="array" ref="O1888">IF(Table2[[#This Row],[modeled?]]," "&amp;_xlfn.TEXTJOIN(" ",FALSE,_xlfn._xlws.FILTER(Table3[subloc_assigned],Table3[name]=Table2[[#This Row],[Protein]],""))&amp;" ","")</f>
        <v/>
      </c>
      <c r="P1888" s="6" t="b">
        <f>OR(ISNUMBER(FIND(" m ",Table2[[#This Row],[loc?]])),ISNUMBER(FIND(" mm ",Table2[[#This Row],[loc?]])))</f>
        <v>0</v>
      </c>
      <c r="Q1888" s="6" t="b">
        <f>AND(OR(ISNUMBER(FIND(" m ",Table2[[#This Row],[loc?]])),ISNUMBER(FIND(" mm ",Table2[[#This Row],[loc?]]))),SUBSTITUTE(SUBSTITUTE(Table2[[#This Row],[loc?]]," m ","")," mm ","")="")</f>
        <v>0</v>
      </c>
      <c r="R1888" s="36" cm="1">
        <f t="array" ref="R1888">AVERAGE(IF(Table2[[#This Row],[Min_aerobic_1]:[Min_aerobic_2]]="NA",0,Table2[[#This Row],[Min_aerobic_1]:[Min_aerobic_2]]))</f>
        <v>4.8331388560874899E-6</v>
      </c>
    </row>
    <row r="1889" spans="1:18" x14ac:dyDescent="0.35">
      <c r="A1889" s="4" t="s">
        <v>5613</v>
      </c>
      <c r="B1889" s="4" t="s">
        <v>5614</v>
      </c>
      <c r="C1889" s="4" t="s">
        <v>5615</v>
      </c>
      <c r="D1889" s="6">
        <v>2.1190161188326299E-5</v>
      </c>
      <c r="E1889" s="6">
        <v>1.86693009796677E-5</v>
      </c>
      <c r="F1889" s="6">
        <v>2.23788637817964E-5</v>
      </c>
      <c r="G1889" s="6">
        <v>2.1890952548452701E-5</v>
      </c>
      <c r="H1889" s="6">
        <v>3.6112297840422697E-5</v>
      </c>
      <c r="I1889" s="6">
        <v>3.4826837158244197E-5</v>
      </c>
      <c r="J1889" s="6">
        <v>3.8434014570933901E-5</v>
      </c>
      <c r="K1889" s="6">
        <v>4.2357006706022498E-5</v>
      </c>
      <c r="L1889" s="6">
        <v>4.3409552398254997E-5</v>
      </c>
      <c r="M1889" s="6">
        <v>4.2219525829792099E-5</v>
      </c>
      <c r="N1889" s="4" t="b">
        <f>_xlfn.XLOOKUP(Table2[[#This Row],[Protein]],Table3[name],Table3[subloc_assigned],"")&lt;&gt;""</f>
        <v>0</v>
      </c>
      <c r="O1889" s="6" t="str" cm="1">
        <f t="array" ref="O1889">IF(Table2[[#This Row],[modeled?]]," "&amp;_xlfn.TEXTJOIN(" ",FALSE,_xlfn._xlws.FILTER(Table3[subloc_assigned],Table3[name]=Table2[[#This Row],[Protein]],""))&amp;" ","")</f>
        <v/>
      </c>
      <c r="P1889" s="6" t="b">
        <f>OR(ISNUMBER(FIND(" m ",Table2[[#This Row],[loc?]])),ISNUMBER(FIND(" mm ",Table2[[#This Row],[loc?]])))</f>
        <v>0</v>
      </c>
      <c r="Q1889" s="6" t="b">
        <f>AND(OR(ISNUMBER(FIND(" m ",Table2[[#This Row],[loc?]])),ISNUMBER(FIND(" mm ",Table2[[#This Row],[loc?]]))),SUBSTITUTE(SUBSTITUTE(Table2[[#This Row],[loc?]]," m ","")," mm ","")="")</f>
        <v>0</v>
      </c>
      <c r="R1889" s="36" cm="1">
        <f t="array" ref="R1889">AVERAGE(IF(Table2[[#This Row],[Min_aerobic_1]:[Min_aerobic_2]]="NA",0,Table2[[#This Row],[Min_aerobic_1]:[Min_aerobic_2]]))</f>
        <v>1.9929731083996999E-5</v>
      </c>
    </row>
    <row r="1890" spans="1:18" x14ac:dyDescent="0.35">
      <c r="A1890" s="4" t="s">
        <v>5616</v>
      </c>
      <c r="B1890" s="4" t="s">
        <v>5617</v>
      </c>
      <c r="C1890" s="4" t="s">
        <v>5618</v>
      </c>
      <c r="D1890" s="6">
        <v>1.3062773312551601E-5</v>
      </c>
      <c r="E1890" s="6">
        <v>1.19502039020605E-5</v>
      </c>
      <c r="F1890" s="6">
        <v>1.15323174325665E-5</v>
      </c>
      <c r="G1890" s="6">
        <v>1.14165384763629E-5</v>
      </c>
      <c r="H1890" s="6">
        <v>7.1906343004965702E-6</v>
      </c>
      <c r="I1890" s="6">
        <v>6.2666341040072704E-6</v>
      </c>
      <c r="J1890" s="6">
        <v>7.6780473847320295E-6</v>
      </c>
      <c r="K1890" s="6">
        <v>6.8992970394579697E-6</v>
      </c>
      <c r="L1890" s="6">
        <v>7.2722772954646799E-6</v>
      </c>
      <c r="M1890" s="6">
        <v>6.5790063582319003E-6</v>
      </c>
      <c r="N1890" s="4" t="b">
        <f>_xlfn.XLOOKUP(Table2[[#This Row],[Protein]],Table3[name],Table3[subloc_assigned],"")&lt;&gt;""</f>
        <v>0</v>
      </c>
      <c r="O1890" s="6" t="str" cm="1">
        <f t="array" ref="O1890">IF(Table2[[#This Row],[modeled?]]," "&amp;_xlfn.TEXTJOIN(" ",FALSE,_xlfn._xlws.FILTER(Table3[subloc_assigned],Table3[name]=Table2[[#This Row],[Protein]],""))&amp;" ","")</f>
        <v/>
      </c>
      <c r="P1890" s="6" t="b">
        <f>OR(ISNUMBER(FIND(" m ",Table2[[#This Row],[loc?]])),ISNUMBER(FIND(" mm ",Table2[[#This Row],[loc?]])))</f>
        <v>0</v>
      </c>
      <c r="Q1890" s="6" t="b">
        <f>AND(OR(ISNUMBER(FIND(" m ",Table2[[#This Row],[loc?]])),ISNUMBER(FIND(" mm ",Table2[[#This Row],[loc?]]))),SUBSTITUTE(SUBSTITUTE(Table2[[#This Row],[loc?]]," m ","")," mm ","")="")</f>
        <v>0</v>
      </c>
      <c r="R1890" s="36" cm="1">
        <f t="array" ref="R1890">AVERAGE(IF(Table2[[#This Row],[Min_aerobic_1]:[Min_aerobic_2]]="NA",0,Table2[[#This Row],[Min_aerobic_1]:[Min_aerobic_2]]))</f>
        <v>1.250648860730605E-5</v>
      </c>
    </row>
    <row r="1891" spans="1:18" x14ac:dyDescent="0.35">
      <c r="A1891" s="4" t="s">
        <v>5619</v>
      </c>
      <c r="B1891" s="4" t="s">
        <v>5620</v>
      </c>
      <c r="C1891" s="4" t="s">
        <v>5621</v>
      </c>
      <c r="D1891" s="6">
        <v>1.8004375989009999E-5</v>
      </c>
      <c r="E1891" s="6">
        <v>1.48951304152686E-5</v>
      </c>
      <c r="F1891" s="6">
        <v>2.04540729047689E-5</v>
      </c>
      <c r="G1891" s="6">
        <v>2.0296895717205899E-5</v>
      </c>
      <c r="H1891" s="6">
        <v>4.2724946505525201E-5</v>
      </c>
      <c r="I1891" s="6">
        <v>4.4025452366003197E-5</v>
      </c>
      <c r="J1891" s="6">
        <v>4.3074034958181601E-5</v>
      </c>
      <c r="K1891" s="6">
        <v>4.78386406616794E-5</v>
      </c>
      <c r="L1891" s="6">
        <v>4.9558373491586199E-5</v>
      </c>
      <c r="M1891" s="6">
        <v>4.8597972877745103E-5</v>
      </c>
      <c r="N1891" s="4" t="b">
        <f>_xlfn.XLOOKUP(Table2[[#This Row],[Protein]],Table3[name],Table3[subloc_assigned],"")&lt;&gt;""</f>
        <v>0</v>
      </c>
      <c r="O1891" s="6" t="str" cm="1">
        <f t="array" ref="O1891">IF(Table2[[#This Row],[modeled?]]," "&amp;_xlfn.TEXTJOIN(" ",FALSE,_xlfn._xlws.FILTER(Table3[subloc_assigned],Table3[name]=Table2[[#This Row],[Protein]],""))&amp;" ","")</f>
        <v/>
      </c>
      <c r="P1891" s="6" t="b">
        <f>OR(ISNUMBER(FIND(" m ",Table2[[#This Row],[loc?]])),ISNUMBER(FIND(" mm ",Table2[[#This Row],[loc?]])))</f>
        <v>0</v>
      </c>
      <c r="Q1891" s="6" t="b">
        <f>AND(OR(ISNUMBER(FIND(" m ",Table2[[#This Row],[loc?]])),ISNUMBER(FIND(" mm ",Table2[[#This Row],[loc?]]))),SUBSTITUTE(SUBSTITUTE(Table2[[#This Row],[loc?]]," m ","")," mm ","")="")</f>
        <v>0</v>
      </c>
      <c r="R1891" s="36" cm="1">
        <f t="array" ref="R1891">AVERAGE(IF(Table2[[#This Row],[Min_aerobic_1]:[Min_aerobic_2]]="NA",0,Table2[[#This Row],[Min_aerobic_1]:[Min_aerobic_2]]))</f>
        <v>1.6449753202139301E-5</v>
      </c>
    </row>
    <row r="1892" spans="1:18" x14ac:dyDescent="0.35">
      <c r="A1892" s="4" t="s">
        <v>5622</v>
      </c>
      <c r="B1892" s="4" t="s">
        <v>5623</v>
      </c>
      <c r="C1892" s="4" t="s">
        <v>5624</v>
      </c>
      <c r="D1892" s="6">
        <v>1.39872901953506E-5</v>
      </c>
      <c r="E1892" s="6">
        <v>2.0436476806857101E-5</v>
      </c>
      <c r="F1892" s="6">
        <v>2.3991204086802201E-5</v>
      </c>
      <c r="G1892" s="6">
        <v>1.7350497908343399E-5</v>
      </c>
      <c r="H1892" s="6">
        <v>2.0545109094083401E-5</v>
      </c>
      <c r="I1892" s="6">
        <v>1.9337136036613501E-5</v>
      </c>
      <c r="J1892" s="6">
        <v>2.7065947871794298E-5</v>
      </c>
      <c r="K1892" s="6">
        <v>2.8573948755271898E-5</v>
      </c>
      <c r="L1892" s="6">
        <v>2.7424760432753201E-5</v>
      </c>
      <c r="M1892" s="6">
        <v>3.2344387194732101E-5</v>
      </c>
      <c r="N1892" s="4" t="b">
        <f>_xlfn.XLOOKUP(Table2[[#This Row],[Protein]],Table3[name],Table3[subloc_assigned],"")&lt;&gt;""</f>
        <v>0</v>
      </c>
      <c r="O1892" s="6" t="str" cm="1">
        <f t="array" ref="O1892">IF(Table2[[#This Row],[modeled?]]," "&amp;_xlfn.TEXTJOIN(" ",FALSE,_xlfn._xlws.FILTER(Table3[subloc_assigned],Table3[name]=Table2[[#This Row],[Protein]],""))&amp;" ","")</f>
        <v/>
      </c>
      <c r="P1892" s="6" t="b">
        <f>OR(ISNUMBER(FIND(" m ",Table2[[#This Row],[loc?]])),ISNUMBER(FIND(" mm ",Table2[[#This Row],[loc?]])))</f>
        <v>0</v>
      </c>
      <c r="Q1892" s="6" t="b">
        <f>AND(OR(ISNUMBER(FIND(" m ",Table2[[#This Row],[loc?]])),ISNUMBER(FIND(" mm ",Table2[[#This Row],[loc?]]))),SUBSTITUTE(SUBSTITUTE(Table2[[#This Row],[loc?]]," m ","")," mm ","")="")</f>
        <v>0</v>
      </c>
      <c r="R1892" s="36" cm="1">
        <f t="array" ref="R1892">AVERAGE(IF(Table2[[#This Row],[Min_aerobic_1]:[Min_aerobic_2]]="NA",0,Table2[[#This Row],[Min_aerobic_1]:[Min_aerobic_2]]))</f>
        <v>1.7211883501103852E-5</v>
      </c>
    </row>
    <row r="1893" spans="1:18" x14ac:dyDescent="0.35">
      <c r="A1893" s="4" t="s">
        <v>5625</v>
      </c>
      <c r="B1893" s="4" t="s">
        <v>5626</v>
      </c>
      <c r="C1893" s="4" t="s">
        <v>5627</v>
      </c>
      <c r="D1893" s="6">
        <v>2.3756210205843401E-5</v>
      </c>
      <c r="E1893" s="6">
        <v>1.9826480546833099E-5</v>
      </c>
      <c r="F1893" s="6">
        <v>2.2116477794817199E-5</v>
      </c>
      <c r="G1893" s="6">
        <v>2.1890629999487801E-5</v>
      </c>
      <c r="H1893" s="6">
        <v>1.0470441822831299E-5</v>
      </c>
      <c r="I1893" s="6">
        <v>1.08254183296786E-5</v>
      </c>
      <c r="J1893" s="6">
        <v>1.0858187906961001E-5</v>
      </c>
      <c r="K1893" s="6">
        <v>1.07052881427299E-5</v>
      </c>
      <c r="L1893" s="6">
        <v>1.16148928475052E-5</v>
      </c>
      <c r="M1893" s="6">
        <v>1.1622133537951E-5</v>
      </c>
      <c r="N1893" s="4" t="b">
        <f>_xlfn.XLOOKUP(Table2[[#This Row],[Protein]],Table3[name],Table3[subloc_assigned],"")&lt;&gt;""</f>
        <v>0</v>
      </c>
      <c r="O1893" s="6" t="str" cm="1">
        <f t="array" ref="O1893">IF(Table2[[#This Row],[modeled?]]," "&amp;_xlfn.TEXTJOIN(" ",FALSE,_xlfn._xlws.FILTER(Table3[subloc_assigned],Table3[name]=Table2[[#This Row],[Protein]],""))&amp;" ","")</f>
        <v/>
      </c>
      <c r="P1893" s="6" t="b">
        <f>OR(ISNUMBER(FIND(" m ",Table2[[#This Row],[loc?]])),ISNUMBER(FIND(" mm ",Table2[[#This Row],[loc?]])))</f>
        <v>0</v>
      </c>
      <c r="Q1893" s="6" t="b">
        <f>AND(OR(ISNUMBER(FIND(" m ",Table2[[#This Row],[loc?]])),ISNUMBER(FIND(" mm ",Table2[[#This Row],[loc?]]))),SUBSTITUTE(SUBSTITUTE(Table2[[#This Row],[loc?]]," m ","")," mm ","")="")</f>
        <v>0</v>
      </c>
      <c r="R1893" s="36" cm="1">
        <f t="array" ref="R1893">AVERAGE(IF(Table2[[#This Row],[Min_aerobic_1]:[Min_aerobic_2]]="NA",0,Table2[[#This Row],[Min_aerobic_1]:[Min_aerobic_2]]))</f>
        <v>2.1791345376338249E-5</v>
      </c>
    </row>
    <row r="1894" spans="1:18" x14ac:dyDescent="0.35">
      <c r="A1894" s="4" t="s">
        <v>5628</v>
      </c>
      <c r="B1894" s="4" t="s">
        <v>5629</v>
      </c>
      <c r="C1894" s="4" t="s">
        <v>5630</v>
      </c>
      <c r="D1894" s="4" t="s">
        <v>19</v>
      </c>
      <c r="E1894" s="4" t="s">
        <v>19</v>
      </c>
      <c r="F1894" s="4" t="s">
        <v>19</v>
      </c>
      <c r="G1894" s="4" t="s">
        <v>19</v>
      </c>
      <c r="H1894" s="6">
        <v>5.0856506386408699E-5</v>
      </c>
      <c r="I1894" s="6">
        <v>5.3029780971405401E-5</v>
      </c>
      <c r="J1894" s="6">
        <v>5.3930715754449898E-5</v>
      </c>
      <c r="K1894" s="6">
        <v>6.8849451062483403E-5</v>
      </c>
      <c r="L1894" s="6">
        <v>6.7810075310809295E-5</v>
      </c>
      <c r="M1894" s="6">
        <v>6.9101995606494994E-5</v>
      </c>
      <c r="N1894" s="4" t="b">
        <f>_xlfn.XLOOKUP(Table2[[#This Row],[Protein]],Table3[name],Table3[subloc_assigned],"")&lt;&gt;""</f>
        <v>0</v>
      </c>
      <c r="O1894" s="6" t="str" cm="1">
        <f t="array" ref="O1894">IF(Table2[[#This Row],[modeled?]]," "&amp;_xlfn.TEXTJOIN(" ",FALSE,_xlfn._xlws.FILTER(Table3[subloc_assigned],Table3[name]=Table2[[#This Row],[Protein]],""))&amp;" ","")</f>
        <v/>
      </c>
      <c r="P1894" s="6" t="b">
        <f>OR(ISNUMBER(FIND(" m ",Table2[[#This Row],[loc?]])),ISNUMBER(FIND(" mm ",Table2[[#This Row],[loc?]])))</f>
        <v>0</v>
      </c>
      <c r="Q1894" s="6" t="b">
        <f>AND(OR(ISNUMBER(FIND(" m ",Table2[[#This Row],[loc?]])),ISNUMBER(FIND(" mm ",Table2[[#This Row],[loc?]]))),SUBSTITUTE(SUBSTITUTE(Table2[[#This Row],[loc?]]," m ","")," mm ","")="")</f>
        <v>0</v>
      </c>
      <c r="R1894" s="36" cm="1">
        <f t="array" ref="R1894">AVERAGE(IF(Table2[[#This Row],[Min_aerobic_1]:[Min_aerobic_2]]="NA",0,Table2[[#This Row],[Min_aerobic_1]:[Min_aerobic_2]]))</f>
        <v>0</v>
      </c>
    </row>
    <row r="1895" spans="1:18" x14ac:dyDescent="0.35">
      <c r="A1895" s="4" t="s">
        <v>5631</v>
      </c>
      <c r="B1895" s="4" t="s">
        <v>5632</v>
      </c>
      <c r="C1895" s="4" t="s">
        <v>5633</v>
      </c>
      <c r="D1895" s="6">
        <v>2.0670779635687499E-6</v>
      </c>
      <c r="E1895" s="6">
        <v>1.8436544986645301E-6</v>
      </c>
      <c r="F1895" s="6">
        <v>2.2078332586092899E-6</v>
      </c>
      <c r="G1895" s="6">
        <v>2.12249042714668E-6</v>
      </c>
      <c r="H1895" s="6">
        <v>6.7166110571200601E-6</v>
      </c>
      <c r="I1895" s="6">
        <v>6.1102760203151297E-6</v>
      </c>
      <c r="J1895" s="6">
        <v>6.7570570062954597E-6</v>
      </c>
      <c r="K1895" s="6">
        <v>6.6982665197872096E-6</v>
      </c>
      <c r="L1895" s="6">
        <v>6.1438517214793498E-6</v>
      </c>
      <c r="M1895" s="6">
        <v>6.61487665485163E-6</v>
      </c>
      <c r="N1895" s="4" t="b">
        <f>_xlfn.XLOOKUP(Table2[[#This Row],[Protein]],Table3[name],Table3[subloc_assigned],"")&lt;&gt;""</f>
        <v>1</v>
      </c>
      <c r="O1895" s="6" t="str" cm="1">
        <f t="array" ref="O1895">IF(Table2[[#This Row],[modeled?]]," "&amp;_xlfn.TEXTJOIN(" ",FALSE,_xlfn._xlws.FILTER(Table3[subloc_assigned],Table3[name]=Table2[[#This Row],[Protein]],""))&amp;" ","")</f>
        <v xml:space="preserve"> c </v>
      </c>
      <c r="P1895" s="6" t="b">
        <f>OR(ISNUMBER(FIND(" m ",Table2[[#This Row],[loc?]])),ISNUMBER(FIND(" mm ",Table2[[#This Row],[loc?]])))</f>
        <v>0</v>
      </c>
      <c r="Q1895" s="6" t="b">
        <f>AND(OR(ISNUMBER(FIND(" m ",Table2[[#This Row],[loc?]])),ISNUMBER(FIND(" mm ",Table2[[#This Row],[loc?]]))),SUBSTITUTE(SUBSTITUTE(Table2[[#This Row],[loc?]]," m ","")," mm ","")="")</f>
        <v>0</v>
      </c>
      <c r="R1895" s="36" cm="1">
        <f t="array" ref="R1895">AVERAGE(IF(Table2[[#This Row],[Min_aerobic_1]:[Min_aerobic_2]]="NA",0,Table2[[#This Row],[Min_aerobic_1]:[Min_aerobic_2]]))</f>
        <v>1.9553662311166398E-6</v>
      </c>
    </row>
    <row r="1896" spans="1:18" x14ac:dyDescent="0.35">
      <c r="A1896" s="4" t="s">
        <v>5634</v>
      </c>
      <c r="B1896" s="4" t="s">
        <v>5635</v>
      </c>
      <c r="C1896" s="4" t="s">
        <v>5636</v>
      </c>
      <c r="D1896" s="6">
        <v>2.8086826627842599E-7</v>
      </c>
      <c r="E1896" s="6">
        <v>3.11987978466689E-7</v>
      </c>
      <c r="F1896" s="6">
        <v>2.62208845576391E-7</v>
      </c>
      <c r="G1896" s="6">
        <v>2.6743788941829498E-7</v>
      </c>
      <c r="H1896" s="6">
        <v>4.0014138706162401E-7</v>
      </c>
      <c r="I1896" s="6">
        <v>4.1262932631263398E-7</v>
      </c>
      <c r="J1896" s="6">
        <v>3.95889148520561E-7</v>
      </c>
      <c r="K1896" s="6">
        <v>4.7946570215517402E-7</v>
      </c>
      <c r="L1896" s="6">
        <v>5.25518618540038E-7</v>
      </c>
      <c r="M1896" s="6">
        <v>4.4608875021155898E-7</v>
      </c>
      <c r="N1896" s="4" t="b">
        <f>_xlfn.XLOOKUP(Table2[[#This Row],[Protein]],Table3[name],Table3[subloc_assigned],"")&lt;&gt;""</f>
        <v>0</v>
      </c>
      <c r="O1896" s="6" t="str" cm="1">
        <f t="array" ref="O1896">IF(Table2[[#This Row],[modeled?]]," "&amp;_xlfn.TEXTJOIN(" ",FALSE,_xlfn._xlws.FILTER(Table3[subloc_assigned],Table3[name]=Table2[[#This Row],[Protein]],""))&amp;" ","")</f>
        <v/>
      </c>
      <c r="P1896" s="6" t="b">
        <f>OR(ISNUMBER(FIND(" m ",Table2[[#This Row],[loc?]])),ISNUMBER(FIND(" mm ",Table2[[#This Row],[loc?]])))</f>
        <v>0</v>
      </c>
      <c r="Q1896" s="6" t="b">
        <f>AND(OR(ISNUMBER(FIND(" m ",Table2[[#This Row],[loc?]])),ISNUMBER(FIND(" mm ",Table2[[#This Row],[loc?]]))),SUBSTITUTE(SUBSTITUTE(Table2[[#This Row],[loc?]]," m ","")," mm ","")="")</f>
        <v>0</v>
      </c>
      <c r="R1896" s="36" cm="1">
        <f t="array" ref="R1896">AVERAGE(IF(Table2[[#This Row],[Min_aerobic_1]:[Min_aerobic_2]]="NA",0,Table2[[#This Row],[Min_aerobic_1]:[Min_aerobic_2]]))</f>
        <v>2.9642812237255747E-7</v>
      </c>
    </row>
    <row r="1897" spans="1:18" x14ac:dyDescent="0.35">
      <c r="A1897" s="4" t="s">
        <v>5637</v>
      </c>
      <c r="B1897" s="4" t="s">
        <v>5638</v>
      </c>
      <c r="C1897" s="4" t="s">
        <v>5639</v>
      </c>
      <c r="D1897" s="4" t="s">
        <v>19</v>
      </c>
      <c r="E1897" s="4" t="s">
        <v>19</v>
      </c>
      <c r="F1897" s="4" t="s">
        <v>19</v>
      </c>
      <c r="G1897" s="4" t="s">
        <v>19</v>
      </c>
      <c r="H1897" s="6">
        <v>1.50781534294595E-6</v>
      </c>
      <c r="I1897" s="6">
        <v>1.5431397603695E-6</v>
      </c>
      <c r="J1897" s="6">
        <v>1.63536865796965E-6</v>
      </c>
      <c r="K1897" s="6">
        <v>1.7128986377039801E-6</v>
      </c>
      <c r="L1897" s="6">
        <v>1.9106905992402199E-6</v>
      </c>
      <c r="M1897" s="6">
        <v>1.8312791471812699E-6</v>
      </c>
      <c r="N1897" s="4" t="b">
        <f>_xlfn.XLOOKUP(Table2[[#This Row],[Protein]],Table3[name],Table3[subloc_assigned],"")&lt;&gt;""</f>
        <v>0</v>
      </c>
      <c r="O1897" s="6" t="str" cm="1">
        <f t="array" ref="O1897">IF(Table2[[#This Row],[modeled?]]," "&amp;_xlfn.TEXTJOIN(" ",FALSE,_xlfn._xlws.FILTER(Table3[subloc_assigned],Table3[name]=Table2[[#This Row],[Protein]],""))&amp;" ","")</f>
        <v/>
      </c>
      <c r="P1897" s="6" t="b">
        <f>OR(ISNUMBER(FIND(" m ",Table2[[#This Row],[loc?]])),ISNUMBER(FIND(" mm ",Table2[[#This Row],[loc?]])))</f>
        <v>0</v>
      </c>
      <c r="Q1897" s="6" t="b">
        <f>AND(OR(ISNUMBER(FIND(" m ",Table2[[#This Row],[loc?]])),ISNUMBER(FIND(" mm ",Table2[[#This Row],[loc?]]))),SUBSTITUTE(SUBSTITUTE(Table2[[#This Row],[loc?]]," m ","")," mm ","")="")</f>
        <v>0</v>
      </c>
      <c r="R1897" s="36" cm="1">
        <f t="array" ref="R1897">AVERAGE(IF(Table2[[#This Row],[Min_aerobic_1]:[Min_aerobic_2]]="NA",0,Table2[[#This Row],[Min_aerobic_1]:[Min_aerobic_2]]))</f>
        <v>0</v>
      </c>
    </row>
    <row r="1898" spans="1:18" x14ac:dyDescent="0.35">
      <c r="A1898" s="4" t="s">
        <v>5640</v>
      </c>
      <c r="B1898" s="4" t="s">
        <v>5641</v>
      </c>
      <c r="C1898" s="4" t="s">
        <v>5642</v>
      </c>
      <c r="D1898" s="6">
        <v>1.4949562386301599E-5</v>
      </c>
      <c r="E1898" s="6">
        <v>1.2407737942378001E-5</v>
      </c>
      <c r="F1898" s="6">
        <v>1.44398319707001E-5</v>
      </c>
      <c r="G1898" s="6">
        <v>1.43997907822975E-5</v>
      </c>
      <c r="H1898" s="6">
        <v>1.2324296089884699E-5</v>
      </c>
      <c r="I1898" s="6">
        <v>1.1370500150031601E-5</v>
      </c>
      <c r="J1898" s="6">
        <v>1.2486933764669801E-5</v>
      </c>
      <c r="K1898" s="6">
        <v>1.05764868500195E-5</v>
      </c>
      <c r="L1898" s="6">
        <v>1.21881873325729E-5</v>
      </c>
      <c r="M1898" s="6">
        <v>1.20630582330211E-5</v>
      </c>
      <c r="N1898" s="4" t="b">
        <f>_xlfn.XLOOKUP(Table2[[#This Row],[Protein]],Table3[name],Table3[subloc_assigned],"")&lt;&gt;""</f>
        <v>0</v>
      </c>
      <c r="O1898" s="6" t="str" cm="1">
        <f t="array" ref="O1898">IF(Table2[[#This Row],[modeled?]]," "&amp;_xlfn.TEXTJOIN(" ",FALSE,_xlfn._xlws.FILTER(Table3[subloc_assigned],Table3[name]=Table2[[#This Row],[Protein]],""))&amp;" ","")</f>
        <v/>
      </c>
      <c r="P1898" s="6" t="b">
        <f>OR(ISNUMBER(FIND(" m ",Table2[[#This Row],[loc?]])),ISNUMBER(FIND(" mm ",Table2[[#This Row],[loc?]])))</f>
        <v>0</v>
      </c>
      <c r="Q1898" s="6" t="b">
        <f>AND(OR(ISNUMBER(FIND(" m ",Table2[[#This Row],[loc?]])),ISNUMBER(FIND(" mm ",Table2[[#This Row],[loc?]]))),SUBSTITUTE(SUBSTITUTE(Table2[[#This Row],[loc?]]," m ","")," mm ","")="")</f>
        <v>0</v>
      </c>
      <c r="R1898" s="36" cm="1">
        <f t="array" ref="R1898">AVERAGE(IF(Table2[[#This Row],[Min_aerobic_1]:[Min_aerobic_2]]="NA",0,Table2[[#This Row],[Min_aerobic_1]:[Min_aerobic_2]]))</f>
        <v>1.3678650164339799E-5</v>
      </c>
    </row>
    <row r="1899" spans="1:18" x14ac:dyDescent="0.35">
      <c r="A1899" s="4" t="s">
        <v>5643</v>
      </c>
      <c r="B1899" s="4" t="s">
        <v>5644</v>
      </c>
      <c r="C1899" s="4" t="s">
        <v>5645</v>
      </c>
      <c r="D1899" s="4" t="s">
        <v>19</v>
      </c>
      <c r="E1899" s="4" t="s">
        <v>19</v>
      </c>
      <c r="F1899" s="4" t="s">
        <v>19</v>
      </c>
      <c r="G1899" s="4" t="s">
        <v>19</v>
      </c>
      <c r="H1899" s="6">
        <v>2.1175661383406102E-6</v>
      </c>
      <c r="I1899" s="6">
        <v>2.3804823840677698E-6</v>
      </c>
      <c r="J1899" s="6">
        <v>2.4545442945921501E-6</v>
      </c>
      <c r="K1899" s="6">
        <v>1.81572191757036E-6</v>
      </c>
      <c r="L1899" s="6">
        <v>1.9612923094306601E-6</v>
      </c>
      <c r="M1899" s="6">
        <v>2.1372520893466E-6</v>
      </c>
      <c r="N1899" s="4" t="b">
        <f>_xlfn.XLOOKUP(Table2[[#This Row],[Protein]],Table3[name],Table3[subloc_assigned],"")&lt;&gt;""</f>
        <v>0</v>
      </c>
      <c r="O1899" s="6" t="str" cm="1">
        <f t="array" ref="O1899">IF(Table2[[#This Row],[modeled?]]," "&amp;_xlfn.TEXTJOIN(" ",FALSE,_xlfn._xlws.FILTER(Table3[subloc_assigned],Table3[name]=Table2[[#This Row],[Protein]],""))&amp;" ","")</f>
        <v/>
      </c>
      <c r="P1899" s="6" t="b">
        <f>OR(ISNUMBER(FIND(" m ",Table2[[#This Row],[loc?]])),ISNUMBER(FIND(" mm ",Table2[[#This Row],[loc?]])))</f>
        <v>0</v>
      </c>
      <c r="Q1899" s="6" t="b">
        <f>AND(OR(ISNUMBER(FIND(" m ",Table2[[#This Row],[loc?]])),ISNUMBER(FIND(" mm ",Table2[[#This Row],[loc?]]))),SUBSTITUTE(SUBSTITUTE(Table2[[#This Row],[loc?]]," m ","")," mm ","")="")</f>
        <v>0</v>
      </c>
      <c r="R1899" s="36" cm="1">
        <f t="array" ref="R1899">AVERAGE(IF(Table2[[#This Row],[Min_aerobic_1]:[Min_aerobic_2]]="NA",0,Table2[[#This Row],[Min_aerobic_1]:[Min_aerobic_2]]))</f>
        <v>0</v>
      </c>
    </row>
    <row r="1900" spans="1:18" x14ac:dyDescent="0.35">
      <c r="A1900" s="4" t="s">
        <v>5646</v>
      </c>
      <c r="B1900" s="4" t="s">
        <v>5647</v>
      </c>
      <c r="C1900" s="4" t="s">
        <v>5648</v>
      </c>
      <c r="D1900" s="6">
        <v>3.3554145369536702E-7</v>
      </c>
      <c r="E1900" s="6">
        <v>2.4641371785279598E-7</v>
      </c>
      <c r="F1900" s="6">
        <v>3.36415963824721E-7</v>
      </c>
      <c r="G1900" s="6">
        <v>3.2517417091062699E-7</v>
      </c>
      <c r="H1900" s="6">
        <v>3.77082772482443E-7</v>
      </c>
      <c r="I1900" s="6">
        <v>3.9605975951695399E-7</v>
      </c>
      <c r="J1900" s="6">
        <v>3.9899120680948502E-7</v>
      </c>
      <c r="K1900" s="6">
        <v>3.6209721054969001E-7</v>
      </c>
      <c r="L1900" s="6">
        <v>3.97617251938134E-7</v>
      </c>
      <c r="M1900" s="6">
        <v>4.0891410299274001E-7</v>
      </c>
      <c r="N1900" s="4" t="b">
        <f>_xlfn.XLOOKUP(Table2[[#This Row],[Protein]],Table3[name],Table3[subloc_assigned],"")&lt;&gt;""</f>
        <v>0</v>
      </c>
      <c r="O1900" s="6" t="str" cm="1">
        <f t="array" ref="O1900">IF(Table2[[#This Row],[modeled?]]," "&amp;_xlfn.TEXTJOIN(" ",FALSE,_xlfn._xlws.FILTER(Table3[subloc_assigned],Table3[name]=Table2[[#This Row],[Protein]],""))&amp;" ","")</f>
        <v/>
      </c>
      <c r="P1900" s="6" t="b">
        <f>OR(ISNUMBER(FIND(" m ",Table2[[#This Row],[loc?]])),ISNUMBER(FIND(" mm ",Table2[[#This Row],[loc?]])))</f>
        <v>0</v>
      </c>
      <c r="Q1900" s="6" t="b">
        <f>AND(OR(ISNUMBER(FIND(" m ",Table2[[#This Row],[loc?]])),ISNUMBER(FIND(" mm ",Table2[[#This Row],[loc?]]))),SUBSTITUTE(SUBSTITUTE(Table2[[#This Row],[loc?]]," m ","")," mm ","")="")</f>
        <v>0</v>
      </c>
      <c r="R1900" s="36" cm="1">
        <f t="array" ref="R1900">AVERAGE(IF(Table2[[#This Row],[Min_aerobic_1]:[Min_aerobic_2]]="NA",0,Table2[[#This Row],[Min_aerobic_1]:[Min_aerobic_2]]))</f>
        <v>2.909775857740815E-7</v>
      </c>
    </row>
    <row r="1901" spans="1:18" x14ac:dyDescent="0.35">
      <c r="A1901" s="4" t="s">
        <v>5649</v>
      </c>
      <c r="B1901" s="4" t="s">
        <v>5650</v>
      </c>
      <c r="C1901" s="4" t="s">
        <v>5651</v>
      </c>
      <c r="D1901" s="6">
        <v>7.0812914213147002E-6</v>
      </c>
      <c r="E1901" s="6">
        <v>5.7974957329086903E-6</v>
      </c>
      <c r="F1901" s="6">
        <v>7.5710490061585198E-6</v>
      </c>
      <c r="G1901" s="6">
        <v>7.4440588139403201E-6</v>
      </c>
      <c r="H1901" s="6">
        <v>1.07733646216119E-5</v>
      </c>
      <c r="I1901" s="6">
        <v>1.0922309552055101E-5</v>
      </c>
      <c r="J1901" s="6">
        <v>1.1207181012113801E-5</v>
      </c>
      <c r="K1901" s="6">
        <v>1.2613329861906799E-5</v>
      </c>
      <c r="L1901" s="6">
        <v>1.36131947172247E-5</v>
      </c>
      <c r="M1901" s="6">
        <v>1.31320967761869E-5</v>
      </c>
      <c r="N1901" s="4" t="b">
        <f>_xlfn.XLOOKUP(Table2[[#This Row],[Protein]],Table3[name],Table3[subloc_assigned],"")&lt;&gt;""</f>
        <v>0</v>
      </c>
      <c r="O1901" s="6" t="str" cm="1">
        <f t="array" ref="O1901">IF(Table2[[#This Row],[modeled?]]," "&amp;_xlfn.TEXTJOIN(" ",FALSE,_xlfn._xlws.FILTER(Table3[subloc_assigned],Table3[name]=Table2[[#This Row],[Protein]],""))&amp;" ","")</f>
        <v/>
      </c>
      <c r="P1901" s="6" t="b">
        <f>OR(ISNUMBER(FIND(" m ",Table2[[#This Row],[loc?]])),ISNUMBER(FIND(" mm ",Table2[[#This Row],[loc?]])))</f>
        <v>0</v>
      </c>
      <c r="Q1901" s="6" t="b">
        <f>AND(OR(ISNUMBER(FIND(" m ",Table2[[#This Row],[loc?]])),ISNUMBER(FIND(" mm ",Table2[[#This Row],[loc?]]))),SUBSTITUTE(SUBSTITUTE(Table2[[#This Row],[loc?]]," m ","")," mm ","")="")</f>
        <v>0</v>
      </c>
      <c r="R1901" s="36" cm="1">
        <f t="array" ref="R1901">AVERAGE(IF(Table2[[#This Row],[Min_aerobic_1]:[Min_aerobic_2]]="NA",0,Table2[[#This Row],[Min_aerobic_1]:[Min_aerobic_2]]))</f>
        <v>6.4393935771116953E-6</v>
      </c>
    </row>
    <row r="1902" spans="1:18" x14ac:dyDescent="0.35">
      <c r="A1902" s="4" t="s">
        <v>5652</v>
      </c>
      <c r="B1902" s="4" t="s">
        <v>5653</v>
      </c>
      <c r="C1902" s="4" t="s">
        <v>5654</v>
      </c>
      <c r="D1902" s="6">
        <v>7.9365502712830192E-6</v>
      </c>
      <c r="E1902" s="6">
        <v>8.17078888474001E-6</v>
      </c>
      <c r="F1902" s="6">
        <v>9.4601049044909194E-6</v>
      </c>
      <c r="G1902" s="6">
        <v>9.5910943135976203E-6</v>
      </c>
      <c r="H1902" s="6">
        <v>8.2954963091772506E-6</v>
      </c>
      <c r="I1902" s="6">
        <v>8.5990929372899407E-6</v>
      </c>
      <c r="J1902" s="6">
        <v>8.7046023762954E-6</v>
      </c>
      <c r="K1902" s="6">
        <v>8.6863765474282896E-6</v>
      </c>
      <c r="L1902" s="6">
        <v>1.00735344541138E-5</v>
      </c>
      <c r="M1902" s="6">
        <v>9.9426957639640993E-6</v>
      </c>
      <c r="N1902" s="4" t="b">
        <f>_xlfn.XLOOKUP(Table2[[#This Row],[Protein]],Table3[name],Table3[subloc_assigned],"")&lt;&gt;""</f>
        <v>1</v>
      </c>
      <c r="O1902" s="6" t="str" cm="1">
        <f t="array" ref="O1902">IF(Table2[[#This Row],[modeled?]]," "&amp;_xlfn.TEXTJOIN(" ",FALSE,_xlfn._xlws.FILTER(Table3[subloc_assigned],Table3[name]=Table2[[#This Row],[Protein]],""))&amp;" ","")</f>
        <v xml:space="preserve"> c </v>
      </c>
      <c r="P1902" s="6" t="b">
        <f>OR(ISNUMBER(FIND(" m ",Table2[[#This Row],[loc?]])),ISNUMBER(FIND(" mm ",Table2[[#This Row],[loc?]])))</f>
        <v>0</v>
      </c>
      <c r="Q1902" s="6" t="b">
        <f>AND(OR(ISNUMBER(FIND(" m ",Table2[[#This Row],[loc?]])),ISNUMBER(FIND(" mm ",Table2[[#This Row],[loc?]]))),SUBSTITUTE(SUBSTITUTE(Table2[[#This Row],[loc?]]," m ","")," mm ","")="")</f>
        <v>0</v>
      </c>
      <c r="R1902" s="36" cm="1">
        <f t="array" ref="R1902">AVERAGE(IF(Table2[[#This Row],[Min_aerobic_1]:[Min_aerobic_2]]="NA",0,Table2[[#This Row],[Min_aerobic_1]:[Min_aerobic_2]]))</f>
        <v>8.0536695780115146E-6</v>
      </c>
    </row>
    <row r="1903" spans="1:18" x14ac:dyDescent="0.35">
      <c r="A1903" s="4" t="s">
        <v>5655</v>
      </c>
      <c r="B1903" s="4" t="s">
        <v>5656</v>
      </c>
      <c r="C1903" s="4" t="s">
        <v>5657</v>
      </c>
      <c r="D1903" s="6">
        <v>2.80879252747143E-6</v>
      </c>
      <c r="E1903" s="6">
        <v>2.3072480109674099E-6</v>
      </c>
      <c r="F1903" s="6">
        <v>2.4247635864051599E-6</v>
      </c>
      <c r="G1903" s="6">
        <v>2.2982200016419098E-6</v>
      </c>
      <c r="H1903" s="6">
        <v>4.9288959722244804E-6</v>
      </c>
      <c r="I1903" s="6">
        <v>4.9072517118600801E-6</v>
      </c>
      <c r="J1903" s="6">
        <v>5.03879096521248E-6</v>
      </c>
      <c r="K1903" s="6">
        <v>5.5419190734946498E-6</v>
      </c>
      <c r="L1903" s="6">
        <v>5.7071706840977096E-6</v>
      </c>
      <c r="M1903" s="6">
        <v>5.6365624803797298E-6</v>
      </c>
      <c r="N1903" s="4" t="b">
        <f>_xlfn.XLOOKUP(Table2[[#This Row],[Protein]],Table3[name],Table3[subloc_assigned],"")&lt;&gt;""</f>
        <v>0</v>
      </c>
      <c r="O1903" s="6" t="str" cm="1">
        <f t="array" ref="O1903">IF(Table2[[#This Row],[modeled?]]," "&amp;_xlfn.TEXTJOIN(" ",FALSE,_xlfn._xlws.FILTER(Table3[subloc_assigned],Table3[name]=Table2[[#This Row],[Protein]],""))&amp;" ","")</f>
        <v/>
      </c>
      <c r="P1903" s="6" t="b">
        <f>OR(ISNUMBER(FIND(" m ",Table2[[#This Row],[loc?]])),ISNUMBER(FIND(" mm ",Table2[[#This Row],[loc?]])))</f>
        <v>0</v>
      </c>
      <c r="Q1903" s="6" t="b">
        <f>AND(OR(ISNUMBER(FIND(" m ",Table2[[#This Row],[loc?]])),ISNUMBER(FIND(" mm ",Table2[[#This Row],[loc?]]))),SUBSTITUTE(SUBSTITUTE(Table2[[#This Row],[loc?]]," m ","")," mm ","")="")</f>
        <v>0</v>
      </c>
      <c r="R1903" s="36" cm="1">
        <f t="array" ref="R1903">AVERAGE(IF(Table2[[#This Row],[Min_aerobic_1]:[Min_aerobic_2]]="NA",0,Table2[[#This Row],[Min_aerobic_1]:[Min_aerobic_2]]))</f>
        <v>2.5580202692194201E-6</v>
      </c>
    </row>
    <row r="1904" spans="1:18" x14ac:dyDescent="0.35">
      <c r="A1904" s="4" t="s">
        <v>5658</v>
      </c>
      <c r="B1904" s="4" t="s">
        <v>5659</v>
      </c>
      <c r="C1904" s="4" t="s">
        <v>5660</v>
      </c>
      <c r="D1904" s="4">
        <v>1.10838095290502E-4</v>
      </c>
      <c r="E1904" s="6">
        <v>8.9511836155103006E-5</v>
      </c>
      <c r="F1904" s="4">
        <v>1.2916079383903101E-4</v>
      </c>
      <c r="G1904" s="4">
        <v>1.3247610913495099E-4</v>
      </c>
      <c r="H1904" s="6">
        <v>9.06391529852359E-5</v>
      </c>
      <c r="I1904" s="6">
        <v>9.2135317142801398E-5</v>
      </c>
      <c r="J1904" s="6">
        <v>9.6115689933309997E-5</v>
      </c>
      <c r="K1904" s="4">
        <v>1.0053400743466401E-4</v>
      </c>
      <c r="L1904" s="4">
        <v>1.06756979937595E-4</v>
      </c>
      <c r="M1904" s="4">
        <v>1.09066013531456E-4</v>
      </c>
      <c r="N1904" s="4" t="b">
        <f>_xlfn.XLOOKUP(Table2[[#This Row],[Protein]],Table3[name],Table3[subloc_assigned],"")&lt;&gt;""</f>
        <v>0</v>
      </c>
      <c r="O1904" s="6" t="str" cm="1">
        <f t="array" ref="O1904">IF(Table2[[#This Row],[modeled?]]," "&amp;_xlfn.TEXTJOIN(" ",FALSE,_xlfn._xlws.FILTER(Table3[subloc_assigned],Table3[name]=Table2[[#This Row],[Protein]],""))&amp;" ","")</f>
        <v/>
      </c>
      <c r="P1904" s="6" t="b">
        <f>OR(ISNUMBER(FIND(" m ",Table2[[#This Row],[loc?]])),ISNUMBER(FIND(" mm ",Table2[[#This Row],[loc?]])))</f>
        <v>0</v>
      </c>
      <c r="Q1904" s="6" t="b">
        <f>AND(OR(ISNUMBER(FIND(" m ",Table2[[#This Row],[loc?]])),ISNUMBER(FIND(" mm ",Table2[[#This Row],[loc?]]))),SUBSTITUTE(SUBSTITUTE(Table2[[#This Row],[loc?]]," m ","")," mm ","")="")</f>
        <v>0</v>
      </c>
      <c r="R1904" s="36" cm="1">
        <f t="array" ref="R1904">AVERAGE(IF(Table2[[#This Row],[Min_aerobic_1]:[Min_aerobic_2]]="NA",0,Table2[[#This Row],[Min_aerobic_1]:[Min_aerobic_2]]))</f>
        <v>1.001749657228025E-4</v>
      </c>
    </row>
    <row r="1905" spans="1:18" x14ac:dyDescent="0.35">
      <c r="A1905" s="4" t="s">
        <v>5661</v>
      </c>
      <c r="B1905" s="4" t="s">
        <v>5662</v>
      </c>
      <c r="C1905" s="4" t="s">
        <v>5663</v>
      </c>
      <c r="D1905" s="6">
        <v>8.0344222001322106E-6</v>
      </c>
      <c r="E1905" s="6">
        <v>6.7298159045433899E-6</v>
      </c>
      <c r="F1905" s="6">
        <v>8.0765434097396392E-6</v>
      </c>
      <c r="G1905" s="6">
        <v>8.8717547648706001E-6</v>
      </c>
      <c r="H1905" s="6">
        <v>8.2569058722425494E-6</v>
      </c>
      <c r="I1905" s="6">
        <v>9.1121905353298692E-6</v>
      </c>
      <c r="J1905" s="6">
        <v>9.3522121332963902E-6</v>
      </c>
      <c r="K1905" s="6">
        <v>1.0090718131238899E-5</v>
      </c>
      <c r="L1905" s="6">
        <v>1.0425911416987499E-5</v>
      </c>
      <c r="M1905" s="6">
        <v>1.0749614504499499E-5</v>
      </c>
      <c r="N1905" s="4" t="b">
        <f>_xlfn.XLOOKUP(Table2[[#This Row],[Protein]],Table3[name],Table3[subloc_assigned],"")&lt;&gt;""</f>
        <v>0</v>
      </c>
      <c r="O1905" s="6" t="str" cm="1">
        <f t="array" ref="O1905">IF(Table2[[#This Row],[modeled?]]," "&amp;_xlfn.TEXTJOIN(" ",FALSE,_xlfn._xlws.FILTER(Table3[subloc_assigned],Table3[name]=Table2[[#This Row],[Protein]],""))&amp;" ","")</f>
        <v/>
      </c>
      <c r="P1905" s="6" t="b">
        <f>OR(ISNUMBER(FIND(" m ",Table2[[#This Row],[loc?]])),ISNUMBER(FIND(" mm ",Table2[[#This Row],[loc?]])))</f>
        <v>0</v>
      </c>
      <c r="Q1905" s="6" t="b">
        <f>AND(OR(ISNUMBER(FIND(" m ",Table2[[#This Row],[loc?]])),ISNUMBER(FIND(" mm ",Table2[[#This Row],[loc?]]))),SUBSTITUTE(SUBSTITUTE(Table2[[#This Row],[loc?]]," m ","")," mm ","")="")</f>
        <v>0</v>
      </c>
      <c r="R1905" s="36" cm="1">
        <f t="array" ref="R1905">AVERAGE(IF(Table2[[#This Row],[Min_aerobic_1]:[Min_aerobic_2]]="NA",0,Table2[[#This Row],[Min_aerobic_1]:[Min_aerobic_2]]))</f>
        <v>7.3821190523378002E-6</v>
      </c>
    </row>
    <row r="1906" spans="1:18" x14ac:dyDescent="0.35">
      <c r="A1906" s="4" t="s">
        <v>5664</v>
      </c>
      <c r="B1906" s="4" t="s">
        <v>5665</v>
      </c>
      <c r="C1906" s="4" t="s">
        <v>5666</v>
      </c>
      <c r="D1906" s="6">
        <v>1.39201343379161E-5</v>
      </c>
      <c r="E1906" s="6">
        <v>1.15133631707976E-5</v>
      </c>
      <c r="F1906" s="6">
        <v>1.17645136627783E-5</v>
      </c>
      <c r="G1906" s="6">
        <v>1.1651748062258401E-5</v>
      </c>
      <c r="H1906" s="6">
        <v>1.06463118246205E-5</v>
      </c>
      <c r="I1906" s="6">
        <v>1.0476936722700099E-5</v>
      </c>
      <c r="J1906" s="6">
        <v>1.0770184617714799E-5</v>
      </c>
      <c r="K1906" s="6">
        <v>9.9108167227842495E-6</v>
      </c>
      <c r="L1906" s="6">
        <v>1.0615995772940899E-5</v>
      </c>
      <c r="M1906" s="6">
        <v>1.0604194169037599E-5</v>
      </c>
      <c r="N1906" s="4" t="b">
        <f>_xlfn.XLOOKUP(Table2[[#This Row],[Protein]],Table3[name],Table3[subloc_assigned],"")&lt;&gt;""</f>
        <v>0</v>
      </c>
      <c r="O1906" s="6" t="str" cm="1">
        <f t="array" ref="O1906">IF(Table2[[#This Row],[modeled?]]," "&amp;_xlfn.TEXTJOIN(" ",FALSE,_xlfn._xlws.FILTER(Table3[subloc_assigned],Table3[name]=Table2[[#This Row],[Protein]],""))&amp;" ","")</f>
        <v/>
      </c>
      <c r="P1906" s="6" t="b">
        <f>OR(ISNUMBER(FIND(" m ",Table2[[#This Row],[loc?]])),ISNUMBER(FIND(" mm ",Table2[[#This Row],[loc?]])))</f>
        <v>0</v>
      </c>
      <c r="Q1906" s="6" t="b">
        <f>AND(OR(ISNUMBER(FIND(" m ",Table2[[#This Row],[loc?]])),ISNUMBER(FIND(" mm ",Table2[[#This Row],[loc?]]))),SUBSTITUTE(SUBSTITUTE(Table2[[#This Row],[loc?]]," m ","")," mm ","")="")</f>
        <v>0</v>
      </c>
      <c r="R1906" s="36" cm="1">
        <f t="array" ref="R1906">AVERAGE(IF(Table2[[#This Row],[Min_aerobic_1]:[Min_aerobic_2]]="NA",0,Table2[[#This Row],[Min_aerobic_1]:[Min_aerobic_2]]))</f>
        <v>1.2716748754356851E-5</v>
      </c>
    </row>
    <row r="1907" spans="1:18" x14ac:dyDescent="0.35">
      <c r="A1907" s="4" t="s">
        <v>5667</v>
      </c>
      <c r="B1907" s="4" t="s">
        <v>5668</v>
      </c>
      <c r="C1907" s="4" t="s">
        <v>5669</v>
      </c>
      <c r="D1907" s="6">
        <v>1.49885804495396E-5</v>
      </c>
      <c r="E1907" s="6">
        <v>1.4087053731870799E-5</v>
      </c>
      <c r="F1907" s="6">
        <v>1.5971301242077398E-5</v>
      </c>
      <c r="G1907" s="6">
        <v>1.6087070153671599E-5</v>
      </c>
      <c r="H1907" s="6">
        <v>2.28413736005121E-5</v>
      </c>
      <c r="I1907" s="6">
        <v>2.1253439434533501E-5</v>
      </c>
      <c r="J1907" s="6">
        <v>2.5534129725384599E-5</v>
      </c>
      <c r="K1907" s="6">
        <v>2.5067131785098499E-5</v>
      </c>
      <c r="L1907" s="6">
        <v>2.4928625514808799E-5</v>
      </c>
      <c r="M1907" s="6">
        <v>2.5073709380540802E-5</v>
      </c>
      <c r="N1907" s="4" t="b">
        <f>_xlfn.XLOOKUP(Table2[[#This Row],[Protein]],Table3[name],Table3[subloc_assigned],"")&lt;&gt;""</f>
        <v>0</v>
      </c>
      <c r="O1907" s="6" t="str" cm="1">
        <f t="array" ref="O1907">IF(Table2[[#This Row],[modeled?]]," "&amp;_xlfn.TEXTJOIN(" ",FALSE,_xlfn._xlws.FILTER(Table3[subloc_assigned],Table3[name]=Table2[[#This Row],[Protein]],""))&amp;" ","")</f>
        <v/>
      </c>
      <c r="P1907" s="6" t="b">
        <f>OR(ISNUMBER(FIND(" m ",Table2[[#This Row],[loc?]])),ISNUMBER(FIND(" mm ",Table2[[#This Row],[loc?]])))</f>
        <v>0</v>
      </c>
      <c r="Q1907" s="6" t="b">
        <f>AND(OR(ISNUMBER(FIND(" m ",Table2[[#This Row],[loc?]])),ISNUMBER(FIND(" mm ",Table2[[#This Row],[loc?]]))),SUBSTITUTE(SUBSTITUTE(Table2[[#This Row],[loc?]]," m ","")," mm ","")="")</f>
        <v>0</v>
      </c>
      <c r="R1907" s="36" cm="1">
        <f t="array" ref="R1907">AVERAGE(IF(Table2[[#This Row],[Min_aerobic_1]:[Min_aerobic_2]]="NA",0,Table2[[#This Row],[Min_aerobic_1]:[Min_aerobic_2]]))</f>
        <v>1.4537817090705199E-5</v>
      </c>
    </row>
    <row r="1908" spans="1:18" x14ac:dyDescent="0.35">
      <c r="A1908" s="4" t="s">
        <v>5670</v>
      </c>
      <c r="B1908" s="4" t="s">
        <v>5671</v>
      </c>
      <c r="C1908" s="4" t="s">
        <v>5672</v>
      </c>
      <c r="D1908" s="6">
        <v>3.9376259957609797E-5</v>
      </c>
      <c r="E1908" s="6">
        <v>3.1066025887814702E-5</v>
      </c>
      <c r="F1908" s="6">
        <v>4.0479457632336597E-5</v>
      </c>
      <c r="G1908" s="6">
        <v>4.0491035197404198E-5</v>
      </c>
      <c r="H1908" s="6">
        <v>4.1244848074701997E-5</v>
      </c>
      <c r="I1908" s="6">
        <v>4.1565807153853798E-5</v>
      </c>
      <c r="J1908" s="6">
        <v>4.2410003713223999E-5</v>
      </c>
      <c r="K1908" s="6">
        <v>4.3748391211581002E-5</v>
      </c>
      <c r="L1908" s="6">
        <v>4.5635596590601999E-5</v>
      </c>
      <c r="M1908" s="6">
        <v>4.6232642378473E-5</v>
      </c>
      <c r="N1908" s="4" t="b">
        <f>_xlfn.XLOOKUP(Table2[[#This Row],[Protein]],Table3[name],Table3[subloc_assigned],"")&lt;&gt;""</f>
        <v>0</v>
      </c>
      <c r="O1908" s="6" t="str" cm="1">
        <f t="array" ref="O1908">IF(Table2[[#This Row],[modeled?]]," "&amp;_xlfn.TEXTJOIN(" ",FALSE,_xlfn._xlws.FILTER(Table3[subloc_assigned],Table3[name]=Table2[[#This Row],[Protein]],""))&amp;" ","")</f>
        <v/>
      </c>
      <c r="P1908" s="6" t="b">
        <f>OR(ISNUMBER(FIND(" m ",Table2[[#This Row],[loc?]])),ISNUMBER(FIND(" mm ",Table2[[#This Row],[loc?]])))</f>
        <v>0</v>
      </c>
      <c r="Q1908" s="6" t="b">
        <f>AND(OR(ISNUMBER(FIND(" m ",Table2[[#This Row],[loc?]])),ISNUMBER(FIND(" mm ",Table2[[#This Row],[loc?]]))),SUBSTITUTE(SUBSTITUTE(Table2[[#This Row],[loc?]]," m ","")," mm ","")="")</f>
        <v>0</v>
      </c>
      <c r="R1908" s="36" cm="1">
        <f t="array" ref="R1908">AVERAGE(IF(Table2[[#This Row],[Min_aerobic_1]:[Min_aerobic_2]]="NA",0,Table2[[#This Row],[Min_aerobic_1]:[Min_aerobic_2]]))</f>
        <v>3.5221142922712247E-5</v>
      </c>
    </row>
    <row r="1909" spans="1:18" x14ac:dyDescent="0.35">
      <c r="A1909" s="4" t="s">
        <v>5673</v>
      </c>
      <c r="B1909" s="4" t="s">
        <v>5674</v>
      </c>
      <c r="C1909" s="4" t="s">
        <v>5675</v>
      </c>
      <c r="D1909" s="6">
        <v>8.2642734952344507E-5</v>
      </c>
      <c r="E1909" s="6">
        <v>6.7005179140053499E-5</v>
      </c>
      <c r="F1909" s="6">
        <v>8.8993994226530795E-5</v>
      </c>
      <c r="G1909" s="6">
        <v>8.6895339185425597E-5</v>
      </c>
      <c r="H1909" s="6">
        <v>6.8039597457360498E-5</v>
      </c>
      <c r="I1909" s="6">
        <v>6.7515954527494406E-5</v>
      </c>
      <c r="J1909" s="6">
        <v>6.6196404632033501E-5</v>
      </c>
      <c r="K1909" s="6">
        <v>6.5293716821438293E-5</v>
      </c>
      <c r="L1909" s="6">
        <v>7.2835696583004402E-5</v>
      </c>
      <c r="M1909" s="6">
        <v>7.2207026532062905E-5</v>
      </c>
      <c r="N1909" s="4" t="b">
        <f>_xlfn.XLOOKUP(Table2[[#This Row],[Protein]],Table3[name],Table3[subloc_assigned],"")&lt;&gt;""</f>
        <v>1</v>
      </c>
      <c r="O1909" s="6" t="str" cm="1">
        <f t="array" ref="O1909">IF(Table2[[#This Row],[modeled?]]," "&amp;_xlfn.TEXTJOIN(" ",FALSE,_xlfn._xlws.FILTER(Table3[subloc_assigned],Table3[name]=Table2[[#This Row],[Protein]],""))&amp;" ","")</f>
        <v xml:space="preserve"> r l </v>
      </c>
      <c r="P1909" s="6" t="b">
        <f>OR(ISNUMBER(FIND(" m ",Table2[[#This Row],[loc?]])),ISNUMBER(FIND(" mm ",Table2[[#This Row],[loc?]])))</f>
        <v>0</v>
      </c>
      <c r="Q1909" s="6" t="b">
        <f>AND(OR(ISNUMBER(FIND(" m ",Table2[[#This Row],[loc?]])),ISNUMBER(FIND(" mm ",Table2[[#This Row],[loc?]]))),SUBSTITUTE(SUBSTITUTE(Table2[[#This Row],[loc?]]," m ","")," mm ","")="")</f>
        <v>0</v>
      </c>
      <c r="R1909" s="36" cm="1">
        <f t="array" ref="R1909">AVERAGE(IF(Table2[[#This Row],[Min_aerobic_1]:[Min_aerobic_2]]="NA",0,Table2[[#This Row],[Min_aerobic_1]:[Min_aerobic_2]]))</f>
        <v>7.4823957046199003E-5</v>
      </c>
    </row>
    <row r="1910" spans="1:18" x14ac:dyDescent="0.35">
      <c r="A1910" s="4" t="s">
        <v>5676</v>
      </c>
      <c r="B1910" s="4" t="s">
        <v>5677</v>
      </c>
      <c r="C1910" s="4" t="s">
        <v>5678</v>
      </c>
      <c r="D1910" s="4" t="s">
        <v>19</v>
      </c>
      <c r="E1910" s="4" t="s">
        <v>19</v>
      </c>
      <c r="F1910" s="4" t="s">
        <v>19</v>
      </c>
      <c r="G1910" s="4" t="s">
        <v>19</v>
      </c>
      <c r="H1910" s="6">
        <v>4.5189716828216303E-6</v>
      </c>
      <c r="I1910" s="6">
        <v>4.7439163484058499E-6</v>
      </c>
      <c r="J1910" s="6">
        <v>4.5409036603381603E-6</v>
      </c>
      <c r="K1910" s="6">
        <v>4.6960865954915997E-6</v>
      </c>
      <c r="L1910" s="6">
        <v>5.1380567879466796E-6</v>
      </c>
      <c r="M1910" s="6">
        <v>4.9841614432714297E-6</v>
      </c>
      <c r="N1910" s="4" t="b">
        <f>_xlfn.XLOOKUP(Table2[[#This Row],[Protein]],Table3[name],Table3[subloc_assigned],"")&lt;&gt;""</f>
        <v>0</v>
      </c>
      <c r="O1910" s="6" t="str" cm="1">
        <f t="array" ref="O1910">IF(Table2[[#This Row],[modeled?]]," "&amp;_xlfn.TEXTJOIN(" ",FALSE,_xlfn._xlws.FILTER(Table3[subloc_assigned],Table3[name]=Table2[[#This Row],[Protein]],""))&amp;" ","")</f>
        <v/>
      </c>
      <c r="P1910" s="6" t="b">
        <f>OR(ISNUMBER(FIND(" m ",Table2[[#This Row],[loc?]])),ISNUMBER(FIND(" mm ",Table2[[#This Row],[loc?]])))</f>
        <v>0</v>
      </c>
      <c r="Q1910" s="6" t="b">
        <f>AND(OR(ISNUMBER(FIND(" m ",Table2[[#This Row],[loc?]])),ISNUMBER(FIND(" mm ",Table2[[#This Row],[loc?]]))),SUBSTITUTE(SUBSTITUTE(Table2[[#This Row],[loc?]]," m ","")," mm ","")="")</f>
        <v>0</v>
      </c>
      <c r="R1910" s="36" cm="1">
        <f t="array" ref="R1910">AVERAGE(IF(Table2[[#This Row],[Min_aerobic_1]:[Min_aerobic_2]]="NA",0,Table2[[#This Row],[Min_aerobic_1]:[Min_aerobic_2]]))</f>
        <v>0</v>
      </c>
    </row>
    <row r="1911" spans="1:18" x14ac:dyDescent="0.35">
      <c r="A1911" s="4" t="s">
        <v>5679</v>
      </c>
      <c r="B1911" s="4" t="s">
        <v>5680</v>
      </c>
      <c r="C1911" s="4" t="s">
        <v>5681</v>
      </c>
      <c r="D1911" s="6">
        <v>3.2031773577058902E-5</v>
      </c>
      <c r="E1911" s="6">
        <v>2.9966524716664301E-5</v>
      </c>
      <c r="F1911" s="6">
        <v>3.5442367842169502E-5</v>
      </c>
      <c r="G1911" s="6">
        <v>3.5858837177387399E-5</v>
      </c>
      <c r="H1911" s="6">
        <v>4.89928121897674E-5</v>
      </c>
      <c r="I1911" s="6">
        <v>4.8836736881139499E-5</v>
      </c>
      <c r="J1911" s="6">
        <v>5.1533770799864599E-5</v>
      </c>
      <c r="K1911" s="6">
        <v>5.5179613534816798E-5</v>
      </c>
      <c r="L1911" s="6">
        <v>6.1245828783287496E-5</v>
      </c>
      <c r="M1911" s="6">
        <v>6.0221836603852097E-5</v>
      </c>
      <c r="N1911" s="4" t="b">
        <f>_xlfn.XLOOKUP(Table2[[#This Row],[Protein]],Table3[name],Table3[subloc_assigned],"")&lt;&gt;""</f>
        <v>0</v>
      </c>
      <c r="O1911" s="6" t="str" cm="1">
        <f t="array" ref="O1911">IF(Table2[[#This Row],[modeled?]]," "&amp;_xlfn.TEXTJOIN(" ",FALSE,_xlfn._xlws.FILTER(Table3[subloc_assigned],Table3[name]=Table2[[#This Row],[Protein]],""))&amp;" ","")</f>
        <v/>
      </c>
      <c r="P1911" s="6" t="b">
        <f>OR(ISNUMBER(FIND(" m ",Table2[[#This Row],[loc?]])),ISNUMBER(FIND(" mm ",Table2[[#This Row],[loc?]])))</f>
        <v>0</v>
      </c>
      <c r="Q1911" s="6" t="b">
        <f>AND(OR(ISNUMBER(FIND(" m ",Table2[[#This Row],[loc?]])),ISNUMBER(FIND(" mm ",Table2[[#This Row],[loc?]]))),SUBSTITUTE(SUBSTITUTE(Table2[[#This Row],[loc?]]," m ","")," mm ","")="")</f>
        <v>0</v>
      </c>
      <c r="R1911" s="36" cm="1">
        <f t="array" ref="R1911">AVERAGE(IF(Table2[[#This Row],[Min_aerobic_1]:[Min_aerobic_2]]="NA",0,Table2[[#This Row],[Min_aerobic_1]:[Min_aerobic_2]]))</f>
        <v>3.0999149146861601E-5</v>
      </c>
    </row>
    <row r="1912" spans="1:18" x14ac:dyDescent="0.35">
      <c r="A1912" s="4" t="s">
        <v>5682</v>
      </c>
      <c r="B1912" s="4" t="s">
        <v>5683</v>
      </c>
      <c r="C1912" s="4" t="s">
        <v>5684</v>
      </c>
      <c r="D1912" s="4" t="s">
        <v>19</v>
      </c>
      <c r="E1912" s="4" t="s">
        <v>19</v>
      </c>
      <c r="F1912" s="4" t="s">
        <v>19</v>
      </c>
      <c r="G1912" s="4" t="s">
        <v>19</v>
      </c>
      <c r="H1912" s="6">
        <v>2.9292034546461699E-7</v>
      </c>
      <c r="I1912" s="6">
        <v>2.9106473958697599E-7</v>
      </c>
      <c r="J1912" s="6">
        <v>3.1608773127864901E-7</v>
      </c>
      <c r="K1912" s="6">
        <v>2.7608357166220899E-7</v>
      </c>
      <c r="L1912" s="6">
        <v>2.8063732142604701E-7</v>
      </c>
      <c r="M1912" s="6">
        <v>3.0787813903037402E-7</v>
      </c>
      <c r="N1912" s="4" t="b">
        <f>_xlfn.XLOOKUP(Table2[[#This Row],[Protein]],Table3[name],Table3[subloc_assigned],"")&lt;&gt;""</f>
        <v>0</v>
      </c>
      <c r="O1912" s="6" t="str" cm="1">
        <f t="array" ref="O1912">IF(Table2[[#This Row],[modeled?]]," "&amp;_xlfn.TEXTJOIN(" ",FALSE,_xlfn._xlws.FILTER(Table3[subloc_assigned],Table3[name]=Table2[[#This Row],[Protein]],""))&amp;" ","")</f>
        <v/>
      </c>
      <c r="P1912" s="6" t="b">
        <f>OR(ISNUMBER(FIND(" m ",Table2[[#This Row],[loc?]])),ISNUMBER(FIND(" mm ",Table2[[#This Row],[loc?]])))</f>
        <v>0</v>
      </c>
      <c r="Q1912" s="6" t="b">
        <f>AND(OR(ISNUMBER(FIND(" m ",Table2[[#This Row],[loc?]])),ISNUMBER(FIND(" mm ",Table2[[#This Row],[loc?]]))),SUBSTITUTE(SUBSTITUTE(Table2[[#This Row],[loc?]]," m ","")," mm ","")="")</f>
        <v>0</v>
      </c>
      <c r="R1912" s="36" cm="1">
        <f t="array" ref="R1912">AVERAGE(IF(Table2[[#This Row],[Min_aerobic_1]:[Min_aerobic_2]]="NA",0,Table2[[#This Row],[Min_aerobic_1]:[Min_aerobic_2]]))</f>
        <v>0</v>
      </c>
    </row>
    <row r="1913" spans="1:18" x14ac:dyDescent="0.35">
      <c r="A1913" s="4" t="s">
        <v>5685</v>
      </c>
      <c r="B1913" s="4" t="s">
        <v>5686</v>
      </c>
      <c r="C1913" s="4" t="s">
        <v>5687</v>
      </c>
      <c r="D1913" s="6">
        <v>9.0327737422447398E-7</v>
      </c>
      <c r="E1913" s="6">
        <v>7.3998219953243805E-7</v>
      </c>
      <c r="F1913" s="6">
        <v>8.9383186864516001E-7</v>
      </c>
      <c r="G1913" s="6">
        <v>8.8985013269510403E-7</v>
      </c>
      <c r="H1913" s="6">
        <v>1.4739116915038799E-6</v>
      </c>
      <c r="I1913" s="6">
        <v>1.4260606749281999E-6</v>
      </c>
      <c r="J1913" s="6">
        <v>1.62930596115772E-6</v>
      </c>
      <c r="K1913" s="6">
        <v>1.57105054911011E-6</v>
      </c>
      <c r="L1913" s="6">
        <v>1.67457818878079E-6</v>
      </c>
      <c r="M1913" s="6">
        <v>1.61654913268367E-6</v>
      </c>
      <c r="N1913" s="4" t="b">
        <f>_xlfn.XLOOKUP(Table2[[#This Row],[Protein]],Table3[name],Table3[subloc_assigned],"")&lt;&gt;""</f>
        <v>0</v>
      </c>
      <c r="O1913" s="6" t="str" cm="1">
        <f t="array" ref="O1913">IF(Table2[[#This Row],[modeled?]]," "&amp;_xlfn.TEXTJOIN(" ",FALSE,_xlfn._xlws.FILTER(Table3[subloc_assigned],Table3[name]=Table2[[#This Row],[Protein]],""))&amp;" ","")</f>
        <v/>
      </c>
      <c r="P1913" s="6" t="b">
        <f>OR(ISNUMBER(FIND(" m ",Table2[[#This Row],[loc?]])),ISNUMBER(FIND(" mm ",Table2[[#This Row],[loc?]])))</f>
        <v>0</v>
      </c>
      <c r="Q1913" s="6" t="b">
        <f>AND(OR(ISNUMBER(FIND(" m ",Table2[[#This Row],[loc?]])),ISNUMBER(FIND(" mm ",Table2[[#This Row],[loc?]]))),SUBSTITUTE(SUBSTITUTE(Table2[[#This Row],[loc?]]," m ","")," mm ","")="")</f>
        <v>0</v>
      </c>
      <c r="R1913" s="36" cm="1">
        <f t="array" ref="R1913">AVERAGE(IF(Table2[[#This Row],[Min_aerobic_1]:[Min_aerobic_2]]="NA",0,Table2[[#This Row],[Min_aerobic_1]:[Min_aerobic_2]]))</f>
        <v>8.2162978687845601E-7</v>
      </c>
    </row>
    <row r="1914" spans="1:18" x14ac:dyDescent="0.35">
      <c r="A1914" s="4" t="s">
        <v>5688</v>
      </c>
      <c r="B1914" s="4" t="s">
        <v>5689</v>
      </c>
      <c r="C1914" s="4" t="s">
        <v>5690</v>
      </c>
      <c r="D1914" s="6">
        <v>7.9713423245383403E-6</v>
      </c>
      <c r="E1914" s="6">
        <v>7.1437370713060298E-6</v>
      </c>
      <c r="F1914" s="6">
        <v>8.1910082965598994E-6</v>
      </c>
      <c r="G1914" s="6">
        <v>8.2389540808722996E-6</v>
      </c>
      <c r="H1914" s="6">
        <v>1.34145439869931E-5</v>
      </c>
      <c r="I1914" s="6">
        <v>1.35737226458296E-5</v>
      </c>
      <c r="J1914" s="6">
        <v>1.3206616498747099E-5</v>
      </c>
      <c r="K1914" s="6">
        <v>1.3495484021276E-5</v>
      </c>
      <c r="L1914" s="6">
        <v>1.4577901847786299E-5</v>
      </c>
      <c r="M1914" s="6">
        <v>1.40827307235657E-5</v>
      </c>
      <c r="N1914" s="4" t="b">
        <f>_xlfn.XLOOKUP(Table2[[#This Row],[Protein]],Table3[name],Table3[subloc_assigned],"")&lt;&gt;""</f>
        <v>0</v>
      </c>
      <c r="O1914" s="6" t="str" cm="1">
        <f t="array" ref="O1914">IF(Table2[[#This Row],[modeled?]]," "&amp;_xlfn.TEXTJOIN(" ",FALSE,_xlfn._xlws.FILTER(Table3[subloc_assigned],Table3[name]=Table2[[#This Row],[Protein]],""))&amp;" ","")</f>
        <v/>
      </c>
      <c r="P1914" s="6" t="b">
        <f>OR(ISNUMBER(FIND(" m ",Table2[[#This Row],[loc?]])),ISNUMBER(FIND(" mm ",Table2[[#This Row],[loc?]])))</f>
        <v>0</v>
      </c>
      <c r="Q1914" s="6" t="b">
        <f>AND(OR(ISNUMBER(FIND(" m ",Table2[[#This Row],[loc?]])),ISNUMBER(FIND(" mm ",Table2[[#This Row],[loc?]]))),SUBSTITUTE(SUBSTITUTE(Table2[[#This Row],[loc?]]," m ","")," mm ","")="")</f>
        <v>0</v>
      </c>
      <c r="R1914" s="36" cm="1">
        <f t="array" ref="R1914">AVERAGE(IF(Table2[[#This Row],[Min_aerobic_1]:[Min_aerobic_2]]="NA",0,Table2[[#This Row],[Min_aerobic_1]:[Min_aerobic_2]]))</f>
        <v>7.5575396979221855E-6</v>
      </c>
    </row>
    <row r="1915" spans="1:18" x14ac:dyDescent="0.35">
      <c r="A1915" s="4" t="s">
        <v>5691</v>
      </c>
      <c r="B1915" s="4" t="s">
        <v>5692</v>
      </c>
      <c r="C1915" s="4" t="s">
        <v>5693</v>
      </c>
      <c r="D1915" s="4">
        <v>5.1160128665324995E-4</v>
      </c>
      <c r="E1915" s="4">
        <v>5.5086642485346296E-4</v>
      </c>
      <c r="F1915" s="4">
        <v>5.6658610593149404E-4</v>
      </c>
      <c r="G1915" s="4">
        <v>6.0157358953002104E-4</v>
      </c>
      <c r="H1915" s="4">
        <v>4.2784030435645001E-4</v>
      </c>
      <c r="I1915" s="4">
        <v>4.3192025470155799E-4</v>
      </c>
      <c r="J1915" s="4">
        <v>4.5070395763471702E-4</v>
      </c>
      <c r="K1915" s="4">
        <v>4.6502024689381699E-4</v>
      </c>
      <c r="L1915" s="4">
        <v>4.84677598941424E-4</v>
      </c>
      <c r="M1915" s="4">
        <v>4.8225282843384801E-4</v>
      </c>
      <c r="N1915" s="4" t="b">
        <f>_xlfn.XLOOKUP(Table2[[#This Row],[Protein]],Table3[name],Table3[subloc_assigned],"")&lt;&gt;""</f>
        <v>0</v>
      </c>
      <c r="O1915" s="6" t="str" cm="1">
        <f t="array" ref="O1915">IF(Table2[[#This Row],[modeled?]]," "&amp;_xlfn.TEXTJOIN(" ",FALSE,_xlfn._xlws.FILTER(Table3[subloc_assigned],Table3[name]=Table2[[#This Row],[Protein]],""))&amp;" ","")</f>
        <v/>
      </c>
      <c r="P1915" s="6" t="b">
        <f>OR(ISNUMBER(FIND(" m ",Table2[[#This Row],[loc?]])),ISNUMBER(FIND(" mm ",Table2[[#This Row],[loc?]])))</f>
        <v>0</v>
      </c>
      <c r="Q1915" s="6" t="b">
        <f>AND(OR(ISNUMBER(FIND(" m ",Table2[[#This Row],[loc?]])),ISNUMBER(FIND(" mm ",Table2[[#This Row],[loc?]]))),SUBSTITUTE(SUBSTITUTE(Table2[[#This Row],[loc?]]," m ","")," mm ","")="")</f>
        <v>0</v>
      </c>
      <c r="R1915" s="36" cm="1">
        <f t="array" ref="R1915">AVERAGE(IF(Table2[[#This Row],[Min_aerobic_1]:[Min_aerobic_2]]="NA",0,Table2[[#This Row],[Min_aerobic_1]:[Min_aerobic_2]]))</f>
        <v>5.3123385575335651E-4</v>
      </c>
    </row>
    <row r="1916" spans="1:18" x14ac:dyDescent="0.35">
      <c r="A1916" s="4" t="s">
        <v>5694</v>
      </c>
      <c r="B1916" s="4" t="s">
        <v>5695</v>
      </c>
      <c r="C1916" s="4" t="s">
        <v>5695</v>
      </c>
      <c r="D1916" s="6">
        <v>3.4246614450557997E-5</v>
      </c>
      <c r="E1916" s="6">
        <v>3.6712562169841498E-5</v>
      </c>
      <c r="F1916" s="6">
        <v>3.8778246962086198E-5</v>
      </c>
      <c r="G1916" s="6">
        <v>4.09185856309833E-5</v>
      </c>
      <c r="H1916" s="6">
        <v>3.7084284794283899E-5</v>
      </c>
      <c r="I1916" s="6">
        <v>3.6265933943108301E-5</v>
      </c>
      <c r="J1916" s="6">
        <v>3.7714405282737598E-5</v>
      </c>
      <c r="K1916" s="6">
        <v>3.5346912400747501E-5</v>
      </c>
      <c r="L1916" s="6">
        <v>3.8160644272781501E-5</v>
      </c>
      <c r="M1916" s="6">
        <v>3.8390253742178002E-5</v>
      </c>
      <c r="N1916" s="4" t="b">
        <f>_xlfn.XLOOKUP(Table2[[#This Row],[Protein]],Table3[name],Table3[subloc_assigned],"")&lt;&gt;""</f>
        <v>0</v>
      </c>
      <c r="O1916" s="6" t="str" cm="1">
        <f t="array" ref="O1916">IF(Table2[[#This Row],[modeled?]]," "&amp;_xlfn.TEXTJOIN(" ",FALSE,_xlfn._xlws.FILTER(Table3[subloc_assigned],Table3[name]=Table2[[#This Row],[Protein]],""))&amp;" ","")</f>
        <v/>
      </c>
      <c r="P1916" s="6" t="b">
        <f>OR(ISNUMBER(FIND(" m ",Table2[[#This Row],[loc?]])),ISNUMBER(FIND(" mm ",Table2[[#This Row],[loc?]])))</f>
        <v>0</v>
      </c>
      <c r="Q1916" s="6" t="b">
        <f>AND(OR(ISNUMBER(FIND(" m ",Table2[[#This Row],[loc?]])),ISNUMBER(FIND(" mm ",Table2[[#This Row],[loc?]]))),SUBSTITUTE(SUBSTITUTE(Table2[[#This Row],[loc?]]," m ","")," mm ","")="")</f>
        <v>0</v>
      </c>
      <c r="R1916" s="36" cm="1">
        <f t="array" ref="R1916">AVERAGE(IF(Table2[[#This Row],[Min_aerobic_1]:[Min_aerobic_2]]="NA",0,Table2[[#This Row],[Min_aerobic_1]:[Min_aerobic_2]]))</f>
        <v>3.5479588310199747E-5</v>
      </c>
    </row>
    <row r="1917" spans="1:18" x14ac:dyDescent="0.35">
      <c r="A1917" s="4" t="s">
        <v>5696</v>
      </c>
      <c r="B1917" s="4" t="s">
        <v>5697</v>
      </c>
      <c r="C1917" s="4" t="s">
        <v>5698</v>
      </c>
      <c r="D1917" s="4" t="s">
        <v>19</v>
      </c>
      <c r="E1917" s="4" t="s">
        <v>19</v>
      </c>
      <c r="F1917" s="4" t="s">
        <v>19</v>
      </c>
      <c r="G1917" s="4" t="s">
        <v>19</v>
      </c>
      <c r="H1917" s="6">
        <v>1.02346525967329E-5</v>
      </c>
      <c r="I1917" s="6">
        <v>1.0586553955704001E-5</v>
      </c>
      <c r="J1917" s="6">
        <v>1.0480560015233699E-5</v>
      </c>
      <c r="K1917" s="6">
        <v>8.9055299135741504E-6</v>
      </c>
      <c r="L1917" s="6">
        <v>9.7555096788573199E-6</v>
      </c>
      <c r="M1917" s="6">
        <v>9.90032124111494E-6</v>
      </c>
      <c r="N1917" s="4" t="b">
        <f>_xlfn.XLOOKUP(Table2[[#This Row],[Protein]],Table3[name],Table3[subloc_assigned],"")&lt;&gt;""</f>
        <v>0</v>
      </c>
      <c r="O1917" s="6" t="str" cm="1">
        <f t="array" ref="O1917">IF(Table2[[#This Row],[modeled?]]," "&amp;_xlfn.TEXTJOIN(" ",FALSE,_xlfn._xlws.FILTER(Table3[subloc_assigned],Table3[name]=Table2[[#This Row],[Protein]],""))&amp;" ","")</f>
        <v/>
      </c>
      <c r="P1917" s="6" t="b">
        <f>OR(ISNUMBER(FIND(" m ",Table2[[#This Row],[loc?]])),ISNUMBER(FIND(" mm ",Table2[[#This Row],[loc?]])))</f>
        <v>0</v>
      </c>
      <c r="Q1917" s="6" t="b">
        <f>AND(OR(ISNUMBER(FIND(" m ",Table2[[#This Row],[loc?]])),ISNUMBER(FIND(" mm ",Table2[[#This Row],[loc?]]))),SUBSTITUTE(SUBSTITUTE(Table2[[#This Row],[loc?]]," m ","")," mm ","")="")</f>
        <v>0</v>
      </c>
      <c r="R1917" s="36" cm="1">
        <f t="array" ref="R1917">AVERAGE(IF(Table2[[#This Row],[Min_aerobic_1]:[Min_aerobic_2]]="NA",0,Table2[[#This Row],[Min_aerobic_1]:[Min_aerobic_2]]))</f>
        <v>0</v>
      </c>
    </row>
    <row r="1918" spans="1:18" x14ac:dyDescent="0.35">
      <c r="A1918" s="4" t="s">
        <v>5699</v>
      </c>
      <c r="B1918" s="4" t="s">
        <v>5700</v>
      </c>
      <c r="C1918" s="4" t="s">
        <v>5701</v>
      </c>
      <c r="D1918" s="6">
        <v>2.8941536701790499E-5</v>
      </c>
      <c r="E1918" s="6">
        <v>2.6156492641708099E-5</v>
      </c>
      <c r="F1918" s="6">
        <v>3.1586402876062303E-5</v>
      </c>
      <c r="G1918" s="6">
        <v>3.2140185843363499E-5</v>
      </c>
      <c r="H1918" s="6">
        <v>2.9790376012654299E-5</v>
      </c>
      <c r="I1918" s="6">
        <v>2.52936141669304E-5</v>
      </c>
      <c r="J1918" s="6">
        <v>3.6950543392764701E-5</v>
      </c>
      <c r="K1918" s="6">
        <v>3.2829463485476602E-5</v>
      </c>
      <c r="L1918" s="6">
        <v>3.0706167908637102E-5</v>
      </c>
      <c r="M1918" s="6">
        <v>3.82682084278542E-5</v>
      </c>
      <c r="N1918" s="4" t="b">
        <f>_xlfn.XLOOKUP(Table2[[#This Row],[Protein]],Table3[name],Table3[subloc_assigned],"")&lt;&gt;""</f>
        <v>0</v>
      </c>
      <c r="O1918" s="6" t="str" cm="1">
        <f t="array" ref="O1918">IF(Table2[[#This Row],[modeled?]]," "&amp;_xlfn.TEXTJOIN(" ",FALSE,_xlfn._xlws.FILTER(Table3[subloc_assigned],Table3[name]=Table2[[#This Row],[Protein]],""))&amp;" ","")</f>
        <v/>
      </c>
      <c r="P1918" s="6" t="b">
        <f>OR(ISNUMBER(FIND(" m ",Table2[[#This Row],[loc?]])),ISNUMBER(FIND(" mm ",Table2[[#This Row],[loc?]])))</f>
        <v>0</v>
      </c>
      <c r="Q1918" s="6" t="b">
        <f>AND(OR(ISNUMBER(FIND(" m ",Table2[[#This Row],[loc?]])),ISNUMBER(FIND(" mm ",Table2[[#This Row],[loc?]]))),SUBSTITUTE(SUBSTITUTE(Table2[[#This Row],[loc?]]," m ","")," mm ","")="")</f>
        <v>0</v>
      </c>
      <c r="R1918" s="36" cm="1">
        <f t="array" ref="R1918">AVERAGE(IF(Table2[[#This Row],[Min_aerobic_1]:[Min_aerobic_2]]="NA",0,Table2[[#This Row],[Min_aerobic_1]:[Min_aerobic_2]]))</f>
        <v>2.7549014671749299E-5</v>
      </c>
    </row>
    <row r="1919" spans="1:18" x14ac:dyDescent="0.35">
      <c r="A1919" s="4" t="s">
        <v>5702</v>
      </c>
      <c r="B1919" s="4" t="s">
        <v>5703</v>
      </c>
      <c r="C1919" s="4" t="s">
        <v>5704</v>
      </c>
      <c r="D1919" s="6">
        <v>1.88875233368132E-5</v>
      </c>
      <c r="E1919" s="6">
        <v>1.5384654443321099E-5</v>
      </c>
      <c r="F1919" s="6">
        <v>1.9361587414257999E-5</v>
      </c>
      <c r="G1919" s="6">
        <v>1.9900387555514701E-5</v>
      </c>
      <c r="H1919" s="6">
        <v>1.24826384686288E-5</v>
      </c>
      <c r="I1919" s="6">
        <v>1.22168604457594E-5</v>
      </c>
      <c r="J1919" s="6">
        <v>1.26905159959379E-5</v>
      </c>
      <c r="K1919" s="6">
        <v>1.3009794750456801E-5</v>
      </c>
      <c r="L1919" s="6">
        <v>1.44709688042349E-5</v>
      </c>
      <c r="M1919" s="6">
        <v>1.40642812081813E-5</v>
      </c>
      <c r="N1919" s="4" t="b">
        <f>_xlfn.XLOOKUP(Table2[[#This Row],[Protein]],Table3[name],Table3[subloc_assigned],"")&lt;&gt;""</f>
        <v>0</v>
      </c>
      <c r="O1919" s="6" t="str" cm="1">
        <f t="array" ref="O1919">IF(Table2[[#This Row],[modeled?]]," "&amp;_xlfn.TEXTJOIN(" ",FALSE,_xlfn._xlws.FILTER(Table3[subloc_assigned],Table3[name]=Table2[[#This Row],[Protein]],""))&amp;" ","")</f>
        <v/>
      </c>
      <c r="P1919" s="6" t="b">
        <f>OR(ISNUMBER(FIND(" m ",Table2[[#This Row],[loc?]])),ISNUMBER(FIND(" mm ",Table2[[#This Row],[loc?]])))</f>
        <v>0</v>
      </c>
      <c r="Q1919" s="6" t="b">
        <f>AND(OR(ISNUMBER(FIND(" m ",Table2[[#This Row],[loc?]])),ISNUMBER(FIND(" mm ",Table2[[#This Row],[loc?]]))),SUBSTITUTE(SUBSTITUTE(Table2[[#This Row],[loc?]]," m ","")," mm ","")="")</f>
        <v>0</v>
      </c>
      <c r="R1919" s="36" cm="1">
        <f t="array" ref="R1919">AVERAGE(IF(Table2[[#This Row],[Min_aerobic_1]:[Min_aerobic_2]]="NA",0,Table2[[#This Row],[Min_aerobic_1]:[Min_aerobic_2]]))</f>
        <v>1.7136088890067148E-5</v>
      </c>
    </row>
    <row r="1920" spans="1:18" x14ac:dyDescent="0.35">
      <c r="A1920" s="4" t="s">
        <v>5705</v>
      </c>
      <c r="B1920" s="4" t="s">
        <v>5706</v>
      </c>
      <c r="C1920" s="4" t="s">
        <v>5707</v>
      </c>
      <c r="D1920" s="6">
        <v>1.25417109098954E-5</v>
      </c>
      <c r="E1920" s="6">
        <v>1.2597618922600199E-5</v>
      </c>
      <c r="F1920" s="6">
        <v>1.36069944642708E-5</v>
      </c>
      <c r="G1920" s="6">
        <v>1.3316322257305301E-5</v>
      </c>
      <c r="H1920" s="6">
        <v>7.0769892309810203E-6</v>
      </c>
      <c r="I1920" s="6">
        <v>7.5182932220590804E-6</v>
      </c>
      <c r="J1920" s="6">
        <v>7.1373286397027202E-6</v>
      </c>
      <c r="K1920" s="6">
        <v>8.1755283009996103E-6</v>
      </c>
      <c r="L1920" s="6">
        <v>8.5024886921374001E-6</v>
      </c>
      <c r="M1920" s="6">
        <v>8.0316857830477298E-6</v>
      </c>
      <c r="N1920" s="4" t="b">
        <f>_xlfn.XLOOKUP(Table2[[#This Row],[Protein]],Table3[name],Table3[subloc_assigned],"")&lt;&gt;""</f>
        <v>0</v>
      </c>
      <c r="O1920" s="6" t="str" cm="1">
        <f t="array" ref="O1920">IF(Table2[[#This Row],[modeled?]]," "&amp;_xlfn.TEXTJOIN(" ",FALSE,_xlfn._xlws.FILTER(Table3[subloc_assigned],Table3[name]=Table2[[#This Row],[Protein]],""))&amp;" ","")</f>
        <v/>
      </c>
      <c r="P1920" s="6" t="b">
        <f>OR(ISNUMBER(FIND(" m ",Table2[[#This Row],[loc?]])),ISNUMBER(FIND(" mm ",Table2[[#This Row],[loc?]])))</f>
        <v>0</v>
      </c>
      <c r="Q1920" s="6" t="b">
        <f>AND(OR(ISNUMBER(FIND(" m ",Table2[[#This Row],[loc?]])),ISNUMBER(FIND(" mm ",Table2[[#This Row],[loc?]]))),SUBSTITUTE(SUBSTITUTE(Table2[[#This Row],[loc?]]," m ","")," mm ","")="")</f>
        <v>0</v>
      </c>
      <c r="R1920" s="36" cm="1">
        <f t="array" ref="R1920">AVERAGE(IF(Table2[[#This Row],[Min_aerobic_1]:[Min_aerobic_2]]="NA",0,Table2[[#This Row],[Min_aerobic_1]:[Min_aerobic_2]]))</f>
        <v>1.25696649162478E-5</v>
      </c>
    </row>
    <row r="1921" spans="1:18" x14ac:dyDescent="0.35">
      <c r="A1921" s="4" t="s">
        <v>5708</v>
      </c>
      <c r="B1921" s="4" t="s">
        <v>5709</v>
      </c>
      <c r="C1921" s="4" t="s">
        <v>5710</v>
      </c>
      <c r="D1921" s="6">
        <v>7.7639931161730096E-6</v>
      </c>
      <c r="E1921" s="6">
        <v>6.6914160288612099E-6</v>
      </c>
      <c r="F1921" s="6">
        <v>9.5890973362011101E-6</v>
      </c>
      <c r="G1921" s="6">
        <v>9.2121285312411E-6</v>
      </c>
      <c r="H1921" s="6">
        <v>6.13291864555126E-6</v>
      </c>
      <c r="I1921" s="6">
        <v>5.5207464080544296E-6</v>
      </c>
      <c r="J1921" s="6">
        <v>5.9947530176875399E-6</v>
      </c>
      <c r="K1921" s="6">
        <v>6.6506833859313804E-6</v>
      </c>
      <c r="L1921" s="6">
        <v>6.9375786319621104E-6</v>
      </c>
      <c r="M1921" s="6">
        <v>7.5051354767999403E-6</v>
      </c>
      <c r="N1921" s="4" t="b">
        <f>_xlfn.XLOOKUP(Table2[[#This Row],[Protein]],Table3[name],Table3[subloc_assigned],"")&lt;&gt;""</f>
        <v>0</v>
      </c>
      <c r="O1921" s="6" t="str" cm="1">
        <f t="array" ref="O1921">IF(Table2[[#This Row],[modeled?]]," "&amp;_xlfn.TEXTJOIN(" ",FALSE,_xlfn._xlws.FILTER(Table3[subloc_assigned],Table3[name]=Table2[[#This Row],[Protein]],""))&amp;" ","")</f>
        <v/>
      </c>
      <c r="P1921" s="6" t="b">
        <f>OR(ISNUMBER(FIND(" m ",Table2[[#This Row],[loc?]])),ISNUMBER(FIND(" mm ",Table2[[#This Row],[loc?]])))</f>
        <v>0</v>
      </c>
      <c r="Q1921" s="6" t="b">
        <f>AND(OR(ISNUMBER(FIND(" m ",Table2[[#This Row],[loc?]])),ISNUMBER(FIND(" mm ",Table2[[#This Row],[loc?]]))),SUBSTITUTE(SUBSTITUTE(Table2[[#This Row],[loc?]]," m ","")," mm ","")="")</f>
        <v>0</v>
      </c>
      <c r="R1921" s="36" cm="1">
        <f t="array" ref="R1921">AVERAGE(IF(Table2[[#This Row],[Min_aerobic_1]:[Min_aerobic_2]]="NA",0,Table2[[#This Row],[Min_aerobic_1]:[Min_aerobic_2]]))</f>
        <v>7.2277045725171097E-6</v>
      </c>
    </row>
    <row r="1922" spans="1:18" x14ac:dyDescent="0.35">
      <c r="A1922" s="4" t="s">
        <v>5711</v>
      </c>
      <c r="B1922" s="4" t="s">
        <v>5712</v>
      </c>
      <c r="C1922" s="4" t="s">
        <v>5713</v>
      </c>
      <c r="D1922" s="6">
        <v>3.3553816387413501E-6</v>
      </c>
      <c r="E1922" s="6">
        <v>3.0658264549698701E-6</v>
      </c>
      <c r="F1922" s="6">
        <v>3.3123043605391599E-6</v>
      </c>
      <c r="G1922" s="6">
        <v>3.5694765149453201E-6</v>
      </c>
      <c r="H1922" s="4" t="s">
        <v>19</v>
      </c>
      <c r="I1922" s="4" t="s">
        <v>19</v>
      </c>
      <c r="J1922" s="4" t="s">
        <v>19</v>
      </c>
      <c r="K1922" s="4" t="s">
        <v>19</v>
      </c>
      <c r="L1922" s="4" t="s">
        <v>19</v>
      </c>
      <c r="M1922" s="4" t="s">
        <v>19</v>
      </c>
      <c r="N1922" s="4" t="b">
        <f>_xlfn.XLOOKUP(Table2[[#This Row],[Protein]],Table3[name],Table3[subloc_assigned],"")&lt;&gt;""</f>
        <v>0</v>
      </c>
      <c r="O1922" s="6" t="str" cm="1">
        <f t="array" ref="O1922">IF(Table2[[#This Row],[modeled?]]," "&amp;_xlfn.TEXTJOIN(" ",FALSE,_xlfn._xlws.FILTER(Table3[subloc_assigned],Table3[name]=Table2[[#This Row],[Protein]],""))&amp;" ","")</f>
        <v/>
      </c>
      <c r="P1922" s="6" t="b">
        <f>OR(ISNUMBER(FIND(" m ",Table2[[#This Row],[loc?]])),ISNUMBER(FIND(" mm ",Table2[[#This Row],[loc?]])))</f>
        <v>0</v>
      </c>
      <c r="Q1922" s="6" t="b">
        <f>AND(OR(ISNUMBER(FIND(" m ",Table2[[#This Row],[loc?]])),ISNUMBER(FIND(" mm ",Table2[[#This Row],[loc?]]))),SUBSTITUTE(SUBSTITUTE(Table2[[#This Row],[loc?]]," m ","")," mm ","")="")</f>
        <v>0</v>
      </c>
      <c r="R1922" s="36" cm="1">
        <f t="array" ref="R1922">AVERAGE(IF(Table2[[#This Row],[Min_aerobic_1]:[Min_aerobic_2]]="NA",0,Table2[[#This Row],[Min_aerobic_1]:[Min_aerobic_2]]))</f>
        <v>3.2106040468556099E-6</v>
      </c>
    </row>
    <row r="1923" spans="1:18" x14ac:dyDescent="0.35">
      <c r="A1923" s="4" t="s">
        <v>5714</v>
      </c>
      <c r="B1923" s="4" t="s">
        <v>5715</v>
      </c>
      <c r="C1923" s="4" t="s">
        <v>5716</v>
      </c>
      <c r="D1923" s="6">
        <v>5.8296649843887596E-6</v>
      </c>
      <c r="E1923" s="6">
        <v>6.5975437745756602E-6</v>
      </c>
      <c r="F1923" s="6">
        <v>7.6107794781077099E-6</v>
      </c>
      <c r="G1923" s="6">
        <v>8.4009313399392204E-6</v>
      </c>
      <c r="H1923" s="6">
        <v>3.0566994808315599E-6</v>
      </c>
      <c r="I1923" s="6">
        <v>3.1893542061382798E-6</v>
      </c>
      <c r="J1923" s="6">
        <v>3.2862027039630601E-6</v>
      </c>
      <c r="K1923" s="6">
        <v>4.0603963913644904E-6</v>
      </c>
      <c r="L1923" s="6">
        <v>4.29314354015058E-6</v>
      </c>
      <c r="M1923" s="6">
        <v>4.1240197424327301E-6</v>
      </c>
      <c r="N1923" s="4" t="b">
        <f>_xlfn.XLOOKUP(Table2[[#This Row],[Protein]],Table3[name],Table3[subloc_assigned],"")&lt;&gt;""</f>
        <v>0</v>
      </c>
      <c r="O1923" s="6" t="str" cm="1">
        <f t="array" ref="O1923">IF(Table2[[#This Row],[modeled?]]," "&amp;_xlfn.TEXTJOIN(" ",FALSE,_xlfn._xlws.FILTER(Table3[subloc_assigned],Table3[name]=Table2[[#This Row],[Protein]],""))&amp;" ","")</f>
        <v/>
      </c>
      <c r="P1923" s="6" t="b">
        <f>OR(ISNUMBER(FIND(" m ",Table2[[#This Row],[loc?]])),ISNUMBER(FIND(" mm ",Table2[[#This Row],[loc?]])))</f>
        <v>0</v>
      </c>
      <c r="Q1923" s="6" t="b">
        <f>AND(OR(ISNUMBER(FIND(" m ",Table2[[#This Row],[loc?]])),ISNUMBER(FIND(" mm ",Table2[[#This Row],[loc?]]))),SUBSTITUTE(SUBSTITUTE(Table2[[#This Row],[loc?]]," m ","")," mm ","")="")</f>
        <v>0</v>
      </c>
      <c r="R1923" s="36" cm="1">
        <f t="array" ref="R1923">AVERAGE(IF(Table2[[#This Row],[Min_aerobic_1]:[Min_aerobic_2]]="NA",0,Table2[[#This Row],[Min_aerobic_1]:[Min_aerobic_2]]))</f>
        <v>6.2136043794822099E-6</v>
      </c>
    </row>
    <row r="1924" spans="1:18" x14ac:dyDescent="0.35">
      <c r="A1924" s="4" t="s">
        <v>5717</v>
      </c>
      <c r="B1924" s="4" t="s">
        <v>5718</v>
      </c>
      <c r="C1924" s="4" t="s">
        <v>5719</v>
      </c>
      <c r="D1924" s="6">
        <v>2.20938994172151E-7</v>
      </c>
      <c r="E1924" s="6">
        <v>3.38298653734753E-7</v>
      </c>
      <c r="F1924" s="6">
        <v>2.5696356308021E-7</v>
      </c>
      <c r="G1924" s="6">
        <v>2.5886650270232399E-7</v>
      </c>
      <c r="H1924" s="6">
        <v>2.1055565548058099E-7</v>
      </c>
      <c r="I1924" s="6">
        <v>2.1346091348486001E-7</v>
      </c>
      <c r="J1924" s="6">
        <v>2.29793167308784E-7</v>
      </c>
      <c r="K1924" s="6">
        <v>2.4344253370425098E-7</v>
      </c>
      <c r="L1924" s="6">
        <v>2.2943732474641999E-7</v>
      </c>
      <c r="M1924" s="6">
        <v>2.3520488023143299E-7</v>
      </c>
      <c r="N1924" s="4" t="b">
        <f>_xlfn.XLOOKUP(Table2[[#This Row],[Protein]],Table3[name],Table3[subloc_assigned],"")&lt;&gt;""</f>
        <v>0</v>
      </c>
      <c r="O1924" s="6" t="str" cm="1">
        <f t="array" ref="O1924">IF(Table2[[#This Row],[modeled?]]," "&amp;_xlfn.TEXTJOIN(" ",FALSE,_xlfn._xlws.FILTER(Table3[subloc_assigned],Table3[name]=Table2[[#This Row],[Protein]],""))&amp;" ","")</f>
        <v/>
      </c>
      <c r="P1924" s="6" t="b">
        <f>OR(ISNUMBER(FIND(" m ",Table2[[#This Row],[loc?]])),ISNUMBER(FIND(" mm ",Table2[[#This Row],[loc?]])))</f>
        <v>0</v>
      </c>
      <c r="Q1924" s="6" t="b">
        <f>AND(OR(ISNUMBER(FIND(" m ",Table2[[#This Row],[loc?]])),ISNUMBER(FIND(" mm ",Table2[[#This Row],[loc?]]))),SUBSTITUTE(SUBSTITUTE(Table2[[#This Row],[loc?]]," m ","")," mm ","")="")</f>
        <v>0</v>
      </c>
      <c r="R1924" s="36" cm="1">
        <f t="array" ref="R1924">AVERAGE(IF(Table2[[#This Row],[Min_aerobic_1]:[Min_aerobic_2]]="NA",0,Table2[[#This Row],[Min_aerobic_1]:[Min_aerobic_2]]))</f>
        <v>2.7961882395345197E-7</v>
      </c>
    </row>
    <row r="1925" spans="1:18" x14ac:dyDescent="0.35">
      <c r="A1925" s="4" t="s">
        <v>5720</v>
      </c>
      <c r="B1925" s="4" t="s">
        <v>5721</v>
      </c>
      <c r="C1925" s="4" t="s">
        <v>5722</v>
      </c>
      <c r="D1925" s="4">
        <v>1.00650447303036E-3</v>
      </c>
      <c r="E1925" s="4">
        <v>9.12194728208566E-4</v>
      </c>
      <c r="F1925" s="4">
        <v>1.9323714709825301E-4</v>
      </c>
      <c r="G1925" s="4">
        <v>2.0510127639164101E-4</v>
      </c>
      <c r="H1925" s="4">
        <v>1.6508777455977799E-3</v>
      </c>
      <c r="I1925" s="4">
        <v>1.73099239670793E-3</v>
      </c>
      <c r="J1925" s="4">
        <v>1.71458921168318E-3</v>
      </c>
      <c r="K1925" s="4">
        <v>3.38361255713591E-4</v>
      </c>
      <c r="L1925" s="4">
        <v>3.27259150592791E-4</v>
      </c>
      <c r="M1925" s="4">
        <v>3.4678314730995598E-4</v>
      </c>
      <c r="N1925" s="4" t="b">
        <f>_xlfn.XLOOKUP(Table2[[#This Row],[Protein]],Table3[name],Table3[subloc_assigned],"")&lt;&gt;""</f>
        <v>1</v>
      </c>
      <c r="O1925" s="6" t="str" cm="1">
        <f t="array" ref="O1925">IF(Table2[[#This Row],[modeled?]]," "&amp;_xlfn.TEXTJOIN(" ",FALSE,_xlfn._xlws.FILTER(Table3[subloc_assigned],Table3[name]=Table2[[#This Row],[Protein]],""))&amp;" ","")</f>
        <v xml:space="preserve"> m </v>
      </c>
      <c r="P1925" s="6" t="b">
        <f>OR(ISNUMBER(FIND(" m ",Table2[[#This Row],[loc?]])),ISNUMBER(FIND(" mm ",Table2[[#This Row],[loc?]])))</f>
        <v>1</v>
      </c>
      <c r="Q1925" s="6" t="b">
        <f>AND(OR(ISNUMBER(FIND(" m ",Table2[[#This Row],[loc?]])),ISNUMBER(FIND(" mm ",Table2[[#This Row],[loc?]]))),SUBSTITUTE(SUBSTITUTE(Table2[[#This Row],[loc?]]," m ","")," mm ","")="")</f>
        <v>1</v>
      </c>
      <c r="R1925" s="36" cm="1">
        <f t="array" ref="R1925">AVERAGE(IF(Table2[[#This Row],[Min_aerobic_1]:[Min_aerobic_2]]="NA",0,Table2[[#This Row],[Min_aerobic_1]:[Min_aerobic_2]]))</f>
        <v>9.5934960061946298E-4</v>
      </c>
    </row>
    <row r="1926" spans="1:18" x14ac:dyDescent="0.35">
      <c r="A1926" s="4" t="s">
        <v>5723</v>
      </c>
      <c r="B1926" s="4" t="s">
        <v>5724</v>
      </c>
      <c r="C1926" s="4" t="s">
        <v>5725</v>
      </c>
      <c r="D1926" s="6">
        <v>2.7204331686085202E-6</v>
      </c>
      <c r="E1926" s="6">
        <v>3.10187262563993E-6</v>
      </c>
      <c r="F1926" s="6">
        <v>3.27258160652651E-6</v>
      </c>
      <c r="G1926" s="6">
        <v>3.3102986970872399E-6</v>
      </c>
      <c r="H1926" s="6">
        <v>2.38190769821227E-6</v>
      </c>
      <c r="I1926" s="6">
        <v>2.1740162052118299E-6</v>
      </c>
      <c r="J1926" s="6">
        <v>2.5924223358110901E-6</v>
      </c>
      <c r="K1926" s="6">
        <v>2.6200446543152999E-6</v>
      </c>
      <c r="L1926" s="6">
        <v>2.68742497096718E-6</v>
      </c>
      <c r="M1926" s="6">
        <v>2.6162065428769102E-6</v>
      </c>
      <c r="N1926" s="4" t="b">
        <f>_xlfn.XLOOKUP(Table2[[#This Row],[Protein]],Table3[name],Table3[subloc_assigned],"")&lt;&gt;""</f>
        <v>0</v>
      </c>
      <c r="O1926" s="6" t="str" cm="1">
        <f t="array" ref="O1926">IF(Table2[[#This Row],[modeled?]]," "&amp;_xlfn.TEXTJOIN(" ",FALSE,_xlfn._xlws.FILTER(Table3[subloc_assigned],Table3[name]=Table2[[#This Row],[Protein]],""))&amp;" ","")</f>
        <v/>
      </c>
      <c r="P1926" s="6" t="b">
        <f>OR(ISNUMBER(FIND(" m ",Table2[[#This Row],[loc?]])),ISNUMBER(FIND(" mm ",Table2[[#This Row],[loc?]])))</f>
        <v>0</v>
      </c>
      <c r="Q1926" s="6" t="b">
        <f>AND(OR(ISNUMBER(FIND(" m ",Table2[[#This Row],[loc?]])),ISNUMBER(FIND(" mm ",Table2[[#This Row],[loc?]]))),SUBSTITUTE(SUBSTITUTE(Table2[[#This Row],[loc?]]," m ","")," mm ","")="")</f>
        <v>0</v>
      </c>
      <c r="R1926" s="36" cm="1">
        <f t="array" ref="R1926">AVERAGE(IF(Table2[[#This Row],[Min_aerobic_1]:[Min_aerobic_2]]="NA",0,Table2[[#This Row],[Min_aerobic_1]:[Min_aerobic_2]]))</f>
        <v>2.9111528971242249E-6</v>
      </c>
    </row>
    <row r="1927" spans="1:18" x14ac:dyDescent="0.35">
      <c r="A1927" s="4" t="s">
        <v>5726</v>
      </c>
      <c r="B1927" s="4" t="s">
        <v>5727</v>
      </c>
      <c r="C1927" s="4" t="s">
        <v>5728</v>
      </c>
      <c r="D1927" s="6">
        <v>4.5313836889047399E-5</v>
      </c>
      <c r="E1927" s="6">
        <v>4.53101375650207E-5</v>
      </c>
      <c r="F1927" s="6">
        <v>5.2149063858199197E-5</v>
      </c>
      <c r="G1927" s="6">
        <v>5.3884143247407298E-5</v>
      </c>
      <c r="H1927" s="6">
        <v>1.6146794398704801E-5</v>
      </c>
      <c r="I1927" s="6">
        <v>1.6484423422094001E-5</v>
      </c>
      <c r="J1927" s="6">
        <v>1.6593633841976001E-5</v>
      </c>
      <c r="K1927" s="6">
        <v>1.9933138005573902E-5</v>
      </c>
      <c r="L1927" s="6">
        <v>2.0430128197428001E-5</v>
      </c>
      <c r="M1927" s="6">
        <v>1.9766633893773199E-5</v>
      </c>
      <c r="N1927" s="4" t="b">
        <f>_xlfn.XLOOKUP(Table2[[#This Row],[Protein]],Table3[name],Table3[subloc_assigned],"")&lt;&gt;""</f>
        <v>0</v>
      </c>
      <c r="O1927" s="6" t="str" cm="1">
        <f t="array" ref="O1927">IF(Table2[[#This Row],[modeled?]]," "&amp;_xlfn.TEXTJOIN(" ",FALSE,_xlfn._xlws.FILTER(Table3[subloc_assigned],Table3[name]=Table2[[#This Row],[Protein]],""))&amp;" ","")</f>
        <v/>
      </c>
      <c r="P1927" s="6" t="b">
        <f>OR(ISNUMBER(FIND(" m ",Table2[[#This Row],[loc?]])),ISNUMBER(FIND(" mm ",Table2[[#This Row],[loc?]])))</f>
        <v>0</v>
      </c>
      <c r="Q1927" s="6" t="b">
        <f>AND(OR(ISNUMBER(FIND(" m ",Table2[[#This Row],[loc?]])),ISNUMBER(FIND(" mm ",Table2[[#This Row],[loc?]]))),SUBSTITUTE(SUBSTITUTE(Table2[[#This Row],[loc?]]," m ","")," mm ","")="")</f>
        <v>0</v>
      </c>
      <c r="R1927" s="36" cm="1">
        <f t="array" ref="R1927">AVERAGE(IF(Table2[[#This Row],[Min_aerobic_1]:[Min_aerobic_2]]="NA",0,Table2[[#This Row],[Min_aerobic_1]:[Min_aerobic_2]]))</f>
        <v>4.5311987227034049E-5</v>
      </c>
    </row>
    <row r="1928" spans="1:18" x14ac:dyDescent="0.35">
      <c r="A1928" s="4" t="s">
        <v>5729</v>
      </c>
      <c r="B1928" s="4" t="s">
        <v>5730</v>
      </c>
      <c r="C1928" s="4" t="s">
        <v>5731</v>
      </c>
      <c r="D1928" s="6">
        <v>1.7446218000823199E-5</v>
      </c>
      <c r="E1928" s="6">
        <v>1.28841467173351E-5</v>
      </c>
      <c r="F1928" s="6">
        <v>1.3201805555705801E-5</v>
      </c>
      <c r="G1928" s="6">
        <v>1.39558985415442E-5</v>
      </c>
      <c r="H1928" s="4" t="s">
        <v>19</v>
      </c>
      <c r="I1928" s="4" t="s">
        <v>19</v>
      </c>
      <c r="J1928" s="4" t="s">
        <v>19</v>
      </c>
      <c r="K1928" s="4" t="s">
        <v>19</v>
      </c>
      <c r="L1928" s="4" t="s">
        <v>19</v>
      </c>
      <c r="M1928" s="4" t="s">
        <v>19</v>
      </c>
      <c r="N1928" s="4" t="b">
        <f>_xlfn.XLOOKUP(Table2[[#This Row],[Protein]],Table3[name],Table3[subloc_assigned],"")&lt;&gt;""</f>
        <v>0</v>
      </c>
      <c r="O1928" s="6" t="str" cm="1">
        <f t="array" ref="O1928">IF(Table2[[#This Row],[modeled?]]," "&amp;_xlfn.TEXTJOIN(" ",FALSE,_xlfn._xlws.FILTER(Table3[subloc_assigned],Table3[name]=Table2[[#This Row],[Protein]],""))&amp;" ","")</f>
        <v/>
      </c>
      <c r="P1928" s="6" t="b">
        <f>OR(ISNUMBER(FIND(" m ",Table2[[#This Row],[loc?]])),ISNUMBER(FIND(" mm ",Table2[[#This Row],[loc?]])))</f>
        <v>0</v>
      </c>
      <c r="Q1928" s="6" t="b">
        <f>AND(OR(ISNUMBER(FIND(" m ",Table2[[#This Row],[loc?]])),ISNUMBER(FIND(" mm ",Table2[[#This Row],[loc?]]))),SUBSTITUTE(SUBSTITUTE(Table2[[#This Row],[loc?]]," m ","")," mm ","")="")</f>
        <v>0</v>
      </c>
      <c r="R1928" s="36" cm="1">
        <f t="array" ref="R1928">AVERAGE(IF(Table2[[#This Row],[Min_aerobic_1]:[Min_aerobic_2]]="NA",0,Table2[[#This Row],[Min_aerobic_1]:[Min_aerobic_2]]))</f>
        <v>1.5165182359079149E-5</v>
      </c>
    </row>
    <row r="1929" spans="1:18" x14ac:dyDescent="0.35">
      <c r="A1929" s="4" t="s">
        <v>5732</v>
      </c>
      <c r="B1929" s="4" t="s">
        <v>5733</v>
      </c>
      <c r="C1929" s="4" t="s">
        <v>5734</v>
      </c>
      <c r="D1929" s="6">
        <v>3.0219681230636699E-6</v>
      </c>
      <c r="E1929" s="6">
        <v>2.9682383921375998E-6</v>
      </c>
      <c r="F1929" s="6">
        <v>3.4764061814527998E-6</v>
      </c>
      <c r="G1929" s="6">
        <v>3.5616742073387101E-6</v>
      </c>
      <c r="H1929" s="6">
        <v>2.8357537263701501E-6</v>
      </c>
      <c r="I1929" s="6">
        <v>2.86332391169706E-6</v>
      </c>
      <c r="J1929" s="6">
        <v>3.0500263435186899E-6</v>
      </c>
      <c r="K1929" s="6">
        <v>3.8857803091480298E-6</v>
      </c>
      <c r="L1929" s="6">
        <v>3.8569093179288903E-6</v>
      </c>
      <c r="M1929" s="6">
        <v>3.8240317371054399E-6</v>
      </c>
      <c r="N1929" s="4" t="b">
        <f>_xlfn.XLOOKUP(Table2[[#This Row],[Protein]],Table3[name],Table3[subloc_assigned],"")&lt;&gt;""</f>
        <v>0</v>
      </c>
      <c r="O1929" s="6" t="str" cm="1">
        <f t="array" ref="O1929">IF(Table2[[#This Row],[modeled?]]," "&amp;_xlfn.TEXTJOIN(" ",FALSE,_xlfn._xlws.FILTER(Table3[subloc_assigned],Table3[name]=Table2[[#This Row],[Protein]],""))&amp;" ","")</f>
        <v/>
      </c>
      <c r="P1929" s="6" t="b">
        <f>OR(ISNUMBER(FIND(" m ",Table2[[#This Row],[loc?]])),ISNUMBER(FIND(" mm ",Table2[[#This Row],[loc?]])))</f>
        <v>0</v>
      </c>
      <c r="Q1929" s="6" t="b">
        <f>AND(OR(ISNUMBER(FIND(" m ",Table2[[#This Row],[loc?]])),ISNUMBER(FIND(" mm ",Table2[[#This Row],[loc?]]))),SUBSTITUTE(SUBSTITUTE(Table2[[#This Row],[loc?]]," m ","")," mm ","")="")</f>
        <v>0</v>
      </c>
      <c r="R1929" s="36" cm="1">
        <f t="array" ref="R1929">AVERAGE(IF(Table2[[#This Row],[Min_aerobic_1]:[Min_aerobic_2]]="NA",0,Table2[[#This Row],[Min_aerobic_1]:[Min_aerobic_2]]))</f>
        <v>2.9951032576006351E-6</v>
      </c>
    </row>
    <row r="1930" spans="1:18" x14ac:dyDescent="0.35">
      <c r="A1930" s="4" t="s">
        <v>5735</v>
      </c>
      <c r="B1930" s="4" t="s">
        <v>5736</v>
      </c>
      <c r="C1930" s="4" t="s">
        <v>5737</v>
      </c>
      <c r="D1930" s="6">
        <v>7.9551301843018195E-6</v>
      </c>
      <c r="E1930" s="6">
        <v>6.0295613542460199E-6</v>
      </c>
      <c r="F1930" s="6">
        <v>7.9012516744511796E-6</v>
      </c>
      <c r="G1930" s="6">
        <v>6.8308198141953402E-6</v>
      </c>
      <c r="H1930" s="6">
        <v>1.3060848823448501E-5</v>
      </c>
      <c r="I1930" s="6">
        <v>1.2854647966223399E-5</v>
      </c>
      <c r="J1930" s="6">
        <v>1.2832460666266299E-5</v>
      </c>
      <c r="K1930" s="6">
        <v>1.32697643979728E-5</v>
      </c>
      <c r="L1930" s="6">
        <v>1.40812917999968E-5</v>
      </c>
      <c r="M1930" s="6">
        <v>1.3962966327810901E-5</v>
      </c>
      <c r="N1930" s="4" t="b">
        <f>_xlfn.XLOOKUP(Table2[[#This Row],[Protein]],Table3[name],Table3[subloc_assigned],"")&lt;&gt;""</f>
        <v>0</v>
      </c>
      <c r="O1930" s="6" t="str" cm="1">
        <f t="array" ref="O1930">IF(Table2[[#This Row],[modeled?]]," "&amp;_xlfn.TEXTJOIN(" ",FALSE,_xlfn._xlws.FILTER(Table3[subloc_assigned],Table3[name]=Table2[[#This Row],[Protein]],""))&amp;" ","")</f>
        <v/>
      </c>
      <c r="P1930" s="6" t="b">
        <f>OR(ISNUMBER(FIND(" m ",Table2[[#This Row],[loc?]])),ISNUMBER(FIND(" mm ",Table2[[#This Row],[loc?]])))</f>
        <v>0</v>
      </c>
      <c r="Q1930" s="6" t="b">
        <f>AND(OR(ISNUMBER(FIND(" m ",Table2[[#This Row],[loc?]])),ISNUMBER(FIND(" mm ",Table2[[#This Row],[loc?]]))),SUBSTITUTE(SUBSTITUTE(Table2[[#This Row],[loc?]]," m ","")," mm ","")="")</f>
        <v>0</v>
      </c>
      <c r="R1930" s="36" cm="1">
        <f t="array" ref="R1930">AVERAGE(IF(Table2[[#This Row],[Min_aerobic_1]:[Min_aerobic_2]]="NA",0,Table2[[#This Row],[Min_aerobic_1]:[Min_aerobic_2]]))</f>
        <v>6.9923457692739197E-6</v>
      </c>
    </row>
    <row r="1931" spans="1:18" x14ac:dyDescent="0.35">
      <c r="A1931" s="4" t="s">
        <v>5738</v>
      </c>
      <c r="B1931" s="4" t="s">
        <v>5739</v>
      </c>
      <c r="C1931" s="4" t="s">
        <v>5740</v>
      </c>
      <c r="D1931" s="6">
        <v>4.2357714185062802E-5</v>
      </c>
      <c r="E1931" s="6">
        <v>3.7286446527996702E-5</v>
      </c>
      <c r="F1931" s="6">
        <v>4.84632604745762E-5</v>
      </c>
      <c r="G1931" s="6">
        <v>4.9894295408720103E-5</v>
      </c>
      <c r="H1931" s="6">
        <v>6.5953463513900395E-5</v>
      </c>
      <c r="I1931" s="6">
        <v>6.8619453003223097E-5</v>
      </c>
      <c r="J1931" s="6">
        <v>6.6691796402255601E-5</v>
      </c>
      <c r="K1931" s="6">
        <v>6.9218540633988194E-5</v>
      </c>
      <c r="L1931" s="6">
        <v>7.5132235397387006E-5</v>
      </c>
      <c r="M1931" s="6">
        <v>7.4284670282622695E-5</v>
      </c>
      <c r="N1931" s="4" t="b">
        <f>_xlfn.XLOOKUP(Table2[[#This Row],[Protein]],Table3[name],Table3[subloc_assigned],"")&lt;&gt;""</f>
        <v>1</v>
      </c>
      <c r="O1931" s="6" t="str" cm="1">
        <f t="array" ref="O1931">IF(Table2[[#This Row],[modeled?]]," "&amp;_xlfn.TEXTJOIN(" ",FALSE,_xlfn._xlws.FILTER(Table3[subloc_assigned],Table3[name]=Table2[[#This Row],[Protein]],""))&amp;" ","")</f>
        <v xml:space="preserve"> c </v>
      </c>
      <c r="P1931" s="6" t="b">
        <f>OR(ISNUMBER(FIND(" m ",Table2[[#This Row],[loc?]])),ISNUMBER(FIND(" mm ",Table2[[#This Row],[loc?]])))</f>
        <v>0</v>
      </c>
      <c r="Q1931" s="6" t="b">
        <f>AND(OR(ISNUMBER(FIND(" m ",Table2[[#This Row],[loc?]])),ISNUMBER(FIND(" mm ",Table2[[#This Row],[loc?]]))),SUBSTITUTE(SUBSTITUTE(Table2[[#This Row],[loc?]]," m ","")," mm ","")="")</f>
        <v>0</v>
      </c>
      <c r="R1931" s="36" cm="1">
        <f t="array" ref="R1931">AVERAGE(IF(Table2[[#This Row],[Min_aerobic_1]:[Min_aerobic_2]]="NA",0,Table2[[#This Row],[Min_aerobic_1]:[Min_aerobic_2]]))</f>
        <v>3.9822080356529752E-5</v>
      </c>
    </row>
    <row r="1932" spans="1:18" x14ac:dyDescent="0.35">
      <c r="A1932" s="4" t="s">
        <v>5741</v>
      </c>
      <c r="B1932" s="4" t="s">
        <v>5742</v>
      </c>
      <c r="C1932" s="4" t="s">
        <v>5743</v>
      </c>
      <c r="D1932" s="4" t="s">
        <v>19</v>
      </c>
      <c r="E1932" s="4" t="s">
        <v>19</v>
      </c>
      <c r="F1932" s="4" t="s">
        <v>19</v>
      </c>
      <c r="G1932" s="4" t="s">
        <v>19</v>
      </c>
      <c r="H1932" s="6">
        <v>1.6035071102437701E-6</v>
      </c>
      <c r="I1932" s="6">
        <v>1.7318959103231601E-6</v>
      </c>
      <c r="J1932" s="6">
        <v>1.69137148195827E-6</v>
      </c>
      <c r="K1932" s="6">
        <v>1.9492975429825501E-6</v>
      </c>
      <c r="L1932" s="6">
        <v>2.0065214407549999E-6</v>
      </c>
      <c r="M1932" s="6">
        <v>1.89648451210379E-6</v>
      </c>
      <c r="N1932" s="4" t="b">
        <f>_xlfn.XLOOKUP(Table2[[#This Row],[Protein]],Table3[name],Table3[subloc_assigned],"")&lt;&gt;""</f>
        <v>0</v>
      </c>
      <c r="O1932" s="6" t="str" cm="1">
        <f t="array" ref="O1932">IF(Table2[[#This Row],[modeled?]]," "&amp;_xlfn.TEXTJOIN(" ",FALSE,_xlfn._xlws.FILTER(Table3[subloc_assigned],Table3[name]=Table2[[#This Row],[Protein]],""))&amp;" ","")</f>
        <v/>
      </c>
      <c r="P1932" s="6" t="b">
        <f>OR(ISNUMBER(FIND(" m ",Table2[[#This Row],[loc?]])),ISNUMBER(FIND(" mm ",Table2[[#This Row],[loc?]])))</f>
        <v>0</v>
      </c>
      <c r="Q1932" s="6" t="b">
        <f>AND(OR(ISNUMBER(FIND(" m ",Table2[[#This Row],[loc?]])),ISNUMBER(FIND(" mm ",Table2[[#This Row],[loc?]]))),SUBSTITUTE(SUBSTITUTE(Table2[[#This Row],[loc?]]," m ","")," mm ","")="")</f>
        <v>0</v>
      </c>
      <c r="R1932" s="36" cm="1">
        <f t="array" ref="R1932">AVERAGE(IF(Table2[[#This Row],[Min_aerobic_1]:[Min_aerobic_2]]="NA",0,Table2[[#This Row],[Min_aerobic_1]:[Min_aerobic_2]]))</f>
        <v>0</v>
      </c>
    </row>
    <row r="1933" spans="1:18" x14ac:dyDescent="0.35">
      <c r="A1933" s="4" t="s">
        <v>5744</v>
      </c>
      <c r="B1933" s="4" t="s">
        <v>5745</v>
      </c>
      <c r="C1933" s="4" t="s">
        <v>5746</v>
      </c>
      <c r="D1933" s="6">
        <v>9.7516882346667403E-5</v>
      </c>
      <c r="E1933" s="6">
        <v>6.8455443007909105E-5</v>
      </c>
      <c r="F1933" s="4">
        <v>1.07979443951545E-4</v>
      </c>
      <c r="G1933" s="4">
        <v>1.00121126717405E-4</v>
      </c>
      <c r="H1933" s="4">
        <v>2.9650247277215002E-4</v>
      </c>
      <c r="I1933" s="4">
        <v>3.02180428163051E-4</v>
      </c>
      <c r="J1933" s="4">
        <v>2.8792609893699502E-4</v>
      </c>
      <c r="K1933" s="4">
        <v>3.3579944426910698E-4</v>
      </c>
      <c r="L1933" s="4">
        <v>3.6880393473472898E-4</v>
      </c>
      <c r="M1933" s="4">
        <v>3.5569273630426101E-4</v>
      </c>
      <c r="N1933" s="4" t="b">
        <f>_xlfn.XLOOKUP(Table2[[#This Row],[Protein]],Table3[name],Table3[subloc_assigned],"")&lt;&gt;""</f>
        <v>0</v>
      </c>
      <c r="O1933" s="6" t="str" cm="1">
        <f t="array" ref="O1933">IF(Table2[[#This Row],[modeled?]]," "&amp;_xlfn.TEXTJOIN(" ",FALSE,_xlfn._xlws.FILTER(Table3[subloc_assigned],Table3[name]=Table2[[#This Row],[Protein]],""))&amp;" ","")</f>
        <v/>
      </c>
      <c r="P1933" s="6" t="b">
        <f>OR(ISNUMBER(FIND(" m ",Table2[[#This Row],[loc?]])),ISNUMBER(FIND(" mm ",Table2[[#This Row],[loc?]])))</f>
        <v>0</v>
      </c>
      <c r="Q1933" s="6" t="b">
        <f>AND(OR(ISNUMBER(FIND(" m ",Table2[[#This Row],[loc?]])),ISNUMBER(FIND(" mm ",Table2[[#This Row],[loc?]]))),SUBSTITUTE(SUBSTITUTE(Table2[[#This Row],[loc?]]," m ","")," mm ","")="")</f>
        <v>0</v>
      </c>
      <c r="R1933" s="36" cm="1">
        <f t="array" ref="R1933">AVERAGE(IF(Table2[[#This Row],[Min_aerobic_1]:[Min_aerobic_2]]="NA",0,Table2[[#This Row],[Min_aerobic_1]:[Min_aerobic_2]]))</f>
        <v>8.2986162677288261E-5</v>
      </c>
    </row>
    <row r="1934" spans="1:18" x14ac:dyDescent="0.35">
      <c r="A1934" s="4" t="s">
        <v>5747</v>
      </c>
      <c r="B1934" s="4" t="s">
        <v>5748</v>
      </c>
      <c r="C1934" s="4" t="s">
        <v>5749</v>
      </c>
      <c r="D1934" s="4">
        <v>2.35313622580696E-4</v>
      </c>
      <c r="E1934" s="4">
        <v>2.2221175535257499E-4</v>
      </c>
      <c r="F1934" s="6">
        <v>3.5288824382785802E-5</v>
      </c>
      <c r="G1934" s="6">
        <v>3.8465923040906003E-5</v>
      </c>
      <c r="H1934" s="4">
        <v>2.0213126095382E-4</v>
      </c>
      <c r="I1934" s="4">
        <v>2.11695735139903E-4</v>
      </c>
      <c r="J1934" s="4">
        <v>2.0613648464526299E-4</v>
      </c>
      <c r="K1934" s="6">
        <v>5.7215477869367002E-5</v>
      </c>
      <c r="L1934" s="6">
        <v>5.5786371046393803E-5</v>
      </c>
      <c r="M1934" s="6">
        <v>5.64959438859497E-5</v>
      </c>
      <c r="N1934" s="4" t="b">
        <f>_xlfn.XLOOKUP(Table2[[#This Row],[Protein]],Table3[name],Table3[subloc_assigned],"")&lt;&gt;""</f>
        <v>1</v>
      </c>
      <c r="O1934" s="6" t="str" cm="1">
        <f t="array" ref="O1934">IF(Table2[[#This Row],[modeled?]]," "&amp;_xlfn.TEXTJOIN(" ",FALSE,_xlfn._xlws.FILTER(Table3[subloc_assigned],Table3[name]=Table2[[#This Row],[Protein]],""))&amp;" ","")</f>
        <v xml:space="preserve"> c </v>
      </c>
      <c r="P1934" s="6" t="b">
        <f>OR(ISNUMBER(FIND(" m ",Table2[[#This Row],[loc?]])),ISNUMBER(FIND(" mm ",Table2[[#This Row],[loc?]])))</f>
        <v>0</v>
      </c>
      <c r="Q1934" s="6" t="b">
        <f>AND(OR(ISNUMBER(FIND(" m ",Table2[[#This Row],[loc?]])),ISNUMBER(FIND(" mm ",Table2[[#This Row],[loc?]]))),SUBSTITUTE(SUBSTITUTE(Table2[[#This Row],[loc?]]," m ","")," mm ","")="")</f>
        <v>0</v>
      </c>
      <c r="R1934" s="36" cm="1">
        <f t="array" ref="R1934">AVERAGE(IF(Table2[[#This Row],[Min_aerobic_1]:[Min_aerobic_2]]="NA",0,Table2[[#This Row],[Min_aerobic_1]:[Min_aerobic_2]]))</f>
        <v>2.2876268896663551E-4</v>
      </c>
    </row>
    <row r="1935" spans="1:18" x14ac:dyDescent="0.35">
      <c r="A1935" s="4" t="s">
        <v>5750</v>
      </c>
      <c r="B1935" s="4" t="s">
        <v>5751</v>
      </c>
      <c r="C1935" s="4" t="s">
        <v>5752</v>
      </c>
      <c r="D1935" s="6">
        <v>7.7126671767584996E-6</v>
      </c>
      <c r="E1935" s="6">
        <v>7.8099027798889708E-6</v>
      </c>
      <c r="F1935" s="6">
        <v>1.0622720870096E-5</v>
      </c>
      <c r="G1935" s="6">
        <v>1.0732072629114599E-5</v>
      </c>
      <c r="H1935" s="6">
        <v>1.2043542834425999E-5</v>
      </c>
      <c r="I1935" s="6">
        <v>1.06076315464246E-5</v>
      </c>
      <c r="J1935" s="6">
        <v>1.14317040228434E-5</v>
      </c>
      <c r="K1935" s="6">
        <v>1.1062348662494701E-5</v>
      </c>
      <c r="L1935" s="6">
        <v>1.37162035958283E-5</v>
      </c>
      <c r="M1935" s="6">
        <v>1.32592692528782E-5</v>
      </c>
      <c r="N1935" s="4" t="b">
        <f>_xlfn.XLOOKUP(Table2[[#This Row],[Protein]],Table3[name],Table3[subloc_assigned],"")&lt;&gt;""</f>
        <v>0</v>
      </c>
      <c r="O1935" s="6" t="str" cm="1">
        <f t="array" ref="O1935">IF(Table2[[#This Row],[modeled?]]," "&amp;_xlfn.TEXTJOIN(" ",FALSE,_xlfn._xlws.FILTER(Table3[subloc_assigned],Table3[name]=Table2[[#This Row],[Protein]],""))&amp;" ","")</f>
        <v/>
      </c>
      <c r="P1935" s="6" t="b">
        <f>OR(ISNUMBER(FIND(" m ",Table2[[#This Row],[loc?]])),ISNUMBER(FIND(" mm ",Table2[[#This Row],[loc?]])))</f>
        <v>0</v>
      </c>
      <c r="Q1935" s="6" t="b">
        <f>AND(OR(ISNUMBER(FIND(" m ",Table2[[#This Row],[loc?]])),ISNUMBER(FIND(" mm ",Table2[[#This Row],[loc?]]))),SUBSTITUTE(SUBSTITUTE(Table2[[#This Row],[loc?]]," m ","")," mm ","")="")</f>
        <v>0</v>
      </c>
      <c r="R1935" s="36" cm="1">
        <f t="array" ref="R1935">AVERAGE(IF(Table2[[#This Row],[Min_aerobic_1]:[Min_aerobic_2]]="NA",0,Table2[[#This Row],[Min_aerobic_1]:[Min_aerobic_2]]))</f>
        <v>7.7612849783237344E-6</v>
      </c>
    </row>
    <row r="1936" spans="1:18" x14ac:dyDescent="0.35">
      <c r="A1936" s="4" t="s">
        <v>5753</v>
      </c>
      <c r="B1936" s="4" t="s">
        <v>5754</v>
      </c>
      <c r="C1936" s="4" t="s">
        <v>5755</v>
      </c>
      <c r="D1936" s="6">
        <v>3.3075518952180298E-5</v>
      </c>
      <c r="E1936" s="6">
        <v>3.0089158195794602E-5</v>
      </c>
      <c r="F1936" s="6">
        <v>3.9298782193706699E-5</v>
      </c>
      <c r="G1936" s="6">
        <v>3.8695802977873099E-5</v>
      </c>
      <c r="H1936" s="6">
        <v>1.90634016826538E-5</v>
      </c>
      <c r="I1936" s="6">
        <v>1.85859360954252E-5</v>
      </c>
      <c r="J1936" s="6">
        <v>1.9159868323904699E-5</v>
      </c>
      <c r="K1936" s="6">
        <v>1.8118845491642602E-5</v>
      </c>
      <c r="L1936" s="6">
        <v>1.9349639028784201E-5</v>
      </c>
      <c r="M1936" s="6">
        <v>2.01634643581262E-5</v>
      </c>
      <c r="N1936" s="4" t="b">
        <f>_xlfn.XLOOKUP(Table2[[#This Row],[Protein]],Table3[name],Table3[subloc_assigned],"")&lt;&gt;""</f>
        <v>0</v>
      </c>
      <c r="O1936" s="6" t="str" cm="1">
        <f t="array" ref="O1936">IF(Table2[[#This Row],[modeled?]]," "&amp;_xlfn.TEXTJOIN(" ",FALSE,_xlfn._xlws.FILTER(Table3[subloc_assigned],Table3[name]=Table2[[#This Row],[Protein]],""))&amp;" ","")</f>
        <v/>
      </c>
      <c r="P1936" s="6" t="b">
        <f>OR(ISNUMBER(FIND(" m ",Table2[[#This Row],[loc?]])),ISNUMBER(FIND(" mm ",Table2[[#This Row],[loc?]])))</f>
        <v>0</v>
      </c>
      <c r="Q1936" s="6" t="b">
        <f>AND(OR(ISNUMBER(FIND(" m ",Table2[[#This Row],[loc?]])),ISNUMBER(FIND(" mm ",Table2[[#This Row],[loc?]]))),SUBSTITUTE(SUBSTITUTE(Table2[[#This Row],[loc?]]," m ","")," mm ","")="")</f>
        <v>0</v>
      </c>
      <c r="R1936" s="36" cm="1">
        <f t="array" ref="R1936">AVERAGE(IF(Table2[[#This Row],[Min_aerobic_1]:[Min_aerobic_2]]="NA",0,Table2[[#This Row],[Min_aerobic_1]:[Min_aerobic_2]]))</f>
        <v>3.1582338573987446E-5</v>
      </c>
    </row>
    <row r="1937" spans="1:18" x14ac:dyDescent="0.35">
      <c r="A1937" s="4" t="s">
        <v>5756</v>
      </c>
      <c r="B1937" s="4" t="s">
        <v>5757</v>
      </c>
      <c r="C1937" s="4" t="s">
        <v>5758</v>
      </c>
      <c r="D1937" s="4" t="s">
        <v>19</v>
      </c>
      <c r="E1937" s="4" t="s">
        <v>19</v>
      </c>
      <c r="F1937" s="4" t="s">
        <v>19</v>
      </c>
      <c r="G1937" s="4" t="s">
        <v>19</v>
      </c>
      <c r="H1937" s="6">
        <v>2.06572344098927E-5</v>
      </c>
      <c r="I1937" s="6">
        <v>2.1374862633514E-5</v>
      </c>
      <c r="J1937" s="6">
        <v>2.17161328395235E-5</v>
      </c>
      <c r="K1937" s="6">
        <v>2.237991063348E-5</v>
      </c>
      <c r="L1937" s="6">
        <v>2.5141123227019899E-5</v>
      </c>
      <c r="M1937" s="6">
        <v>2.4435155407526599E-5</v>
      </c>
      <c r="N1937" s="4" t="b">
        <f>_xlfn.XLOOKUP(Table2[[#This Row],[Protein]],Table3[name],Table3[subloc_assigned],"")&lt;&gt;""</f>
        <v>0</v>
      </c>
      <c r="O1937" s="6" t="str" cm="1">
        <f t="array" ref="O1937">IF(Table2[[#This Row],[modeled?]]," "&amp;_xlfn.TEXTJOIN(" ",FALSE,_xlfn._xlws.FILTER(Table3[subloc_assigned],Table3[name]=Table2[[#This Row],[Protein]],""))&amp;" ","")</f>
        <v/>
      </c>
      <c r="P1937" s="6" t="b">
        <f>OR(ISNUMBER(FIND(" m ",Table2[[#This Row],[loc?]])),ISNUMBER(FIND(" mm ",Table2[[#This Row],[loc?]])))</f>
        <v>0</v>
      </c>
      <c r="Q1937" s="6" t="b">
        <f>AND(OR(ISNUMBER(FIND(" m ",Table2[[#This Row],[loc?]])),ISNUMBER(FIND(" mm ",Table2[[#This Row],[loc?]]))),SUBSTITUTE(SUBSTITUTE(Table2[[#This Row],[loc?]]," m ","")," mm ","")="")</f>
        <v>0</v>
      </c>
      <c r="R1937" s="36" cm="1">
        <f t="array" ref="R1937">AVERAGE(IF(Table2[[#This Row],[Min_aerobic_1]:[Min_aerobic_2]]="NA",0,Table2[[#This Row],[Min_aerobic_1]:[Min_aerobic_2]]))</f>
        <v>0</v>
      </c>
    </row>
    <row r="1938" spans="1:18" x14ac:dyDescent="0.35">
      <c r="A1938" s="4" t="s">
        <v>5759</v>
      </c>
      <c r="B1938" s="4" t="s">
        <v>5760</v>
      </c>
      <c r="C1938" s="4" t="s">
        <v>5761</v>
      </c>
      <c r="D1938" s="6">
        <v>1.0797206995333001E-5</v>
      </c>
      <c r="E1938" s="6">
        <v>8.9650474875258996E-6</v>
      </c>
      <c r="F1938" s="6">
        <v>1.19322262151105E-5</v>
      </c>
      <c r="G1938" s="6">
        <v>1.19013082646451E-5</v>
      </c>
      <c r="H1938" s="6">
        <v>1.28080781849491E-5</v>
      </c>
      <c r="I1938" s="6">
        <v>1.34441993472901E-5</v>
      </c>
      <c r="J1938" s="6">
        <v>1.24613807362074E-5</v>
      </c>
      <c r="K1938" s="6">
        <v>1.7454163600583899E-5</v>
      </c>
      <c r="L1938" s="6">
        <v>1.8182955295647101E-5</v>
      </c>
      <c r="M1938" s="6">
        <v>1.83089648250165E-5</v>
      </c>
      <c r="N1938" s="4" t="b">
        <f>_xlfn.XLOOKUP(Table2[[#This Row],[Protein]],Table3[name],Table3[subloc_assigned],"")&lt;&gt;""</f>
        <v>0</v>
      </c>
      <c r="O1938" s="6" t="str" cm="1">
        <f t="array" ref="O1938">IF(Table2[[#This Row],[modeled?]]," "&amp;_xlfn.TEXTJOIN(" ",FALSE,_xlfn._xlws.FILTER(Table3[subloc_assigned],Table3[name]=Table2[[#This Row],[Protein]],""))&amp;" ","")</f>
        <v/>
      </c>
      <c r="P1938" s="6" t="b">
        <f>OR(ISNUMBER(FIND(" m ",Table2[[#This Row],[loc?]])),ISNUMBER(FIND(" mm ",Table2[[#This Row],[loc?]])))</f>
        <v>0</v>
      </c>
      <c r="Q1938" s="6" t="b">
        <f>AND(OR(ISNUMBER(FIND(" m ",Table2[[#This Row],[loc?]])),ISNUMBER(FIND(" mm ",Table2[[#This Row],[loc?]]))),SUBSTITUTE(SUBSTITUTE(Table2[[#This Row],[loc?]]," m ","")," mm ","")="")</f>
        <v>0</v>
      </c>
      <c r="R1938" s="36" cm="1">
        <f t="array" ref="R1938">AVERAGE(IF(Table2[[#This Row],[Min_aerobic_1]:[Min_aerobic_2]]="NA",0,Table2[[#This Row],[Min_aerobic_1]:[Min_aerobic_2]]))</f>
        <v>9.8811272414294501E-6</v>
      </c>
    </row>
    <row r="1939" spans="1:18" x14ac:dyDescent="0.35">
      <c r="A1939" s="4" t="s">
        <v>5762</v>
      </c>
      <c r="B1939" s="4" t="s">
        <v>5763</v>
      </c>
      <c r="C1939" s="4" t="s">
        <v>5764</v>
      </c>
      <c r="D1939" s="6">
        <v>6.1443743283883296E-5</v>
      </c>
      <c r="E1939" s="6">
        <v>5.01802504323612E-5</v>
      </c>
      <c r="F1939" s="6">
        <v>8.54653772514559E-5</v>
      </c>
      <c r="G1939" s="6">
        <v>8.1326355956708106E-5</v>
      </c>
      <c r="H1939" s="6">
        <v>9.7689952348673507E-5</v>
      </c>
      <c r="I1939" s="6">
        <v>9.3152627381617596E-5</v>
      </c>
      <c r="J1939" s="4">
        <v>1.02817376303205E-4</v>
      </c>
      <c r="K1939" s="4">
        <v>1.1080567157255999E-4</v>
      </c>
      <c r="L1939" s="4">
        <v>1.12657874959802E-4</v>
      </c>
      <c r="M1939" s="4">
        <v>1.08455636333321E-4</v>
      </c>
      <c r="N1939" s="4" t="b">
        <f>_xlfn.XLOOKUP(Table2[[#This Row],[Protein]],Table3[name],Table3[subloc_assigned],"")&lt;&gt;""</f>
        <v>0</v>
      </c>
      <c r="O1939" s="6" t="str" cm="1">
        <f t="array" ref="O1939">IF(Table2[[#This Row],[modeled?]]," "&amp;_xlfn.TEXTJOIN(" ",FALSE,_xlfn._xlws.FILTER(Table3[subloc_assigned],Table3[name]=Table2[[#This Row],[Protein]],""))&amp;" ","")</f>
        <v/>
      </c>
      <c r="P1939" s="6" t="b">
        <f>OR(ISNUMBER(FIND(" m ",Table2[[#This Row],[loc?]])),ISNUMBER(FIND(" mm ",Table2[[#This Row],[loc?]])))</f>
        <v>0</v>
      </c>
      <c r="Q1939" s="6" t="b">
        <f>AND(OR(ISNUMBER(FIND(" m ",Table2[[#This Row],[loc?]])),ISNUMBER(FIND(" mm ",Table2[[#This Row],[loc?]]))),SUBSTITUTE(SUBSTITUTE(Table2[[#This Row],[loc?]]," m ","")," mm ","")="")</f>
        <v>0</v>
      </c>
      <c r="R1939" s="36" cm="1">
        <f t="array" ref="R1939">AVERAGE(IF(Table2[[#This Row],[Min_aerobic_1]:[Min_aerobic_2]]="NA",0,Table2[[#This Row],[Min_aerobic_1]:[Min_aerobic_2]]))</f>
        <v>5.5811996858122251E-5</v>
      </c>
    </row>
    <row r="1940" spans="1:18" x14ac:dyDescent="0.35">
      <c r="A1940" s="4" t="s">
        <v>5765</v>
      </c>
      <c r="B1940" s="4" t="s">
        <v>5766</v>
      </c>
      <c r="C1940" s="4" t="s">
        <v>5767</v>
      </c>
      <c r="D1940" s="6">
        <v>6.9095400639685003E-7</v>
      </c>
      <c r="E1940" s="6">
        <v>6.5227361826828E-7</v>
      </c>
      <c r="F1940" s="6">
        <v>6.0422388526893699E-7</v>
      </c>
      <c r="G1940" s="6">
        <v>6.4412230455695298E-7</v>
      </c>
      <c r="H1940" s="6">
        <v>2.63526262997598E-7</v>
      </c>
      <c r="I1940" s="6">
        <v>2.8330079032304101E-7</v>
      </c>
      <c r="J1940" s="6">
        <v>2.7430102110198098E-7</v>
      </c>
      <c r="K1940" s="6">
        <v>3.2594323068451701E-7</v>
      </c>
      <c r="L1940" s="6">
        <v>3.3222190074111201E-7</v>
      </c>
      <c r="M1940" s="6">
        <v>3.3321901686294101E-7</v>
      </c>
      <c r="N1940" s="4" t="b">
        <f>_xlfn.XLOOKUP(Table2[[#This Row],[Protein]],Table3[name],Table3[subloc_assigned],"")&lt;&gt;""</f>
        <v>0</v>
      </c>
      <c r="O1940" s="6" t="str" cm="1">
        <f t="array" ref="O1940">IF(Table2[[#This Row],[modeled?]]," "&amp;_xlfn.TEXTJOIN(" ",FALSE,_xlfn._xlws.FILTER(Table3[subloc_assigned],Table3[name]=Table2[[#This Row],[Protein]],""))&amp;" ","")</f>
        <v/>
      </c>
      <c r="P1940" s="6" t="b">
        <f>OR(ISNUMBER(FIND(" m ",Table2[[#This Row],[loc?]])),ISNUMBER(FIND(" mm ",Table2[[#This Row],[loc?]])))</f>
        <v>0</v>
      </c>
      <c r="Q1940" s="6" t="b">
        <f>AND(OR(ISNUMBER(FIND(" m ",Table2[[#This Row],[loc?]])),ISNUMBER(FIND(" mm ",Table2[[#This Row],[loc?]]))),SUBSTITUTE(SUBSTITUTE(Table2[[#This Row],[loc?]]," m ","")," mm ","")="")</f>
        <v>0</v>
      </c>
      <c r="R1940" s="36" cm="1">
        <f t="array" ref="R1940">AVERAGE(IF(Table2[[#This Row],[Min_aerobic_1]:[Min_aerobic_2]]="NA",0,Table2[[#This Row],[Min_aerobic_1]:[Min_aerobic_2]]))</f>
        <v>6.7161381233256501E-7</v>
      </c>
    </row>
    <row r="1941" spans="1:18" x14ac:dyDescent="0.35">
      <c r="A1941" s="4" t="s">
        <v>5768</v>
      </c>
      <c r="B1941" s="4" t="s">
        <v>5769</v>
      </c>
      <c r="C1941" s="4" t="s">
        <v>5769</v>
      </c>
      <c r="D1941" s="6">
        <v>2.70924132002307E-6</v>
      </c>
      <c r="E1941" s="6">
        <v>2.75846654427585E-6</v>
      </c>
      <c r="F1941" s="6">
        <v>2.9174427023819402E-6</v>
      </c>
      <c r="G1941" s="6">
        <v>2.68947135106236E-6</v>
      </c>
      <c r="H1941" s="6">
        <v>2.2719876463798099E-6</v>
      </c>
      <c r="I1941" s="6">
        <v>2.02800313921455E-6</v>
      </c>
      <c r="J1941" s="6">
        <v>2.2108526353731999E-6</v>
      </c>
      <c r="K1941" s="6">
        <v>2.3087284837409701E-6</v>
      </c>
      <c r="L1941" s="6">
        <v>2.29654309550408E-6</v>
      </c>
      <c r="M1941" s="6">
        <v>2.3577881286291001E-6</v>
      </c>
      <c r="N1941" s="4" t="b">
        <f>_xlfn.XLOOKUP(Table2[[#This Row],[Protein]],Table3[name],Table3[subloc_assigned],"")&lt;&gt;""</f>
        <v>0</v>
      </c>
      <c r="O1941" s="6" t="str" cm="1">
        <f t="array" ref="O1941">IF(Table2[[#This Row],[modeled?]]," "&amp;_xlfn.TEXTJOIN(" ",FALSE,_xlfn._xlws.FILTER(Table3[subloc_assigned],Table3[name]=Table2[[#This Row],[Protein]],""))&amp;" ","")</f>
        <v/>
      </c>
      <c r="P1941" s="6" t="b">
        <f>OR(ISNUMBER(FIND(" m ",Table2[[#This Row],[loc?]])),ISNUMBER(FIND(" mm ",Table2[[#This Row],[loc?]])))</f>
        <v>0</v>
      </c>
      <c r="Q1941" s="6" t="b">
        <f>AND(OR(ISNUMBER(FIND(" m ",Table2[[#This Row],[loc?]])),ISNUMBER(FIND(" mm ",Table2[[#This Row],[loc?]]))),SUBSTITUTE(SUBSTITUTE(Table2[[#This Row],[loc?]]," m ","")," mm ","")="")</f>
        <v>0</v>
      </c>
      <c r="R1941" s="36" cm="1">
        <f t="array" ref="R1941">AVERAGE(IF(Table2[[#This Row],[Min_aerobic_1]:[Min_aerobic_2]]="NA",0,Table2[[#This Row],[Min_aerobic_1]:[Min_aerobic_2]]))</f>
        <v>2.7338539321494602E-6</v>
      </c>
    </row>
    <row r="1942" spans="1:18" x14ac:dyDescent="0.35">
      <c r="A1942" s="4" t="s">
        <v>5770</v>
      </c>
      <c r="B1942" s="4" t="s">
        <v>5771</v>
      </c>
      <c r="C1942" s="4" t="s">
        <v>5772</v>
      </c>
      <c r="D1942" s="4">
        <v>1.93598133828616E-3</v>
      </c>
      <c r="E1942" s="4">
        <v>2.2033723588752601E-3</v>
      </c>
      <c r="F1942" s="4">
        <v>2.0923992257632501E-3</v>
      </c>
      <c r="G1942" s="4">
        <v>2.0381367069608001E-3</v>
      </c>
      <c r="H1942" s="4">
        <v>1.22702683349756E-3</v>
      </c>
      <c r="I1942" s="4">
        <v>1.18370388730037E-3</v>
      </c>
      <c r="J1942" s="4">
        <v>1.2108436503629901E-3</v>
      </c>
      <c r="K1942" s="4">
        <v>1.4921292191180701E-3</v>
      </c>
      <c r="L1942" s="4">
        <v>1.3966540474384199E-3</v>
      </c>
      <c r="M1942" s="4">
        <v>1.3995200346263901E-3</v>
      </c>
      <c r="N1942" s="4" t="b">
        <f>_xlfn.XLOOKUP(Table2[[#This Row],[Protein]],Table3[name],Table3[subloc_assigned],"")&lt;&gt;""</f>
        <v>0</v>
      </c>
      <c r="O1942" s="6" t="str" cm="1">
        <f t="array" ref="O1942">IF(Table2[[#This Row],[modeled?]]," "&amp;_xlfn.TEXTJOIN(" ",FALSE,_xlfn._xlws.FILTER(Table3[subloc_assigned],Table3[name]=Table2[[#This Row],[Protein]],""))&amp;" ","")</f>
        <v/>
      </c>
      <c r="P1942" s="6" t="b">
        <f>OR(ISNUMBER(FIND(" m ",Table2[[#This Row],[loc?]])),ISNUMBER(FIND(" mm ",Table2[[#This Row],[loc?]])))</f>
        <v>0</v>
      </c>
      <c r="Q1942" s="6" t="b">
        <f>AND(OR(ISNUMBER(FIND(" m ",Table2[[#This Row],[loc?]])),ISNUMBER(FIND(" mm ",Table2[[#This Row],[loc?]]))),SUBSTITUTE(SUBSTITUTE(Table2[[#This Row],[loc?]]," m ","")," mm ","")="")</f>
        <v>0</v>
      </c>
      <c r="R1942" s="36" cm="1">
        <f t="array" ref="R1942">AVERAGE(IF(Table2[[#This Row],[Min_aerobic_1]:[Min_aerobic_2]]="NA",0,Table2[[#This Row],[Min_aerobic_1]:[Min_aerobic_2]]))</f>
        <v>2.0696768485807099E-3</v>
      </c>
    </row>
    <row r="1943" spans="1:18" x14ac:dyDescent="0.35">
      <c r="A1943" s="4" t="s">
        <v>5773</v>
      </c>
      <c r="B1943" s="4" t="s">
        <v>5774</v>
      </c>
      <c r="C1943" s="4" t="s">
        <v>5775</v>
      </c>
      <c r="D1943" s="6">
        <v>2.9741562659085199E-5</v>
      </c>
      <c r="E1943" s="6">
        <v>2.7714355384360499E-5</v>
      </c>
      <c r="F1943" s="6">
        <v>3.0552057464587303E-5</v>
      </c>
      <c r="G1943" s="6">
        <v>2.9958612519041801E-5</v>
      </c>
      <c r="H1943" s="6">
        <v>3.1491108436801002E-5</v>
      </c>
      <c r="I1943" s="6">
        <v>3.2354848251261003E-5</v>
      </c>
      <c r="J1943" s="6">
        <v>3.3875551205786103E-5</v>
      </c>
      <c r="K1943" s="6">
        <v>3.4780671551767302E-5</v>
      </c>
      <c r="L1943" s="6">
        <v>3.6001554326061598E-5</v>
      </c>
      <c r="M1943" s="6">
        <v>3.5750017460170701E-5</v>
      </c>
      <c r="N1943" s="4" t="b">
        <f>_xlfn.XLOOKUP(Table2[[#This Row],[Protein]],Table3[name],Table3[subloc_assigned],"")&lt;&gt;""</f>
        <v>1</v>
      </c>
      <c r="O1943" s="6" t="str" cm="1">
        <f t="array" ref="O1943">IF(Table2[[#This Row],[modeled?]]," "&amp;_xlfn.TEXTJOIN(" ",FALSE,_xlfn._xlws.FILTER(Table3[subloc_assigned],Table3[name]=Table2[[#This Row],[Protein]],""))&amp;" ","")</f>
        <v xml:space="preserve"> gm </v>
      </c>
      <c r="P1943" s="6" t="b">
        <f>OR(ISNUMBER(FIND(" m ",Table2[[#This Row],[loc?]])),ISNUMBER(FIND(" mm ",Table2[[#This Row],[loc?]])))</f>
        <v>0</v>
      </c>
      <c r="Q1943" s="6" t="b">
        <f>AND(OR(ISNUMBER(FIND(" m ",Table2[[#This Row],[loc?]])),ISNUMBER(FIND(" mm ",Table2[[#This Row],[loc?]]))),SUBSTITUTE(SUBSTITUTE(Table2[[#This Row],[loc?]]," m ","")," mm ","")="")</f>
        <v>0</v>
      </c>
      <c r="R1943" s="36" cm="1">
        <f t="array" ref="R1943">AVERAGE(IF(Table2[[#This Row],[Min_aerobic_1]:[Min_aerobic_2]]="NA",0,Table2[[#This Row],[Min_aerobic_1]:[Min_aerobic_2]]))</f>
        <v>2.8727959021722849E-5</v>
      </c>
    </row>
    <row r="1944" spans="1:18" x14ac:dyDescent="0.35">
      <c r="A1944" s="4" t="s">
        <v>5776</v>
      </c>
      <c r="B1944" s="4" t="s">
        <v>5777</v>
      </c>
      <c r="C1944" s="4" t="s">
        <v>5778</v>
      </c>
      <c r="D1944" s="4" t="s">
        <v>19</v>
      </c>
      <c r="E1944" s="4" t="s">
        <v>19</v>
      </c>
      <c r="F1944" s="4" t="s">
        <v>19</v>
      </c>
      <c r="G1944" s="4" t="s">
        <v>19</v>
      </c>
      <c r="H1944" s="6">
        <v>1.51440784597229E-5</v>
      </c>
      <c r="I1944" s="6">
        <v>1.45613257490188E-5</v>
      </c>
      <c r="J1944" s="6">
        <v>1.5607710562219302E-5</v>
      </c>
      <c r="K1944" s="6">
        <v>2.4737908431651199E-5</v>
      </c>
      <c r="L1944" s="6">
        <v>2.5611909659415399E-5</v>
      </c>
      <c r="M1944" s="6">
        <v>2.5077562829392302E-5</v>
      </c>
      <c r="N1944" s="4" t="b">
        <f>_xlfn.XLOOKUP(Table2[[#This Row],[Protein]],Table3[name],Table3[subloc_assigned],"")&lt;&gt;""</f>
        <v>0</v>
      </c>
      <c r="O1944" s="6" t="str" cm="1">
        <f t="array" ref="O1944">IF(Table2[[#This Row],[modeled?]]," "&amp;_xlfn.TEXTJOIN(" ",FALSE,_xlfn._xlws.FILTER(Table3[subloc_assigned],Table3[name]=Table2[[#This Row],[Protein]],""))&amp;" ","")</f>
        <v/>
      </c>
      <c r="P1944" s="6" t="b">
        <f>OR(ISNUMBER(FIND(" m ",Table2[[#This Row],[loc?]])),ISNUMBER(FIND(" mm ",Table2[[#This Row],[loc?]])))</f>
        <v>0</v>
      </c>
      <c r="Q1944" s="6" t="b">
        <f>AND(OR(ISNUMBER(FIND(" m ",Table2[[#This Row],[loc?]])),ISNUMBER(FIND(" mm ",Table2[[#This Row],[loc?]]))),SUBSTITUTE(SUBSTITUTE(Table2[[#This Row],[loc?]]," m ","")," mm ","")="")</f>
        <v>0</v>
      </c>
      <c r="R1944" s="36" cm="1">
        <f t="array" ref="R1944">AVERAGE(IF(Table2[[#This Row],[Min_aerobic_1]:[Min_aerobic_2]]="NA",0,Table2[[#This Row],[Min_aerobic_1]:[Min_aerobic_2]]))</f>
        <v>0</v>
      </c>
    </row>
    <row r="1945" spans="1:18" x14ac:dyDescent="0.35">
      <c r="A1945" s="4" t="s">
        <v>5779</v>
      </c>
      <c r="B1945" s="4" t="s">
        <v>5780</v>
      </c>
      <c r="C1945" s="4" t="s">
        <v>5781</v>
      </c>
      <c r="D1945" s="6">
        <v>5.1584293594169104E-6</v>
      </c>
      <c r="E1945" s="6">
        <v>4.3813796721770299E-6</v>
      </c>
      <c r="F1945" s="6">
        <v>4.9104694561336101E-6</v>
      </c>
      <c r="G1945" s="6">
        <v>5.1195760002992299E-6</v>
      </c>
      <c r="H1945" s="6">
        <v>5.7011711837503398E-6</v>
      </c>
      <c r="I1945" s="6">
        <v>6.0907799090682303E-6</v>
      </c>
      <c r="J1945" s="6">
        <v>5.9418482200239698E-6</v>
      </c>
      <c r="K1945" s="6">
        <v>5.56270956384756E-6</v>
      </c>
      <c r="L1945" s="6">
        <v>5.6226708541636297E-6</v>
      </c>
      <c r="M1945" s="6">
        <v>5.6369287144961199E-6</v>
      </c>
      <c r="N1945" s="4" t="b">
        <f>_xlfn.XLOOKUP(Table2[[#This Row],[Protein]],Table3[name],Table3[subloc_assigned],"")&lt;&gt;""</f>
        <v>0</v>
      </c>
      <c r="O1945" s="6" t="str" cm="1">
        <f t="array" ref="O1945">IF(Table2[[#This Row],[modeled?]]," "&amp;_xlfn.TEXTJOIN(" ",FALSE,_xlfn._xlws.FILTER(Table3[subloc_assigned],Table3[name]=Table2[[#This Row],[Protein]],""))&amp;" ","")</f>
        <v/>
      </c>
      <c r="P1945" s="6" t="b">
        <f>OR(ISNUMBER(FIND(" m ",Table2[[#This Row],[loc?]])),ISNUMBER(FIND(" mm ",Table2[[#This Row],[loc?]])))</f>
        <v>0</v>
      </c>
      <c r="Q1945" s="6" t="b">
        <f>AND(OR(ISNUMBER(FIND(" m ",Table2[[#This Row],[loc?]])),ISNUMBER(FIND(" mm ",Table2[[#This Row],[loc?]]))),SUBSTITUTE(SUBSTITUTE(Table2[[#This Row],[loc?]]," m ","")," mm ","")="")</f>
        <v>0</v>
      </c>
      <c r="R1945" s="36" cm="1">
        <f t="array" ref="R1945">AVERAGE(IF(Table2[[#This Row],[Min_aerobic_1]:[Min_aerobic_2]]="NA",0,Table2[[#This Row],[Min_aerobic_1]:[Min_aerobic_2]]))</f>
        <v>4.7699045157969702E-6</v>
      </c>
    </row>
    <row r="1946" spans="1:18" x14ac:dyDescent="0.35">
      <c r="A1946" s="4" t="s">
        <v>5782</v>
      </c>
      <c r="B1946" s="4" t="s">
        <v>5783</v>
      </c>
      <c r="C1946" s="4" t="s">
        <v>5784</v>
      </c>
      <c r="D1946" s="4">
        <v>5.5985715392849503E-4</v>
      </c>
      <c r="E1946" s="4">
        <v>5.2596804323069997E-4</v>
      </c>
      <c r="F1946" s="4">
        <v>5.5222882301549298E-4</v>
      </c>
      <c r="G1946" s="4">
        <v>5.0151496156548999E-4</v>
      </c>
      <c r="H1946" s="4">
        <v>2.07793885437163E-4</v>
      </c>
      <c r="I1946" s="4">
        <v>2.0686607701475299E-4</v>
      </c>
      <c r="J1946" s="4">
        <v>2.0882033741013301E-4</v>
      </c>
      <c r="K1946" s="4">
        <v>2.0029611837416101E-4</v>
      </c>
      <c r="L1946" s="4">
        <v>2.24891579962634E-4</v>
      </c>
      <c r="M1946" s="4">
        <v>2.2357418950203701E-4</v>
      </c>
      <c r="N1946" s="4" t="b">
        <f>_xlfn.XLOOKUP(Table2[[#This Row],[Protein]],Table3[name],Table3[subloc_assigned],"")&lt;&gt;""</f>
        <v>0</v>
      </c>
      <c r="O1946" s="6" t="str" cm="1">
        <f t="array" ref="O1946">IF(Table2[[#This Row],[modeled?]]," "&amp;_xlfn.TEXTJOIN(" ",FALSE,_xlfn._xlws.FILTER(Table3[subloc_assigned],Table3[name]=Table2[[#This Row],[Protein]],""))&amp;" ","")</f>
        <v/>
      </c>
      <c r="P1946" s="6" t="b">
        <f>OR(ISNUMBER(FIND(" m ",Table2[[#This Row],[loc?]])),ISNUMBER(FIND(" mm ",Table2[[#This Row],[loc?]])))</f>
        <v>0</v>
      </c>
      <c r="Q1946" s="6" t="b">
        <f>AND(OR(ISNUMBER(FIND(" m ",Table2[[#This Row],[loc?]])),ISNUMBER(FIND(" mm ",Table2[[#This Row],[loc?]]))),SUBSTITUTE(SUBSTITUTE(Table2[[#This Row],[loc?]]," m ","")," mm ","")="")</f>
        <v>0</v>
      </c>
      <c r="R1946" s="36" cm="1">
        <f t="array" ref="R1946">AVERAGE(IF(Table2[[#This Row],[Min_aerobic_1]:[Min_aerobic_2]]="NA",0,Table2[[#This Row],[Min_aerobic_1]:[Min_aerobic_2]]))</f>
        <v>5.4291259857959756E-4</v>
      </c>
    </row>
    <row r="1947" spans="1:18" x14ac:dyDescent="0.35">
      <c r="A1947" s="4" t="s">
        <v>5785</v>
      </c>
      <c r="B1947" s="4" t="s">
        <v>5786</v>
      </c>
      <c r="C1947" s="4" t="s">
        <v>5787</v>
      </c>
      <c r="D1947" s="4">
        <v>1.5980361662770899E-4</v>
      </c>
      <c r="E1947" s="4">
        <v>1.27039446026844E-4</v>
      </c>
      <c r="F1947" s="4">
        <v>1.4588774930746699E-4</v>
      </c>
      <c r="G1947" s="4">
        <v>1.37046811107311E-4</v>
      </c>
      <c r="H1947" s="6">
        <v>6.3223814338302006E-5</v>
      </c>
      <c r="I1947" s="6">
        <v>6.4957403437492406E-5</v>
      </c>
      <c r="J1947" s="6">
        <v>6.8205974361075996E-5</v>
      </c>
      <c r="K1947" s="6">
        <v>6.8432918278014498E-5</v>
      </c>
      <c r="L1947" s="6">
        <v>7.1384957607913003E-5</v>
      </c>
      <c r="M1947" s="6">
        <v>6.9309699664464898E-5</v>
      </c>
      <c r="N1947" s="4" t="b">
        <f>_xlfn.XLOOKUP(Table2[[#This Row],[Protein]],Table3[name],Table3[subloc_assigned],"")&lt;&gt;""</f>
        <v>0</v>
      </c>
      <c r="O1947" s="6" t="str" cm="1">
        <f t="array" ref="O1947">IF(Table2[[#This Row],[modeled?]]," "&amp;_xlfn.TEXTJOIN(" ",FALSE,_xlfn._xlws.FILTER(Table3[subloc_assigned],Table3[name]=Table2[[#This Row],[Protein]],""))&amp;" ","")</f>
        <v/>
      </c>
      <c r="P1947" s="6" t="b">
        <f>OR(ISNUMBER(FIND(" m ",Table2[[#This Row],[loc?]])),ISNUMBER(FIND(" mm ",Table2[[#This Row],[loc?]])))</f>
        <v>0</v>
      </c>
      <c r="Q1947" s="6" t="b">
        <f>AND(OR(ISNUMBER(FIND(" m ",Table2[[#This Row],[loc?]])),ISNUMBER(FIND(" mm ",Table2[[#This Row],[loc?]]))),SUBSTITUTE(SUBSTITUTE(Table2[[#This Row],[loc?]]," m ","")," mm ","")="")</f>
        <v>0</v>
      </c>
      <c r="R1947" s="36" cm="1">
        <f t="array" ref="R1947">AVERAGE(IF(Table2[[#This Row],[Min_aerobic_1]:[Min_aerobic_2]]="NA",0,Table2[[#This Row],[Min_aerobic_1]:[Min_aerobic_2]]))</f>
        <v>1.434215313272765E-4</v>
      </c>
    </row>
    <row r="1948" spans="1:18" x14ac:dyDescent="0.35">
      <c r="A1948" s="4" t="s">
        <v>5788</v>
      </c>
      <c r="B1948" s="4" t="s">
        <v>5789</v>
      </c>
      <c r="C1948" s="4" t="s">
        <v>5790</v>
      </c>
      <c r="D1948" s="4">
        <v>1.16444193089217E-4</v>
      </c>
      <c r="E1948" s="6">
        <v>8.4088931493702605E-5</v>
      </c>
      <c r="F1948" s="4">
        <v>1.26849825189701E-4</v>
      </c>
      <c r="G1948" s="4">
        <v>1.25083746164288E-4</v>
      </c>
      <c r="H1948" s="6">
        <v>7.6150502920225695E-5</v>
      </c>
      <c r="I1948" s="6">
        <v>8.0073189457789996E-5</v>
      </c>
      <c r="J1948" s="6">
        <v>7.6720368136077202E-5</v>
      </c>
      <c r="K1948" s="6">
        <v>8.3007849246321297E-5</v>
      </c>
      <c r="L1948" s="6">
        <v>8.9731764254780906E-5</v>
      </c>
      <c r="M1948" s="6">
        <v>9.2487087843506893E-5</v>
      </c>
      <c r="N1948" s="4" t="b">
        <f>_xlfn.XLOOKUP(Table2[[#This Row],[Protein]],Table3[name],Table3[subloc_assigned],"")&lt;&gt;""</f>
        <v>0</v>
      </c>
      <c r="O1948" s="6" t="str" cm="1">
        <f t="array" ref="O1948">IF(Table2[[#This Row],[modeled?]]," "&amp;_xlfn.TEXTJOIN(" ",FALSE,_xlfn._xlws.FILTER(Table3[subloc_assigned],Table3[name]=Table2[[#This Row],[Protein]],""))&amp;" ","")</f>
        <v/>
      </c>
      <c r="P1948" s="6" t="b">
        <f>OR(ISNUMBER(FIND(" m ",Table2[[#This Row],[loc?]])),ISNUMBER(FIND(" mm ",Table2[[#This Row],[loc?]])))</f>
        <v>0</v>
      </c>
      <c r="Q1948" s="6" t="b">
        <f>AND(OR(ISNUMBER(FIND(" m ",Table2[[#This Row],[loc?]])),ISNUMBER(FIND(" mm ",Table2[[#This Row],[loc?]]))),SUBSTITUTE(SUBSTITUTE(Table2[[#This Row],[loc?]]," m ","")," mm ","")="")</f>
        <v>0</v>
      </c>
      <c r="R1948" s="36" cm="1">
        <f t="array" ref="R1948">AVERAGE(IF(Table2[[#This Row],[Min_aerobic_1]:[Min_aerobic_2]]="NA",0,Table2[[#This Row],[Min_aerobic_1]:[Min_aerobic_2]]))</f>
        <v>1.002665622914598E-4</v>
      </c>
    </row>
    <row r="1949" spans="1:18" x14ac:dyDescent="0.35">
      <c r="A1949" s="4" t="s">
        <v>5791</v>
      </c>
      <c r="B1949" s="4" t="s">
        <v>5792</v>
      </c>
      <c r="C1949" s="4" t="s">
        <v>5793</v>
      </c>
      <c r="D1949" s="6">
        <v>3.8413446505048897E-5</v>
      </c>
      <c r="E1949" s="6">
        <v>3.0463000615896199E-5</v>
      </c>
      <c r="F1949" s="6">
        <v>4.0493016732031701E-5</v>
      </c>
      <c r="G1949" s="6">
        <v>3.99291230098193E-5</v>
      </c>
      <c r="H1949" s="6">
        <v>2.06793244543133E-5</v>
      </c>
      <c r="I1949" s="6">
        <v>2.1548045249855899E-5</v>
      </c>
      <c r="J1949" s="6">
        <v>2.1755876795039501E-5</v>
      </c>
      <c r="K1949" s="6">
        <v>2.4350242315843002E-5</v>
      </c>
      <c r="L1949" s="6">
        <v>2.54006559883521E-5</v>
      </c>
      <c r="M1949" s="6">
        <v>2.67081102022683E-5</v>
      </c>
      <c r="N1949" s="4" t="b">
        <f>_xlfn.XLOOKUP(Table2[[#This Row],[Protein]],Table3[name],Table3[subloc_assigned],"")&lt;&gt;""</f>
        <v>0</v>
      </c>
      <c r="O1949" s="6" t="str" cm="1">
        <f t="array" ref="O1949">IF(Table2[[#This Row],[modeled?]]," "&amp;_xlfn.TEXTJOIN(" ",FALSE,_xlfn._xlws.FILTER(Table3[subloc_assigned],Table3[name]=Table2[[#This Row],[Protein]],""))&amp;" ","")</f>
        <v/>
      </c>
      <c r="P1949" s="6" t="b">
        <f>OR(ISNUMBER(FIND(" m ",Table2[[#This Row],[loc?]])),ISNUMBER(FIND(" mm ",Table2[[#This Row],[loc?]])))</f>
        <v>0</v>
      </c>
      <c r="Q1949" s="6" t="b">
        <f>AND(OR(ISNUMBER(FIND(" m ",Table2[[#This Row],[loc?]])),ISNUMBER(FIND(" mm ",Table2[[#This Row],[loc?]]))),SUBSTITUTE(SUBSTITUTE(Table2[[#This Row],[loc?]]," m ","")," mm ","")="")</f>
        <v>0</v>
      </c>
      <c r="R1949" s="36" cm="1">
        <f t="array" ref="R1949">AVERAGE(IF(Table2[[#This Row],[Min_aerobic_1]:[Min_aerobic_2]]="NA",0,Table2[[#This Row],[Min_aerobic_1]:[Min_aerobic_2]]))</f>
        <v>3.4438223560472548E-5</v>
      </c>
    </row>
    <row r="1950" spans="1:18" x14ac:dyDescent="0.35">
      <c r="A1950" s="4" t="s">
        <v>5794</v>
      </c>
      <c r="B1950" s="4" t="s">
        <v>5795</v>
      </c>
      <c r="C1950" s="4" t="s">
        <v>5796</v>
      </c>
      <c r="D1950" s="6">
        <v>1.1521944740298901E-5</v>
      </c>
      <c r="E1950" s="6">
        <v>9.3291503982782497E-6</v>
      </c>
      <c r="F1950" s="6">
        <v>1.1478420054768999E-5</v>
      </c>
      <c r="G1950" s="6">
        <v>1.1760146589937199E-5</v>
      </c>
      <c r="H1950" s="6">
        <v>1.1594626253827001E-5</v>
      </c>
      <c r="I1950" s="6">
        <v>1.19395546560947E-5</v>
      </c>
      <c r="J1950" s="6">
        <v>1.1442600203282299E-5</v>
      </c>
      <c r="K1950" s="6">
        <v>1.0586349088662801E-5</v>
      </c>
      <c r="L1950" s="6">
        <v>1.1499114628153499E-5</v>
      </c>
      <c r="M1950" s="6">
        <v>1.16024938494129E-5</v>
      </c>
      <c r="N1950" s="4" t="b">
        <f>_xlfn.XLOOKUP(Table2[[#This Row],[Protein]],Table3[name],Table3[subloc_assigned],"")&lt;&gt;""</f>
        <v>1</v>
      </c>
      <c r="O1950" s="6" t="str" cm="1">
        <f t="array" ref="O1950">IF(Table2[[#This Row],[modeled?]]," "&amp;_xlfn.TEXTJOIN(" ",FALSE,_xlfn._xlws.FILTER(Table3[subloc_assigned],Table3[name]=Table2[[#This Row],[Protein]],""))&amp;" ","")</f>
        <v xml:space="preserve"> c </v>
      </c>
      <c r="P1950" s="6" t="b">
        <f>OR(ISNUMBER(FIND(" m ",Table2[[#This Row],[loc?]])),ISNUMBER(FIND(" mm ",Table2[[#This Row],[loc?]])))</f>
        <v>0</v>
      </c>
      <c r="Q1950" s="6" t="b">
        <f>AND(OR(ISNUMBER(FIND(" m ",Table2[[#This Row],[loc?]])),ISNUMBER(FIND(" mm ",Table2[[#This Row],[loc?]]))),SUBSTITUTE(SUBSTITUTE(Table2[[#This Row],[loc?]]," m ","")," mm ","")="")</f>
        <v>0</v>
      </c>
      <c r="R1950" s="36" cm="1">
        <f t="array" ref="R1950">AVERAGE(IF(Table2[[#This Row],[Min_aerobic_1]:[Min_aerobic_2]]="NA",0,Table2[[#This Row],[Min_aerobic_1]:[Min_aerobic_2]]))</f>
        <v>1.0425547569288576E-5</v>
      </c>
    </row>
    <row r="1951" spans="1:18" x14ac:dyDescent="0.35">
      <c r="A1951" s="4" t="s">
        <v>5797</v>
      </c>
      <c r="B1951" s="4" t="s">
        <v>5798</v>
      </c>
      <c r="C1951" s="4" t="s">
        <v>5799</v>
      </c>
      <c r="D1951" s="6">
        <v>1.7779660666871298E-5</v>
      </c>
      <c r="E1951" s="6">
        <v>2.19651475082368E-5</v>
      </c>
      <c r="F1951" s="6">
        <v>2.11769045888907E-5</v>
      </c>
      <c r="G1951" s="6">
        <v>2.2549604085750301E-5</v>
      </c>
      <c r="H1951" s="6">
        <v>4.9998338266125002E-6</v>
      </c>
      <c r="I1951" s="6">
        <v>5.2938322230566298E-6</v>
      </c>
      <c r="J1951" s="6">
        <v>5.0255418697631798E-6</v>
      </c>
      <c r="K1951" s="6">
        <v>5.0636707587712196E-6</v>
      </c>
      <c r="L1951" s="6">
        <v>5.3644779376346801E-6</v>
      </c>
      <c r="M1951" s="6">
        <v>5.4138517368318298E-6</v>
      </c>
      <c r="N1951" s="4" t="b">
        <f>_xlfn.XLOOKUP(Table2[[#This Row],[Protein]],Table3[name],Table3[subloc_assigned],"")&lt;&gt;""</f>
        <v>0</v>
      </c>
      <c r="O1951" s="6" t="str" cm="1">
        <f t="array" ref="O1951">IF(Table2[[#This Row],[modeled?]]," "&amp;_xlfn.TEXTJOIN(" ",FALSE,_xlfn._xlws.FILTER(Table3[subloc_assigned],Table3[name]=Table2[[#This Row],[Protein]],""))&amp;" ","")</f>
        <v/>
      </c>
      <c r="P1951" s="6" t="b">
        <f>OR(ISNUMBER(FIND(" m ",Table2[[#This Row],[loc?]])),ISNUMBER(FIND(" mm ",Table2[[#This Row],[loc?]])))</f>
        <v>0</v>
      </c>
      <c r="Q1951" s="6" t="b">
        <f>AND(OR(ISNUMBER(FIND(" m ",Table2[[#This Row],[loc?]])),ISNUMBER(FIND(" mm ",Table2[[#This Row],[loc?]]))),SUBSTITUTE(SUBSTITUTE(Table2[[#This Row],[loc?]]," m ","")," mm ","")="")</f>
        <v>0</v>
      </c>
      <c r="R1951" s="36" cm="1">
        <f t="array" ref="R1951">AVERAGE(IF(Table2[[#This Row],[Min_aerobic_1]:[Min_aerobic_2]]="NA",0,Table2[[#This Row],[Min_aerobic_1]:[Min_aerobic_2]]))</f>
        <v>1.9872404087554049E-5</v>
      </c>
    </row>
    <row r="1952" spans="1:18" x14ac:dyDescent="0.35">
      <c r="A1952" s="4" t="s">
        <v>5800</v>
      </c>
      <c r="B1952" s="4" t="s">
        <v>5801</v>
      </c>
      <c r="C1952" s="4" t="s">
        <v>5802</v>
      </c>
      <c r="D1952" s="6">
        <v>3.3816247146009898E-5</v>
      </c>
      <c r="E1952" s="6">
        <v>2.7160756208934899E-5</v>
      </c>
      <c r="F1952" s="6">
        <v>3.7548959231014403E-5</v>
      </c>
      <c r="G1952" s="6">
        <v>3.6957136631377997E-5</v>
      </c>
      <c r="H1952" s="6">
        <v>3.0362084423357501E-5</v>
      </c>
      <c r="I1952" s="6">
        <v>3.1267842450667797E-5</v>
      </c>
      <c r="J1952" s="6">
        <v>3.2571173329804201E-5</v>
      </c>
      <c r="K1952" s="6">
        <v>3.7410306985513598E-5</v>
      </c>
      <c r="L1952" s="6">
        <v>3.7011458236698398E-5</v>
      </c>
      <c r="M1952" s="6">
        <v>3.6371670518307098E-5</v>
      </c>
      <c r="N1952" s="4" t="b">
        <f>_xlfn.XLOOKUP(Table2[[#This Row],[Protein]],Table3[name],Table3[subloc_assigned],"")&lt;&gt;""</f>
        <v>0</v>
      </c>
      <c r="O1952" s="6" t="str" cm="1">
        <f t="array" ref="O1952">IF(Table2[[#This Row],[modeled?]]," "&amp;_xlfn.TEXTJOIN(" ",FALSE,_xlfn._xlws.FILTER(Table3[subloc_assigned],Table3[name]=Table2[[#This Row],[Protein]],""))&amp;" ","")</f>
        <v/>
      </c>
      <c r="P1952" s="6" t="b">
        <f>OR(ISNUMBER(FIND(" m ",Table2[[#This Row],[loc?]])),ISNUMBER(FIND(" mm ",Table2[[#This Row],[loc?]])))</f>
        <v>0</v>
      </c>
      <c r="Q1952" s="6" t="b">
        <f>AND(OR(ISNUMBER(FIND(" m ",Table2[[#This Row],[loc?]])),ISNUMBER(FIND(" mm ",Table2[[#This Row],[loc?]]))),SUBSTITUTE(SUBSTITUTE(Table2[[#This Row],[loc?]]," m ","")," mm ","")="")</f>
        <v>0</v>
      </c>
      <c r="R1952" s="36" cm="1">
        <f t="array" ref="R1952">AVERAGE(IF(Table2[[#This Row],[Min_aerobic_1]:[Min_aerobic_2]]="NA",0,Table2[[#This Row],[Min_aerobic_1]:[Min_aerobic_2]]))</f>
        <v>3.0488501677472398E-5</v>
      </c>
    </row>
    <row r="1953" spans="1:18" x14ac:dyDescent="0.35">
      <c r="A1953" s="4" t="s">
        <v>5803</v>
      </c>
      <c r="B1953" s="4" t="s">
        <v>5804</v>
      </c>
      <c r="C1953" s="4" t="s">
        <v>5805</v>
      </c>
      <c r="D1953" s="6">
        <v>4.7435920094279498E-6</v>
      </c>
      <c r="E1953" s="6">
        <v>4.02852370971464E-6</v>
      </c>
      <c r="F1953" s="6">
        <v>5.36050577876172E-6</v>
      </c>
      <c r="G1953" s="6">
        <v>5.6263366042546901E-6</v>
      </c>
      <c r="H1953" s="6">
        <v>4.5139245266427103E-6</v>
      </c>
      <c r="I1953" s="6">
        <v>4.6692781633360502E-6</v>
      </c>
      <c r="J1953" s="6">
        <v>4.6745965783120497E-6</v>
      </c>
      <c r="K1953" s="6">
        <v>5.07609245627812E-6</v>
      </c>
      <c r="L1953" s="6">
        <v>5.3457500883261796E-6</v>
      </c>
      <c r="M1953" s="6">
        <v>5.2426675782151097E-6</v>
      </c>
      <c r="N1953" s="4" t="b">
        <f>_xlfn.XLOOKUP(Table2[[#This Row],[Protein]],Table3[name],Table3[subloc_assigned],"")&lt;&gt;""</f>
        <v>0</v>
      </c>
      <c r="O1953" s="6" t="str" cm="1">
        <f t="array" ref="O1953">IF(Table2[[#This Row],[modeled?]]," "&amp;_xlfn.TEXTJOIN(" ",FALSE,_xlfn._xlws.FILTER(Table3[subloc_assigned],Table3[name]=Table2[[#This Row],[Protein]],""))&amp;" ","")</f>
        <v/>
      </c>
      <c r="P1953" s="6" t="b">
        <f>OR(ISNUMBER(FIND(" m ",Table2[[#This Row],[loc?]])),ISNUMBER(FIND(" mm ",Table2[[#This Row],[loc?]])))</f>
        <v>0</v>
      </c>
      <c r="Q1953" s="6" t="b">
        <f>AND(OR(ISNUMBER(FIND(" m ",Table2[[#This Row],[loc?]])),ISNUMBER(FIND(" mm ",Table2[[#This Row],[loc?]]))),SUBSTITUTE(SUBSTITUTE(Table2[[#This Row],[loc?]]," m ","")," mm ","")="")</f>
        <v>0</v>
      </c>
      <c r="R1953" s="36" cm="1">
        <f t="array" ref="R1953">AVERAGE(IF(Table2[[#This Row],[Min_aerobic_1]:[Min_aerobic_2]]="NA",0,Table2[[#This Row],[Min_aerobic_1]:[Min_aerobic_2]]))</f>
        <v>4.3860578595712949E-6</v>
      </c>
    </row>
    <row r="1954" spans="1:18" x14ac:dyDescent="0.35">
      <c r="A1954" s="4" t="s">
        <v>5806</v>
      </c>
      <c r="B1954" s="4" t="s">
        <v>5807</v>
      </c>
      <c r="C1954" s="4" t="s">
        <v>5808</v>
      </c>
      <c r="D1954" s="4" t="s">
        <v>19</v>
      </c>
      <c r="E1954" s="4" t="s">
        <v>19</v>
      </c>
      <c r="F1954" s="4" t="s">
        <v>19</v>
      </c>
      <c r="G1954" s="4" t="s">
        <v>19</v>
      </c>
      <c r="H1954" s="6">
        <v>2.9862375800201901E-6</v>
      </c>
      <c r="I1954" s="6">
        <v>2.9118348578532501E-6</v>
      </c>
      <c r="J1954" s="6">
        <v>3.18870401310152E-6</v>
      </c>
      <c r="K1954" s="6">
        <v>2.75194316421745E-6</v>
      </c>
      <c r="L1954" s="6">
        <v>2.8069437839275302E-6</v>
      </c>
      <c r="M1954" s="6">
        <v>3.0143992755143001E-6</v>
      </c>
      <c r="N1954" s="4" t="b">
        <f>_xlfn.XLOOKUP(Table2[[#This Row],[Protein]],Table3[name],Table3[subloc_assigned],"")&lt;&gt;""</f>
        <v>1</v>
      </c>
      <c r="O1954" s="6" t="str" cm="1">
        <f t="array" ref="O1954">IF(Table2[[#This Row],[modeled?]]," "&amp;_xlfn.TEXTJOIN(" ",FALSE,_xlfn._xlws.FILTER(Table3[subloc_assigned],Table3[name]=Table2[[#This Row],[Protein]],""))&amp;" ","")</f>
        <v xml:space="preserve"> en </v>
      </c>
      <c r="P1954" s="6" t="b">
        <f>OR(ISNUMBER(FIND(" m ",Table2[[#This Row],[loc?]])),ISNUMBER(FIND(" mm ",Table2[[#This Row],[loc?]])))</f>
        <v>0</v>
      </c>
      <c r="Q1954" s="6" t="b">
        <f>AND(OR(ISNUMBER(FIND(" m ",Table2[[#This Row],[loc?]])),ISNUMBER(FIND(" mm ",Table2[[#This Row],[loc?]]))),SUBSTITUTE(SUBSTITUTE(Table2[[#This Row],[loc?]]," m ","")," mm ","")="")</f>
        <v>0</v>
      </c>
      <c r="R1954" s="36" cm="1">
        <f t="array" ref="R1954">AVERAGE(IF(Table2[[#This Row],[Min_aerobic_1]:[Min_aerobic_2]]="NA",0,Table2[[#This Row],[Min_aerobic_1]:[Min_aerobic_2]]))</f>
        <v>0</v>
      </c>
    </row>
    <row r="1955" spans="1:18" x14ac:dyDescent="0.35">
      <c r="A1955" s="4" t="s">
        <v>5809</v>
      </c>
      <c r="B1955" s="4" t="s">
        <v>5810</v>
      </c>
      <c r="C1955" s="4" t="s">
        <v>5811</v>
      </c>
      <c r="D1955" s="6">
        <v>7.8416855846687004E-6</v>
      </c>
      <c r="E1955" s="6">
        <v>8.1987314711819006E-6</v>
      </c>
      <c r="F1955" s="6">
        <v>8.8392275829702893E-6</v>
      </c>
      <c r="G1955" s="6">
        <v>8.8766115025084394E-6</v>
      </c>
      <c r="H1955" s="6">
        <v>4.6403108794404E-6</v>
      </c>
      <c r="I1955" s="6">
        <v>4.7518200320939298E-6</v>
      </c>
      <c r="J1955" s="6">
        <v>4.6719376170733298E-6</v>
      </c>
      <c r="K1955" s="6">
        <v>4.9060898522628E-6</v>
      </c>
      <c r="L1955" s="6">
        <v>5.3628292133349699E-6</v>
      </c>
      <c r="M1955" s="6">
        <v>5.2720933962284E-6</v>
      </c>
      <c r="N1955" s="4" t="b">
        <f>_xlfn.XLOOKUP(Table2[[#This Row],[Protein]],Table3[name],Table3[subloc_assigned],"")&lt;&gt;""</f>
        <v>1</v>
      </c>
      <c r="O1955" s="6" t="str" cm="1">
        <f t="array" ref="O1955">IF(Table2[[#This Row],[modeled?]]," "&amp;_xlfn.TEXTJOIN(" ",FALSE,_xlfn._xlws.FILTER(Table3[subloc_assigned],Table3[name]=Table2[[#This Row],[Protein]],""))&amp;" ","")</f>
        <v xml:space="preserve"> n </v>
      </c>
      <c r="P1955" s="6" t="b">
        <f>OR(ISNUMBER(FIND(" m ",Table2[[#This Row],[loc?]])),ISNUMBER(FIND(" mm ",Table2[[#This Row],[loc?]])))</f>
        <v>0</v>
      </c>
      <c r="Q1955" s="6" t="b">
        <f>AND(OR(ISNUMBER(FIND(" m ",Table2[[#This Row],[loc?]])),ISNUMBER(FIND(" mm ",Table2[[#This Row],[loc?]]))),SUBSTITUTE(SUBSTITUTE(Table2[[#This Row],[loc?]]," m ","")," mm ","")="")</f>
        <v>0</v>
      </c>
      <c r="R1955" s="36" cm="1">
        <f t="array" ref="R1955">AVERAGE(IF(Table2[[#This Row],[Min_aerobic_1]:[Min_aerobic_2]]="NA",0,Table2[[#This Row],[Min_aerobic_1]:[Min_aerobic_2]]))</f>
        <v>8.0202085279253005E-6</v>
      </c>
    </row>
    <row r="1956" spans="1:18" x14ac:dyDescent="0.35">
      <c r="A1956" s="4" t="s">
        <v>5812</v>
      </c>
      <c r="B1956" s="4" t="s">
        <v>5813</v>
      </c>
      <c r="C1956" s="4" t="s">
        <v>5814</v>
      </c>
      <c r="D1956" s="4" t="s">
        <v>19</v>
      </c>
      <c r="E1956" s="4" t="s">
        <v>19</v>
      </c>
      <c r="F1956" s="4" t="s">
        <v>19</v>
      </c>
      <c r="G1956" s="4" t="s">
        <v>19</v>
      </c>
      <c r="H1956" s="6">
        <v>1.1883436111350599E-5</v>
      </c>
      <c r="I1956" s="6">
        <v>1.17351679251877E-5</v>
      </c>
      <c r="J1956" s="6">
        <v>1.40214717178258E-5</v>
      </c>
      <c r="K1956" s="6">
        <v>1.20472886375287E-5</v>
      </c>
      <c r="L1956" s="6">
        <v>1.3110801513173599E-5</v>
      </c>
      <c r="M1956" s="6">
        <v>1.32620783033008E-5</v>
      </c>
      <c r="N1956" s="4" t="b">
        <f>_xlfn.XLOOKUP(Table2[[#This Row],[Protein]],Table3[name],Table3[subloc_assigned],"")&lt;&gt;""</f>
        <v>0</v>
      </c>
      <c r="O1956" s="6" t="str" cm="1">
        <f t="array" ref="O1956">IF(Table2[[#This Row],[modeled?]]," "&amp;_xlfn.TEXTJOIN(" ",FALSE,_xlfn._xlws.FILTER(Table3[subloc_assigned],Table3[name]=Table2[[#This Row],[Protein]],""))&amp;" ","")</f>
        <v/>
      </c>
      <c r="P1956" s="6" t="b">
        <f>OR(ISNUMBER(FIND(" m ",Table2[[#This Row],[loc?]])),ISNUMBER(FIND(" mm ",Table2[[#This Row],[loc?]])))</f>
        <v>0</v>
      </c>
      <c r="Q1956" s="6" t="b">
        <f>AND(OR(ISNUMBER(FIND(" m ",Table2[[#This Row],[loc?]])),ISNUMBER(FIND(" mm ",Table2[[#This Row],[loc?]]))),SUBSTITUTE(SUBSTITUTE(Table2[[#This Row],[loc?]]," m ","")," mm ","")="")</f>
        <v>0</v>
      </c>
      <c r="R1956" s="36" cm="1">
        <f t="array" ref="R1956">AVERAGE(IF(Table2[[#This Row],[Min_aerobic_1]:[Min_aerobic_2]]="NA",0,Table2[[#This Row],[Min_aerobic_1]:[Min_aerobic_2]]))</f>
        <v>0</v>
      </c>
    </row>
    <row r="1957" spans="1:18" x14ac:dyDescent="0.35">
      <c r="A1957" s="4" t="s">
        <v>5815</v>
      </c>
      <c r="B1957" s="4" t="s">
        <v>5816</v>
      </c>
      <c r="C1957" s="4" t="s">
        <v>5817</v>
      </c>
      <c r="D1957" s="6">
        <v>2.18613542504544E-5</v>
      </c>
      <c r="E1957" s="6">
        <v>2.24695752293415E-5</v>
      </c>
      <c r="F1957" s="6">
        <v>2.39842142980283E-5</v>
      </c>
      <c r="G1957" s="6">
        <v>2.5809295206921699E-5</v>
      </c>
      <c r="H1957" s="6">
        <v>2.00663639555044E-5</v>
      </c>
      <c r="I1957" s="6">
        <v>2.07540324314813E-5</v>
      </c>
      <c r="J1957" s="6">
        <v>2.1426297873432901E-5</v>
      </c>
      <c r="K1957" s="6">
        <v>2.45836107417233E-5</v>
      </c>
      <c r="L1957" s="6">
        <v>2.5763644267159201E-5</v>
      </c>
      <c r="M1957" s="6">
        <v>2.5417954277839401E-5</v>
      </c>
      <c r="N1957" s="4" t="b">
        <f>_xlfn.XLOOKUP(Table2[[#This Row],[Protein]],Table3[name],Table3[subloc_assigned],"")&lt;&gt;""</f>
        <v>0</v>
      </c>
      <c r="O1957" s="6" t="str" cm="1">
        <f t="array" ref="O1957">IF(Table2[[#This Row],[modeled?]]," "&amp;_xlfn.TEXTJOIN(" ",FALSE,_xlfn._xlws.FILTER(Table3[subloc_assigned],Table3[name]=Table2[[#This Row],[Protein]],""))&amp;" ","")</f>
        <v/>
      </c>
      <c r="P1957" s="6" t="b">
        <f>OR(ISNUMBER(FIND(" m ",Table2[[#This Row],[loc?]])),ISNUMBER(FIND(" mm ",Table2[[#This Row],[loc?]])))</f>
        <v>0</v>
      </c>
      <c r="Q1957" s="6" t="b">
        <f>AND(OR(ISNUMBER(FIND(" m ",Table2[[#This Row],[loc?]])),ISNUMBER(FIND(" mm ",Table2[[#This Row],[loc?]]))),SUBSTITUTE(SUBSTITUTE(Table2[[#This Row],[loc?]]," m ","")," mm ","")="")</f>
        <v>0</v>
      </c>
      <c r="R1957" s="36" cm="1">
        <f t="array" ref="R1957">AVERAGE(IF(Table2[[#This Row],[Min_aerobic_1]:[Min_aerobic_2]]="NA",0,Table2[[#This Row],[Min_aerobic_1]:[Min_aerobic_2]]))</f>
        <v>2.2165464739897948E-5</v>
      </c>
    </row>
    <row r="1958" spans="1:18" x14ac:dyDescent="0.35">
      <c r="A1958" s="4" t="s">
        <v>5818</v>
      </c>
      <c r="B1958" s="4" t="s">
        <v>5819</v>
      </c>
      <c r="C1958" s="4" t="s">
        <v>5820</v>
      </c>
      <c r="D1958" s="4" t="s">
        <v>19</v>
      </c>
      <c r="E1958" s="4" t="s">
        <v>19</v>
      </c>
      <c r="F1958" s="4" t="s">
        <v>19</v>
      </c>
      <c r="G1958" s="4" t="s">
        <v>19</v>
      </c>
      <c r="H1958" s="6">
        <v>5.2502393813507696E-6</v>
      </c>
      <c r="I1958" s="6">
        <v>5.7173819266678799E-6</v>
      </c>
      <c r="J1958" s="6">
        <v>5.8305659899496102E-6</v>
      </c>
      <c r="K1958" s="6">
        <v>7.0345518054211701E-6</v>
      </c>
      <c r="L1958" s="6">
        <v>6.3802885274843598E-6</v>
      </c>
      <c r="M1958" s="6">
        <v>6.5014052093909598E-6</v>
      </c>
      <c r="N1958" s="4" t="b">
        <f>_xlfn.XLOOKUP(Table2[[#This Row],[Protein]],Table3[name],Table3[subloc_assigned],"")&lt;&gt;""</f>
        <v>0</v>
      </c>
      <c r="O1958" s="6" t="str" cm="1">
        <f t="array" ref="O1958">IF(Table2[[#This Row],[modeled?]]," "&amp;_xlfn.TEXTJOIN(" ",FALSE,_xlfn._xlws.FILTER(Table3[subloc_assigned],Table3[name]=Table2[[#This Row],[Protein]],""))&amp;" ","")</f>
        <v/>
      </c>
      <c r="P1958" s="6" t="b">
        <f>OR(ISNUMBER(FIND(" m ",Table2[[#This Row],[loc?]])),ISNUMBER(FIND(" mm ",Table2[[#This Row],[loc?]])))</f>
        <v>0</v>
      </c>
      <c r="Q1958" s="6" t="b">
        <f>AND(OR(ISNUMBER(FIND(" m ",Table2[[#This Row],[loc?]])),ISNUMBER(FIND(" mm ",Table2[[#This Row],[loc?]]))),SUBSTITUTE(SUBSTITUTE(Table2[[#This Row],[loc?]]," m ","")," mm ","")="")</f>
        <v>0</v>
      </c>
      <c r="R1958" s="36" cm="1">
        <f t="array" ref="R1958">AVERAGE(IF(Table2[[#This Row],[Min_aerobic_1]:[Min_aerobic_2]]="NA",0,Table2[[#This Row],[Min_aerobic_1]:[Min_aerobic_2]]))</f>
        <v>0</v>
      </c>
    </row>
    <row r="1959" spans="1:18" x14ac:dyDescent="0.35">
      <c r="A1959" s="4" t="s">
        <v>5821</v>
      </c>
      <c r="B1959" s="4" t="s">
        <v>5822</v>
      </c>
      <c r="C1959" s="4" t="s">
        <v>5823</v>
      </c>
      <c r="D1959" s="6">
        <v>3.4717193671344701E-6</v>
      </c>
      <c r="E1959" s="6">
        <v>3.0878371345580602E-6</v>
      </c>
      <c r="F1959" s="6">
        <v>3.4573330700604602E-6</v>
      </c>
      <c r="G1959" s="6">
        <v>3.50001983293154E-6</v>
      </c>
      <c r="H1959" s="6">
        <v>3.7042588998178098E-6</v>
      </c>
      <c r="I1959" s="6">
        <v>3.6803557663097801E-6</v>
      </c>
      <c r="J1959" s="6">
        <v>3.77047785228378E-6</v>
      </c>
      <c r="K1959" s="6">
        <v>3.94649427945849E-6</v>
      </c>
      <c r="L1959" s="6">
        <v>4.3146570503119997E-6</v>
      </c>
      <c r="M1959" s="6">
        <v>4.1083062281209396E-6</v>
      </c>
      <c r="N1959" s="4" t="b">
        <f>_xlfn.XLOOKUP(Table2[[#This Row],[Protein]],Table3[name],Table3[subloc_assigned],"")&lt;&gt;""</f>
        <v>1</v>
      </c>
      <c r="O1959" s="6" t="str" cm="1">
        <f t="array" ref="O1959">IF(Table2[[#This Row],[modeled?]]," "&amp;_xlfn.TEXTJOIN(" ",FALSE,_xlfn._xlws.FILTER(Table3[subloc_assigned],Table3[name]=Table2[[#This Row],[Protein]],""))&amp;" ","")</f>
        <v xml:space="preserve"> c </v>
      </c>
      <c r="P1959" s="6" t="b">
        <f>OR(ISNUMBER(FIND(" m ",Table2[[#This Row],[loc?]])),ISNUMBER(FIND(" mm ",Table2[[#This Row],[loc?]])))</f>
        <v>0</v>
      </c>
      <c r="Q1959" s="6" t="b">
        <f>AND(OR(ISNUMBER(FIND(" m ",Table2[[#This Row],[loc?]])),ISNUMBER(FIND(" mm ",Table2[[#This Row],[loc?]]))),SUBSTITUTE(SUBSTITUTE(Table2[[#This Row],[loc?]]," m ","")," mm ","")="")</f>
        <v>0</v>
      </c>
      <c r="R1959" s="36" cm="1">
        <f t="array" ref="R1959">AVERAGE(IF(Table2[[#This Row],[Min_aerobic_1]:[Min_aerobic_2]]="NA",0,Table2[[#This Row],[Min_aerobic_1]:[Min_aerobic_2]]))</f>
        <v>3.2797782508462651E-6</v>
      </c>
    </row>
    <row r="1960" spans="1:18" x14ac:dyDescent="0.35">
      <c r="A1960" s="4" t="s">
        <v>5824</v>
      </c>
      <c r="B1960" s="4" t="s">
        <v>5825</v>
      </c>
      <c r="C1960" s="4" t="s">
        <v>5825</v>
      </c>
      <c r="D1960" s="6">
        <v>4.2517244585694601E-6</v>
      </c>
      <c r="E1960" s="6">
        <v>3.41533487525058E-6</v>
      </c>
      <c r="F1960" s="6">
        <v>4.5618036392909104E-6</v>
      </c>
      <c r="G1960" s="6">
        <v>4.6252384332443302E-6</v>
      </c>
      <c r="H1960" s="6">
        <v>2.3333542413965701E-6</v>
      </c>
      <c r="I1960" s="6">
        <v>2.2808277740391401E-6</v>
      </c>
      <c r="J1960" s="6">
        <v>2.5179299638200901E-6</v>
      </c>
      <c r="K1960" s="6">
        <v>2.881510226659E-6</v>
      </c>
      <c r="L1960" s="6">
        <v>3.0582389300233101E-6</v>
      </c>
      <c r="M1960" s="6">
        <v>2.9004461626653501E-6</v>
      </c>
      <c r="N1960" s="4" t="b">
        <f>_xlfn.XLOOKUP(Table2[[#This Row],[Protein]],Table3[name],Table3[subloc_assigned],"")&lt;&gt;""</f>
        <v>0</v>
      </c>
      <c r="O1960" s="6" t="str" cm="1">
        <f t="array" ref="O1960">IF(Table2[[#This Row],[modeled?]]," "&amp;_xlfn.TEXTJOIN(" ",FALSE,_xlfn._xlws.FILTER(Table3[subloc_assigned],Table3[name]=Table2[[#This Row],[Protein]],""))&amp;" ","")</f>
        <v/>
      </c>
      <c r="P1960" s="6" t="b">
        <f>OR(ISNUMBER(FIND(" m ",Table2[[#This Row],[loc?]])),ISNUMBER(FIND(" mm ",Table2[[#This Row],[loc?]])))</f>
        <v>0</v>
      </c>
      <c r="Q1960" s="6" t="b">
        <f>AND(OR(ISNUMBER(FIND(" m ",Table2[[#This Row],[loc?]])),ISNUMBER(FIND(" mm ",Table2[[#This Row],[loc?]]))),SUBSTITUTE(SUBSTITUTE(Table2[[#This Row],[loc?]]," m ","")," mm ","")="")</f>
        <v>0</v>
      </c>
      <c r="R1960" s="36" cm="1">
        <f t="array" ref="R1960">AVERAGE(IF(Table2[[#This Row],[Min_aerobic_1]:[Min_aerobic_2]]="NA",0,Table2[[#This Row],[Min_aerobic_1]:[Min_aerobic_2]]))</f>
        <v>3.8335296669100196E-6</v>
      </c>
    </row>
    <row r="1961" spans="1:18" x14ac:dyDescent="0.35">
      <c r="A1961" s="4" t="s">
        <v>5826</v>
      </c>
      <c r="B1961" s="4" t="s">
        <v>5827</v>
      </c>
      <c r="C1961" s="4" t="s">
        <v>5828</v>
      </c>
      <c r="D1961" s="4" t="s">
        <v>19</v>
      </c>
      <c r="E1961" s="4" t="s">
        <v>19</v>
      </c>
      <c r="F1961" s="4" t="s">
        <v>19</v>
      </c>
      <c r="G1961" s="4" t="s">
        <v>19</v>
      </c>
      <c r="H1961" s="6">
        <v>8.0193988201601504E-6</v>
      </c>
      <c r="I1961" s="6">
        <v>7.9830938911516399E-6</v>
      </c>
      <c r="J1961" s="6">
        <v>8.5005042842264492E-6</v>
      </c>
      <c r="K1961" s="6">
        <v>9.9311695539689793E-6</v>
      </c>
      <c r="L1961" s="6">
        <v>1.01889193794869E-5</v>
      </c>
      <c r="M1961" s="6">
        <v>9.5547109937801493E-6</v>
      </c>
      <c r="N1961" s="4" t="b">
        <f>_xlfn.XLOOKUP(Table2[[#This Row],[Protein]],Table3[name],Table3[subloc_assigned],"")&lt;&gt;""</f>
        <v>0</v>
      </c>
      <c r="O1961" s="6" t="str" cm="1">
        <f t="array" ref="O1961">IF(Table2[[#This Row],[modeled?]]," "&amp;_xlfn.TEXTJOIN(" ",FALSE,_xlfn._xlws.FILTER(Table3[subloc_assigned],Table3[name]=Table2[[#This Row],[Protein]],""))&amp;" ","")</f>
        <v/>
      </c>
      <c r="P1961" s="6" t="b">
        <f>OR(ISNUMBER(FIND(" m ",Table2[[#This Row],[loc?]])),ISNUMBER(FIND(" mm ",Table2[[#This Row],[loc?]])))</f>
        <v>0</v>
      </c>
      <c r="Q1961" s="6" t="b">
        <f>AND(OR(ISNUMBER(FIND(" m ",Table2[[#This Row],[loc?]])),ISNUMBER(FIND(" mm ",Table2[[#This Row],[loc?]]))),SUBSTITUTE(SUBSTITUTE(Table2[[#This Row],[loc?]]," m ","")," mm ","")="")</f>
        <v>0</v>
      </c>
      <c r="R1961" s="36" cm="1">
        <f t="array" ref="R1961">AVERAGE(IF(Table2[[#This Row],[Min_aerobic_1]:[Min_aerobic_2]]="NA",0,Table2[[#This Row],[Min_aerobic_1]:[Min_aerobic_2]]))</f>
        <v>0</v>
      </c>
    </row>
    <row r="1962" spans="1:18" x14ac:dyDescent="0.35">
      <c r="A1962" s="4" t="s">
        <v>5829</v>
      </c>
      <c r="B1962" s="4" t="s">
        <v>5830</v>
      </c>
      <c r="C1962" s="4" t="s">
        <v>5831</v>
      </c>
      <c r="D1962" s="6">
        <v>4.54094867400823E-6</v>
      </c>
      <c r="E1962" s="6">
        <v>4.2188353115091897E-6</v>
      </c>
      <c r="F1962" s="6">
        <v>4.9113490667595901E-6</v>
      </c>
      <c r="G1962" s="6">
        <v>4.7715399663722103E-6</v>
      </c>
      <c r="H1962" s="6">
        <v>4.1248964808368E-5</v>
      </c>
      <c r="I1962" s="6">
        <v>4.33185997783727E-5</v>
      </c>
      <c r="J1962" s="6">
        <v>4.1622944395375401E-5</v>
      </c>
      <c r="K1962" s="6">
        <v>4.50615696401764E-5</v>
      </c>
      <c r="L1962" s="6">
        <v>4.8215835676903502E-5</v>
      </c>
      <c r="M1962" s="6">
        <v>4.44046672232717E-5</v>
      </c>
      <c r="N1962" s="4" t="b">
        <f>_xlfn.XLOOKUP(Table2[[#This Row],[Protein]],Table3[name],Table3[subloc_assigned],"")&lt;&gt;""</f>
        <v>0</v>
      </c>
      <c r="O1962" s="6" t="str" cm="1">
        <f t="array" ref="O1962">IF(Table2[[#This Row],[modeled?]]," "&amp;_xlfn.TEXTJOIN(" ",FALSE,_xlfn._xlws.FILTER(Table3[subloc_assigned],Table3[name]=Table2[[#This Row],[Protein]],""))&amp;" ","")</f>
        <v/>
      </c>
      <c r="P1962" s="6" t="b">
        <f>OR(ISNUMBER(FIND(" m ",Table2[[#This Row],[loc?]])),ISNUMBER(FIND(" mm ",Table2[[#This Row],[loc?]])))</f>
        <v>0</v>
      </c>
      <c r="Q1962" s="6" t="b">
        <f>AND(OR(ISNUMBER(FIND(" m ",Table2[[#This Row],[loc?]])),ISNUMBER(FIND(" mm ",Table2[[#This Row],[loc?]]))),SUBSTITUTE(SUBSTITUTE(Table2[[#This Row],[loc?]]," m ","")," mm ","")="")</f>
        <v>0</v>
      </c>
      <c r="R1962" s="36" cm="1">
        <f t="array" ref="R1962">AVERAGE(IF(Table2[[#This Row],[Min_aerobic_1]:[Min_aerobic_2]]="NA",0,Table2[[#This Row],[Min_aerobic_1]:[Min_aerobic_2]]))</f>
        <v>4.3798919927587102E-6</v>
      </c>
    </row>
    <row r="1963" spans="1:18" x14ac:dyDescent="0.35">
      <c r="A1963" s="4" t="s">
        <v>5832</v>
      </c>
      <c r="B1963" s="4" t="s">
        <v>5833</v>
      </c>
      <c r="C1963" s="4" t="s">
        <v>5834</v>
      </c>
      <c r="D1963" s="6">
        <v>7.4407908405240599E-6</v>
      </c>
      <c r="E1963" s="6">
        <v>9.2538881665709706E-6</v>
      </c>
      <c r="F1963" s="6">
        <v>8.9960305052913894E-6</v>
      </c>
      <c r="G1963" s="6">
        <v>8.7013087521429999E-6</v>
      </c>
      <c r="H1963" s="6">
        <v>6.0520918708149401E-6</v>
      </c>
      <c r="I1963" s="6">
        <v>5.6985631131409999E-6</v>
      </c>
      <c r="J1963" s="6">
        <v>6.2850065490368797E-6</v>
      </c>
      <c r="K1963" s="6">
        <v>6.8451872030066598E-6</v>
      </c>
      <c r="L1963" s="6">
        <v>7.5075923273512999E-6</v>
      </c>
      <c r="M1963" s="6">
        <v>7.1106560263800704E-6</v>
      </c>
      <c r="N1963" s="4" t="b">
        <f>_xlfn.XLOOKUP(Table2[[#This Row],[Protein]],Table3[name],Table3[subloc_assigned],"")&lt;&gt;""</f>
        <v>0</v>
      </c>
      <c r="O1963" s="6" t="str" cm="1">
        <f t="array" ref="O1963">IF(Table2[[#This Row],[modeled?]]," "&amp;_xlfn.TEXTJOIN(" ",FALSE,_xlfn._xlws.FILTER(Table3[subloc_assigned],Table3[name]=Table2[[#This Row],[Protein]],""))&amp;" ","")</f>
        <v/>
      </c>
      <c r="P1963" s="6" t="b">
        <f>OR(ISNUMBER(FIND(" m ",Table2[[#This Row],[loc?]])),ISNUMBER(FIND(" mm ",Table2[[#This Row],[loc?]])))</f>
        <v>0</v>
      </c>
      <c r="Q1963" s="6" t="b">
        <f>AND(OR(ISNUMBER(FIND(" m ",Table2[[#This Row],[loc?]])),ISNUMBER(FIND(" mm ",Table2[[#This Row],[loc?]]))),SUBSTITUTE(SUBSTITUTE(Table2[[#This Row],[loc?]]," m ","")," mm ","")="")</f>
        <v>0</v>
      </c>
      <c r="R1963" s="36" cm="1">
        <f t="array" ref="R1963">AVERAGE(IF(Table2[[#This Row],[Min_aerobic_1]:[Min_aerobic_2]]="NA",0,Table2[[#This Row],[Min_aerobic_1]:[Min_aerobic_2]]))</f>
        <v>8.3473395035475148E-6</v>
      </c>
    </row>
    <row r="1964" spans="1:18" x14ac:dyDescent="0.35">
      <c r="A1964" s="4" t="s">
        <v>5835</v>
      </c>
      <c r="B1964" s="4" t="s">
        <v>5836</v>
      </c>
      <c r="C1964" s="4" t="s">
        <v>5837</v>
      </c>
      <c r="D1964" s="6">
        <v>9.3095450035685003E-5</v>
      </c>
      <c r="E1964" s="6">
        <v>7.6525291674796894E-5</v>
      </c>
      <c r="F1964" s="6">
        <v>7.7660660581780504E-5</v>
      </c>
      <c r="G1964" s="6">
        <v>7.8005542665450102E-5</v>
      </c>
      <c r="H1964" s="6">
        <v>5.1509460556373703E-5</v>
      </c>
      <c r="I1964" s="6">
        <v>5.02638743363215E-5</v>
      </c>
      <c r="J1964" s="6">
        <v>5.3275497749969199E-5</v>
      </c>
      <c r="K1964" s="6">
        <v>5.5792554163801697E-5</v>
      </c>
      <c r="L1964" s="6">
        <v>6.09901615898283E-5</v>
      </c>
      <c r="M1964" s="6">
        <v>6.1752258598445799E-5</v>
      </c>
      <c r="N1964" s="4" t="b">
        <f>_xlfn.XLOOKUP(Table2[[#This Row],[Protein]],Table3[name],Table3[subloc_assigned],"")&lt;&gt;""</f>
        <v>0</v>
      </c>
      <c r="O1964" s="6" t="str" cm="1">
        <f t="array" ref="O1964">IF(Table2[[#This Row],[modeled?]]," "&amp;_xlfn.TEXTJOIN(" ",FALSE,_xlfn._xlws.FILTER(Table3[subloc_assigned],Table3[name]=Table2[[#This Row],[Protein]],""))&amp;" ","")</f>
        <v/>
      </c>
      <c r="P1964" s="6" t="b">
        <f>OR(ISNUMBER(FIND(" m ",Table2[[#This Row],[loc?]])),ISNUMBER(FIND(" mm ",Table2[[#This Row],[loc?]])))</f>
        <v>0</v>
      </c>
      <c r="Q1964" s="6" t="b">
        <f>AND(OR(ISNUMBER(FIND(" m ",Table2[[#This Row],[loc?]])),ISNUMBER(FIND(" mm ",Table2[[#This Row],[loc?]]))),SUBSTITUTE(SUBSTITUTE(Table2[[#This Row],[loc?]]," m ","")," mm ","")="")</f>
        <v>0</v>
      </c>
      <c r="R1964" s="36" cm="1">
        <f t="array" ref="R1964">AVERAGE(IF(Table2[[#This Row],[Min_aerobic_1]:[Min_aerobic_2]]="NA",0,Table2[[#This Row],[Min_aerobic_1]:[Min_aerobic_2]]))</f>
        <v>8.4810370855240949E-5</v>
      </c>
    </row>
    <row r="1965" spans="1:18" x14ac:dyDescent="0.35">
      <c r="A1965" s="4" t="s">
        <v>5838</v>
      </c>
      <c r="B1965" s="4" t="s">
        <v>5839</v>
      </c>
      <c r="C1965" s="4" t="s">
        <v>5839</v>
      </c>
      <c r="D1965" s="6">
        <v>3.51054353286527E-6</v>
      </c>
      <c r="E1965" s="6">
        <v>3.3551903889673302E-6</v>
      </c>
      <c r="F1965" s="6">
        <v>3.2882647174272E-6</v>
      </c>
      <c r="G1965" s="6">
        <v>3.2543372972801701E-6</v>
      </c>
      <c r="H1965" s="6">
        <v>7.9311067268132908E-6</v>
      </c>
      <c r="I1965" s="6">
        <v>8.4071156853054405E-6</v>
      </c>
      <c r="J1965" s="6">
        <v>8.3651982153946207E-6</v>
      </c>
      <c r="K1965" s="6">
        <v>8.2454671577429295E-6</v>
      </c>
      <c r="L1965" s="6">
        <v>9.8565148358109495E-6</v>
      </c>
      <c r="M1965" s="6">
        <v>9.7860568644811304E-6</v>
      </c>
      <c r="N1965" s="4" t="b">
        <f>_xlfn.XLOOKUP(Table2[[#This Row],[Protein]],Table3[name],Table3[subloc_assigned],"")&lt;&gt;""</f>
        <v>0</v>
      </c>
      <c r="O1965" s="6" t="str" cm="1">
        <f t="array" ref="O1965">IF(Table2[[#This Row],[modeled?]]," "&amp;_xlfn.TEXTJOIN(" ",FALSE,_xlfn._xlws.FILTER(Table3[subloc_assigned],Table3[name]=Table2[[#This Row],[Protein]],""))&amp;" ","")</f>
        <v/>
      </c>
      <c r="P1965" s="6" t="b">
        <f>OR(ISNUMBER(FIND(" m ",Table2[[#This Row],[loc?]])),ISNUMBER(FIND(" mm ",Table2[[#This Row],[loc?]])))</f>
        <v>0</v>
      </c>
      <c r="Q1965" s="6" t="b">
        <f>AND(OR(ISNUMBER(FIND(" m ",Table2[[#This Row],[loc?]])),ISNUMBER(FIND(" mm ",Table2[[#This Row],[loc?]]))),SUBSTITUTE(SUBSTITUTE(Table2[[#This Row],[loc?]]," m ","")," mm ","")="")</f>
        <v>0</v>
      </c>
      <c r="R1965" s="36" cm="1">
        <f t="array" ref="R1965">AVERAGE(IF(Table2[[#This Row],[Min_aerobic_1]:[Min_aerobic_2]]="NA",0,Table2[[#This Row],[Min_aerobic_1]:[Min_aerobic_2]]))</f>
        <v>3.4328669609163001E-6</v>
      </c>
    </row>
    <row r="1966" spans="1:18" x14ac:dyDescent="0.35">
      <c r="A1966" s="4" t="s">
        <v>5840</v>
      </c>
      <c r="B1966" s="4" t="s">
        <v>5841</v>
      </c>
      <c r="C1966" s="4" t="s">
        <v>5841</v>
      </c>
      <c r="D1966" s="6">
        <v>9.9711697547547391E-7</v>
      </c>
      <c r="E1966" s="6">
        <v>8.5732844340954898E-7</v>
      </c>
      <c r="F1966" s="6">
        <v>1.1210396864073601E-6</v>
      </c>
      <c r="G1966" s="6">
        <v>9.8081041184897304E-7</v>
      </c>
      <c r="H1966" s="4" t="s">
        <v>19</v>
      </c>
      <c r="I1966" s="4" t="s">
        <v>19</v>
      </c>
      <c r="J1966" s="4" t="s">
        <v>19</v>
      </c>
      <c r="K1966" s="4" t="s">
        <v>19</v>
      </c>
      <c r="L1966" s="4" t="s">
        <v>19</v>
      </c>
      <c r="M1966" s="4" t="s">
        <v>19</v>
      </c>
      <c r="N1966" s="4" t="b">
        <f>_xlfn.XLOOKUP(Table2[[#This Row],[Protein]],Table3[name],Table3[subloc_assigned],"")&lt;&gt;""</f>
        <v>0</v>
      </c>
      <c r="O1966" s="6" t="str" cm="1">
        <f t="array" ref="O1966">IF(Table2[[#This Row],[modeled?]]," "&amp;_xlfn.TEXTJOIN(" ",FALSE,_xlfn._xlws.FILTER(Table3[subloc_assigned],Table3[name]=Table2[[#This Row],[Protein]],""))&amp;" ","")</f>
        <v/>
      </c>
      <c r="P1966" s="6" t="b">
        <f>OR(ISNUMBER(FIND(" m ",Table2[[#This Row],[loc?]])),ISNUMBER(FIND(" mm ",Table2[[#This Row],[loc?]])))</f>
        <v>0</v>
      </c>
      <c r="Q1966" s="6" t="b">
        <f>AND(OR(ISNUMBER(FIND(" m ",Table2[[#This Row],[loc?]])),ISNUMBER(FIND(" mm ",Table2[[#This Row],[loc?]]))),SUBSTITUTE(SUBSTITUTE(Table2[[#This Row],[loc?]]," m ","")," mm ","")="")</f>
        <v>0</v>
      </c>
      <c r="R1966" s="36" cm="1">
        <f t="array" ref="R1966">AVERAGE(IF(Table2[[#This Row],[Min_aerobic_1]:[Min_aerobic_2]]="NA",0,Table2[[#This Row],[Min_aerobic_1]:[Min_aerobic_2]]))</f>
        <v>9.272227094425115E-7</v>
      </c>
    </row>
    <row r="1967" spans="1:18" x14ac:dyDescent="0.35">
      <c r="A1967" s="4" t="s">
        <v>5842</v>
      </c>
      <c r="B1967" s="4" t="s">
        <v>5843</v>
      </c>
      <c r="C1967" s="4" t="s">
        <v>5844</v>
      </c>
      <c r="D1967" s="6">
        <v>2.80334660162577E-6</v>
      </c>
      <c r="E1967" s="6">
        <v>2.9177114594142201E-6</v>
      </c>
      <c r="F1967" s="6">
        <v>1.63499177379851E-6</v>
      </c>
      <c r="G1967" s="6">
        <v>1.56968223874445E-6</v>
      </c>
      <c r="H1967" s="4" t="s">
        <v>19</v>
      </c>
      <c r="I1967" s="4" t="s">
        <v>19</v>
      </c>
      <c r="J1967" s="4" t="s">
        <v>19</v>
      </c>
      <c r="K1967" s="4" t="s">
        <v>19</v>
      </c>
      <c r="L1967" s="4" t="s">
        <v>19</v>
      </c>
      <c r="M1967" s="4" t="s">
        <v>19</v>
      </c>
      <c r="N1967" s="4" t="b">
        <f>_xlfn.XLOOKUP(Table2[[#This Row],[Protein]],Table3[name],Table3[subloc_assigned],"")&lt;&gt;""</f>
        <v>0</v>
      </c>
      <c r="O1967" s="6" t="str" cm="1">
        <f t="array" ref="O1967">IF(Table2[[#This Row],[modeled?]]," "&amp;_xlfn.TEXTJOIN(" ",FALSE,_xlfn._xlws.FILTER(Table3[subloc_assigned],Table3[name]=Table2[[#This Row],[Protein]],""))&amp;" ","")</f>
        <v/>
      </c>
      <c r="P1967" s="6" t="b">
        <f>OR(ISNUMBER(FIND(" m ",Table2[[#This Row],[loc?]])),ISNUMBER(FIND(" mm ",Table2[[#This Row],[loc?]])))</f>
        <v>0</v>
      </c>
      <c r="Q1967" s="6" t="b">
        <f>AND(OR(ISNUMBER(FIND(" m ",Table2[[#This Row],[loc?]])),ISNUMBER(FIND(" mm ",Table2[[#This Row],[loc?]]))),SUBSTITUTE(SUBSTITUTE(Table2[[#This Row],[loc?]]," m ","")," mm ","")="")</f>
        <v>0</v>
      </c>
      <c r="R1967" s="36" cm="1">
        <f t="array" ref="R1967">AVERAGE(IF(Table2[[#This Row],[Min_aerobic_1]:[Min_aerobic_2]]="NA",0,Table2[[#This Row],[Min_aerobic_1]:[Min_aerobic_2]]))</f>
        <v>2.8605290305199948E-6</v>
      </c>
    </row>
    <row r="1968" spans="1:18" x14ac:dyDescent="0.35">
      <c r="A1968" s="4" t="s">
        <v>5845</v>
      </c>
      <c r="B1968" s="4" t="s">
        <v>5846</v>
      </c>
      <c r="C1968" s="4" t="s">
        <v>5846</v>
      </c>
      <c r="D1968" s="6">
        <v>3.1822015990780401E-7</v>
      </c>
      <c r="E1968" s="6">
        <v>2.9391234900216498E-7</v>
      </c>
      <c r="F1968" s="6">
        <v>2.7627953780698798E-7</v>
      </c>
      <c r="G1968" s="6">
        <v>3.2461163809803899E-7</v>
      </c>
      <c r="H1968" s="6">
        <v>3.0446668702761399E-7</v>
      </c>
      <c r="I1968" s="6">
        <v>2.9596231529429799E-7</v>
      </c>
      <c r="J1968" s="6">
        <v>3.1857219460066102E-7</v>
      </c>
      <c r="K1968" s="6">
        <v>3.2646102094445801E-7</v>
      </c>
      <c r="L1968" s="6">
        <v>3.4301151024511701E-7</v>
      </c>
      <c r="M1968" s="6">
        <v>3.1012440469322099E-7</v>
      </c>
      <c r="N1968" s="4" t="b">
        <f>_xlfn.XLOOKUP(Table2[[#This Row],[Protein]],Table3[name],Table3[subloc_assigned],"")&lt;&gt;""</f>
        <v>0</v>
      </c>
      <c r="O1968" s="6" t="str" cm="1">
        <f t="array" ref="O1968">IF(Table2[[#This Row],[modeled?]]," "&amp;_xlfn.TEXTJOIN(" ",FALSE,_xlfn._xlws.FILTER(Table3[subloc_assigned],Table3[name]=Table2[[#This Row],[Protein]],""))&amp;" ","")</f>
        <v/>
      </c>
      <c r="P1968" s="6" t="b">
        <f>OR(ISNUMBER(FIND(" m ",Table2[[#This Row],[loc?]])),ISNUMBER(FIND(" mm ",Table2[[#This Row],[loc?]])))</f>
        <v>0</v>
      </c>
      <c r="Q1968" s="6" t="b">
        <f>AND(OR(ISNUMBER(FIND(" m ",Table2[[#This Row],[loc?]])),ISNUMBER(FIND(" mm ",Table2[[#This Row],[loc?]]))),SUBSTITUTE(SUBSTITUTE(Table2[[#This Row],[loc?]]," m ","")," mm ","")="")</f>
        <v>0</v>
      </c>
      <c r="R1968" s="36" cm="1">
        <f t="array" ref="R1968">AVERAGE(IF(Table2[[#This Row],[Min_aerobic_1]:[Min_aerobic_2]]="NA",0,Table2[[#This Row],[Min_aerobic_1]:[Min_aerobic_2]]))</f>
        <v>3.0606625445498449E-7</v>
      </c>
    </row>
    <row r="1969" spans="1:18" x14ac:dyDescent="0.35">
      <c r="A1969" s="4" t="s">
        <v>5847</v>
      </c>
      <c r="B1969" s="4" t="s">
        <v>5848</v>
      </c>
      <c r="C1969" s="4" t="s">
        <v>5849</v>
      </c>
      <c r="D1969" s="6">
        <v>4.4706404062672998E-5</v>
      </c>
      <c r="E1969" s="6">
        <v>4.7262186187603098E-5</v>
      </c>
      <c r="F1969" s="6">
        <v>6.3051998342038504E-5</v>
      </c>
      <c r="G1969" s="6">
        <v>6.6994136679232103E-5</v>
      </c>
      <c r="H1969" s="6">
        <v>6.3425619259926605E-5</v>
      </c>
      <c r="I1969" s="6">
        <v>6.3666778667580105E-5</v>
      </c>
      <c r="J1969" s="6">
        <v>6.5648312117328801E-5</v>
      </c>
      <c r="K1969" s="6">
        <v>6.8639082274288393E-5</v>
      </c>
      <c r="L1969" s="6">
        <v>6.9440497166615005E-5</v>
      </c>
      <c r="M1969" s="6">
        <v>7.0058519600490603E-5</v>
      </c>
      <c r="N1969" s="4" t="b">
        <f>_xlfn.XLOOKUP(Table2[[#This Row],[Protein]],Table3[name],Table3[subloc_assigned],"")&lt;&gt;""</f>
        <v>0</v>
      </c>
      <c r="O1969" s="6" t="str" cm="1">
        <f t="array" ref="O1969">IF(Table2[[#This Row],[modeled?]]," "&amp;_xlfn.TEXTJOIN(" ",FALSE,_xlfn._xlws.FILTER(Table3[subloc_assigned],Table3[name]=Table2[[#This Row],[Protein]],""))&amp;" ","")</f>
        <v/>
      </c>
      <c r="P1969" s="6" t="b">
        <f>OR(ISNUMBER(FIND(" m ",Table2[[#This Row],[loc?]])),ISNUMBER(FIND(" mm ",Table2[[#This Row],[loc?]])))</f>
        <v>0</v>
      </c>
      <c r="Q1969" s="6" t="b">
        <f>AND(OR(ISNUMBER(FIND(" m ",Table2[[#This Row],[loc?]])),ISNUMBER(FIND(" mm ",Table2[[#This Row],[loc?]]))),SUBSTITUTE(SUBSTITUTE(Table2[[#This Row],[loc?]]," m ","")," mm ","")="")</f>
        <v>0</v>
      </c>
      <c r="R1969" s="36" cm="1">
        <f t="array" ref="R1969">AVERAGE(IF(Table2[[#This Row],[Min_aerobic_1]:[Min_aerobic_2]]="NA",0,Table2[[#This Row],[Min_aerobic_1]:[Min_aerobic_2]]))</f>
        <v>4.5984295125138045E-5</v>
      </c>
    </row>
    <row r="1970" spans="1:18" x14ac:dyDescent="0.35">
      <c r="A1970" s="4" t="s">
        <v>5850</v>
      </c>
      <c r="B1970" s="4" t="s">
        <v>5851</v>
      </c>
      <c r="C1970" s="4" t="s">
        <v>5852</v>
      </c>
      <c r="D1970" s="4">
        <v>1.0527005453151099E-4</v>
      </c>
      <c r="E1970" s="6">
        <v>8.1555525088573304E-5</v>
      </c>
      <c r="F1970" s="4">
        <v>1.2289808037439201E-4</v>
      </c>
      <c r="G1970" s="4">
        <v>1.2195757000179199E-4</v>
      </c>
      <c r="H1970" s="4">
        <v>1.0344413862987E-4</v>
      </c>
      <c r="I1970" s="4">
        <v>1.06668639639485E-4</v>
      </c>
      <c r="J1970" s="4">
        <v>1.03562265835412E-4</v>
      </c>
      <c r="K1970" s="4">
        <v>1.18649299150563E-4</v>
      </c>
      <c r="L1970" s="4">
        <v>1.21023266362478E-4</v>
      </c>
      <c r="M1970" s="4">
        <v>1.28169833078179E-4</v>
      </c>
      <c r="N1970" s="4" t="b">
        <f>_xlfn.XLOOKUP(Table2[[#This Row],[Protein]],Table3[name],Table3[subloc_assigned],"")&lt;&gt;""</f>
        <v>1</v>
      </c>
      <c r="O1970" s="6" t="str" cm="1">
        <f t="array" ref="O1970">IF(Table2[[#This Row],[modeled?]]," "&amp;_xlfn.TEXTJOIN(" ",FALSE,_xlfn._xlws.FILTER(Table3[subloc_assigned],Table3[name]=Table2[[#This Row],[Protein]],""))&amp;" ","")</f>
        <v xml:space="preserve"> c </v>
      </c>
      <c r="P1970" s="6" t="b">
        <f>OR(ISNUMBER(FIND(" m ",Table2[[#This Row],[loc?]])),ISNUMBER(FIND(" mm ",Table2[[#This Row],[loc?]])))</f>
        <v>0</v>
      </c>
      <c r="Q1970" s="6" t="b">
        <f>AND(OR(ISNUMBER(FIND(" m ",Table2[[#This Row],[loc?]])),ISNUMBER(FIND(" mm ",Table2[[#This Row],[loc?]]))),SUBSTITUTE(SUBSTITUTE(Table2[[#This Row],[loc?]]," m ","")," mm ","")="")</f>
        <v>0</v>
      </c>
      <c r="R1970" s="36" cm="1">
        <f t="array" ref="R1970">AVERAGE(IF(Table2[[#This Row],[Min_aerobic_1]:[Min_aerobic_2]]="NA",0,Table2[[#This Row],[Min_aerobic_1]:[Min_aerobic_2]]))</f>
        <v>9.3412789810042149E-5</v>
      </c>
    </row>
    <row r="1971" spans="1:18" x14ac:dyDescent="0.35">
      <c r="A1971" s="4" t="s">
        <v>5853</v>
      </c>
      <c r="B1971" s="4" t="s">
        <v>5854</v>
      </c>
      <c r="C1971" s="4" t="s">
        <v>5855</v>
      </c>
      <c r="D1971" s="6">
        <v>4.8814560093501801E-5</v>
      </c>
      <c r="E1971" s="6">
        <v>3.9444317774564099E-5</v>
      </c>
      <c r="F1971" s="6">
        <v>4.2863617327619402E-5</v>
      </c>
      <c r="G1971" s="6">
        <v>4.2302286463358998E-5</v>
      </c>
      <c r="H1971" s="6">
        <v>5.8471328470573098E-5</v>
      </c>
      <c r="I1971" s="6">
        <v>5.8819782963792197E-5</v>
      </c>
      <c r="J1971" s="6">
        <v>5.9408691093807301E-5</v>
      </c>
      <c r="K1971" s="6">
        <v>3.5205592835518502E-5</v>
      </c>
      <c r="L1971" s="6">
        <v>3.8236813647679998E-5</v>
      </c>
      <c r="M1971" s="6">
        <v>4.1330573083617297E-5</v>
      </c>
      <c r="N1971" s="4" t="b">
        <f>_xlfn.XLOOKUP(Table2[[#This Row],[Protein]],Table3[name],Table3[subloc_assigned],"")&lt;&gt;""</f>
        <v>0</v>
      </c>
      <c r="O1971" s="6" t="str" cm="1">
        <f t="array" ref="O1971">IF(Table2[[#This Row],[modeled?]]," "&amp;_xlfn.TEXTJOIN(" ",FALSE,_xlfn._xlws.FILTER(Table3[subloc_assigned],Table3[name]=Table2[[#This Row],[Protein]],""))&amp;" ","")</f>
        <v/>
      </c>
      <c r="P1971" s="6" t="b">
        <f>OR(ISNUMBER(FIND(" m ",Table2[[#This Row],[loc?]])),ISNUMBER(FIND(" mm ",Table2[[#This Row],[loc?]])))</f>
        <v>0</v>
      </c>
      <c r="Q1971" s="6" t="b">
        <f>AND(OR(ISNUMBER(FIND(" m ",Table2[[#This Row],[loc?]])),ISNUMBER(FIND(" mm ",Table2[[#This Row],[loc?]]))),SUBSTITUTE(SUBSTITUTE(Table2[[#This Row],[loc?]]," m ","")," mm ","")="")</f>
        <v>0</v>
      </c>
      <c r="R1971" s="36" cm="1">
        <f t="array" ref="R1971">AVERAGE(IF(Table2[[#This Row],[Min_aerobic_1]:[Min_aerobic_2]]="NA",0,Table2[[#This Row],[Min_aerobic_1]:[Min_aerobic_2]]))</f>
        <v>4.412943893403295E-5</v>
      </c>
    </row>
    <row r="1972" spans="1:18" x14ac:dyDescent="0.35">
      <c r="A1972" s="4" t="s">
        <v>5856</v>
      </c>
      <c r="B1972" s="4" t="s">
        <v>5857</v>
      </c>
      <c r="C1972" s="4" t="s">
        <v>5858</v>
      </c>
      <c r="D1972" s="4">
        <v>8.0182702668823199E-4</v>
      </c>
      <c r="E1972" s="4">
        <v>8.0134398087105803E-4</v>
      </c>
      <c r="F1972" s="4">
        <v>9.7793801342953898E-4</v>
      </c>
      <c r="G1972" s="4">
        <v>9.9063764904013104E-4</v>
      </c>
      <c r="H1972" s="4">
        <v>2.04618663928018E-4</v>
      </c>
      <c r="I1972" s="4">
        <v>2.1959222674874999E-4</v>
      </c>
      <c r="J1972" s="4">
        <v>2.11393036143605E-4</v>
      </c>
      <c r="K1972" s="4">
        <v>2.8609636668573598E-4</v>
      </c>
      <c r="L1972" s="4">
        <v>3.07920049468799E-4</v>
      </c>
      <c r="M1972" s="4">
        <v>3.0613727441379198E-4</v>
      </c>
      <c r="N1972" s="4" t="b">
        <f>_xlfn.XLOOKUP(Table2[[#This Row],[Protein]],Table3[name],Table3[subloc_assigned],"")&lt;&gt;""</f>
        <v>0</v>
      </c>
      <c r="O1972" s="6" t="str" cm="1">
        <f t="array" ref="O1972">IF(Table2[[#This Row],[modeled?]]," "&amp;_xlfn.TEXTJOIN(" ",FALSE,_xlfn._xlws.FILTER(Table3[subloc_assigned],Table3[name]=Table2[[#This Row],[Protein]],""))&amp;" ","")</f>
        <v/>
      </c>
      <c r="P1972" s="6" t="b">
        <f>OR(ISNUMBER(FIND(" m ",Table2[[#This Row],[loc?]])),ISNUMBER(FIND(" mm ",Table2[[#This Row],[loc?]])))</f>
        <v>0</v>
      </c>
      <c r="Q1972" s="6" t="b">
        <f>AND(OR(ISNUMBER(FIND(" m ",Table2[[#This Row],[loc?]])),ISNUMBER(FIND(" mm ",Table2[[#This Row],[loc?]]))),SUBSTITUTE(SUBSTITUTE(Table2[[#This Row],[loc?]]," m ","")," mm ","")="")</f>
        <v>0</v>
      </c>
      <c r="R1972" s="36" cm="1">
        <f t="array" ref="R1972">AVERAGE(IF(Table2[[#This Row],[Min_aerobic_1]:[Min_aerobic_2]]="NA",0,Table2[[#This Row],[Min_aerobic_1]:[Min_aerobic_2]]))</f>
        <v>8.0158550377964501E-4</v>
      </c>
    </row>
    <row r="1973" spans="1:18" x14ac:dyDescent="0.35">
      <c r="A1973" s="4" t="s">
        <v>5859</v>
      </c>
      <c r="B1973" s="4" t="s">
        <v>5860</v>
      </c>
      <c r="C1973" s="4" t="s">
        <v>5861</v>
      </c>
      <c r="D1973" s="4">
        <v>1.73338091665656E-3</v>
      </c>
      <c r="E1973" s="4">
        <v>1.51691895846678E-3</v>
      </c>
      <c r="F1973" s="4">
        <v>1.6261967837072099E-3</v>
      </c>
      <c r="G1973" s="4">
        <v>1.59837212160722E-3</v>
      </c>
      <c r="H1973" s="4">
        <v>1.7352506420211099E-3</v>
      </c>
      <c r="I1973" s="4">
        <v>1.7594556135635301E-3</v>
      </c>
      <c r="J1973" s="4">
        <v>1.75804045844324E-3</v>
      </c>
      <c r="K1973" s="4">
        <v>1.6985351624556699E-3</v>
      </c>
      <c r="L1973" s="4">
        <v>1.73732482238052E-3</v>
      </c>
      <c r="M1973" s="4">
        <v>1.74591814911722E-3</v>
      </c>
      <c r="N1973" s="4" t="b">
        <f>_xlfn.XLOOKUP(Table2[[#This Row],[Protein]],Table3[name],Table3[subloc_assigned],"")&lt;&gt;""</f>
        <v>1</v>
      </c>
      <c r="O1973" s="6" t="str" cm="1">
        <f t="array" ref="O1973">IF(Table2[[#This Row],[modeled?]]," "&amp;_xlfn.TEXTJOIN(" ",FALSE,_xlfn._xlws.FILTER(Table3[subloc_assigned],Table3[name]=Table2[[#This Row],[Protein]],""))&amp;" ","")</f>
        <v xml:space="preserve"> c </v>
      </c>
      <c r="P1973" s="6" t="b">
        <f>OR(ISNUMBER(FIND(" m ",Table2[[#This Row],[loc?]])),ISNUMBER(FIND(" mm ",Table2[[#This Row],[loc?]])))</f>
        <v>0</v>
      </c>
      <c r="Q1973" s="6" t="b">
        <f>AND(OR(ISNUMBER(FIND(" m ",Table2[[#This Row],[loc?]])),ISNUMBER(FIND(" mm ",Table2[[#This Row],[loc?]]))),SUBSTITUTE(SUBSTITUTE(Table2[[#This Row],[loc?]]," m ","")," mm ","")="")</f>
        <v>0</v>
      </c>
      <c r="R1973" s="36" cm="1">
        <f t="array" ref="R1973">AVERAGE(IF(Table2[[#This Row],[Min_aerobic_1]:[Min_aerobic_2]]="NA",0,Table2[[#This Row],[Min_aerobic_1]:[Min_aerobic_2]]))</f>
        <v>1.62514993756167E-3</v>
      </c>
    </row>
    <row r="1974" spans="1:18" x14ac:dyDescent="0.35">
      <c r="A1974" s="4" t="s">
        <v>5862</v>
      </c>
      <c r="B1974" s="4" t="s">
        <v>5863</v>
      </c>
      <c r="C1974" s="4" t="s">
        <v>5864</v>
      </c>
      <c r="D1974" s="4">
        <v>2.1711848548166499E-4</v>
      </c>
      <c r="E1974" s="4">
        <v>1.7616596082318099E-4</v>
      </c>
      <c r="F1974" s="4">
        <v>2.43571029362773E-4</v>
      </c>
      <c r="G1974" s="4">
        <v>2.17980088152931E-4</v>
      </c>
      <c r="H1974" s="4">
        <v>2.3578322603836201E-4</v>
      </c>
      <c r="I1974" s="4">
        <v>2.3892123739865901E-4</v>
      </c>
      <c r="J1974" s="4">
        <v>2.45094995852613E-4</v>
      </c>
      <c r="K1974" s="4">
        <v>2.37729635845995E-4</v>
      </c>
      <c r="L1974" s="4">
        <v>2.5094780080276802E-4</v>
      </c>
      <c r="M1974" s="4">
        <v>2.4921897787645402E-4</v>
      </c>
      <c r="N1974" s="4" t="b">
        <f>_xlfn.XLOOKUP(Table2[[#This Row],[Protein]],Table3[name],Table3[subloc_assigned],"")&lt;&gt;""</f>
        <v>0</v>
      </c>
      <c r="O1974" s="6" t="str" cm="1">
        <f t="array" ref="O1974">IF(Table2[[#This Row],[modeled?]]," "&amp;_xlfn.TEXTJOIN(" ",FALSE,_xlfn._xlws.FILTER(Table3[subloc_assigned],Table3[name]=Table2[[#This Row],[Protein]],""))&amp;" ","")</f>
        <v/>
      </c>
      <c r="P1974" s="6" t="b">
        <f>OR(ISNUMBER(FIND(" m ",Table2[[#This Row],[loc?]])),ISNUMBER(FIND(" mm ",Table2[[#This Row],[loc?]])))</f>
        <v>0</v>
      </c>
      <c r="Q1974" s="6" t="b">
        <f>AND(OR(ISNUMBER(FIND(" m ",Table2[[#This Row],[loc?]])),ISNUMBER(FIND(" mm ",Table2[[#This Row],[loc?]]))),SUBSTITUTE(SUBSTITUTE(Table2[[#This Row],[loc?]]," m ","")," mm ","")="")</f>
        <v>0</v>
      </c>
      <c r="R1974" s="36" cm="1">
        <f t="array" ref="R1974">AVERAGE(IF(Table2[[#This Row],[Min_aerobic_1]:[Min_aerobic_2]]="NA",0,Table2[[#This Row],[Min_aerobic_1]:[Min_aerobic_2]]))</f>
        <v>1.9664222315242299E-4</v>
      </c>
    </row>
    <row r="1975" spans="1:18" x14ac:dyDescent="0.35">
      <c r="A1975" s="4" t="s">
        <v>5865</v>
      </c>
      <c r="B1975" s="4" t="s">
        <v>5866</v>
      </c>
      <c r="C1975" s="4" t="s">
        <v>5867</v>
      </c>
      <c r="D1975" s="6">
        <v>9.5895052610013008E-6</v>
      </c>
      <c r="E1975" s="6">
        <v>9.7916388432489701E-6</v>
      </c>
      <c r="F1975" s="6">
        <v>9.8879457299035106E-6</v>
      </c>
      <c r="G1975" s="6">
        <v>9.9169398581337798E-6</v>
      </c>
      <c r="H1975" s="6">
        <v>6.8939071598664804E-6</v>
      </c>
      <c r="I1975" s="6">
        <v>6.7461407888079397E-6</v>
      </c>
      <c r="J1975" s="6">
        <v>7.4607685593143803E-6</v>
      </c>
      <c r="K1975" s="6">
        <v>6.6992058750639599E-6</v>
      </c>
      <c r="L1975" s="6">
        <v>8.3019306336989899E-6</v>
      </c>
      <c r="M1975" s="6">
        <v>7.9594401459063598E-6</v>
      </c>
      <c r="N1975" s="4" t="b">
        <f>_xlfn.XLOOKUP(Table2[[#This Row],[Protein]],Table3[name],Table3[subloc_assigned],"")&lt;&gt;""</f>
        <v>0</v>
      </c>
      <c r="O1975" s="6" t="str" cm="1">
        <f t="array" ref="O1975">IF(Table2[[#This Row],[modeled?]]," "&amp;_xlfn.TEXTJOIN(" ",FALSE,_xlfn._xlws.FILTER(Table3[subloc_assigned],Table3[name]=Table2[[#This Row],[Protein]],""))&amp;" ","")</f>
        <v/>
      </c>
      <c r="P1975" s="6" t="b">
        <f>OR(ISNUMBER(FIND(" m ",Table2[[#This Row],[loc?]])),ISNUMBER(FIND(" mm ",Table2[[#This Row],[loc?]])))</f>
        <v>0</v>
      </c>
      <c r="Q1975" s="6" t="b">
        <f>AND(OR(ISNUMBER(FIND(" m ",Table2[[#This Row],[loc?]])),ISNUMBER(FIND(" mm ",Table2[[#This Row],[loc?]]))),SUBSTITUTE(SUBSTITUTE(Table2[[#This Row],[loc?]]," m ","")," mm ","")="")</f>
        <v>0</v>
      </c>
      <c r="R1975" s="36" cm="1">
        <f t="array" ref="R1975">AVERAGE(IF(Table2[[#This Row],[Min_aerobic_1]:[Min_aerobic_2]]="NA",0,Table2[[#This Row],[Min_aerobic_1]:[Min_aerobic_2]]))</f>
        <v>9.6905720521251354E-6</v>
      </c>
    </row>
    <row r="1976" spans="1:18" x14ac:dyDescent="0.35">
      <c r="A1976" s="4" t="s">
        <v>5868</v>
      </c>
      <c r="B1976" s="4" t="s">
        <v>5869</v>
      </c>
      <c r="C1976" s="4" t="s">
        <v>5870</v>
      </c>
      <c r="D1976" s="6">
        <v>3.47186083710283E-5</v>
      </c>
      <c r="E1976" s="6">
        <v>2.9206319252864601E-5</v>
      </c>
      <c r="F1976" s="6">
        <v>3.28809579807013E-5</v>
      </c>
      <c r="G1976" s="6">
        <v>3.31271965841737E-5</v>
      </c>
      <c r="H1976" s="6">
        <v>3.0255067120987598E-5</v>
      </c>
      <c r="I1976" s="6">
        <v>2.7372840034424401E-5</v>
      </c>
      <c r="J1976" s="6">
        <v>2.93394799144511E-5</v>
      </c>
      <c r="K1976" s="6">
        <v>2.6222848034278499E-5</v>
      </c>
      <c r="L1976" s="6">
        <v>3.0501629979444301E-5</v>
      </c>
      <c r="M1976" s="6">
        <v>2.8259756211720001E-5</v>
      </c>
      <c r="N1976" s="4" t="b">
        <f>_xlfn.XLOOKUP(Table2[[#This Row],[Protein]],Table3[name],Table3[subloc_assigned],"")&lt;&gt;""</f>
        <v>0</v>
      </c>
      <c r="O1976" s="6" t="str" cm="1">
        <f t="array" ref="O1976">IF(Table2[[#This Row],[modeled?]]," "&amp;_xlfn.TEXTJOIN(" ",FALSE,_xlfn._xlws.FILTER(Table3[subloc_assigned],Table3[name]=Table2[[#This Row],[Protein]],""))&amp;" ","")</f>
        <v/>
      </c>
      <c r="P1976" s="6" t="b">
        <f>OR(ISNUMBER(FIND(" m ",Table2[[#This Row],[loc?]])),ISNUMBER(FIND(" mm ",Table2[[#This Row],[loc?]])))</f>
        <v>0</v>
      </c>
      <c r="Q1976" s="6" t="b">
        <f>AND(OR(ISNUMBER(FIND(" m ",Table2[[#This Row],[loc?]])),ISNUMBER(FIND(" mm ",Table2[[#This Row],[loc?]]))),SUBSTITUTE(SUBSTITUTE(Table2[[#This Row],[loc?]]," m ","")," mm ","")="")</f>
        <v>0</v>
      </c>
      <c r="R1976" s="36" cm="1">
        <f t="array" ref="R1976">AVERAGE(IF(Table2[[#This Row],[Min_aerobic_1]:[Min_aerobic_2]]="NA",0,Table2[[#This Row],[Min_aerobic_1]:[Min_aerobic_2]]))</f>
        <v>3.1962463811946454E-5</v>
      </c>
    </row>
    <row r="1977" spans="1:18" x14ac:dyDescent="0.35">
      <c r="A1977" s="4" t="s">
        <v>5871</v>
      </c>
      <c r="B1977" s="4" t="s">
        <v>5872</v>
      </c>
      <c r="C1977" s="4" t="s">
        <v>5873</v>
      </c>
      <c r="D1977" s="6">
        <v>7.6439848800452699E-5</v>
      </c>
      <c r="E1977" s="6">
        <v>5.6657372313834002E-5</v>
      </c>
      <c r="F1977" s="6">
        <v>6.9347062466740004E-5</v>
      </c>
      <c r="G1977" s="6">
        <v>6.7507410910708999E-5</v>
      </c>
      <c r="H1977" s="6">
        <v>6.5803079079952595E-5</v>
      </c>
      <c r="I1977" s="6">
        <v>6.7362233396050394E-5</v>
      </c>
      <c r="J1977" s="6">
        <v>6.5741110505820402E-5</v>
      </c>
      <c r="K1977" s="6">
        <v>5.39547973392927E-5</v>
      </c>
      <c r="L1977" s="6">
        <v>5.7919586496542703E-5</v>
      </c>
      <c r="M1977" s="6">
        <v>5.9240258187871597E-5</v>
      </c>
      <c r="N1977" s="4" t="b">
        <f>_xlfn.XLOOKUP(Table2[[#This Row],[Protein]],Table3[name],Table3[subloc_assigned],"")&lt;&gt;""</f>
        <v>1</v>
      </c>
      <c r="O1977" s="6" t="str" cm="1">
        <f t="array" ref="O1977">IF(Table2[[#This Row],[modeled?]]," "&amp;_xlfn.TEXTJOIN(" ",FALSE,_xlfn._xlws.FILTER(Table3[subloc_assigned],Table3[name]=Table2[[#This Row],[Protein]],""))&amp;" ","")</f>
        <v xml:space="preserve"> rm </v>
      </c>
      <c r="P1977" s="6" t="b">
        <f>OR(ISNUMBER(FIND(" m ",Table2[[#This Row],[loc?]])),ISNUMBER(FIND(" mm ",Table2[[#This Row],[loc?]])))</f>
        <v>0</v>
      </c>
      <c r="Q1977" s="6" t="b">
        <f>AND(OR(ISNUMBER(FIND(" m ",Table2[[#This Row],[loc?]])),ISNUMBER(FIND(" mm ",Table2[[#This Row],[loc?]]))),SUBSTITUTE(SUBSTITUTE(Table2[[#This Row],[loc?]]," m ","")," mm ","")="")</f>
        <v>0</v>
      </c>
      <c r="R1977" s="36" cm="1">
        <f t="array" ref="R1977">AVERAGE(IF(Table2[[#This Row],[Min_aerobic_1]:[Min_aerobic_2]]="NA",0,Table2[[#This Row],[Min_aerobic_1]:[Min_aerobic_2]]))</f>
        <v>6.654861055714335E-5</v>
      </c>
    </row>
    <row r="1978" spans="1:18" x14ac:dyDescent="0.35">
      <c r="A1978" s="4" t="s">
        <v>5874</v>
      </c>
      <c r="B1978" s="4" t="s">
        <v>5875</v>
      </c>
      <c r="C1978" s="4" t="s">
        <v>5876</v>
      </c>
      <c r="D1978" s="4" t="s">
        <v>19</v>
      </c>
      <c r="E1978" s="4" t="s">
        <v>19</v>
      </c>
      <c r="F1978" s="4" t="s">
        <v>19</v>
      </c>
      <c r="G1978" s="4" t="s">
        <v>19</v>
      </c>
      <c r="H1978" s="6">
        <v>2.93955326902569E-8</v>
      </c>
      <c r="I1978" s="6">
        <v>2.8685973269107302E-8</v>
      </c>
      <c r="J1978" s="6">
        <v>2.86102817961895E-8</v>
      </c>
      <c r="K1978" s="6">
        <v>2.8661814248074099E-8</v>
      </c>
      <c r="L1978" s="6">
        <v>3.1330469281167998E-8</v>
      </c>
      <c r="M1978" s="6">
        <v>3.0629133170411702E-8</v>
      </c>
      <c r="N1978" s="4" t="b">
        <f>_xlfn.XLOOKUP(Table2[[#This Row],[Protein]],Table3[name],Table3[subloc_assigned],"")&lt;&gt;""</f>
        <v>1</v>
      </c>
      <c r="O1978" s="6" t="str" cm="1">
        <f t="array" ref="O1978">IF(Table2[[#This Row],[modeled?]]," "&amp;_xlfn.TEXTJOIN(" ",FALSE,_xlfn._xlws.FILTER(Table3[subloc_assigned],Table3[name]=Table2[[#This Row],[Protein]],""))&amp;" ","")</f>
        <v xml:space="preserve"> m </v>
      </c>
      <c r="P1978" s="6" t="b">
        <f>OR(ISNUMBER(FIND(" m ",Table2[[#This Row],[loc?]])),ISNUMBER(FIND(" mm ",Table2[[#This Row],[loc?]])))</f>
        <v>1</v>
      </c>
      <c r="Q1978" s="6" t="b">
        <f>AND(OR(ISNUMBER(FIND(" m ",Table2[[#This Row],[loc?]])),ISNUMBER(FIND(" mm ",Table2[[#This Row],[loc?]]))),SUBSTITUTE(SUBSTITUTE(Table2[[#This Row],[loc?]]," m ","")," mm ","")="")</f>
        <v>1</v>
      </c>
      <c r="R1978" s="36" cm="1">
        <f t="array" ref="R1978">AVERAGE(IF(Table2[[#This Row],[Min_aerobic_1]:[Min_aerobic_2]]="NA",0,Table2[[#This Row],[Min_aerobic_1]:[Min_aerobic_2]]))</f>
        <v>0</v>
      </c>
    </row>
    <row r="1979" spans="1:18" x14ac:dyDescent="0.35">
      <c r="A1979" s="4" t="s">
        <v>5877</v>
      </c>
      <c r="B1979" s="4" t="s">
        <v>5878</v>
      </c>
      <c r="C1979" s="4" t="s">
        <v>5879</v>
      </c>
      <c r="D1979" s="6">
        <v>2.3103604310858702E-6</v>
      </c>
      <c r="E1979" s="6">
        <v>2.89492873184164E-6</v>
      </c>
      <c r="F1979" s="6">
        <v>2.3710759273010801E-6</v>
      </c>
      <c r="G1979" s="6">
        <v>2.69659828658616E-6</v>
      </c>
      <c r="H1979" s="6">
        <v>3.80950189071271E-6</v>
      </c>
      <c r="I1979" s="6">
        <v>3.6909682366766098E-6</v>
      </c>
      <c r="J1979" s="6">
        <v>3.7325283173230202E-6</v>
      </c>
      <c r="K1979" s="6">
        <v>4.3975462796563799E-6</v>
      </c>
      <c r="L1979" s="6">
        <v>4.3131344392950999E-6</v>
      </c>
      <c r="M1979" s="6">
        <v>4.7193742070102798E-6</v>
      </c>
      <c r="N1979" s="4" t="b">
        <f>_xlfn.XLOOKUP(Table2[[#This Row],[Protein]],Table3[name],Table3[subloc_assigned],"")&lt;&gt;""</f>
        <v>0</v>
      </c>
      <c r="O1979" s="6" t="str" cm="1">
        <f t="array" ref="O1979">IF(Table2[[#This Row],[modeled?]]," "&amp;_xlfn.TEXTJOIN(" ",FALSE,_xlfn._xlws.FILTER(Table3[subloc_assigned],Table3[name]=Table2[[#This Row],[Protein]],""))&amp;" ","")</f>
        <v/>
      </c>
      <c r="P1979" s="6" t="b">
        <f>OR(ISNUMBER(FIND(" m ",Table2[[#This Row],[loc?]])),ISNUMBER(FIND(" mm ",Table2[[#This Row],[loc?]])))</f>
        <v>0</v>
      </c>
      <c r="Q1979" s="6" t="b">
        <f>AND(OR(ISNUMBER(FIND(" m ",Table2[[#This Row],[loc?]])),ISNUMBER(FIND(" mm ",Table2[[#This Row],[loc?]]))),SUBSTITUTE(SUBSTITUTE(Table2[[#This Row],[loc?]]," m ","")," mm ","")="")</f>
        <v>0</v>
      </c>
      <c r="R1979" s="36" cm="1">
        <f t="array" ref="R1979">AVERAGE(IF(Table2[[#This Row],[Min_aerobic_1]:[Min_aerobic_2]]="NA",0,Table2[[#This Row],[Min_aerobic_1]:[Min_aerobic_2]]))</f>
        <v>2.6026445814637549E-6</v>
      </c>
    </row>
    <row r="1980" spans="1:18" x14ac:dyDescent="0.35">
      <c r="A1980" s="4" t="s">
        <v>5880</v>
      </c>
      <c r="B1980" s="4" t="s">
        <v>5881</v>
      </c>
      <c r="C1980" s="4" t="s">
        <v>5881</v>
      </c>
      <c r="D1980" s="6">
        <v>4.0265256084214498E-5</v>
      </c>
      <c r="E1980" s="6">
        <v>3.6596792630784202E-5</v>
      </c>
      <c r="F1980" s="6">
        <v>1.6426322047913698E-5</v>
      </c>
      <c r="G1980" s="6">
        <v>1.6976699790775801E-5</v>
      </c>
      <c r="H1980" s="6">
        <v>4.9880457938967003E-5</v>
      </c>
      <c r="I1980" s="6">
        <v>5.3240890450043499E-5</v>
      </c>
      <c r="J1980" s="6">
        <v>5.5951476407625901E-5</v>
      </c>
      <c r="K1980" s="6">
        <v>2.3836508816436199E-5</v>
      </c>
      <c r="L1980" s="6">
        <v>2.58880024043846E-5</v>
      </c>
      <c r="M1980" s="6">
        <v>2.36910152134947E-5</v>
      </c>
      <c r="N1980" s="4" t="b">
        <f>_xlfn.XLOOKUP(Table2[[#This Row],[Protein]],Table3[name],Table3[subloc_assigned],"")&lt;&gt;""</f>
        <v>0</v>
      </c>
      <c r="O1980" s="6" t="str" cm="1">
        <f t="array" ref="O1980">IF(Table2[[#This Row],[modeled?]]," "&amp;_xlfn.TEXTJOIN(" ",FALSE,_xlfn._xlws.FILTER(Table3[subloc_assigned],Table3[name]=Table2[[#This Row],[Protein]],""))&amp;" ","")</f>
        <v/>
      </c>
      <c r="P1980" s="6" t="b">
        <f>OR(ISNUMBER(FIND(" m ",Table2[[#This Row],[loc?]])),ISNUMBER(FIND(" mm ",Table2[[#This Row],[loc?]])))</f>
        <v>0</v>
      </c>
      <c r="Q1980" s="6" t="b">
        <f>AND(OR(ISNUMBER(FIND(" m ",Table2[[#This Row],[loc?]])),ISNUMBER(FIND(" mm ",Table2[[#This Row],[loc?]]))),SUBSTITUTE(SUBSTITUTE(Table2[[#This Row],[loc?]]," m ","")," mm ","")="")</f>
        <v>0</v>
      </c>
      <c r="R1980" s="36" cm="1">
        <f t="array" ref="R1980">AVERAGE(IF(Table2[[#This Row],[Min_aerobic_1]:[Min_aerobic_2]]="NA",0,Table2[[#This Row],[Min_aerobic_1]:[Min_aerobic_2]]))</f>
        <v>3.8431024357499347E-5</v>
      </c>
    </row>
    <row r="1981" spans="1:18" x14ac:dyDescent="0.35">
      <c r="A1981" s="4" t="s">
        <v>5882</v>
      </c>
      <c r="B1981" s="4" t="s">
        <v>5883</v>
      </c>
      <c r="C1981" s="4" t="s">
        <v>5884</v>
      </c>
      <c r="D1981" s="4" t="s">
        <v>19</v>
      </c>
      <c r="E1981" s="4" t="s">
        <v>19</v>
      </c>
      <c r="F1981" s="4" t="s">
        <v>19</v>
      </c>
      <c r="G1981" s="4" t="s">
        <v>19</v>
      </c>
      <c r="H1981" s="6">
        <v>6.0733147532254001E-6</v>
      </c>
      <c r="I1981" s="6">
        <v>5.7285974602641E-6</v>
      </c>
      <c r="J1981" s="6">
        <v>5.5986934668603899E-6</v>
      </c>
      <c r="K1981" s="6">
        <v>5.4094433029684204E-6</v>
      </c>
      <c r="L1981" s="6">
        <v>5.4070229458427696E-6</v>
      </c>
      <c r="M1981" s="6">
        <v>5.5253166333990702E-6</v>
      </c>
      <c r="N1981" s="4" t="b">
        <f>_xlfn.XLOOKUP(Table2[[#This Row],[Protein]],Table3[name],Table3[subloc_assigned],"")&lt;&gt;""</f>
        <v>0</v>
      </c>
      <c r="O1981" s="6" t="str" cm="1">
        <f t="array" ref="O1981">IF(Table2[[#This Row],[modeled?]]," "&amp;_xlfn.TEXTJOIN(" ",FALSE,_xlfn._xlws.FILTER(Table3[subloc_assigned],Table3[name]=Table2[[#This Row],[Protein]],""))&amp;" ","")</f>
        <v/>
      </c>
      <c r="P1981" s="6" t="b">
        <f>OR(ISNUMBER(FIND(" m ",Table2[[#This Row],[loc?]])),ISNUMBER(FIND(" mm ",Table2[[#This Row],[loc?]])))</f>
        <v>0</v>
      </c>
      <c r="Q1981" s="6" t="b">
        <f>AND(OR(ISNUMBER(FIND(" m ",Table2[[#This Row],[loc?]])),ISNUMBER(FIND(" mm ",Table2[[#This Row],[loc?]]))),SUBSTITUTE(SUBSTITUTE(Table2[[#This Row],[loc?]]," m ","")," mm ","")="")</f>
        <v>0</v>
      </c>
      <c r="R1981" s="36" cm="1">
        <f t="array" ref="R1981">AVERAGE(IF(Table2[[#This Row],[Min_aerobic_1]:[Min_aerobic_2]]="NA",0,Table2[[#This Row],[Min_aerobic_1]:[Min_aerobic_2]]))</f>
        <v>0</v>
      </c>
    </row>
    <row r="1982" spans="1:18" x14ac:dyDescent="0.35">
      <c r="A1982" s="4" t="s">
        <v>5885</v>
      </c>
      <c r="B1982" s="4" t="s">
        <v>5886</v>
      </c>
      <c r="C1982" s="4" t="s">
        <v>5887</v>
      </c>
      <c r="D1982" s="6">
        <v>5.42729787589721E-6</v>
      </c>
      <c r="E1982" s="6">
        <v>6.8768422836044699E-6</v>
      </c>
      <c r="F1982" s="6">
        <v>5.4894805194685099E-6</v>
      </c>
      <c r="G1982" s="6">
        <v>5.6631203580567398E-6</v>
      </c>
      <c r="H1982" s="6">
        <v>6.2977309877393604E-6</v>
      </c>
      <c r="I1982" s="6">
        <v>6.5097756714831801E-6</v>
      </c>
      <c r="J1982" s="6">
        <v>6.5285116784736003E-6</v>
      </c>
      <c r="K1982" s="6">
        <v>5.85836571611045E-6</v>
      </c>
      <c r="L1982" s="6">
        <v>6.1238936859557401E-6</v>
      </c>
      <c r="M1982" s="6">
        <v>6.3917556950097301E-6</v>
      </c>
      <c r="N1982" s="4" t="b">
        <f>_xlfn.XLOOKUP(Table2[[#This Row],[Protein]],Table3[name],Table3[subloc_assigned],"")&lt;&gt;""</f>
        <v>0</v>
      </c>
      <c r="O1982" s="6" t="str" cm="1">
        <f t="array" ref="O1982">IF(Table2[[#This Row],[modeled?]]," "&amp;_xlfn.TEXTJOIN(" ",FALSE,_xlfn._xlws.FILTER(Table3[subloc_assigned],Table3[name]=Table2[[#This Row],[Protein]],""))&amp;" ","")</f>
        <v/>
      </c>
      <c r="P1982" s="6" t="b">
        <f>OR(ISNUMBER(FIND(" m ",Table2[[#This Row],[loc?]])),ISNUMBER(FIND(" mm ",Table2[[#This Row],[loc?]])))</f>
        <v>0</v>
      </c>
      <c r="Q1982" s="6" t="b">
        <f>AND(OR(ISNUMBER(FIND(" m ",Table2[[#This Row],[loc?]])),ISNUMBER(FIND(" mm ",Table2[[#This Row],[loc?]]))),SUBSTITUTE(SUBSTITUTE(Table2[[#This Row],[loc?]]," m ","")," mm ","")="")</f>
        <v>0</v>
      </c>
      <c r="R1982" s="36" cm="1">
        <f t="array" ref="R1982">AVERAGE(IF(Table2[[#This Row],[Min_aerobic_1]:[Min_aerobic_2]]="NA",0,Table2[[#This Row],[Min_aerobic_1]:[Min_aerobic_2]]))</f>
        <v>6.15207007975084E-6</v>
      </c>
    </row>
    <row r="1983" spans="1:18" x14ac:dyDescent="0.35">
      <c r="A1983" s="4" t="s">
        <v>5888</v>
      </c>
      <c r="B1983" s="4" t="s">
        <v>5889</v>
      </c>
      <c r="C1983" s="4" t="s">
        <v>5890</v>
      </c>
      <c r="D1983" s="6">
        <v>8.3636390416552803E-6</v>
      </c>
      <c r="E1983" s="6">
        <v>7.1828279577714003E-6</v>
      </c>
      <c r="F1983" s="6">
        <v>9.5595146444675494E-6</v>
      </c>
      <c r="G1983" s="6">
        <v>9.2646684137079799E-6</v>
      </c>
      <c r="H1983" s="6">
        <v>1.1450041563716601E-5</v>
      </c>
      <c r="I1983" s="6">
        <v>1.16455508105133E-5</v>
      </c>
      <c r="J1983" s="6">
        <v>1.21754620249456E-5</v>
      </c>
      <c r="K1983" s="6">
        <v>1.35285644513462E-5</v>
      </c>
      <c r="L1983" s="6">
        <v>1.43716319038281E-5</v>
      </c>
      <c r="M1983" s="6">
        <v>1.45616768938677E-5</v>
      </c>
      <c r="N1983" s="4" t="b">
        <f>_xlfn.XLOOKUP(Table2[[#This Row],[Protein]],Table3[name],Table3[subloc_assigned],"")&lt;&gt;""</f>
        <v>0</v>
      </c>
      <c r="O1983" s="6" t="str" cm="1">
        <f t="array" ref="O1983">IF(Table2[[#This Row],[modeled?]]," "&amp;_xlfn.TEXTJOIN(" ",FALSE,_xlfn._xlws.FILTER(Table3[subloc_assigned],Table3[name]=Table2[[#This Row],[Protein]],""))&amp;" ","")</f>
        <v/>
      </c>
      <c r="P1983" s="6" t="b">
        <f>OR(ISNUMBER(FIND(" m ",Table2[[#This Row],[loc?]])),ISNUMBER(FIND(" mm ",Table2[[#This Row],[loc?]])))</f>
        <v>0</v>
      </c>
      <c r="Q1983" s="6" t="b">
        <f>AND(OR(ISNUMBER(FIND(" m ",Table2[[#This Row],[loc?]])),ISNUMBER(FIND(" mm ",Table2[[#This Row],[loc?]]))),SUBSTITUTE(SUBSTITUTE(Table2[[#This Row],[loc?]]," m ","")," mm ","")="")</f>
        <v>0</v>
      </c>
      <c r="R1983" s="36" cm="1">
        <f t="array" ref="R1983">AVERAGE(IF(Table2[[#This Row],[Min_aerobic_1]:[Min_aerobic_2]]="NA",0,Table2[[#This Row],[Min_aerobic_1]:[Min_aerobic_2]]))</f>
        <v>7.7732334997133407E-6</v>
      </c>
    </row>
    <row r="1984" spans="1:18" x14ac:dyDescent="0.35">
      <c r="A1984" s="4" t="s">
        <v>5891</v>
      </c>
      <c r="B1984" s="4" t="s">
        <v>5892</v>
      </c>
      <c r="C1984" s="4" t="s">
        <v>5893</v>
      </c>
      <c r="D1984" s="4" t="s">
        <v>19</v>
      </c>
      <c r="E1984" s="4" t="s">
        <v>19</v>
      </c>
      <c r="F1984" s="4" t="s">
        <v>19</v>
      </c>
      <c r="G1984" s="4" t="s">
        <v>19</v>
      </c>
      <c r="H1984" s="6">
        <v>4.4385713720385401E-6</v>
      </c>
      <c r="I1984" s="6">
        <v>4.0671493254850599E-6</v>
      </c>
      <c r="J1984" s="6">
        <v>3.80063616052547E-6</v>
      </c>
      <c r="K1984" s="6">
        <v>5.3706816534452204E-6</v>
      </c>
      <c r="L1984" s="6">
        <v>4.8661658844723297E-6</v>
      </c>
      <c r="M1984" s="6">
        <v>4.5719328085683496E-6</v>
      </c>
      <c r="N1984" s="4" t="b">
        <f>_xlfn.XLOOKUP(Table2[[#This Row],[Protein]],Table3[name],Table3[subloc_assigned],"")&lt;&gt;""</f>
        <v>0</v>
      </c>
      <c r="O1984" s="6" t="str" cm="1">
        <f t="array" ref="O1984">IF(Table2[[#This Row],[modeled?]]," "&amp;_xlfn.TEXTJOIN(" ",FALSE,_xlfn._xlws.FILTER(Table3[subloc_assigned],Table3[name]=Table2[[#This Row],[Protein]],""))&amp;" ","")</f>
        <v/>
      </c>
      <c r="P1984" s="6" t="b">
        <f>OR(ISNUMBER(FIND(" m ",Table2[[#This Row],[loc?]])),ISNUMBER(FIND(" mm ",Table2[[#This Row],[loc?]])))</f>
        <v>0</v>
      </c>
      <c r="Q1984" s="6" t="b">
        <f>AND(OR(ISNUMBER(FIND(" m ",Table2[[#This Row],[loc?]])),ISNUMBER(FIND(" mm ",Table2[[#This Row],[loc?]]))),SUBSTITUTE(SUBSTITUTE(Table2[[#This Row],[loc?]]," m ","")," mm ","")="")</f>
        <v>0</v>
      </c>
      <c r="R1984" s="36" cm="1">
        <f t="array" ref="R1984">AVERAGE(IF(Table2[[#This Row],[Min_aerobic_1]:[Min_aerobic_2]]="NA",0,Table2[[#This Row],[Min_aerobic_1]:[Min_aerobic_2]]))</f>
        <v>0</v>
      </c>
    </row>
    <row r="1985" spans="1:18" x14ac:dyDescent="0.35">
      <c r="A1985" s="4" t="s">
        <v>5894</v>
      </c>
      <c r="B1985" s="4" t="s">
        <v>5895</v>
      </c>
      <c r="C1985" s="4" t="s">
        <v>5896</v>
      </c>
      <c r="D1985" s="6">
        <v>3.1487657172319701E-5</v>
      </c>
      <c r="E1985" s="6">
        <v>2.5637588882378199E-5</v>
      </c>
      <c r="F1985" s="6">
        <v>3.5731541409614902E-5</v>
      </c>
      <c r="G1985" s="6">
        <v>3.68157322034782E-5</v>
      </c>
      <c r="H1985" s="6">
        <v>2.2088581766905899E-5</v>
      </c>
      <c r="I1985" s="6">
        <v>2.2633616013472001E-5</v>
      </c>
      <c r="J1985" s="6">
        <v>2.2718078242068201E-5</v>
      </c>
      <c r="K1985" s="6">
        <v>2.4047495681599101E-5</v>
      </c>
      <c r="L1985" s="6">
        <v>2.6208592818370999E-5</v>
      </c>
      <c r="M1985" s="6">
        <v>2.6821120379641002E-5</v>
      </c>
      <c r="N1985" s="4" t="b">
        <f>_xlfn.XLOOKUP(Table2[[#This Row],[Protein]],Table3[name],Table3[subloc_assigned],"")&lt;&gt;""</f>
        <v>0</v>
      </c>
      <c r="O1985" s="6" t="str" cm="1">
        <f t="array" ref="O1985">IF(Table2[[#This Row],[modeled?]]," "&amp;_xlfn.TEXTJOIN(" ",FALSE,_xlfn._xlws.FILTER(Table3[subloc_assigned],Table3[name]=Table2[[#This Row],[Protein]],""))&amp;" ","")</f>
        <v/>
      </c>
      <c r="P1985" s="6" t="b">
        <f>OR(ISNUMBER(FIND(" m ",Table2[[#This Row],[loc?]])),ISNUMBER(FIND(" mm ",Table2[[#This Row],[loc?]])))</f>
        <v>0</v>
      </c>
      <c r="Q1985" s="6" t="b">
        <f>AND(OR(ISNUMBER(FIND(" m ",Table2[[#This Row],[loc?]])),ISNUMBER(FIND(" mm ",Table2[[#This Row],[loc?]]))),SUBSTITUTE(SUBSTITUTE(Table2[[#This Row],[loc?]]," m ","")," mm ","")="")</f>
        <v>0</v>
      </c>
      <c r="R1985" s="36" cm="1">
        <f t="array" ref="R1985">AVERAGE(IF(Table2[[#This Row],[Min_aerobic_1]:[Min_aerobic_2]]="NA",0,Table2[[#This Row],[Min_aerobic_1]:[Min_aerobic_2]]))</f>
        <v>2.8562623027348952E-5</v>
      </c>
    </row>
    <row r="1986" spans="1:18" x14ac:dyDescent="0.35">
      <c r="A1986" s="4" t="s">
        <v>5897</v>
      </c>
      <c r="B1986" s="4" t="s">
        <v>5898</v>
      </c>
      <c r="C1986" s="4" t="s">
        <v>5899</v>
      </c>
      <c r="D1986" s="4">
        <v>3.3256397549755401E-4</v>
      </c>
      <c r="E1986" s="4">
        <v>3.1817361146812298E-4</v>
      </c>
      <c r="F1986" s="4">
        <v>3.9710159284134602E-4</v>
      </c>
      <c r="G1986" s="4">
        <v>3.9527437749091302E-4</v>
      </c>
      <c r="H1986" s="4">
        <v>2.5038146982917197E-4</v>
      </c>
      <c r="I1986" s="4">
        <v>2.5524574418242502E-4</v>
      </c>
      <c r="J1986" s="4">
        <v>2.5435530312414498E-4</v>
      </c>
      <c r="K1986" s="4">
        <v>2.6767895722719202E-4</v>
      </c>
      <c r="L1986" s="4">
        <v>2.7103756808328301E-4</v>
      </c>
      <c r="M1986" s="4">
        <v>2.7343929108776798E-4</v>
      </c>
      <c r="N1986" s="4" t="b">
        <f>_xlfn.XLOOKUP(Table2[[#This Row],[Protein]],Table3[name],Table3[subloc_assigned],"")&lt;&gt;""</f>
        <v>0</v>
      </c>
      <c r="O1986" s="6" t="str" cm="1">
        <f t="array" ref="O1986">IF(Table2[[#This Row],[modeled?]]," "&amp;_xlfn.TEXTJOIN(" ",FALSE,_xlfn._xlws.FILTER(Table3[subloc_assigned],Table3[name]=Table2[[#This Row],[Protein]],""))&amp;" ","")</f>
        <v/>
      </c>
      <c r="P1986" s="6" t="b">
        <f>OR(ISNUMBER(FIND(" m ",Table2[[#This Row],[loc?]])),ISNUMBER(FIND(" mm ",Table2[[#This Row],[loc?]])))</f>
        <v>0</v>
      </c>
      <c r="Q1986" s="6" t="b">
        <f>AND(OR(ISNUMBER(FIND(" m ",Table2[[#This Row],[loc?]])),ISNUMBER(FIND(" mm ",Table2[[#This Row],[loc?]]))),SUBSTITUTE(SUBSTITUTE(Table2[[#This Row],[loc?]]," m ","")," mm ","")="")</f>
        <v>0</v>
      </c>
      <c r="R1986" s="36" cm="1">
        <f t="array" ref="R1986">AVERAGE(IF(Table2[[#This Row],[Min_aerobic_1]:[Min_aerobic_2]]="NA",0,Table2[[#This Row],[Min_aerobic_1]:[Min_aerobic_2]]))</f>
        <v>3.253687934828385E-4</v>
      </c>
    </row>
    <row r="1987" spans="1:18" x14ac:dyDescent="0.35">
      <c r="A1987" s="4" t="s">
        <v>5900</v>
      </c>
      <c r="B1987" s="4" t="s">
        <v>5901</v>
      </c>
      <c r="C1987" s="4" t="s">
        <v>5902</v>
      </c>
      <c r="D1987" s="6">
        <v>1.2164060289308E-7</v>
      </c>
      <c r="E1987" s="6">
        <v>1.10216924902664E-7</v>
      </c>
      <c r="F1987" s="6">
        <v>1.5296048279064601E-7</v>
      </c>
      <c r="G1987" s="6">
        <v>1.2771254813375399E-7</v>
      </c>
      <c r="H1987" s="4" t="s">
        <v>19</v>
      </c>
      <c r="I1987" s="4" t="s">
        <v>19</v>
      </c>
      <c r="J1987" s="4" t="s">
        <v>19</v>
      </c>
      <c r="K1987" s="4" t="s">
        <v>19</v>
      </c>
      <c r="L1987" s="4" t="s">
        <v>19</v>
      </c>
      <c r="M1987" s="4" t="s">
        <v>19</v>
      </c>
      <c r="N1987" s="4" t="b">
        <f>_xlfn.XLOOKUP(Table2[[#This Row],[Protein]],Table3[name],Table3[subloc_assigned],"")&lt;&gt;""</f>
        <v>0</v>
      </c>
      <c r="O1987" s="6" t="str" cm="1">
        <f t="array" ref="O1987">IF(Table2[[#This Row],[modeled?]]," "&amp;_xlfn.TEXTJOIN(" ",FALSE,_xlfn._xlws.FILTER(Table3[subloc_assigned],Table3[name]=Table2[[#This Row],[Protein]],""))&amp;" ","")</f>
        <v/>
      </c>
      <c r="P1987" s="6" t="b">
        <f>OR(ISNUMBER(FIND(" m ",Table2[[#This Row],[loc?]])),ISNUMBER(FIND(" mm ",Table2[[#This Row],[loc?]])))</f>
        <v>0</v>
      </c>
      <c r="Q1987" s="6" t="b">
        <f>AND(OR(ISNUMBER(FIND(" m ",Table2[[#This Row],[loc?]])),ISNUMBER(FIND(" mm ",Table2[[#This Row],[loc?]]))),SUBSTITUTE(SUBSTITUTE(Table2[[#This Row],[loc?]]," m ","")," mm ","")="")</f>
        <v>0</v>
      </c>
      <c r="R1987" s="36" cm="1">
        <f t="array" ref="R1987">AVERAGE(IF(Table2[[#This Row],[Min_aerobic_1]:[Min_aerobic_2]]="NA",0,Table2[[#This Row],[Min_aerobic_1]:[Min_aerobic_2]]))</f>
        <v>1.1592876389787199E-7</v>
      </c>
    </row>
    <row r="1988" spans="1:18" x14ac:dyDescent="0.35">
      <c r="A1988" s="4" t="s">
        <v>5903</v>
      </c>
      <c r="B1988" s="4" t="s">
        <v>5904</v>
      </c>
      <c r="C1988" s="4" t="s">
        <v>5905</v>
      </c>
      <c r="D1988" s="6">
        <v>5.8484134661509304E-7</v>
      </c>
      <c r="E1988" s="6">
        <v>5.5423755963852796E-7</v>
      </c>
      <c r="F1988" s="6">
        <v>5.6904449623595905E-7</v>
      </c>
      <c r="G1988" s="6">
        <v>5.5003182763591705E-7</v>
      </c>
      <c r="H1988" s="4" t="s">
        <v>19</v>
      </c>
      <c r="I1988" s="4" t="s">
        <v>19</v>
      </c>
      <c r="J1988" s="4" t="s">
        <v>19</v>
      </c>
      <c r="K1988" s="4" t="s">
        <v>19</v>
      </c>
      <c r="L1988" s="4" t="s">
        <v>19</v>
      </c>
      <c r="M1988" s="4" t="s">
        <v>19</v>
      </c>
      <c r="N1988" s="4" t="b">
        <f>_xlfn.XLOOKUP(Table2[[#This Row],[Protein]],Table3[name],Table3[subloc_assigned],"")&lt;&gt;""</f>
        <v>0</v>
      </c>
      <c r="O1988" s="6" t="str" cm="1">
        <f t="array" ref="O1988">IF(Table2[[#This Row],[modeled?]]," "&amp;_xlfn.TEXTJOIN(" ",FALSE,_xlfn._xlws.FILTER(Table3[subloc_assigned],Table3[name]=Table2[[#This Row],[Protein]],""))&amp;" ","")</f>
        <v/>
      </c>
      <c r="P1988" s="6" t="b">
        <f>OR(ISNUMBER(FIND(" m ",Table2[[#This Row],[loc?]])),ISNUMBER(FIND(" mm ",Table2[[#This Row],[loc?]])))</f>
        <v>0</v>
      </c>
      <c r="Q1988" s="6" t="b">
        <f>AND(OR(ISNUMBER(FIND(" m ",Table2[[#This Row],[loc?]])),ISNUMBER(FIND(" mm ",Table2[[#This Row],[loc?]]))),SUBSTITUTE(SUBSTITUTE(Table2[[#This Row],[loc?]]," m ","")," mm ","")="")</f>
        <v>0</v>
      </c>
      <c r="R1988" s="36" cm="1">
        <f t="array" ref="R1988">AVERAGE(IF(Table2[[#This Row],[Min_aerobic_1]:[Min_aerobic_2]]="NA",0,Table2[[#This Row],[Min_aerobic_1]:[Min_aerobic_2]]))</f>
        <v>5.6953945312681044E-7</v>
      </c>
    </row>
    <row r="1989" spans="1:18" x14ac:dyDescent="0.35">
      <c r="A1989" s="4" t="s">
        <v>5906</v>
      </c>
      <c r="B1989" s="4" t="s">
        <v>5907</v>
      </c>
      <c r="C1989" s="4" t="s">
        <v>5908</v>
      </c>
      <c r="D1989" s="6">
        <v>3.6922800656294499E-6</v>
      </c>
      <c r="E1989" s="6">
        <v>2.9848532555565501E-6</v>
      </c>
      <c r="F1989" s="6">
        <v>3.8521764539908898E-6</v>
      </c>
      <c r="G1989" s="6">
        <v>3.6984776818872798E-6</v>
      </c>
      <c r="H1989" s="6">
        <v>1.3407638367300499E-6</v>
      </c>
      <c r="I1989" s="6">
        <v>1.3655295424529099E-6</v>
      </c>
      <c r="J1989" s="6">
        <v>1.3016897746797E-6</v>
      </c>
      <c r="K1989" s="6">
        <v>1.5432870806391201E-6</v>
      </c>
      <c r="L1989" s="6">
        <v>1.57455698176889E-6</v>
      </c>
      <c r="M1989" s="6">
        <v>1.65587338479819E-6</v>
      </c>
      <c r="N1989" s="4" t="b">
        <f>_xlfn.XLOOKUP(Table2[[#This Row],[Protein]],Table3[name],Table3[subloc_assigned],"")&lt;&gt;""</f>
        <v>0</v>
      </c>
      <c r="O1989" s="6" t="str" cm="1">
        <f t="array" ref="O1989">IF(Table2[[#This Row],[modeled?]]," "&amp;_xlfn.TEXTJOIN(" ",FALSE,_xlfn._xlws.FILTER(Table3[subloc_assigned],Table3[name]=Table2[[#This Row],[Protein]],""))&amp;" ","")</f>
        <v/>
      </c>
      <c r="P1989" s="6" t="b">
        <f>OR(ISNUMBER(FIND(" m ",Table2[[#This Row],[loc?]])),ISNUMBER(FIND(" mm ",Table2[[#This Row],[loc?]])))</f>
        <v>0</v>
      </c>
      <c r="Q1989" s="6" t="b">
        <f>AND(OR(ISNUMBER(FIND(" m ",Table2[[#This Row],[loc?]])),ISNUMBER(FIND(" mm ",Table2[[#This Row],[loc?]]))),SUBSTITUTE(SUBSTITUTE(Table2[[#This Row],[loc?]]," m ","")," mm ","")="")</f>
        <v>0</v>
      </c>
      <c r="R1989" s="36" cm="1">
        <f t="array" ref="R1989">AVERAGE(IF(Table2[[#This Row],[Min_aerobic_1]:[Min_aerobic_2]]="NA",0,Table2[[#This Row],[Min_aerobic_1]:[Min_aerobic_2]]))</f>
        <v>3.338566660593E-6</v>
      </c>
    </row>
    <row r="1990" spans="1:18" x14ac:dyDescent="0.35">
      <c r="A1990" s="4" t="s">
        <v>5909</v>
      </c>
      <c r="B1990" s="4" t="s">
        <v>5910</v>
      </c>
      <c r="C1990" s="4" t="s">
        <v>5911</v>
      </c>
      <c r="D1990" s="6">
        <v>6.9670125330221504E-5</v>
      </c>
      <c r="E1990" s="6">
        <v>6.7794554534467006E-5</v>
      </c>
      <c r="F1990" s="6">
        <v>7.8486225009967005E-5</v>
      </c>
      <c r="G1990" s="6">
        <v>7.8426807779980205E-5</v>
      </c>
      <c r="H1990" s="6">
        <v>6.8263132071600205E-5</v>
      </c>
      <c r="I1990" s="6">
        <v>7.0376840908127804E-5</v>
      </c>
      <c r="J1990" s="6">
        <v>6.8297916414516104E-5</v>
      </c>
      <c r="K1990" s="6">
        <v>7.5560672429087795E-5</v>
      </c>
      <c r="L1990" s="6">
        <v>8.0478104783418702E-5</v>
      </c>
      <c r="M1990" s="6">
        <v>7.7803138311986295E-5</v>
      </c>
      <c r="N1990" s="4" t="b">
        <f>_xlfn.XLOOKUP(Table2[[#This Row],[Protein]],Table3[name],Table3[subloc_assigned],"")&lt;&gt;""</f>
        <v>1</v>
      </c>
      <c r="O1990" s="6" t="str" cm="1">
        <f t="array" ref="O1990">IF(Table2[[#This Row],[modeled?]]," "&amp;_xlfn.TEXTJOIN(" ",FALSE,_xlfn._xlws.FILTER(Table3[subloc_assigned],Table3[name]=Table2[[#This Row],[Protein]],""))&amp;" ","")</f>
        <v xml:space="preserve"> r </v>
      </c>
      <c r="P1990" s="6" t="b">
        <f>OR(ISNUMBER(FIND(" m ",Table2[[#This Row],[loc?]])),ISNUMBER(FIND(" mm ",Table2[[#This Row],[loc?]])))</f>
        <v>0</v>
      </c>
      <c r="Q1990" s="6" t="b">
        <f>AND(OR(ISNUMBER(FIND(" m ",Table2[[#This Row],[loc?]])),ISNUMBER(FIND(" mm ",Table2[[#This Row],[loc?]]))),SUBSTITUTE(SUBSTITUTE(Table2[[#This Row],[loc?]]," m ","")," mm ","")="")</f>
        <v>0</v>
      </c>
      <c r="R1990" s="36" cm="1">
        <f t="array" ref="R1990">AVERAGE(IF(Table2[[#This Row],[Min_aerobic_1]:[Min_aerobic_2]]="NA",0,Table2[[#This Row],[Min_aerobic_1]:[Min_aerobic_2]]))</f>
        <v>6.8732339932344255E-5</v>
      </c>
    </row>
    <row r="1991" spans="1:18" x14ac:dyDescent="0.35">
      <c r="A1991" s="4" t="s">
        <v>5912</v>
      </c>
      <c r="B1991" s="4" t="s">
        <v>5913</v>
      </c>
      <c r="C1991" s="4" t="s">
        <v>5914</v>
      </c>
      <c r="D1991" s="6">
        <v>3.57844811545507E-5</v>
      </c>
      <c r="E1991" s="6">
        <v>3.07882861776433E-5</v>
      </c>
      <c r="F1991" s="6">
        <v>3.9780317608872201E-5</v>
      </c>
      <c r="G1991" s="6">
        <v>3.9411692665924901E-5</v>
      </c>
      <c r="H1991" s="6">
        <v>3.3625208253639699E-5</v>
      </c>
      <c r="I1991" s="6">
        <v>3.2149551608432799E-5</v>
      </c>
      <c r="J1991" s="6">
        <v>3.68004212317256E-5</v>
      </c>
      <c r="K1991" s="6">
        <v>3.6997256192920602E-5</v>
      </c>
      <c r="L1991" s="6">
        <v>3.8868081023252501E-5</v>
      </c>
      <c r="M1991" s="6">
        <v>3.9275986264817597E-5</v>
      </c>
      <c r="N1991" s="4" t="b">
        <f>_xlfn.XLOOKUP(Table2[[#This Row],[Protein]],Table3[name],Table3[subloc_assigned],"")&lt;&gt;""</f>
        <v>0</v>
      </c>
      <c r="O1991" s="6" t="str" cm="1">
        <f t="array" ref="O1991">IF(Table2[[#This Row],[modeled?]]," "&amp;_xlfn.TEXTJOIN(" ",FALSE,_xlfn._xlws.FILTER(Table3[subloc_assigned],Table3[name]=Table2[[#This Row],[Protein]],""))&amp;" ","")</f>
        <v/>
      </c>
      <c r="P1991" s="6" t="b">
        <f>OR(ISNUMBER(FIND(" m ",Table2[[#This Row],[loc?]])),ISNUMBER(FIND(" mm ",Table2[[#This Row],[loc?]])))</f>
        <v>0</v>
      </c>
      <c r="Q1991" s="6" t="b">
        <f>AND(OR(ISNUMBER(FIND(" m ",Table2[[#This Row],[loc?]])),ISNUMBER(FIND(" mm ",Table2[[#This Row],[loc?]]))),SUBSTITUTE(SUBSTITUTE(Table2[[#This Row],[loc?]]," m ","")," mm ","")="")</f>
        <v>0</v>
      </c>
      <c r="R1991" s="36" cm="1">
        <f t="array" ref="R1991">AVERAGE(IF(Table2[[#This Row],[Min_aerobic_1]:[Min_aerobic_2]]="NA",0,Table2[[#This Row],[Min_aerobic_1]:[Min_aerobic_2]]))</f>
        <v>3.3286383666097E-5</v>
      </c>
    </row>
    <row r="1992" spans="1:18" x14ac:dyDescent="0.35">
      <c r="A1992" s="4" t="s">
        <v>5915</v>
      </c>
      <c r="B1992" s="4" t="s">
        <v>5916</v>
      </c>
      <c r="C1992" s="4" t="s">
        <v>5917</v>
      </c>
      <c r="D1992" s="6">
        <v>3.2327308839446602E-6</v>
      </c>
      <c r="E1992" s="6">
        <v>4.0079593251249197E-6</v>
      </c>
      <c r="F1992" s="6">
        <v>3.6849736137012702E-6</v>
      </c>
      <c r="G1992" s="6">
        <v>4.0630076472038904E-6</v>
      </c>
      <c r="H1992" s="4" t="s">
        <v>19</v>
      </c>
      <c r="I1992" s="4" t="s">
        <v>19</v>
      </c>
      <c r="J1992" s="4" t="s">
        <v>19</v>
      </c>
      <c r="K1992" s="4" t="s">
        <v>19</v>
      </c>
      <c r="L1992" s="4" t="s">
        <v>19</v>
      </c>
      <c r="M1992" s="4" t="s">
        <v>19</v>
      </c>
      <c r="N1992" s="4" t="b">
        <f>_xlfn.XLOOKUP(Table2[[#This Row],[Protein]],Table3[name],Table3[subloc_assigned],"")&lt;&gt;""</f>
        <v>0</v>
      </c>
      <c r="O1992" s="6" t="str" cm="1">
        <f t="array" ref="O1992">IF(Table2[[#This Row],[modeled?]]," "&amp;_xlfn.TEXTJOIN(" ",FALSE,_xlfn._xlws.FILTER(Table3[subloc_assigned],Table3[name]=Table2[[#This Row],[Protein]],""))&amp;" ","")</f>
        <v/>
      </c>
      <c r="P1992" s="6" t="b">
        <f>OR(ISNUMBER(FIND(" m ",Table2[[#This Row],[loc?]])),ISNUMBER(FIND(" mm ",Table2[[#This Row],[loc?]])))</f>
        <v>0</v>
      </c>
      <c r="Q1992" s="6" t="b">
        <f>AND(OR(ISNUMBER(FIND(" m ",Table2[[#This Row],[loc?]])),ISNUMBER(FIND(" mm ",Table2[[#This Row],[loc?]]))),SUBSTITUTE(SUBSTITUTE(Table2[[#This Row],[loc?]]," m ","")," mm ","")="")</f>
        <v>0</v>
      </c>
      <c r="R1992" s="36" cm="1">
        <f t="array" ref="R1992">AVERAGE(IF(Table2[[#This Row],[Min_aerobic_1]:[Min_aerobic_2]]="NA",0,Table2[[#This Row],[Min_aerobic_1]:[Min_aerobic_2]]))</f>
        <v>3.6203451045347899E-6</v>
      </c>
    </row>
    <row r="1993" spans="1:18" x14ac:dyDescent="0.35">
      <c r="A1993" s="4" t="s">
        <v>5918</v>
      </c>
      <c r="B1993" s="4" t="s">
        <v>5919</v>
      </c>
      <c r="C1993" s="4" t="s">
        <v>5920</v>
      </c>
      <c r="D1993" s="4" t="s">
        <v>19</v>
      </c>
      <c r="E1993" s="4" t="s">
        <v>19</v>
      </c>
      <c r="F1993" s="4" t="s">
        <v>19</v>
      </c>
      <c r="G1993" s="4" t="s">
        <v>19</v>
      </c>
      <c r="H1993" s="6">
        <v>6.0845575344633298E-7</v>
      </c>
      <c r="I1993" s="6">
        <v>5.9665328151738803E-7</v>
      </c>
      <c r="J1993" s="6">
        <v>6.9970958160735796E-7</v>
      </c>
      <c r="K1993" s="6">
        <v>9.1159575825637003E-7</v>
      </c>
      <c r="L1993" s="6">
        <v>9.3867744923360199E-7</v>
      </c>
      <c r="M1993" s="6">
        <v>1.01506158944038E-6</v>
      </c>
      <c r="N1993" s="4" t="b">
        <f>_xlfn.XLOOKUP(Table2[[#This Row],[Protein]],Table3[name],Table3[subloc_assigned],"")&lt;&gt;""</f>
        <v>1</v>
      </c>
      <c r="O1993" s="6" t="str" cm="1">
        <f t="array" ref="O1993">IF(Table2[[#This Row],[modeled?]]," "&amp;_xlfn.TEXTJOIN(" ",FALSE,_xlfn._xlws.FILTER(Table3[subloc_assigned],Table3[name]=Table2[[#This Row],[Protein]],""))&amp;" ","")</f>
        <v xml:space="preserve"> en </v>
      </c>
      <c r="P1993" s="6" t="b">
        <f>OR(ISNUMBER(FIND(" m ",Table2[[#This Row],[loc?]])),ISNUMBER(FIND(" mm ",Table2[[#This Row],[loc?]])))</f>
        <v>0</v>
      </c>
      <c r="Q1993" s="6" t="b">
        <f>AND(OR(ISNUMBER(FIND(" m ",Table2[[#This Row],[loc?]])),ISNUMBER(FIND(" mm ",Table2[[#This Row],[loc?]]))),SUBSTITUTE(SUBSTITUTE(Table2[[#This Row],[loc?]]," m ","")," mm ","")="")</f>
        <v>0</v>
      </c>
      <c r="R1993" s="36" cm="1">
        <f t="array" ref="R1993">AVERAGE(IF(Table2[[#This Row],[Min_aerobic_1]:[Min_aerobic_2]]="NA",0,Table2[[#This Row],[Min_aerobic_1]:[Min_aerobic_2]]))</f>
        <v>0</v>
      </c>
    </row>
    <row r="1994" spans="1:18" x14ac:dyDescent="0.35">
      <c r="A1994" s="4" t="s">
        <v>5921</v>
      </c>
      <c r="B1994" s="4" t="s">
        <v>5922</v>
      </c>
      <c r="C1994" s="4" t="s">
        <v>5923</v>
      </c>
      <c r="D1994" s="6">
        <v>1.27863300990783E-5</v>
      </c>
      <c r="E1994" s="6">
        <v>1.1564467833505E-5</v>
      </c>
      <c r="F1994" s="6">
        <v>2.1410054601997999E-5</v>
      </c>
      <c r="G1994" s="6">
        <v>1.99518240516E-5</v>
      </c>
      <c r="H1994" s="6">
        <v>6.9603324659971505E-5</v>
      </c>
      <c r="I1994" s="6">
        <v>7.6917179227411499E-5</v>
      </c>
      <c r="J1994" s="6">
        <v>7.5387970102693802E-5</v>
      </c>
      <c r="K1994" s="4">
        <v>1.2763639070273E-4</v>
      </c>
      <c r="L1994" s="4">
        <v>1.53530717189976E-4</v>
      </c>
      <c r="M1994" s="4">
        <v>1.3750836186287099E-4</v>
      </c>
      <c r="N1994" s="4" t="b">
        <f>_xlfn.XLOOKUP(Table2[[#This Row],[Protein]],Table3[name],Table3[subloc_assigned],"")&lt;&gt;""</f>
        <v>1</v>
      </c>
      <c r="O1994" s="6" t="str" cm="1">
        <f t="array" ref="O1994">IF(Table2[[#This Row],[modeled?]]," "&amp;_xlfn.TEXTJOIN(" ",FALSE,_xlfn._xlws.FILTER(Table3[subloc_assigned],Table3[name]=Table2[[#This Row],[Protein]],""))&amp;" ","")</f>
        <v xml:space="preserve"> en </v>
      </c>
      <c r="P1994" s="6" t="b">
        <f>OR(ISNUMBER(FIND(" m ",Table2[[#This Row],[loc?]])),ISNUMBER(FIND(" mm ",Table2[[#This Row],[loc?]])))</f>
        <v>0</v>
      </c>
      <c r="Q1994" s="6" t="b">
        <f>AND(OR(ISNUMBER(FIND(" m ",Table2[[#This Row],[loc?]])),ISNUMBER(FIND(" mm ",Table2[[#This Row],[loc?]]))),SUBSTITUTE(SUBSTITUTE(Table2[[#This Row],[loc?]]," m ","")," mm ","")="")</f>
        <v>0</v>
      </c>
      <c r="R1994" s="36" cm="1">
        <f t="array" ref="R1994">AVERAGE(IF(Table2[[#This Row],[Min_aerobic_1]:[Min_aerobic_2]]="NA",0,Table2[[#This Row],[Min_aerobic_1]:[Min_aerobic_2]]))</f>
        <v>1.2175398966291649E-5</v>
      </c>
    </row>
    <row r="1995" spans="1:18" x14ac:dyDescent="0.35">
      <c r="A1995" s="4" t="s">
        <v>5924</v>
      </c>
      <c r="B1995" s="4" t="s">
        <v>5925</v>
      </c>
      <c r="C1995" s="4" t="s">
        <v>5926</v>
      </c>
      <c r="D1995" s="6">
        <v>6.43148680076118E-6</v>
      </c>
      <c r="E1995" s="6">
        <v>6.8150963009174602E-6</v>
      </c>
      <c r="F1995" s="6">
        <v>7.4958556000838999E-6</v>
      </c>
      <c r="G1995" s="6">
        <v>7.7945975776384095E-6</v>
      </c>
      <c r="H1995" s="4" t="s">
        <v>19</v>
      </c>
      <c r="I1995" s="4" t="s">
        <v>19</v>
      </c>
      <c r="J1995" s="4" t="s">
        <v>19</v>
      </c>
      <c r="K1995" s="4" t="s">
        <v>19</v>
      </c>
      <c r="L1995" s="4" t="s">
        <v>19</v>
      </c>
      <c r="M1995" s="4" t="s">
        <v>19</v>
      </c>
      <c r="N1995" s="4" t="b">
        <f>_xlfn.XLOOKUP(Table2[[#This Row],[Protein]],Table3[name],Table3[subloc_assigned],"")&lt;&gt;""</f>
        <v>0</v>
      </c>
      <c r="O1995" s="6" t="str" cm="1">
        <f t="array" ref="O1995">IF(Table2[[#This Row],[modeled?]]," "&amp;_xlfn.TEXTJOIN(" ",FALSE,_xlfn._xlws.FILTER(Table3[subloc_assigned],Table3[name]=Table2[[#This Row],[Protein]],""))&amp;" ","")</f>
        <v/>
      </c>
      <c r="P1995" s="6" t="b">
        <f>OR(ISNUMBER(FIND(" m ",Table2[[#This Row],[loc?]])),ISNUMBER(FIND(" mm ",Table2[[#This Row],[loc?]])))</f>
        <v>0</v>
      </c>
      <c r="Q1995" s="6" t="b">
        <f>AND(OR(ISNUMBER(FIND(" m ",Table2[[#This Row],[loc?]])),ISNUMBER(FIND(" mm ",Table2[[#This Row],[loc?]]))),SUBSTITUTE(SUBSTITUTE(Table2[[#This Row],[loc?]]," m ","")," mm ","")="")</f>
        <v>0</v>
      </c>
      <c r="R1995" s="36" cm="1">
        <f t="array" ref="R1995">AVERAGE(IF(Table2[[#This Row],[Min_aerobic_1]:[Min_aerobic_2]]="NA",0,Table2[[#This Row],[Min_aerobic_1]:[Min_aerobic_2]]))</f>
        <v>6.6232915508393205E-6</v>
      </c>
    </row>
    <row r="1996" spans="1:18" x14ac:dyDescent="0.35">
      <c r="A1996" s="4" t="s">
        <v>5927</v>
      </c>
      <c r="B1996" s="4" t="s">
        <v>5928</v>
      </c>
      <c r="C1996" s="4" t="s">
        <v>5929</v>
      </c>
      <c r="D1996" s="4">
        <v>2.27959766341315E-4</v>
      </c>
      <c r="E1996" s="4">
        <v>2.3170190164377601E-4</v>
      </c>
      <c r="F1996" s="4">
        <v>2.6783369767079601E-4</v>
      </c>
      <c r="G1996" s="4">
        <v>2.6424620197227299E-4</v>
      </c>
      <c r="H1996" s="4">
        <v>1.41064241497382E-4</v>
      </c>
      <c r="I1996" s="4">
        <v>1.52794071067005E-4</v>
      </c>
      <c r="J1996" s="4">
        <v>1.4147106615618801E-4</v>
      </c>
      <c r="K1996" s="4">
        <v>1.8777818093060699E-4</v>
      </c>
      <c r="L1996" s="4">
        <v>1.89876653262541E-4</v>
      </c>
      <c r="M1996" s="4">
        <v>1.83288103453872E-4</v>
      </c>
      <c r="N1996" s="4" t="b">
        <f>_xlfn.XLOOKUP(Table2[[#This Row],[Protein]],Table3[name],Table3[subloc_assigned],"")&lt;&gt;""</f>
        <v>0</v>
      </c>
      <c r="O1996" s="6" t="str" cm="1">
        <f t="array" ref="O1996">IF(Table2[[#This Row],[modeled?]]," "&amp;_xlfn.TEXTJOIN(" ",FALSE,_xlfn._xlws.FILTER(Table3[subloc_assigned],Table3[name]=Table2[[#This Row],[Protein]],""))&amp;" ","")</f>
        <v/>
      </c>
      <c r="P1996" s="6" t="b">
        <f>OR(ISNUMBER(FIND(" m ",Table2[[#This Row],[loc?]])),ISNUMBER(FIND(" mm ",Table2[[#This Row],[loc?]])))</f>
        <v>0</v>
      </c>
      <c r="Q1996" s="6" t="b">
        <f>AND(OR(ISNUMBER(FIND(" m ",Table2[[#This Row],[loc?]])),ISNUMBER(FIND(" mm ",Table2[[#This Row],[loc?]]))),SUBSTITUTE(SUBSTITUTE(Table2[[#This Row],[loc?]]," m ","")," mm ","")="")</f>
        <v>0</v>
      </c>
      <c r="R1996" s="36" cm="1">
        <f t="array" ref="R1996">AVERAGE(IF(Table2[[#This Row],[Min_aerobic_1]:[Min_aerobic_2]]="NA",0,Table2[[#This Row],[Min_aerobic_1]:[Min_aerobic_2]]))</f>
        <v>2.298308339925455E-4</v>
      </c>
    </row>
    <row r="1997" spans="1:18" x14ac:dyDescent="0.35">
      <c r="A1997" s="4" t="s">
        <v>5930</v>
      </c>
      <c r="B1997" s="4" t="s">
        <v>5931</v>
      </c>
      <c r="C1997" s="4" t="s">
        <v>5932</v>
      </c>
      <c r="D1997" s="6">
        <v>1.5204311810114599E-6</v>
      </c>
      <c r="E1997" s="6">
        <v>1.50207459158807E-6</v>
      </c>
      <c r="F1997" s="6">
        <v>1.6440882803987E-6</v>
      </c>
      <c r="G1997" s="6">
        <v>1.6716071671884101E-6</v>
      </c>
      <c r="H1997" s="6">
        <v>1.21469346930509E-6</v>
      </c>
      <c r="I1997" s="6">
        <v>1.30580460088525E-6</v>
      </c>
      <c r="J1997" s="6">
        <v>1.25244478036739E-6</v>
      </c>
      <c r="K1997" s="6">
        <v>1.3390855148145799E-6</v>
      </c>
      <c r="L1997" s="6">
        <v>1.42271820001281E-6</v>
      </c>
      <c r="M1997" s="6">
        <v>1.38344134020101E-6</v>
      </c>
      <c r="N1997" s="4" t="b">
        <f>_xlfn.XLOOKUP(Table2[[#This Row],[Protein]],Table3[name],Table3[subloc_assigned],"")&lt;&gt;""</f>
        <v>0</v>
      </c>
      <c r="O1997" s="6" t="str" cm="1">
        <f t="array" ref="O1997">IF(Table2[[#This Row],[modeled?]]," "&amp;_xlfn.TEXTJOIN(" ",FALSE,_xlfn._xlws.FILTER(Table3[subloc_assigned],Table3[name]=Table2[[#This Row],[Protein]],""))&amp;" ","")</f>
        <v/>
      </c>
      <c r="P1997" s="6" t="b">
        <f>OR(ISNUMBER(FIND(" m ",Table2[[#This Row],[loc?]])),ISNUMBER(FIND(" mm ",Table2[[#This Row],[loc?]])))</f>
        <v>0</v>
      </c>
      <c r="Q1997" s="6" t="b">
        <f>AND(OR(ISNUMBER(FIND(" m ",Table2[[#This Row],[loc?]])),ISNUMBER(FIND(" mm ",Table2[[#This Row],[loc?]]))),SUBSTITUTE(SUBSTITUTE(Table2[[#This Row],[loc?]]," m ","")," mm ","")="")</f>
        <v>0</v>
      </c>
      <c r="R1997" s="36" cm="1">
        <f t="array" ref="R1997">AVERAGE(IF(Table2[[#This Row],[Min_aerobic_1]:[Min_aerobic_2]]="NA",0,Table2[[#This Row],[Min_aerobic_1]:[Min_aerobic_2]]))</f>
        <v>1.511252886299765E-6</v>
      </c>
    </row>
    <row r="1998" spans="1:18" x14ac:dyDescent="0.35">
      <c r="A1998" s="4" t="s">
        <v>5933</v>
      </c>
      <c r="B1998" s="4" t="s">
        <v>5934</v>
      </c>
      <c r="C1998" s="4" t="s">
        <v>5935</v>
      </c>
      <c r="D1998" s="6">
        <v>8.0821423876035201E-6</v>
      </c>
      <c r="E1998" s="6">
        <v>8.0513575795409805E-6</v>
      </c>
      <c r="F1998" s="6">
        <v>7.9089928635480295E-6</v>
      </c>
      <c r="G1998" s="6">
        <v>9.1224242417429896E-6</v>
      </c>
      <c r="H1998" s="4" t="s">
        <v>19</v>
      </c>
      <c r="I1998" s="4" t="s">
        <v>19</v>
      </c>
      <c r="J1998" s="4" t="s">
        <v>19</v>
      </c>
      <c r="K1998" s="4" t="s">
        <v>19</v>
      </c>
      <c r="L1998" s="4" t="s">
        <v>19</v>
      </c>
      <c r="M1998" s="4" t="s">
        <v>19</v>
      </c>
      <c r="N1998" s="4" t="b">
        <f>_xlfn.XLOOKUP(Table2[[#This Row],[Protein]],Table3[name],Table3[subloc_assigned],"")&lt;&gt;""</f>
        <v>0</v>
      </c>
      <c r="O1998" s="6" t="str" cm="1">
        <f t="array" ref="O1998">IF(Table2[[#This Row],[modeled?]]," "&amp;_xlfn.TEXTJOIN(" ",FALSE,_xlfn._xlws.FILTER(Table3[subloc_assigned],Table3[name]=Table2[[#This Row],[Protein]],""))&amp;" ","")</f>
        <v/>
      </c>
      <c r="P1998" s="6" t="b">
        <f>OR(ISNUMBER(FIND(" m ",Table2[[#This Row],[loc?]])),ISNUMBER(FIND(" mm ",Table2[[#This Row],[loc?]])))</f>
        <v>0</v>
      </c>
      <c r="Q1998" s="6" t="b">
        <f>AND(OR(ISNUMBER(FIND(" m ",Table2[[#This Row],[loc?]])),ISNUMBER(FIND(" mm ",Table2[[#This Row],[loc?]]))),SUBSTITUTE(SUBSTITUTE(Table2[[#This Row],[loc?]]," m ","")," mm ","")="")</f>
        <v>0</v>
      </c>
      <c r="R1998" s="36" cm="1">
        <f t="array" ref="R1998">AVERAGE(IF(Table2[[#This Row],[Min_aerobic_1]:[Min_aerobic_2]]="NA",0,Table2[[#This Row],[Min_aerobic_1]:[Min_aerobic_2]]))</f>
        <v>8.0667499835722503E-6</v>
      </c>
    </row>
    <row r="1999" spans="1:18" x14ac:dyDescent="0.35">
      <c r="A1999" s="4" t="s">
        <v>5936</v>
      </c>
      <c r="B1999" s="4" t="s">
        <v>5937</v>
      </c>
      <c r="C1999" s="4" t="s">
        <v>5938</v>
      </c>
      <c r="D1999" s="4">
        <v>8.7809163186185397E-4</v>
      </c>
      <c r="E1999" s="4">
        <v>9.3638177953439896E-4</v>
      </c>
      <c r="F1999" s="4">
        <v>9.0156848934007795E-4</v>
      </c>
      <c r="G1999" s="4">
        <v>9.2700660769962995E-4</v>
      </c>
      <c r="H1999" s="4">
        <v>4.7283439249037201E-4</v>
      </c>
      <c r="I1999" s="4">
        <v>4.9210558365214501E-4</v>
      </c>
      <c r="J1999" s="4">
        <v>4.5909974503614701E-4</v>
      </c>
      <c r="K1999" s="4">
        <v>5.4619302800582796E-4</v>
      </c>
      <c r="L1999" s="4">
        <v>5.8155885087848597E-4</v>
      </c>
      <c r="M1999" s="4">
        <v>6.0028942998717396E-4</v>
      </c>
      <c r="N1999" s="4" t="b">
        <f>_xlfn.XLOOKUP(Table2[[#This Row],[Protein]],Table3[name],Table3[subloc_assigned],"")&lt;&gt;""</f>
        <v>1</v>
      </c>
      <c r="O1999" s="6" t="str" cm="1">
        <f t="array" ref="O1999">IF(Table2[[#This Row],[modeled?]]," "&amp;_xlfn.TEXTJOIN(" ",FALSE,_xlfn._xlws.FILTER(Table3[subloc_assigned],Table3[name]=Table2[[#This Row],[Protein]],""))&amp;" ","")</f>
        <v xml:space="preserve"> c </v>
      </c>
      <c r="P1999" s="6" t="b">
        <f>OR(ISNUMBER(FIND(" m ",Table2[[#This Row],[loc?]])),ISNUMBER(FIND(" mm ",Table2[[#This Row],[loc?]])))</f>
        <v>0</v>
      </c>
      <c r="Q1999" s="6" t="b">
        <f>AND(OR(ISNUMBER(FIND(" m ",Table2[[#This Row],[loc?]])),ISNUMBER(FIND(" mm ",Table2[[#This Row],[loc?]]))),SUBSTITUTE(SUBSTITUTE(Table2[[#This Row],[loc?]]," m ","")," mm ","")="")</f>
        <v>0</v>
      </c>
      <c r="R1999" s="36" cm="1">
        <f t="array" ref="R1999">AVERAGE(IF(Table2[[#This Row],[Min_aerobic_1]:[Min_aerobic_2]]="NA",0,Table2[[#This Row],[Min_aerobic_1]:[Min_aerobic_2]]))</f>
        <v>9.0723670569812652E-4</v>
      </c>
    </row>
    <row r="2000" spans="1:18" x14ac:dyDescent="0.35">
      <c r="A2000" s="4" t="s">
        <v>5939</v>
      </c>
      <c r="B2000" s="4" t="s">
        <v>5940</v>
      </c>
      <c r="C2000" s="4" t="s">
        <v>5941</v>
      </c>
      <c r="D2000" s="4">
        <v>2.54760656394128E-4</v>
      </c>
      <c r="E2000" s="4">
        <v>2.8951479292467199E-4</v>
      </c>
      <c r="F2000" s="4">
        <v>3.9306493967722198E-4</v>
      </c>
      <c r="G2000" s="4">
        <v>4.15814844918088E-4</v>
      </c>
      <c r="H2000" s="4">
        <v>1.5418345264696601E-4</v>
      </c>
      <c r="I2000" s="4">
        <v>1.6370139525205199E-4</v>
      </c>
      <c r="J2000" s="4">
        <v>1.54534981207108E-4</v>
      </c>
      <c r="K2000" s="4">
        <v>1.7541110788710099E-4</v>
      </c>
      <c r="L2000" s="4">
        <v>1.7459983039021099E-4</v>
      </c>
      <c r="M2000" s="4">
        <v>1.8388249522105301E-4</v>
      </c>
      <c r="N2000" s="4" t="b">
        <f>_xlfn.XLOOKUP(Table2[[#This Row],[Protein]],Table3[name],Table3[subloc_assigned],"")&lt;&gt;""</f>
        <v>0</v>
      </c>
      <c r="O2000" s="6" t="str" cm="1">
        <f t="array" ref="O2000">IF(Table2[[#This Row],[modeled?]]," "&amp;_xlfn.TEXTJOIN(" ",FALSE,_xlfn._xlws.FILTER(Table3[subloc_assigned],Table3[name]=Table2[[#This Row],[Protein]],""))&amp;" ","")</f>
        <v/>
      </c>
      <c r="P2000" s="6" t="b">
        <f>OR(ISNUMBER(FIND(" m ",Table2[[#This Row],[loc?]])),ISNUMBER(FIND(" mm ",Table2[[#This Row],[loc?]])))</f>
        <v>0</v>
      </c>
      <c r="Q2000" s="6" t="b">
        <f>AND(OR(ISNUMBER(FIND(" m ",Table2[[#This Row],[loc?]])),ISNUMBER(FIND(" mm ",Table2[[#This Row],[loc?]]))),SUBSTITUTE(SUBSTITUTE(Table2[[#This Row],[loc?]]," m ","")," mm ","")="")</f>
        <v>0</v>
      </c>
      <c r="R2000" s="36" cm="1">
        <f t="array" ref="R2000">AVERAGE(IF(Table2[[#This Row],[Min_aerobic_1]:[Min_aerobic_2]]="NA",0,Table2[[#This Row],[Min_aerobic_1]:[Min_aerobic_2]]))</f>
        <v>2.7213772465939996E-4</v>
      </c>
    </row>
    <row r="2001" spans="1:18" x14ac:dyDescent="0.35">
      <c r="A2001" s="4" t="s">
        <v>5942</v>
      </c>
      <c r="B2001" s="4" t="s">
        <v>5943</v>
      </c>
      <c r="C2001" s="4" t="s">
        <v>5944</v>
      </c>
      <c r="D2001" s="4">
        <v>6.4711585255696304E-4</v>
      </c>
      <c r="E2001" s="4">
        <v>7.3582589743748702E-4</v>
      </c>
      <c r="F2001" s="4">
        <v>6.6979057129972798E-4</v>
      </c>
      <c r="G2001" s="4">
        <v>7.0440809838196697E-4</v>
      </c>
      <c r="H2001" s="4">
        <v>4.3857031555058002E-4</v>
      </c>
      <c r="I2001" s="4">
        <v>4.8578014495554198E-4</v>
      </c>
      <c r="J2001" s="4">
        <v>4.5363419183176501E-4</v>
      </c>
      <c r="K2001" s="4">
        <v>4.3084385325737099E-4</v>
      </c>
      <c r="L2001" s="4">
        <v>4.7512711539650501E-4</v>
      </c>
      <c r="M2001" s="4">
        <v>4.8899798398575997E-4</v>
      </c>
      <c r="N2001" s="4" t="b">
        <f>_xlfn.XLOOKUP(Table2[[#This Row],[Protein]],Table3[name],Table3[subloc_assigned],"")&lt;&gt;""</f>
        <v>1</v>
      </c>
      <c r="O2001" s="6" t="str" cm="1">
        <f t="array" ref="O2001">IF(Table2[[#This Row],[modeled?]]," "&amp;_xlfn.TEXTJOIN(" ",FALSE,_xlfn._xlws.FILTER(Table3[subloc_assigned],Table3[name]=Table2[[#This Row],[Protein]],""))&amp;" ","")</f>
        <v xml:space="preserve"> c </v>
      </c>
      <c r="P2001" s="6" t="b">
        <f>OR(ISNUMBER(FIND(" m ",Table2[[#This Row],[loc?]])),ISNUMBER(FIND(" mm ",Table2[[#This Row],[loc?]])))</f>
        <v>0</v>
      </c>
      <c r="Q2001" s="6" t="b">
        <f>AND(OR(ISNUMBER(FIND(" m ",Table2[[#This Row],[loc?]])),ISNUMBER(FIND(" mm ",Table2[[#This Row],[loc?]]))),SUBSTITUTE(SUBSTITUTE(Table2[[#This Row],[loc?]]," m ","")," mm ","")="")</f>
        <v>0</v>
      </c>
      <c r="R2001" s="36" cm="1">
        <f t="array" ref="R2001">AVERAGE(IF(Table2[[#This Row],[Min_aerobic_1]:[Min_aerobic_2]]="NA",0,Table2[[#This Row],[Min_aerobic_1]:[Min_aerobic_2]]))</f>
        <v>6.9147087499722508E-4</v>
      </c>
    </row>
    <row r="2002" spans="1:18" x14ac:dyDescent="0.35">
      <c r="A2002" s="4" t="s">
        <v>5945</v>
      </c>
      <c r="B2002" s="4" t="s">
        <v>5946</v>
      </c>
      <c r="C2002" s="4" t="s">
        <v>5947</v>
      </c>
      <c r="D2002" s="4">
        <v>4.3507090766351203E-4</v>
      </c>
      <c r="E2002" s="4">
        <v>4.4786494673881101E-4</v>
      </c>
      <c r="F2002" s="4">
        <v>5.9371486154431296E-4</v>
      </c>
      <c r="G2002" s="4">
        <v>5.9833030646927997E-4</v>
      </c>
      <c r="H2002" s="4">
        <v>1.6177156967597399E-4</v>
      </c>
      <c r="I2002" s="4">
        <v>1.7657654962811099E-4</v>
      </c>
      <c r="J2002" s="4">
        <v>1.7037165074406801E-4</v>
      </c>
      <c r="K2002" s="4">
        <v>1.5061773601042399E-4</v>
      </c>
      <c r="L2002" s="4">
        <v>1.76754420123903E-4</v>
      </c>
      <c r="M2002" s="4">
        <v>1.7118193055847E-4</v>
      </c>
      <c r="N2002" s="4" t="b">
        <f>_xlfn.XLOOKUP(Table2[[#This Row],[Protein]],Table3[name],Table3[subloc_assigned],"")&lt;&gt;""</f>
        <v>1</v>
      </c>
      <c r="O2002" s="6" t="str" cm="1">
        <f t="array" ref="O2002">IF(Table2[[#This Row],[modeled?]]," "&amp;_xlfn.TEXTJOIN(" ",FALSE,_xlfn._xlws.FILTER(Table3[subloc_assigned],Table3[name]=Table2[[#This Row],[Protein]],""))&amp;" ","")</f>
        <v xml:space="preserve"> c </v>
      </c>
      <c r="P2002" s="6" t="b">
        <f>OR(ISNUMBER(FIND(" m ",Table2[[#This Row],[loc?]])),ISNUMBER(FIND(" mm ",Table2[[#This Row],[loc?]])))</f>
        <v>0</v>
      </c>
      <c r="Q2002" s="6" t="b">
        <f>AND(OR(ISNUMBER(FIND(" m ",Table2[[#This Row],[loc?]])),ISNUMBER(FIND(" mm ",Table2[[#This Row],[loc?]]))),SUBSTITUTE(SUBSTITUTE(Table2[[#This Row],[loc?]]," m ","")," mm ","")="")</f>
        <v>0</v>
      </c>
      <c r="R2002" s="36" cm="1">
        <f t="array" ref="R2002">AVERAGE(IF(Table2[[#This Row],[Min_aerobic_1]:[Min_aerobic_2]]="NA",0,Table2[[#This Row],[Min_aerobic_1]:[Min_aerobic_2]]))</f>
        <v>4.4146792720116152E-4</v>
      </c>
    </row>
    <row r="2003" spans="1:18" x14ac:dyDescent="0.35">
      <c r="A2003" s="4" t="s">
        <v>5948</v>
      </c>
      <c r="B2003" s="4" t="s">
        <v>5949</v>
      </c>
      <c r="C2003" s="4" t="s">
        <v>5950</v>
      </c>
      <c r="D2003" s="6">
        <v>8.6061992968183902E-5</v>
      </c>
      <c r="E2003" s="6">
        <v>7.2645452945617096E-5</v>
      </c>
      <c r="F2003" s="6">
        <v>9.0721089574574498E-5</v>
      </c>
      <c r="G2003" s="6">
        <v>9.3186793191736398E-5</v>
      </c>
      <c r="H2003" s="6">
        <v>6.4087518414139495E-5</v>
      </c>
      <c r="I2003" s="6">
        <v>6.3944524336639397E-5</v>
      </c>
      <c r="J2003" s="6">
        <v>6.4871375541036402E-5</v>
      </c>
      <c r="K2003" s="6">
        <v>6.8449983221147005E-5</v>
      </c>
      <c r="L2003" s="6">
        <v>6.8691261528020401E-5</v>
      </c>
      <c r="M2003" s="6">
        <v>7.4654827790242E-5</v>
      </c>
      <c r="N2003" s="4" t="b">
        <f>_xlfn.XLOOKUP(Table2[[#This Row],[Protein]],Table3[name],Table3[subloc_assigned],"")&lt;&gt;""</f>
        <v>0</v>
      </c>
      <c r="O2003" s="6" t="str" cm="1">
        <f t="array" ref="O2003">IF(Table2[[#This Row],[modeled?]]," "&amp;_xlfn.TEXTJOIN(" ",FALSE,_xlfn._xlws.FILTER(Table3[subloc_assigned],Table3[name]=Table2[[#This Row],[Protein]],""))&amp;" ","")</f>
        <v/>
      </c>
      <c r="P2003" s="6" t="b">
        <f>OR(ISNUMBER(FIND(" m ",Table2[[#This Row],[loc?]])),ISNUMBER(FIND(" mm ",Table2[[#This Row],[loc?]])))</f>
        <v>0</v>
      </c>
      <c r="Q2003" s="6" t="b">
        <f>AND(OR(ISNUMBER(FIND(" m ",Table2[[#This Row],[loc?]])),ISNUMBER(FIND(" mm ",Table2[[#This Row],[loc?]]))),SUBSTITUTE(SUBSTITUTE(Table2[[#This Row],[loc?]]," m ","")," mm ","")="")</f>
        <v>0</v>
      </c>
      <c r="R2003" s="36" cm="1">
        <f t="array" ref="R2003">AVERAGE(IF(Table2[[#This Row],[Min_aerobic_1]:[Min_aerobic_2]]="NA",0,Table2[[#This Row],[Min_aerobic_1]:[Min_aerobic_2]]))</f>
        <v>7.9353722956900506E-5</v>
      </c>
    </row>
    <row r="2004" spans="1:18" x14ac:dyDescent="0.35">
      <c r="A2004" s="4" t="s">
        <v>5951</v>
      </c>
      <c r="B2004" s="4" t="s">
        <v>5952</v>
      </c>
      <c r="C2004" s="4" t="s">
        <v>5953</v>
      </c>
      <c r="D2004" s="4" t="s">
        <v>19</v>
      </c>
      <c r="E2004" s="4" t="s">
        <v>19</v>
      </c>
      <c r="F2004" s="4" t="s">
        <v>19</v>
      </c>
      <c r="G2004" s="4" t="s">
        <v>19</v>
      </c>
      <c r="H2004" s="6">
        <v>1.4935351024942899E-6</v>
      </c>
      <c r="I2004" s="6">
        <v>1.54589457080796E-6</v>
      </c>
      <c r="J2004" s="6">
        <v>1.60789121486562E-6</v>
      </c>
      <c r="K2004" s="6">
        <v>1.5781789720881699E-6</v>
      </c>
      <c r="L2004" s="6">
        <v>1.6832770267350901E-6</v>
      </c>
      <c r="M2004" s="6">
        <v>1.74347147543626E-6</v>
      </c>
      <c r="N2004" s="4" t="b">
        <f>_xlfn.XLOOKUP(Table2[[#This Row],[Protein]],Table3[name],Table3[subloc_assigned],"")&lt;&gt;""</f>
        <v>0</v>
      </c>
      <c r="O2004" s="6" t="str" cm="1">
        <f t="array" ref="O2004">IF(Table2[[#This Row],[modeled?]]," "&amp;_xlfn.TEXTJOIN(" ",FALSE,_xlfn._xlws.FILTER(Table3[subloc_assigned],Table3[name]=Table2[[#This Row],[Protein]],""))&amp;" ","")</f>
        <v/>
      </c>
      <c r="P2004" s="6" t="b">
        <f>OR(ISNUMBER(FIND(" m ",Table2[[#This Row],[loc?]])),ISNUMBER(FIND(" mm ",Table2[[#This Row],[loc?]])))</f>
        <v>0</v>
      </c>
      <c r="Q2004" s="6" t="b">
        <f>AND(OR(ISNUMBER(FIND(" m ",Table2[[#This Row],[loc?]])),ISNUMBER(FIND(" mm ",Table2[[#This Row],[loc?]]))),SUBSTITUTE(SUBSTITUTE(Table2[[#This Row],[loc?]]," m ","")," mm ","")="")</f>
        <v>0</v>
      </c>
      <c r="R2004" s="36" cm="1">
        <f t="array" ref="R2004">AVERAGE(IF(Table2[[#This Row],[Min_aerobic_1]:[Min_aerobic_2]]="NA",0,Table2[[#This Row],[Min_aerobic_1]:[Min_aerobic_2]]))</f>
        <v>0</v>
      </c>
    </row>
    <row r="2005" spans="1:18" x14ac:dyDescent="0.35">
      <c r="A2005" s="4" t="s">
        <v>5954</v>
      </c>
      <c r="B2005" s="4" t="s">
        <v>5955</v>
      </c>
      <c r="C2005" s="4" t="s">
        <v>5956</v>
      </c>
      <c r="D2005" s="6">
        <v>1.3792927307266701E-5</v>
      </c>
      <c r="E2005" s="6">
        <v>1.1930328852177E-5</v>
      </c>
      <c r="F2005" s="6">
        <v>1.58390147225516E-5</v>
      </c>
      <c r="G2005" s="6">
        <v>1.63888483366765E-5</v>
      </c>
      <c r="H2005" s="6">
        <v>2.2059258824851701E-5</v>
      </c>
      <c r="I2005" s="6">
        <v>2.15785063476181E-5</v>
      </c>
      <c r="J2005" s="6">
        <v>2.4073513504827999E-5</v>
      </c>
      <c r="K2005" s="6">
        <v>2.61459438009437E-5</v>
      </c>
      <c r="L2005" s="6">
        <v>2.7273819921966901E-5</v>
      </c>
      <c r="M2005" s="6">
        <v>2.6943318160302899E-5</v>
      </c>
      <c r="N2005" s="4" t="b">
        <f>_xlfn.XLOOKUP(Table2[[#This Row],[Protein]],Table3[name],Table3[subloc_assigned],"")&lt;&gt;""</f>
        <v>0</v>
      </c>
      <c r="O2005" s="6" t="str" cm="1">
        <f t="array" ref="O2005">IF(Table2[[#This Row],[modeled?]]," "&amp;_xlfn.TEXTJOIN(" ",FALSE,_xlfn._xlws.FILTER(Table3[subloc_assigned],Table3[name]=Table2[[#This Row],[Protein]],""))&amp;" ","")</f>
        <v/>
      </c>
      <c r="P2005" s="6" t="b">
        <f>OR(ISNUMBER(FIND(" m ",Table2[[#This Row],[loc?]])),ISNUMBER(FIND(" mm ",Table2[[#This Row],[loc?]])))</f>
        <v>0</v>
      </c>
      <c r="Q2005" s="6" t="b">
        <f>AND(OR(ISNUMBER(FIND(" m ",Table2[[#This Row],[loc?]])),ISNUMBER(FIND(" mm ",Table2[[#This Row],[loc?]]))),SUBSTITUTE(SUBSTITUTE(Table2[[#This Row],[loc?]]," m ","")," mm ","")="")</f>
        <v>0</v>
      </c>
      <c r="R2005" s="36" cm="1">
        <f t="array" ref="R2005">AVERAGE(IF(Table2[[#This Row],[Min_aerobic_1]:[Min_aerobic_2]]="NA",0,Table2[[#This Row],[Min_aerobic_1]:[Min_aerobic_2]]))</f>
        <v>1.2861628079721851E-5</v>
      </c>
    </row>
    <row r="2006" spans="1:18" x14ac:dyDescent="0.35">
      <c r="A2006" s="4" t="s">
        <v>5957</v>
      </c>
      <c r="B2006" s="4" t="s">
        <v>5958</v>
      </c>
      <c r="C2006" s="4" t="s">
        <v>5959</v>
      </c>
      <c r="D2006" s="6">
        <v>2.6134833983520499E-5</v>
      </c>
      <c r="E2006" s="6">
        <v>2.14878353524224E-5</v>
      </c>
      <c r="F2006" s="6">
        <v>2.68466357719913E-5</v>
      </c>
      <c r="G2006" s="6">
        <v>2.5091152158209901E-5</v>
      </c>
      <c r="H2006" s="6">
        <v>1.08582955355422E-5</v>
      </c>
      <c r="I2006" s="6">
        <v>1.0596712803843401E-5</v>
      </c>
      <c r="J2006" s="6">
        <v>1.09546386705011E-5</v>
      </c>
      <c r="K2006" s="6">
        <v>1.11594289100827E-5</v>
      </c>
      <c r="L2006" s="6">
        <v>1.27525849233186E-5</v>
      </c>
      <c r="M2006" s="6">
        <v>1.2113210169019401E-5</v>
      </c>
      <c r="N2006" s="4" t="b">
        <f>_xlfn.XLOOKUP(Table2[[#This Row],[Protein]],Table3[name],Table3[subloc_assigned],"")&lt;&gt;""</f>
        <v>0</v>
      </c>
      <c r="O2006" s="6" t="str" cm="1">
        <f t="array" ref="O2006">IF(Table2[[#This Row],[modeled?]]," "&amp;_xlfn.TEXTJOIN(" ",FALSE,_xlfn._xlws.FILTER(Table3[subloc_assigned],Table3[name]=Table2[[#This Row],[Protein]],""))&amp;" ","")</f>
        <v/>
      </c>
      <c r="P2006" s="6" t="b">
        <f>OR(ISNUMBER(FIND(" m ",Table2[[#This Row],[loc?]])),ISNUMBER(FIND(" mm ",Table2[[#This Row],[loc?]])))</f>
        <v>0</v>
      </c>
      <c r="Q2006" s="6" t="b">
        <f>AND(OR(ISNUMBER(FIND(" m ",Table2[[#This Row],[loc?]])),ISNUMBER(FIND(" mm ",Table2[[#This Row],[loc?]]))),SUBSTITUTE(SUBSTITUTE(Table2[[#This Row],[loc?]]," m ","")," mm ","")="")</f>
        <v>0</v>
      </c>
      <c r="R2006" s="36" cm="1">
        <f t="array" ref="R2006">AVERAGE(IF(Table2[[#This Row],[Min_aerobic_1]:[Min_aerobic_2]]="NA",0,Table2[[#This Row],[Min_aerobic_1]:[Min_aerobic_2]]))</f>
        <v>2.3811334667971449E-5</v>
      </c>
    </row>
    <row r="2007" spans="1:18" x14ac:dyDescent="0.35">
      <c r="A2007" s="4" t="s">
        <v>5960</v>
      </c>
      <c r="B2007" s="4" t="s">
        <v>5961</v>
      </c>
      <c r="C2007" s="4" t="s">
        <v>5962</v>
      </c>
      <c r="D2007" s="6">
        <v>1.48748206541966E-5</v>
      </c>
      <c r="E2007" s="6">
        <v>1.27718861528348E-5</v>
      </c>
      <c r="F2007" s="6">
        <v>1.49367615540455E-5</v>
      </c>
      <c r="G2007" s="6">
        <v>1.4985500992271301E-5</v>
      </c>
      <c r="H2007" s="6">
        <v>1.8645868079409501E-5</v>
      </c>
      <c r="I2007" s="6">
        <v>1.88461355867599E-5</v>
      </c>
      <c r="J2007" s="6">
        <v>2.0246733424830101E-5</v>
      </c>
      <c r="K2007" s="6">
        <v>1.7715717297826902E-5</v>
      </c>
      <c r="L2007" s="6">
        <v>2.0562442948398901E-5</v>
      </c>
      <c r="M2007" s="6">
        <v>2.07941903799649E-5</v>
      </c>
      <c r="N2007" s="4" t="b">
        <f>_xlfn.XLOOKUP(Table2[[#This Row],[Protein]],Table3[name],Table3[subloc_assigned],"")&lt;&gt;""</f>
        <v>1</v>
      </c>
      <c r="O2007" s="6" t="str" cm="1">
        <f t="array" ref="O2007">IF(Table2[[#This Row],[modeled?]]," "&amp;_xlfn.TEXTJOIN(" ",FALSE,_xlfn._xlws.FILTER(Table3[subloc_assigned],Table3[name]=Table2[[#This Row],[Protein]],""))&amp;" ","")</f>
        <v xml:space="preserve"> c </v>
      </c>
      <c r="P2007" s="6" t="b">
        <f>OR(ISNUMBER(FIND(" m ",Table2[[#This Row],[loc?]])),ISNUMBER(FIND(" mm ",Table2[[#This Row],[loc?]])))</f>
        <v>0</v>
      </c>
      <c r="Q2007" s="6" t="b">
        <f>AND(OR(ISNUMBER(FIND(" m ",Table2[[#This Row],[loc?]])),ISNUMBER(FIND(" mm ",Table2[[#This Row],[loc?]]))),SUBSTITUTE(SUBSTITUTE(Table2[[#This Row],[loc?]]," m ","")," mm ","")="")</f>
        <v>0</v>
      </c>
      <c r="R2007" s="36" cm="1">
        <f t="array" ref="R2007">AVERAGE(IF(Table2[[#This Row],[Min_aerobic_1]:[Min_aerobic_2]]="NA",0,Table2[[#This Row],[Min_aerobic_1]:[Min_aerobic_2]]))</f>
        <v>1.38233534035157E-5</v>
      </c>
    </row>
    <row r="2008" spans="1:18" x14ac:dyDescent="0.35">
      <c r="A2008" s="4" t="s">
        <v>5963</v>
      </c>
      <c r="B2008" s="4" t="s">
        <v>5964</v>
      </c>
      <c r="C2008" s="4" t="s">
        <v>5965</v>
      </c>
      <c r="D2008" s="4" t="s">
        <v>19</v>
      </c>
      <c r="E2008" s="4" t="s">
        <v>19</v>
      </c>
      <c r="F2008" s="4" t="s">
        <v>19</v>
      </c>
      <c r="G2008" s="4" t="s">
        <v>19</v>
      </c>
      <c r="H2008" s="6">
        <v>2.3231287729242299E-6</v>
      </c>
      <c r="I2008" s="6">
        <v>2.2595969493919198E-6</v>
      </c>
      <c r="J2008" s="6">
        <v>2.40862229200752E-6</v>
      </c>
      <c r="K2008" s="6">
        <v>2.1390421889225001E-6</v>
      </c>
      <c r="L2008" s="6">
        <v>2.4942763287256998E-6</v>
      </c>
      <c r="M2008" s="6">
        <v>2.26034623388106E-6</v>
      </c>
      <c r="N2008" s="4" t="b">
        <f>_xlfn.XLOOKUP(Table2[[#This Row],[Protein]],Table3[name],Table3[subloc_assigned],"")&lt;&gt;""</f>
        <v>1</v>
      </c>
      <c r="O2008" s="6" t="str" cm="1">
        <f t="array" ref="O2008">IF(Table2[[#This Row],[modeled?]]," "&amp;_xlfn.TEXTJOIN(" ",FALSE,_xlfn._xlws.FILTER(Table3[subloc_assigned],Table3[name]=Table2[[#This Row],[Protein]],""))&amp;" ","")</f>
        <v xml:space="preserve"> mm </v>
      </c>
      <c r="P2008" s="6" t="b">
        <f>OR(ISNUMBER(FIND(" m ",Table2[[#This Row],[loc?]])),ISNUMBER(FIND(" mm ",Table2[[#This Row],[loc?]])))</f>
        <v>1</v>
      </c>
      <c r="Q2008" s="6" t="b">
        <f>AND(OR(ISNUMBER(FIND(" m ",Table2[[#This Row],[loc?]])),ISNUMBER(FIND(" mm ",Table2[[#This Row],[loc?]]))),SUBSTITUTE(SUBSTITUTE(Table2[[#This Row],[loc?]]," m ","")," mm ","")="")</f>
        <v>1</v>
      </c>
      <c r="R2008" s="36" cm="1">
        <f t="array" ref="R2008">AVERAGE(IF(Table2[[#This Row],[Min_aerobic_1]:[Min_aerobic_2]]="NA",0,Table2[[#This Row],[Min_aerobic_1]:[Min_aerobic_2]]))</f>
        <v>0</v>
      </c>
    </row>
    <row r="2009" spans="1:18" x14ac:dyDescent="0.35">
      <c r="A2009" s="4" t="s">
        <v>5966</v>
      </c>
      <c r="B2009" s="4" t="s">
        <v>5967</v>
      </c>
      <c r="C2009" s="4" t="s">
        <v>5968</v>
      </c>
      <c r="D2009" s="6">
        <v>1.7568094086468199E-5</v>
      </c>
      <c r="E2009" s="6">
        <v>1.6863733709566699E-5</v>
      </c>
      <c r="F2009" s="6">
        <v>1.9484500643045001E-5</v>
      </c>
      <c r="G2009" s="6">
        <v>1.9980184237417401E-5</v>
      </c>
      <c r="H2009" s="6">
        <v>1.09788310856637E-5</v>
      </c>
      <c r="I2009" s="6">
        <v>1.11359663760852E-5</v>
      </c>
      <c r="J2009" s="6">
        <v>1.1161100257269101E-5</v>
      </c>
      <c r="K2009" s="6">
        <v>1.2039336386239501E-5</v>
      </c>
      <c r="L2009" s="6">
        <v>1.3165252380311899E-5</v>
      </c>
      <c r="M2009" s="6">
        <v>1.2012034358769799E-5</v>
      </c>
      <c r="N2009" s="4" t="b">
        <f>_xlfn.XLOOKUP(Table2[[#This Row],[Protein]],Table3[name],Table3[subloc_assigned],"")&lt;&gt;""</f>
        <v>0</v>
      </c>
      <c r="O2009" s="6" t="str" cm="1">
        <f t="array" ref="O2009">IF(Table2[[#This Row],[modeled?]]," "&amp;_xlfn.TEXTJOIN(" ",FALSE,_xlfn._xlws.FILTER(Table3[subloc_assigned],Table3[name]=Table2[[#This Row],[Protein]],""))&amp;" ","")</f>
        <v/>
      </c>
      <c r="P2009" s="6" t="b">
        <f>OR(ISNUMBER(FIND(" m ",Table2[[#This Row],[loc?]])),ISNUMBER(FIND(" mm ",Table2[[#This Row],[loc?]])))</f>
        <v>0</v>
      </c>
      <c r="Q2009" s="6" t="b">
        <f>AND(OR(ISNUMBER(FIND(" m ",Table2[[#This Row],[loc?]])),ISNUMBER(FIND(" mm ",Table2[[#This Row],[loc?]]))),SUBSTITUTE(SUBSTITUTE(Table2[[#This Row],[loc?]]," m ","")," mm ","")="")</f>
        <v>0</v>
      </c>
      <c r="R2009" s="36" cm="1">
        <f t="array" ref="R2009">AVERAGE(IF(Table2[[#This Row],[Min_aerobic_1]:[Min_aerobic_2]]="NA",0,Table2[[#This Row],[Min_aerobic_1]:[Min_aerobic_2]]))</f>
        <v>1.7215913898017447E-5</v>
      </c>
    </row>
    <row r="2010" spans="1:18" x14ac:dyDescent="0.35">
      <c r="A2010" s="4" t="s">
        <v>5969</v>
      </c>
      <c r="B2010" s="4" t="s">
        <v>5970</v>
      </c>
      <c r="C2010" s="4" t="s">
        <v>5971</v>
      </c>
      <c r="D2010" s="4">
        <v>4.4793671232186702E-3</v>
      </c>
      <c r="E2010" s="4">
        <v>5.4326062465770101E-3</v>
      </c>
      <c r="F2010" s="4">
        <v>5.0379646066372802E-3</v>
      </c>
      <c r="G2010" s="4">
        <v>5.20158418985729E-3</v>
      </c>
      <c r="H2010" s="4">
        <v>3.5632297029189598E-3</v>
      </c>
      <c r="I2010" s="4">
        <v>3.7462411556924901E-3</v>
      </c>
      <c r="J2010" s="4">
        <v>3.5924411701225198E-3</v>
      </c>
      <c r="K2010" s="4">
        <v>4.2013198497936602E-3</v>
      </c>
      <c r="L2010" s="4">
        <v>4.3057853475490697E-3</v>
      </c>
      <c r="M2010" s="4">
        <v>4.2445949966147404E-3</v>
      </c>
      <c r="N2010" s="4" t="b">
        <f>_xlfn.XLOOKUP(Table2[[#This Row],[Protein]],Table3[name],Table3[subloc_assigned],"")&lt;&gt;""</f>
        <v>1</v>
      </c>
      <c r="O2010" s="6" t="str" cm="1">
        <f t="array" ref="O2010">IF(Table2[[#This Row],[modeled?]]," "&amp;_xlfn.TEXTJOIN(" ",FALSE,_xlfn._xlws.FILTER(Table3[subloc_assigned],Table3[name]=Table2[[#This Row],[Protein]],""))&amp;" ","")</f>
        <v xml:space="preserve"> c </v>
      </c>
      <c r="P2010" s="6" t="b">
        <f>OR(ISNUMBER(FIND(" m ",Table2[[#This Row],[loc?]])),ISNUMBER(FIND(" mm ",Table2[[#This Row],[loc?]])))</f>
        <v>0</v>
      </c>
      <c r="Q2010" s="6" t="b">
        <f>AND(OR(ISNUMBER(FIND(" m ",Table2[[#This Row],[loc?]])),ISNUMBER(FIND(" mm ",Table2[[#This Row],[loc?]]))),SUBSTITUTE(SUBSTITUTE(Table2[[#This Row],[loc?]]," m ","")," mm ","")="")</f>
        <v>0</v>
      </c>
      <c r="R2010" s="36" cm="1">
        <f t="array" ref="R2010">AVERAGE(IF(Table2[[#This Row],[Min_aerobic_1]:[Min_aerobic_2]]="NA",0,Table2[[#This Row],[Min_aerobic_1]:[Min_aerobic_2]]))</f>
        <v>4.9559866848978406E-3</v>
      </c>
    </row>
    <row r="2011" spans="1:18" x14ac:dyDescent="0.35">
      <c r="A2011" s="4" t="s">
        <v>5972</v>
      </c>
      <c r="B2011" s="4" t="s">
        <v>5973</v>
      </c>
      <c r="C2011" s="4" t="s">
        <v>5974</v>
      </c>
      <c r="D2011" s="4">
        <v>2.2665289706077599E-4</v>
      </c>
      <c r="E2011" s="4">
        <v>1.74004042037431E-4</v>
      </c>
      <c r="F2011" s="4">
        <v>2.20379205850616E-4</v>
      </c>
      <c r="G2011" s="4">
        <v>2.15619176180135E-4</v>
      </c>
      <c r="H2011" s="4">
        <v>3.4558321573759299E-4</v>
      </c>
      <c r="I2011" s="4">
        <v>3.4718765736722998E-4</v>
      </c>
      <c r="J2011" s="4">
        <v>3.3648416254169003E-4</v>
      </c>
      <c r="K2011" s="4">
        <v>2.99728546505216E-4</v>
      </c>
      <c r="L2011" s="4">
        <v>3.3827409271666801E-4</v>
      </c>
      <c r="M2011" s="4">
        <v>3.4139117418264099E-4</v>
      </c>
      <c r="N2011" s="4" t="b">
        <f>_xlfn.XLOOKUP(Table2[[#This Row],[Protein]],Table3[name],Table3[subloc_assigned],"")&lt;&gt;""</f>
        <v>1</v>
      </c>
      <c r="O2011" s="6" t="str" cm="1">
        <f t="array" ref="O2011">IF(Table2[[#This Row],[modeled?]]," "&amp;_xlfn.TEXTJOIN(" ",FALSE,_xlfn._xlws.FILTER(Table3[subloc_assigned],Table3[name]=Table2[[#This Row],[Protein]],""))&amp;" ","")</f>
        <v xml:space="preserve"> vm </v>
      </c>
      <c r="P2011" s="6" t="b">
        <f>OR(ISNUMBER(FIND(" m ",Table2[[#This Row],[loc?]])),ISNUMBER(FIND(" mm ",Table2[[#This Row],[loc?]])))</f>
        <v>0</v>
      </c>
      <c r="Q2011" s="6" t="b">
        <f>AND(OR(ISNUMBER(FIND(" m ",Table2[[#This Row],[loc?]])),ISNUMBER(FIND(" mm ",Table2[[#This Row],[loc?]]))),SUBSTITUTE(SUBSTITUTE(Table2[[#This Row],[loc?]]," m ","")," mm ","")="")</f>
        <v>0</v>
      </c>
      <c r="R2011" s="36" cm="1">
        <f t="array" ref="R2011">AVERAGE(IF(Table2[[#This Row],[Min_aerobic_1]:[Min_aerobic_2]]="NA",0,Table2[[#This Row],[Min_aerobic_1]:[Min_aerobic_2]]))</f>
        <v>2.0032846954910348E-4</v>
      </c>
    </row>
    <row r="2012" spans="1:18" x14ac:dyDescent="0.35">
      <c r="A2012" s="4" t="s">
        <v>5975</v>
      </c>
      <c r="B2012" s="4" t="s">
        <v>5976</v>
      </c>
      <c r="C2012" s="4" t="s">
        <v>5977</v>
      </c>
      <c r="D2012" s="4">
        <v>2.36997503651801E-4</v>
      </c>
      <c r="E2012" s="4">
        <v>1.8260922314819499E-4</v>
      </c>
      <c r="F2012" s="4">
        <v>2.6760740270750401E-4</v>
      </c>
      <c r="G2012" s="4">
        <v>2.4088641946007499E-4</v>
      </c>
      <c r="H2012" s="4">
        <v>3.25312266323263E-4</v>
      </c>
      <c r="I2012" s="4">
        <v>3.2584943186044E-4</v>
      </c>
      <c r="J2012" s="4">
        <v>3.3362908271911102E-4</v>
      </c>
      <c r="K2012" s="4">
        <v>3.6285964236206002E-4</v>
      </c>
      <c r="L2012" s="4">
        <v>3.8514883555387103E-4</v>
      </c>
      <c r="M2012" s="4">
        <v>3.9357575063229602E-4</v>
      </c>
      <c r="N2012" s="4" t="b">
        <f>_xlfn.XLOOKUP(Table2[[#This Row],[Protein]],Table3[name],Table3[subloc_assigned],"")&lt;&gt;""</f>
        <v>0</v>
      </c>
      <c r="O2012" s="6" t="str" cm="1">
        <f t="array" ref="O2012">IF(Table2[[#This Row],[modeled?]]," "&amp;_xlfn.TEXTJOIN(" ",FALSE,_xlfn._xlws.FILTER(Table3[subloc_assigned],Table3[name]=Table2[[#This Row],[Protein]],""))&amp;" ","")</f>
        <v/>
      </c>
      <c r="P2012" s="6" t="b">
        <f>OR(ISNUMBER(FIND(" m ",Table2[[#This Row],[loc?]])),ISNUMBER(FIND(" mm ",Table2[[#This Row],[loc?]])))</f>
        <v>0</v>
      </c>
      <c r="Q2012" s="6" t="b">
        <f>AND(OR(ISNUMBER(FIND(" m ",Table2[[#This Row],[loc?]])),ISNUMBER(FIND(" mm ",Table2[[#This Row],[loc?]]))),SUBSTITUTE(SUBSTITUTE(Table2[[#This Row],[loc?]]," m ","")," mm ","")="")</f>
        <v>0</v>
      </c>
      <c r="R2012" s="36" cm="1">
        <f t="array" ref="R2012">AVERAGE(IF(Table2[[#This Row],[Min_aerobic_1]:[Min_aerobic_2]]="NA",0,Table2[[#This Row],[Min_aerobic_1]:[Min_aerobic_2]]))</f>
        <v>2.09803363399998E-4</v>
      </c>
    </row>
    <row r="2013" spans="1:18" x14ac:dyDescent="0.35">
      <c r="A2013" s="4" t="s">
        <v>5978</v>
      </c>
      <c r="B2013" s="4" t="s">
        <v>5979</v>
      </c>
      <c r="C2013" s="4" t="s">
        <v>5980</v>
      </c>
      <c r="D2013" s="4">
        <v>3.2331037474729899E-4</v>
      </c>
      <c r="E2013" s="4">
        <v>3.4477162871202901E-4</v>
      </c>
      <c r="F2013" s="4">
        <v>3.6427253139537802E-4</v>
      </c>
      <c r="G2013" s="4">
        <v>3.2249433600164301E-4</v>
      </c>
      <c r="H2013" s="4">
        <v>5.8351474956353205E-4</v>
      </c>
      <c r="I2013" s="4">
        <v>5.8854230726681903E-4</v>
      </c>
      <c r="J2013" s="4">
        <v>5.8205065047380598E-4</v>
      </c>
      <c r="K2013" s="4">
        <v>6.2886362745901401E-4</v>
      </c>
      <c r="L2013" s="4">
        <v>6.9568251134010002E-4</v>
      </c>
      <c r="M2013" s="4">
        <v>6.7842924679784901E-4</v>
      </c>
      <c r="N2013" s="4" t="b">
        <f>_xlfn.XLOOKUP(Table2[[#This Row],[Protein]],Table3[name],Table3[subloc_assigned],"")&lt;&gt;""</f>
        <v>0</v>
      </c>
      <c r="O2013" s="6" t="str" cm="1">
        <f t="array" ref="O2013">IF(Table2[[#This Row],[modeled?]]," "&amp;_xlfn.TEXTJOIN(" ",FALSE,_xlfn._xlws.FILTER(Table3[subloc_assigned],Table3[name]=Table2[[#This Row],[Protein]],""))&amp;" ","")</f>
        <v/>
      </c>
      <c r="P2013" s="6" t="b">
        <f>OR(ISNUMBER(FIND(" m ",Table2[[#This Row],[loc?]])),ISNUMBER(FIND(" mm ",Table2[[#This Row],[loc?]])))</f>
        <v>0</v>
      </c>
      <c r="Q2013" s="6" t="b">
        <f>AND(OR(ISNUMBER(FIND(" m ",Table2[[#This Row],[loc?]])),ISNUMBER(FIND(" mm ",Table2[[#This Row],[loc?]]))),SUBSTITUTE(SUBSTITUTE(Table2[[#This Row],[loc?]]," m ","")," mm ","")="")</f>
        <v>0</v>
      </c>
      <c r="R2013" s="36" cm="1">
        <f t="array" ref="R2013">AVERAGE(IF(Table2[[#This Row],[Min_aerobic_1]:[Min_aerobic_2]]="NA",0,Table2[[#This Row],[Min_aerobic_1]:[Min_aerobic_2]]))</f>
        <v>3.3404100172966403E-4</v>
      </c>
    </row>
    <row r="2014" spans="1:18" x14ac:dyDescent="0.35">
      <c r="A2014" s="4" t="s">
        <v>5981</v>
      </c>
      <c r="B2014" s="4" t="s">
        <v>5982</v>
      </c>
      <c r="C2014" s="4" t="s">
        <v>5983</v>
      </c>
      <c r="D2014" s="6">
        <v>6.71970631556221E-6</v>
      </c>
      <c r="E2014" s="6">
        <v>6.8860153142596098E-6</v>
      </c>
      <c r="F2014" s="6">
        <v>6.25694718659644E-6</v>
      </c>
      <c r="G2014" s="6">
        <v>6.6188624667387502E-6</v>
      </c>
      <c r="H2014" s="6">
        <v>3.3460185584622898E-6</v>
      </c>
      <c r="I2014" s="6">
        <v>3.5003980324325001E-6</v>
      </c>
      <c r="J2014" s="6">
        <v>3.6971588356649101E-6</v>
      </c>
      <c r="K2014" s="6">
        <v>4.2240912237785698E-6</v>
      </c>
      <c r="L2014" s="6">
        <v>4.4534631585136901E-6</v>
      </c>
      <c r="M2014" s="6">
        <v>4.3670392122221397E-6</v>
      </c>
      <c r="N2014" s="4" t="b">
        <f>_xlfn.XLOOKUP(Table2[[#This Row],[Protein]],Table3[name],Table3[subloc_assigned],"")&lt;&gt;""</f>
        <v>0</v>
      </c>
      <c r="O2014" s="6" t="str" cm="1">
        <f t="array" ref="O2014">IF(Table2[[#This Row],[modeled?]]," "&amp;_xlfn.TEXTJOIN(" ",FALSE,_xlfn._xlws.FILTER(Table3[subloc_assigned],Table3[name]=Table2[[#This Row],[Protein]],""))&amp;" ","")</f>
        <v/>
      </c>
      <c r="P2014" s="6" t="b">
        <f>OR(ISNUMBER(FIND(" m ",Table2[[#This Row],[loc?]])),ISNUMBER(FIND(" mm ",Table2[[#This Row],[loc?]])))</f>
        <v>0</v>
      </c>
      <c r="Q2014" s="6" t="b">
        <f>AND(OR(ISNUMBER(FIND(" m ",Table2[[#This Row],[loc?]])),ISNUMBER(FIND(" mm ",Table2[[#This Row],[loc?]]))),SUBSTITUTE(SUBSTITUTE(Table2[[#This Row],[loc?]]," m ","")," mm ","")="")</f>
        <v>0</v>
      </c>
      <c r="R2014" s="36" cm="1">
        <f t="array" ref="R2014">AVERAGE(IF(Table2[[#This Row],[Min_aerobic_1]:[Min_aerobic_2]]="NA",0,Table2[[#This Row],[Min_aerobic_1]:[Min_aerobic_2]]))</f>
        <v>6.8028608149109095E-6</v>
      </c>
    </row>
    <row r="2015" spans="1:18" x14ac:dyDescent="0.35">
      <c r="A2015" s="4" t="s">
        <v>5984</v>
      </c>
      <c r="B2015" s="4" t="s">
        <v>5985</v>
      </c>
      <c r="C2015" s="4" t="s">
        <v>5986</v>
      </c>
      <c r="D2015" s="4" t="s">
        <v>19</v>
      </c>
      <c r="E2015" s="4" t="s">
        <v>19</v>
      </c>
      <c r="F2015" s="4" t="s">
        <v>19</v>
      </c>
      <c r="G2015" s="4" t="s">
        <v>19</v>
      </c>
      <c r="H2015" s="6">
        <v>7.7103944462826798E-6</v>
      </c>
      <c r="I2015" s="6">
        <v>6.9165821960966602E-6</v>
      </c>
      <c r="J2015" s="6">
        <v>9.8809595983795598E-6</v>
      </c>
      <c r="K2015" s="6">
        <v>1.07481830773191E-5</v>
      </c>
      <c r="L2015" s="6">
        <v>9.1898029958225296E-6</v>
      </c>
      <c r="M2015" s="6">
        <v>1.1043881893284499E-5</v>
      </c>
      <c r="N2015" s="4" t="b">
        <f>_xlfn.XLOOKUP(Table2[[#This Row],[Protein]],Table3[name],Table3[subloc_assigned],"")&lt;&gt;""</f>
        <v>0</v>
      </c>
      <c r="O2015" s="6" t="str" cm="1">
        <f t="array" ref="O2015">IF(Table2[[#This Row],[modeled?]]," "&amp;_xlfn.TEXTJOIN(" ",FALSE,_xlfn._xlws.FILTER(Table3[subloc_assigned],Table3[name]=Table2[[#This Row],[Protein]],""))&amp;" ","")</f>
        <v/>
      </c>
      <c r="P2015" s="6" t="b">
        <f>OR(ISNUMBER(FIND(" m ",Table2[[#This Row],[loc?]])),ISNUMBER(FIND(" mm ",Table2[[#This Row],[loc?]])))</f>
        <v>0</v>
      </c>
      <c r="Q2015" s="6" t="b">
        <f>AND(OR(ISNUMBER(FIND(" m ",Table2[[#This Row],[loc?]])),ISNUMBER(FIND(" mm ",Table2[[#This Row],[loc?]]))),SUBSTITUTE(SUBSTITUTE(Table2[[#This Row],[loc?]]," m ","")," mm ","")="")</f>
        <v>0</v>
      </c>
      <c r="R2015" s="36" cm="1">
        <f t="array" ref="R2015">AVERAGE(IF(Table2[[#This Row],[Min_aerobic_1]:[Min_aerobic_2]]="NA",0,Table2[[#This Row],[Min_aerobic_1]:[Min_aerobic_2]]))</f>
        <v>0</v>
      </c>
    </row>
    <row r="2016" spans="1:18" x14ac:dyDescent="0.35">
      <c r="A2016" s="4" t="s">
        <v>5987</v>
      </c>
      <c r="B2016" s="4" t="s">
        <v>5988</v>
      </c>
      <c r="C2016" s="4" t="s">
        <v>5989</v>
      </c>
      <c r="D2016" s="6">
        <v>1.2715276973637901E-5</v>
      </c>
      <c r="E2016" s="6">
        <v>1.01806155362004E-5</v>
      </c>
      <c r="F2016" s="6">
        <v>1.7868400291607501E-5</v>
      </c>
      <c r="G2016" s="6">
        <v>1.7573535841151001E-5</v>
      </c>
      <c r="H2016" s="6">
        <v>1.7875235273066001E-5</v>
      </c>
      <c r="I2016" s="6">
        <v>1.8262412879860301E-5</v>
      </c>
      <c r="J2016" s="6">
        <v>1.8733036671190602E-5</v>
      </c>
      <c r="K2016" s="6">
        <v>2.21122916783012E-5</v>
      </c>
      <c r="L2016" s="6">
        <v>2.3477496080823398E-5</v>
      </c>
      <c r="M2016" s="6">
        <v>2.20035796300341E-5</v>
      </c>
      <c r="N2016" s="4" t="b">
        <f>_xlfn.XLOOKUP(Table2[[#This Row],[Protein]],Table3[name],Table3[subloc_assigned],"")&lt;&gt;""</f>
        <v>0</v>
      </c>
      <c r="O2016" s="6" t="str" cm="1">
        <f t="array" ref="O2016">IF(Table2[[#This Row],[modeled?]]," "&amp;_xlfn.TEXTJOIN(" ",FALSE,_xlfn._xlws.FILTER(Table3[subloc_assigned],Table3[name]=Table2[[#This Row],[Protein]],""))&amp;" ","")</f>
        <v/>
      </c>
      <c r="P2016" s="6" t="b">
        <f>OR(ISNUMBER(FIND(" m ",Table2[[#This Row],[loc?]])),ISNUMBER(FIND(" mm ",Table2[[#This Row],[loc?]])))</f>
        <v>0</v>
      </c>
      <c r="Q2016" s="6" t="b">
        <f>AND(OR(ISNUMBER(FIND(" m ",Table2[[#This Row],[loc?]])),ISNUMBER(FIND(" mm ",Table2[[#This Row],[loc?]]))),SUBSTITUTE(SUBSTITUTE(Table2[[#This Row],[loc?]]," m ","")," mm ","")="")</f>
        <v>0</v>
      </c>
      <c r="R2016" s="36" cm="1">
        <f t="array" ref="R2016">AVERAGE(IF(Table2[[#This Row],[Min_aerobic_1]:[Min_aerobic_2]]="NA",0,Table2[[#This Row],[Min_aerobic_1]:[Min_aerobic_2]]))</f>
        <v>1.1447946254919151E-5</v>
      </c>
    </row>
    <row r="2017" spans="1:18" x14ac:dyDescent="0.35">
      <c r="A2017" s="4" t="s">
        <v>5990</v>
      </c>
      <c r="B2017" s="4" t="s">
        <v>5991</v>
      </c>
      <c r="C2017" s="4" t="s">
        <v>5992</v>
      </c>
      <c r="D2017" s="6">
        <v>1.7217869323659199E-7</v>
      </c>
      <c r="E2017" s="6">
        <v>1.6477150028228101E-7</v>
      </c>
      <c r="F2017" s="6">
        <v>1.6201157526420901E-6</v>
      </c>
      <c r="G2017" s="6">
        <v>1.7154608050607699E-6</v>
      </c>
      <c r="H2017" s="6">
        <v>3.53984074488536E-7</v>
      </c>
      <c r="I2017" s="6">
        <v>3.8314725553753302E-7</v>
      </c>
      <c r="J2017" s="6">
        <v>4.30599097419037E-7</v>
      </c>
      <c r="K2017" s="6">
        <v>8.6713465330470205E-7</v>
      </c>
      <c r="L2017" s="6">
        <v>1.01235984848611E-6</v>
      </c>
      <c r="M2017" s="6">
        <v>9.7730382505585605E-7</v>
      </c>
      <c r="N2017" s="4" t="b">
        <f>_xlfn.XLOOKUP(Table2[[#This Row],[Protein]],Table3[name],Table3[subloc_assigned],"")&lt;&gt;""</f>
        <v>1</v>
      </c>
      <c r="O2017" s="6" t="str" cm="1">
        <f t="array" ref="O2017">IF(Table2[[#This Row],[modeled?]]," "&amp;_xlfn.TEXTJOIN(" ",FALSE,_xlfn._xlws.FILTER(Table3[subloc_assigned],Table3[name]=Table2[[#This Row],[Protein]],""))&amp;" ","")</f>
        <v xml:space="preserve"> en </v>
      </c>
      <c r="P2017" s="6" t="b">
        <f>OR(ISNUMBER(FIND(" m ",Table2[[#This Row],[loc?]])),ISNUMBER(FIND(" mm ",Table2[[#This Row],[loc?]])))</f>
        <v>0</v>
      </c>
      <c r="Q2017" s="6" t="b">
        <f>AND(OR(ISNUMBER(FIND(" m ",Table2[[#This Row],[loc?]])),ISNUMBER(FIND(" mm ",Table2[[#This Row],[loc?]]))),SUBSTITUTE(SUBSTITUTE(Table2[[#This Row],[loc?]]," m ","")," mm ","")="")</f>
        <v>0</v>
      </c>
      <c r="R2017" s="36" cm="1">
        <f t="array" ref="R2017">AVERAGE(IF(Table2[[#This Row],[Min_aerobic_1]:[Min_aerobic_2]]="NA",0,Table2[[#This Row],[Min_aerobic_1]:[Min_aerobic_2]]))</f>
        <v>1.6847509675943649E-7</v>
      </c>
    </row>
    <row r="2018" spans="1:18" x14ac:dyDescent="0.35">
      <c r="A2018" s="4" t="s">
        <v>5993</v>
      </c>
      <c r="B2018" s="4" t="s">
        <v>5994</v>
      </c>
      <c r="C2018" s="4" t="s">
        <v>5995</v>
      </c>
      <c r="D2018" s="6">
        <v>7.1788147986870203E-6</v>
      </c>
      <c r="E2018" s="6">
        <v>6.8677080627302501E-6</v>
      </c>
      <c r="F2018" s="6">
        <v>5.5632305595881703E-6</v>
      </c>
      <c r="G2018" s="6">
        <v>3.9023023567639403E-6</v>
      </c>
      <c r="H2018" s="6">
        <v>4.1600461439835799E-6</v>
      </c>
      <c r="I2018" s="6">
        <v>3.8515319095629804E-6</v>
      </c>
      <c r="J2018" s="6">
        <v>4.2954401867437698E-6</v>
      </c>
      <c r="K2018" s="6">
        <v>3.9598725946593604E-6</v>
      </c>
      <c r="L2018" s="6">
        <v>4.4814115955519798E-6</v>
      </c>
      <c r="M2018" s="6">
        <v>4.13284670012309E-6</v>
      </c>
      <c r="N2018" s="4" t="b">
        <f>_xlfn.XLOOKUP(Table2[[#This Row],[Protein]],Table3[name],Table3[subloc_assigned],"")&lt;&gt;""</f>
        <v>0</v>
      </c>
      <c r="O2018" s="6" t="str" cm="1">
        <f t="array" ref="O2018">IF(Table2[[#This Row],[modeled?]]," "&amp;_xlfn.TEXTJOIN(" ",FALSE,_xlfn._xlws.FILTER(Table3[subloc_assigned],Table3[name]=Table2[[#This Row],[Protein]],""))&amp;" ","")</f>
        <v/>
      </c>
      <c r="P2018" s="6" t="b">
        <f>OR(ISNUMBER(FIND(" m ",Table2[[#This Row],[loc?]])),ISNUMBER(FIND(" mm ",Table2[[#This Row],[loc?]])))</f>
        <v>0</v>
      </c>
      <c r="Q2018" s="6" t="b">
        <f>AND(OR(ISNUMBER(FIND(" m ",Table2[[#This Row],[loc?]])),ISNUMBER(FIND(" mm ",Table2[[#This Row],[loc?]]))),SUBSTITUTE(SUBSTITUTE(Table2[[#This Row],[loc?]]," m ","")," mm ","")="")</f>
        <v>0</v>
      </c>
      <c r="R2018" s="36" cm="1">
        <f t="array" ref="R2018">AVERAGE(IF(Table2[[#This Row],[Min_aerobic_1]:[Min_aerobic_2]]="NA",0,Table2[[#This Row],[Min_aerobic_1]:[Min_aerobic_2]]))</f>
        <v>7.0232614307086348E-6</v>
      </c>
    </row>
    <row r="2019" spans="1:18" x14ac:dyDescent="0.35">
      <c r="A2019" s="4" t="s">
        <v>5996</v>
      </c>
      <c r="B2019" s="4" t="s">
        <v>5997</v>
      </c>
      <c r="C2019" s="4" t="s">
        <v>5998</v>
      </c>
      <c r="D2019" s="6">
        <v>1.46973137139113E-6</v>
      </c>
      <c r="E2019" s="6">
        <v>1.2671381495279299E-6</v>
      </c>
      <c r="F2019" s="6">
        <v>2.4687554884994401E-6</v>
      </c>
      <c r="G2019" s="6">
        <v>1.69733882143085E-6</v>
      </c>
      <c r="H2019" s="6">
        <v>2.1452220721031498E-6</v>
      </c>
      <c r="I2019" s="6">
        <v>1.71877959622097E-6</v>
      </c>
      <c r="J2019" s="6">
        <v>1.96664831961159E-6</v>
      </c>
      <c r="K2019" s="6">
        <v>2.11069543897444E-6</v>
      </c>
      <c r="L2019" s="6">
        <v>2.2876012611062799E-6</v>
      </c>
      <c r="M2019" s="6">
        <v>2.1182417958481099E-6</v>
      </c>
      <c r="N2019" s="4" t="b">
        <f>_xlfn.XLOOKUP(Table2[[#This Row],[Protein]],Table3[name],Table3[subloc_assigned],"")&lt;&gt;""</f>
        <v>0</v>
      </c>
      <c r="O2019" s="6" t="str" cm="1">
        <f t="array" ref="O2019">IF(Table2[[#This Row],[modeled?]]," "&amp;_xlfn.TEXTJOIN(" ",FALSE,_xlfn._xlws.FILTER(Table3[subloc_assigned],Table3[name]=Table2[[#This Row],[Protein]],""))&amp;" ","")</f>
        <v/>
      </c>
      <c r="P2019" s="6" t="b">
        <f>OR(ISNUMBER(FIND(" m ",Table2[[#This Row],[loc?]])),ISNUMBER(FIND(" mm ",Table2[[#This Row],[loc?]])))</f>
        <v>0</v>
      </c>
      <c r="Q2019" s="6" t="b">
        <f>AND(OR(ISNUMBER(FIND(" m ",Table2[[#This Row],[loc?]])),ISNUMBER(FIND(" mm ",Table2[[#This Row],[loc?]]))),SUBSTITUTE(SUBSTITUTE(Table2[[#This Row],[loc?]]," m ","")," mm ","")="")</f>
        <v>0</v>
      </c>
      <c r="R2019" s="36" cm="1">
        <f t="array" ref="R2019">AVERAGE(IF(Table2[[#This Row],[Min_aerobic_1]:[Min_aerobic_2]]="NA",0,Table2[[#This Row],[Min_aerobic_1]:[Min_aerobic_2]]))</f>
        <v>1.36843476045953E-6</v>
      </c>
    </row>
    <row r="2020" spans="1:18" x14ac:dyDescent="0.35">
      <c r="A2020" s="4" t="s">
        <v>5999</v>
      </c>
      <c r="B2020" s="4" t="s">
        <v>6000</v>
      </c>
      <c r="C2020" s="4" t="s">
        <v>6001</v>
      </c>
      <c r="D2020" s="6">
        <v>6.36875912919144E-5</v>
      </c>
      <c r="E2020" s="6">
        <v>6.5157609336414794E-5</v>
      </c>
      <c r="F2020" s="6">
        <v>7.2844527630989799E-5</v>
      </c>
      <c r="G2020" s="6">
        <v>7.6720174655157901E-5</v>
      </c>
      <c r="H2020" s="6">
        <v>6.6256301021512998E-5</v>
      </c>
      <c r="I2020" s="6">
        <v>6.8234491124166994E-5</v>
      </c>
      <c r="J2020" s="6">
        <v>6.9120359026707902E-5</v>
      </c>
      <c r="K2020" s="6">
        <v>8.6931424267263003E-5</v>
      </c>
      <c r="L2020" s="6">
        <v>8.4612216080267498E-5</v>
      </c>
      <c r="M2020" s="6">
        <v>8.5246459366285506E-5</v>
      </c>
      <c r="N2020" s="4" t="b">
        <f>_xlfn.XLOOKUP(Table2[[#This Row],[Protein]],Table3[name],Table3[subloc_assigned],"")&lt;&gt;""</f>
        <v>0</v>
      </c>
      <c r="O2020" s="6" t="str" cm="1">
        <f t="array" ref="O2020">IF(Table2[[#This Row],[modeled?]]," "&amp;_xlfn.TEXTJOIN(" ",FALSE,_xlfn._xlws.FILTER(Table3[subloc_assigned],Table3[name]=Table2[[#This Row],[Protein]],""))&amp;" ","")</f>
        <v/>
      </c>
      <c r="P2020" s="6" t="b">
        <f>OR(ISNUMBER(FIND(" m ",Table2[[#This Row],[loc?]])),ISNUMBER(FIND(" mm ",Table2[[#This Row],[loc?]])))</f>
        <v>0</v>
      </c>
      <c r="Q2020" s="6" t="b">
        <f>AND(OR(ISNUMBER(FIND(" m ",Table2[[#This Row],[loc?]])),ISNUMBER(FIND(" mm ",Table2[[#This Row],[loc?]]))),SUBSTITUTE(SUBSTITUTE(Table2[[#This Row],[loc?]]," m ","")," mm ","")="")</f>
        <v>0</v>
      </c>
      <c r="R2020" s="36" cm="1">
        <f t="array" ref="R2020">AVERAGE(IF(Table2[[#This Row],[Min_aerobic_1]:[Min_aerobic_2]]="NA",0,Table2[[#This Row],[Min_aerobic_1]:[Min_aerobic_2]]))</f>
        <v>6.4422600314164604E-5</v>
      </c>
    </row>
    <row r="2021" spans="1:18" x14ac:dyDescent="0.35">
      <c r="A2021" s="4" t="s">
        <v>6002</v>
      </c>
      <c r="B2021" s="4" t="s">
        <v>6003</v>
      </c>
      <c r="C2021" s="4" t="s">
        <v>6004</v>
      </c>
      <c r="D2021" s="6">
        <v>8.7600670547967407E-6</v>
      </c>
      <c r="E2021" s="6">
        <v>7.0749340746295102E-6</v>
      </c>
      <c r="F2021" s="6">
        <v>9.4399832317728101E-6</v>
      </c>
      <c r="G2021" s="6">
        <v>9.3514895657091499E-6</v>
      </c>
      <c r="H2021" s="6">
        <v>1.7381327379675501E-5</v>
      </c>
      <c r="I2021" s="6">
        <v>1.73984824875166E-5</v>
      </c>
      <c r="J2021" s="6">
        <v>1.8163127117210599E-5</v>
      </c>
      <c r="K2021" s="6">
        <v>2.0869998741550999E-5</v>
      </c>
      <c r="L2021" s="6">
        <v>2.1420503072709401E-5</v>
      </c>
      <c r="M2021" s="6">
        <v>2.1247459718014499E-5</v>
      </c>
      <c r="N2021" s="4" t="b">
        <f>_xlfn.XLOOKUP(Table2[[#This Row],[Protein]],Table3[name],Table3[subloc_assigned],"")&lt;&gt;""</f>
        <v>0</v>
      </c>
      <c r="O2021" s="6" t="str" cm="1">
        <f t="array" ref="O2021">IF(Table2[[#This Row],[modeled?]]," "&amp;_xlfn.TEXTJOIN(" ",FALSE,_xlfn._xlws.FILTER(Table3[subloc_assigned],Table3[name]=Table2[[#This Row],[Protein]],""))&amp;" ","")</f>
        <v/>
      </c>
      <c r="P2021" s="6" t="b">
        <f>OR(ISNUMBER(FIND(" m ",Table2[[#This Row],[loc?]])),ISNUMBER(FIND(" mm ",Table2[[#This Row],[loc?]])))</f>
        <v>0</v>
      </c>
      <c r="Q2021" s="6" t="b">
        <f>AND(OR(ISNUMBER(FIND(" m ",Table2[[#This Row],[loc?]])),ISNUMBER(FIND(" mm ",Table2[[#This Row],[loc?]]))),SUBSTITUTE(SUBSTITUTE(Table2[[#This Row],[loc?]]," m ","")," mm ","")="")</f>
        <v>0</v>
      </c>
      <c r="R2021" s="36" cm="1">
        <f t="array" ref="R2021">AVERAGE(IF(Table2[[#This Row],[Min_aerobic_1]:[Min_aerobic_2]]="NA",0,Table2[[#This Row],[Min_aerobic_1]:[Min_aerobic_2]]))</f>
        <v>7.9175005647131254E-6</v>
      </c>
    </row>
    <row r="2022" spans="1:18" x14ac:dyDescent="0.35">
      <c r="A2022" s="4" t="s">
        <v>6005</v>
      </c>
      <c r="B2022" s="4" t="s">
        <v>6006</v>
      </c>
      <c r="C2022" s="4" t="s">
        <v>6007</v>
      </c>
      <c r="D2022" s="6">
        <v>1.8543653140355699E-5</v>
      </c>
      <c r="E2022" s="6">
        <v>1.55783321145008E-5</v>
      </c>
      <c r="F2022" s="6">
        <v>2.1147515981187301E-5</v>
      </c>
      <c r="G2022" s="6">
        <v>2.0683485191816901E-5</v>
      </c>
      <c r="H2022" s="4" t="s">
        <v>19</v>
      </c>
      <c r="I2022" s="4" t="s">
        <v>19</v>
      </c>
      <c r="J2022" s="4" t="s">
        <v>19</v>
      </c>
      <c r="K2022" s="4" t="s">
        <v>19</v>
      </c>
      <c r="L2022" s="4" t="s">
        <v>19</v>
      </c>
      <c r="M2022" s="4" t="s">
        <v>19</v>
      </c>
      <c r="N2022" s="4" t="b">
        <f>_xlfn.XLOOKUP(Table2[[#This Row],[Protein]],Table3[name],Table3[subloc_assigned],"")&lt;&gt;""</f>
        <v>0</v>
      </c>
      <c r="O2022" s="6" t="str" cm="1">
        <f t="array" ref="O2022">IF(Table2[[#This Row],[modeled?]]," "&amp;_xlfn.TEXTJOIN(" ",FALSE,_xlfn._xlws.FILTER(Table3[subloc_assigned],Table3[name]=Table2[[#This Row],[Protein]],""))&amp;" ","")</f>
        <v/>
      </c>
      <c r="P2022" s="6" t="b">
        <f>OR(ISNUMBER(FIND(" m ",Table2[[#This Row],[loc?]])),ISNUMBER(FIND(" mm ",Table2[[#This Row],[loc?]])))</f>
        <v>0</v>
      </c>
      <c r="Q2022" s="6" t="b">
        <f>AND(OR(ISNUMBER(FIND(" m ",Table2[[#This Row],[loc?]])),ISNUMBER(FIND(" mm ",Table2[[#This Row],[loc?]]))),SUBSTITUTE(SUBSTITUTE(Table2[[#This Row],[loc?]]," m ","")," mm ","")="")</f>
        <v>0</v>
      </c>
      <c r="R2022" s="36" cm="1">
        <f t="array" ref="R2022">AVERAGE(IF(Table2[[#This Row],[Min_aerobic_1]:[Min_aerobic_2]]="NA",0,Table2[[#This Row],[Min_aerobic_1]:[Min_aerobic_2]]))</f>
        <v>1.7060992627428247E-5</v>
      </c>
    </row>
    <row r="2023" spans="1:18" x14ac:dyDescent="0.35">
      <c r="A2023" s="4" t="s">
        <v>6008</v>
      </c>
      <c r="B2023" s="4" t="s">
        <v>6009</v>
      </c>
      <c r="C2023" s="4" t="s">
        <v>6010</v>
      </c>
      <c r="D2023" s="4" t="s">
        <v>19</v>
      </c>
      <c r="E2023" s="4" t="s">
        <v>19</v>
      </c>
      <c r="F2023" s="4" t="s">
        <v>19</v>
      </c>
      <c r="G2023" s="4" t="s">
        <v>19</v>
      </c>
      <c r="H2023" s="6">
        <v>4.52749707646427E-6</v>
      </c>
      <c r="I2023" s="6">
        <v>4.6207808733437398E-6</v>
      </c>
      <c r="J2023" s="6">
        <v>4.7427680514625799E-6</v>
      </c>
      <c r="K2023" s="6">
        <v>4.3833076944665697E-6</v>
      </c>
      <c r="L2023" s="6">
        <v>4.8782931155216097E-6</v>
      </c>
      <c r="M2023" s="6">
        <v>4.8579225543119402E-6</v>
      </c>
      <c r="N2023" s="4" t="b">
        <f>_xlfn.XLOOKUP(Table2[[#This Row],[Protein]],Table3[name],Table3[subloc_assigned],"")&lt;&gt;""</f>
        <v>1</v>
      </c>
      <c r="O2023" s="6" t="str" cm="1">
        <f t="array" ref="O2023">IF(Table2[[#This Row],[modeled?]]," "&amp;_xlfn.TEXTJOIN(" ",FALSE,_xlfn._xlws.FILTER(Table3[subloc_assigned],Table3[name]=Table2[[#This Row],[Protein]],""))&amp;" ","")</f>
        <v xml:space="preserve"> c </v>
      </c>
      <c r="P2023" s="6" t="b">
        <f>OR(ISNUMBER(FIND(" m ",Table2[[#This Row],[loc?]])),ISNUMBER(FIND(" mm ",Table2[[#This Row],[loc?]])))</f>
        <v>0</v>
      </c>
      <c r="Q2023" s="6" t="b">
        <f>AND(OR(ISNUMBER(FIND(" m ",Table2[[#This Row],[loc?]])),ISNUMBER(FIND(" mm ",Table2[[#This Row],[loc?]]))),SUBSTITUTE(SUBSTITUTE(Table2[[#This Row],[loc?]]," m ","")," mm ","")="")</f>
        <v>0</v>
      </c>
      <c r="R2023" s="36" cm="1">
        <f t="array" ref="R2023">AVERAGE(IF(Table2[[#This Row],[Min_aerobic_1]:[Min_aerobic_2]]="NA",0,Table2[[#This Row],[Min_aerobic_1]:[Min_aerobic_2]]))</f>
        <v>0</v>
      </c>
    </row>
    <row r="2024" spans="1:18" x14ac:dyDescent="0.35">
      <c r="A2024" s="4" t="s">
        <v>6011</v>
      </c>
      <c r="B2024" s="4" t="s">
        <v>6012</v>
      </c>
      <c r="C2024" s="4" t="s">
        <v>6013</v>
      </c>
      <c r="D2024" s="6">
        <v>1.6971516630196001E-5</v>
      </c>
      <c r="E2024" s="6">
        <v>1.87935905479766E-5</v>
      </c>
      <c r="F2024" s="6">
        <v>2.1346724722591799E-5</v>
      </c>
      <c r="G2024" s="6">
        <v>2.12394923785128E-5</v>
      </c>
      <c r="H2024" s="6">
        <v>2.30393500882525E-5</v>
      </c>
      <c r="I2024" s="6">
        <v>2.4267316899847001E-5</v>
      </c>
      <c r="J2024" s="6">
        <v>2.40852006136376E-5</v>
      </c>
      <c r="K2024" s="6">
        <v>3.1685416540673101E-5</v>
      </c>
      <c r="L2024" s="6">
        <v>2.75435440216555E-5</v>
      </c>
      <c r="M2024" s="6">
        <v>2.79618614119744E-5</v>
      </c>
      <c r="N2024" s="4" t="b">
        <f>_xlfn.XLOOKUP(Table2[[#This Row],[Protein]],Table3[name],Table3[subloc_assigned],"")&lt;&gt;""</f>
        <v>0</v>
      </c>
      <c r="O2024" s="6" t="str" cm="1">
        <f t="array" ref="O2024">IF(Table2[[#This Row],[modeled?]]," "&amp;_xlfn.TEXTJOIN(" ",FALSE,_xlfn._xlws.FILTER(Table3[subloc_assigned],Table3[name]=Table2[[#This Row],[Protein]],""))&amp;" ","")</f>
        <v/>
      </c>
      <c r="P2024" s="6" t="b">
        <f>OR(ISNUMBER(FIND(" m ",Table2[[#This Row],[loc?]])),ISNUMBER(FIND(" mm ",Table2[[#This Row],[loc?]])))</f>
        <v>0</v>
      </c>
      <c r="Q2024" s="6" t="b">
        <f>AND(OR(ISNUMBER(FIND(" m ",Table2[[#This Row],[loc?]])),ISNUMBER(FIND(" mm ",Table2[[#This Row],[loc?]]))),SUBSTITUTE(SUBSTITUTE(Table2[[#This Row],[loc?]]," m ","")," mm ","")="")</f>
        <v>0</v>
      </c>
      <c r="R2024" s="36" cm="1">
        <f t="array" ref="R2024">AVERAGE(IF(Table2[[#This Row],[Min_aerobic_1]:[Min_aerobic_2]]="NA",0,Table2[[#This Row],[Min_aerobic_1]:[Min_aerobic_2]]))</f>
        <v>1.7882553589086301E-5</v>
      </c>
    </row>
    <row r="2025" spans="1:18" x14ac:dyDescent="0.35">
      <c r="A2025" s="4" t="s">
        <v>6014</v>
      </c>
      <c r="B2025" s="4" t="s">
        <v>6015</v>
      </c>
      <c r="C2025" s="4" t="s">
        <v>6016</v>
      </c>
      <c r="D2025" s="6">
        <v>1.1818752140381499E-5</v>
      </c>
      <c r="E2025" s="6">
        <v>9.1573421807353293E-6</v>
      </c>
      <c r="F2025" s="6">
        <v>1.3397070532951499E-5</v>
      </c>
      <c r="G2025" s="6">
        <v>1.3660035709552201E-5</v>
      </c>
      <c r="H2025" s="6">
        <v>9.6647866186028805E-6</v>
      </c>
      <c r="I2025" s="6">
        <v>9.7075396908752201E-6</v>
      </c>
      <c r="J2025" s="6">
        <v>9.5629210537414998E-6</v>
      </c>
      <c r="K2025" s="6">
        <v>1.0046831847747801E-5</v>
      </c>
      <c r="L2025" s="6">
        <v>1.12455514071411E-5</v>
      </c>
      <c r="M2025" s="6">
        <v>1.15874327549518E-5</v>
      </c>
      <c r="N2025" s="4" t="b">
        <f>_xlfn.XLOOKUP(Table2[[#This Row],[Protein]],Table3[name],Table3[subloc_assigned],"")&lt;&gt;""</f>
        <v>0</v>
      </c>
      <c r="O2025" s="6" t="str" cm="1">
        <f t="array" ref="O2025">IF(Table2[[#This Row],[modeled?]]," "&amp;_xlfn.TEXTJOIN(" ",FALSE,_xlfn._xlws.FILTER(Table3[subloc_assigned],Table3[name]=Table2[[#This Row],[Protein]],""))&amp;" ","")</f>
        <v/>
      </c>
      <c r="P2025" s="6" t="b">
        <f>OR(ISNUMBER(FIND(" m ",Table2[[#This Row],[loc?]])),ISNUMBER(FIND(" mm ",Table2[[#This Row],[loc?]])))</f>
        <v>0</v>
      </c>
      <c r="Q2025" s="6" t="b">
        <f>AND(OR(ISNUMBER(FIND(" m ",Table2[[#This Row],[loc?]])),ISNUMBER(FIND(" mm ",Table2[[#This Row],[loc?]]))),SUBSTITUTE(SUBSTITUTE(Table2[[#This Row],[loc?]]," m ","")," mm ","")="")</f>
        <v>0</v>
      </c>
      <c r="R2025" s="36" cm="1">
        <f t="array" ref="R2025">AVERAGE(IF(Table2[[#This Row],[Min_aerobic_1]:[Min_aerobic_2]]="NA",0,Table2[[#This Row],[Min_aerobic_1]:[Min_aerobic_2]]))</f>
        <v>1.0488047160558414E-5</v>
      </c>
    </row>
    <row r="2026" spans="1:18" x14ac:dyDescent="0.35">
      <c r="A2026" s="4" t="s">
        <v>6017</v>
      </c>
      <c r="B2026" s="4" t="s">
        <v>6018</v>
      </c>
      <c r="C2026" s="4" t="s">
        <v>6019</v>
      </c>
      <c r="D2026" s="4" t="s">
        <v>19</v>
      </c>
      <c r="E2026" s="4" t="s">
        <v>19</v>
      </c>
      <c r="F2026" s="4" t="s">
        <v>19</v>
      </c>
      <c r="G2026" s="4" t="s">
        <v>19</v>
      </c>
      <c r="H2026" s="6">
        <v>4.7827629267980801E-6</v>
      </c>
      <c r="I2026" s="6">
        <v>4.9286132973246499E-6</v>
      </c>
      <c r="J2026" s="6">
        <v>5.3046375035560197E-6</v>
      </c>
      <c r="K2026" s="6">
        <v>5.2527775220970398E-6</v>
      </c>
      <c r="L2026" s="6">
        <v>5.6491536168791003E-6</v>
      </c>
      <c r="M2026" s="6">
        <v>5.8561200373738298E-6</v>
      </c>
      <c r="N2026" s="4" t="b">
        <f>_xlfn.XLOOKUP(Table2[[#This Row],[Protein]],Table3[name],Table3[subloc_assigned],"")&lt;&gt;""</f>
        <v>1</v>
      </c>
      <c r="O2026" s="6" t="str" cm="1">
        <f t="array" ref="O2026">IF(Table2[[#This Row],[modeled?]]," "&amp;_xlfn.TEXTJOIN(" ",FALSE,_xlfn._xlws.FILTER(Table3[subloc_assigned],Table3[name]=Table2[[#This Row],[Protein]],""))&amp;" ","")</f>
        <v xml:space="preserve"> x </v>
      </c>
      <c r="P2026" s="6" t="b">
        <f>OR(ISNUMBER(FIND(" m ",Table2[[#This Row],[loc?]])),ISNUMBER(FIND(" mm ",Table2[[#This Row],[loc?]])))</f>
        <v>0</v>
      </c>
      <c r="Q2026" s="6" t="b">
        <f>AND(OR(ISNUMBER(FIND(" m ",Table2[[#This Row],[loc?]])),ISNUMBER(FIND(" mm ",Table2[[#This Row],[loc?]]))),SUBSTITUTE(SUBSTITUTE(Table2[[#This Row],[loc?]]," m ","")," mm ","")="")</f>
        <v>0</v>
      </c>
      <c r="R2026" s="36" cm="1">
        <f t="array" ref="R2026">AVERAGE(IF(Table2[[#This Row],[Min_aerobic_1]:[Min_aerobic_2]]="NA",0,Table2[[#This Row],[Min_aerobic_1]:[Min_aerobic_2]]))</f>
        <v>0</v>
      </c>
    </row>
    <row r="2027" spans="1:18" x14ac:dyDescent="0.35">
      <c r="A2027" s="4" t="s">
        <v>6020</v>
      </c>
      <c r="B2027" s="4" t="s">
        <v>6021</v>
      </c>
      <c r="C2027" s="4" t="s">
        <v>6022</v>
      </c>
      <c r="D2027" s="6">
        <v>1.8966123349333099E-5</v>
      </c>
      <c r="E2027" s="6">
        <v>1.55918812516756E-5</v>
      </c>
      <c r="F2027" s="6">
        <v>1.9410076827633399E-5</v>
      </c>
      <c r="G2027" s="6">
        <v>1.9028422057871099E-5</v>
      </c>
      <c r="H2027" s="6">
        <v>2.6038726036179101E-5</v>
      </c>
      <c r="I2027" s="6">
        <v>2.4064676583644899E-5</v>
      </c>
      <c r="J2027" s="6">
        <v>2.8556032660185201E-5</v>
      </c>
      <c r="K2027" s="6">
        <v>2.76978540650596E-5</v>
      </c>
      <c r="L2027" s="6">
        <v>2.6465504546952701E-5</v>
      </c>
      <c r="M2027" s="6">
        <v>2.8330453353354099E-5</v>
      </c>
      <c r="N2027" s="4" t="b">
        <f>_xlfn.XLOOKUP(Table2[[#This Row],[Protein]],Table3[name],Table3[subloc_assigned],"")&lt;&gt;""</f>
        <v>0</v>
      </c>
      <c r="O2027" s="6" t="str" cm="1">
        <f t="array" ref="O2027">IF(Table2[[#This Row],[modeled?]]," "&amp;_xlfn.TEXTJOIN(" ",FALSE,_xlfn._xlws.FILTER(Table3[subloc_assigned],Table3[name]=Table2[[#This Row],[Protein]],""))&amp;" ","")</f>
        <v/>
      </c>
      <c r="P2027" s="6" t="b">
        <f>OR(ISNUMBER(FIND(" m ",Table2[[#This Row],[loc?]])),ISNUMBER(FIND(" mm ",Table2[[#This Row],[loc?]])))</f>
        <v>0</v>
      </c>
      <c r="Q2027" s="6" t="b">
        <f>AND(OR(ISNUMBER(FIND(" m ",Table2[[#This Row],[loc?]])),ISNUMBER(FIND(" mm ",Table2[[#This Row],[loc?]]))),SUBSTITUTE(SUBSTITUTE(Table2[[#This Row],[loc?]]," m ","")," mm ","")="")</f>
        <v>0</v>
      </c>
      <c r="R2027" s="36" cm="1">
        <f t="array" ref="R2027">AVERAGE(IF(Table2[[#This Row],[Min_aerobic_1]:[Min_aerobic_2]]="NA",0,Table2[[#This Row],[Min_aerobic_1]:[Min_aerobic_2]]))</f>
        <v>1.7279002300504349E-5</v>
      </c>
    </row>
    <row r="2028" spans="1:18" x14ac:dyDescent="0.35">
      <c r="A2028" s="4" t="s">
        <v>6023</v>
      </c>
      <c r="B2028" s="4" t="s">
        <v>6024</v>
      </c>
      <c r="C2028" s="4" t="s">
        <v>6025</v>
      </c>
      <c r="D2028" s="4">
        <v>1.3858915006935299E-4</v>
      </c>
      <c r="E2028" s="4">
        <v>1.26638370324874E-4</v>
      </c>
      <c r="F2028" s="4">
        <v>1.2441997268266501E-4</v>
      </c>
      <c r="G2028" s="4">
        <v>1.2883094886396399E-4</v>
      </c>
      <c r="H2028" s="4">
        <v>2.3921638731821699E-4</v>
      </c>
      <c r="I2028" s="4">
        <v>2.5038851139234101E-4</v>
      </c>
      <c r="J2028" s="4">
        <v>2.4929507836544799E-4</v>
      </c>
      <c r="K2028" s="4">
        <v>2.0597262700917799E-4</v>
      </c>
      <c r="L2028" s="4">
        <v>2.1485781430081701E-4</v>
      </c>
      <c r="M2028" s="4">
        <v>2.1048822858524201E-4</v>
      </c>
      <c r="N2028" s="4" t="b">
        <f>_xlfn.XLOOKUP(Table2[[#This Row],[Protein]],Table3[name],Table3[subloc_assigned],"")&lt;&gt;""</f>
        <v>1</v>
      </c>
      <c r="O2028" s="6" t="str" cm="1">
        <f t="array" ref="O2028">IF(Table2[[#This Row],[modeled?]]," "&amp;_xlfn.TEXTJOIN(" ",FALSE,_xlfn._xlws.FILTER(Table3[subloc_assigned],Table3[name]=Table2[[#This Row],[Protein]],""))&amp;" ","")</f>
        <v xml:space="preserve"> m c </v>
      </c>
      <c r="P2028" s="6" t="b">
        <f>OR(ISNUMBER(FIND(" m ",Table2[[#This Row],[loc?]])),ISNUMBER(FIND(" mm ",Table2[[#This Row],[loc?]])))</f>
        <v>1</v>
      </c>
      <c r="Q2028" s="6" t="b">
        <f>AND(OR(ISNUMBER(FIND(" m ",Table2[[#This Row],[loc?]])),ISNUMBER(FIND(" mm ",Table2[[#This Row],[loc?]]))),SUBSTITUTE(SUBSTITUTE(Table2[[#This Row],[loc?]]," m ","")," mm ","")="")</f>
        <v>0</v>
      </c>
      <c r="R2028" s="36" cm="1">
        <f t="array" ref="R2028">AVERAGE(IF(Table2[[#This Row],[Min_aerobic_1]:[Min_aerobic_2]]="NA",0,Table2[[#This Row],[Min_aerobic_1]:[Min_aerobic_2]]))</f>
        <v>1.326137601971135E-4</v>
      </c>
    </row>
    <row r="2029" spans="1:18" x14ac:dyDescent="0.35">
      <c r="A2029" s="4" t="s">
        <v>6026</v>
      </c>
      <c r="B2029" s="4" t="s">
        <v>6027</v>
      </c>
      <c r="C2029" s="4" t="s">
        <v>6028</v>
      </c>
      <c r="D2029" s="4" t="s">
        <v>19</v>
      </c>
      <c r="E2029" s="4" t="s">
        <v>19</v>
      </c>
      <c r="F2029" s="4" t="s">
        <v>19</v>
      </c>
      <c r="G2029" s="4" t="s">
        <v>19</v>
      </c>
      <c r="H2029" s="6">
        <v>2.3904279291061502E-6</v>
      </c>
      <c r="I2029" s="6">
        <v>2.68660069775995E-6</v>
      </c>
      <c r="J2029" s="6">
        <v>2.6710822493499699E-6</v>
      </c>
      <c r="K2029" s="6">
        <v>3.0334786347890502E-6</v>
      </c>
      <c r="L2029" s="6">
        <v>3.1061680137359699E-6</v>
      </c>
      <c r="M2029" s="6">
        <v>3.3220013429477999E-6</v>
      </c>
      <c r="N2029" s="4" t="b">
        <f>_xlfn.XLOOKUP(Table2[[#This Row],[Protein]],Table3[name],Table3[subloc_assigned],"")&lt;&gt;""</f>
        <v>0</v>
      </c>
      <c r="O2029" s="6" t="str" cm="1">
        <f t="array" ref="O2029">IF(Table2[[#This Row],[modeled?]]," "&amp;_xlfn.TEXTJOIN(" ",FALSE,_xlfn._xlws.FILTER(Table3[subloc_assigned],Table3[name]=Table2[[#This Row],[Protein]],""))&amp;" ","")</f>
        <v/>
      </c>
      <c r="P2029" s="6" t="b">
        <f>OR(ISNUMBER(FIND(" m ",Table2[[#This Row],[loc?]])),ISNUMBER(FIND(" mm ",Table2[[#This Row],[loc?]])))</f>
        <v>0</v>
      </c>
      <c r="Q2029" s="6" t="b">
        <f>AND(OR(ISNUMBER(FIND(" m ",Table2[[#This Row],[loc?]])),ISNUMBER(FIND(" mm ",Table2[[#This Row],[loc?]]))),SUBSTITUTE(SUBSTITUTE(Table2[[#This Row],[loc?]]," m ","")," mm ","")="")</f>
        <v>0</v>
      </c>
      <c r="R2029" s="36" cm="1">
        <f t="array" ref="R2029">AVERAGE(IF(Table2[[#This Row],[Min_aerobic_1]:[Min_aerobic_2]]="NA",0,Table2[[#This Row],[Min_aerobic_1]:[Min_aerobic_2]]))</f>
        <v>0</v>
      </c>
    </row>
    <row r="2030" spans="1:18" x14ac:dyDescent="0.35">
      <c r="A2030" s="4" t="s">
        <v>6029</v>
      </c>
      <c r="B2030" s="4" t="s">
        <v>6030</v>
      </c>
      <c r="C2030" s="4" t="s">
        <v>6031</v>
      </c>
      <c r="D2030" s="6">
        <v>1.2661480929755001E-5</v>
      </c>
      <c r="E2030" s="6">
        <v>1.3775193539395899E-5</v>
      </c>
      <c r="F2030" s="6">
        <v>1.3231658054717901E-5</v>
      </c>
      <c r="G2030" s="6">
        <v>1.37871173807709E-5</v>
      </c>
      <c r="H2030" s="6">
        <v>2.23607065988442E-5</v>
      </c>
      <c r="I2030" s="6">
        <v>2.3302494907213499E-5</v>
      </c>
      <c r="J2030" s="6">
        <v>2.2384207890350799E-5</v>
      </c>
      <c r="K2030" s="6">
        <v>2.58180618671185E-5</v>
      </c>
      <c r="L2030" s="6">
        <v>2.6867584599165299E-5</v>
      </c>
      <c r="M2030" s="6">
        <v>2.6775373746727601E-5</v>
      </c>
      <c r="N2030" s="4" t="b">
        <f>_xlfn.XLOOKUP(Table2[[#This Row],[Protein]],Table3[name],Table3[subloc_assigned],"")&lt;&gt;""</f>
        <v>0</v>
      </c>
      <c r="O2030" s="6" t="str" cm="1">
        <f t="array" ref="O2030">IF(Table2[[#This Row],[modeled?]]," "&amp;_xlfn.TEXTJOIN(" ",FALSE,_xlfn._xlws.FILTER(Table3[subloc_assigned],Table3[name]=Table2[[#This Row],[Protein]],""))&amp;" ","")</f>
        <v/>
      </c>
      <c r="P2030" s="6" t="b">
        <f>OR(ISNUMBER(FIND(" m ",Table2[[#This Row],[loc?]])),ISNUMBER(FIND(" mm ",Table2[[#This Row],[loc?]])))</f>
        <v>0</v>
      </c>
      <c r="Q2030" s="6" t="b">
        <f>AND(OR(ISNUMBER(FIND(" m ",Table2[[#This Row],[loc?]])),ISNUMBER(FIND(" mm ",Table2[[#This Row],[loc?]]))),SUBSTITUTE(SUBSTITUTE(Table2[[#This Row],[loc?]]," m ","")," mm ","")="")</f>
        <v>0</v>
      </c>
      <c r="R2030" s="36" cm="1">
        <f t="array" ref="R2030">AVERAGE(IF(Table2[[#This Row],[Min_aerobic_1]:[Min_aerobic_2]]="NA",0,Table2[[#This Row],[Min_aerobic_1]:[Min_aerobic_2]]))</f>
        <v>1.3218337234575451E-5</v>
      </c>
    </row>
    <row r="2031" spans="1:18" x14ac:dyDescent="0.35">
      <c r="A2031" s="4" t="s">
        <v>6032</v>
      </c>
      <c r="B2031" s="4" t="s">
        <v>6033</v>
      </c>
      <c r="C2031" s="4" t="s">
        <v>6034</v>
      </c>
      <c r="D2031" s="6">
        <v>5.0342280067102898E-5</v>
      </c>
      <c r="E2031" s="6">
        <v>5.2183530233701298E-5</v>
      </c>
      <c r="F2031" s="6">
        <v>5.8080787464407198E-5</v>
      </c>
      <c r="G2031" s="6">
        <v>5.5916929673223202E-5</v>
      </c>
      <c r="H2031" s="6">
        <v>3.7120720136136199E-5</v>
      </c>
      <c r="I2031" s="6">
        <v>3.5593355758966702E-5</v>
      </c>
      <c r="J2031" s="6">
        <v>3.8417164540402003E-5</v>
      </c>
      <c r="K2031" s="6">
        <v>4.0098145032371801E-5</v>
      </c>
      <c r="L2031" s="6">
        <v>3.9742625916752002E-5</v>
      </c>
      <c r="M2031" s="6">
        <v>3.8803052369458299E-5</v>
      </c>
      <c r="N2031" s="4" t="b">
        <f>_xlfn.XLOOKUP(Table2[[#This Row],[Protein]],Table3[name],Table3[subloc_assigned],"")&lt;&gt;""</f>
        <v>1</v>
      </c>
      <c r="O2031" s="6" t="str" cm="1">
        <f t="array" ref="O2031">IF(Table2[[#This Row],[modeled?]]," "&amp;_xlfn.TEXTJOIN(" ",FALSE,_xlfn._xlws.FILTER(Table3[subloc_assigned],Table3[name]=Table2[[#This Row],[Protein]],""))&amp;" ","")</f>
        <v xml:space="preserve"> c </v>
      </c>
      <c r="P2031" s="6" t="b">
        <f>OR(ISNUMBER(FIND(" m ",Table2[[#This Row],[loc?]])),ISNUMBER(FIND(" mm ",Table2[[#This Row],[loc?]])))</f>
        <v>0</v>
      </c>
      <c r="Q2031" s="6" t="b">
        <f>AND(OR(ISNUMBER(FIND(" m ",Table2[[#This Row],[loc?]])),ISNUMBER(FIND(" mm ",Table2[[#This Row],[loc?]]))),SUBSTITUTE(SUBSTITUTE(Table2[[#This Row],[loc?]]," m ","")," mm ","")="")</f>
        <v>0</v>
      </c>
      <c r="R2031" s="36" cm="1">
        <f t="array" ref="R2031">AVERAGE(IF(Table2[[#This Row],[Min_aerobic_1]:[Min_aerobic_2]]="NA",0,Table2[[#This Row],[Min_aerobic_1]:[Min_aerobic_2]]))</f>
        <v>5.1262905150402098E-5</v>
      </c>
    </row>
    <row r="2032" spans="1:18" x14ac:dyDescent="0.35">
      <c r="A2032" s="4" t="s">
        <v>6035</v>
      </c>
      <c r="B2032" s="4" t="s">
        <v>6036</v>
      </c>
      <c r="C2032" s="4" t="s">
        <v>6037</v>
      </c>
      <c r="D2032" s="4">
        <v>1.2442130262755601E-4</v>
      </c>
      <c r="E2032" s="4">
        <v>1.3283196259140001E-4</v>
      </c>
      <c r="F2032" s="4">
        <v>1.4099208261764899E-4</v>
      </c>
      <c r="G2032" s="4">
        <v>1.4044962934147901E-4</v>
      </c>
      <c r="H2032" s="6">
        <v>9.3380266583794296E-5</v>
      </c>
      <c r="I2032" s="4">
        <v>1.22211254389997E-4</v>
      </c>
      <c r="J2032" s="4">
        <v>1.2214093571856301E-4</v>
      </c>
      <c r="K2032" s="4">
        <v>1.28463929439371E-4</v>
      </c>
      <c r="L2032" s="4">
        <v>1.4039849530406699E-4</v>
      </c>
      <c r="M2032" s="4">
        <v>1.4421961610535701E-4</v>
      </c>
      <c r="N2032" s="4" t="b">
        <f>_xlfn.XLOOKUP(Table2[[#This Row],[Protein]],Table3[name],Table3[subloc_assigned],"")&lt;&gt;""</f>
        <v>1</v>
      </c>
      <c r="O2032" s="6" t="str" cm="1">
        <f t="array" ref="O2032">IF(Table2[[#This Row],[modeled?]]," "&amp;_xlfn.TEXTJOIN(" ",FALSE,_xlfn._xlws.FILTER(Table3[subloc_assigned],Table3[name]=Table2[[#This Row],[Protein]],""))&amp;" ","")</f>
        <v xml:space="preserve"> c </v>
      </c>
      <c r="P2032" s="6" t="b">
        <f>OR(ISNUMBER(FIND(" m ",Table2[[#This Row],[loc?]])),ISNUMBER(FIND(" mm ",Table2[[#This Row],[loc?]])))</f>
        <v>0</v>
      </c>
      <c r="Q2032" s="6" t="b">
        <f>AND(OR(ISNUMBER(FIND(" m ",Table2[[#This Row],[loc?]])),ISNUMBER(FIND(" mm ",Table2[[#This Row],[loc?]]))),SUBSTITUTE(SUBSTITUTE(Table2[[#This Row],[loc?]]," m ","")," mm ","")="")</f>
        <v>0</v>
      </c>
      <c r="R2032" s="36" cm="1">
        <f t="array" ref="R2032">AVERAGE(IF(Table2[[#This Row],[Min_aerobic_1]:[Min_aerobic_2]]="NA",0,Table2[[#This Row],[Min_aerobic_1]:[Min_aerobic_2]]))</f>
        <v>1.28626632609478E-4</v>
      </c>
    </row>
    <row r="2033" spans="1:18" x14ac:dyDescent="0.35">
      <c r="A2033" s="4" t="s">
        <v>6038</v>
      </c>
      <c r="B2033" s="4" t="s">
        <v>6039</v>
      </c>
      <c r="C2033" s="4" t="s">
        <v>6040</v>
      </c>
      <c r="D2033" s="4">
        <v>4.2782322809078099E-4</v>
      </c>
      <c r="E2033" s="4">
        <v>6.2149083057677201E-4</v>
      </c>
      <c r="F2033" s="4">
        <v>4.5701237452708E-4</v>
      </c>
      <c r="G2033" s="4">
        <v>4.3006492320448098E-4</v>
      </c>
      <c r="H2033" s="4">
        <v>6.24183649122493E-4</v>
      </c>
      <c r="I2033" s="4">
        <v>6.4943570201029003E-4</v>
      </c>
      <c r="J2033" s="4">
        <v>6.3975221669141399E-4</v>
      </c>
      <c r="K2033" s="4">
        <v>6.6854277314123403E-4</v>
      </c>
      <c r="L2033" s="4">
        <v>6.9527006126770901E-4</v>
      </c>
      <c r="M2033" s="4">
        <v>6.9083711343643302E-4</v>
      </c>
      <c r="N2033" s="4" t="b">
        <f>_xlfn.XLOOKUP(Table2[[#This Row],[Protein]],Table3[name],Table3[subloc_assigned],"")&lt;&gt;""</f>
        <v>1</v>
      </c>
      <c r="O2033" s="6" t="str" cm="1">
        <f t="array" ref="O2033">IF(Table2[[#This Row],[modeled?]]," "&amp;_xlfn.TEXTJOIN(" ",FALSE,_xlfn._xlws.FILTER(Table3[subloc_assigned],Table3[name]=Table2[[#This Row],[Protein]],""))&amp;" ","")</f>
        <v xml:space="preserve"> c </v>
      </c>
      <c r="P2033" s="6" t="b">
        <f>OR(ISNUMBER(FIND(" m ",Table2[[#This Row],[loc?]])),ISNUMBER(FIND(" mm ",Table2[[#This Row],[loc?]])))</f>
        <v>0</v>
      </c>
      <c r="Q2033" s="6" t="b">
        <f>AND(OR(ISNUMBER(FIND(" m ",Table2[[#This Row],[loc?]])),ISNUMBER(FIND(" mm ",Table2[[#This Row],[loc?]]))),SUBSTITUTE(SUBSTITUTE(Table2[[#This Row],[loc?]]," m ","")," mm ","")="")</f>
        <v>0</v>
      </c>
      <c r="R2033" s="36" cm="1">
        <f t="array" ref="R2033">AVERAGE(IF(Table2[[#This Row],[Min_aerobic_1]:[Min_aerobic_2]]="NA",0,Table2[[#This Row],[Min_aerobic_1]:[Min_aerobic_2]]))</f>
        <v>5.246570293337765E-4</v>
      </c>
    </row>
    <row r="2034" spans="1:18" x14ac:dyDescent="0.35">
      <c r="A2034" s="4" t="s">
        <v>6041</v>
      </c>
      <c r="B2034" s="4" t="s">
        <v>6042</v>
      </c>
      <c r="C2034" s="4" t="s">
        <v>6043</v>
      </c>
      <c r="D2034" s="6">
        <v>4.8286215059761599E-6</v>
      </c>
      <c r="E2034" s="6">
        <v>4.2240021659938397E-6</v>
      </c>
      <c r="F2034" s="6">
        <v>5.15314463637806E-6</v>
      </c>
      <c r="G2034" s="6">
        <v>5.2780003173819198E-6</v>
      </c>
      <c r="H2034" s="6">
        <v>4.1474003492508096E-6</v>
      </c>
      <c r="I2034" s="6">
        <v>4.2930473095294199E-6</v>
      </c>
      <c r="J2034" s="6">
        <v>4.3042368642165898E-6</v>
      </c>
      <c r="K2034" s="6">
        <v>5.0569034953574897E-6</v>
      </c>
      <c r="L2034" s="6">
        <v>5.1767180060028403E-6</v>
      </c>
      <c r="M2034" s="6">
        <v>5.3221380970461699E-6</v>
      </c>
      <c r="N2034" s="4" t="b">
        <f>_xlfn.XLOOKUP(Table2[[#This Row],[Protein]],Table3[name],Table3[subloc_assigned],"")&lt;&gt;""</f>
        <v>0</v>
      </c>
      <c r="O2034" s="6" t="str" cm="1">
        <f t="array" ref="O2034">IF(Table2[[#This Row],[modeled?]]," "&amp;_xlfn.TEXTJOIN(" ",FALSE,_xlfn._xlws.FILTER(Table3[subloc_assigned],Table3[name]=Table2[[#This Row],[Protein]],""))&amp;" ","")</f>
        <v/>
      </c>
      <c r="P2034" s="6" t="b">
        <f>OR(ISNUMBER(FIND(" m ",Table2[[#This Row],[loc?]])),ISNUMBER(FIND(" mm ",Table2[[#This Row],[loc?]])))</f>
        <v>0</v>
      </c>
      <c r="Q2034" s="6" t="b">
        <f>AND(OR(ISNUMBER(FIND(" m ",Table2[[#This Row],[loc?]])),ISNUMBER(FIND(" mm ",Table2[[#This Row],[loc?]]))),SUBSTITUTE(SUBSTITUTE(Table2[[#This Row],[loc?]]," m ","")," mm ","")="")</f>
        <v>0</v>
      </c>
      <c r="R2034" s="36" cm="1">
        <f t="array" ref="R2034">AVERAGE(IF(Table2[[#This Row],[Min_aerobic_1]:[Min_aerobic_2]]="NA",0,Table2[[#This Row],[Min_aerobic_1]:[Min_aerobic_2]]))</f>
        <v>4.5263118359849994E-6</v>
      </c>
    </row>
    <row r="2035" spans="1:18" x14ac:dyDescent="0.35">
      <c r="A2035" s="4" t="s">
        <v>6044</v>
      </c>
      <c r="B2035" s="4" t="s">
        <v>6045</v>
      </c>
      <c r="C2035" s="4" t="s">
        <v>6046</v>
      </c>
      <c r="D2035" s="4" t="s">
        <v>19</v>
      </c>
      <c r="E2035" s="4" t="s">
        <v>19</v>
      </c>
      <c r="F2035" s="4" t="s">
        <v>19</v>
      </c>
      <c r="G2035" s="4" t="s">
        <v>19</v>
      </c>
      <c r="H2035" s="6">
        <v>9.2622056222231096E-7</v>
      </c>
      <c r="I2035" s="6">
        <v>9.6763279940700095E-7</v>
      </c>
      <c r="J2035" s="6">
        <v>1.27625729816369E-6</v>
      </c>
      <c r="K2035" s="6">
        <v>1.17262696576327E-6</v>
      </c>
      <c r="L2035" s="6">
        <v>1.1839021555789399E-6</v>
      </c>
      <c r="M2035" s="6">
        <v>1.1574670387519899E-6</v>
      </c>
      <c r="N2035" s="4" t="b">
        <f>_xlfn.XLOOKUP(Table2[[#This Row],[Protein]],Table3[name],Table3[subloc_assigned],"")&lt;&gt;""</f>
        <v>0</v>
      </c>
      <c r="O2035" s="6" t="str" cm="1">
        <f t="array" ref="O2035">IF(Table2[[#This Row],[modeled?]]," "&amp;_xlfn.TEXTJOIN(" ",FALSE,_xlfn._xlws.FILTER(Table3[subloc_assigned],Table3[name]=Table2[[#This Row],[Protein]],""))&amp;" ","")</f>
        <v/>
      </c>
      <c r="P2035" s="6" t="b">
        <f>OR(ISNUMBER(FIND(" m ",Table2[[#This Row],[loc?]])),ISNUMBER(FIND(" mm ",Table2[[#This Row],[loc?]])))</f>
        <v>0</v>
      </c>
      <c r="Q2035" s="6" t="b">
        <f>AND(OR(ISNUMBER(FIND(" m ",Table2[[#This Row],[loc?]])),ISNUMBER(FIND(" mm ",Table2[[#This Row],[loc?]]))),SUBSTITUTE(SUBSTITUTE(Table2[[#This Row],[loc?]]," m ","")," mm ","")="")</f>
        <v>0</v>
      </c>
      <c r="R2035" s="36" cm="1">
        <f t="array" ref="R2035">AVERAGE(IF(Table2[[#This Row],[Min_aerobic_1]:[Min_aerobic_2]]="NA",0,Table2[[#This Row],[Min_aerobic_1]:[Min_aerobic_2]]))</f>
        <v>0</v>
      </c>
    </row>
    <row r="2036" spans="1:18" x14ac:dyDescent="0.35">
      <c r="A2036" s="4" t="s">
        <v>6047</v>
      </c>
      <c r="B2036" s="4" t="s">
        <v>6048</v>
      </c>
      <c r="C2036" s="4" t="s">
        <v>6049</v>
      </c>
      <c r="D2036" s="6">
        <v>1.9214738095894099E-5</v>
      </c>
      <c r="E2036" s="6">
        <v>1.92230412226073E-5</v>
      </c>
      <c r="F2036" s="6">
        <v>2.2490189765085102E-5</v>
      </c>
      <c r="G2036" s="6">
        <v>2.38151055565333E-5</v>
      </c>
      <c r="H2036" s="6">
        <v>2.7032113656818699E-5</v>
      </c>
      <c r="I2036" s="6">
        <v>2.6301086757330799E-5</v>
      </c>
      <c r="J2036" s="6">
        <v>2.8316072617007901E-5</v>
      </c>
      <c r="K2036" s="6">
        <v>2.7997232187982501E-5</v>
      </c>
      <c r="L2036" s="6">
        <v>3.1603948216739199E-5</v>
      </c>
      <c r="M2036" s="6">
        <v>3.2268298515345903E-5</v>
      </c>
      <c r="N2036" s="4" t="b">
        <f>_xlfn.XLOOKUP(Table2[[#This Row],[Protein]],Table3[name],Table3[subloc_assigned],"")&lt;&gt;""</f>
        <v>1</v>
      </c>
      <c r="O2036" s="6" t="str" cm="1">
        <f t="array" ref="O2036">IF(Table2[[#This Row],[modeled?]]," "&amp;_xlfn.TEXTJOIN(" ",FALSE,_xlfn._xlws.FILTER(Table3[subloc_assigned],Table3[name]=Table2[[#This Row],[Protein]],""))&amp;" ","")</f>
        <v xml:space="preserve"> c </v>
      </c>
      <c r="P2036" s="6" t="b">
        <f>OR(ISNUMBER(FIND(" m ",Table2[[#This Row],[loc?]])),ISNUMBER(FIND(" mm ",Table2[[#This Row],[loc?]])))</f>
        <v>0</v>
      </c>
      <c r="Q2036" s="6" t="b">
        <f>AND(OR(ISNUMBER(FIND(" m ",Table2[[#This Row],[loc?]])),ISNUMBER(FIND(" mm ",Table2[[#This Row],[loc?]]))),SUBSTITUTE(SUBSTITUTE(Table2[[#This Row],[loc?]]," m ","")," mm ","")="")</f>
        <v>0</v>
      </c>
      <c r="R2036" s="36" cm="1">
        <f t="array" ref="R2036">AVERAGE(IF(Table2[[#This Row],[Min_aerobic_1]:[Min_aerobic_2]]="NA",0,Table2[[#This Row],[Min_aerobic_1]:[Min_aerobic_2]]))</f>
        <v>1.92188896592507E-5</v>
      </c>
    </row>
    <row r="2037" spans="1:18" x14ac:dyDescent="0.35">
      <c r="A2037" s="4" t="s">
        <v>6050</v>
      </c>
      <c r="B2037" s="4" t="s">
        <v>6051</v>
      </c>
      <c r="C2037" s="4" t="s">
        <v>6052</v>
      </c>
      <c r="D2037" s="6">
        <v>1.18619867546617E-5</v>
      </c>
      <c r="E2037" s="6">
        <v>1.0314962251692499E-5</v>
      </c>
      <c r="F2037" s="6">
        <v>1.3528443436471201E-5</v>
      </c>
      <c r="G2037" s="6">
        <v>1.3375325331881601E-5</v>
      </c>
      <c r="H2037" s="4" t="s">
        <v>19</v>
      </c>
      <c r="I2037" s="4" t="s">
        <v>19</v>
      </c>
      <c r="J2037" s="4" t="s">
        <v>19</v>
      </c>
      <c r="K2037" s="4" t="s">
        <v>19</v>
      </c>
      <c r="L2037" s="4" t="s">
        <v>19</v>
      </c>
      <c r="M2037" s="4" t="s">
        <v>19</v>
      </c>
      <c r="N2037" s="4" t="b">
        <f>_xlfn.XLOOKUP(Table2[[#This Row],[Protein]],Table3[name],Table3[subloc_assigned],"")&lt;&gt;""</f>
        <v>1</v>
      </c>
      <c r="O2037" s="6" t="str" cm="1">
        <f t="array" ref="O2037">IF(Table2[[#This Row],[modeled?]]," "&amp;_xlfn.TEXTJOIN(" ",FALSE,_xlfn._xlws.FILTER(Table3[subloc_assigned],Table3[name]=Table2[[#This Row],[Protein]],""))&amp;" ","")</f>
        <v xml:space="preserve"> vm </v>
      </c>
      <c r="P2037" s="6" t="b">
        <f>OR(ISNUMBER(FIND(" m ",Table2[[#This Row],[loc?]])),ISNUMBER(FIND(" mm ",Table2[[#This Row],[loc?]])))</f>
        <v>0</v>
      </c>
      <c r="Q2037" s="6" t="b">
        <f>AND(OR(ISNUMBER(FIND(" m ",Table2[[#This Row],[loc?]])),ISNUMBER(FIND(" mm ",Table2[[#This Row],[loc?]]))),SUBSTITUTE(SUBSTITUTE(Table2[[#This Row],[loc?]]," m ","")," mm ","")="")</f>
        <v>0</v>
      </c>
      <c r="R2037" s="36" cm="1">
        <f t="array" ref="R2037">AVERAGE(IF(Table2[[#This Row],[Min_aerobic_1]:[Min_aerobic_2]]="NA",0,Table2[[#This Row],[Min_aerobic_1]:[Min_aerobic_2]]))</f>
        <v>1.10884745031771E-5</v>
      </c>
    </row>
    <row r="2038" spans="1:18" x14ac:dyDescent="0.35">
      <c r="A2038" s="4" t="s">
        <v>6053</v>
      </c>
      <c r="B2038" s="4" t="s">
        <v>6054</v>
      </c>
      <c r="C2038" s="4" t="s">
        <v>6055</v>
      </c>
      <c r="D2038" s="6">
        <v>8.7051273566314896E-5</v>
      </c>
      <c r="E2038" s="6">
        <v>7.2595115263689806E-5</v>
      </c>
      <c r="F2038" s="6">
        <v>8.7921549845172296E-5</v>
      </c>
      <c r="G2038" s="6">
        <v>8.5281644959525998E-5</v>
      </c>
      <c r="H2038" s="6">
        <v>5.5343779603503297E-5</v>
      </c>
      <c r="I2038" s="6">
        <v>5.7009334619232499E-5</v>
      </c>
      <c r="J2038" s="6">
        <v>5.70458679003444E-5</v>
      </c>
      <c r="K2038" s="6">
        <v>5.6267450595574303E-5</v>
      </c>
      <c r="L2038" s="6">
        <v>5.9819119049033399E-5</v>
      </c>
      <c r="M2038" s="6">
        <v>6.2536598218558903E-5</v>
      </c>
      <c r="N2038" s="4" t="b">
        <f>_xlfn.XLOOKUP(Table2[[#This Row],[Protein]],Table3[name],Table3[subloc_assigned],"")&lt;&gt;""</f>
        <v>0</v>
      </c>
      <c r="O2038" s="6" t="str" cm="1">
        <f t="array" ref="O2038">IF(Table2[[#This Row],[modeled?]]," "&amp;_xlfn.TEXTJOIN(" ",FALSE,_xlfn._xlws.FILTER(Table3[subloc_assigned],Table3[name]=Table2[[#This Row],[Protein]],""))&amp;" ","")</f>
        <v/>
      </c>
      <c r="P2038" s="6" t="b">
        <f>OR(ISNUMBER(FIND(" m ",Table2[[#This Row],[loc?]])),ISNUMBER(FIND(" mm ",Table2[[#This Row],[loc?]])))</f>
        <v>0</v>
      </c>
      <c r="Q2038" s="6" t="b">
        <f>AND(OR(ISNUMBER(FIND(" m ",Table2[[#This Row],[loc?]])),ISNUMBER(FIND(" mm ",Table2[[#This Row],[loc?]]))),SUBSTITUTE(SUBSTITUTE(Table2[[#This Row],[loc?]]," m ","")," mm ","")="")</f>
        <v>0</v>
      </c>
      <c r="R2038" s="36" cm="1">
        <f t="array" ref="R2038">AVERAGE(IF(Table2[[#This Row],[Min_aerobic_1]:[Min_aerobic_2]]="NA",0,Table2[[#This Row],[Min_aerobic_1]:[Min_aerobic_2]]))</f>
        <v>7.9823194415002351E-5</v>
      </c>
    </row>
    <row r="2039" spans="1:18" x14ac:dyDescent="0.35">
      <c r="A2039" s="4" t="s">
        <v>6056</v>
      </c>
      <c r="B2039" s="4" t="s">
        <v>6057</v>
      </c>
      <c r="C2039" s="4" t="s">
        <v>6058</v>
      </c>
      <c r="D2039" s="6">
        <v>1.83580161397916E-6</v>
      </c>
      <c r="E2039" s="6">
        <v>1.6337363333390001E-6</v>
      </c>
      <c r="F2039" s="6">
        <v>1.6893831883675601E-6</v>
      </c>
      <c r="G2039" s="6">
        <v>1.6703042485009599E-6</v>
      </c>
      <c r="H2039" s="6">
        <v>9.5846196541545505E-7</v>
      </c>
      <c r="I2039" s="6">
        <v>8.0850621637125397E-7</v>
      </c>
      <c r="J2039" s="6">
        <v>9.9869447096420801E-7</v>
      </c>
      <c r="K2039" s="6">
        <v>9.8232971691844493E-7</v>
      </c>
      <c r="L2039" s="6">
        <v>9.802631867517981E-7</v>
      </c>
      <c r="M2039" s="6">
        <v>8.5604531917462898E-7</v>
      </c>
      <c r="N2039" s="4" t="b">
        <f>_xlfn.XLOOKUP(Table2[[#This Row],[Protein]],Table3[name],Table3[subloc_assigned],"")&lt;&gt;""</f>
        <v>0</v>
      </c>
      <c r="O2039" s="6" t="str" cm="1">
        <f t="array" ref="O2039">IF(Table2[[#This Row],[modeled?]]," "&amp;_xlfn.TEXTJOIN(" ",FALSE,_xlfn._xlws.FILTER(Table3[subloc_assigned],Table3[name]=Table2[[#This Row],[Protein]],""))&amp;" ","")</f>
        <v/>
      </c>
      <c r="P2039" s="6" t="b">
        <f>OR(ISNUMBER(FIND(" m ",Table2[[#This Row],[loc?]])),ISNUMBER(FIND(" mm ",Table2[[#This Row],[loc?]])))</f>
        <v>0</v>
      </c>
      <c r="Q2039" s="6" t="b">
        <f>AND(OR(ISNUMBER(FIND(" m ",Table2[[#This Row],[loc?]])),ISNUMBER(FIND(" mm ",Table2[[#This Row],[loc?]]))),SUBSTITUTE(SUBSTITUTE(Table2[[#This Row],[loc?]]," m ","")," mm ","")="")</f>
        <v>0</v>
      </c>
      <c r="R2039" s="36" cm="1">
        <f t="array" ref="R2039">AVERAGE(IF(Table2[[#This Row],[Min_aerobic_1]:[Min_aerobic_2]]="NA",0,Table2[[#This Row],[Min_aerobic_1]:[Min_aerobic_2]]))</f>
        <v>1.73476897365908E-6</v>
      </c>
    </row>
    <row r="2040" spans="1:18" x14ac:dyDescent="0.35">
      <c r="A2040" s="4" t="s">
        <v>6059</v>
      </c>
      <c r="B2040" s="4" t="s">
        <v>6060</v>
      </c>
      <c r="C2040" s="4" t="s">
        <v>6060</v>
      </c>
      <c r="D2040" s="6">
        <v>1.68017670867898E-5</v>
      </c>
      <c r="E2040" s="6">
        <v>1.49113825911492E-5</v>
      </c>
      <c r="F2040" s="6">
        <v>1.6518961410393699E-5</v>
      </c>
      <c r="G2040" s="6">
        <v>1.6942765006071899E-5</v>
      </c>
      <c r="H2040" s="6">
        <v>2.0939701113513201E-5</v>
      </c>
      <c r="I2040" s="6">
        <v>1.03462050168582E-5</v>
      </c>
      <c r="J2040" s="6">
        <v>2.0438242881684301E-5</v>
      </c>
      <c r="K2040" s="6">
        <v>1.3136471840480799E-5</v>
      </c>
      <c r="L2040" s="6">
        <v>1.12908897085607E-5</v>
      </c>
      <c r="M2040" s="6">
        <v>1.25643154000547E-5</v>
      </c>
      <c r="N2040" s="4" t="b">
        <f>_xlfn.XLOOKUP(Table2[[#This Row],[Protein]],Table3[name],Table3[subloc_assigned],"")&lt;&gt;""</f>
        <v>0</v>
      </c>
      <c r="O2040" s="6" t="str" cm="1">
        <f t="array" ref="O2040">IF(Table2[[#This Row],[modeled?]]," "&amp;_xlfn.TEXTJOIN(" ",FALSE,_xlfn._xlws.FILTER(Table3[subloc_assigned],Table3[name]=Table2[[#This Row],[Protein]],""))&amp;" ","")</f>
        <v/>
      </c>
      <c r="P2040" s="6" t="b">
        <f>OR(ISNUMBER(FIND(" m ",Table2[[#This Row],[loc?]])),ISNUMBER(FIND(" mm ",Table2[[#This Row],[loc?]])))</f>
        <v>0</v>
      </c>
      <c r="Q2040" s="6" t="b">
        <f>AND(OR(ISNUMBER(FIND(" m ",Table2[[#This Row],[loc?]])),ISNUMBER(FIND(" mm ",Table2[[#This Row],[loc?]]))),SUBSTITUTE(SUBSTITUTE(Table2[[#This Row],[loc?]]," m ","")," mm ","")="")</f>
        <v>0</v>
      </c>
      <c r="R2040" s="36" cm="1">
        <f t="array" ref="R2040">AVERAGE(IF(Table2[[#This Row],[Min_aerobic_1]:[Min_aerobic_2]]="NA",0,Table2[[#This Row],[Min_aerobic_1]:[Min_aerobic_2]]))</f>
        <v>1.5856574838969501E-5</v>
      </c>
    </row>
    <row r="2041" spans="1:18" x14ac:dyDescent="0.35">
      <c r="A2041" s="4" t="s">
        <v>6061</v>
      </c>
      <c r="B2041" s="4" t="s">
        <v>6062</v>
      </c>
      <c r="C2041" s="4" t="s">
        <v>6063</v>
      </c>
      <c r="D2041" s="4" t="s">
        <v>19</v>
      </c>
      <c r="E2041" s="4" t="s">
        <v>19</v>
      </c>
      <c r="F2041" s="4" t="s">
        <v>19</v>
      </c>
      <c r="G2041" s="4" t="s">
        <v>19</v>
      </c>
      <c r="H2041" s="6">
        <v>1.2337825680198901E-6</v>
      </c>
      <c r="I2041" s="6">
        <v>1.26668796467593E-6</v>
      </c>
      <c r="J2041" s="6">
        <v>1.2436899048897499E-6</v>
      </c>
      <c r="K2041" s="6">
        <v>1.38453264816916E-6</v>
      </c>
      <c r="L2041" s="6">
        <v>1.37895930629956E-6</v>
      </c>
      <c r="M2041" s="6">
        <v>1.33495038158825E-6</v>
      </c>
      <c r="N2041" s="4" t="b">
        <f>_xlfn.XLOOKUP(Table2[[#This Row],[Protein]],Table3[name],Table3[subloc_assigned],"")&lt;&gt;""</f>
        <v>0</v>
      </c>
      <c r="O2041" s="6" t="str" cm="1">
        <f t="array" ref="O2041">IF(Table2[[#This Row],[modeled?]]," "&amp;_xlfn.TEXTJOIN(" ",FALSE,_xlfn._xlws.FILTER(Table3[subloc_assigned],Table3[name]=Table2[[#This Row],[Protein]],""))&amp;" ","")</f>
        <v/>
      </c>
      <c r="P2041" s="6" t="b">
        <f>OR(ISNUMBER(FIND(" m ",Table2[[#This Row],[loc?]])),ISNUMBER(FIND(" mm ",Table2[[#This Row],[loc?]])))</f>
        <v>0</v>
      </c>
      <c r="Q2041" s="6" t="b">
        <f>AND(OR(ISNUMBER(FIND(" m ",Table2[[#This Row],[loc?]])),ISNUMBER(FIND(" mm ",Table2[[#This Row],[loc?]]))),SUBSTITUTE(SUBSTITUTE(Table2[[#This Row],[loc?]]," m ","")," mm ","")="")</f>
        <v>0</v>
      </c>
      <c r="R2041" s="36" cm="1">
        <f t="array" ref="R2041">AVERAGE(IF(Table2[[#This Row],[Min_aerobic_1]:[Min_aerobic_2]]="NA",0,Table2[[#This Row],[Min_aerobic_1]:[Min_aerobic_2]]))</f>
        <v>0</v>
      </c>
    </row>
    <row r="2042" spans="1:18" x14ac:dyDescent="0.35">
      <c r="A2042" s="4" t="s">
        <v>6064</v>
      </c>
      <c r="B2042" s="4" t="s">
        <v>6065</v>
      </c>
      <c r="C2042" s="4" t="s">
        <v>6066</v>
      </c>
      <c r="D2042" s="6">
        <v>7.75906634863878E-5</v>
      </c>
      <c r="E2042" s="6">
        <v>6.6287075466239497E-5</v>
      </c>
      <c r="F2042" s="6">
        <v>8.7791702161958704E-5</v>
      </c>
      <c r="G2042" s="6">
        <v>8.8984588292696201E-5</v>
      </c>
      <c r="H2042" s="6">
        <v>4.2388179610173503E-5</v>
      </c>
      <c r="I2042" s="6">
        <v>4.4076715037135502E-5</v>
      </c>
      <c r="J2042" s="6">
        <v>4.4901918343101402E-5</v>
      </c>
      <c r="K2042" s="6">
        <v>5.2648497669144998E-5</v>
      </c>
      <c r="L2042" s="6">
        <v>5.3605766428354002E-5</v>
      </c>
      <c r="M2042" s="6">
        <v>5.3512759877168999E-5</v>
      </c>
      <c r="N2042" s="4" t="b">
        <f>_xlfn.XLOOKUP(Table2[[#This Row],[Protein]],Table3[name],Table3[subloc_assigned],"")&lt;&gt;""</f>
        <v>0</v>
      </c>
      <c r="O2042" s="6" t="str" cm="1">
        <f t="array" ref="O2042">IF(Table2[[#This Row],[modeled?]]," "&amp;_xlfn.TEXTJOIN(" ",FALSE,_xlfn._xlws.FILTER(Table3[subloc_assigned],Table3[name]=Table2[[#This Row],[Protein]],""))&amp;" ","")</f>
        <v/>
      </c>
      <c r="P2042" s="6" t="b">
        <f>OR(ISNUMBER(FIND(" m ",Table2[[#This Row],[loc?]])),ISNUMBER(FIND(" mm ",Table2[[#This Row],[loc?]])))</f>
        <v>0</v>
      </c>
      <c r="Q2042" s="6" t="b">
        <f>AND(OR(ISNUMBER(FIND(" m ",Table2[[#This Row],[loc?]])),ISNUMBER(FIND(" mm ",Table2[[#This Row],[loc?]]))),SUBSTITUTE(SUBSTITUTE(Table2[[#This Row],[loc?]]," m ","")," mm ","")="")</f>
        <v>0</v>
      </c>
      <c r="R2042" s="36" cm="1">
        <f t="array" ref="R2042">AVERAGE(IF(Table2[[#This Row],[Min_aerobic_1]:[Min_aerobic_2]]="NA",0,Table2[[#This Row],[Min_aerobic_1]:[Min_aerobic_2]]))</f>
        <v>7.1938869476313648E-5</v>
      </c>
    </row>
    <row r="2043" spans="1:18" x14ac:dyDescent="0.35">
      <c r="A2043" s="4" t="s">
        <v>6067</v>
      </c>
      <c r="B2043" s="4" t="s">
        <v>6068</v>
      </c>
      <c r="C2043" s="4" t="s">
        <v>6069</v>
      </c>
      <c r="D2043" s="6">
        <v>4.988012879673E-6</v>
      </c>
      <c r="E2043" s="6">
        <v>4.4692923756023104E-6</v>
      </c>
      <c r="F2043" s="6">
        <v>3.17767399735046E-6</v>
      </c>
      <c r="G2043" s="6">
        <v>3.0727770376255398E-6</v>
      </c>
      <c r="H2043" s="6">
        <v>3.78151684364331E-6</v>
      </c>
      <c r="I2043" s="6">
        <v>3.6732439499151999E-6</v>
      </c>
      <c r="J2043" s="6">
        <v>4.1471029059446903E-6</v>
      </c>
      <c r="K2043" s="6">
        <v>2.8743817914878601E-6</v>
      </c>
      <c r="L2043" s="6">
        <v>2.6524095715483E-6</v>
      </c>
      <c r="M2043" s="6">
        <v>2.9080603071194599E-6</v>
      </c>
      <c r="N2043" s="4" t="b">
        <f>_xlfn.XLOOKUP(Table2[[#This Row],[Protein]],Table3[name],Table3[subloc_assigned],"")&lt;&gt;""</f>
        <v>0</v>
      </c>
      <c r="O2043" s="6" t="str" cm="1">
        <f t="array" ref="O2043">IF(Table2[[#This Row],[modeled?]]," "&amp;_xlfn.TEXTJOIN(" ",FALSE,_xlfn._xlws.FILTER(Table3[subloc_assigned],Table3[name]=Table2[[#This Row],[Protein]],""))&amp;" ","")</f>
        <v/>
      </c>
      <c r="P2043" s="6" t="b">
        <f>OR(ISNUMBER(FIND(" m ",Table2[[#This Row],[loc?]])),ISNUMBER(FIND(" mm ",Table2[[#This Row],[loc?]])))</f>
        <v>0</v>
      </c>
      <c r="Q2043" s="6" t="b">
        <f>AND(OR(ISNUMBER(FIND(" m ",Table2[[#This Row],[loc?]])),ISNUMBER(FIND(" mm ",Table2[[#This Row],[loc?]]))),SUBSTITUTE(SUBSTITUTE(Table2[[#This Row],[loc?]]," m ","")," mm ","")="")</f>
        <v>0</v>
      </c>
      <c r="R2043" s="36" cm="1">
        <f t="array" ref="R2043">AVERAGE(IF(Table2[[#This Row],[Min_aerobic_1]:[Min_aerobic_2]]="NA",0,Table2[[#This Row],[Min_aerobic_1]:[Min_aerobic_2]]))</f>
        <v>4.7286526276376552E-6</v>
      </c>
    </row>
    <row r="2044" spans="1:18" x14ac:dyDescent="0.35">
      <c r="A2044" s="4" t="s">
        <v>6070</v>
      </c>
      <c r="B2044" s="4" t="s">
        <v>6071</v>
      </c>
      <c r="C2044" s="4" t="s">
        <v>6072</v>
      </c>
      <c r="D2044" s="4">
        <v>1.5932385703302E-4</v>
      </c>
      <c r="E2044" s="4">
        <v>1.3379547365098999E-4</v>
      </c>
      <c r="F2044" s="4">
        <v>1.8939312988429599E-4</v>
      </c>
      <c r="G2044" s="4">
        <v>1.8998458510152799E-4</v>
      </c>
      <c r="H2044" s="6">
        <v>7.6496763353485302E-5</v>
      </c>
      <c r="I2044" s="6">
        <v>7.8417582615701795E-5</v>
      </c>
      <c r="J2044" s="6">
        <v>7.8388151399619494E-5</v>
      </c>
      <c r="K2044" s="4">
        <v>1.03180579720235E-4</v>
      </c>
      <c r="L2044" s="4">
        <v>1.0654345024393601E-4</v>
      </c>
      <c r="M2044" s="4">
        <v>1.0600825416507E-4</v>
      </c>
      <c r="N2044" s="4" t="b">
        <f>_xlfn.XLOOKUP(Table2[[#This Row],[Protein]],Table3[name],Table3[subloc_assigned],"")&lt;&gt;""</f>
        <v>0</v>
      </c>
      <c r="O2044" s="6" t="str" cm="1">
        <f t="array" ref="O2044">IF(Table2[[#This Row],[modeled?]]," "&amp;_xlfn.TEXTJOIN(" ",FALSE,_xlfn._xlws.FILTER(Table3[subloc_assigned],Table3[name]=Table2[[#This Row],[Protein]],""))&amp;" ","")</f>
        <v/>
      </c>
      <c r="P2044" s="6" t="b">
        <f>OR(ISNUMBER(FIND(" m ",Table2[[#This Row],[loc?]])),ISNUMBER(FIND(" mm ",Table2[[#This Row],[loc?]])))</f>
        <v>0</v>
      </c>
      <c r="Q2044" s="6" t="b">
        <f>AND(OR(ISNUMBER(FIND(" m ",Table2[[#This Row],[loc?]])),ISNUMBER(FIND(" mm ",Table2[[#This Row],[loc?]]))),SUBSTITUTE(SUBSTITUTE(Table2[[#This Row],[loc?]]," m ","")," mm ","")="")</f>
        <v>0</v>
      </c>
      <c r="R2044" s="36" cm="1">
        <f t="array" ref="R2044">AVERAGE(IF(Table2[[#This Row],[Min_aerobic_1]:[Min_aerobic_2]]="NA",0,Table2[[#This Row],[Min_aerobic_1]:[Min_aerobic_2]]))</f>
        <v>1.4655966534200501E-4</v>
      </c>
    </row>
    <row r="2045" spans="1:18" x14ac:dyDescent="0.35">
      <c r="A2045" s="4" t="s">
        <v>6073</v>
      </c>
      <c r="B2045" s="4" t="s">
        <v>6074</v>
      </c>
      <c r="C2045" s="4" t="s">
        <v>6075</v>
      </c>
      <c r="D2045" s="6">
        <v>2.2342998901729399E-5</v>
      </c>
      <c r="E2045" s="6">
        <v>2.6246500618237802E-5</v>
      </c>
      <c r="F2045" s="6">
        <v>2.6553619271947E-5</v>
      </c>
      <c r="G2045" s="6">
        <v>2.8813234408370901E-5</v>
      </c>
      <c r="H2045" s="6">
        <v>9.3286511576362199E-6</v>
      </c>
      <c r="I2045" s="6">
        <v>7.9664808528580006E-6</v>
      </c>
      <c r="J2045" s="6">
        <v>8.4460470270055706E-6</v>
      </c>
      <c r="K2045" s="6">
        <v>8.3424917319986094E-6</v>
      </c>
      <c r="L2045" s="6">
        <v>9.0042865944131105E-6</v>
      </c>
      <c r="M2045" s="6">
        <v>8.7544576160907708E-6</v>
      </c>
      <c r="N2045" s="4" t="b">
        <f>_xlfn.XLOOKUP(Table2[[#This Row],[Protein]],Table3[name],Table3[subloc_assigned],"")&lt;&gt;""</f>
        <v>1</v>
      </c>
      <c r="O2045" s="6" t="str" cm="1">
        <f t="array" ref="O2045">IF(Table2[[#This Row],[modeled?]]," "&amp;_xlfn.TEXTJOIN(" ",FALSE,_xlfn._xlws.FILTER(Table3[subloc_assigned],Table3[name]=Table2[[#This Row],[Protein]],""))&amp;" ","")</f>
        <v xml:space="preserve"> m </v>
      </c>
      <c r="P2045" s="6" t="b">
        <f>OR(ISNUMBER(FIND(" m ",Table2[[#This Row],[loc?]])),ISNUMBER(FIND(" mm ",Table2[[#This Row],[loc?]])))</f>
        <v>1</v>
      </c>
      <c r="Q2045" s="6" t="b">
        <f>AND(OR(ISNUMBER(FIND(" m ",Table2[[#This Row],[loc?]])),ISNUMBER(FIND(" mm ",Table2[[#This Row],[loc?]]))),SUBSTITUTE(SUBSTITUTE(Table2[[#This Row],[loc?]]," m ","")," mm ","")="")</f>
        <v>1</v>
      </c>
      <c r="R2045" s="36" cm="1">
        <f t="array" ref="R2045">AVERAGE(IF(Table2[[#This Row],[Min_aerobic_1]:[Min_aerobic_2]]="NA",0,Table2[[#This Row],[Min_aerobic_1]:[Min_aerobic_2]]))</f>
        <v>2.4294749759983599E-5</v>
      </c>
    </row>
    <row r="2046" spans="1:18" x14ac:dyDescent="0.35">
      <c r="A2046" s="4" t="s">
        <v>6076</v>
      </c>
      <c r="B2046" s="4" t="s">
        <v>6077</v>
      </c>
      <c r="C2046" s="4" t="s">
        <v>6078</v>
      </c>
      <c r="D2046" s="4" t="s">
        <v>19</v>
      </c>
      <c r="E2046" s="4" t="s">
        <v>19</v>
      </c>
      <c r="F2046" s="4" t="s">
        <v>19</v>
      </c>
      <c r="G2046" s="4" t="s">
        <v>19</v>
      </c>
      <c r="H2046" s="6">
        <v>1.60727259557863E-5</v>
      </c>
      <c r="I2046" s="6">
        <v>1.34466030636767E-5</v>
      </c>
      <c r="J2046" s="6">
        <v>1.5426977260611601E-5</v>
      </c>
      <c r="K2046" s="6">
        <v>1.78951984753727E-5</v>
      </c>
      <c r="L2046" s="6">
        <v>1.6882128427505601E-5</v>
      </c>
      <c r="M2046" s="6">
        <v>1.6530434621480701E-5</v>
      </c>
      <c r="N2046" s="4" t="b">
        <f>_xlfn.XLOOKUP(Table2[[#This Row],[Protein]],Table3[name],Table3[subloc_assigned],"")&lt;&gt;""</f>
        <v>0</v>
      </c>
      <c r="O2046" s="6" t="str" cm="1">
        <f t="array" ref="O2046">IF(Table2[[#This Row],[modeled?]]," "&amp;_xlfn.TEXTJOIN(" ",FALSE,_xlfn._xlws.FILTER(Table3[subloc_assigned],Table3[name]=Table2[[#This Row],[Protein]],""))&amp;" ","")</f>
        <v/>
      </c>
      <c r="P2046" s="6" t="b">
        <f>OR(ISNUMBER(FIND(" m ",Table2[[#This Row],[loc?]])),ISNUMBER(FIND(" mm ",Table2[[#This Row],[loc?]])))</f>
        <v>0</v>
      </c>
      <c r="Q2046" s="6" t="b">
        <f>AND(OR(ISNUMBER(FIND(" m ",Table2[[#This Row],[loc?]])),ISNUMBER(FIND(" mm ",Table2[[#This Row],[loc?]]))),SUBSTITUTE(SUBSTITUTE(Table2[[#This Row],[loc?]]," m ","")," mm ","")="")</f>
        <v>0</v>
      </c>
      <c r="R2046" s="36" cm="1">
        <f t="array" ref="R2046">AVERAGE(IF(Table2[[#This Row],[Min_aerobic_1]:[Min_aerobic_2]]="NA",0,Table2[[#This Row],[Min_aerobic_1]:[Min_aerobic_2]]))</f>
        <v>0</v>
      </c>
    </row>
    <row r="2047" spans="1:18" x14ac:dyDescent="0.35">
      <c r="A2047" s="4" t="s">
        <v>6079</v>
      </c>
      <c r="B2047" s="4" t="s">
        <v>6080</v>
      </c>
      <c r="C2047" s="4" t="s">
        <v>6081</v>
      </c>
      <c r="D2047" s="6">
        <v>2.3176080659143399E-6</v>
      </c>
      <c r="E2047" s="6">
        <v>2.0369428838270402E-6</v>
      </c>
      <c r="F2047" s="6">
        <v>2.0473339011461402E-6</v>
      </c>
      <c r="G2047" s="6">
        <v>4.7643307665616899E-6</v>
      </c>
      <c r="H2047" s="6">
        <v>4.03063958851122E-6</v>
      </c>
      <c r="I2047" s="6">
        <v>4.0674236955592801E-6</v>
      </c>
      <c r="J2047" s="6">
        <v>4.3400328917453296E-6</v>
      </c>
      <c r="K2047" s="6">
        <v>4.1329770725552901E-6</v>
      </c>
      <c r="L2047" s="6">
        <v>4.4321408030898899E-6</v>
      </c>
      <c r="M2047" s="6">
        <v>4.3333853874806898E-6</v>
      </c>
      <c r="N2047" s="4" t="b">
        <f>_xlfn.XLOOKUP(Table2[[#This Row],[Protein]],Table3[name],Table3[subloc_assigned],"")&lt;&gt;""</f>
        <v>0</v>
      </c>
      <c r="O2047" s="6" t="str" cm="1">
        <f t="array" ref="O2047">IF(Table2[[#This Row],[modeled?]]," "&amp;_xlfn.TEXTJOIN(" ",FALSE,_xlfn._xlws.FILTER(Table3[subloc_assigned],Table3[name]=Table2[[#This Row],[Protein]],""))&amp;" ","")</f>
        <v/>
      </c>
      <c r="P2047" s="6" t="b">
        <f>OR(ISNUMBER(FIND(" m ",Table2[[#This Row],[loc?]])),ISNUMBER(FIND(" mm ",Table2[[#This Row],[loc?]])))</f>
        <v>0</v>
      </c>
      <c r="Q2047" s="6" t="b">
        <f>AND(OR(ISNUMBER(FIND(" m ",Table2[[#This Row],[loc?]])),ISNUMBER(FIND(" mm ",Table2[[#This Row],[loc?]]))),SUBSTITUTE(SUBSTITUTE(Table2[[#This Row],[loc?]]," m ","")," mm ","")="")</f>
        <v>0</v>
      </c>
      <c r="R2047" s="36" cm="1">
        <f t="array" ref="R2047">AVERAGE(IF(Table2[[#This Row],[Min_aerobic_1]:[Min_aerobic_2]]="NA",0,Table2[[#This Row],[Min_aerobic_1]:[Min_aerobic_2]]))</f>
        <v>2.1772754748706898E-6</v>
      </c>
    </row>
    <row r="2048" spans="1:18" x14ac:dyDescent="0.35">
      <c r="A2048" s="4" t="s">
        <v>6082</v>
      </c>
      <c r="B2048" s="4" t="s">
        <v>6083</v>
      </c>
      <c r="C2048" s="4" t="s">
        <v>6084</v>
      </c>
      <c r="D2048" s="6">
        <v>8.1140886931978801E-5</v>
      </c>
      <c r="E2048" s="6">
        <v>8.0341658303789297E-5</v>
      </c>
      <c r="F2048" s="6">
        <v>8.90050697166195E-5</v>
      </c>
      <c r="G2048" s="6">
        <v>8.7916871186252102E-5</v>
      </c>
      <c r="H2048" s="6">
        <v>6.1158289206187305E-5</v>
      </c>
      <c r="I2048" s="6">
        <v>4.7729751331688498E-5</v>
      </c>
      <c r="J2048" s="6">
        <v>5.6792968776406597E-5</v>
      </c>
      <c r="K2048" s="6">
        <v>6.3160948235918806E-5</v>
      </c>
      <c r="L2048" s="6">
        <v>6.4684799788815897E-5</v>
      </c>
      <c r="M2048" s="6">
        <v>5.4796678946964E-5</v>
      </c>
      <c r="N2048" s="4" t="b">
        <f>_xlfn.XLOOKUP(Table2[[#This Row],[Protein]],Table3[name],Table3[subloc_assigned],"")&lt;&gt;""</f>
        <v>0</v>
      </c>
      <c r="O2048" s="6" t="str" cm="1">
        <f t="array" ref="O2048">IF(Table2[[#This Row],[modeled?]]," "&amp;_xlfn.TEXTJOIN(" ",FALSE,_xlfn._xlws.FILTER(Table3[subloc_assigned],Table3[name]=Table2[[#This Row],[Protein]],""))&amp;" ","")</f>
        <v/>
      </c>
      <c r="P2048" s="6" t="b">
        <f>OR(ISNUMBER(FIND(" m ",Table2[[#This Row],[loc?]])),ISNUMBER(FIND(" mm ",Table2[[#This Row],[loc?]])))</f>
        <v>0</v>
      </c>
      <c r="Q2048" s="6" t="b">
        <f>AND(OR(ISNUMBER(FIND(" m ",Table2[[#This Row],[loc?]])),ISNUMBER(FIND(" mm ",Table2[[#This Row],[loc?]]))),SUBSTITUTE(SUBSTITUTE(Table2[[#This Row],[loc?]]," m ","")," mm ","")="")</f>
        <v>0</v>
      </c>
      <c r="R2048" s="36" cm="1">
        <f t="array" ref="R2048">AVERAGE(IF(Table2[[#This Row],[Min_aerobic_1]:[Min_aerobic_2]]="NA",0,Table2[[#This Row],[Min_aerobic_1]:[Min_aerobic_2]]))</f>
        <v>8.0741272617884056E-5</v>
      </c>
    </row>
    <row r="2049" spans="1:18" x14ac:dyDescent="0.35">
      <c r="A2049" s="4" t="s">
        <v>6085</v>
      </c>
      <c r="B2049" s="4" t="s">
        <v>6086</v>
      </c>
      <c r="C2049" s="4" t="s">
        <v>6087</v>
      </c>
      <c r="D2049" s="6">
        <v>1.54849131337814E-5</v>
      </c>
      <c r="E2049" s="6">
        <v>1.3450536390988101E-5</v>
      </c>
      <c r="F2049" s="6">
        <v>1.63678869403006E-5</v>
      </c>
      <c r="G2049" s="6">
        <v>1.6639331158132899E-5</v>
      </c>
      <c r="H2049" s="6">
        <v>3.2004961101592403E-5</v>
      </c>
      <c r="I2049" s="6">
        <v>2.77834914407333E-5</v>
      </c>
      <c r="J2049" s="6">
        <v>3.24782398474581E-5</v>
      </c>
      <c r="K2049" s="6">
        <v>2.5409572768778201E-5</v>
      </c>
      <c r="L2049" s="6">
        <v>2.72372629059081E-5</v>
      </c>
      <c r="M2049" s="6">
        <v>2.77679907068187E-5</v>
      </c>
      <c r="N2049" s="4" t="b">
        <f>_xlfn.XLOOKUP(Table2[[#This Row],[Protein]],Table3[name],Table3[subloc_assigned],"")&lt;&gt;""</f>
        <v>0</v>
      </c>
      <c r="O2049" s="6" t="str" cm="1">
        <f t="array" ref="O2049">IF(Table2[[#This Row],[modeled?]]," "&amp;_xlfn.TEXTJOIN(" ",FALSE,_xlfn._xlws.FILTER(Table3[subloc_assigned],Table3[name]=Table2[[#This Row],[Protein]],""))&amp;" ","")</f>
        <v/>
      </c>
      <c r="P2049" s="6" t="b">
        <f>OR(ISNUMBER(FIND(" m ",Table2[[#This Row],[loc?]])),ISNUMBER(FIND(" mm ",Table2[[#This Row],[loc?]])))</f>
        <v>0</v>
      </c>
      <c r="Q2049" s="6" t="b">
        <f>AND(OR(ISNUMBER(FIND(" m ",Table2[[#This Row],[loc?]])),ISNUMBER(FIND(" mm ",Table2[[#This Row],[loc?]]))),SUBSTITUTE(SUBSTITUTE(Table2[[#This Row],[loc?]]," m ","")," mm ","")="")</f>
        <v>0</v>
      </c>
      <c r="R2049" s="36" cm="1">
        <f t="array" ref="R2049">AVERAGE(IF(Table2[[#This Row],[Min_aerobic_1]:[Min_aerobic_2]]="NA",0,Table2[[#This Row],[Min_aerobic_1]:[Min_aerobic_2]]))</f>
        <v>1.446772476238475E-5</v>
      </c>
    </row>
    <row r="2050" spans="1:18" x14ac:dyDescent="0.35">
      <c r="A2050" s="4" t="s">
        <v>6088</v>
      </c>
      <c r="B2050" s="4" t="s">
        <v>6089</v>
      </c>
      <c r="C2050" s="4" t="s">
        <v>6090</v>
      </c>
      <c r="D2050" s="6">
        <v>1.24458685625587E-5</v>
      </c>
      <c r="E2050" s="6">
        <v>1.6709728720459401E-5</v>
      </c>
      <c r="F2050" s="6">
        <v>1.4454923254626301E-5</v>
      </c>
      <c r="G2050" s="6">
        <v>1.38898032867985E-5</v>
      </c>
      <c r="H2050" s="6">
        <v>1.6871169673699802E-5</v>
      </c>
      <c r="I2050" s="6">
        <v>1.50442610162715E-5</v>
      </c>
      <c r="J2050" s="6">
        <v>1.7685307170461698E-5</v>
      </c>
      <c r="K2050" s="6">
        <v>1.6280775031744901E-5</v>
      </c>
      <c r="L2050" s="6">
        <v>1.6790949813666899E-5</v>
      </c>
      <c r="M2050" s="6">
        <v>1.8028312778589701E-5</v>
      </c>
      <c r="N2050" s="4" t="b">
        <f>_xlfn.XLOOKUP(Table2[[#This Row],[Protein]],Table3[name],Table3[subloc_assigned],"")&lt;&gt;""</f>
        <v>0</v>
      </c>
      <c r="O2050" s="6" t="str" cm="1">
        <f t="array" ref="O2050">IF(Table2[[#This Row],[modeled?]]," "&amp;_xlfn.TEXTJOIN(" ",FALSE,_xlfn._xlws.FILTER(Table3[subloc_assigned],Table3[name]=Table2[[#This Row],[Protein]],""))&amp;" ","")</f>
        <v/>
      </c>
      <c r="P2050" s="6" t="b">
        <f>OR(ISNUMBER(FIND(" m ",Table2[[#This Row],[loc?]])),ISNUMBER(FIND(" mm ",Table2[[#This Row],[loc?]])))</f>
        <v>0</v>
      </c>
      <c r="Q2050" s="6" t="b">
        <f>AND(OR(ISNUMBER(FIND(" m ",Table2[[#This Row],[loc?]])),ISNUMBER(FIND(" mm ",Table2[[#This Row],[loc?]]))),SUBSTITUTE(SUBSTITUTE(Table2[[#This Row],[loc?]]," m ","")," mm ","")="")</f>
        <v>0</v>
      </c>
      <c r="R2050" s="36" cm="1">
        <f t="array" ref="R2050">AVERAGE(IF(Table2[[#This Row],[Min_aerobic_1]:[Min_aerobic_2]]="NA",0,Table2[[#This Row],[Min_aerobic_1]:[Min_aerobic_2]]))</f>
        <v>1.4577798641509052E-5</v>
      </c>
    </row>
    <row r="2051" spans="1:18" x14ac:dyDescent="0.35">
      <c r="A2051" s="4" t="s">
        <v>6091</v>
      </c>
      <c r="B2051" s="4" t="s">
        <v>6092</v>
      </c>
      <c r="C2051" s="4" t="s">
        <v>6093</v>
      </c>
      <c r="D2051" s="4">
        <v>1.7456008029508699E-4</v>
      </c>
      <c r="E2051" s="4">
        <v>1.8555023116887201E-4</v>
      </c>
      <c r="F2051" s="4">
        <v>1.8371321606563501E-4</v>
      </c>
      <c r="G2051" s="4">
        <v>1.73593248523894E-4</v>
      </c>
      <c r="H2051" s="4">
        <v>2.1937252410473001E-4</v>
      </c>
      <c r="I2051" s="4">
        <v>2.2714239458900299E-4</v>
      </c>
      <c r="J2051" s="4">
        <v>2.23866830841232E-4</v>
      </c>
      <c r="K2051" s="4">
        <v>2.14377664083135E-4</v>
      </c>
      <c r="L2051" s="4">
        <v>2.37448731876746E-4</v>
      </c>
      <c r="M2051" s="4">
        <v>2.4400607241853399E-4</v>
      </c>
      <c r="N2051" s="4" t="b">
        <f>_xlfn.XLOOKUP(Table2[[#This Row],[Protein]],Table3[name],Table3[subloc_assigned],"")&lt;&gt;""</f>
        <v>1</v>
      </c>
      <c r="O2051" s="6" t="str" cm="1">
        <f t="array" ref="O2051">IF(Table2[[#This Row],[modeled?]]," "&amp;_xlfn.TEXTJOIN(" ",FALSE,_xlfn._xlws.FILTER(Table3[subloc_assigned],Table3[name]=Table2[[#This Row],[Protein]],""))&amp;" ","")</f>
        <v xml:space="preserve"> m </v>
      </c>
      <c r="P2051" s="6" t="b">
        <f>OR(ISNUMBER(FIND(" m ",Table2[[#This Row],[loc?]])),ISNUMBER(FIND(" mm ",Table2[[#This Row],[loc?]])))</f>
        <v>1</v>
      </c>
      <c r="Q2051" s="6" t="b">
        <f>AND(OR(ISNUMBER(FIND(" m ",Table2[[#This Row],[loc?]])),ISNUMBER(FIND(" mm ",Table2[[#This Row],[loc?]]))),SUBSTITUTE(SUBSTITUTE(Table2[[#This Row],[loc?]]," m ","")," mm ","")="")</f>
        <v>1</v>
      </c>
      <c r="R2051" s="36" cm="1">
        <f t="array" ref="R2051">AVERAGE(IF(Table2[[#This Row],[Min_aerobic_1]:[Min_aerobic_2]]="NA",0,Table2[[#This Row],[Min_aerobic_1]:[Min_aerobic_2]]))</f>
        <v>1.8005515573197949E-4</v>
      </c>
    </row>
    <row r="2052" spans="1:18" x14ac:dyDescent="0.35">
      <c r="A2052" s="4" t="s">
        <v>6094</v>
      </c>
      <c r="B2052" s="4" t="s">
        <v>6095</v>
      </c>
      <c r="C2052" s="4" t="s">
        <v>6096</v>
      </c>
      <c r="D2052" s="6">
        <v>7.5670972454757005E-5</v>
      </c>
      <c r="E2052" s="6">
        <v>5.6212351043089599E-5</v>
      </c>
      <c r="F2052" s="6">
        <v>8.26797396115713E-5</v>
      </c>
      <c r="G2052" s="6">
        <v>8.3371547133638199E-5</v>
      </c>
      <c r="H2052" s="6">
        <v>9.7355278621775803E-5</v>
      </c>
      <c r="I2052" s="4">
        <v>1.02162459981679E-4</v>
      </c>
      <c r="J2052" s="6">
        <v>9.6131208854046706E-5</v>
      </c>
      <c r="K2052" s="4">
        <v>1.1860864516619599E-4</v>
      </c>
      <c r="L2052" s="4">
        <v>1.2516600026551199E-4</v>
      </c>
      <c r="M2052" s="4">
        <v>1.26764395399734E-4</v>
      </c>
      <c r="N2052" s="4" t="b">
        <f>_xlfn.XLOOKUP(Table2[[#This Row],[Protein]],Table3[name],Table3[subloc_assigned],"")&lt;&gt;""</f>
        <v>1</v>
      </c>
      <c r="O2052" s="6" t="str" cm="1">
        <f t="array" ref="O2052">IF(Table2[[#This Row],[modeled?]]," "&amp;_xlfn.TEXTJOIN(" ",FALSE,_xlfn._xlws.FILTER(Table3[subloc_assigned],Table3[name]=Table2[[#This Row],[Protein]],""))&amp;" ","")</f>
        <v xml:space="preserve"> c </v>
      </c>
      <c r="P2052" s="6" t="b">
        <f>OR(ISNUMBER(FIND(" m ",Table2[[#This Row],[loc?]])),ISNUMBER(FIND(" mm ",Table2[[#This Row],[loc?]])))</f>
        <v>0</v>
      </c>
      <c r="Q2052" s="6" t="b">
        <f>AND(OR(ISNUMBER(FIND(" m ",Table2[[#This Row],[loc?]])),ISNUMBER(FIND(" mm ",Table2[[#This Row],[loc?]]))),SUBSTITUTE(SUBSTITUTE(Table2[[#This Row],[loc?]]," m ","")," mm ","")="")</f>
        <v>0</v>
      </c>
      <c r="R2052" s="36" cm="1">
        <f t="array" ref="R2052">AVERAGE(IF(Table2[[#This Row],[Min_aerobic_1]:[Min_aerobic_2]]="NA",0,Table2[[#This Row],[Min_aerobic_1]:[Min_aerobic_2]]))</f>
        <v>6.5941661748923302E-5</v>
      </c>
    </row>
    <row r="2053" spans="1:18" x14ac:dyDescent="0.35">
      <c r="A2053" s="4" t="s">
        <v>6097</v>
      </c>
      <c r="B2053" s="4" t="s">
        <v>6098</v>
      </c>
      <c r="C2053" s="4" t="s">
        <v>6098</v>
      </c>
      <c r="D2053" s="6">
        <v>1.2842828523556499E-5</v>
      </c>
      <c r="E2053" s="6">
        <v>1.1320628370150099E-5</v>
      </c>
      <c r="F2053" s="6">
        <v>1.41301765590638E-5</v>
      </c>
      <c r="G2053" s="6">
        <v>1.39798393491752E-5</v>
      </c>
      <c r="H2053" s="6">
        <v>1.13495374312762E-5</v>
      </c>
      <c r="I2053" s="6">
        <v>1.1389662691069501E-5</v>
      </c>
      <c r="J2053" s="6">
        <v>1.11473731986985E-5</v>
      </c>
      <c r="K2053" s="6">
        <v>1.2113508719440201E-5</v>
      </c>
      <c r="L2053" s="6">
        <v>1.3200555160882E-5</v>
      </c>
      <c r="M2053" s="6">
        <v>1.4139988640883701E-5</v>
      </c>
      <c r="N2053" s="4" t="b">
        <f>_xlfn.XLOOKUP(Table2[[#This Row],[Protein]],Table3[name],Table3[subloc_assigned],"")&lt;&gt;""</f>
        <v>0</v>
      </c>
      <c r="O2053" s="6" t="str" cm="1">
        <f t="array" ref="O2053">IF(Table2[[#This Row],[modeled?]]," "&amp;_xlfn.TEXTJOIN(" ",FALSE,_xlfn._xlws.FILTER(Table3[subloc_assigned],Table3[name]=Table2[[#This Row],[Protein]],""))&amp;" ","")</f>
        <v/>
      </c>
      <c r="P2053" s="6" t="b">
        <f>OR(ISNUMBER(FIND(" m ",Table2[[#This Row],[loc?]])),ISNUMBER(FIND(" mm ",Table2[[#This Row],[loc?]])))</f>
        <v>0</v>
      </c>
      <c r="Q2053" s="6" t="b">
        <f>AND(OR(ISNUMBER(FIND(" m ",Table2[[#This Row],[loc?]])),ISNUMBER(FIND(" mm ",Table2[[#This Row],[loc?]]))),SUBSTITUTE(SUBSTITUTE(Table2[[#This Row],[loc?]]," m ","")," mm ","")="")</f>
        <v>0</v>
      </c>
      <c r="R2053" s="36" cm="1">
        <f t="array" ref="R2053">AVERAGE(IF(Table2[[#This Row],[Min_aerobic_1]:[Min_aerobic_2]]="NA",0,Table2[[#This Row],[Min_aerobic_1]:[Min_aerobic_2]]))</f>
        <v>1.2081728446853298E-5</v>
      </c>
    </row>
    <row r="2054" spans="1:18" x14ac:dyDescent="0.35">
      <c r="A2054" s="4" t="s">
        <v>6099</v>
      </c>
      <c r="B2054" s="4" t="s">
        <v>6100</v>
      </c>
      <c r="C2054" s="4" t="s">
        <v>6101</v>
      </c>
      <c r="D2054" s="4">
        <v>4.0166407867471901E-4</v>
      </c>
      <c r="E2054" s="4">
        <v>2.9445612022331699E-4</v>
      </c>
      <c r="F2054" s="4">
        <v>4.86496999237582E-4</v>
      </c>
      <c r="G2054" s="4">
        <v>4.2748965497365E-4</v>
      </c>
      <c r="H2054" s="4">
        <v>5.3935342774204199E-4</v>
      </c>
      <c r="I2054" s="4">
        <v>5.59149324407446E-4</v>
      </c>
      <c r="J2054" s="4">
        <v>5.5195540736869501E-4</v>
      </c>
      <c r="K2054" s="4">
        <v>7.2234869554718001E-4</v>
      </c>
      <c r="L2054" s="4">
        <v>7.3687271996517999E-4</v>
      </c>
      <c r="M2054" s="4">
        <v>7.22077615916692E-4</v>
      </c>
      <c r="N2054" s="4" t="b">
        <f>_xlfn.XLOOKUP(Table2[[#This Row],[Protein]],Table3[name],Table3[subloc_assigned],"")&lt;&gt;""</f>
        <v>0</v>
      </c>
      <c r="O2054" s="6" t="str" cm="1">
        <f t="array" ref="O2054">IF(Table2[[#This Row],[modeled?]]," "&amp;_xlfn.TEXTJOIN(" ",FALSE,_xlfn._xlws.FILTER(Table3[subloc_assigned],Table3[name]=Table2[[#This Row],[Protein]],""))&amp;" ","")</f>
        <v/>
      </c>
      <c r="P2054" s="6" t="b">
        <f>OR(ISNUMBER(FIND(" m ",Table2[[#This Row],[loc?]])),ISNUMBER(FIND(" mm ",Table2[[#This Row],[loc?]])))</f>
        <v>0</v>
      </c>
      <c r="Q2054" s="6" t="b">
        <f>AND(OR(ISNUMBER(FIND(" m ",Table2[[#This Row],[loc?]])),ISNUMBER(FIND(" mm ",Table2[[#This Row],[loc?]]))),SUBSTITUTE(SUBSTITUTE(Table2[[#This Row],[loc?]]," m ","")," mm ","")="")</f>
        <v>0</v>
      </c>
      <c r="R2054" s="36" cm="1">
        <f t="array" ref="R2054">AVERAGE(IF(Table2[[#This Row],[Min_aerobic_1]:[Min_aerobic_2]]="NA",0,Table2[[#This Row],[Min_aerobic_1]:[Min_aerobic_2]]))</f>
        <v>3.48060099449018E-4</v>
      </c>
    </row>
    <row r="2055" spans="1:18" x14ac:dyDescent="0.35">
      <c r="A2055" s="4" t="s">
        <v>6102</v>
      </c>
      <c r="B2055" s="4" t="s">
        <v>6103</v>
      </c>
      <c r="C2055" s="4" t="s">
        <v>6104</v>
      </c>
      <c r="D2055" s="4">
        <v>2.8109286303147098E-4</v>
      </c>
      <c r="E2055" s="4">
        <v>2.4170111251557E-4</v>
      </c>
      <c r="F2055" s="4">
        <v>3.1233475338375598E-4</v>
      </c>
      <c r="G2055" s="4">
        <v>3.0713324481566401E-4</v>
      </c>
      <c r="H2055" s="4">
        <v>1.5373672803968501E-4</v>
      </c>
      <c r="I2055" s="4">
        <v>1.5825935431381801E-4</v>
      </c>
      <c r="J2055" s="4">
        <v>1.6181827472463899E-4</v>
      </c>
      <c r="K2055" s="4">
        <v>1.7141083281057101E-4</v>
      </c>
      <c r="L2055" s="4">
        <v>1.8438578710289801E-4</v>
      </c>
      <c r="M2055" s="4">
        <v>1.82948951459615E-4</v>
      </c>
      <c r="N2055" s="4" t="b">
        <f>_xlfn.XLOOKUP(Table2[[#This Row],[Protein]],Table3[name],Table3[subloc_assigned],"")&lt;&gt;""</f>
        <v>0</v>
      </c>
      <c r="O2055" s="6" t="str" cm="1">
        <f t="array" ref="O2055">IF(Table2[[#This Row],[modeled?]]," "&amp;_xlfn.TEXTJOIN(" ",FALSE,_xlfn._xlws.FILTER(Table3[subloc_assigned],Table3[name]=Table2[[#This Row],[Protein]],""))&amp;" ","")</f>
        <v/>
      </c>
      <c r="P2055" s="6" t="b">
        <f>OR(ISNUMBER(FIND(" m ",Table2[[#This Row],[loc?]])),ISNUMBER(FIND(" mm ",Table2[[#This Row],[loc?]])))</f>
        <v>0</v>
      </c>
      <c r="Q2055" s="6" t="b">
        <f>AND(OR(ISNUMBER(FIND(" m ",Table2[[#This Row],[loc?]])),ISNUMBER(FIND(" mm ",Table2[[#This Row],[loc?]]))),SUBSTITUTE(SUBSTITUTE(Table2[[#This Row],[loc?]]," m ","")," mm ","")="")</f>
        <v>0</v>
      </c>
      <c r="R2055" s="36" cm="1">
        <f t="array" ref="R2055">AVERAGE(IF(Table2[[#This Row],[Min_aerobic_1]:[Min_aerobic_2]]="NA",0,Table2[[#This Row],[Min_aerobic_1]:[Min_aerobic_2]]))</f>
        <v>2.6139698777352048E-4</v>
      </c>
    </row>
    <row r="2056" spans="1:18" x14ac:dyDescent="0.35">
      <c r="A2056" s="4" t="s">
        <v>6105</v>
      </c>
      <c r="B2056" s="4" t="s">
        <v>6106</v>
      </c>
      <c r="C2056" s="4" t="s">
        <v>6107</v>
      </c>
      <c r="D2056" s="4" t="s">
        <v>19</v>
      </c>
      <c r="E2056" s="4" t="s">
        <v>19</v>
      </c>
      <c r="F2056" s="4" t="s">
        <v>19</v>
      </c>
      <c r="G2056" s="4" t="s">
        <v>19</v>
      </c>
      <c r="H2056" s="6">
        <v>1.3861295790607301E-5</v>
      </c>
      <c r="I2056" s="6">
        <v>1.41213945523573E-5</v>
      </c>
      <c r="J2056" s="6">
        <v>1.5462627455376998E-5</v>
      </c>
      <c r="K2056" s="6">
        <v>1.9128982909593402E-5</v>
      </c>
      <c r="L2056" s="6">
        <v>1.94237457399335E-5</v>
      </c>
      <c r="M2056" s="6">
        <v>1.8524294588057199E-5</v>
      </c>
      <c r="N2056" s="4" t="b">
        <f>_xlfn.XLOOKUP(Table2[[#This Row],[Protein]],Table3[name],Table3[subloc_assigned],"")&lt;&gt;""</f>
        <v>0</v>
      </c>
      <c r="O2056" s="6" t="str" cm="1">
        <f t="array" ref="O2056">IF(Table2[[#This Row],[modeled?]]," "&amp;_xlfn.TEXTJOIN(" ",FALSE,_xlfn._xlws.FILTER(Table3[subloc_assigned],Table3[name]=Table2[[#This Row],[Protein]],""))&amp;" ","")</f>
        <v/>
      </c>
      <c r="P2056" s="6" t="b">
        <f>OR(ISNUMBER(FIND(" m ",Table2[[#This Row],[loc?]])),ISNUMBER(FIND(" mm ",Table2[[#This Row],[loc?]])))</f>
        <v>0</v>
      </c>
      <c r="Q2056" s="6" t="b">
        <f>AND(OR(ISNUMBER(FIND(" m ",Table2[[#This Row],[loc?]])),ISNUMBER(FIND(" mm ",Table2[[#This Row],[loc?]]))),SUBSTITUTE(SUBSTITUTE(Table2[[#This Row],[loc?]]," m ","")," mm ","")="")</f>
        <v>0</v>
      </c>
      <c r="R2056" s="36" cm="1">
        <f t="array" ref="R2056">AVERAGE(IF(Table2[[#This Row],[Min_aerobic_1]:[Min_aerobic_2]]="NA",0,Table2[[#This Row],[Min_aerobic_1]:[Min_aerobic_2]]))</f>
        <v>0</v>
      </c>
    </row>
    <row r="2057" spans="1:18" x14ac:dyDescent="0.35">
      <c r="A2057" s="4" t="s">
        <v>6108</v>
      </c>
      <c r="B2057" s="4" t="s">
        <v>6109</v>
      </c>
      <c r="C2057" s="4" t="s">
        <v>6110</v>
      </c>
      <c r="D2057" s="6">
        <v>7.8368102554822997E-5</v>
      </c>
      <c r="E2057" s="6">
        <v>7.2688373061727593E-5</v>
      </c>
      <c r="F2057" s="6">
        <v>9.1018962435468495E-5</v>
      </c>
      <c r="G2057" s="6">
        <v>9.1292624027588805E-5</v>
      </c>
      <c r="H2057" s="6">
        <v>4.19155812292665E-5</v>
      </c>
      <c r="I2057" s="6">
        <v>4.3158278451705997E-5</v>
      </c>
      <c r="J2057" s="6">
        <v>4.3048058904774801E-5</v>
      </c>
      <c r="K2057" s="6">
        <v>4.68068830618256E-5</v>
      </c>
      <c r="L2057" s="6">
        <v>5.1054887530050703E-5</v>
      </c>
      <c r="M2057" s="6">
        <v>5.10497781174581E-5</v>
      </c>
      <c r="N2057" s="4" t="b">
        <f>_xlfn.XLOOKUP(Table2[[#This Row],[Protein]],Table3[name],Table3[subloc_assigned],"")&lt;&gt;""</f>
        <v>0</v>
      </c>
      <c r="O2057" s="6" t="str" cm="1">
        <f t="array" ref="O2057">IF(Table2[[#This Row],[modeled?]]," "&amp;_xlfn.TEXTJOIN(" ",FALSE,_xlfn._xlws.FILTER(Table3[subloc_assigned],Table3[name]=Table2[[#This Row],[Protein]],""))&amp;" ","")</f>
        <v/>
      </c>
      <c r="P2057" s="6" t="b">
        <f>OR(ISNUMBER(FIND(" m ",Table2[[#This Row],[loc?]])),ISNUMBER(FIND(" mm ",Table2[[#This Row],[loc?]])))</f>
        <v>0</v>
      </c>
      <c r="Q2057" s="6" t="b">
        <f>AND(OR(ISNUMBER(FIND(" m ",Table2[[#This Row],[loc?]])),ISNUMBER(FIND(" mm ",Table2[[#This Row],[loc?]]))),SUBSTITUTE(SUBSTITUTE(Table2[[#This Row],[loc?]]," m ","")," mm ","")="")</f>
        <v>0</v>
      </c>
      <c r="R2057" s="36" cm="1">
        <f t="array" ref="R2057">AVERAGE(IF(Table2[[#This Row],[Min_aerobic_1]:[Min_aerobic_2]]="NA",0,Table2[[#This Row],[Min_aerobic_1]:[Min_aerobic_2]]))</f>
        <v>7.5528237808275295E-5</v>
      </c>
    </row>
    <row r="2058" spans="1:18" x14ac:dyDescent="0.35">
      <c r="A2058" s="4" t="s">
        <v>6111</v>
      </c>
      <c r="B2058" s="4" t="s">
        <v>6112</v>
      </c>
      <c r="C2058" s="4" t="s">
        <v>6113</v>
      </c>
      <c r="D2058" s="6">
        <v>2.0147624494012901E-6</v>
      </c>
      <c r="E2058" s="6">
        <v>1.70884473591463E-6</v>
      </c>
      <c r="F2058" s="6">
        <v>1.9877246425201598E-6</v>
      </c>
      <c r="G2058" s="6">
        <v>1.9128888222167598E-6</v>
      </c>
      <c r="H2058" s="4" t="s">
        <v>19</v>
      </c>
      <c r="I2058" s="4" t="s">
        <v>19</v>
      </c>
      <c r="J2058" s="4" t="s">
        <v>19</v>
      </c>
      <c r="K2058" s="4" t="s">
        <v>19</v>
      </c>
      <c r="L2058" s="4" t="s">
        <v>19</v>
      </c>
      <c r="M2058" s="4" t="s">
        <v>19</v>
      </c>
      <c r="N2058" s="4" t="b">
        <f>_xlfn.XLOOKUP(Table2[[#This Row],[Protein]],Table3[name],Table3[subloc_assigned],"")&lt;&gt;""</f>
        <v>1</v>
      </c>
      <c r="O2058" s="6" t="str" cm="1">
        <f t="array" ref="O2058">IF(Table2[[#This Row],[modeled?]]," "&amp;_xlfn.TEXTJOIN(" ",FALSE,_xlfn._xlws.FILTER(Table3[subloc_assigned],Table3[name]=Table2[[#This Row],[Protein]],""))&amp;" ","")</f>
        <v xml:space="preserve"> vm en </v>
      </c>
      <c r="P2058" s="6" t="b">
        <f>OR(ISNUMBER(FIND(" m ",Table2[[#This Row],[loc?]])),ISNUMBER(FIND(" mm ",Table2[[#This Row],[loc?]])))</f>
        <v>0</v>
      </c>
      <c r="Q2058" s="6" t="b">
        <f>AND(OR(ISNUMBER(FIND(" m ",Table2[[#This Row],[loc?]])),ISNUMBER(FIND(" mm ",Table2[[#This Row],[loc?]]))),SUBSTITUTE(SUBSTITUTE(Table2[[#This Row],[loc?]]," m ","")," mm ","")="")</f>
        <v>0</v>
      </c>
      <c r="R2058" s="36" cm="1">
        <f t="array" ref="R2058">AVERAGE(IF(Table2[[#This Row],[Min_aerobic_1]:[Min_aerobic_2]]="NA",0,Table2[[#This Row],[Min_aerobic_1]:[Min_aerobic_2]]))</f>
        <v>1.86180359265796E-6</v>
      </c>
    </row>
    <row r="2059" spans="1:18" x14ac:dyDescent="0.35">
      <c r="A2059" s="4" t="s">
        <v>6114</v>
      </c>
      <c r="B2059" s="4" t="s">
        <v>6115</v>
      </c>
      <c r="C2059" s="4" t="s">
        <v>6116</v>
      </c>
      <c r="D2059" s="6">
        <v>4.68457303445922E-5</v>
      </c>
      <c r="E2059" s="6">
        <v>4.2244588501596702E-5</v>
      </c>
      <c r="F2059" s="6">
        <v>6.6323209692323803E-5</v>
      </c>
      <c r="G2059" s="6">
        <v>6.0158487081065398E-5</v>
      </c>
      <c r="H2059" s="6">
        <v>5.31682348908002E-5</v>
      </c>
      <c r="I2059" s="6">
        <v>5.50435919063126E-5</v>
      </c>
      <c r="J2059" s="6">
        <v>5.6117010742998998E-5</v>
      </c>
      <c r="K2059" s="6">
        <v>6.6100183802814203E-5</v>
      </c>
      <c r="L2059" s="6">
        <v>6.8653425254747996E-5</v>
      </c>
      <c r="M2059" s="6">
        <v>6.8812131272811202E-5</v>
      </c>
      <c r="N2059" s="4" t="b">
        <f>_xlfn.XLOOKUP(Table2[[#This Row],[Protein]],Table3[name],Table3[subloc_assigned],"")&lt;&gt;""</f>
        <v>1</v>
      </c>
      <c r="O2059" s="6" t="str" cm="1">
        <f t="array" ref="O2059">IF(Table2[[#This Row],[modeled?]]," "&amp;_xlfn.TEXTJOIN(" ",FALSE,_xlfn._xlws.FILTER(Table3[subloc_assigned],Table3[name]=Table2[[#This Row],[Protein]],""))&amp;" ","")</f>
        <v xml:space="preserve"> c </v>
      </c>
      <c r="P2059" s="6" t="b">
        <f>OR(ISNUMBER(FIND(" m ",Table2[[#This Row],[loc?]])),ISNUMBER(FIND(" mm ",Table2[[#This Row],[loc?]])))</f>
        <v>0</v>
      </c>
      <c r="Q2059" s="6" t="b">
        <f>AND(OR(ISNUMBER(FIND(" m ",Table2[[#This Row],[loc?]])),ISNUMBER(FIND(" mm ",Table2[[#This Row],[loc?]]))),SUBSTITUTE(SUBSTITUTE(Table2[[#This Row],[loc?]]," m ","")," mm ","")="")</f>
        <v>0</v>
      </c>
      <c r="R2059" s="36" cm="1">
        <f t="array" ref="R2059">AVERAGE(IF(Table2[[#This Row],[Min_aerobic_1]:[Min_aerobic_2]]="NA",0,Table2[[#This Row],[Min_aerobic_1]:[Min_aerobic_2]]))</f>
        <v>4.4545159423094451E-5</v>
      </c>
    </row>
    <row r="2060" spans="1:18" x14ac:dyDescent="0.35">
      <c r="A2060" s="4" t="s">
        <v>6117</v>
      </c>
      <c r="B2060" s="4" t="s">
        <v>6118</v>
      </c>
      <c r="C2060" s="4" t="s">
        <v>6119</v>
      </c>
      <c r="D2060" s="6">
        <v>1.2435464579619199E-6</v>
      </c>
      <c r="E2060" s="6">
        <v>1.17935503601959E-6</v>
      </c>
      <c r="F2060" s="6">
        <v>1.5174326672593099E-6</v>
      </c>
      <c r="G2060" s="6">
        <v>1.32672790371384E-6</v>
      </c>
      <c r="H2060" s="6">
        <v>9.7846524190778792E-7</v>
      </c>
      <c r="I2060" s="6">
        <v>9.2944621532504199E-7</v>
      </c>
      <c r="J2060" s="6">
        <v>1.09069364414111E-6</v>
      </c>
      <c r="K2060" s="6">
        <v>1.1944994763536599E-6</v>
      </c>
      <c r="L2060" s="6">
        <v>1.2958369202656899E-6</v>
      </c>
      <c r="M2060" s="6">
        <v>1.2951497721503001E-6</v>
      </c>
      <c r="N2060" s="4" t="b">
        <f>_xlfn.XLOOKUP(Table2[[#This Row],[Protein]],Table3[name],Table3[subloc_assigned],"")&lt;&gt;""</f>
        <v>0</v>
      </c>
      <c r="O2060" s="6" t="str" cm="1">
        <f t="array" ref="O2060">IF(Table2[[#This Row],[modeled?]]," "&amp;_xlfn.TEXTJOIN(" ",FALSE,_xlfn._xlws.FILTER(Table3[subloc_assigned],Table3[name]=Table2[[#This Row],[Protein]],""))&amp;" ","")</f>
        <v/>
      </c>
      <c r="P2060" s="6" t="b">
        <f>OR(ISNUMBER(FIND(" m ",Table2[[#This Row],[loc?]])),ISNUMBER(FIND(" mm ",Table2[[#This Row],[loc?]])))</f>
        <v>0</v>
      </c>
      <c r="Q2060" s="6" t="b">
        <f>AND(OR(ISNUMBER(FIND(" m ",Table2[[#This Row],[loc?]])),ISNUMBER(FIND(" mm ",Table2[[#This Row],[loc?]]))),SUBSTITUTE(SUBSTITUTE(Table2[[#This Row],[loc?]]," m ","")," mm ","")="")</f>
        <v>0</v>
      </c>
      <c r="R2060" s="36" cm="1">
        <f t="array" ref="R2060">AVERAGE(IF(Table2[[#This Row],[Min_aerobic_1]:[Min_aerobic_2]]="NA",0,Table2[[#This Row],[Min_aerobic_1]:[Min_aerobic_2]]))</f>
        <v>1.211450746990755E-6</v>
      </c>
    </row>
    <row r="2061" spans="1:18" x14ac:dyDescent="0.35">
      <c r="A2061" s="4" t="s">
        <v>6120</v>
      </c>
      <c r="B2061" s="4" t="s">
        <v>6121</v>
      </c>
      <c r="C2061" s="4" t="s">
        <v>6122</v>
      </c>
      <c r="D2061" s="6">
        <v>3.94074115718836E-5</v>
      </c>
      <c r="E2061" s="6">
        <v>3.88360971539543E-5</v>
      </c>
      <c r="F2061" s="6">
        <v>4.7903722876188398E-5</v>
      </c>
      <c r="G2061" s="6">
        <v>4.7278524877024599E-5</v>
      </c>
      <c r="H2061" s="6">
        <v>3.5887219962927203E-5</v>
      </c>
      <c r="I2061" s="6">
        <v>3.66922615408517E-5</v>
      </c>
      <c r="J2061" s="6">
        <v>3.6709507782972602E-5</v>
      </c>
      <c r="K2061" s="6">
        <v>4.1027937346774803E-5</v>
      </c>
      <c r="L2061" s="6">
        <v>4.3191760469003403E-5</v>
      </c>
      <c r="M2061" s="6">
        <v>4.3362431427626001E-5</v>
      </c>
      <c r="N2061" s="4" t="b">
        <f>_xlfn.XLOOKUP(Table2[[#This Row],[Protein]],Table3[name],Table3[subloc_assigned],"")&lt;&gt;""</f>
        <v>0</v>
      </c>
      <c r="O2061" s="6" t="str" cm="1">
        <f t="array" ref="O2061">IF(Table2[[#This Row],[modeled?]]," "&amp;_xlfn.TEXTJOIN(" ",FALSE,_xlfn._xlws.FILTER(Table3[subloc_assigned],Table3[name]=Table2[[#This Row],[Protein]],""))&amp;" ","")</f>
        <v/>
      </c>
      <c r="P2061" s="6" t="b">
        <f>OR(ISNUMBER(FIND(" m ",Table2[[#This Row],[loc?]])),ISNUMBER(FIND(" mm ",Table2[[#This Row],[loc?]])))</f>
        <v>0</v>
      </c>
      <c r="Q2061" s="6" t="b">
        <f>AND(OR(ISNUMBER(FIND(" m ",Table2[[#This Row],[loc?]])),ISNUMBER(FIND(" mm ",Table2[[#This Row],[loc?]]))),SUBSTITUTE(SUBSTITUTE(Table2[[#This Row],[loc?]]," m ","")," mm ","")="")</f>
        <v>0</v>
      </c>
      <c r="R2061" s="36" cm="1">
        <f t="array" ref="R2061">AVERAGE(IF(Table2[[#This Row],[Min_aerobic_1]:[Min_aerobic_2]]="NA",0,Table2[[#This Row],[Min_aerobic_1]:[Min_aerobic_2]]))</f>
        <v>3.9121754362918953E-5</v>
      </c>
    </row>
    <row r="2062" spans="1:18" x14ac:dyDescent="0.35">
      <c r="A2062" s="4" t="s">
        <v>6123</v>
      </c>
      <c r="B2062" s="4" t="s">
        <v>6124</v>
      </c>
      <c r="C2062" s="4" t="s">
        <v>6125</v>
      </c>
      <c r="D2062" s="6">
        <v>1.5975708602984299E-5</v>
      </c>
      <c r="E2062" s="6">
        <v>1.9421875581933799E-5</v>
      </c>
      <c r="F2062" s="6">
        <v>2.6662841638270399E-5</v>
      </c>
      <c r="G2062" s="6">
        <v>3.0835098861471498E-5</v>
      </c>
      <c r="H2062" s="4" t="s">
        <v>19</v>
      </c>
      <c r="I2062" s="4" t="s">
        <v>19</v>
      </c>
      <c r="J2062" s="4" t="s">
        <v>19</v>
      </c>
      <c r="K2062" s="4" t="s">
        <v>19</v>
      </c>
      <c r="L2062" s="4" t="s">
        <v>19</v>
      </c>
      <c r="M2062" s="4" t="s">
        <v>19</v>
      </c>
      <c r="N2062" s="4" t="b">
        <f>_xlfn.XLOOKUP(Table2[[#This Row],[Protein]],Table3[name],Table3[subloc_assigned],"")&lt;&gt;""</f>
        <v>1</v>
      </c>
      <c r="O2062" s="6" t="str" cm="1">
        <f t="array" ref="O2062">IF(Table2[[#This Row],[modeled?]]," "&amp;_xlfn.TEXTJOIN(" ",FALSE,_xlfn._xlws.FILTER(Table3[subloc_assigned],Table3[name]=Table2[[#This Row],[Protein]],""))&amp;" ","")</f>
        <v xml:space="preserve"> c </v>
      </c>
      <c r="P2062" s="6" t="b">
        <f>OR(ISNUMBER(FIND(" m ",Table2[[#This Row],[loc?]])),ISNUMBER(FIND(" mm ",Table2[[#This Row],[loc?]])))</f>
        <v>0</v>
      </c>
      <c r="Q2062" s="6" t="b">
        <f>AND(OR(ISNUMBER(FIND(" m ",Table2[[#This Row],[loc?]])),ISNUMBER(FIND(" mm ",Table2[[#This Row],[loc?]]))),SUBSTITUTE(SUBSTITUTE(Table2[[#This Row],[loc?]]," m ","")," mm ","")="")</f>
        <v>0</v>
      </c>
      <c r="R2062" s="36" cm="1">
        <f t="array" ref="R2062">AVERAGE(IF(Table2[[#This Row],[Min_aerobic_1]:[Min_aerobic_2]]="NA",0,Table2[[#This Row],[Min_aerobic_1]:[Min_aerobic_2]]))</f>
        <v>1.7698792092459049E-5</v>
      </c>
    </row>
    <row r="2063" spans="1:18" x14ac:dyDescent="0.35">
      <c r="A2063" s="4" t="s">
        <v>6126</v>
      </c>
      <c r="B2063" s="4" t="s">
        <v>6127</v>
      </c>
      <c r="C2063" s="4" t="s">
        <v>6128</v>
      </c>
      <c r="D2063" s="6">
        <v>1.4191627899778301E-5</v>
      </c>
      <c r="E2063" s="6">
        <v>1.37090722514896E-5</v>
      </c>
      <c r="F2063" s="6">
        <v>1.36201325554014E-5</v>
      </c>
      <c r="G2063" s="6">
        <v>1.4024263903413701E-5</v>
      </c>
      <c r="H2063" s="6">
        <v>1.9322234197993602E-5</v>
      </c>
      <c r="I2063" s="6">
        <v>1.8988038216107699E-5</v>
      </c>
      <c r="J2063" s="6">
        <v>2.1380396974870699E-5</v>
      </c>
      <c r="K2063" s="6">
        <v>2.1381303747469401E-5</v>
      </c>
      <c r="L2063" s="6">
        <v>2.1749768128541199E-5</v>
      </c>
      <c r="M2063" s="6">
        <v>2.2022170973235099E-5</v>
      </c>
      <c r="N2063" s="4" t="b">
        <f>_xlfn.XLOOKUP(Table2[[#This Row],[Protein]],Table3[name],Table3[subloc_assigned],"")&lt;&gt;""</f>
        <v>0</v>
      </c>
      <c r="O2063" s="6" t="str" cm="1">
        <f t="array" ref="O2063">IF(Table2[[#This Row],[modeled?]]," "&amp;_xlfn.TEXTJOIN(" ",FALSE,_xlfn._xlws.FILTER(Table3[subloc_assigned],Table3[name]=Table2[[#This Row],[Protein]],""))&amp;" ","")</f>
        <v/>
      </c>
      <c r="P2063" s="6" t="b">
        <f>OR(ISNUMBER(FIND(" m ",Table2[[#This Row],[loc?]])),ISNUMBER(FIND(" mm ",Table2[[#This Row],[loc?]])))</f>
        <v>0</v>
      </c>
      <c r="Q2063" s="6" t="b">
        <f>AND(OR(ISNUMBER(FIND(" m ",Table2[[#This Row],[loc?]])),ISNUMBER(FIND(" mm ",Table2[[#This Row],[loc?]]))),SUBSTITUTE(SUBSTITUTE(Table2[[#This Row],[loc?]]," m ","")," mm ","")="")</f>
        <v>0</v>
      </c>
      <c r="R2063" s="36" cm="1">
        <f t="array" ref="R2063">AVERAGE(IF(Table2[[#This Row],[Min_aerobic_1]:[Min_aerobic_2]]="NA",0,Table2[[#This Row],[Min_aerobic_1]:[Min_aerobic_2]]))</f>
        <v>1.3950350075633951E-5</v>
      </c>
    </row>
    <row r="2064" spans="1:18" x14ac:dyDescent="0.35">
      <c r="A2064" s="4" t="s">
        <v>6129</v>
      </c>
      <c r="B2064" s="4" t="s">
        <v>6130</v>
      </c>
      <c r="C2064" s="4" t="s">
        <v>6131</v>
      </c>
      <c r="D2064" s="6">
        <v>1.9711410318388199E-5</v>
      </c>
      <c r="E2064" s="6">
        <v>1.56258563087144E-5</v>
      </c>
      <c r="F2064" s="6">
        <v>2.18059057874765E-5</v>
      </c>
      <c r="G2064" s="6">
        <v>2.2081428223700298E-5</v>
      </c>
      <c r="H2064" s="6">
        <v>3.4626067576186702E-5</v>
      </c>
      <c r="I2064" s="6">
        <v>3.7056683220073099E-5</v>
      </c>
      <c r="J2064" s="6">
        <v>3.66627725038607E-5</v>
      </c>
      <c r="K2064" s="6">
        <v>3.7401992900018602E-5</v>
      </c>
      <c r="L2064" s="6">
        <v>3.9674396839162503E-5</v>
      </c>
      <c r="M2064" s="6">
        <v>3.9735007607390898E-5</v>
      </c>
      <c r="N2064" s="4" t="b">
        <f>_xlfn.XLOOKUP(Table2[[#This Row],[Protein]],Table3[name],Table3[subloc_assigned],"")&lt;&gt;""</f>
        <v>0</v>
      </c>
      <c r="O2064" s="6" t="str" cm="1">
        <f t="array" ref="O2064">IF(Table2[[#This Row],[modeled?]]," "&amp;_xlfn.TEXTJOIN(" ",FALSE,_xlfn._xlws.FILTER(Table3[subloc_assigned],Table3[name]=Table2[[#This Row],[Protein]],""))&amp;" ","")</f>
        <v/>
      </c>
      <c r="P2064" s="6" t="b">
        <f>OR(ISNUMBER(FIND(" m ",Table2[[#This Row],[loc?]])),ISNUMBER(FIND(" mm ",Table2[[#This Row],[loc?]])))</f>
        <v>0</v>
      </c>
      <c r="Q2064" s="6" t="b">
        <f>AND(OR(ISNUMBER(FIND(" m ",Table2[[#This Row],[loc?]])),ISNUMBER(FIND(" mm ",Table2[[#This Row],[loc?]]))),SUBSTITUTE(SUBSTITUTE(Table2[[#This Row],[loc?]]," m ","")," mm ","")="")</f>
        <v>0</v>
      </c>
      <c r="R2064" s="36" cm="1">
        <f t="array" ref="R2064">AVERAGE(IF(Table2[[#This Row],[Min_aerobic_1]:[Min_aerobic_2]]="NA",0,Table2[[#This Row],[Min_aerobic_1]:[Min_aerobic_2]]))</f>
        <v>1.7668633313551301E-5</v>
      </c>
    </row>
    <row r="2065" spans="1:18" x14ac:dyDescent="0.35">
      <c r="A2065" s="4" t="s">
        <v>6132</v>
      </c>
      <c r="B2065" s="4" t="s">
        <v>6133</v>
      </c>
      <c r="C2065" s="4" t="s">
        <v>6134</v>
      </c>
      <c r="D2065" s="6">
        <v>2.3253862468133301E-5</v>
      </c>
      <c r="E2065" s="6">
        <v>1.9277021946831199E-5</v>
      </c>
      <c r="F2065" s="6">
        <v>2.4218577052417098E-5</v>
      </c>
      <c r="G2065" s="6">
        <v>2.3832126229428201E-5</v>
      </c>
      <c r="H2065" s="6">
        <v>2.8014228209765399E-5</v>
      </c>
      <c r="I2065" s="6">
        <v>2.8549214172716299E-5</v>
      </c>
      <c r="J2065" s="6">
        <v>2.92394165095238E-5</v>
      </c>
      <c r="K2065" s="6">
        <v>2.9116680460805999E-5</v>
      </c>
      <c r="L2065" s="6">
        <v>3.1174900901871201E-5</v>
      </c>
      <c r="M2065" s="6">
        <v>3.1981297593673402E-5</v>
      </c>
      <c r="N2065" s="4" t="b">
        <f>_xlfn.XLOOKUP(Table2[[#This Row],[Protein]],Table3[name],Table3[subloc_assigned],"")&lt;&gt;""</f>
        <v>0</v>
      </c>
      <c r="O2065" s="6" t="str" cm="1">
        <f t="array" ref="O2065">IF(Table2[[#This Row],[modeled?]]," "&amp;_xlfn.TEXTJOIN(" ",FALSE,_xlfn._xlws.FILTER(Table3[subloc_assigned],Table3[name]=Table2[[#This Row],[Protein]],""))&amp;" ","")</f>
        <v/>
      </c>
      <c r="P2065" s="6" t="b">
        <f>OR(ISNUMBER(FIND(" m ",Table2[[#This Row],[loc?]])),ISNUMBER(FIND(" mm ",Table2[[#This Row],[loc?]])))</f>
        <v>0</v>
      </c>
      <c r="Q2065" s="6" t="b">
        <f>AND(OR(ISNUMBER(FIND(" m ",Table2[[#This Row],[loc?]])),ISNUMBER(FIND(" mm ",Table2[[#This Row],[loc?]]))),SUBSTITUTE(SUBSTITUTE(Table2[[#This Row],[loc?]]," m ","")," mm ","")="")</f>
        <v>0</v>
      </c>
      <c r="R2065" s="36" cm="1">
        <f t="array" ref="R2065">AVERAGE(IF(Table2[[#This Row],[Min_aerobic_1]:[Min_aerobic_2]]="NA",0,Table2[[#This Row],[Min_aerobic_1]:[Min_aerobic_2]]))</f>
        <v>2.1265442207482248E-5</v>
      </c>
    </row>
    <row r="2066" spans="1:18" x14ac:dyDescent="0.35">
      <c r="A2066" s="4" t="s">
        <v>6135</v>
      </c>
      <c r="B2066" s="4" t="s">
        <v>6136</v>
      </c>
      <c r="C2066" s="4" t="s">
        <v>6137</v>
      </c>
      <c r="D2066" s="6">
        <v>9.63199638663511E-6</v>
      </c>
      <c r="E2066" s="6">
        <v>8.4492912137199305E-6</v>
      </c>
      <c r="F2066" s="6">
        <v>1.1024717851962601E-5</v>
      </c>
      <c r="G2066" s="6">
        <v>1.06480846660123E-5</v>
      </c>
      <c r="H2066" s="6">
        <v>1.6831073076924901E-5</v>
      </c>
      <c r="I2066" s="6">
        <v>1.63786531618591E-5</v>
      </c>
      <c r="J2066" s="6">
        <v>1.82481362238204E-5</v>
      </c>
      <c r="K2066" s="6">
        <v>1.8433243976871002E-5</v>
      </c>
      <c r="L2066" s="6">
        <v>2.0664608092703701E-5</v>
      </c>
      <c r="M2066" s="6">
        <v>2.0932912525255E-5</v>
      </c>
      <c r="N2066" s="4" t="b">
        <f>_xlfn.XLOOKUP(Table2[[#This Row],[Protein]],Table3[name],Table3[subloc_assigned],"")&lt;&gt;""</f>
        <v>0</v>
      </c>
      <c r="O2066" s="6" t="str" cm="1">
        <f t="array" ref="O2066">IF(Table2[[#This Row],[modeled?]]," "&amp;_xlfn.TEXTJOIN(" ",FALSE,_xlfn._xlws.FILTER(Table3[subloc_assigned],Table3[name]=Table2[[#This Row],[Protein]],""))&amp;" ","")</f>
        <v/>
      </c>
      <c r="P2066" s="6" t="b">
        <f>OR(ISNUMBER(FIND(" m ",Table2[[#This Row],[loc?]])),ISNUMBER(FIND(" mm ",Table2[[#This Row],[loc?]])))</f>
        <v>0</v>
      </c>
      <c r="Q2066" s="6" t="b">
        <f>AND(OR(ISNUMBER(FIND(" m ",Table2[[#This Row],[loc?]])),ISNUMBER(FIND(" mm ",Table2[[#This Row],[loc?]]))),SUBSTITUTE(SUBSTITUTE(Table2[[#This Row],[loc?]]," m ","")," mm ","")="")</f>
        <v>0</v>
      </c>
      <c r="R2066" s="36" cm="1">
        <f t="array" ref="R2066">AVERAGE(IF(Table2[[#This Row],[Min_aerobic_1]:[Min_aerobic_2]]="NA",0,Table2[[#This Row],[Min_aerobic_1]:[Min_aerobic_2]]))</f>
        <v>9.0406438001775211E-6</v>
      </c>
    </row>
    <row r="2067" spans="1:18" x14ac:dyDescent="0.35">
      <c r="A2067" s="4" t="s">
        <v>6138</v>
      </c>
      <c r="B2067" s="4" t="s">
        <v>6139</v>
      </c>
      <c r="C2067" s="4" t="s">
        <v>6140</v>
      </c>
      <c r="D2067" s="4" t="s">
        <v>19</v>
      </c>
      <c r="E2067" s="4" t="s">
        <v>19</v>
      </c>
      <c r="F2067" s="4" t="s">
        <v>19</v>
      </c>
      <c r="G2067" s="4" t="s">
        <v>19</v>
      </c>
      <c r="H2067" s="6">
        <v>2.2017045836131801E-6</v>
      </c>
      <c r="I2067" s="6">
        <v>2.2746430416462598E-6</v>
      </c>
      <c r="J2067" s="6">
        <v>2.3424440678242902E-6</v>
      </c>
      <c r="K2067" s="6">
        <v>2.0944277725228698E-6</v>
      </c>
      <c r="L2067" s="6">
        <v>2.3106621238219702E-6</v>
      </c>
      <c r="M2067" s="6">
        <v>2.27957022756788E-6</v>
      </c>
      <c r="N2067" s="4" t="b">
        <f>_xlfn.XLOOKUP(Table2[[#This Row],[Protein]],Table3[name],Table3[subloc_assigned],"")&lt;&gt;""</f>
        <v>0</v>
      </c>
      <c r="O2067" s="6" t="str" cm="1">
        <f t="array" ref="O2067">IF(Table2[[#This Row],[modeled?]]," "&amp;_xlfn.TEXTJOIN(" ",FALSE,_xlfn._xlws.FILTER(Table3[subloc_assigned],Table3[name]=Table2[[#This Row],[Protein]],""))&amp;" ","")</f>
        <v/>
      </c>
      <c r="P2067" s="6" t="b">
        <f>OR(ISNUMBER(FIND(" m ",Table2[[#This Row],[loc?]])),ISNUMBER(FIND(" mm ",Table2[[#This Row],[loc?]])))</f>
        <v>0</v>
      </c>
      <c r="Q2067" s="6" t="b">
        <f>AND(OR(ISNUMBER(FIND(" m ",Table2[[#This Row],[loc?]])),ISNUMBER(FIND(" mm ",Table2[[#This Row],[loc?]]))),SUBSTITUTE(SUBSTITUTE(Table2[[#This Row],[loc?]]," m ","")," mm ","")="")</f>
        <v>0</v>
      </c>
      <c r="R2067" s="36" cm="1">
        <f t="array" ref="R2067">AVERAGE(IF(Table2[[#This Row],[Min_aerobic_1]:[Min_aerobic_2]]="NA",0,Table2[[#This Row],[Min_aerobic_1]:[Min_aerobic_2]]))</f>
        <v>0</v>
      </c>
    </row>
    <row r="2068" spans="1:18" x14ac:dyDescent="0.35">
      <c r="A2068" s="4" t="s">
        <v>6141</v>
      </c>
      <c r="B2068" s="4" t="s">
        <v>6142</v>
      </c>
      <c r="C2068" s="4" t="s">
        <v>6143</v>
      </c>
      <c r="D2068" s="6">
        <v>8.4469617220564705E-6</v>
      </c>
      <c r="E2068" s="6">
        <v>6.7645669742156303E-6</v>
      </c>
      <c r="F2068" s="6">
        <v>8.4795781475560099E-6</v>
      </c>
      <c r="G2068" s="6">
        <v>8.1195246213754992E-6</v>
      </c>
      <c r="H2068" s="6">
        <v>1.44727797738319E-5</v>
      </c>
      <c r="I2068" s="6">
        <v>1.37035925854262E-5</v>
      </c>
      <c r="J2068" s="6">
        <v>1.4781696597644E-5</v>
      </c>
      <c r="K2068" s="6">
        <v>1.2013646046012501E-5</v>
      </c>
      <c r="L2068" s="6">
        <v>1.38777105291203E-5</v>
      </c>
      <c r="M2068" s="6">
        <v>1.40547313382804E-5</v>
      </c>
      <c r="N2068" s="4" t="b">
        <f>_xlfn.XLOOKUP(Table2[[#This Row],[Protein]],Table3[name],Table3[subloc_assigned],"")&lt;&gt;""</f>
        <v>0</v>
      </c>
      <c r="O2068" s="6" t="str" cm="1">
        <f t="array" ref="O2068">IF(Table2[[#This Row],[modeled?]]," "&amp;_xlfn.TEXTJOIN(" ",FALSE,_xlfn._xlws.FILTER(Table3[subloc_assigned],Table3[name]=Table2[[#This Row],[Protein]],""))&amp;" ","")</f>
        <v/>
      </c>
      <c r="P2068" s="6" t="b">
        <f>OR(ISNUMBER(FIND(" m ",Table2[[#This Row],[loc?]])),ISNUMBER(FIND(" mm ",Table2[[#This Row],[loc?]])))</f>
        <v>0</v>
      </c>
      <c r="Q2068" s="6" t="b">
        <f>AND(OR(ISNUMBER(FIND(" m ",Table2[[#This Row],[loc?]])),ISNUMBER(FIND(" mm ",Table2[[#This Row],[loc?]]))),SUBSTITUTE(SUBSTITUTE(Table2[[#This Row],[loc?]]," m ","")," mm ","")="")</f>
        <v>0</v>
      </c>
      <c r="R2068" s="36" cm="1">
        <f t="array" ref="R2068">AVERAGE(IF(Table2[[#This Row],[Min_aerobic_1]:[Min_aerobic_2]]="NA",0,Table2[[#This Row],[Min_aerobic_1]:[Min_aerobic_2]]))</f>
        <v>7.6057643481360504E-6</v>
      </c>
    </row>
    <row r="2069" spans="1:18" x14ac:dyDescent="0.35">
      <c r="A2069" s="4" t="s">
        <v>6144</v>
      </c>
      <c r="B2069" s="4" t="s">
        <v>6145</v>
      </c>
      <c r="C2069" s="4" t="s">
        <v>6146</v>
      </c>
      <c r="D2069" s="6">
        <v>5.94815700552676E-5</v>
      </c>
      <c r="E2069" s="6">
        <v>5.7206097698196701E-5</v>
      </c>
      <c r="F2069" s="6">
        <v>5.5528211497716897E-5</v>
      </c>
      <c r="G2069" s="6">
        <v>5.7146326626862199E-5</v>
      </c>
      <c r="H2069" s="6">
        <v>2.8270150335277402E-5</v>
      </c>
      <c r="I2069" s="6">
        <v>2.6297161063465E-5</v>
      </c>
      <c r="J2069" s="6">
        <v>3.0196163139755801E-5</v>
      </c>
      <c r="K2069" s="6">
        <v>2.9983004675796999E-5</v>
      </c>
      <c r="L2069" s="6">
        <v>2.9834263202128199E-5</v>
      </c>
      <c r="M2069" s="6">
        <v>3.2402403079350102E-5</v>
      </c>
      <c r="N2069" s="4" t="b">
        <f>_xlfn.XLOOKUP(Table2[[#This Row],[Protein]],Table3[name],Table3[subloc_assigned],"")&lt;&gt;""</f>
        <v>0</v>
      </c>
      <c r="O2069" s="6" t="str" cm="1">
        <f t="array" ref="O2069">IF(Table2[[#This Row],[modeled?]]," "&amp;_xlfn.TEXTJOIN(" ",FALSE,_xlfn._xlws.FILTER(Table3[subloc_assigned],Table3[name]=Table2[[#This Row],[Protein]],""))&amp;" ","")</f>
        <v/>
      </c>
      <c r="P2069" s="6" t="b">
        <f>OR(ISNUMBER(FIND(" m ",Table2[[#This Row],[loc?]])),ISNUMBER(FIND(" mm ",Table2[[#This Row],[loc?]])))</f>
        <v>0</v>
      </c>
      <c r="Q2069" s="6" t="b">
        <f>AND(OR(ISNUMBER(FIND(" m ",Table2[[#This Row],[loc?]])),ISNUMBER(FIND(" mm ",Table2[[#This Row],[loc?]]))),SUBSTITUTE(SUBSTITUTE(Table2[[#This Row],[loc?]]," m ","")," mm ","")="")</f>
        <v>0</v>
      </c>
      <c r="R2069" s="36" cm="1">
        <f t="array" ref="R2069">AVERAGE(IF(Table2[[#This Row],[Min_aerobic_1]:[Min_aerobic_2]]="NA",0,Table2[[#This Row],[Min_aerobic_1]:[Min_aerobic_2]]))</f>
        <v>5.8343833876732151E-5</v>
      </c>
    </row>
    <row r="2070" spans="1:18" x14ac:dyDescent="0.35">
      <c r="A2070" s="4" t="s">
        <v>6147</v>
      </c>
      <c r="B2070" s="4" t="s">
        <v>6148</v>
      </c>
      <c r="C2070" s="4" t="s">
        <v>6148</v>
      </c>
      <c r="D2070" s="6">
        <v>6.7435528175746597E-6</v>
      </c>
      <c r="E2070" s="6">
        <v>6.9917116585808199E-6</v>
      </c>
      <c r="F2070" s="6">
        <v>6.3074585487310404E-6</v>
      </c>
      <c r="G2070" s="6">
        <v>6.5756805468378197E-6</v>
      </c>
      <c r="H2070" s="6">
        <v>9.0069555178782298E-6</v>
      </c>
      <c r="I2070" s="6">
        <v>8.8664058805823407E-6</v>
      </c>
      <c r="J2070" s="6">
        <v>1.0771916497893999E-5</v>
      </c>
      <c r="K2070" s="6">
        <v>1.15495701939514E-5</v>
      </c>
      <c r="L2070" s="6">
        <v>1.1148550707658099E-5</v>
      </c>
      <c r="M2070" s="6">
        <v>1.1793963902214401E-5</v>
      </c>
      <c r="N2070" s="4" t="b">
        <f>_xlfn.XLOOKUP(Table2[[#This Row],[Protein]],Table3[name],Table3[subloc_assigned],"")&lt;&gt;""</f>
        <v>0</v>
      </c>
      <c r="O2070" s="6" t="str" cm="1">
        <f t="array" ref="O2070">IF(Table2[[#This Row],[modeled?]]," "&amp;_xlfn.TEXTJOIN(" ",FALSE,_xlfn._xlws.FILTER(Table3[subloc_assigned],Table3[name]=Table2[[#This Row],[Protein]],""))&amp;" ","")</f>
        <v/>
      </c>
      <c r="P2070" s="6" t="b">
        <f>OR(ISNUMBER(FIND(" m ",Table2[[#This Row],[loc?]])),ISNUMBER(FIND(" mm ",Table2[[#This Row],[loc?]])))</f>
        <v>0</v>
      </c>
      <c r="Q2070" s="6" t="b">
        <f>AND(OR(ISNUMBER(FIND(" m ",Table2[[#This Row],[loc?]])),ISNUMBER(FIND(" mm ",Table2[[#This Row],[loc?]]))),SUBSTITUTE(SUBSTITUTE(Table2[[#This Row],[loc?]]," m ","")," mm ","")="")</f>
        <v>0</v>
      </c>
      <c r="R2070" s="36" cm="1">
        <f t="array" ref="R2070">AVERAGE(IF(Table2[[#This Row],[Min_aerobic_1]:[Min_aerobic_2]]="NA",0,Table2[[#This Row],[Min_aerobic_1]:[Min_aerobic_2]]))</f>
        <v>6.8676322380777402E-6</v>
      </c>
    </row>
    <row r="2071" spans="1:18" x14ac:dyDescent="0.35">
      <c r="A2071" s="4" t="s">
        <v>6149</v>
      </c>
      <c r="B2071" s="4" t="s">
        <v>6150</v>
      </c>
      <c r="C2071" s="4" t="s">
        <v>6151</v>
      </c>
      <c r="D2071" s="6">
        <v>5.4471088353602201E-6</v>
      </c>
      <c r="E2071" s="6">
        <v>4.6922079930606698E-6</v>
      </c>
      <c r="F2071" s="6">
        <v>6.9177663037835304E-6</v>
      </c>
      <c r="G2071" s="6">
        <v>7.7920984311933101E-6</v>
      </c>
      <c r="H2071" s="6">
        <v>3.9287152238801401E-6</v>
      </c>
      <c r="I2071" s="6">
        <v>4.0078703256558898E-6</v>
      </c>
      <c r="J2071" s="6">
        <v>4.2405944088788803E-6</v>
      </c>
      <c r="K2071" s="6">
        <v>3.6605045124085301E-6</v>
      </c>
      <c r="L2071" s="6">
        <v>4.0178357139703501E-6</v>
      </c>
      <c r="M2071" s="6">
        <v>4.0419449390856103E-6</v>
      </c>
      <c r="N2071" s="4" t="b">
        <f>_xlfn.XLOOKUP(Table2[[#This Row],[Protein]],Table3[name],Table3[subloc_assigned],"")&lt;&gt;""</f>
        <v>0</v>
      </c>
      <c r="O2071" s="6" t="str" cm="1">
        <f t="array" ref="O2071">IF(Table2[[#This Row],[modeled?]]," "&amp;_xlfn.TEXTJOIN(" ",FALSE,_xlfn._xlws.FILTER(Table3[subloc_assigned],Table3[name]=Table2[[#This Row],[Protein]],""))&amp;" ","")</f>
        <v/>
      </c>
      <c r="P2071" s="6" t="b">
        <f>OR(ISNUMBER(FIND(" m ",Table2[[#This Row],[loc?]])),ISNUMBER(FIND(" mm ",Table2[[#This Row],[loc?]])))</f>
        <v>0</v>
      </c>
      <c r="Q2071" s="6" t="b">
        <f>AND(OR(ISNUMBER(FIND(" m ",Table2[[#This Row],[loc?]])),ISNUMBER(FIND(" mm ",Table2[[#This Row],[loc?]]))),SUBSTITUTE(SUBSTITUTE(Table2[[#This Row],[loc?]]," m ","")," mm ","")="")</f>
        <v>0</v>
      </c>
      <c r="R2071" s="36" cm="1">
        <f t="array" ref="R2071">AVERAGE(IF(Table2[[#This Row],[Min_aerobic_1]:[Min_aerobic_2]]="NA",0,Table2[[#This Row],[Min_aerobic_1]:[Min_aerobic_2]]))</f>
        <v>5.0696584142104445E-6</v>
      </c>
    </row>
    <row r="2072" spans="1:18" x14ac:dyDescent="0.35">
      <c r="A2072" s="4" t="s">
        <v>6152</v>
      </c>
      <c r="B2072" s="4" t="s">
        <v>6153</v>
      </c>
      <c r="C2072" s="4" t="s">
        <v>6154</v>
      </c>
      <c r="D2072" s="6">
        <v>1.8539462468320698E-5</v>
      </c>
      <c r="E2072" s="6">
        <v>1.7816761060910599E-5</v>
      </c>
      <c r="F2072" s="6">
        <v>2.5875161538058699E-5</v>
      </c>
      <c r="G2072" s="6">
        <v>2.5369310175662201E-5</v>
      </c>
      <c r="H2072" s="6">
        <v>2.9868193544964898E-5</v>
      </c>
      <c r="I2072" s="6">
        <v>3.83368220551641E-5</v>
      </c>
      <c r="J2072" s="6">
        <v>4.0204467504457601E-5</v>
      </c>
      <c r="K2072" s="6">
        <v>3.9383270605151499E-5</v>
      </c>
      <c r="L2072" s="6">
        <v>4.3680745970779101E-5</v>
      </c>
      <c r="M2072" s="6">
        <v>4.4977043147475603E-5</v>
      </c>
      <c r="N2072" s="4" t="b">
        <f>_xlfn.XLOOKUP(Table2[[#This Row],[Protein]],Table3[name],Table3[subloc_assigned],"")&lt;&gt;""</f>
        <v>1</v>
      </c>
      <c r="O2072" s="6" t="str" cm="1">
        <f t="array" ref="O2072">IF(Table2[[#This Row],[modeled?]]," "&amp;_xlfn.TEXTJOIN(" ",FALSE,_xlfn._xlws.FILTER(Table3[subloc_assigned],Table3[name]=Table2[[#This Row],[Protein]],""))&amp;" ","")</f>
        <v xml:space="preserve"> c </v>
      </c>
      <c r="P2072" s="6" t="b">
        <f>OR(ISNUMBER(FIND(" m ",Table2[[#This Row],[loc?]])),ISNUMBER(FIND(" mm ",Table2[[#This Row],[loc?]])))</f>
        <v>0</v>
      </c>
      <c r="Q2072" s="6" t="b">
        <f>AND(OR(ISNUMBER(FIND(" m ",Table2[[#This Row],[loc?]])),ISNUMBER(FIND(" mm ",Table2[[#This Row],[loc?]]))),SUBSTITUTE(SUBSTITUTE(Table2[[#This Row],[loc?]]," m ","")," mm ","")="")</f>
        <v>0</v>
      </c>
      <c r="R2072" s="36" cm="1">
        <f t="array" ref="R2072">AVERAGE(IF(Table2[[#This Row],[Min_aerobic_1]:[Min_aerobic_2]]="NA",0,Table2[[#This Row],[Min_aerobic_1]:[Min_aerobic_2]]))</f>
        <v>1.817811176461565E-5</v>
      </c>
    </row>
    <row r="2073" spans="1:18" x14ac:dyDescent="0.35">
      <c r="A2073" s="4" t="s">
        <v>6155</v>
      </c>
      <c r="B2073" s="4" t="s">
        <v>6156</v>
      </c>
      <c r="C2073" s="4" t="s">
        <v>6157</v>
      </c>
      <c r="D2073" s="4" t="s">
        <v>19</v>
      </c>
      <c r="E2073" s="4" t="s">
        <v>19</v>
      </c>
      <c r="F2073" s="4" t="s">
        <v>19</v>
      </c>
      <c r="G2073" s="4" t="s">
        <v>19</v>
      </c>
      <c r="H2073" s="6">
        <v>4.07544625607239E-6</v>
      </c>
      <c r="I2073" s="6">
        <v>4.1430187732012798E-6</v>
      </c>
      <c r="J2073" s="6">
        <v>4.7918758973698399E-6</v>
      </c>
      <c r="K2073" s="6">
        <v>3.5491924725767198E-6</v>
      </c>
      <c r="L2073" s="6">
        <v>3.8324299502627398E-6</v>
      </c>
      <c r="M2073" s="6">
        <v>3.6026030934277098E-6</v>
      </c>
      <c r="N2073" s="4" t="b">
        <f>_xlfn.XLOOKUP(Table2[[#This Row],[Protein]],Table3[name],Table3[subloc_assigned],"")&lt;&gt;""</f>
        <v>0</v>
      </c>
      <c r="O2073" s="6" t="str" cm="1">
        <f t="array" ref="O2073">IF(Table2[[#This Row],[modeled?]]," "&amp;_xlfn.TEXTJOIN(" ",FALSE,_xlfn._xlws.FILTER(Table3[subloc_assigned],Table3[name]=Table2[[#This Row],[Protein]],""))&amp;" ","")</f>
        <v/>
      </c>
      <c r="P2073" s="6" t="b">
        <f>OR(ISNUMBER(FIND(" m ",Table2[[#This Row],[loc?]])),ISNUMBER(FIND(" mm ",Table2[[#This Row],[loc?]])))</f>
        <v>0</v>
      </c>
      <c r="Q2073" s="6" t="b">
        <f>AND(OR(ISNUMBER(FIND(" m ",Table2[[#This Row],[loc?]])),ISNUMBER(FIND(" mm ",Table2[[#This Row],[loc?]]))),SUBSTITUTE(SUBSTITUTE(Table2[[#This Row],[loc?]]," m ","")," mm ","")="")</f>
        <v>0</v>
      </c>
      <c r="R2073" s="36" cm="1">
        <f t="array" ref="R2073">AVERAGE(IF(Table2[[#This Row],[Min_aerobic_1]:[Min_aerobic_2]]="NA",0,Table2[[#This Row],[Min_aerobic_1]:[Min_aerobic_2]]))</f>
        <v>0</v>
      </c>
    </row>
    <row r="2074" spans="1:18" x14ac:dyDescent="0.35">
      <c r="A2074" s="4" t="s">
        <v>6158</v>
      </c>
      <c r="B2074" s="4" t="s">
        <v>6159</v>
      </c>
      <c r="C2074" s="4" t="s">
        <v>6160</v>
      </c>
      <c r="D2074" s="6">
        <v>2.8950614072414699E-5</v>
      </c>
      <c r="E2074" s="6">
        <v>2.6705832603235901E-5</v>
      </c>
      <c r="F2074" s="6">
        <v>1.7942752784521E-5</v>
      </c>
      <c r="G2074" s="6">
        <v>1.7770621549085601E-5</v>
      </c>
      <c r="H2074" s="6">
        <v>2.1055230605468299E-5</v>
      </c>
      <c r="I2074" s="6">
        <v>2.11096311127486E-5</v>
      </c>
      <c r="J2074" s="6">
        <v>2.2175679672476598E-5</v>
      </c>
      <c r="K2074" s="6">
        <v>1.2009203193165E-5</v>
      </c>
      <c r="L2074" s="6">
        <v>1.26768318453191E-5</v>
      </c>
      <c r="M2074" s="6">
        <v>1.28100896536465E-5</v>
      </c>
      <c r="N2074" s="4" t="b">
        <f>_xlfn.XLOOKUP(Table2[[#This Row],[Protein]],Table3[name],Table3[subloc_assigned],"")&lt;&gt;""</f>
        <v>0</v>
      </c>
      <c r="O2074" s="6" t="str" cm="1">
        <f t="array" ref="O2074">IF(Table2[[#This Row],[modeled?]]," "&amp;_xlfn.TEXTJOIN(" ",FALSE,_xlfn._xlws.FILTER(Table3[subloc_assigned],Table3[name]=Table2[[#This Row],[Protein]],""))&amp;" ","")</f>
        <v/>
      </c>
      <c r="P2074" s="6" t="b">
        <f>OR(ISNUMBER(FIND(" m ",Table2[[#This Row],[loc?]])),ISNUMBER(FIND(" mm ",Table2[[#This Row],[loc?]])))</f>
        <v>0</v>
      </c>
      <c r="Q2074" s="6" t="b">
        <f>AND(OR(ISNUMBER(FIND(" m ",Table2[[#This Row],[loc?]])),ISNUMBER(FIND(" mm ",Table2[[#This Row],[loc?]]))),SUBSTITUTE(SUBSTITUTE(Table2[[#This Row],[loc?]]," m ","")," mm ","")="")</f>
        <v>0</v>
      </c>
      <c r="R2074" s="36" cm="1">
        <f t="array" ref="R2074">AVERAGE(IF(Table2[[#This Row],[Min_aerobic_1]:[Min_aerobic_2]]="NA",0,Table2[[#This Row],[Min_aerobic_1]:[Min_aerobic_2]]))</f>
        <v>2.78282233378253E-5</v>
      </c>
    </row>
    <row r="2075" spans="1:18" x14ac:dyDescent="0.35">
      <c r="A2075" s="4" t="s">
        <v>6161</v>
      </c>
      <c r="B2075" s="4" t="s">
        <v>6162</v>
      </c>
      <c r="C2075" s="4" t="s">
        <v>6163</v>
      </c>
      <c r="D2075" s="4" t="s">
        <v>19</v>
      </c>
      <c r="E2075" s="4" t="s">
        <v>19</v>
      </c>
      <c r="F2075" s="4" t="s">
        <v>19</v>
      </c>
      <c r="G2075" s="4" t="s">
        <v>19</v>
      </c>
      <c r="H2075" s="6">
        <v>4.0110514575687301E-6</v>
      </c>
      <c r="I2075" s="6">
        <v>4.0858786566635798E-6</v>
      </c>
      <c r="J2075" s="6">
        <v>4.4787774212333698E-6</v>
      </c>
      <c r="K2075" s="6">
        <v>4.2514823326986401E-6</v>
      </c>
      <c r="L2075" s="6">
        <v>4.1858725564219596E-6</v>
      </c>
      <c r="M2075" s="6">
        <v>4.2531423361193497E-6</v>
      </c>
      <c r="N2075" s="4" t="b">
        <f>_xlfn.XLOOKUP(Table2[[#This Row],[Protein]],Table3[name],Table3[subloc_assigned],"")&lt;&gt;""</f>
        <v>0</v>
      </c>
      <c r="O2075" s="6" t="str" cm="1">
        <f t="array" ref="O2075">IF(Table2[[#This Row],[modeled?]]," "&amp;_xlfn.TEXTJOIN(" ",FALSE,_xlfn._xlws.FILTER(Table3[subloc_assigned],Table3[name]=Table2[[#This Row],[Protein]],""))&amp;" ","")</f>
        <v/>
      </c>
      <c r="P2075" s="6" t="b">
        <f>OR(ISNUMBER(FIND(" m ",Table2[[#This Row],[loc?]])),ISNUMBER(FIND(" mm ",Table2[[#This Row],[loc?]])))</f>
        <v>0</v>
      </c>
      <c r="Q2075" s="6" t="b">
        <f>AND(OR(ISNUMBER(FIND(" m ",Table2[[#This Row],[loc?]])),ISNUMBER(FIND(" mm ",Table2[[#This Row],[loc?]]))),SUBSTITUTE(SUBSTITUTE(Table2[[#This Row],[loc?]]," m ","")," mm ","")="")</f>
        <v>0</v>
      </c>
      <c r="R2075" s="36" cm="1">
        <f t="array" ref="R2075">AVERAGE(IF(Table2[[#This Row],[Min_aerobic_1]:[Min_aerobic_2]]="NA",0,Table2[[#This Row],[Min_aerobic_1]:[Min_aerobic_2]]))</f>
        <v>0</v>
      </c>
    </row>
    <row r="2076" spans="1:18" x14ac:dyDescent="0.35">
      <c r="A2076" s="4" t="s">
        <v>6164</v>
      </c>
      <c r="B2076" s="4" t="s">
        <v>6165</v>
      </c>
      <c r="C2076" s="4" t="s">
        <v>6166</v>
      </c>
      <c r="D2076" s="6">
        <v>5.5546399189807499E-7</v>
      </c>
      <c r="E2076" s="6">
        <v>4.4158477346112999E-7</v>
      </c>
      <c r="F2076" s="6">
        <v>5.4784109678117695E-7</v>
      </c>
      <c r="G2076" s="6">
        <v>6.0188561591854701E-7</v>
      </c>
      <c r="H2076" s="6">
        <v>6.7477437729980699E-7</v>
      </c>
      <c r="I2076" s="6">
        <v>6.3624624955297603E-7</v>
      </c>
      <c r="J2076" s="6">
        <v>6.5730228720628405E-7</v>
      </c>
      <c r="K2076" s="6">
        <v>7.2093639187763797E-7</v>
      </c>
      <c r="L2076" s="6">
        <v>7.5413464125666601E-7</v>
      </c>
      <c r="M2076" s="6">
        <v>6.7923090919249797E-7</v>
      </c>
      <c r="N2076" s="4" t="b">
        <f>_xlfn.XLOOKUP(Table2[[#This Row],[Protein]],Table3[name],Table3[subloc_assigned],"")&lt;&gt;""</f>
        <v>0</v>
      </c>
      <c r="O2076" s="6" t="str" cm="1">
        <f t="array" ref="O2076">IF(Table2[[#This Row],[modeled?]]," "&amp;_xlfn.TEXTJOIN(" ",FALSE,_xlfn._xlws.FILTER(Table3[subloc_assigned],Table3[name]=Table2[[#This Row],[Protein]],""))&amp;" ","")</f>
        <v/>
      </c>
      <c r="P2076" s="6" t="b">
        <f>OR(ISNUMBER(FIND(" m ",Table2[[#This Row],[loc?]])),ISNUMBER(FIND(" mm ",Table2[[#This Row],[loc?]])))</f>
        <v>0</v>
      </c>
      <c r="Q2076" s="6" t="b">
        <f>AND(OR(ISNUMBER(FIND(" m ",Table2[[#This Row],[loc?]])),ISNUMBER(FIND(" mm ",Table2[[#This Row],[loc?]]))),SUBSTITUTE(SUBSTITUTE(Table2[[#This Row],[loc?]]," m ","")," mm ","")="")</f>
        <v>0</v>
      </c>
      <c r="R2076" s="36" cm="1">
        <f t="array" ref="R2076">AVERAGE(IF(Table2[[#This Row],[Min_aerobic_1]:[Min_aerobic_2]]="NA",0,Table2[[#This Row],[Min_aerobic_1]:[Min_aerobic_2]]))</f>
        <v>4.9852438267960249E-7</v>
      </c>
    </row>
    <row r="2077" spans="1:18" x14ac:dyDescent="0.35">
      <c r="A2077" s="4" t="s">
        <v>6167</v>
      </c>
      <c r="B2077" s="4" t="s">
        <v>6168</v>
      </c>
      <c r="C2077" s="4" t="s">
        <v>6169</v>
      </c>
      <c r="D2077" s="6">
        <v>4.7742052186924698E-6</v>
      </c>
      <c r="E2077" s="6">
        <v>3.9836958818506602E-6</v>
      </c>
      <c r="F2077" s="6">
        <v>5.89129361774943E-6</v>
      </c>
      <c r="G2077" s="6">
        <v>5.5602085354965704E-6</v>
      </c>
      <c r="H2077" s="6">
        <v>4.3183079983668104E-6</v>
      </c>
      <c r="I2077" s="6">
        <v>4.56698719823562E-6</v>
      </c>
      <c r="J2077" s="6">
        <v>4.7391985535587296E-6</v>
      </c>
      <c r="K2077" s="6">
        <v>5.1793096609349503E-6</v>
      </c>
      <c r="L2077" s="6">
        <v>5.6728698758126998E-6</v>
      </c>
      <c r="M2077" s="6">
        <v>5.31292056101531E-6</v>
      </c>
      <c r="N2077" s="4" t="b">
        <f>_xlfn.XLOOKUP(Table2[[#This Row],[Protein]],Table3[name],Table3[subloc_assigned],"")&lt;&gt;""</f>
        <v>0</v>
      </c>
      <c r="O2077" s="6" t="str" cm="1">
        <f t="array" ref="O2077">IF(Table2[[#This Row],[modeled?]]," "&amp;_xlfn.TEXTJOIN(" ",FALSE,_xlfn._xlws.FILTER(Table3[subloc_assigned],Table3[name]=Table2[[#This Row],[Protein]],""))&amp;" ","")</f>
        <v/>
      </c>
      <c r="P2077" s="6" t="b">
        <f>OR(ISNUMBER(FIND(" m ",Table2[[#This Row],[loc?]])),ISNUMBER(FIND(" mm ",Table2[[#This Row],[loc?]])))</f>
        <v>0</v>
      </c>
      <c r="Q2077" s="6" t="b">
        <f>AND(OR(ISNUMBER(FIND(" m ",Table2[[#This Row],[loc?]])),ISNUMBER(FIND(" mm ",Table2[[#This Row],[loc?]]))),SUBSTITUTE(SUBSTITUTE(Table2[[#This Row],[loc?]]," m ","")," mm ","")="")</f>
        <v>0</v>
      </c>
      <c r="R2077" s="36" cm="1">
        <f t="array" ref="R2077">AVERAGE(IF(Table2[[#This Row],[Min_aerobic_1]:[Min_aerobic_2]]="NA",0,Table2[[#This Row],[Min_aerobic_1]:[Min_aerobic_2]]))</f>
        <v>4.378950550271565E-6</v>
      </c>
    </row>
    <row r="2078" spans="1:18" x14ac:dyDescent="0.35">
      <c r="A2078" s="4" t="s">
        <v>6170</v>
      </c>
      <c r="B2078" s="4" t="s">
        <v>6171</v>
      </c>
      <c r="C2078" s="4" t="s">
        <v>6172</v>
      </c>
      <c r="D2078" s="4" t="s">
        <v>19</v>
      </c>
      <c r="E2078" s="4" t="s">
        <v>19</v>
      </c>
      <c r="F2078" s="4" t="s">
        <v>19</v>
      </c>
      <c r="G2078" s="4" t="s">
        <v>19</v>
      </c>
      <c r="H2078" s="6">
        <v>3.3866050526813698E-6</v>
      </c>
      <c r="I2078" s="6">
        <v>3.33634612438003E-6</v>
      </c>
      <c r="J2078" s="6">
        <v>3.3407396651509199E-6</v>
      </c>
      <c r="K2078" s="6">
        <v>2.8939203722304499E-6</v>
      </c>
      <c r="L2078" s="6">
        <v>3.3152425762003998E-6</v>
      </c>
      <c r="M2078" s="6">
        <v>3.1739058842806902E-6</v>
      </c>
      <c r="N2078" s="4" t="b">
        <f>_xlfn.XLOOKUP(Table2[[#This Row],[Protein]],Table3[name],Table3[subloc_assigned],"")&lt;&gt;""</f>
        <v>0</v>
      </c>
      <c r="O2078" s="6" t="str" cm="1">
        <f t="array" ref="O2078">IF(Table2[[#This Row],[modeled?]]," "&amp;_xlfn.TEXTJOIN(" ",FALSE,_xlfn._xlws.FILTER(Table3[subloc_assigned],Table3[name]=Table2[[#This Row],[Protein]],""))&amp;" ","")</f>
        <v/>
      </c>
      <c r="P2078" s="6" t="b">
        <f>OR(ISNUMBER(FIND(" m ",Table2[[#This Row],[loc?]])),ISNUMBER(FIND(" mm ",Table2[[#This Row],[loc?]])))</f>
        <v>0</v>
      </c>
      <c r="Q2078" s="6" t="b">
        <f>AND(OR(ISNUMBER(FIND(" m ",Table2[[#This Row],[loc?]])),ISNUMBER(FIND(" mm ",Table2[[#This Row],[loc?]]))),SUBSTITUTE(SUBSTITUTE(Table2[[#This Row],[loc?]]," m ","")," mm ","")="")</f>
        <v>0</v>
      </c>
      <c r="R2078" s="36" cm="1">
        <f t="array" ref="R2078">AVERAGE(IF(Table2[[#This Row],[Min_aerobic_1]:[Min_aerobic_2]]="NA",0,Table2[[#This Row],[Min_aerobic_1]:[Min_aerobic_2]]))</f>
        <v>0</v>
      </c>
    </row>
    <row r="2079" spans="1:18" x14ac:dyDescent="0.35">
      <c r="A2079" s="4" t="s">
        <v>6173</v>
      </c>
      <c r="B2079" s="4" t="s">
        <v>6174</v>
      </c>
      <c r="C2079" s="4" t="s">
        <v>6175</v>
      </c>
      <c r="D2079" s="4" t="s">
        <v>19</v>
      </c>
      <c r="E2079" s="4" t="s">
        <v>19</v>
      </c>
      <c r="F2079" s="4" t="s">
        <v>19</v>
      </c>
      <c r="G2079" s="4" t="s">
        <v>19</v>
      </c>
      <c r="H2079" s="6">
        <v>1.5531113607930701E-5</v>
      </c>
      <c r="I2079" s="6">
        <v>1.4891667746878501E-5</v>
      </c>
      <c r="J2079" s="6">
        <v>1.53978244140911E-5</v>
      </c>
      <c r="K2079" s="6">
        <v>1.76983549226913E-5</v>
      </c>
      <c r="L2079" s="6">
        <v>1.8846944152356099E-5</v>
      </c>
      <c r="M2079" s="6">
        <v>1.7989229958731101E-5</v>
      </c>
      <c r="N2079" s="4" t="b">
        <f>_xlfn.XLOOKUP(Table2[[#This Row],[Protein]],Table3[name],Table3[subloc_assigned],"")&lt;&gt;""</f>
        <v>1</v>
      </c>
      <c r="O2079" s="6" t="str" cm="1">
        <f t="array" ref="O2079">IF(Table2[[#This Row],[modeled?]]," "&amp;_xlfn.TEXTJOIN(" ",FALSE,_xlfn._xlws.FILTER(Table3[subloc_assigned],Table3[name]=Table2[[#This Row],[Protein]],""))&amp;" ","")</f>
        <v xml:space="preserve"> c </v>
      </c>
      <c r="P2079" s="6" t="b">
        <f>OR(ISNUMBER(FIND(" m ",Table2[[#This Row],[loc?]])),ISNUMBER(FIND(" mm ",Table2[[#This Row],[loc?]])))</f>
        <v>0</v>
      </c>
      <c r="Q2079" s="6" t="b">
        <f>AND(OR(ISNUMBER(FIND(" m ",Table2[[#This Row],[loc?]])),ISNUMBER(FIND(" mm ",Table2[[#This Row],[loc?]]))),SUBSTITUTE(SUBSTITUTE(Table2[[#This Row],[loc?]]," m ","")," mm ","")="")</f>
        <v>0</v>
      </c>
      <c r="R2079" s="36" cm="1">
        <f t="array" ref="R2079">AVERAGE(IF(Table2[[#This Row],[Min_aerobic_1]:[Min_aerobic_2]]="NA",0,Table2[[#This Row],[Min_aerobic_1]:[Min_aerobic_2]]))</f>
        <v>0</v>
      </c>
    </row>
    <row r="2080" spans="1:18" x14ac:dyDescent="0.35">
      <c r="A2080" s="4" t="s">
        <v>6176</v>
      </c>
      <c r="B2080" s="4" t="s">
        <v>6177</v>
      </c>
      <c r="C2080" s="4" t="s">
        <v>6178</v>
      </c>
      <c r="D2080" s="6">
        <v>2.52987697558103E-6</v>
      </c>
      <c r="E2080" s="6">
        <v>2.3044532945200002E-6</v>
      </c>
      <c r="F2080" s="6">
        <v>2.8011617986033899E-6</v>
      </c>
      <c r="G2080" s="6">
        <v>2.8320376979538298E-6</v>
      </c>
      <c r="H2080" s="6">
        <v>1.21472973625897E-5</v>
      </c>
      <c r="I2080" s="6">
        <v>1.28789080755652E-5</v>
      </c>
      <c r="J2080" s="6">
        <v>1.27570118552873E-5</v>
      </c>
      <c r="K2080" s="6">
        <v>1.6158090958237399E-5</v>
      </c>
      <c r="L2080" s="6">
        <v>1.2464748035481499E-5</v>
      </c>
      <c r="M2080" s="6">
        <v>1.2564329487761101E-5</v>
      </c>
      <c r="N2080" s="4" t="b">
        <f>_xlfn.XLOOKUP(Table2[[#This Row],[Protein]],Table3[name],Table3[subloc_assigned],"")&lt;&gt;""</f>
        <v>0</v>
      </c>
      <c r="O2080" s="6" t="str" cm="1">
        <f t="array" ref="O2080">IF(Table2[[#This Row],[modeled?]]," "&amp;_xlfn.TEXTJOIN(" ",FALSE,_xlfn._xlws.FILTER(Table3[subloc_assigned],Table3[name]=Table2[[#This Row],[Protein]],""))&amp;" ","")</f>
        <v/>
      </c>
      <c r="P2080" s="6" t="b">
        <f>OR(ISNUMBER(FIND(" m ",Table2[[#This Row],[loc?]])),ISNUMBER(FIND(" mm ",Table2[[#This Row],[loc?]])))</f>
        <v>0</v>
      </c>
      <c r="Q2080" s="6" t="b">
        <f>AND(OR(ISNUMBER(FIND(" m ",Table2[[#This Row],[loc?]])),ISNUMBER(FIND(" mm ",Table2[[#This Row],[loc?]]))),SUBSTITUTE(SUBSTITUTE(Table2[[#This Row],[loc?]]," m ","")," mm ","")="")</f>
        <v>0</v>
      </c>
      <c r="R2080" s="36" cm="1">
        <f t="array" ref="R2080">AVERAGE(IF(Table2[[#This Row],[Min_aerobic_1]:[Min_aerobic_2]]="NA",0,Table2[[#This Row],[Min_aerobic_1]:[Min_aerobic_2]]))</f>
        <v>2.4171651350505151E-6</v>
      </c>
    </row>
    <row r="2081" spans="1:18" x14ac:dyDescent="0.35">
      <c r="A2081" s="4" t="s">
        <v>6179</v>
      </c>
      <c r="B2081" s="4" t="s">
        <v>6180</v>
      </c>
      <c r="C2081" s="4" t="s">
        <v>6181</v>
      </c>
      <c r="D2081" s="6">
        <v>3.4558413504951502E-5</v>
      </c>
      <c r="E2081" s="6">
        <v>2.8672679430456801E-5</v>
      </c>
      <c r="F2081" s="6">
        <v>4.22221392925357E-5</v>
      </c>
      <c r="G2081" s="6">
        <v>4.2120171497864497E-5</v>
      </c>
      <c r="H2081" s="6">
        <v>2.2516178418495099E-5</v>
      </c>
      <c r="I2081" s="6">
        <v>2.2497936464857101E-5</v>
      </c>
      <c r="J2081" s="6">
        <v>2.3098828280950901E-5</v>
      </c>
      <c r="K2081" s="6">
        <v>2.4447172653749101E-5</v>
      </c>
      <c r="L2081" s="6">
        <v>2.5373456898214899E-5</v>
      </c>
      <c r="M2081" s="6">
        <v>2.5075841056711299E-5</v>
      </c>
      <c r="N2081" s="4" t="b">
        <f>_xlfn.XLOOKUP(Table2[[#This Row],[Protein]],Table3[name],Table3[subloc_assigned],"")&lt;&gt;""</f>
        <v>0</v>
      </c>
      <c r="O2081" s="6" t="str" cm="1">
        <f t="array" ref="O2081">IF(Table2[[#This Row],[modeled?]]," "&amp;_xlfn.TEXTJOIN(" ",FALSE,_xlfn._xlws.FILTER(Table3[subloc_assigned],Table3[name]=Table2[[#This Row],[Protein]],""))&amp;" ","")</f>
        <v/>
      </c>
      <c r="P2081" s="6" t="b">
        <f>OR(ISNUMBER(FIND(" m ",Table2[[#This Row],[loc?]])),ISNUMBER(FIND(" mm ",Table2[[#This Row],[loc?]])))</f>
        <v>0</v>
      </c>
      <c r="Q2081" s="6" t="b">
        <f>AND(OR(ISNUMBER(FIND(" m ",Table2[[#This Row],[loc?]])),ISNUMBER(FIND(" mm ",Table2[[#This Row],[loc?]]))),SUBSTITUTE(SUBSTITUTE(Table2[[#This Row],[loc?]]," m ","")," mm ","")="")</f>
        <v>0</v>
      </c>
      <c r="R2081" s="36" cm="1">
        <f t="array" ref="R2081">AVERAGE(IF(Table2[[#This Row],[Min_aerobic_1]:[Min_aerobic_2]]="NA",0,Table2[[#This Row],[Min_aerobic_1]:[Min_aerobic_2]]))</f>
        <v>3.1615546467704151E-5</v>
      </c>
    </row>
    <row r="2082" spans="1:18" x14ac:dyDescent="0.35">
      <c r="A2082" s="4" t="s">
        <v>6182</v>
      </c>
      <c r="B2082" s="4" t="s">
        <v>6183</v>
      </c>
      <c r="C2082" s="4" t="s">
        <v>6184</v>
      </c>
      <c r="D2082" s="6">
        <v>9.5596960687362002E-5</v>
      </c>
      <c r="E2082" s="6">
        <v>9.6445485068744803E-5</v>
      </c>
      <c r="F2082" s="4">
        <v>1.04184668114837E-4</v>
      </c>
      <c r="G2082" s="4">
        <v>1.03563803423541E-4</v>
      </c>
      <c r="H2082" s="4">
        <v>1.0849353081584999E-4</v>
      </c>
      <c r="I2082" s="4">
        <v>1.09835801722283E-4</v>
      </c>
      <c r="J2082" s="4">
        <v>1.1196651289501301E-4</v>
      </c>
      <c r="K2082" s="4">
        <v>1.04566366214092E-4</v>
      </c>
      <c r="L2082" s="4">
        <v>1.13560994601832E-4</v>
      </c>
      <c r="M2082" s="4">
        <v>1.11993285163899E-4</v>
      </c>
      <c r="N2082" s="4" t="b">
        <f>_xlfn.XLOOKUP(Table2[[#This Row],[Protein]],Table3[name],Table3[subloc_assigned],"")&lt;&gt;""</f>
        <v>0</v>
      </c>
      <c r="O2082" s="6" t="str" cm="1">
        <f t="array" ref="O2082">IF(Table2[[#This Row],[modeled?]]," "&amp;_xlfn.TEXTJOIN(" ",FALSE,_xlfn._xlws.FILTER(Table3[subloc_assigned],Table3[name]=Table2[[#This Row],[Protein]],""))&amp;" ","")</f>
        <v/>
      </c>
      <c r="P2082" s="6" t="b">
        <f>OR(ISNUMBER(FIND(" m ",Table2[[#This Row],[loc?]])),ISNUMBER(FIND(" mm ",Table2[[#This Row],[loc?]])))</f>
        <v>0</v>
      </c>
      <c r="Q2082" s="6" t="b">
        <f>AND(OR(ISNUMBER(FIND(" m ",Table2[[#This Row],[loc?]])),ISNUMBER(FIND(" mm ",Table2[[#This Row],[loc?]]))),SUBSTITUTE(SUBSTITUTE(Table2[[#This Row],[loc?]]," m ","")," mm ","")="")</f>
        <v>0</v>
      </c>
      <c r="R2082" s="36" cm="1">
        <f t="array" ref="R2082">AVERAGE(IF(Table2[[#This Row],[Min_aerobic_1]:[Min_aerobic_2]]="NA",0,Table2[[#This Row],[Min_aerobic_1]:[Min_aerobic_2]]))</f>
        <v>9.6021222878053396E-5</v>
      </c>
    </row>
    <row r="2083" spans="1:18" x14ac:dyDescent="0.35">
      <c r="A2083" s="4" t="s">
        <v>6185</v>
      </c>
      <c r="B2083" s="4" t="s">
        <v>6186</v>
      </c>
      <c r="C2083" s="4" t="s">
        <v>6187</v>
      </c>
      <c r="D2083" s="6">
        <v>5.8178002079685902E-5</v>
      </c>
      <c r="E2083" s="6">
        <v>6.1352655344803697E-5</v>
      </c>
      <c r="F2083" s="6">
        <v>7.5276378075929304E-5</v>
      </c>
      <c r="G2083" s="6">
        <v>7.94966760393025E-5</v>
      </c>
      <c r="H2083" s="6">
        <v>3.5982045675191699E-5</v>
      </c>
      <c r="I2083" s="6">
        <v>3.3895616008655299E-5</v>
      </c>
      <c r="J2083" s="6">
        <v>3.6609558213316501E-5</v>
      </c>
      <c r="K2083" s="6">
        <v>4.6305767083697497E-5</v>
      </c>
      <c r="L2083" s="6">
        <v>4.7181332698985001E-5</v>
      </c>
      <c r="M2083" s="6">
        <v>4.6161060390855999E-5</v>
      </c>
      <c r="N2083" s="4" t="b">
        <f>_xlfn.XLOOKUP(Table2[[#This Row],[Protein]],Table3[name],Table3[subloc_assigned],"")&lt;&gt;""</f>
        <v>0</v>
      </c>
      <c r="O2083" s="6" t="str" cm="1">
        <f t="array" ref="O2083">IF(Table2[[#This Row],[modeled?]]," "&amp;_xlfn.TEXTJOIN(" ",FALSE,_xlfn._xlws.FILTER(Table3[subloc_assigned],Table3[name]=Table2[[#This Row],[Protein]],""))&amp;" ","")</f>
        <v/>
      </c>
      <c r="P2083" s="6" t="b">
        <f>OR(ISNUMBER(FIND(" m ",Table2[[#This Row],[loc?]])),ISNUMBER(FIND(" mm ",Table2[[#This Row],[loc?]])))</f>
        <v>0</v>
      </c>
      <c r="Q2083" s="6" t="b">
        <f>AND(OR(ISNUMBER(FIND(" m ",Table2[[#This Row],[loc?]])),ISNUMBER(FIND(" mm ",Table2[[#This Row],[loc?]]))),SUBSTITUTE(SUBSTITUTE(Table2[[#This Row],[loc?]]," m ","")," mm ","")="")</f>
        <v>0</v>
      </c>
      <c r="R2083" s="36" cm="1">
        <f t="array" ref="R2083">AVERAGE(IF(Table2[[#This Row],[Min_aerobic_1]:[Min_aerobic_2]]="NA",0,Table2[[#This Row],[Min_aerobic_1]:[Min_aerobic_2]]))</f>
        <v>5.9765328712244796E-5</v>
      </c>
    </row>
    <row r="2084" spans="1:18" x14ac:dyDescent="0.35">
      <c r="A2084" s="4" t="s">
        <v>6188</v>
      </c>
      <c r="B2084" s="4" t="s">
        <v>6189</v>
      </c>
      <c r="C2084" s="4" t="s">
        <v>6190</v>
      </c>
      <c r="D2084" s="6">
        <v>1.37608787634398E-5</v>
      </c>
      <c r="E2084" s="6">
        <v>1.11507416654444E-5</v>
      </c>
      <c r="F2084" s="6">
        <v>1.9985893142327101E-5</v>
      </c>
      <c r="G2084" s="6">
        <v>1.8750921944558201E-5</v>
      </c>
      <c r="H2084" s="6">
        <v>3.2783681588248502E-5</v>
      </c>
      <c r="I2084" s="6">
        <v>3.1891248275602398E-5</v>
      </c>
      <c r="J2084" s="6">
        <v>3.21440251216177E-5</v>
      </c>
      <c r="K2084" s="6">
        <v>4.1209035553457102E-5</v>
      </c>
      <c r="L2084" s="6">
        <v>4.2574908844547298E-5</v>
      </c>
      <c r="M2084" s="6">
        <v>4.3071310231713801E-5</v>
      </c>
      <c r="N2084" s="4" t="b">
        <f>_xlfn.XLOOKUP(Table2[[#This Row],[Protein]],Table3[name],Table3[subloc_assigned],"")&lt;&gt;""</f>
        <v>0</v>
      </c>
      <c r="O2084" s="6" t="str" cm="1">
        <f t="array" ref="O2084">IF(Table2[[#This Row],[modeled?]]," "&amp;_xlfn.TEXTJOIN(" ",FALSE,_xlfn._xlws.FILTER(Table3[subloc_assigned],Table3[name]=Table2[[#This Row],[Protein]],""))&amp;" ","")</f>
        <v/>
      </c>
      <c r="P2084" s="6" t="b">
        <f>OR(ISNUMBER(FIND(" m ",Table2[[#This Row],[loc?]])),ISNUMBER(FIND(" mm ",Table2[[#This Row],[loc?]])))</f>
        <v>0</v>
      </c>
      <c r="Q2084" s="6" t="b">
        <f>AND(OR(ISNUMBER(FIND(" m ",Table2[[#This Row],[loc?]])),ISNUMBER(FIND(" mm ",Table2[[#This Row],[loc?]]))),SUBSTITUTE(SUBSTITUTE(Table2[[#This Row],[loc?]]," m ","")," mm ","")="")</f>
        <v>0</v>
      </c>
      <c r="R2084" s="36" cm="1">
        <f t="array" ref="R2084">AVERAGE(IF(Table2[[#This Row],[Min_aerobic_1]:[Min_aerobic_2]]="NA",0,Table2[[#This Row],[Min_aerobic_1]:[Min_aerobic_2]]))</f>
        <v>1.2455810214442099E-5</v>
      </c>
    </row>
    <row r="2085" spans="1:18" x14ac:dyDescent="0.35">
      <c r="A2085" s="4" t="s">
        <v>6191</v>
      </c>
      <c r="B2085" s="4" t="s">
        <v>6192</v>
      </c>
      <c r="C2085" s="4" t="s">
        <v>6193</v>
      </c>
      <c r="D2085" s="4">
        <v>1.27791330170875E-4</v>
      </c>
      <c r="E2085" s="4">
        <v>1.4862028685566801E-4</v>
      </c>
      <c r="F2085" s="4">
        <v>1.48756246994155E-4</v>
      </c>
      <c r="G2085" s="4">
        <v>1.6295466934699001E-4</v>
      </c>
      <c r="H2085" s="6">
        <v>8.0802314969638197E-5</v>
      </c>
      <c r="I2085" s="6">
        <v>8.4403484911463696E-5</v>
      </c>
      <c r="J2085" s="6">
        <v>8.2251351122592206E-5</v>
      </c>
      <c r="K2085" s="6">
        <v>8.7675356700177997E-5</v>
      </c>
      <c r="L2085" s="6">
        <v>9.1639838581429402E-5</v>
      </c>
      <c r="M2085" s="6">
        <v>8.9259503527331803E-5</v>
      </c>
      <c r="N2085" s="4" t="b">
        <f>_xlfn.XLOOKUP(Table2[[#This Row],[Protein]],Table3[name],Table3[subloc_assigned],"")&lt;&gt;""</f>
        <v>0</v>
      </c>
      <c r="O2085" s="6" t="str" cm="1">
        <f t="array" ref="O2085">IF(Table2[[#This Row],[modeled?]]," "&amp;_xlfn.TEXTJOIN(" ",FALSE,_xlfn._xlws.FILTER(Table3[subloc_assigned],Table3[name]=Table2[[#This Row],[Protein]],""))&amp;" ","")</f>
        <v/>
      </c>
      <c r="P2085" s="6" t="b">
        <f>OR(ISNUMBER(FIND(" m ",Table2[[#This Row],[loc?]])),ISNUMBER(FIND(" mm ",Table2[[#This Row],[loc?]])))</f>
        <v>0</v>
      </c>
      <c r="Q2085" s="6" t="b">
        <f>AND(OR(ISNUMBER(FIND(" m ",Table2[[#This Row],[loc?]])),ISNUMBER(FIND(" mm ",Table2[[#This Row],[loc?]]))),SUBSTITUTE(SUBSTITUTE(Table2[[#This Row],[loc?]]," m ","")," mm ","")="")</f>
        <v>0</v>
      </c>
      <c r="R2085" s="36" cm="1">
        <f t="array" ref="R2085">AVERAGE(IF(Table2[[#This Row],[Min_aerobic_1]:[Min_aerobic_2]]="NA",0,Table2[[#This Row],[Min_aerobic_1]:[Min_aerobic_2]]))</f>
        <v>1.3820580851327149E-4</v>
      </c>
    </row>
    <row r="2086" spans="1:18" x14ac:dyDescent="0.35">
      <c r="A2086" s="4" t="s">
        <v>6194</v>
      </c>
      <c r="B2086" s="4" t="s">
        <v>6195</v>
      </c>
      <c r="C2086" s="4" t="s">
        <v>6196</v>
      </c>
      <c r="D2086" s="6">
        <v>6.4094398767668602E-7</v>
      </c>
      <c r="E2086" s="6">
        <v>5.43950634582459E-7</v>
      </c>
      <c r="F2086" s="6">
        <v>7.2460120815255895E-7</v>
      </c>
      <c r="G2086" s="6">
        <v>7.7447660087806197E-7</v>
      </c>
      <c r="H2086" s="6">
        <v>9.4934415603635205E-7</v>
      </c>
      <c r="I2086" s="6">
        <v>8.9710876039042996E-7</v>
      </c>
      <c r="J2086" s="6">
        <v>9.1157059145321898E-7</v>
      </c>
      <c r="K2086" s="6">
        <v>8.1197084564114796E-7</v>
      </c>
      <c r="L2086" s="6">
        <v>8.2311773412237695E-7</v>
      </c>
      <c r="M2086" s="6">
        <v>7.72605984529615E-7</v>
      </c>
      <c r="N2086" s="4" t="b">
        <f>_xlfn.XLOOKUP(Table2[[#This Row],[Protein]],Table3[name],Table3[subloc_assigned],"")&lt;&gt;""</f>
        <v>0</v>
      </c>
      <c r="O2086" s="6" t="str" cm="1">
        <f t="array" ref="O2086">IF(Table2[[#This Row],[modeled?]]," "&amp;_xlfn.TEXTJOIN(" ",FALSE,_xlfn._xlws.FILTER(Table3[subloc_assigned],Table3[name]=Table2[[#This Row],[Protein]],""))&amp;" ","")</f>
        <v/>
      </c>
      <c r="P2086" s="6" t="b">
        <f>OR(ISNUMBER(FIND(" m ",Table2[[#This Row],[loc?]])),ISNUMBER(FIND(" mm ",Table2[[#This Row],[loc?]])))</f>
        <v>0</v>
      </c>
      <c r="Q2086" s="6" t="b">
        <f>AND(OR(ISNUMBER(FIND(" m ",Table2[[#This Row],[loc?]])),ISNUMBER(FIND(" mm ",Table2[[#This Row],[loc?]]))),SUBSTITUTE(SUBSTITUTE(Table2[[#This Row],[loc?]]," m ","")," mm ","")="")</f>
        <v>0</v>
      </c>
      <c r="R2086" s="36" cm="1">
        <f t="array" ref="R2086">AVERAGE(IF(Table2[[#This Row],[Min_aerobic_1]:[Min_aerobic_2]]="NA",0,Table2[[#This Row],[Min_aerobic_1]:[Min_aerobic_2]]))</f>
        <v>5.9244731112957256E-7</v>
      </c>
    </row>
    <row r="2087" spans="1:18" x14ac:dyDescent="0.35">
      <c r="A2087" s="4" t="s">
        <v>6197</v>
      </c>
      <c r="B2087" s="4" t="s">
        <v>6198</v>
      </c>
      <c r="C2087" s="4" t="s">
        <v>6198</v>
      </c>
      <c r="D2087" s="6">
        <v>4.1506973850279699E-5</v>
      </c>
      <c r="E2087" s="6">
        <v>4.1520028505724503E-5</v>
      </c>
      <c r="F2087" s="6">
        <v>6.6569334128317495E-5</v>
      </c>
      <c r="G2087" s="6">
        <v>6.4009479368376201E-5</v>
      </c>
      <c r="H2087" s="6">
        <v>3.5792679280840797E-5</v>
      </c>
      <c r="I2087" s="6">
        <v>3.5740842671878199E-5</v>
      </c>
      <c r="J2087" s="6">
        <v>3.57751240766027E-5</v>
      </c>
      <c r="K2087" s="6">
        <v>4.1241500328494998E-5</v>
      </c>
      <c r="L2087" s="6">
        <v>4.6814855181536001E-5</v>
      </c>
      <c r="M2087" s="6">
        <v>4.8119633483343003E-5</v>
      </c>
      <c r="N2087" s="4" t="b">
        <f>_xlfn.XLOOKUP(Table2[[#This Row],[Protein]],Table3[name],Table3[subloc_assigned],"")&lt;&gt;""</f>
        <v>0</v>
      </c>
      <c r="O2087" s="6" t="str" cm="1">
        <f t="array" ref="O2087">IF(Table2[[#This Row],[modeled?]]," "&amp;_xlfn.TEXTJOIN(" ",FALSE,_xlfn._xlws.FILTER(Table3[subloc_assigned],Table3[name]=Table2[[#This Row],[Protein]],""))&amp;" ","")</f>
        <v/>
      </c>
      <c r="P2087" s="6" t="b">
        <f>OR(ISNUMBER(FIND(" m ",Table2[[#This Row],[loc?]])),ISNUMBER(FIND(" mm ",Table2[[#This Row],[loc?]])))</f>
        <v>0</v>
      </c>
      <c r="Q2087" s="6" t="b">
        <f>AND(OR(ISNUMBER(FIND(" m ",Table2[[#This Row],[loc?]])),ISNUMBER(FIND(" mm ",Table2[[#This Row],[loc?]]))),SUBSTITUTE(SUBSTITUTE(Table2[[#This Row],[loc?]]," m ","")," mm ","")="")</f>
        <v>0</v>
      </c>
      <c r="R2087" s="36" cm="1">
        <f t="array" ref="R2087">AVERAGE(IF(Table2[[#This Row],[Min_aerobic_1]:[Min_aerobic_2]]="NA",0,Table2[[#This Row],[Min_aerobic_1]:[Min_aerobic_2]]))</f>
        <v>4.1513501178002101E-5</v>
      </c>
    </row>
    <row r="2088" spans="1:18" x14ac:dyDescent="0.35">
      <c r="A2088" s="4" t="s">
        <v>6199</v>
      </c>
      <c r="B2088" s="4" t="s">
        <v>6200</v>
      </c>
      <c r="C2088" s="4" t="s">
        <v>6201</v>
      </c>
      <c r="D2088" s="6">
        <v>5.9867192122276804E-6</v>
      </c>
      <c r="E2088" s="6">
        <v>5.5832842340387701E-6</v>
      </c>
      <c r="F2088" s="6">
        <v>7.0641601513346797E-6</v>
      </c>
      <c r="G2088" s="6">
        <v>7.5295366814280897E-6</v>
      </c>
      <c r="H2088" s="6">
        <v>7.5233496444293997E-6</v>
      </c>
      <c r="I2088" s="6">
        <v>7.2840359154603099E-6</v>
      </c>
      <c r="J2088" s="6">
        <v>7.6442984750281997E-6</v>
      </c>
      <c r="K2088" s="6">
        <v>7.4082628783764198E-6</v>
      </c>
      <c r="L2088" s="6">
        <v>7.7853371656478106E-6</v>
      </c>
      <c r="M2088" s="6">
        <v>7.8215379338530001E-6</v>
      </c>
      <c r="N2088" s="4" t="b">
        <f>_xlfn.XLOOKUP(Table2[[#This Row],[Protein]],Table3[name],Table3[subloc_assigned],"")&lt;&gt;""</f>
        <v>0</v>
      </c>
      <c r="O2088" s="6" t="str" cm="1">
        <f t="array" ref="O2088">IF(Table2[[#This Row],[modeled?]]," "&amp;_xlfn.TEXTJOIN(" ",FALSE,_xlfn._xlws.FILTER(Table3[subloc_assigned],Table3[name]=Table2[[#This Row],[Protein]],""))&amp;" ","")</f>
        <v/>
      </c>
      <c r="P2088" s="6" t="b">
        <f>OR(ISNUMBER(FIND(" m ",Table2[[#This Row],[loc?]])),ISNUMBER(FIND(" mm ",Table2[[#This Row],[loc?]])))</f>
        <v>0</v>
      </c>
      <c r="Q2088" s="6" t="b">
        <f>AND(OR(ISNUMBER(FIND(" m ",Table2[[#This Row],[loc?]])),ISNUMBER(FIND(" mm ",Table2[[#This Row],[loc?]]))),SUBSTITUTE(SUBSTITUTE(Table2[[#This Row],[loc?]]," m ","")," mm ","")="")</f>
        <v>0</v>
      </c>
      <c r="R2088" s="36" cm="1">
        <f t="array" ref="R2088">AVERAGE(IF(Table2[[#This Row],[Min_aerobic_1]:[Min_aerobic_2]]="NA",0,Table2[[#This Row],[Min_aerobic_1]:[Min_aerobic_2]]))</f>
        <v>5.7850017231332257E-6</v>
      </c>
    </row>
    <row r="2089" spans="1:18" x14ac:dyDescent="0.35">
      <c r="A2089" s="4" t="s">
        <v>6202</v>
      </c>
      <c r="B2089" s="4" t="s">
        <v>6203</v>
      </c>
      <c r="C2089" s="4" t="s">
        <v>6204</v>
      </c>
      <c r="D2089" s="4">
        <v>1.0820985055922699E-4</v>
      </c>
      <c r="E2089" s="6">
        <v>9.28163781103032E-5</v>
      </c>
      <c r="F2089" s="4">
        <v>1.2579715856848601E-4</v>
      </c>
      <c r="G2089" s="4">
        <v>1.2894849010059001E-4</v>
      </c>
      <c r="H2089" s="4">
        <v>1.36807978236851E-4</v>
      </c>
      <c r="I2089" s="4">
        <v>1.3892672918617701E-4</v>
      </c>
      <c r="J2089" s="4">
        <v>1.3974008908563201E-4</v>
      </c>
      <c r="K2089" s="4">
        <v>1.4824779756579201E-4</v>
      </c>
      <c r="L2089" s="4">
        <v>1.641294592581E-4</v>
      </c>
      <c r="M2089" s="4">
        <v>1.5980188646341799E-4</v>
      </c>
      <c r="N2089" s="4" t="b">
        <f>_xlfn.XLOOKUP(Table2[[#This Row],[Protein]],Table3[name],Table3[subloc_assigned],"")&lt;&gt;""</f>
        <v>0</v>
      </c>
      <c r="O2089" s="6" t="str" cm="1">
        <f t="array" ref="O2089">IF(Table2[[#This Row],[modeled?]]," "&amp;_xlfn.TEXTJOIN(" ",FALSE,_xlfn._xlws.FILTER(Table3[subloc_assigned],Table3[name]=Table2[[#This Row],[Protein]],""))&amp;" ","")</f>
        <v/>
      </c>
      <c r="P2089" s="6" t="b">
        <f>OR(ISNUMBER(FIND(" m ",Table2[[#This Row],[loc?]])),ISNUMBER(FIND(" mm ",Table2[[#This Row],[loc?]])))</f>
        <v>0</v>
      </c>
      <c r="Q2089" s="6" t="b">
        <f>AND(OR(ISNUMBER(FIND(" m ",Table2[[#This Row],[loc?]])),ISNUMBER(FIND(" mm ",Table2[[#This Row],[loc?]]))),SUBSTITUTE(SUBSTITUTE(Table2[[#This Row],[loc?]]," m ","")," mm ","")="")</f>
        <v>0</v>
      </c>
      <c r="R2089" s="36" cm="1">
        <f t="array" ref="R2089">AVERAGE(IF(Table2[[#This Row],[Min_aerobic_1]:[Min_aerobic_2]]="NA",0,Table2[[#This Row],[Min_aerobic_1]:[Min_aerobic_2]]))</f>
        <v>1.0051311433476509E-4</v>
      </c>
    </row>
    <row r="2090" spans="1:18" x14ac:dyDescent="0.35">
      <c r="A2090" s="4" t="s">
        <v>6205</v>
      </c>
      <c r="B2090" s="4" t="s">
        <v>6206</v>
      </c>
      <c r="C2090" s="4" t="s">
        <v>6207</v>
      </c>
      <c r="D2090" s="6">
        <v>1.31514501294099E-6</v>
      </c>
      <c r="E2090" s="6">
        <v>1.45701218472338E-6</v>
      </c>
      <c r="F2090" s="6">
        <v>1.6728955274486099E-6</v>
      </c>
      <c r="G2090" s="6">
        <v>1.7413616658535099E-6</v>
      </c>
      <c r="H2090" s="6">
        <v>9.3011276935682199E-7</v>
      </c>
      <c r="I2090" s="6">
        <v>9.9897073742338193E-7</v>
      </c>
      <c r="J2090" s="6">
        <v>9.54929366025192E-7</v>
      </c>
      <c r="K2090" s="6">
        <v>1.1150257576130899E-6</v>
      </c>
      <c r="L2090" s="6">
        <v>1.21031666045537E-6</v>
      </c>
      <c r="M2090" s="6">
        <v>1.1702473970836899E-6</v>
      </c>
      <c r="N2090" s="4" t="b">
        <f>_xlfn.XLOOKUP(Table2[[#This Row],[Protein]],Table3[name],Table3[subloc_assigned],"")&lt;&gt;""</f>
        <v>0</v>
      </c>
      <c r="O2090" s="6" t="str" cm="1">
        <f t="array" ref="O2090">IF(Table2[[#This Row],[modeled?]]," "&amp;_xlfn.TEXTJOIN(" ",FALSE,_xlfn._xlws.FILTER(Table3[subloc_assigned],Table3[name]=Table2[[#This Row],[Protein]],""))&amp;" ","")</f>
        <v/>
      </c>
      <c r="P2090" s="6" t="b">
        <f>OR(ISNUMBER(FIND(" m ",Table2[[#This Row],[loc?]])),ISNUMBER(FIND(" mm ",Table2[[#This Row],[loc?]])))</f>
        <v>0</v>
      </c>
      <c r="Q2090" s="6" t="b">
        <f>AND(OR(ISNUMBER(FIND(" m ",Table2[[#This Row],[loc?]])),ISNUMBER(FIND(" mm ",Table2[[#This Row],[loc?]]))),SUBSTITUTE(SUBSTITUTE(Table2[[#This Row],[loc?]]," m ","")," mm ","")="")</f>
        <v>0</v>
      </c>
      <c r="R2090" s="36" cm="1">
        <f t="array" ref="R2090">AVERAGE(IF(Table2[[#This Row],[Min_aerobic_1]:[Min_aerobic_2]]="NA",0,Table2[[#This Row],[Min_aerobic_1]:[Min_aerobic_2]]))</f>
        <v>1.3860785988321851E-6</v>
      </c>
    </row>
    <row r="2091" spans="1:18" x14ac:dyDescent="0.35">
      <c r="A2091" s="4" t="s">
        <v>6208</v>
      </c>
      <c r="B2091" s="4" t="s">
        <v>6209</v>
      </c>
      <c r="C2091" s="4" t="s">
        <v>6210</v>
      </c>
      <c r="D2091" s="6">
        <v>1.45822389404609E-5</v>
      </c>
      <c r="E2091" s="6">
        <v>1.24853590379844E-5</v>
      </c>
      <c r="F2091" s="6">
        <v>1.54851036391256E-5</v>
      </c>
      <c r="G2091" s="6">
        <v>1.6171461653005301E-5</v>
      </c>
      <c r="H2091" s="6">
        <v>9.27480786944423E-6</v>
      </c>
      <c r="I2091" s="6">
        <v>9.5644482762719802E-6</v>
      </c>
      <c r="J2091" s="6">
        <v>9.53034678599896E-6</v>
      </c>
      <c r="K2091" s="6">
        <v>9.8843656711376406E-6</v>
      </c>
      <c r="L2091" s="6">
        <v>1.1191513779987499E-5</v>
      </c>
      <c r="M2091" s="6">
        <v>1.09810588925807E-5</v>
      </c>
      <c r="N2091" s="4" t="b">
        <f>_xlfn.XLOOKUP(Table2[[#This Row],[Protein]],Table3[name],Table3[subloc_assigned],"")&lt;&gt;""</f>
        <v>0</v>
      </c>
      <c r="O2091" s="6" t="str" cm="1">
        <f t="array" ref="O2091">IF(Table2[[#This Row],[modeled?]]," "&amp;_xlfn.TEXTJOIN(" ",FALSE,_xlfn._xlws.FILTER(Table3[subloc_assigned],Table3[name]=Table2[[#This Row],[Protein]],""))&amp;" ","")</f>
        <v/>
      </c>
      <c r="P2091" s="6" t="b">
        <f>OR(ISNUMBER(FIND(" m ",Table2[[#This Row],[loc?]])),ISNUMBER(FIND(" mm ",Table2[[#This Row],[loc?]])))</f>
        <v>0</v>
      </c>
      <c r="Q2091" s="6" t="b">
        <f>AND(OR(ISNUMBER(FIND(" m ",Table2[[#This Row],[loc?]])),ISNUMBER(FIND(" mm ",Table2[[#This Row],[loc?]]))),SUBSTITUTE(SUBSTITUTE(Table2[[#This Row],[loc?]]," m ","")," mm ","")="")</f>
        <v>0</v>
      </c>
      <c r="R2091" s="36" cm="1">
        <f t="array" ref="R2091">AVERAGE(IF(Table2[[#This Row],[Min_aerobic_1]:[Min_aerobic_2]]="NA",0,Table2[[#This Row],[Min_aerobic_1]:[Min_aerobic_2]]))</f>
        <v>1.3533798989222651E-5</v>
      </c>
    </row>
    <row r="2092" spans="1:18" x14ac:dyDescent="0.35">
      <c r="A2092" s="4" t="s">
        <v>6211</v>
      </c>
      <c r="B2092" s="4" t="s">
        <v>6212</v>
      </c>
      <c r="C2092" s="4" t="s">
        <v>6212</v>
      </c>
      <c r="D2092" s="6">
        <v>2.09967780418312E-6</v>
      </c>
      <c r="E2092" s="6">
        <v>2.4378860211519399E-6</v>
      </c>
      <c r="F2092" s="6">
        <v>2.70170504239796E-6</v>
      </c>
      <c r="G2092" s="6">
        <v>2.6652357052150699E-6</v>
      </c>
      <c r="H2092" s="6">
        <v>2.8655913890986401E-6</v>
      </c>
      <c r="I2092" s="6">
        <v>2.8541016305915099E-6</v>
      </c>
      <c r="J2092" s="6">
        <v>3.03058345963104E-6</v>
      </c>
      <c r="K2092" s="6">
        <v>3.3741376127489398E-6</v>
      </c>
      <c r="L2092" s="6">
        <v>3.6959479568324101E-6</v>
      </c>
      <c r="M2092" s="6">
        <v>3.6533019032637102E-6</v>
      </c>
      <c r="N2092" s="4" t="b">
        <f>_xlfn.XLOOKUP(Table2[[#This Row],[Protein]],Table3[name],Table3[subloc_assigned],"")&lt;&gt;""</f>
        <v>0</v>
      </c>
      <c r="O2092" s="6" t="str" cm="1">
        <f t="array" ref="O2092">IF(Table2[[#This Row],[modeled?]]," "&amp;_xlfn.TEXTJOIN(" ",FALSE,_xlfn._xlws.FILTER(Table3[subloc_assigned],Table3[name]=Table2[[#This Row],[Protein]],""))&amp;" ","")</f>
        <v/>
      </c>
      <c r="P2092" s="6" t="b">
        <f>OR(ISNUMBER(FIND(" m ",Table2[[#This Row],[loc?]])),ISNUMBER(FIND(" mm ",Table2[[#This Row],[loc?]])))</f>
        <v>0</v>
      </c>
      <c r="Q2092" s="6" t="b">
        <f>AND(OR(ISNUMBER(FIND(" m ",Table2[[#This Row],[loc?]])),ISNUMBER(FIND(" mm ",Table2[[#This Row],[loc?]]))),SUBSTITUTE(SUBSTITUTE(Table2[[#This Row],[loc?]]," m ","")," mm ","")="")</f>
        <v>0</v>
      </c>
      <c r="R2092" s="36" cm="1">
        <f t="array" ref="R2092">AVERAGE(IF(Table2[[#This Row],[Min_aerobic_1]:[Min_aerobic_2]]="NA",0,Table2[[#This Row],[Min_aerobic_1]:[Min_aerobic_2]]))</f>
        <v>2.26878191266753E-6</v>
      </c>
    </row>
    <row r="2093" spans="1:18" x14ac:dyDescent="0.35">
      <c r="A2093" s="4" t="s">
        <v>6213</v>
      </c>
      <c r="B2093" s="4" t="s">
        <v>6214</v>
      </c>
      <c r="C2093" s="4" t="s">
        <v>6214</v>
      </c>
      <c r="D2093" s="4" t="s">
        <v>19</v>
      </c>
      <c r="E2093" s="4" t="s">
        <v>19</v>
      </c>
      <c r="F2093" s="4" t="s">
        <v>19</v>
      </c>
      <c r="G2093" s="4" t="s">
        <v>19</v>
      </c>
      <c r="H2093" s="6">
        <v>1.9490215310538198E-6</v>
      </c>
      <c r="I2093" s="6">
        <v>1.81437938360238E-6</v>
      </c>
      <c r="J2093" s="6">
        <v>2.01171787995274E-6</v>
      </c>
      <c r="K2093" s="6">
        <v>1.64360930472191E-6</v>
      </c>
      <c r="L2093" s="6">
        <v>1.6479602056831099E-6</v>
      </c>
      <c r="M2093" s="6">
        <v>1.56900712131459E-6</v>
      </c>
      <c r="N2093" s="4" t="b">
        <f>_xlfn.XLOOKUP(Table2[[#This Row],[Protein]],Table3[name],Table3[subloc_assigned],"")&lt;&gt;""</f>
        <v>0</v>
      </c>
      <c r="O2093" s="6" t="str" cm="1">
        <f t="array" ref="O2093">IF(Table2[[#This Row],[modeled?]]," "&amp;_xlfn.TEXTJOIN(" ",FALSE,_xlfn._xlws.FILTER(Table3[subloc_assigned],Table3[name]=Table2[[#This Row],[Protein]],""))&amp;" ","")</f>
        <v/>
      </c>
      <c r="P2093" s="6" t="b">
        <f>OR(ISNUMBER(FIND(" m ",Table2[[#This Row],[loc?]])),ISNUMBER(FIND(" mm ",Table2[[#This Row],[loc?]])))</f>
        <v>0</v>
      </c>
      <c r="Q2093" s="6" t="b">
        <f>AND(OR(ISNUMBER(FIND(" m ",Table2[[#This Row],[loc?]])),ISNUMBER(FIND(" mm ",Table2[[#This Row],[loc?]]))),SUBSTITUTE(SUBSTITUTE(Table2[[#This Row],[loc?]]," m ","")," mm ","")="")</f>
        <v>0</v>
      </c>
      <c r="R2093" s="36" cm="1">
        <f t="array" ref="R2093">AVERAGE(IF(Table2[[#This Row],[Min_aerobic_1]:[Min_aerobic_2]]="NA",0,Table2[[#This Row],[Min_aerobic_1]:[Min_aerobic_2]]))</f>
        <v>0</v>
      </c>
    </row>
    <row r="2094" spans="1:18" x14ac:dyDescent="0.35">
      <c r="A2094" s="4" t="s">
        <v>6215</v>
      </c>
      <c r="B2094" s="4" t="s">
        <v>6216</v>
      </c>
      <c r="C2094" s="4" t="s">
        <v>6217</v>
      </c>
      <c r="D2094" s="6">
        <v>3.8869587202831296E-6</v>
      </c>
      <c r="E2094" s="6">
        <v>3.8961165145263397E-6</v>
      </c>
      <c r="F2094" s="6">
        <v>4.4687901644128902E-6</v>
      </c>
      <c r="G2094" s="6">
        <v>4.8124401265322297E-6</v>
      </c>
      <c r="H2094" s="6">
        <v>2.16198483741522E-6</v>
      </c>
      <c r="I2094" s="6">
        <v>2.22422771558067E-6</v>
      </c>
      <c r="J2094" s="6">
        <v>2.25622916706205E-6</v>
      </c>
      <c r="K2094" s="6">
        <v>2.2965480266172798E-6</v>
      </c>
      <c r="L2094" s="6">
        <v>2.4897525137023998E-6</v>
      </c>
      <c r="M2094" s="6">
        <v>2.4922860631666099E-6</v>
      </c>
      <c r="N2094" s="4" t="b">
        <f>_xlfn.XLOOKUP(Table2[[#This Row],[Protein]],Table3[name],Table3[subloc_assigned],"")&lt;&gt;""</f>
        <v>1</v>
      </c>
      <c r="O2094" s="6" t="str" cm="1">
        <f t="array" ref="O2094">IF(Table2[[#This Row],[modeled?]]," "&amp;_xlfn.TEXTJOIN(" ",FALSE,_xlfn._xlws.FILTER(Table3[subloc_assigned],Table3[name]=Table2[[#This Row],[Protein]],""))&amp;" ","")</f>
        <v xml:space="preserve"> vm </v>
      </c>
      <c r="P2094" s="6" t="b">
        <f>OR(ISNUMBER(FIND(" m ",Table2[[#This Row],[loc?]])),ISNUMBER(FIND(" mm ",Table2[[#This Row],[loc?]])))</f>
        <v>0</v>
      </c>
      <c r="Q2094" s="6" t="b">
        <f>AND(OR(ISNUMBER(FIND(" m ",Table2[[#This Row],[loc?]])),ISNUMBER(FIND(" mm ",Table2[[#This Row],[loc?]]))),SUBSTITUTE(SUBSTITUTE(Table2[[#This Row],[loc?]]," m ","")," mm ","")="")</f>
        <v>0</v>
      </c>
      <c r="R2094" s="36" cm="1">
        <f t="array" ref="R2094">AVERAGE(IF(Table2[[#This Row],[Min_aerobic_1]:[Min_aerobic_2]]="NA",0,Table2[[#This Row],[Min_aerobic_1]:[Min_aerobic_2]]))</f>
        <v>3.8915376174047347E-6</v>
      </c>
    </row>
    <row r="2095" spans="1:18" x14ac:dyDescent="0.35">
      <c r="A2095" s="4" t="s">
        <v>6218</v>
      </c>
      <c r="B2095" s="4" t="s">
        <v>6219</v>
      </c>
      <c r="C2095" s="4" t="s">
        <v>6220</v>
      </c>
      <c r="D2095" s="6">
        <v>1.5712786217209498E-5</v>
      </c>
      <c r="E2095" s="6">
        <v>1.7543058011908799E-5</v>
      </c>
      <c r="F2095" s="6">
        <v>1.7479101254202098E-5</v>
      </c>
      <c r="G2095" s="6">
        <v>1.8523207213348001E-5</v>
      </c>
      <c r="H2095" s="6">
        <v>5.0133388658963299E-5</v>
      </c>
      <c r="I2095" s="6">
        <v>5.2497263721324403E-5</v>
      </c>
      <c r="J2095" s="6">
        <v>5.1398852524834403E-5</v>
      </c>
      <c r="K2095" s="6">
        <v>5.6537133132710501E-5</v>
      </c>
      <c r="L2095" s="6">
        <v>5.7965760589317898E-5</v>
      </c>
      <c r="M2095" s="6">
        <v>6.0153382477009603E-5</v>
      </c>
      <c r="N2095" s="4" t="b">
        <f>_xlfn.XLOOKUP(Table2[[#This Row],[Protein]],Table3[name],Table3[subloc_assigned],"")&lt;&gt;""</f>
        <v>0</v>
      </c>
      <c r="O2095" s="6" t="str" cm="1">
        <f t="array" ref="O2095">IF(Table2[[#This Row],[modeled?]]," "&amp;_xlfn.TEXTJOIN(" ",FALSE,_xlfn._xlws.FILTER(Table3[subloc_assigned],Table3[name]=Table2[[#This Row],[Protein]],""))&amp;" ","")</f>
        <v/>
      </c>
      <c r="P2095" s="6" t="b">
        <f>OR(ISNUMBER(FIND(" m ",Table2[[#This Row],[loc?]])),ISNUMBER(FIND(" mm ",Table2[[#This Row],[loc?]])))</f>
        <v>0</v>
      </c>
      <c r="Q2095" s="6" t="b">
        <f>AND(OR(ISNUMBER(FIND(" m ",Table2[[#This Row],[loc?]])),ISNUMBER(FIND(" mm ",Table2[[#This Row],[loc?]]))),SUBSTITUTE(SUBSTITUTE(Table2[[#This Row],[loc?]]," m ","")," mm ","")="")</f>
        <v>0</v>
      </c>
      <c r="R2095" s="36" cm="1">
        <f t="array" ref="R2095">AVERAGE(IF(Table2[[#This Row],[Min_aerobic_1]:[Min_aerobic_2]]="NA",0,Table2[[#This Row],[Min_aerobic_1]:[Min_aerobic_2]]))</f>
        <v>1.662792211455915E-5</v>
      </c>
    </row>
    <row r="2096" spans="1:18" x14ac:dyDescent="0.35">
      <c r="A2096" s="4" t="s">
        <v>6221</v>
      </c>
      <c r="B2096" s="4" t="s">
        <v>6222</v>
      </c>
      <c r="C2096" s="4" t="s">
        <v>6223</v>
      </c>
      <c r="D2096" s="4" t="s">
        <v>19</v>
      </c>
      <c r="E2096" s="4" t="s">
        <v>19</v>
      </c>
      <c r="F2096" s="4" t="s">
        <v>19</v>
      </c>
      <c r="G2096" s="4" t="s">
        <v>19</v>
      </c>
      <c r="H2096" s="6">
        <v>8.3521675229012608E-6</v>
      </c>
      <c r="I2096" s="6">
        <v>7.8552016106725402E-6</v>
      </c>
      <c r="J2096" s="6">
        <v>8.4714615179114601E-6</v>
      </c>
      <c r="K2096" s="6">
        <v>7.0458630405264703E-6</v>
      </c>
      <c r="L2096" s="6">
        <v>6.6923148498481496E-6</v>
      </c>
      <c r="M2096" s="6">
        <v>6.5883721820504599E-6</v>
      </c>
      <c r="N2096" s="4" t="b">
        <f>_xlfn.XLOOKUP(Table2[[#This Row],[Protein]],Table3[name],Table3[subloc_assigned],"")&lt;&gt;""</f>
        <v>0</v>
      </c>
      <c r="O2096" s="6" t="str" cm="1">
        <f t="array" ref="O2096">IF(Table2[[#This Row],[modeled?]]," "&amp;_xlfn.TEXTJOIN(" ",FALSE,_xlfn._xlws.FILTER(Table3[subloc_assigned],Table3[name]=Table2[[#This Row],[Protein]],""))&amp;" ","")</f>
        <v/>
      </c>
      <c r="P2096" s="6" t="b">
        <f>OR(ISNUMBER(FIND(" m ",Table2[[#This Row],[loc?]])),ISNUMBER(FIND(" mm ",Table2[[#This Row],[loc?]])))</f>
        <v>0</v>
      </c>
      <c r="Q2096" s="6" t="b">
        <f>AND(OR(ISNUMBER(FIND(" m ",Table2[[#This Row],[loc?]])),ISNUMBER(FIND(" mm ",Table2[[#This Row],[loc?]]))),SUBSTITUTE(SUBSTITUTE(Table2[[#This Row],[loc?]]," m ","")," mm ","")="")</f>
        <v>0</v>
      </c>
      <c r="R2096" s="36" cm="1">
        <f t="array" ref="R2096">AVERAGE(IF(Table2[[#This Row],[Min_aerobic_1]:[Min_aerobic_2]]="NA",0,Table2[[#This Row],[Min_aerobic_1]:[Min_aerobic_2]]))</f>
        <v>0</v>
      </c>
    </row>
    <row r="2097" spans="1:18" x14ac:dyDescent="0.35">
      <c r="A2097" s="4" t="s">
        <v>6224</v>
      </c>
      <c r="B2097" s="4" t="s">
        <v>6225</v>
      </c>
      <c r="C2097" s="4" t="s">
        <v>6226</v>
      </c>
      <c r="D2097" s="6">
        <v>7.3219642851413301E-5</v>
      </c>
      <c r="E2097" s="6">
        <v>6.2686327145740798E-5</v>
      </c>
      <c r="F2097" s="6">
        <v>7.2358587941495498E-5</v>
      </c>
      <c r="G2097" s="6">
        <v>7.0055823801626002E-5</v>
      </c>
      <c r="H2097" s="6">
        <v>9.4182153684976705E-5</v>
      </c>
      <c r="I2097" s="6">
        <v>9.5195120444059605E-5</v>
      </c>
      <c r="J2097" s="6">
        <v>9.5344302393104806E-5</v>
      </c>
      <c r="K2097" s="6">
        <v>9.9272667417367E-5</v>
      </c>
      <c r="L2097" s="4">
        <v>1.08248608470418E-4</v>
      </c>
      <c r="M2097" s="4">
        <v>1.0892070241920699E-4</v>
      </c>
      <c r="N2097" s="4" t="b">
        <f>_xlfn.XLOOKUP(Table2[[#This Row],[Protein]],Table3[name],Table3[subloc_assigned],"")&lt;&gt;""</f>
        <v>0</v>
      </c>
      <c r="O2097" s="6" t="str" cm="1">
        <f t="array" ref="O2097">IF(Table2[[#This Row],[modeled?]]," "&amp;_xlfn.TEXTJOIN(" ",FALSE,_xlfn._xlws.FILTER(Table3[subloc_assigned],Table3[name]=Table2[[#This Row],[Protein]],""))&amp;" ","")</f>
        <v/>
      </c>
      <c r="P2097" s="6" t="b">
        <f>OR(ISNUMBER(FIND(" m ",Table2[[#This Row],[loc?]])),ISNUMBER(FIND(" mm ",Table2[[#This Row],[loc?]])))</f>
        <v>0</v>
      </c>
      <c r="Q2097" s="6" t="b">
        <f>AND(OR(ISNUMBER(FIND(" m ",Table2[[#This Row],[loc?]])),ISNUMBER(FIND(" mm ",Table2[[#This Row],[loc?]]))),SUBSTITUTE(SUBSTITUTE(Table2[[#This Row],[loc?]]," m ","")," mm ","")="")</f>
        <v>0</v>
      </c>
      <c r="R2097" s="36" cm="1">
        <f t="array" ref="R2097">AVERAGE(IF(Table2[[#This Row],[Min_aerobic_1]:[Min_aerobic_2]]="NA",0,Table2[[#This Row],[Min_aerobic_1]:[Min_aerobic_2]]))</f>
        <v>6.7952984998577049E-5</v>
      </c>
    </row>
    <row r="2098" spans="1:18" x14ac:dyDescent="0.35">
      <c r="A2098" s="4" t="s">
        <v>6227</v>
      </c>
      <c r="B2098" s="4" t="s">
        <v>6228</v>
      </c>
      <c r="C2098" s="4" t="s">
        <v>6229</v>
      </c>
      <c r="D2098" s="6">
        <v>2.9928905702189001E-6</v>
      </c>
      <c r="E2098" s="6">
        <v>2.2491567057135901E-6</v>
      </c>
      <c r="F2098" s="6">
        <v>3.2620683127972502E-6</v>
      </c>
      <c r="G2098" s="6">
        <v>3.3323346607594199E-6</v>
      </c>
      <c r="H2098" s="6">
        <v>4.9502138185574904E-6</v>
      </c>
      <c r="I2098" s="6">
        <v>4.6356864560792699E-6</v>
      </c>
      <c r="J2098" s="6">
        <v>4.8929981645149199E-6</v>
      </c>
      <c r="K2098" s="6">
        <v>5.0757704499386298E-6</v>
      </c>
      <c r="L2098" s="6">
        <v>5.3605459962017702E-6</v>
      </c>
      <c r="M2098" s="6">
        <v>5.2981072456459398E-6</v>
      </c>
      <c r="N2098" s="4" t="b">
        <f>_xlfn.XLOOKUP(Table2[[#This Row],[Protein]],Table3[name],Table3[subloc_assigned],"")&lt;&gt;""</f>
        <v>0</v>
      </c>
      <c r="O2098" s="6" t="str" cm="1">
        <f t="array" ref="O2098">IF(Table2[[#This Row],[modeled?]]," "&amp;_xlfn.TEXTJOIN(" ",FALSE,_xlfn._xlws.FILTER(Table3[subloc_assigned],Table3[name]=Table2[[#This Row],[Protein]],""))&amp;" ","")</f>
        <v/>
      </c>
      <c r="P2098" s="6" t="b">
        <f>OR(ISNUMBER(FIND(" m ",Table2[[#This Row],[loc?]])),ISNUMBER(FIND(" mm ",Table2[[#This Row],[loc?]])))</f>
        <v>0</v>
      </c>
      <c r="Q2098" s="6" t="b">
        <f>AND(OR(ISNUMBER(FIND(" m ",Table2[[#This Row],[loc?]])),ISNUMBER(FIND(" mm ",Table2[[#This Row],[loc?]]))),SUBSTITUTE(SUBSTITUTE(Table2[[#This Row],[loc?]]," m ","")," mm ","")="")</f>
        <v>0</v>
      </c>
      <c r="R2098" s="36" cm="1">
        <f t="array" ref="R2098">AVERAGE(IF(Table2[[#This Row],[Min_aerobic_1]:[Min_aerobic_2]]="NA",0,Table2[[#This Row],[Min_aerobic_1]:[Min_aerobic_2]]))</f>
        <v>2.6210236379662453E-6</v>
      </c>
    </row>
    <row r="2099" spans="1:18" x14ac:dyDescent="0.35">
      <c r="A2099" s="4" t="s">
        <v>6230</v>
      </c>
      <c r="B2099" s="4" t="s">
        <v>6231</v>
      </c>
      <c r="C2099" s="4" t="s">
        <v>6232</v>
      </c>
      <c r="D2099" s="6">
        <v>2.17999875995572E-5</v>
      </c>
      <c r="E2099" s="6">
        <v>1.6934031267419701E-5</v>
      </c>
      <c r="F2099" s="6">
        <v>2.3034598728707201E-5</v>
      </c>
      <c r="G2099" s="6">
        <v>2.28291514123936E-5</v>
      </c>
      <c r="H2099" s="6">
        <v>1.1663075549273401E-5</v>
      </c>
      <c r="I2099" s="6">
        <v>1.22993719051586E-5</v>
      </c>
      <c r="J2099" s="6">
        <v>1.25451734282651E-5</v>
      </c>
      <c r="K2099" s="6">
        <v>1.27497964062338E-5</v>
      </c>
      <c r="L2099" s="6">
        <v>1.4134758025339E-5</v>
      </c>
      <c r="M2099" s="6">
        <v>1.4046039083380299E-5</v>
      </c>
      <c r="N2099" s="4" t="b">
        <f>_xlfn.XLOOKUP(Table2[[#This Row],[Protein]],Table3[name],Table3[subloc_assigned],"")&lt;&gt;""</f>
        <v>0</v>
      </c>
      <c r="O2099" s="6" t="str" cm="1">
        <f t="array" ref="O2099">IF(Table2[[#This Row],[modeled?]]," "&amp;_xlfn.TEXTJOIN(" ",FALSE,_xlfn._xlws.FILTER(Table3[subloc_assigned],Table3[name]=Table2[[#This Row],[Protein]],""))&amp;" ","")</f>
        <v/>
      </c>
      <c r="P2099" s="6" t="b">
        <f>OR(ISNUMBER(FIND(" m ",Table2[[#This Row],[loc?]])),ISNUMBER(FIND(" mm ",Table2[[#This Row],[loc?]])))</f>
        <v>0</v>
      </c>
      <c r="Q2099" s="6" t="b">
        <f>AND(OR(ISNUMBER(FIND(" m ",Table2[[#This Row],[loc?]])),ISNUMBER(FIND(" mm ",Table2[[#This Row],[loc?]]))),SUBSTITUTE(SUBSTITUTE(Table2[[#This Row],[loc?]]," m ","")," mm ","")="")</f>
        <v>0</v>
      </c>
      <c r="R2099" s="36" cm="1">
        <f t="array" ref="R2099">AVERAGE(IF(Table2[[#This Row],[Min_aerobic_1]:[Min_aerobic_2]]="NA",0,Table2[[#This Row],[Min_aerobic_1]:[Min_aerobic_2]]))</f>
        <v>1.9367009433488451E-5</v>
      </c>
    </row>
    <row r="2100" spans="1:18" x14ac:dyDescent="0.35">
      <c r="A2100" s="4" t="s">
        <v>6233</v>
      </c>
      <c r="B2100" s="4" t="s">
        <v>6234</v>
      </c>
      <c r="C2100" s="4" t="s">
        <v>6235</v>
      </c>
      <c r="D2100" s="6">
        <v>7.9767585076404802E-5</v>
      </c>
      <c r="E2100" s="6">
        <v>6.4358692285271897E-5</v>
      </c>
      <c r="F2100" s="6">
        <v>8.0028622974244701E-5</v>
      </c>
      <c r="G2100" s="6">
        <v>7.9231522150712995E-5</v>
      </c>
      <c r="H2100" s="6">
        <v>7.7297445029116194E-5</v>
      </c>
      <c r="I2100" s="6">
        <v>7.1017961430222505E-5</v>
      </c>
      <c r="J2100" s="6">
        <v>8.3846696823741093E-5</v>
      </c>
      <c r="K2100" s="6">
        <v>8.1090224147507099E-5</v>
      </c>
      <c r="L2100" s="6">
        <v>8.4328797434663302E-5</v>
      </c>
      <c r="M2100" s="6">
        <v>8.6905077857177705E-5</v>
      </c>
      <c r="N2100" s="4" t="b">
        <f>_xlfn.XLOOKUP(Table2[[#This Row],[Protein]],Table3[name],Table3[subloc_assigned],"")&lt;&gt;""</f>
        <v>0</v>
      </c>
      <c r="O2100" s="6" t="str" cm="1">
        <f t="array" ref="O2100">IF(Table2[[#This Row],[modeled?]]," "&amp;_xlfn.TEXTJOIN(" ",FALSE,_xlfn._xlws.FILTER(Table3[subloc_assigned],Table3[name]=Table2[[#This Row],[Protein]],""))&amp;" ","")</f>
        <v/>
      </c>
      <c r="P2100" s="6" t="b">
        <f>OR(ISNUMBER(FIND(" m ",Table2[[#This Row],[loc?]])),ISNUMBER(FIND(" mm ",Table2[[#This Row],[loc?]])))</f>
        <v>0</v>
      </c>
      <c r="Q2100" s="6" t="b">
        <f>AND(OR(ISNUMBER(FIND(" m ",Table2[[#This Row],[loc?]])),ISNUMBER(FIND(" mm ",Table2[[#This Row],[loc?]]))),SUBSTITUTE(SUBSTITUTE(Table2[[#This Row],[loc?]]," m ","")," mm ","")="")</f>
        <v>0</v>
      </c>
      <c r="R2100" s="36" cm="1">
        <f t="array" ref="R2100">AVERAGE(IF(Table2[[#This Row],[Min_aerobic_1]:[Min_aerobic_2]]="NA",0,Table2[[#This Row],[Min_aerobic_1]:[Min_aerobic_2]]))</f>
        <v>7.2063138680838356E-5</v>
      </c>
    </row>
    <row r="2101" spans="1:18" x14ac:dyDescent="0.35">
      <c r="A2101" s="4" t="s">
        <v>6236</v>
      </c>
      <c r="B2101" s="4" t="s">
        <v>6237</v>
      </c>
      <c r="C2101" s="4" t="s">
        <v>6238</v>
      </c>
      <c r="D2101" s="6">
        <v>5.1327551700487696E-6</v>
      </c>
      <c r="E2101" s="6">
        <v>4.9619967756066602E-6</v>
      </c>
      <c r="F2101" s="6">
        <v>5.8744166537969998E-6</v>
      </c>
      <c r="G2101" s="6">
        <v>5.9444958112201597E-6</v>
      </c>
      <c r="H2101" s="6">
        <v>4.67438331392401E-6</v>
      </c>
      <c r="I2101" s="6">
        <v>4.9166580194047701E-6</v>
      </c>
      <c r="J2101" s="6">
        <v>4.7279291934802198E-6</v>
      </c>
      <c r="K2101" s="6">
        <v>6.2019941217470299E-6</v>
      </c>
      <c r="L2101" s="6">
        <v>6.6269435257018204E-6</v>
      </c>
      <c r="M2101" s="6">
        <v>6.42161844218609E-6</v>
      </c>
      <c r="N2101" s="4" t="b">
        <f>_xlfn.XLOOKUP(Table2[[#This Row],[Protein]],Table3[name],Table3[subloc_assigned],"")&lt;&gt;""</f>
        <v>0</v>
      </c>
      <c r="O2101" s="6" t="str" cm="1">
        <f t="array" ref="O2101">IF(Table2[[#This Row],[modeled?]]," "&amp;_xlfn.TEXTJOIN(" ",FALSE,_xlfn._xlws.FILTER(Table3[subloc_assigned],Table3[name]=Table2[[#This Row],[Protein]],""))&amp;" ","")</f>
        <v/>
      </c>
      <c r="P2101" s="6" t="b">
        <f>OR(ISNUMBER(FIND(" m ",Table2[[#This Row],[loc?]])),ISNUMBER(FIND(" mm ",Table2[[#This Row],[loc?]])))</f>
        <v>0</v>
      </c>
      <c r="Q2101" s="6" t="b">
        <f>AND(OR(ISNUMBER(FIND(" m ",Table2[[#This Row],[loc?]])),ISNUMBER(FIND(" mm ",Table2[[#This Row],[loc?]]))),SUBSTITUTE(SUBSTITUTE(Table2[[#This Row],[loc?]]," m ","")," mm ","")="")</f>
        <v>0</v>
      </c>
      <c r="R2101" s="36" cm="1">
        <f t="array" ref="R2101">AVERAGE(IF(Table2[[#This Row],[Min_aerobic_1]:[Min_aerobic_2]]="NA",0,Table2[[#This Row],[Min_aerobic_1]:[Min_aerobic_2]]))</f>
        <v>5.0473759728277145E-6</v>
      </c>
    </row>
    <row r="2102" spans="1:18" x14ac:dyDescent="0.35">
      <c r="A2102" s="4" t="s">
        <v>6239</v>
      </c>
      <c r="B2102" s="4" t="s">
        <v>6240</v>
      </c>
      <c r="C2102" s="4" t="s">
        <v>6241</v>
      </c>
      <c r="D2102" s="6">
        <v>6.70113087202836E-7</v>
      </c>
      <c r="E2102" s="6">
        <v>5.59140730681515E-7</v>
      </c>
      <c r="F2102" s="6">
        <v>7.0775212922429805E-7</v>
      </c>
      <c r="G2102" s="6">
        <v>6.4966143798811198E-7</v>
      </c>
      <c r="H2102" s="6">
        <v>6.3040237579881895E-7</v>
      </c>
      <c r="I2102" s="6">
        <v>2.4911200413844399E-7</v>
      </c>
      <c r="J2102" s="6">
        <v>2.9845384215126599E-7</v>
      </c>
      <c r="K2102" s="6">
        <v>4.03920418728651E-7</v>
      </c>
      <c r="L2102" s="6">
        <v>2.5177120936551698E-7</v>
      </c>
      <c r="M2102" s="6">
        <v>2.72633693598742E-7</v>
      </c>
      <c r="N2102" s="4" t="b">
        <f>_xlfn.XLOOKUP(Table2[[#This Row],[Protein]],Table3[name],Table3[subloc_assigned],"")&lt;&gt;""</f>
        <v>0</v>
      </c>
      <c r="O2102" s="6" t="str" cm="1">
        <f t="array" ref="O2102">IF(Table2[[#This Row],[modeled?]]," "&amp;_xlfn.TEXTJOIN(" ",FALSE,_xlfn._xlws.FILTER(Table3[subloc_assigned],Table3[name]=Table2[[#This Row],[Protein]],""))&amp;" ","")</f>
        <v/>
      </c>
      <c r="P2102" s="6" t="b">
        <f>OR(ISNUMBER(FIND(" m ",Table2[[#This Row],[loc?]])),ISNUMBER(FIND(" mm ",Table2[[#This Row],[loc?]])))</f>
        <v>0</v>
      </c>
      <c r="Q2102" s="6" t="b">
        <f>AND(OR(ISNUMBER(FIND(" m ",Table2[[#This Row],[loc?]])),ISNUMBER(FIND(" mm ",Table2[[#This Row],[loc?]]))),SUBSTITUTE(SUBSTITUTE(Table2[[#This Row],[loc?]]," m ","")," mm ","")="")</f>
        <v>0</v>
      </c>
      <c r="R2102" s="36" cm="1">
        <f t="array" ref="R2102">AVERAGE(IF(Table2[[#This Row],[Min_aerobic_1]:[Min_aerobic_2]]="NA",0,Table2[[#This Row],[Min_aerobic_1]:[Min_aerobic_2]]))</f>
        <v>6.146269089421755E-7</v>
      </c>
    </row>
    <row r="2103" spans="1:18" x14ac:dyDescent="0.35">
      <c r="A2103" s="4" t="s">
        <v>6242</v>
      </c>
      <c r="B2103" s="4" t="s">
        <v>6243</v>
      </c>
      <c r="C2103" s="4" t="s">
        <v>6244</v>
      </c>
      <c r="D2103" s="4">
        <v>2.7688692262051602E-4</v>
      </c>
      <c r="E2103" s="4">
        <v>3.1373075271387698E-4</v>
      </c>
      <c r="F2103" s="4">
        <v>3.3536534557811301E-4</v>
      </c>
      <c r="G2103" s="4">
        <v>3.28883591876278E-4</v>
      </c>
      <c r="H2103" s="4">
        <v>4.0525364043667099E-4</v>
      </c>
      <c r="I2103" s="4">
        <v>4.03524205842258E-4</v>
      </c>
      <c r="J2103" s="4">
        <v>4.1754133062830501E-4</v>
      </c>
      <c r="K2103" s="4">
        <v>4.0096620222824201E-4</v>
      </c>
      <c r="L2103" s="4">
        <v>4.2381337469094498E-4</v>
      </c>
      <c r="M2103" s="4">
        <v>4.25596853983171E-4</v>
      </c>
      <c r="N2103" s="4" t="b">
        <f>_xlfn.XLOOKUP(Table2[[#This Row],[Protein]],Table3[name],Table3[subloc_assigned],"")&lt;&gt;""</f>
        <v>1</v>
      </c>
      <c r="O2103" s="6" t="str" cm="1">
        <f t="array" ref="O2103">IF(Table2[[#This Row],[modeled?]]," "&amp;_xlfn.TEXTJOIN(" ",FALSE,_xlfn._xlws.FILTER(Table3[subloc_assigned],Table3[name]=Table2[[#This Row],[Protein]],""))&amp;" ","")</f>
        <v xml:space="preserve"> c </v>
      </c>
      <c r="P2103" s="6" t="b">
        <f>OR(ISNUMBER(FIND(" m ",Table2[[#This Row],[loc?]])),ISNUMBER(FIND(" mm ",Table2[[#This Row],[loc?]])))</f>
        <v>0</v>
      </c>
      <c r="Q2103" s="6" t="b">
        <f>AND(OR(ISNUMBER(FIND(" m ",Table2[[#This Row],[loc?]])),ISNUMBER(FIND(" mm ",Table2[[#This Row],[loc?]]))),SUBSTITUTE(SUBSTITUTE(Table2[[#This Row],[loc?]]," m ","")," mm ","")="")</f>
        <v>0</v>
      </c>
      <c r="R2103" s="36" cm="1">
        <f t="array" ref="R2103">AVERAGE(IF(Table2[[#This Row],[Min_aerobic_1]:[Min_aerobic_2]]="NA",0,Table2[[#This Row],[Min_aerobic_1]:[Min_aerobic_2]]))</f>
        <v>2.953088376671965E-4</v>
      </c>
    </row>
    <row r="2104" spans="1:18" x14ac:dyDescent="0.35">
      <c r="A2104" s="4" t="s">
        <v>6245</v>
      </c>
      <c r="B2104" s="4" t="s">
        <v>6246</v>
      </c>
      <c r="C2104" s="4" t="s">
        <v>6246</v>
      </c>
      <c r="D2104" s="6">
        <v>8.5578757322635605E-6</v>
      </c>
      <c r="E2104" s="6">
        <v>8.0169066062531196E-6</v>
      </c>
      <c r="F2104" s="6">
        <v>1.1887691547203699E-5</v>
      </c>
      <c r="G2104" s="6">
        <v>1.2126457396010001E-5</v>
      </c>
      <c r="H2104" s="6">
        <v>4.6009784181128798E-6</v>
      </c>
      <c r="I2104" s="6">
        <v>4.4150316816135196E-6</v>
      </c>
      <c r="J2104" s="6">
        <v>4.5305411485548598E-6</v>
      </c>
      <c r="K2104" s="6">
        <v>5.1572095974043696E-6</v>
      </c>
      <c r="L2104" s="6">
        <v>5.5178417265811001E-6</v>
      </c>
      <c r="M2104" s="6">
        <v>5.4002108853786101E-6</v>
      </c>
      <c r="N2104" s="4" t="b">
        <f>_xlfn.XLOOKUP(Table2[[#This Row],[Protein]],Table3[name],Table3[subloc_assigned],"")&lt;&gt;""</f>
        <v>0</v>
      </c>
      <c r="O2104" s="6" t="str" cm="1">
        <f t="array" ref="O2104">IF(Table2[[#This Row],[modeled?]]," "&amp;_xlfn.TEXTJOIN(" ",FALSE,_xlfn._xlws.FILTER(Table3[subloc_assigned],Table3[name]=Table2[[#This Row],[Protein]],""))&amp;" ","")</f>
        <v/>
      </c>
      <c r="P2104" s="6" t="b">
        <f>OR(ISNUMBER(FIND(" m ",Table2[[#This Row],[loc?]])),ISNUMBER(FIND(" mm ",Table2[[#This Row],[loc?]])))</f>
        <v>0</v>
      </c>
      <c r="Q2104" s="6" t="b">
        <f>AND(OR(ISNUMBER(FIND(" m ",Table2[[#This Row],[loc?]])),ISNUMBER(FIND(" mm ",Table2[[#This Row],[loc?]]))),SUBSTITUTE(SUBSTITUTE(Table2[[#This Row],[loc?]]," m ","")," mm ","")="")</f>
        <v>0</v>
      </c>
      <c r="R2104" s="36" cm="1">
        <f t="array" ref="R2104">AVERAGE(IF(Table2[[#This Row],[Min_aerobic_1]:[Min_aerobic_2]]="NA",0,Table2[[#This Row],[Min_aerobic_1]:[Min_aerobic_2]]))</f>
        <v>8.2873911692583401E-6</v>
      </c>
    </row>
    <row r="2105" spans="1:18" x14ac:dyDescent="0.35">
      <c r="A2105" s="4" t="s">
        <v>6247</v>
      </c>
      <c r="B2105" s="4" t="s">
        <v>6248</v>
      </c>
      <c r="C2105" s="4" t="s">
        <v>6249</v>
      </c>
      <c r="D2105" s="4">
        <v>1.7699767477841999E-4</v>
      </c>
      <c r="E2105" s="4">
        <v>1.5997896804835899E-4</v>
      </c>
      <c r="F2105" s="4">
        <v>1.6645747775312299E-4</v>
      </c>
      <c r="G2105" s="4">
        <v>1.66026623509905E-4</v>
      </c>
      <c r="H2105" s="4">
        <v>1.5714514721608801E-4</v>
      </c>
      <c r="I2105" s="4">
        <v>1.5117515985400799E-4</v>
      </c>
      <c r="J2105" s="4">
        <v>1.5080577350177899E-4</v>
      </c>
      <c r="K2105" s="4">
        <v>1.3856145278471599E-4</v>
      </c>
      <c r="L2105" s="4">
        <v>1.4897980896078401E-4</v>
      </c>
      <c r="M2105" s="4">
        <v>1.5479056009140099E-4</v>
      </c>
      <c r="N2105" s="4" t="b">
        <f>_xlfn.XLOOKUP(Table2[[#This Row],[Protein]],Table3[name],Table3[subloc_assigned],"")&lt;&gt;""</f>
        <v>1</v>
      </c>
      <c r="O2105" s="6" t="str" cm="1">
        <f t="array" ref="O2105">IF(Table2[[#This Row],[modeled?]]," "&amp;_xlfn.TEXTJOIN(" ",FALSE,_xlfn._xlws.FILTER(Table3[subloc_assigned],Table3[name]=Table2[[#This Row],[Protein]],""))&amp;" ","")</f>
        <v xml:space="preserve"> c </v>
      </c>
      <c r="P2105" s="6" t="b">
        <f>OR(ISNUMBER(FIND(" m ",Table2[[#This Row],[loc?]])),ISNUMBER(FIND(" mm ",Table2[[#This Row],[loc?]])))</f>
        <v>0</v>
      </c>
      <c r="Q2105" s="6" t="b">
        <f>AND(OR(ISNUMBER(FIND(" m ",Table2[[#This Row],[loc?]])),ISNUMBER(FIND(" mm ",Table2[[#This Row],[loc?]]))),SUBSTITUTE(SUBSTITUTE(Table2[[#This Row],[loc?]]," m ","")," mm ","")="")</f>
        <v>0</v>
      </c>
      <c r="R2105" s="36" cm="1">
        <f t="array" ref="R2105">AVERAGE(IF(Table2[[#This Row],[Min_aerobic_1]:[Min_aerobic_2]]="NA",0,Table2[[#This Row],[Min_aerobic_1]:[Min_aerobic_2]]))</f>
        <v>1.6848832141338951E-4</v>
      </c>
    </row>
    <row r="2106" spans="1:18" x14ac:dyDescent="0.35">
      <c r="A2106" s="4" t="s">
        <v>6250</v>
      </c>
      <c r="B2106" s="4" t="s">
        <v>6251</v>
      </c>
      <c r="C2106" s="4" t="s">
        <v>6252</v>
      </c>
      <c r="D2106" s="6">
        <v>2.889027134455E-6</v>
      </c>
      <c r="E2106" s="6">
        <v>2.2699649487117501E-6</v>
      </c>
      <c r="F2106" s="6">
        <v>2.9470386690730099E-6</v>
      </c>
      <c r="G2106" s="6">
        <v>2.9822258052959299E-6</v>
      </c>
      <c r="H2106" s="6">
        <v>2.4960059947375199E-6</v>
      </c>
      <c r="I2106" s="6">
        <v>2.2721863851036498E-6</v>
      </c>
      <c r="J2106" s="6">
        <v>2.6225265073140298E-6</v>
      </c>
      <c r="K2106" s="6">
        <v>2.4355647804396501E-6</v>
      </c>
      <c r="L2106" s="6">
        <v>2.5068188074407201E-6</v>
      </c>
      <c r="M2106" s="6">
        <v>2.6983677834428398E-6</v>
      </c>
      <c r="N2106" s="4" t="b">
        <f>_xlfn.XLOOKUP(Table2[[#This Row],[Protein]],Table3[name],Table3[subloc_assigned],"")&lt;&gt;""</f>
        <v>0</v>
      </c>
      <c r="O2106" s="6" t="str" cm="1">
        <f t="array" ref="O2106">IF(Table2[[#This Row],[modeled?]]," "&amp;_xlfn.TEXTJOIN(" ",FALSE,_xlfn._xlws.FILTER(Table3[subloc_assigned],Table3[name]=Table2[[#This Row],[Protein]],""))&amp;" ","")</f>
        <v/>
      </c>
      <c r="P2106" s="6" t="b">
        <f>OR(ISNUMBER(FIND(" m ",Table2[[#This Row],[loc?]])),ISNUMBER(FIND(" mm ",Table2[[#This Row],[loc?]])))</f>
        <v>0</v>
      </c>
      <c r="Q2106" s="6" t="b">
        <f>AND(OR(ISNUMBER(FIND(" m ",Table2[[#This Row],[loc?]])),ISNUMBER(FIND(" mm ",Table2[[#This Row],[loc?]]))),SUBSTITUTE(SUBSTITUTE(Table2[[#This Row],[loc?]]," m ","")," mm ","")="")</f>
        <v>0</v>
      </c>
      <c r="R2106" s="36" cm="1">
        <f t="array" ref="R2106">AVERAGE(IF(Table2[[#This Row],[Min_aerobic_1]:[Min_aerobic_2]]="NA",0,Table2[[#This Row],[Min_aerobic_1]:[Min_aerobic_2]]))</f>
        <v>2.5794960415833753E-6</v>
      </c>
    </row>
    <row r="2107" spans="1:18" x14ac:dyDescent="0.35">
      <c r="A2107" s="4" t="s">
        <v>6253</v>
      </c>
      <c r="B2107" s="4" t="s">
        <v>6254</v>
      </c>
      <c r="C2107" s="4" t="s">
        <v>6255</v>
      </c>
      <c r="D2107" s="4">
        <v>2.2998313587495401E-4</v>
      </c>
      <c r="E2107" s="4">
        <v>2.34157732741795E-4</v>
      </c>
      <c r="F2107" s="4">
        <v>2.9333829033381702E-4</v>
      </c>
      <c r="G2107" s="4">
        <v>3.0854283028884899E-4</v>
      </c>
      <c r="H2107" s="4">
        <v>2.3032624023209099E-4</v>
      </c>
      <c r="I2107" s="4">
        <v>2.3169884823355801E-4</v>
      </c>
      <c r="J2107" s="4">
        <v>2.3553686440522801E-4</v>
      </c>
      <c r="K2107" s="4">
        <v>2.6198650356088502E-4</v>
      </c>
      <c r="L2107" s="4">
        <v>2.8346086683036999E-4</v>
      </c>
      <c r="M2107" s="4">
        <v>2.75409144968146E-4</v>
      </c>
      <c r="N2107" s="4" t="b">
        <f>_xlfn.XLOOKUP(Table2[[#This Row],[Protein]],Table3[name],Table3[subloc_assigned],"")&lt;&gt;""</f>
        <v>0</v>
      </c>
      <c r="O2107" s="6" t="str" cm="1">
        <f t="array" ref="O2107">IF(Table2[[#This Row],[modeled?]]," "&amp;_xlfn.TEXTJOIN(" ",FALSE,_xlfn._xlws.FILTER(Table3[subloc_assigned],Table3[name]=Table2[[#This Row],[Protein]],""))&amp;" ","")</f>
        <v/>
      </c>
      <c r="P2107" s="6" t="b">
        <f>OR(ISNUMBER(FIND(" m ",Table2[[#This Row],[loc?]])),ISNUMBER(FIND(" mm ",Table2[[#This Row],[loc?]])))</f>
        <v>0</v>
      </c>
      <c r="Q2107" s="6" t="b">
        <f>AND(OR(ISNUMBER(FIND(" m ",Table2[[#This Row],[loc?]])),ISNUMBER(FIND(" mm ",Table2[[#This Row],[loc?]]))),SUBSTITUTE(SUBSTITUTE(Table2[[#This Row],[loc?]]," m ","")," mm ","")="")</f>
        <v>0</v>
      </c>
      <c r="R2107" s="36" cm="1">
        <f t="array" ref="R2107">AVERAGE(IF(Table2[[#This Row],[Min_aerobic_1]:[Min_aerobic_2]]="NA",0,Table2[[#This Row],[Min_aerobic_1]:[Min_aerobic_2]]))</f>
        <v>2.3207043430837449E-4</v>
      </c>
    </row>
    <row r="2108" spans="1:18" x14ac:dyDescent="0.35">
      <c r="A2108" s="4" t="s">
        <v>6256</v>
      </c>
      <c r="B2108" s="4" t="s">
        <v>6257</v>
      </c>
      <c r="C2108" s="4" t="s">
        <v>6258</v>
      </c>
      <c r="D2108" s="6">
        <v>2.2974862464418199E-6</v>
      </c>
      <c r="E2108" s="6">
        <v>2.8984650823882998E-6</v>
      </c>
      <c r="F2108" s="6">
        <v>2.6128268561229102E-6</v>
      </c>
      <c r="G2108" s="6">
        <v>2.6496008643987901E-6</v>
      </c>
      <c r="H2108" s="6">
        <v>1.5351992813794301E-6</v>
      </c>
      <c r="I2108" s="6">
        <v>1.3736294008257999E-6</v>
      </c>
      <c r="J2108" s="6">
        <v>1.5657282386744699E-6</v>
      </c>
      <c r="K2108" s="6">
        <v>9.7231982316848502E-7</v>
      </c>
      <c r="L2108" s="6">
        <v>9.3826280401562505E-7</v>
      </c>
      <c r="M2108" s="6">
        <v>9.811308929727039E-7</v>
      </c>
      <c r="N2108" s="4" t="b">
        <f>_xlfn.XLOOKUP(Table2[[#This Row],[Protein]],Table3[name],Table3[subloc_assigned],"")&lt;&gt;""</f>
        <v>0</v>
      </c>
      <c r="O2108" s="6" t="str" cm="1">
        <f t="array" ref="O2108">IF(Table2[[#This Row],[modeled?]]," "&amp;_xlfn.TEXTJOIN(" ",FALSE,_xlfn._xlws.FILTER(Table3[subloc_assigned],Table3[name]=Table2[[#This Row],[Protein]],""))&amp;" ","")</f>
        <v/>
      </c>
      <c r="P2108" s="6" t="b">
        <f>OR(ISNUMBER(FIND(" m ",Table2[[#This Row],[loc?]])),ISNUMBER(FIND(" mm ",Table2[[#This Row],[loc?]])))</f>
        <v>0</v>
      </c>
      <c r="Q2108" s="6" t="b">
        <f>AND(OR(ISNUMBER(FIND(" m ",Table2[[#This Row],[loc?]])),ISNUMBER(FIND(" mm ",Table2[[#This Row],[loc?]]))),SUBSTITUTE(SUBSTITUTE(Table2[[#This Row],[loc?]]," m ","")," mm ","")="")</f>
        <v>0</v>
      </c>
      <c r="R2108" s="36" cm="1">
        <f t="array" ref="R2108">AVERAGE(IF(Table2[[#This Row],[Min_aerobic_1]:[Min_aerobic_2]]="NA",0,Table2[[#This Row],[Min_aerobic_1]:[Min_aerobic_2]]))</f>
        <v>2.5979756644150599E-6</v>
      </c>
    </row>
    <row r="2109" spans="1:18" x14ac:dyDescent="0.35">
      <c r="A2109" s="4" t="s">
        <v>6259</v>
      </c>
      <c r="B2109" s="4" t="s">
        <v>6260</v>
      </c>
      <c r="C2109" s="4" t="s">
        <v>6261</v>
      </c>
      <c r="D2109" s="6">
        <v>4.1391433218256198E-6</v>
      </c>
      <c r="E2109" s="6">
        <v>3.9245596065725001E-6</v>
      </c>
      <c r="F2109" s="6">
        <v>3.3882259644663498E-6</v>
      </c>
      <c r="G2109" s="6">
        <v>3.3210393751189601E-6</v>
      </c>
      <c r="H2109" s="4" t="s">
        <v>19</v>
      </c>
      <c r="I2109" s="4" t="s">
        <v>19</v>
      </c>
      <c r="J2109" s="4" t="s">
        <v>19</v>
      </c>
      <c r="K2109" s="4" t="s">
        <v>19</v>
      </c>
      <c r="L2109" s="4" t="s">
        <v>19</v>
      </c>
      <c r="M2109" s="4" t="s">
        <v>19</v>
      </c>
      <c r="N2109" s="4" t="b">
        <f>_xlfn.XLOOKUP(Table2[[#This Row],[Protein]],Table3[name],Table3[subloc_assigned],"")&lt;&gt;""</f>
        <v>0</v>
      </c>
      <c r="O2109" s="6" t="str" cm="1">
        <f t="array" ref="O2109">IF(Table2[[#This Row],[modeled?]]," "&amp;_xlfn.TEXTJOIN(" ",FALSE,_xlfn._xlws.FILTER(Table3[subloc_assigned],Table3[name]=Table2[[#This Row],[Protein]],""))&amp;" ","")</f>
        <v/>
      </c>
      <c r="P2109" s="6" t="b">
        <f>OR(ISNUMBER(FIND(" m ",Table2[[#This Row],[loc?]])),ISNUMBER(FIND(" mm ",Table2[[#This Row],[loc?]])))</f>
        <v>0</v>
      </c>
      <c r="Q2109" s="6" t="b">
        <f>AND(OR(ISNUMBER(FIND(" m ",Table2[[#This Row],[loc?]])),ISNUMBER(FIND(" mm ",Table2[[#This Row],[loc?]]))),SUBSTITUTE(SUBSTITUTE(Table2[[#This Row],[loc?]]," m ","")," mm ","")="")</f>
        <v>0</v>
      </c>
      <c r="R2109" s="36" cm="1">
        <f t="array" ref="R2109">AVERAGE(IF(Table2[[#This Row],[Min_aerobic_1]:[Min_aerobic_2]]="NA",0,Table2[[#This Row],[Min_aerobic_1]:[Min_aerobic_2]]))</f>
        <v>4.0318514641990599E-6</v>
      </c>
    </row>
    <row r="2110" spans="1:18" x14ac:dyDescent="0.35">
      <c r="A2110" s="4" t="s">
        <v>6262</v>
      </c>
      <c r="B2110" s="4" t="s">
        <v>6263</v>
      </c>
      <c r="C2110" s="4" t="s">
        <v>6264</v>
      </c>
      <c r="D2110" s="6">
        <v>1.17373757119203E-5</v>
      </c>
      <c r="E2110" s="6">
        <v>1.2610287975062101E-5</v>
      </c>
      <c r="F2110" s="6">
        <v>1.49268407069831E-5</v>
      </c>
      <c r="G2110" s="6">
        <v>1.4539657625069E-5</v>
      </c>
      <c r="H2110" s="6">
        <v>2.4667387861020102E-6</v>
      </c>
      <c r="I2110" s="6">
        <v>2.8700982229123298E-6</v>
      </c>
      <c r="J2110" s="6">
        <v>2.9679298428360999E-6</v>
      </c>
      <c r="K2110" s="6">
        <v>2.8649979719492999E-6</v>
      </c>
      <c r="L2110" s="6">
        <v>2.8470227540564498E-6</v>
      </c>
      <c r="M2110" s="6">
        <v>3.05442643643318E-6</v>
      </c>
      <c r="N2110" s="4" t="b">
        <f>_xlfn.XLOOKUP(Table2[[#This Row],[Protein]],Table3[name],Table3[subloc_assigned],"")&lt;&gt;""</f>
        <v>1</v>
      </c>
      <c r="O2110" s="6" t="str" cm="1">
        <f t="array" ref="O2110">IF(Table2[[#This Row],[modeled?]]," "&amp;_xlfn.TEXTJOIN(" ",FALSE,_xlfn._xlws.FILTER(Table3[subloc_assigned],Table3[name]=Table2[[#This Row],[Protein]],""))&amp;" ","")</f>
        <v xml:space="preserve"> m </v>
      </c>
      <c r="P2110" s="6" t="b">
        <f>OR(ISNUMBER(FIND(" m ",Table2[[#This Row],[loc?]])),ISNUMBER(FIND(" mm ",Table2[[#This Row],[loc?]])))</f>
        <v>1</v>
      </c>
      <c r="Q2110" s="6" t="b">
        <f>AND(OR(ISNUMBER(FIND(" m ",Table2[[#This Row],[loc?]])),ISNUMBER(FIND(" mm ",Table2[[#This Row],[loc?]]))),SUBSTITUTE(SUBSTITUTE(Table2[[#This Row],[loc?]]," m ","")," mm ","")="")</f>
        <v>1</v>
      </c>
      <c r="R2110" s="36" cm="1">
        <f t="array" ref="R2110">AVERAGE(IF(Table2[[#This Row],[Min_aerobic_1]:[Min_aerobic_2]]="NA",0,Table2[[#This Row],[Min_aerobic_1]:[Min_aerobic_2]]))</f>
        <v>1.2173831843491201E-5</v>
      </c>
    </row>
    <row r="2111" spans="1:18" x14ac:dyDescent="0.35">
      <c r="A2111" s="4" t="s">
        <v>6265</v>
      </c>
      <c r="B2111" s="4" t="s">
        <v>6266</v>
      </c>
      <c r="C2111" s="4" t="s">
        <v>6267</v>
      </c>
      <c r="D2111" s="6">
        <v>9.0676873284596198E-6</v>
      </c>
      <c r="E2111" s="6">
        <v>7.8308397211105607E-6</v>
      </c>
      <c r="F2111" s="6">
        <v>9.3804854069771694E-6</v>
      </c>
      <c r="G2111" s="6">
        <v>8.2788576215758604E-6</v>
      </c>
      <c r="H2111" s="6">
        <v>2.34644623703459E-5</v>
      </c>
      <c r="I2111" s="6">
        <v>2.3793665733811801E-5</v>
      </c>
      <c r="J2111" s="6">
        <v>2.2985458170827E-5</v>
      </c>
      <c r="K2111" s="6">
        <v>2.59509500147215E-5</v>
      </c>
      <c r="L2111" s="6">
        <v>2.729311984448E-5</v>
      </c>
      <c r="M2111" s="6">
        <v>2.6531333024175701E-5</v>
      </c>
      <c r="N2111" s="4" t="b">
        <f>_xlfn.XLOOKUP(Table2[[#This Row],[Protein]],Table3[name],Table3[subloc_assigned],"")&lt;&gt;""</f>
        <v>0</v>
      </c>
      <c r="O2111" s="6" t="str" cm="1">
        <f t="array" ref="O2111">IF(Table2[[#This Row],[modeled?]]," "&amp;_xlfn.TEXTJOIN(" ",FALSE,_xlfn._xlws.FILTER(Table3[subloc_assigned],Table3[name]=Table2[[#This Row],[Protein]],""))&amp;" ","")</f>
        <v/>
      </c>
      <c r="P2111" s="6" t="b">
        <f>OR(ISNUMBER(FIND(" m ",Table2[[#This Row],[loc?]])),ISNUMBER(FIND(" mm ",Table2[[#This Row],[loc?]])))</f>
        <v>0</v>
      </c>
      <c r="Q2111" s="6" t="b">
        <f>AND(OR(ISNUMBER(FIND(" m ",Table2[[#This Row],[loc?]])),ISNUMBER(FIND(" mm ",Table2[[#This Row],[loc?]]))),SUBSTITUTE(SUBSTITUTE(Table2[[#This Row],[loc?]]," m ","")," mm ","")="")</f>
        <v>0</v>
      </c>
      <c r="R2111" s="36" cm="1">
        <f t="array" ref="R2111">AVERAGE(IF(Table2[[#This Row],[Min_aerobic_1]:[Min_aerobic_2]]="NA",0,Table2[[#This Row],[Min_aerobic_1]:[Min_aerobic_2]]))</f>
        <v>8.4492635247850894E-6</v>
      </c>
    </row>
    <row r="2112" spans="1:18" x14ac:dyDescent="0.35">
      <c r="A2112" s="4" t="s">
        <v>6268</v>
      </c>
      <c r="B2112" s="4" t="s">
        <v>6269</v>
      </c>
      <c r="C2112" s="4" t="s">
        <v>6270</v>
      </c>
      <c r="D2112" s="6">
        <v>2.6013268126805101E-5</v>
      </c>
      <c r="E2112" s="6">
        <v>2.4639064883714899E-5</v>
      </c>
      <c r="F2112" s="6">
        <v>2.7447753328880199E-5</v>
      </c>
      <c r="G2112" s="6">
        <v>2.9637007813188499E-5</v>
      </c>
      <c r="H2112" s="6">
        <v>2.61744688862184E-5</v>
      </c>
      <c r="I2112" s="6">
        <v>2.5335143992973998E-5</v>
      </c>
      <c r="J2112" s="6">
        <v>2.7252790239598299E-5</v>
      </c>
      <c r="K2112" s="6">
        <v>2.61952428593364E-5</v>
      </c>
      <c r="L2112" s="6">
        <v>2.8086924949469001E-5</v>
      </c>
      <c r="M2112" s="6">
        <v>2.82224737184341E-5</v>
      </c>
      <c r="N2112" s="4" t="b">
        <f>_xlfn.XLOOKUP(Table2[[#This Row],[Protein]],Table3[name],Table3[subloc_assigned],"")&lt;&gt;""</f>
        <v>0</v>
      </c>
      <c r="O2112" s="6" t="str" cm="1">
        <f t="array" ref="O2112">IF(Table2[[#This Row],[modeled?]]," "&amp;_xlfn.TEXTJOIN(" ",FALSE,_xlfn._xlws.FILTER(Table3[subloc_assigned],Table3[name]=Table2[[#This Row],[Protein]],""))&amp;" ","")</f>
        <v/>
      </c>
      <c r="P2112" s="6" t="b">
        <f>OR(ISNUMBER(FIND(" m ",Table2[[#This Row],[loc?]])),ISNUMBER(FIND(" mm ",Table2[[#This Row],[loc?]])))</f>
        <v>0</v>
      </c>
      <c r="Q2112" s="6" t="b">
        <f>AND(OR(ISNUMBER(FIND(" m ",Table2[[#This Row],[loc?]])),ISNUMBER(FIND(" mm ",Table2[[#This Row],[loc?]]))),SUBSTITUTE(SUBSTITUTE(Table2[[#This Row],[loc?]]," m ","")," mm ","")="")</f>
        <v>0</v>
      </c>
      <c r="R2112" s="36" cm="1">
        <f t="array" ref="R2112">AVERAGE(IF(Table2[[#This Row],[Min_aerobic_1]:[Min_aerobic_2]]="NA",0,Table2[[#This Row],[Min_aerobic_1]:[Min_aerobic_2]]))</f>
        <v>2.532616650526E-5</v>
      </c>
    </row>
    <row r="2113" spans="1:18" x14ac:dyDescent="0.35">
      <c r="A2113" s="4" t="s">
        <v>6271</v>
      </c>
      <c r="B2113" s="4" t="s">
        <v>6272</v>
      </c>
      <c r="C2113" s="4" t="s">
        <v>6273</v>
      </c>
      <c r="D2113" s="6">
        <v>5.0357188256028001E-5</v>
      </c>
      <c r="E2113" s="6">
        <v>5.05867407062827E-5</v>
      </c>
      <c r="F2113" s="6">
        <v>5.7801871164919402E-5</v>
      </c>
      <c r="G2113" s="6">
        <v>5.5836550264306497E-5</v>
      </c>
      <c r="H2113" s="6">
        <v>4.90796325941629E-5</v>
      </c>
      <c r="I2113" s="6">
        <v>5.1652425907159698E-5</v>
      </c>
      <c r="J2113" s="6">
        <v>4.8508158648264702E-5</v>
      </c>
      <c r="K2113" s="6">
        <v>5.08138664201947E-5</v>
      </c>
      <c r="L2113" s="6">
        <v>5.74048376394716E-5</v>
      </c>
      <c r="M2113" s="6">
        <v>5.4811909678654297E-5</v>
      </c>
      <c r="N2113" s="4" t="b">
        <f>_xlfn.XLOOKUP(Table2[[#This Row],[Protein]],Table3[name],Table3[subloc_assigned],"")&lt;&gt;""</f>
        <v>0</v>
      </c>
      <c r="O2113" s="6" t="str" cm="1">
        <f t="array" ref="O2113">IF(Table2[[#This Row],[modeled?]]," "&amp;_xlfn.TEXTJOIN(" ",FALSE,_xlfn._xlws.FILTER(Table3[subloc_assigned],Table3[name]=Table2[[#This Row],[Protein]],""))&amp;" ","")</f>
        <v/>
      </c>
      <c r="P2113" s="6" t="b">
        <f>OR(ISNUMBER(FIND(" m ",Table2[[#This Row],[loc?]])),ISNUMBER(FIND(" mm ",Table2[[#This Row],[loc?]])))</f>
        <v>0</v>
      </c>
      <c r="Q2113" s="6" t="b">
        <f>AND(OR(ISNUMBER(FIND(" m ",Table2[[#This Row],[loc?]])),ISNUMBER(FIND(" mm ",Table2[[#This Row],[loc?]]))),SUBSTITUTE(SUBSTITUTE(Table2[[#This Row],[loc?]]," m ","")," mm ","")="")</f>
        <v>0</v>
      </c>
      <c r="R2113" s="36" cm="1">
        <f t="array" ref="R2113">AVERAGE(IF(Table2[[#This Row],[Min_aerobic_1]:[Min_aerobic_2]]="NA",0,Table2[[#This Row],[Min_aerobic_1]:[Min_aerobic_2]]))</f>
        <v>5.0471964481155353E-5</v>
      </c>
    </row>
    <row r="2114" spans="1:18" x14ac:dyDescent="0.35">
      <c r="A2114" s="4" t="s">
        <v>6274</v>
      </c>
      <c r="B2114" s="4" t="s">
        <v>6275</v>
      </c>
      <c r="C2114" s="4" t="s">
        <v>6276</v>
      </c>
      <c r="D2114" s="6">
        <v>1.3361369781037401E-5</v>
      </c>
      <c r="E2114" s="6">
        <v>1.06872281986544E-5</v>
      </c>
      <c r="F2114" s="6">
        <v>1.321477315368E-5</v>
      </c>
      <c r="G2114" s="6">
        <v>1.2989880018029101E-5</v>
      </c>
      <c r="H2114" s="6">
        <v>1.3915026986347599E-5</v>
      </c>
      <c r="I2114" s="6">
        <v>1.29893662239709E-5</v>
      </c>
      <c r="J2114" s="6">
        <v>1.5516123848979E-5</v>
      </c>
      <c r="K2114" s="6">
        <v>1.49166054897309E-5</v>
      </c>
      <c r="L2114" s="6">
        <v>1.46488740500322E-5</v>
      </c>
      <c r="M2114" s="6">
        <v>1.4625067238400801E-5</v>
      </c>
      <c r="N2114" s="4" t="b">
        <f>_xlfn.XLOOKUP(Table2[[#This Row],[Protein]],Table3[name],Table3[subloc_assigned],"")&lt;&gt;""</f>
        <v>0</v>
      </c>
      <c r="O2114" s="6" t="str" cm="1">
        <f t="array" ref="O2114">IF(Table2[[#This Row],[modeled?]]," "&amp;_xlfn.TEXTJOIN(" ",FALSE,_xlfn._xlws.FILTER(Table3[subloc_assigned],Table3[name]=Table2[[#This Row],[Protein]],""))&amp;" ","")</f>
        <v/>
      </c>
      <c r="P2114" s="6" t="b">
        <f>OR(ISNUMBER(FIND(" m ",Table2[[#This Row],[loc?]])),ISNUMBER(FIND(" mm ",Table2[[#This Row],[loc?]])))</f>
        <v>0</v>
      </c>
      <c r="Q2114" s="6" t="b">
        <f>AND(OR(ISNUMBER(FIND(" m ",Table2[[#This Row],[loc?]])),ISNUMBER(FIND(" mm ",Table2[[#This Row],[loc?]]))),SUBSTITUTE(SUBSTITUTE(Table2[[#This Row],[loc?]]," m ","")," mm ","")="")</f>
        <v>0</v>
      </c>
      <c r="R2114" s="36" cm="1">
        <f t="array" ref="R2114">AVERAGE(IF(Table2[[#This Row],[Min_aerobic_1]:[Min_aerobic_2]]="NA",0,Table2[[#This Row],[Min_aerobic_1]:[Min_aerobic_2]]))</f>
        <v>1.2024298989845901E-5</v>
      </c>
    </row>
    <row r="2115" spans="1:18" x14ac:dyDescent="0.35">
      <c r="A2115" s="4" t="s">
        <v>6277</v>
      </c>
      <c r="B2115" s="4" t="s">
        <v>6278</v>
      </c>
      <c r="C2115" s="4" t="s">
        <v>6279</v>
      </c>
      <c r="D2115" s="6">
        <v>5.6737335841996298E-5</v>
      </c>
      <c r="E2115" s="6">
        <v>5.1971060585992699E-5</v>
      </c>
      <c r="F2115" s="6">
        <v>6.2608753909723801E-5</v>
      </c>
      <c r="G2115" s="6">
        <v>6.2090626508482094E-5</v>
      </c>
      <c r="H2115" s="6">
        <v>2.9876429883806801E-5</v>
      </c>
      <c r="I2115" s="6">
        <v>3.0842554934403802E-5</v>
      </c>
      <c r="J2115" s="6">
        <v>3.0952679791441099E-5</v>
      </c>
      <c r="K2115" s="6">
        <v>3.8627810087714101E-5</v>
      </c>
      <c r="L2115" s="6">
        <v>3.9540259558649697E-5</v>
      </c>
      <c r="M2115" s="6">
        <v>3.91874696346373E-5</v>
      </c>
      <c r="N2115" s="4" t="b">
        <f>_xlfn.XLOOKUP(Table2[[#This Row],[Protein]],Table3[name],Table3[subloc_assigned],"")&lt;&gt;""</f>
        <v>0</v>
      </c>
      <c r="O2115" s="6" t="str" cm="1">
        <f t="array" ref="O2115">IF(Table2[[#This Row],[modeled?]]," "&amp;_xlfn.TEXTJOIN(" ",FALSE,_xlfn._xlws.FILTER(Table3[subloc_assigned],Table3[name]=Table2[[#This Row],[Protein]],""))&amp;" ","")</f>
        <v/>
      </c>
      <c r="P2115" s="6" t="b">
        <f>OR(ISNUMBER(FIND(" m ",Table2[[#This Row],[loc?]])),ISNUMBER(FIND(" mm ",Table2[[#This Row],[loc?]])))</f>
        <v>0</v>
      </c>
      <c r="Q2115" s="6" t="b">
        <f>AND(OR(ISNUMBER(FIND(" m ",Table2[[#This Row],[loc?]])),ISNUMBER(FIND(" mm ",Table2[[#This Row],[loc?]]))),SUBSTITUTE(SUBSTITUTE(Table2[[#This Row],[loc?]]," m ","")," mm ","")="")</f>
        <v>0</v>
      </c>
      <c r="R2115" s="36" cm="1">
        <f t="array" ref="R2115">AVERAGE(IF(Table2[[#This Row],[Min_aerobic_1]:[Min_aerobic_2]]="NA",0,Table2[[#This Row],[Min_aerobic_1]:[Min_aerobic_2]]))</f>
        <v>5.4354198213994495E-5</v>
      </c>
    </row>
    <row r="2116" spans="1:18" x14ac:dyDescent="0.35">
      <c r="A2116" s="4" t="s">
        <v>6280</v>
      </c>
      <c r="B2116" s="4" t="s">
        <v>6281</v>
      </c>
      <c r="C2116" s="4" t="s">
        <v>6282</v>
      </c>
      <c r="D2116" s="6">
        <v>7.5495719274044494E-5</v>
      </c>
      <c r="E2116" s="6">
        <v>6.3636680671743306E-5</v>
      </c>
      <c r="F2116" s="6">
        <v>7.2169102688584002E-5</v>
      </c>
      <c r="G2116" s="6">
        <v>7.0213747198872694E-5</v>
      </c>
      <c r="H2116" s="6">
        <v>5.6025386748726197E-5</v>
      </c>
      <c r="I2116" s="6">
        <v>5.6253624268720103E-5</v>
      </c>
      <c r="J2116" s="6">
        <v>5.7519008721842302E-5</v>
      </c>
      <c r="K2116" s="6">
        <v>5.83964761889124E-5</v>
      </c>
      <c r="L2116" s="6">
        <v>6.0582087020253298E-5</v>
      </c>
      <c r="M2116" s="6">
        <v>6.2155588686445094E-5</v>
      </c>
      <c r="N2116" s="4" t="b">
        <f>_xlfn.XLOOKUP(Table2[[#This Row],[Protein]],Table3[name],Table3[subloc_assigned],"")&lt;&gt;""</f>
        <v>1</v>
      </c>
      <c r="O2116" s="6" t="str" cm="1">
        <f t="array" ref="O2116">IF(Table2[[#This Row],[modeled?]]," "&amp;_xlfn.TEXTJOIN(" ",FALSE,_xlfn._xlws.FILTER(Table3[subloc_assigned],Table3[name]=Table2[[#This Row],[Protein]],""))&amp;" ","")</f>
        <v xml:space="preserve"> c </v>
      </c>
      <c r="P2116" s="6" t="b">
        <f>OR(ISNUMBER(FIND(" m ",Table2[[#This Row],[loc?]])),ISNUMBER(FIND(" mm ",Table2[[#This Row],[loc?]])))</f>
        <v>0</v>
      </c>
      <c r="Q2116" s="6" t="b">
        <f>AND(OR(ISNUMBER(FIND(" m ",Table2[[#This Row],[loc?]])),ISNUMBER(FIND(" mm ",Table2[[#This Row],[loc?]]))),SUBSTITUTE(SUBSTITUTE(Table2[[#This Row],[loc?]]," m ","")," mm ","")="")</f>
        <v>0</v>
      </c>
      <c r="R2116" s="36" cm="1">
        <f t="array" ref="R2116">AVERAGE(IF(Table2[[#This Row],[Min_aerobic_1]:[Min_aerobic_2]]="NA",0,Table2[[#This Row],[Min_aerobic_1]:[Min_aerobic_2]]))</f>
        <v>6.9566199972893893E-5</v>
      </c>
    </row>
    <row r="2117" spans="1:18" x14ac:dyDescent="0.35">
      <c r="A2117" s="4" t="s">
        <v>6283</v>
      </c>
      <c r="B2117" s="4" t="s">
        <v>6284</v>
      </c>
      <c r="C2117" s="4" t="s">
        <v>6285</v>
      </c>
      <c r="D2117" s="4">
        <v>6.8126122305592796E-4</v>
      </c>
      <c r="E2117" s="4">
        <v>6.4271922199491804E-4</v>
      </c>
      <c r="F2117" s="4">
        <v>9.85353645473006E-4</v>
      </c>
      <c r="G2117" s="4">
        <v>9.2949167488773495E-4</v>
      </c>
      <c r="H2117" s="4">
        <v>1.15372610124547E-3</v>
      </c>
      <c r="I2117" s="4">
        <v>1.16560421883066E-3</v>
      </c>
      <c r="J2117" s="4">
        <v>1.24661493321497E-3</v>
      </c>
      <c r="K2117" s="4">
        <v>1.2010119635995E-3</v>
      </c>
      <c r="L2117" s="4">
        <v>1.25808482168636E-3</v>
      </c>
      <c r="M2117" s="4">
        <v>1.38388067271009E-3</v>
      </c>
      <c r="N2117" s="4" t="b">
        <f>_xlfn.XLOOKUP(Table2[[#This Row],[Protein]],Table3[name],Table3[subloc_assigned],"")&lt;&gt;""</f>
        <v>1</v>
      </c>
      <c r="O2117" s="6" t="str" cm="1">
        <f t="array" ref="O2117">IF(Table2[[#This Row],[modeled?]]," "&amp;_xlfn.TEXTJOIN(" ",FALSE,_xlfn._xlws.FILTER(Table3[subloc_assigned],Table3[name]=Table2[[#This Row],[Protein]],""))&amp;" ","")</f>
        <v xml:space="preserve"> m </v>
      </c>
      <c r="P2117" s="6" t="b">
        <f>OR(ISNUMBER(FIND(" m ",Table2[[#This Row],[loc?]])),ISNUMBER(FIND(" mm ",Table2[[#This Row],[loc?]])))</f>
        <v>1</v>
      </c>
      <c r="Q2117" s="6" t="b">
        <f>AND(OR(ISNUMBER(FIND(" m ",Table2[[#This Row],[loc?]])),ISNUMBER(FIND(" mm ",Table2[[#This Row],[loc?]]))),SUBSTITUTE(SUBSTITUTE(Table2[[#This Row],[loc?]]," m ","")," mm ","")="")</f>
        <v>1</v>
      </c>
      <c r="R2117" s="36" cm="1">
        <f t="array" ref="R2117">AVERAGE(IF(Table2[[#This Row],[Min_aerobic_1]:[Min_aerobic_2]]="NA",0,Table2[[#This Row],[Min_aerobic_1]:[Min_aerobic_2]]))</f>
        <v>6.61990222525423E-4</v>
      </c>
    </row>
    <row r="2118" spans="1:18" x14ac:dyDescent="0.35">
      <c r="A2118" s="4" t="s">
        <v>6286</v>
      </c>
      <c r="B2118" s="4" t="s">
        <v>6287</v>
      </c>
      <c r="C2118" s="4" t="s">
        <v>6288</v>
      </c>
      <c r="D2118" s="4">
        <v>1.41208645702994E-2</v>
      </c>
      <c r="E2118" s="4">
        <v>1.7458610951684401E-2</v>
      </c>
      <c r="F2118" s="4">
        <v>1.68700667102634E-2</v>
      </c>
      <c r="G2118" s="4">
        <v>1.7494855042552701E-2</v>
      </c>
      <c r="H2118" s="4">
        <v>1.1333239819917299E-2</v>
      </c>
      <c r="I2118" s="4">
        <v>1.1397373967474001E-2</v>
      </c>
      <c r="J2118" s="4">
        <v>1.11245085291404E-2</v>
      </c>
      <c r="K2118" s="4">
        <v>1.41589895228583E-2</v>
      </c>
      <c r="L2118" s="4">
        <v>1.3583750708607701E-2</v>
      </c>
      <c r="M2118" s="4">
        <v>1.3687597068884101E-2</v>
      </c>
      <c r="N2118" s="4" t="b">
        <f>_xlfn.XLOOKUP(Table2[[#This Row],[Protein]],Table3[name],Table3[subloc_assigned],"")&lt;&gt;""</f>
        <v>0</v>
      </c>
      <c r="O2118" s="6" t="str" cm="1">
        <f t="array" ref="O2118">IF(Table2[[#This Row],[modeled?]]," "&amp;_xlfn.TEXTJOIN(" ",FALSE,_xlfn._xlws.FILTER(Table3[subloc_assigned],Table3[name]=Table2[[#This Row],[Protein]],""))&amp;" ","")</f>
        <v/>
      </c>
      <c r="P2118" s="6" t="b">
        <f>OR(ISNUMBER(FIND(" m ",Table2[[#This Row],[loc?]])),ISNUMBER(FIND(" mm ",Table2[[#This Row],[loc?]])))</f>
        <v>0</v>
      </c>
      <c r="Q2118" s="6" t="b">
        <f>AND(OR(ISNUMBER(FIND(" m ",Table2[[#This Row],[loc?]])),ISNUMBER(FIND(" mm ",Table2[[#This Row],[loc?]]))),SUBSTITUTE(SUBSTITUTE(Table2[[#This Row],[loc?]]," m ","")," mm ","")="")</f>
        <v>0</v>
      </c>
      <c r="R2118" s="36" cm="1">
        <f t="array" ref="R2118">AVERAGE(IF(Table2[[#This Row],[Min_aerobic_1]:[Min_aerobic_2]]="NA",0,Table2[[#This Row],[Min_aerobic_1]:[Min_aerobic_2]]))</f>
        <v>1.57897377609919E-2</v>
      </c>
    </row>
    <row r="2119" spans="1:18" x14ac:dyDescent="0.35">
      <c r="A2119" s="4" t="s">
        <v>6289</v>
      </c>
      <c r="B2119" s="4" t="s">
        <v>6290</v>
      </c>
      <c r="C2119" s="4" t="s">
        <v>6291</v>
      </c>
      <c r="D2119" s="4">
        <v>1.63691009788813E-3</v>
      </c>
      <c r="E2119" s="4">
        <v>1.7227900096466601E-3</v>
      </c>
      <c r="F2119" s="4">
        <v>1.7769669942652199E-3</v>
      </c>
      <c r="G2119" s="4">
        <v>1.70557359423498E-3</v>
      </c>
      <c r="H2119" s="4">
        <v>1.7155537755853001E-3</v>
      </c>
      <c r="I2119" s="4">
        <v>1.7096862950729101E-3</v>
      </c>
      <c r="J2119" s="4">
        <v>1.71558256680647E-3</v>
      </c>
      <c r="K2119" s="4">
        <v>1.7706025241679001E-3</v>
      </c>
      <c r="L2119" s="4">
        <v>1.74821315613692E-3</v>
      </c>
      <c r="M2119" s="4">
        <v>1.8167881895610799E-3</v>
      </c>
      <c r="N2119" s="4" t="b">
        <f>_xlfn.XLOOKUP(Table2[[#This Row],[Protein]],Table3[name],Table3[subloc_assigned],"")&lt;&gt;""</f>
        <v>1</v>
      </c>
      <c r="O2119" s="6" t="str" cm="1">
        <f t="array" ref="O2119">IF(Table2[[#This Row],[modeled?]]," "&amp;_xlfn.TEXTJOIN(" ",FALSE,_xlfn._xlws.FILTER(Table3[subloc_assigned],Table3[name]=Table2[[#This Row],[Protein]],""))&amp;" ","")</f>
        <v xml:space="preserve"> c </v>
      </c>
      <c r="P2119" s="6" t="b">
        <f>OR(ISNUMBER(FIND(" m ",Table2[[#This Row],[loc?]])),ISNUMBER(FIND(" mm ",Table2[[#This Row],[loc?]])))</f>
        <v>0</v>
      </c>
      <c r="Q2119" s="6" t="b">
        <f>AND(OR(ISNUMBER(FIND(" m ",Table2[[#This Row],[loc?]])),ISNUMBER(FIND(" mm ",Table2[[#This Row],[loc?]]))),SUBSTITUTE(SUBSTITUTE(Table2[[#This Row],[loc?]]," m ","")," mm ","")="")</f>
        <v>0</v>
      </c>
      <c r="R2119" s="36" cm="1">
        <f t="array" ref="R2119">AVERAGE(IF(Table2[[#This Row],[Min_aerobic_1]:[Min_aerobic_2]]="NA",0,Table2[[#This Row],[Min_aerobic_1]:[Min_aerobic_2]]))</f>
        <v>1.6798500537673951E-3</v>
      </c>
    </row>
    <row r="2120" spans="1:18" x14ac:dyDescent="0.35">
      <c r="A2120" s="4" t="s">
        <v>6292</v>
      </c>
      <c r="B2120" s="4" t="s">
        <v>6293</v>
      </c>
      <c r="C2120" s="4" t="s">
        <v>6294</v>
      </c>
      <c r="D2120" s="6">
        <v>9.7793952868799097E-6</v>
      </c>
      <c r="E2120" s="6">
        <v>1.15066676724282E-5</v>
      </c>
      <c r="F2120" s="6">
        <v>1.16811332472119E-5</v>
      </c>
      <c r="G2120" s="6">
        <v>1.46239184352555E-5</v>
      </c>
      <c r="H2120" s="6">
        <v>6.3928376482519502E-6</v>
      </c>
      <c r="I2120" s="6">
        <v>6.8130291296851801E-6</v>
      </c>
      <c r="J2120" s="6">
        <v>6.8300244129223798E-6</v>
      </c>
      <c r="K2120" s="6">
        <v>8.3608630413842107E-6</v>
      </c>
      <c r="L2120" s="6">
        <v>8.8266847370185794E-6</v>
      </c>
      <c r="M2120" s="6">
        <v>8.7775073476817606E-6</v>
      </c>
      <c r="N2120" s="4" t="b">
        <f>_xlfn.XLOOKUP(Table2[[#This Row],[Protein]],Table3[name],Table3[subloc_assigned],"")&lt;&gt;""</f>
        <v>0</v>
      </c>
      <c r="O2120" s="6" t="str" cm="1">
        <f t="array" ref="O2120">IF(Table2[[#This Row],[modeled?]]," "&amp;_xlfn.TEXTJOIN(" ",FALSE,_xlfn._xlws.FILTER(Table3[subloc_assigned],Table3[name]=Table2[[#This Row],[Protein]],""))&amp;" ","")</f>
        <v/>
      </c>
      <c r="P2120" s="6" t="b">
        <f>OR(ISNUMBER(FIND(" m ",Table2[[#This Row],[loc?]])),ISNUMBER(FIND(" mm ",Table2[[#This Row],[loc?]])))</f>
        <v>0</v>
      </c>
      <c r="Q2120" s="6" t="b">
        <f>AND(OR(ISNUMBER(FIND(" m ",Table2[[#This Row],[loc?]])),ISNUMBER(FIND(" mm ",Table2[[#This Row],[loc?]]))),SUBSTITUTE(SUBSTITUTE(Table2[[#This Row],[loc?]]," m ","")," mm ","")="")</f>
        <v>0</v>
      </c>
      <c r="R2120" s="36" cm="1">
        <f t="array" ref="R2120">AVERAGE(IF(Table2[[#This Row],[Min_aerobic_1]:[Min_aerobic_2]]="NA",0,Table2[[#This Row],[Min_aerobic_1]:[Min_aerobic_2]]))</f>
        <v>1.0643031479654054E-5</v>
      </c>
    </row>
    <row r="2121" spans="1:18" x14ac:dyDescent="0.35">
      <c r="A2121" s="4" t="s">
        <v>6295</v>
      </c>
      <c r="B2121" s="4" t="s">
        <v>6296</v>
      </c>
      <c r="C2121" s="4" t="s">
        <v>6297</v>
      </c>
      <c r="D2121" s="4" t="s">
        <v>19</v>
      </c>
      <c r="E2121" s="4" t="s">
        <v>19</v>
      </c>
      <c r="F2121" s="4" t="s">
        <v>19</v>
      </c>
      <c r="G2121" s="4" t="s">
        <v>19</v>
      </c>
      <c r="H2121" s="6">
        <v>6.1666556321653999E-6</v>
      </c>
      <c r="I2121" s="6">
        <v>6.16776812313983E-6</v>
      </c>
      <c r="J2121" s="6">
        <v>6.77902504344583E-6</v>
      </c>
      <c r="K2121" s="6">
        <v>7.0304521152751602E-6</v>
      </c>
      <c r="L2121" s="6">
        <v>8.0435318963166207E-6</v>
      </c>
      <c r="M2121" s="6">
        <v>7.1137265522335498E-6</v>
      </c>
      <c r="N2121" s="4" t="b">
        <f>_xlfn.XLOOKUP(Table2[[#This Row],[Protein]],Table3[name],Table3[subloc_assigned],"")&lt;&gt;""</f>
        <v>0</v>
      </c>
      <c r="O2121" s="6" t="str" cm="1">
        <f t="array" ref="O2121">IF(Table2[[#This Row],[modeled?]]," "&amp;_xlfn.TEXTJOIN(" ",FALSE,_xlfn._xlws.FILTER(Table3[subloc_assigned],Table3[name]=Table2[[#This Row],[Protein]],""))&amp;" ","")</f>
        <v/>
      </c>
      <c r="P2121" s="6" t="b">
        <f>OR(ISNUMBER(FIND(" m ",Table2[[#This Row],[loc?]])),ISNUMBER(FIND(" mm ",Table2[[#This Row],[loc?]])))</f>
        <v>0</v>
      </c>
      <c r="Q2121" s="6" t="b">
        <f>AND(OR(ISNUMBER(FIND(" m ",Table2[[#This Row],[loc?]])),ISNUMBER(FIND(" mm ",Table2[[#This Row],[loc?]]))),SUBSTITUTE(SUBSTITUTE(Table2[[#This Row],[loc?]]," m ","")," mm ","")="")</f>
        <v>0</v>
      </c>
      <c r="R2121" s="36" cm="1">
        <f t="array" ref="R2121">AVERAGE(IF(Table2[[#This Row],[Min_aerobic_1]:[Min_aerobic_2]]="NA",0,Table2[[#This Row],[Min_aerobic_1]:[Min_aerobic_2]]))</f>
        <v>0</v>
      </c>
    </row>
    <row r="2122" spans="1:18" x14ac:dyDescent="0.35">
      <c r="A2122" s="4" t="s">
        <v>6298</v>
      </c>
      <c r="B2122" s="4" t="s">
        <v>6299</v>
      </c>
      <c r="C2122" s="4" t="s">
        <v>6300</v>
      </c>
      <c r="D2122" s="4">
        <v>1.7641907391548501E-4</v>
      </c>
      <c r="E2122" s="4">
        <v>1.7316664636879401E-4</v>
      </c>
      <c r="F2122" s="4">
        <v>1.81886549401392E-4</v>
      </c>
      <c r="G2122" s="4">
        <v>1.87817716905985E-4</v>
      </c>
      <c r="H2122" s="4">
        <v>2.6480012662530598E-4</v>
      </c>
      <c r="I2122" s="4">
        <v>2.7563911398749099E-4</v>
      </c>
      <c r="J2122" s="4">
        <v>2.7179800326601399E-4</v>
      </c>
      <c r="K2122" s="4">
        <v>2.8721754139622802E-4</v>
      </c>
      <c r="L2122" s="4">
        <v>2.9721554956992497E-4</v>
      </c>
      <c r="M2122" s="4">
        <v>2.9226925568138801E-4</v>
      </c>
      <c r="N2122" s="4" t="b">
        <f>_xlfn.XLOOKUP(Table2[[#This Row],[Protein]],Table3[name],Table3[subloc_assigned],"")&lt;&gt;""</f>
        <v>1</v>
      </c>
      <c r="O2122" s="6" t="str" cm="1">
        <f t="array" ref="O2122">IF(Table2[[#This Row],[modeled?]]," "&amp;_xlfn.TEXTJOIN(" ",FALSE,_xlfn._xlws.FILTER(Table3[subloc_assigned],Table3[name]=Table2[[#This Row],[Protein]],""))&amp;" ","")</f>
        <v xml:space="preserve"> c </v>
      </c>
      <c r="P2122" s="6" t="b">
        <f>OR(ISNUMBER(FIND(" m ",Table2[[#This Row],[loc?]])),ISNUMBER(FIND(" mm ",Table2[[#This Row],[loc?]])))</f>
        <v>0</v>
      </c>
      <c r="Q2122" s="6" t="b">
        <f>AND(OR(ISNUMBER(FIND(" m ",Table2[[#This Row],[loc?]])),ISNUMBER(FIND(" mm ",Table2[[#This Row],[loc?]]))),SUBSTITUTE(SUBSTITUTE(Table2[[#This Row],[loc?]]," m ","")," mm ","")="")</f>
        <v>0</v>
      </c>
      <c r="R2122" s="36" cm="1">
        <f t="array" ref="R2122">AVERAGE(IF(Table2[[#This Row],[Min_aerobic_1]:[Min_aerobic_2]]="NA",0,Table2[[#This Row],[Min_aerobic_1]:[Min_aerobic_2]]))</f>
        <v>1.7479286014213951E-4</v>
      </c>
    </row>
    <row r="2123" spans="1:18" x14ac:dyDescent="0.35">
      <c r="A2123" s="4" t="s">
        <v>6301</v>
      </c>
      <c r="B2123" s="4" t="s">
        <v>6302</v>
      </c>
      <c r="C2123" s="4" t="s">
        <v>6303</v>
      </c>
      <c r="D2123" s="6">
        <v>2.4885768778879501E-5</v>
      </c>
      <c r="E2123" s="6">
        <v>2.0525839197206501E-5</v>
      </c>
      <c r="F2123" s="6">
        <v>2.4853090137934501E-5</v>
      </c>
      <c r="G2123" s="6">
        <v>2.4787877814833001E-5</v>
      </c>
      <c r="H2123" s="6">
        <v>1.88379212360717E-5</v>
      </c>
      <c r="I2123" s="6">
        <v>1.9559141805278302E-5</v>
      </c>
      <c r="J2123" s="6">
        <v>1.93137064735657E-5</v>
      </c>
      <c r="K2123" s="6">
        <v>2.0929201839510501E-5</v>
      </c>
      <c r="L2123" s="6">
        <v>2.31135849678633E-5</v>
      </c>
      <c r="M2123" s="6">
        <v>2.24549352586151E-5</v>
      </c>
      <c r="N2123" s="4" t="b">
        <f>_xlfn.XLOOKUP(Table2[[#This Row],[Protein]],Table3[name],Table3[subloc_assigned],"")&lt;&gt;""</f>
        <v>0</v>
      </c>
      <c r="O2123" s="6" t="str" cm="1">
        <f t="array" ref="O2123">IF(Table2[[#This Row],[modeled?]]," "&amp;_xlfn.TEXTJOIN(" ",FALSE,_xlfn._xlws.FILTER(Table3[subloc_assigned],Table3[name]=Table2[[#This Row],[Protein]],""))&amp;" ","")</f>
        <v/>
      </c>
      <c r="P2123" s="6" t="b">
        <f>OR(ISNUMBER(FIND(" m ",Table2[[#This Row],[loc?]])),ISNUMBER(FIND(" mm ",Table2[[#This Row],[loc?]])))</f>
        <v>0</v>
      </c>
      <c r="Q2123" s="6" t="b">
        <f>AND(OR(ISNUMBER(FIND(" m ",Table2[[#This Row],[loc?]])),ISNUMBER(FIND(" mm ",Table2[[#This Row],[loc?]]))),SUBSTITUTE(SUBSTITUTE(Table2[[#This Row],[loc?]]," m ","")," mm ","")="")</f>
        <v>0</v>
      </c>
      <c r="R2123" s="36" cm="1">
        <f t="array" ref="R2123">AVERAGE(IF(Table2[[#This Row],[Min_aerobic_1]:[Min_aerobic_2]]="NA",0,Table2[[#This Row],[Min_aerobic_1]:[Min_aerobic_2]]))</f>
        <v>2.2705803988043001E-5</v>
      </c>
    </row>
    <row r="2124" spans="1:18" x14ac:dyDescent="0.35">
      <c r="A2124" s="4" t="s">
        <v>6304</v>
      </c>
      <c r="B2124" s="4" t="s">
        <v>6305</v>
      </c>
      <c r="C2124" s="4" t="s">
        <v>6306</v>
      </c>
      <c r="D2124" s="6">
        <v>9.8675008346945499E-7</v>
      </c>
      <c r="E2124" s="6">
        <v>9.1357654020974098E-7</v>
      </c>
      <c r="F2124" s="6">
        <v>1.0875793244493501E-6</v>
      </c>
      <c r="G2124" s="6">
        <v>1.0961112180985199E-6</v>
      </c>
      <c r="H2124" s="6">
        <v>1.60996937995694E-6</v>
      </c>
      <c r="I2124" s="6">
        <v>1.4547506984993301E-6</v>
      </c>
      <c r="J2124" s="6">
        <v>1.83648151680915E-6</v>
      </c>
      <c r="K2124" s="6">
        <v>1.6791458056903299E-6</v>
      </c>
      <c r="L2124" s="6">
        <v>1.7319256126589E-6</v>
      </c>
      <c r="M2124" s="6">
        <v>1.6187710819745699E-6</v>
      </c>
      <c r="N2124" s="4" t="b">
        <f>_xlfn.XLOOKUP(Table2[[#This Row],[Protein]],Table3[name],Table3[subloc_assigned],"")&lt;&gt;""</f>
        <v>0</v>
      </c>
      <c r="O2124" s="6" t="str" cm="1">
        <f t="array" ref="O2124">IF(Table2[[#This Row],[modeled?]]," "&amp;_xlfn.TEXTJOIN(" ",FALSE,_xlfn._xlws.FILTER(Table3[subloc_assigned],Table3[name]=Table2[[#This Row],[Protein]],""))&amp;" ","")</f>
        <v/>
      </c>
      <c r="P2124" s="6" t="b">
        <f>OR(ISNUMBER(FIND(" m ",Table2[[#This Row],[loc?]])),ISNUMBER(FIND(" mm ",Table2[[#This Row],[loc?]])))</f>
        <v>0</v>
      </c>
      <c r="Q2124" s="6" t="b">
        <f>AND(OR(ISNUMBER(FIND(" m ",Table2[[#This Row],[loc?]])),ISNUMBER(FIND(" mm ",Table2[[#This Row],[loc?]]))),SUBSTITUTE(SUBSTITUTE(Table2[[#This Row],[loc?]]," m ","")," mm ","")="")</f>
        <v>0</v>
      </c>
      <c r="R2124" s="36" cm="1">
        <f t="array" ref="R2124">AVERAGE(IF(Table2[[#This Row],[Min_aerobic_1]:[Min_aerobic_2]]="NA",0,Table2[[#This Row],[Min_aerobic_1]:[Min_aerobic_2]]))</f>
        <v>9.5016331183959793E-7</v>
      </c>
    </row>
    <row r="2125" spans="1:18" x14ac:dyDescent="0.35">
      <c r="A2125" s="4" t="s">
        <v>6307</v>
      </c>
      <c r="B2125" s="4" t="s">
        <v>6308</v>
      </c>
      <c r="C2125" s="4" t="s">
        <v>6309</v>
      </c>
      <c r="D2125" s="6">
        <v>2.13625169055768E-5</v>
      </c>
      <c r="E2125" s="6">
        <v>2.0166619005483799E-5</v>
      </c>
      <c r="F2125" s="6">
        <v>2.4026839376098399E-5</v>
      </c>
      <c r="G2125" s="6">
        <v>2.4585154020434901E-5</v>
      </c>
      <c r="H2125" s="6">
        <v>1.3645860450128001E-5</v>
      </c>
      <c r="I2125" s="6">
        <v>1.32481122694769E-5</v>
      </c>
      <c r="J2125" s="6">
        <v>1.3457438458085501E-5</v>
      </c>
      <c r="K2125" s="6">
        <v>1.40700673336912E-5</v>
      </c>
      <c r="L2125" s="6">
        <v>1.57239913362377E-5</v>
      </c>
      <c r="M2125" s="6">
        <v>1.5252875599968399E-5</v>
      </c>
      <c r="N2125" s="4" t="b">
        <f>_xlfn.XLOOKUP(Table2[[#This Row],[Protein]],Table3[name],Table3[subloc_assigned],"")&lt;&gt;""</f>
        <v>0</v>
      </c>
      <c r="O2125" s="6" t="str" cm="1">
        <f t="array" ref="O2125">IF(Table2[[#This Row],[modeled?]]," "&amp;_xlfn.TEXTJOIN(" ",FALSE,_xlfn._xlws.FILTER(Table3[subloc_assigned],Table3[name]=Table2[[#This Row],[Protein]],""))&amp;" ","")</f>
        <v/>
      </c>
      <c r="P2125" s="6" t="b">
        <f>OR(ISNUMBER(FIND(" m ",Table2[[#This Row],[loc?]])),ISNUMBER(FIND(" mm ",Table2[[#This Row],[loc?]])))</f>
        <v>0</v>
      </c>
      <c r="Q2125" s="6" t="b">
        <f>AND(OR(ISNUMBER(FIND(" m ",Table2[[#This Row],[loc?]])),ISNUMBER(FIND(" mm ",Table2[[#This Row],[loc?]]))),SUBSTITUTE(SUBSTITUTE(Table2[[#This Row],[loc?]]," m ","")," mm ","")="")</f>
        <v>0</v>
      </c>
      <c r="R2125" s="36" cm="1">
        <f t="array" ref="R2125">AVERAGE(IF(Table2[[#This Row],[Min_aerobic_1]:[Min_aerobic_2]]="NA",0,Table2[[#This Row],[Min_aerobic_1]:[Min_aerobic_2]]))</f>
        <v>2.0764567955530299E-5</v>
      </c>
    </row>
    <row r="2126" spans="1:18" x14ac:dyDescent="0.35">
      <c r="A2126" s="4" t="s">
        <v>6310</v>
      </c>
      <c r="B2126" s="4" t="s">
        <v>6311</v>
      </c>
      <c r="C2126" s="4" t="s">
        <v>6312</v>
      </c>
      <c r="D2126" s="6">
        <v>6.8174213628110105E-7</v>
      </c>
      <c r="E2126" s="6">
        <v>5.8700523833182103E-7</v>
      </c>
      <c r="F2126" s="6">
        <v>6.9527291415040895E-7</v>
      </c>
      <c r="G2126" s="6">
        <v>8.0354325135489801E-7</v>
      </c>
      <c r="H2126" s="6">
        <v>2.8379563293269599E-6</v>
      </c>
      <c r="I2126" s="6">
        <v>2.7325173455848401E-6</v>
      </c>
      <c r="J2126" s="6">
        <v>2.7586972993105299E-6</v>
      </c>
      <c r="K2126" s="6">
        <v>3.1729153712800902E-6</v>
      </c>
      <c r="L2126" s="6">
        <v>3.42672992681271E-6</v>
      </c>
      <c r="M2126" s="6">
        <v>3.2991719606942799E-6</v>
      </c>
      <c r="N2126" s="4" t="b">
        <f>_xlfn.XLOOKUP(Table2[[#This Row],[Protein]],Table3[name],Table3[subloc_assigned],"")&lt;&gt;""</f>
        <v>0</v>
      </c>
      <c r="O2126" s="6" t="str" cm="1">
        <f t="array" ref="O2126">IF(Table2[[#This Row],[modeled?]]," "&amp;_xlfn.TEXTJOIN(" ",FALSE,_xlfn._xlws.FILTER(Table3[subloc_assigned],Table3[name]=Table2[[#This Row],[Protein]],""))&amp;" ","")</f>
        <v/>
      </c>
      <c r="P2126" s="6" t="b">
        <f>OR(ISNUMBER(FIND(" m ",Table2[[#This Row],[loc?]])),ISNUMBER(FIND(" mm ",Table2[[#This Row],[loc?]])))</f>
        <v>0</v>
      </c>
      <c r="Q2126" s="6" t="b">
        <f>AND(OR(ISNUMBER(FIND(" m ",Table2[[#This Row],[loc?]])),ISNUMBER(FIND(" mm ",Table2[[#This Row],[loc?]]))),SUBSTITUTE(SUBSTITUTE(Table2[[#This Row],[loc?]]," m ","")," mm ","")="")</f>
        <v>0</v>
      </c>
      <c r="R2126" s="36" cm="1">
        <f t="array" ref="R2126">AVERAGE(IF(Table2[[#This Row],[Min_aerobic_1]:[Min_aerobic_2]]="NA",0,Table2[[#This Row],[Min_aerobic_1]:[Min_aerobic_2]]))</f>
        <v>6.3437368730646104E-7</v>
      </c>
    </row>
    <row r="2127" spans="1:18" x14ac:dyDescent="0.35">
      <c r="A2127" s="4" t="s">
        <v>6313</v>
      </c>
      <c r="B2127" s="4" t="s">
        <v>6314</v>
      </c>
      <c r="C2127" s="4" t="s">
        <v>6315</v>
      </c>
      <c r="D2127" s="6">
        <v>5.7590390522437304E-6</v>
      </c>
      <c r="E2127" s="6">
        <v>4.6410489109842496E-6</v>
      </c>
      <c r="F2127" s="6">
        <v>6.1176276045701602E-6</v>
      </c>
      <c r="G2127" s="6">
        <v>6.2574083797911097E-6</v>
      </c>
      <c r="H2127" s="6">
        <v>3.9979520974392601E-6</v>
      </c>
      <c r="I2127" s="6">
        <v>3.60361105406893E-6</v>
      </c>
      <c r="J2127" s="6">
        <v>4.53911541499284E-6</v>
      </c>
      <c r="K2127" s="6">
        <v>4.6069066590317896E-6</v>
      </c>
      <c r="L2127" s="6">
        <v>4.9048567980002003E-6</v>
      </c>
      <c r="M2127" s="6">
        <v>4.8500085565148803E-6</v>
      </c>
      <c r="N2127" s="4" t="b">
        <f>_xlfn.XLOOKUP(Table2[[#This Row],[Protein]],Table3[name],Table3[subloc_assigned],"")&lt;&gt;""</f>
        <v>0</v>
      </c>
      <c r="O2127" s="6" t="str" cm="1">
        <f t="array" ref="O2127">IF(Table2[[#This Row],[modeled?]]," "&amp;_xlfn.TEXTJOIN(" ",FALSE,_xlfn._xlws.FILTER(Table3[subloc_assigned],Table3[name]=Table2[[#This Row],[Protein]],""))&amp;" ","")</f>
        <v/>
      </c>
      <c r="P2127" s="6" t="b">
        <f>OR(ISNUMBER(FIND(" m ",Table2[[#This Row],[loc?]])),ISNUMBER(FIND(" mm ",Table2[[#This Row],[loc?]])))</f>
        <v>0</v>
      </c>
      <c r="Q2127" s="6" t="b">
        <f>AND(OR(ISNUMBER(FIND(" m ",Table2[[#This Row],[loc?]])),ISNUMBER(FIND(" mm ",Table2[[#This Row],[loc?]]))),SUBSTITUTE(SUBSTITUTE(Table2[[#This Row],[loc?]]," m ","")," mm ","")="")</f>
        <v>0</v>
      </c>
      <c r="R2127" s="36" cm="1">
        <f t="array" ref="R2127">AVERAGE(IF(Table2[[#This Row],[Min_aerobic_1]:[Min_aerobic_2]]="NA",0,Table2[[#This Row],[Min_aerobic_1]:[Min_aerobic_2]]))</f>
        <v>5.20004398161399E-6</v>
      </c>
    </row>
    <row r="2128" spans="1:18" x14ac:dyDescent="0.35">
      <c r="A2128" s="4" t="s">
        <v>6316</v>
      </c>
      <c r="B2128" s="4" t="s">
        <v>6317</v>
      </c>
      <c r="C2128" s="4" t="s">
        <v>6318</v>
      </c>
      <c r="D2128" s="4" t="s">
        <v>19</v>
      </c>
      <c r="E2128" s="4" t="s">
        <v>19</v>
      </c>
      <c r="F2128" s="4" t="s">
        <v>19</v>
      </c>
      <c r="G2128" s="4" t="s">
        <v>19</v>
      </c>
      <c r="H2128" s="6">
        <v>3.8845940520109903E-6</v>
      </c>
      <c r="I2128" s="6">
        <v>4.0689671593216704E-6</v>
      </c>
      <c r="J2128" s="6">
        <v>4.12697798345558E-6</v>
      </c>
      <c r="K2128" s="6">
        <v>3.8282773882298602E-6</v>
      </c>
      <c r="L2128" s="6">
        <v>4.4969738660766499E-6</v>
      </c>
      <c r="M2128" s="6">
        <v>4.0276944866198199E-6</v>
      </c>
      <c r="N2128" s="4" t="b">
        <f>_xlfn.XLOOKUP(Table2[[#This Row],[Protein]],Table3[name],Table3[subloc_assigned],"")&lt;&gt;""</f>
        <v>0</v>
      </c>
      <c r="O2128" s="6" t="str" cm="1">
        <f t="array" ref="O2128">IF(Table2[[#This Row],[modeled?]]," "&amp;_xlfn.TEXTJOIN(" ",FALSE,_xlfn._xlws.FILTER(Table3[subloc_assigned],Table3[name]=Table2[[#This Row],[Protein]],""))&amp;" ","")</f>
        <v/>
      </c>
      <c r="P2128" s="6" t="b">
        <f>OR(ISNUMBER(FIND(" m ",Table2[[#This Row],[loc?]])),ISNUMBER(FIND(" mm ",Table2[[#This Row],[loc?]])))</f>
        <v>0</v>
      </c>
      <c r="Q2128" s="6" t="b">
        <f>AND(OR(ISNUMBER(FIND(" m ",Table2[[#This Row],[loc?]])),ISNUMBER(FIND(" mm ",Table2[[#This Row],[loc?]]))),SUBSTITUTE(SUBSTITUTE(Table2[[#This Row],[loc?]]," m ","")," mm ","")="")</f>
        <v>0</v>
      </c>
      <c r="R2128" s="36" cm="1">
        <f t="array" ref="R2128">AVERAGE(IF(Table2[[#This Row],[Min_aerobic_1]:[Min_aerobic_2]]="NA",0,Table2[[#This Row],[Min_aerobic_1]:[Min_aerobic_2]]))</f>
        <v>0</v>
      </c>
    </row>
    <row r="2129" spans="1:18" x14ac:dyDescent="0.35">
      <c r="A2129" s="4" t="s">
        <v>6319</v>
      </c>
      <c r="B2129" s="4" t="s">
        <v>6320</v>
      </c>
      <c r="C2129" s="4" t="s">
        <v>6321</v>
      </c>
      <c r="D2129" s="6">
        <v>1.1912441939150299E-5</v>
      </c>
      <c r="E2129" s="6">
        <v>1.683167764382E-5</v>
      </c>
      <c r="F2129" s="6">
        <v>1.5483201971501698E-5</v>
      </c>
      <c r="G2129" s="6">
        <v>1.57501325447127E-5</v>
      </c>
      <c r="H2129" s="6">
        <v>1.7989913361142401E-5</v>
      </c>
      <c r="I2129" s="6">
        <v>1.87286470443381E-5</v>
      </c>
      <c r="J2129" s="6">
        <v>1.8531985643825502E-5</v>
      </c>
      <c r="K2129" s="6">
        <v>2.11682427825832E-5</v>
      </c>
      <c r="L2129" s="6">
        <v>2.14030297628894E-5</v>
      </c>
      <c r="M2129" s="6">
        <v>2.1093074761321201E-5</v>
      </c>
      <c r="N2129" s="4" t="b">
        <f>_xlfn.XLOOKUP(Table2[[#This Row],[Protein]],Table3[name],Table3[subloc_assigned],"")&lt;&gt;""</f>
        <v>0</v>
      </c>
      <c r="O2129" s="6" t="str" cm="1">
        <f t="array" ref="O2129">IF(Table2[[#This Row],[modeled?]]," "&amp;_xlfn.TEXTJOIN(" ",FALSE,_xlfn._xlws.FILTER(Table3[subloc_assigned],Table3[name]=Table2[[#This Row],[Protein]],""))&amp;" ","")</f>
        <v/>
      </c>
      <c r="P2129" s="6" t="b">
        <f>OR(ISNUMBER(FIND(" m ",Table2[[#This Row],[loc?]])),ISNUMBER(FIND(" mm ",Table2[[#This Row],[loc?]])))</f>
        <v>0</v>
      </c>
      <c r="Q2129" s="6" t="b">
        <f>AND(OR(ISNUMBER(FIND(" m ",Table2[[#This Row],[loc?]])),ISNUMBER(FIND(" mm ",Table2[[#This Row],[loc?]]))),SUBSTITUTE(SUBSTITUTE(Table2[[#This Row],[loc?]]," m ","")," mm ","")="")</f>
        <v>0</v>
      </c>
      <c r="R2129" s="36" cm="1">
        <f t="array" ref="R2129">AVERAGE(IF(Table2[[#This Row],[Min_aerobic_1]:[Min_aerobic_2]]="NA",0,Table2[[#This Row],[Min_aerobic_1]:[Min_aerobic_2]]))</f>
        <v>1.4372059791485149E-5</v>
      </c>
    </row>
    <row r="2130" spans="1:18" x14ac:dyDescent="0.35">
      <c r="A2130" s="4" t="s">
        <v>6322</v>
      </c>
      <c r="B2130" s="4" t="s">
        <v>6323</v>
      </c>
      <c r="C2130" s="4" t="s">
        <v>6324</v>
      </c>
      <c r="D2130" s="6">
        <v>4.2044357668552401E-5</v>
      </c>
      <c r="E2130" s="6">
        <v>5.9794654054882598E-5</v>
      </c>
      <c r="F2130" s="6">
        <v>6.0164778755354699E-5</v>
      </c>
      <c r="G2130" s="6">
        <v>6.0398728384597198E-5</v>
      </c>
      <c r="H2130" s="6">
        <v>2.4391046245946401E-5</v>
      </c>
      <c r="I2130" s="6">
        <v>2.4941962809013699E-5</v>
      </c>
      <c r="J2130" s="6">
        <v>2.6028738721956499E-5</v>
      </c>
      <c r="K2130" s="6">
        <v>3.0185820433643301E-5</v>
      </c>
      <c r="L2130" s="6">
        <v>3.0085792836036099E-5</v>
      </c>
      <c r="M2130" s="6">
        <v>3.0536902614848898E-5</v>
      </c>
      <c r="N2130" s="4" t="b">
        <f>_xlfn.XLOOKUP(Table2[[#This Row],[Protein]],Table3[name],Table3[subloc_assigned],"")&lt;&gt;""</f>
        <v>1</v>
      </c>
      <c r="O2130" s="6" t="str" cm="1">
        <f t="array" ref="O2130">IF(Table2[[#This Row],[modeled?]]," "&amp;_xlfn.TEXTJOIN(" ",FALSE,_xlfn._xlws.FILTER(Table3[subloc_assigned],Table3[name]=Table2[[#This Row],[Protein]],""))&amp;" ","")</f>
        <v xml:space="preserve"> m </v>
      </c>
      <c r="P2130" s="6" t="b">
        <f>OR(ISNUMBER(FIND(" m ",Table2[[#This Row],[loc?]])),ISNUMBER(FIND(" mm ",Table2[[#This Row],[loc?]])))</f>
        <v>1</v>
      </c>
      <c r="Q2130" s="6" t="b">
        <f>AND(OR(ISNUMBER(FIND(" m ",Table2[[#This Row],[loc?]])),ISNUMBER(FIND(" mm ",Table2[[#This Row],[loc?]]))),SUBSTITUTE(SUBSTITUTE(Table2[[#This Row],[loc?]]," m ","")," mm ","")="")</f>
        <v>1</v>
      </c>
      <c r="R2130" s="36" cm="1">
        <f t="array" ref="R2130">AVERAGE(IF(Table2[[#This Row],[Min_aerobic_1]:[Min_aerobic_2]]="NA",0,Table2[[#This Row],[Min_aerobic_1]:[Min_aerobic_2]]))</f>
        <v>5.0919505861717496E-5</v>
      </c>
    </row>
    <row r="2131" spans="1:18" x14ac:dyDescent="0.35">
      <c r="A2131" s="4" t="s">
        <v>6325</v>
      </c>
      <c r="B2131" s="4" t="s">
        <v>6326</v>
      </c>
      <c r="C2131" s="4" t="s">
        <v>6327</v>
      </c>
      <c r="D2131" s="6">
        <v>8.0197309323275196E-5</v>
      </c>
      <c r="E2131" s="6">
        <v>6.4277118256883E-5</v>
      </c>
      <c r="F2131" s="6">
        <v>8.4415248901279399E-5</v>
      </c>
      <c r="G2131" s="6">
        <v>8.4773806016381903E-5</v>
      </c>
      <c r="H2131" s="6">
        <v>5.3317430427170297E-5</v>
      </c>
      <c r="I2131" s="6">
        <v>5.2696555252040498E-5</v>
      </c>
      <c r="J2131" s="6">
        <v>5.6980160678705597E-5</v>
      </c>
      <c r="K2131" s="6">
        <v>5.7755418884597498E-5</v>
      </c>
      <c r="L2131" s="6">
        <v>6.1093415378786806E-5</v>
      </c>
      <c r="M2131" s="6">
        <v>6.0557295856246602E-5</v>
      </c>
      <c r="N2131" s="4" t="b">
        <f>_xlfn.XLOOKUP(Table2[[#This Row],[Protein]],Table3[name],Table3[subloc_assigned],"")&lt;&gt;""</f>
        <v>0</v>
      </c>
      <c r="O2131" s="6" t="str" cm="1">
        <f t="array" ref="O2131">IF(Table2[[#This Row],[modeled?]]," "&amp;_xlfn.TEXTJOIN(" ",FALSE,_xlfn._xlws.FILTER(Table3[subloc_assigned],Table3[name]=Table2[[#This Row],[Protein]],""))&amp;" ","")</f>
        <v/>
      </c>
      <c r="P2131" s="6" t="b">
        <f>OR(ISNUMBER(FIND(" m ",Table2[[#This Row],[loc?]])),ISNUMBER(FIND(" mm ",Table2[[#This Row],[loc?]])))</f>
        <v>0</v>
      </c>
      <c r="Q2131" s="6" t="b">
        <f>AND(OR(ISNUMBER(FIND(" m ",Table2[[#This Row],[loc?]])),ISNUMBER(FIND(" mm ",Table2[[#This Row],[loc?]]))),SUBSTITUTE(SUBSTITUTE(Table2[[#This Row],[loc?]]," m ","")," mm ","")="")</f>
        <v>0</v>
      </c>
      <c r="R2131" s="36" cm="1">
        <f t="array" ref="R2131">AVERAGE(IF(Table2[[#This Row],[Min_aerobic_1]:[Min_aerobic_2]]="NA",0,Table2[[#This Row],[Min_aerobic_1]:[Min_aerobic_2]]))</f>
        <v>7.2237213790079098E-5</v>
      </c>
    </row>
    <row r="2132" spans="1:18" x14ac:dyDescent="0.35">
      <c r="A2132" s="4" t="s">
        <v>6328</v>
      </c>
      <c r="B2132" s="4" t="s">
        <v>6329</v>
      </c>
      <c r="C2132" s="4" t="s">
        <v>6330</v>
      </c>
      <c r="D2132" s="6">
        <v>5.7671168055939103E-5</v>
      </c>
      <c r="E2132" s="6">
        <v>4.03784083268641E-5</v>
      </c>
      <c r="F2132" s="6">
        <v>5.5657622086584203E-5</v>
      </c>
      <c r="G2132" s="6">
        <v>4.6776241658980201E-5</v>
      </c>
      <c r="H2132" s="6">
        <v>9.2257697756825606E-5</v>
      </c>
      <c r="I2132" s="6">
        <v>9.6322537123434194E-5</v>
      </c>
      <c r="J2132" s="4">
        <v>1.00655437162022E-4</v>
      </c>
      <c r="K2132" s="4">
        <v>1.0753606162208501E-4</v>
      </c>
      <c r="L2132" s="4">
        <v>1.13499821620718E-4</v>
      </c>
      <c r="M2132" s="4">
        <v>1.13575610813681E-4</v>
      </c>
      <c r="N2132" s="4" t="b">
        <f>_xlfn.XLOOKUP(Table2[[#This Row],[Protein]],Table3[name],Table3[subloc_assigned],"")&lt;&gt;""</f>
        <v>0</v>
      </c>
      <c r="O2132" s="6" t="str" cm="1">
        <f t="array" ref="O2132">IF(Table2[[#This Row],[modeled?]]," "&amp;_xlfn.TEXTJOIN(" ",FALSE,_xlfn._xlws.FILTER(Table3[subloc_assigned],Table3[name]=Table2[[#This Row],[Protein]],""))&amp;" ","")</f>
        <v/>
      </c>
      <c r="P2132" s="6" t="b">
        <f>OR(ISNUMBER(FIND(" m ",Table2[[#This Row],[loc?]])),ISNUMBER(FIND(" mm ",Table2[[#This Row],[loc?]])))</f>
        <v>0</v>
      </c>
      <c r="Q2132" s="6" t="b">
        <f>AND(OR(ISNUMBER(FIND(" m ",Table2[[#This Row],[loc?]])),ISNUMBER(FIND(" mm ",Table2[[#This Row],[loc?]]))),SUBSTITUTE(SUBSTITUTE(Table2[[#This Row],[loc?]]," m ","")," mm ","")="")</f>
        <v>0</v>
      </c>
      <c r="R2132" s="36" cm="1">
        <f t="array" ref="R2132">AVERAGE(IF(Table2[[#This Row],[Min_aerobic_1]:[Min_aerobic_2]]="NA",0,Table2[[#This Row],[Min_aerobic_1]:[Min_aerobic_2]]))</f>
        <v>4.9024788191401602E-5</v>
      </c>
    </row>
    <row r="2133" spans="1:18" x14ac:dyDescent="0.35">
      <c r="A2133" s="4" t="s">
        <v>6331</v>
      </c>
      <c r="B2133" s="4" t="s">
        <v>6332</v>
      </c>
      <c r="C2133" s="4" t="s">
        <v>6333</v>
      </c>
      <c r="D2133" s="4">
        <v>2.7495177777291302E-3</v>
      </c>
      <c r="E2133" s="4">
        <v>3.55265715658655E-3</v>
      </c>
      <c r="F2133" s="4">
        <v>3.1694165280734998E-3</v>
      </c>
      <c r="G2133" s="4">
        <v>3.4951114591665602E-3</v>
      </c>
      <c r="H2133" s="4">
        <v>1.64236693300364E-3</v>
      </c>
      <c r="I2133" s="4">
        <v>1.84263815891098E-3</v>
      </c>
      <c r="J2133" s="4">
        <v>1.8645916308954299E-3</v>
      </c>
      <c r="K2133" s="4">
        <v>2.4567331224308099E-3</v>
      </c>
      <c r="L2133" s="4">
        <v>2.3970448897693798E-3</v>
      </c>
      <c r="M2133" s="4">
        <v>2.2078040873299101E-3</v>
      </c>
      <c r="N2133" s="4" t="b">
        <f>_xlfn.XLOOKUP(Table2[[#This Row],[Protein]],Table3[name],Table3[subloc_assigned],"")&lt;&gt;""</f>
        <v>0</v>
      </c>
      <c r="O2133" s="6" t="str" cm="1">
        <f t="array" ref="O2133">IF(Table2[[#This Row],[modeled?]]," "&amp;_xlfn.TEXTJOIN(" ",FALSE,_xlfn._xlws.FILTER(Table3[subloc_assigned],Table3[name]=Table2[[#This Row],[Protein]],""))&amp;" ","")</f>
        <v/>
      </c>
      <c r="P2133" s="6" t="b">
        <f>OR(ISNUMBER(FIND(" m ",Table2[[#This Row],[loc?]])),ISNUMBER(FIND(" mm ",Table2[[#This Row],[loc?]])))</f>
        <v>0</v>
      </c>
      <c r="Q2133" s="6" t="b">
        <f>AND(OR(ISNUMBER(FIND(" m ",Table2[[#This Row],[loc?]])),ISNUMBER(FIND(" mm ",Table2[[#This Row],[loc?]]))),SUBSTITUTE(SUBSTITUTE(Table2[[#This Row],[loc?]]," m ","")," mm ","")="")</f>
        <v>0</v>
      </c>
      <c r="R2133" s="36" cm="1">
        <f t="array" ref="R2133">AVERAGE(IF(Table2[[#This Row],[Min_aerobic_1]:[Min_aerobic_2]]="NA",0,Table2[[#This Row],[Min_aerobic_1]:[Min_aerobic_2]]))</f>
        <v>3.1510874671578401E-3</v>
      </c>
    </row>
    <row r="2134" spans="1:18" x14ac:dyDescent="0.35">
      <c r="A2134" s="4" t="s">
        <v>6334</v>
      </c>
      <c r="B2134" s="4" t="s">
        <v>6335</v>
      </c>
      <c r="C2134" s="4" t="s">
        <v>6336</v>
      </c>
      <c r="D2134" s="6">
        <v>1.2178018356838499E-5</v>
      </c>
      <c r="E2134" s="6">
        <v>1.0101639370325E-5</v>
      </c>
      <c r="F2134" s="6">
        <v>1.2325909326920101E-5</v>
      </c>
      <c r="G2134" s="6">
        <v>1.2168054636061899E-5</v>
      </c>
      <c r="H2134" s="6">
        <v>7.7253526631640996E-6</v>
      </c>
      <c r="I2134" s="6">
        <v>9.3179045080334604E-6</v>
      </c>
      <c r="J2134" s="6">
        <v>7.9050587031180397E-6</v>
      </c>
      <c r="K2134" s="6">
        <v>7.5846767814456799E-6</v>
      </c>
      <c r="L2134" s="6">
        <v>8.7970104758862605E-6</v>
      </c>
      <c r="M2134" s="6">
        <v>8.9501274969066097E-6</v>
      </c>
      <c r="N2134" s="4" t="b">
        <f>_xlfn.XLOOKUP(Table2[[#This Row],[Protein]],Table3[name],Table3[subloc_assigned],"")&lt;&gt;""</f>
        <v>0</v>
      </c>
      <c r="O2134" s="6" t="str" cm="1">
        <f t="array" ref="O2134">IF(Table2[[#This Row],[modeled?]]," "&amp;_xlfn.TEXTJOIN(" ",FALSE,_xlfn._xlws.FILTER(Table3[subloc_assigned],Table3[name]=Table2[[#This Row],[Protein]],""))&amp;" ","")</f>
        <v/>
      </c>
      <c r="P2134" s="6" t="b">
        <f>OR(ISNUMBER(FIND(" m ",Table2[[#This Row],[loc?]])),ISNUMBER(FIND(" mm ",Table2[[#This Row],[loc?]])))</f>
        <v>0</v>
      </c>
      <c r="Q2134" s="6" t="b">
        <f>AND(OR(ISNUMBER(FIND(" m ",Table2[[#This Row],[loc?]])),ISNUMBER(FIND(" mm ",Table2[[#This Row],[loc?]]))),SUBSTITUTE(SUBSTITUTE(Table2[[#This Row],[loc?]]," m ","")," mm ","")="")</f>
        <v>0</v>
      </c>
      <c r="R2134" s="36" cm="1">
        <f t="array" ref="R2134">AVERAGE(IF(Table2[[#This Row],[Min_aerobic_1]:[Min_aerobic_2]]="NA",0,Table2[[#This Row],[Min_aerobic_1]:[Min_aerobic_2]]))</f>
        <v>1.113982886358175E-5</v>
      </c>
    </row>
    <row r="2135" spans="1:18" x14ac:dyDescent="0.35">
      <c r="A2135" s="4" t="s">
        <v>6337</v>
      </c>
      <c r="B2135" s="4" t="s">
        <v>6338</v>
      </c>
      <c r="C2135" s="4" t="s">
        <v>6339</v>
      </c>
      <c r="D2135" s="6">
        <v>1.4090997231067901E-5</v>
      </c>
      <c r="E2135" s="6">
        <v>1.48271964900563E-5</v>
      </c>
      <c r="F2135" s="6">
        <v>1.6873253705293901E-5</v>
      </c>
      <c r="G2135" s="6">
        <v>1.78239497622103E-5</v>
      </c>
      <c r="H2135" s="6">
        <v>1.25510766483817E-5</v>
      </c>
      <c r="I2135" s="6">
        <v>1.27119469086678E-5</v>
      </c>
      <c r="J2135" s="6">
        <v>1.25227699190308E-5</v>
      </c>
      <c r="K2135" s="6">
        <v>1.4168713132338601E-5</v>
      </c>
      <c r="L2135" s="6">
        <v>1.4944077385316701E-5</v>
      </c>
      <c r="M2135" s="6">
        <v>1.5016962516757599E-5</v>
      </c>
      <c r="N2135" s="4" t="b">
        <f>_xlfn.XLOOKUP(Table2[[#This Row],[Protein]],Table3[name],Table3[subloc_assigned],"")&lt;&gt;""</f>
        <v>0</v>
      </c>
      <c r="O2135" s="6" t="str" cm="1">
        <f t="array" ref="O2135">IF(Table2[[#This Row],[modeled?]]," "&amp;_xlfn.TEXTJOIN(" ",FALSE,_xlfn._xlws.FILTER(Table3[subloc_assigned],Table3[name]=Table2[[#This Row],[Protein]],""))&amp;" ","")</f>
        <v/>
      </c>
      <c r="P2135" s="6" t="b">
        <f>OR(ISNUMBER(FIND(" m ",Table2[[#This Row],[loc?]])),ISNUMBER(FIND(" mm ",Table2[[#This Row],[loc?]])))</f>
        <v>0</v>
      </c>
      <c r="Q2135" s="6" t="b">
        <f>AND(OR(ISNUMBER(FIND(" m ",Table2[[#This Row],[loc?]])),ISNUMBER(FIND(" mm ",Table2[[#This Row],[loc?]]))),SUBSTITUTE(SUBSTITUTE(Table2[[#This Row],[loc?]]," m ","")," mm ","")="")</f>
        <v>0</v>
      </c>
      <c r="R2135" s="36" cm="1">
        <f t="array" ref="R2135">AVERAGE(IF(Table2[[#This Row],[Min_aerobic_1]:[Min_aerobic_2]]="NA",0,Table2[[#This Row],[Min_aerobic_1]:[Min_aerobic_2]]))</f>
        <v>1.4459096860562101E-5</v>
      </c>
    </row>
    <row r="2136" spans="1:18" x14ac:dyDescent="0.35">
      <c r="A2136" s="4" t="s">
        <v>6340</v>
      </c>
      <c r="B2136" s="4" t="s">
        <v>6341</v>
      </c>
      <c r="C2136" s="4" t="s">
        <v>6342</v>
      </c>
      <c r="D2136" s="6">
        <v>3.4666954471038199E-5</v>
      </c>
      <c r="E2136" s="6">
        <v>2.9003439844982E-5</v>
      </c>
      <c r="F2136" s="6">
        <v>3.8372608029444601E-5</v>
      </c>
      <c r="G2136" s="6">
        <v>3.8094501634277599E-5</v>
      </c>
      <c r="H2136" s="6">
        <v>2.9395103425143401E-5</v>
      </c>
      <c r="I2136" s="6">
        <v>3.06521203776514E-5</v>
      </c>
      <c r="J2136" s="6">
        <v>3.1258807600063299E-5</v>
      </c>
      <c r="K2136" s="6">
        <v>3.5700597165802302E-5</v>
      </c>
      <c r="L2136" s="6">
        <v>3.7728507780489397E-5</v>
      </c>
      <c r="M2136" s="6">
        <v>3.6977168790528099E-5</v>
      </c>
      <c r="N2136" s="4" t="b">
        <f>_xlfn.XLOOKUP(Table2[[#This Row],[Protein]],Table3[name],Table3[subloc_assigned],"")&lt;&gt;""</f>
        <v>0</v>
      </c>
      <c r="O2136" s="6" t="str" cm="1">
        <f t="array" ref="O2136">IF(Table2[[#This Row],[modeled?]]," "&amp;_xlfn.TEXTJOIN(" ",FALSE,_xlfn._xlws.FILTER(Table3[subloc_assigned],Table3[name]=Table2[[#This Row],[Protein]],""))&amp;" ","")</f>
        <v/>
      </c>
      <c r="P2136" s="6" t="b">
        <f>OR(ISNUMBER(FIND(" m ",Table2[[#This Row],[loc?]])),ISNUMBER(FIND(" mm ",Table2[[#This Row],[loc?]])))</f>
        <v>0</v>
      </c>
      <c r="Q2136" s="6" t="b">
        <f>AND(OR(ISNUMBER(FIND(" m ",Table2[[#This Row],[loc?]])),ISNUMBER(FIND(" mm ",Table2[[#This Row],[loc?]]))),SUBSTITUTE(SUBSTITUTE(Table2[[#This Row],[loc?]]," m ","")," mm ","")="")</f>
        <v>0</v>
      </c>
      <c r="R2136" s="36" cm="1">
        <f t="array" ref="R2136">AVERAGE(IF(Table2[[#This Row],[Min_aerobic_1]:[Min_aerobic_2]]="NA",0,Table2[[#This Row],[Min_aerobic_1]:[Min_aerobic_2]]))</f>
        <v>3.1835197158010102E-5</v>
      </c>
    </row>
    <row r="2137" spans="1:18" x14ac:dyDescent="0.35">
      <c r="A2137" s="4" t="s">
        <v>6343</v>
      </c>
      <c r="B2137" s="4" t="s">
        <v>6344</v>
      </c>
      <c r="C2137" s="4" t="s">
        <v>6345</v>
      </c>
      <c r="D2137" s="6">
        <v>4.2583861041034197E-5</v>
      </c>
      <c r="E2137" s="6">
        <v>2.8745156476150302E-5</v>
      </c>
      <c r="F2137" s="6">
        <v>4.1730381645150597E-5</v>
      </c>
      <c r="G2137" s="6">
        <v>3.9585887328187497E-5</v>
      </c>
      <c r="H2137" s="6">
        <v>2.6952390024819599E-5</v>
      </c>
      <c r="I2137" s="6">
        <v>2.7483575370375301E-5</v>
      </c>
      <c r="J2137" s="6">
        <v>2.9529578356364599E-5</v>
      </c>
      <c r="K2137" s="6">
        <v>2.73497226174197E-5</v>
      </c>
      <c r="L2137" s="6">
        <v>3.09340657210067E-5</v>
      </c>
      <c r="M2137" s="6">
        <v>3.2034499671991302E-5</v>
      </c>
      <c r="N2137" s="4" t="b">
        <f>_xlfn.XLOOKUP(Table2[[#This Row],[Protein]],Table3[name],Table3[subloc_assigned],"")&lt;&gt;""</f>
        <v>0</v>
      </c>
      <c r="O2137" s="6" t="str" cm="1">
        <f t="array" ref="O2137">IF(Table2[[#This Row],[modeled?]]," "&amp;_xlfn.TEXTJOIN(" ",FALSE,_xlfn._xlws.FILTER(Table3[subloc_assigned],Table3[name]=Table2[[#This Row],[Protein]],""))&amp;" ","")</f>
        <v/>
      </c>
      <c r="P2137" s="6" t="b">
        <f>OR(ISNUMBER(FIND(" m ",Table2[[#This Row],[loc?]])),ISNUMBER(FIND(" mm ",Table2[[#This Row],[loc?]])))</f>
        <v>0</v>
      </c>
      <c r="Q2137" s="6" t="b">
        <f>AND(OR(ISNUMBER(FIND(" m ",Table2[[#This Row],[loc?]])),ISNUMBER(FIND(" mm ",Table2[[#This Row],[loc?]]))),SUBSTITUTE(SUBSTITUTE(Table2[[#This Row],[loc?]]," m ","")," mm ","")="")</f>
        <v>0</v>
      </c>
      <c r="R2137" s="36" cm="1">
        <f t="array" ref="R2137">AVERAGE(IF(Table2[[#This Row],[Min_aerobic_1]:[Min_aerobic_2]]="NA",0,Table2[[#This Row],[Min_aerobic_1]:[Min_aerobic_2]]))</f>
        <v>3.5664508758592251E-5</v>
      </c>
    </row>
    <row r="2138" spans="1:18" x14ac:dyDescent="0.35">
      <c r="A2138" s="4" t="s">
        <v>6346</v>
      </c>
      <c r="B2138" s="4" t="s">
        <v>6347</v>
      </c>
      <c r="C2138" s="4" t="s">
        <v>6348</v>
      </c>
      <c r="D2138" s="6">
        <v>9.7671205958013401E-6</v>
      </c>
      <c r="E2138" s="6">
        <v>7.8856904970898798E-6</v>
      </c>
      <c r="F2138" s="6">
        <v>1.0326480613747601E-5</v>
      </c>
      <c r="G2138" s="6">
        <v>1.0277890017163299E-5</v>
      </c>
      <c r="H2138" s="6">
        <v>1.68632648638473E-5</v>
      </c>
      <c r="I2138" s="6">
        <v>1.6831488904016201E-5</v>
      </c>
      <c r="J2138" s="6">
        <v>1.7518966005808599E-5</v>
      </c>
      <c r="K2138" s="6">
        <v>1.7904079299781199E-5</v>
      </c>
      <c r="L2138" s="6">
        <v>1.8328466465545401E-5</v>
      </c>
      <c r="M2138" s="6">
        <v>1.7567592122868599E-5</v>
      </c>
      <c r="N2138" s="4" t="b">
        <f>_xlfn.XLOOKUP(Table2[[#This Row],[Protein]],Table3[name],Table3[subloc_assigned],"")&lt;&gt;""</f>
        <v>0</v>
      </c>
      <c r="O2138" s="6" t="str" cm="1">
        <f t="array" ref="O2138">IF(Table2[[#This Row],[modeled?]]," "&amp;_xlfn.TEXTJOIN(" ",FALSE,_xlfn._xlws.FILTER(Table3[subloc_assigned],Table3[name]=Table2[[#This Row],[Protein]],""))&amp;" ","")</f>
        <v/>
      </c>
      <c r="P2138" s="6" t="b">
        <f>OR(ISNUMBER(FIND(" m ",Table2[[#This Row],[loc?]])),ISNUMBER(FIND(" mm ",Table2[[#This Row],[loc?]])))</f>
        <v>0</v>
      </c>
      <c r="Q2138" s="6" t="b">
        <f>AND(OR(ISNUMBER(FIND(" m ",Table2[[#This Row],[loc?]])),ISNUMBER(FIND(" mm ",Table2[[#This Row],[loc?]]))),SUBSTITUTE(SUBSTITUTE(Table2[[#This Row],[loc?]]," m ","")," mm ","")="")</f>
        <v>0</v>
      </c>
      <c r="R2138" s="36" cm="1">
        <f t="array" ref="R2138">AVERAGE(IF(Table2[[#This Row],[Min_aerobic_1]:[Min_aerobic_2]]="NA",0,Table2[[#This Row],[Min_aerobic_1]:[Min_aerobic_2]]))</f>
        <v>8.8264055464456108E-6</v>
      </c>
    </row>
    <row r="2139" spans="1:18" x14ac:dyDescent="0.35">
      <c r="A2139" s="4" t="s">
        <v>6349</v>
      </c>
      <c r="B2139" s="4" t="s">
        <v>6350</v>
      </c>
      <c r="C2139" s="4" t="s">
        <v>6351</v>
      </c>
      <c r="D2139" s="4" t="s">
        <v>19</v>
      </c>
      <c r="E2139" s="4" t="s">
        <v>19</v>
      </c>
      <c r="F2139" s="4" t="s">
        <v>19</v>
      </c>
      <c r="G2139" s="4" t="s">
        <v>19</v>
      </c>
      <c r="H2139" s="6">
        <v>5.87586005932517E-6</v>
      </c>
      <c r="I2139" s="6">
        <v>6.0045514555171101E-6</v>
      </c>
      <c r="J2139" s="6">
        <v>6.31973399555077E-6</v>
      </c>
      <c r="K2139" s="6">
        <v>5.9861052345044E-6</v>
      </c>
      <c r="L2139" s="6">
        <v>6.4611834136107801E-6</v>
      </c>
      <c r="M2139" s="6">
        <v>6.3949402172824796E-6</v>
      </c>
      <c r="N2139" s="4" t="b">
        <f>_xlfn.XLOOKUP(Table2[[#This Row],[Protein]],Table3[name],Table3[subloc_assigned],"")&lt;&gt;""</f>
        <v>0</v>
      </c>
      <c r="O2139" s="6" t="str" cm="1">
        <f t="array" ref="O2139">IF(Table2[[#This Row],[modeled?]]," "&amp;_xlfn.TEXTJOIN(" ",FALSE,_xlfn._xlws.FILTER(Table3[subloc_assigned],Table3[name]=Table2[[#This Row],[Protein]],""))&amp;" ","")</f>
        <v/>
      </c>
      <c r="P2139" s="6" t="b">
        <f>OR(ISNUMBER(FIND(" m ",Table2[[#This Row],[loc?]])),ISNUMBER(FIND(" mm ",Table2[[#This Row],[loc?]])))</f>
        <v>0</v>
      </c>
      <c r="Q2139" s="6" t="b">
        <f>AND(OR(ISNUMBER(FIND(" m ",Table2[[#This Row],[loc?]])),ISNUMBER(FIND(" mm ",Table2[[#This Row],[loc?]]))),SUBSTITUTE(SUBSTITUTE(Table2[[#This Row],[loc?]]," m ","")," mm ","")="")</f>
        <v>0</v>
      </c>
      <c r="R2139" s="36" cm="1">
        <f t="array" ref="R2139">AVERAGE(IF(Table2[[#This Row],[Min_aerobic_1]:[Min_aerobic_2]]="NA",0,Table2[[#This Row],[Min_aerobic_1]:[Min_aerobic_2]]))</f>
        <v>0</v>
      </c>
    </row>
    <row r="2140" spans="1:18" x14ac:dyDescent="0.35">
      <c r="A2140" s="4" t="s">
        <v>6352</v>
      </c>
      <c r="B2140" s="4" t="s">
        <v>6353</v>
      </c>
      <c r="C2140" s="4" t="s">
        <v>6354</v>
      </c>
      <c r="D2140" s="6">
        <v>1.5958865797511002E-5</v>
      </c>
      <c r="E2140" s="6">
        <v>1.7633961595887002E-5</v>
      </c>
      <c r="F2140" s="6">
        <v>1.8457347825356001E-5</v>
      </c>
      <c r="G2140" s="6">
        <v>1.8858254545277398E-5</v>
      </c>
      <c r="H2140" s="6">
        <v>1.8352452938647698E-5</v>
      </c>
      <c r="I2140" s="6">
        <v>1.82352045724145E-5</v>
      </c>
      <c r="J2140" s="6">
        <v>1.8961675253295299E-5</v>
      </c>
      <c r="K2140" s="6">
        <v>2.0299380367921899E-5</v>
      </c>
      <c r="L2140" s="6">
        <v>2.10796660314082E-5</v>
      </c>
      <c r="M2140" s="6">
        <v>2.1244935312234999E-5</v>
      </c>
      <c r="N2140" s="4" t="b">
        <f>_xlfn.XLOOKUP(Table2[[#This Row],[Protein]],Table3[name],Table3[subloc_assigned],"")&lt;&gt;""</f>
        <v>0</v>
      </c>
      <c r="O2140" s="6" t="str" cm="1">
        <f t="array" ref="O2140">IF(Table2[[#This Row],[modeled?]]," "&amp;_xlfn.TEXTJOIN(" ",FALSE,_xlfn._xlws.FILTER(Table3[subloc_assigned],Table3[name]=Table2[[#This Row],[Protein]],""))&amp;" ","")</f>
        <v/>
      </c>
      <c r="P2140" s="6" t="b">
        <f>OR(ISNUMBER(FIND(" m ",Table2[[#This Row],[loc?]])),ISNUMBER(FIND(" mm ",Table2[[#This Row],[loc?]])))</f>
        <v>0</v>
      </c>
      <c r="Q2140" s="6" t="b">
        <f>AND(OR(ISNUMBER(FIND(" m ",Table2[[#This Row],[loc?]])),ISNUMBER(FIND(" mm ",Table2[[#This Row],[loc?]]))),SUBSTITUTE(SUBSTITUTE(Table2[[#This Row],[loc?]]," m ","")," mm ","")="")</f>
        <v>0</v>
      </c>
      <c r="R2140" s="36" cm="1">
        <f t="array" ref="R2140">AVERAGE(IF(Table2[[#This Row],[Min_aerobic_1]:[Min_aerobic_2]]="NA",0,Table2[[#This Row],[Min_aerobic_1]:[Min_aerobic_2]]))</f>
        <v>1.6796413696699002E-5</v>
      </c>
    </row>
    <row r="2141" spans="1:18" x14ac:dyDescent="0.35">
      <c r="A2141" s="4" t="s">
        <v>6355</v>
      </c>
      <c r="B2141" s="4" t="s">
        <v>6356</v>
      </c>
      <c r="C2141" s="4" t="s">
        <v>6357</v>
      </c>
      <c r="D2141" s="6">
        <v>3.0367407476135199E-7</v>
      </c>
      <c r="E2141" s="6">
        <v>2.5244553144082099E-7</v>
      </c>
      <c r="F2141" s="6">
        <v>3.1493705150776299E-7</v>
      </c>
      <c r="G2141" s="6">
        <v>3.2660900659572201E-7</v>
      </c>
      <c r="H2141" s="4" t="s">
        <v>19</v>
      </c>
      <c r="I2141" s="4" t="s">
        <v>19</v>
      </c>
      <c r="J2141" s="4" t="s">
        <v>19</v>
      </c>
      <c r="K2141" s="4" t="s">
        <v>19</v>
      </c>
      <c r="L2141" s="4" t="s">
        <v>19</v>
      </c>
      <c r="M2141" s="4" t="s">
        <v>19</v>
      </c>
      <c r="N2141" s="4" t="b">
        <f>_xlfn.XLOOKUP(Table2[[#This Row],[Protein]],Table3[name],Table3[subloc_assigned],"")&lt;&gt;""</f>
        <v>0</v>
      </c>
      <c r="O2141" s="6" t="str" cm="1">
        <f t="array" ref="O2141">IF(Table2[[#This Row],[modeled?]]," "&amp;_xlfn.TEXTJOIN(" ",FALSE,_xlfn._xlws.FILTER(Table3[subloc_assigned],Table3[name]=Table2[[#This Row],[Protein]],""))&amp;" ","")</f>
        <v/>
      </c>
      <c r="P2141" s="6" t="b">
        <f>OR(ISNUMBER(FIND(" m ",Table2[[#This Row],[loc?]])),ISNUMBER(FIND(" mm ",Table2[[#This Row],[loc?]])))</f>
        <v>0</v>
      </c>
      <c r="Q2141" s="6" t="b">
        <f>AND(OR(ISNUMBER(FIND(" m ",Table2[[#This Row],[loc?]])),ISNUMBER(FIND(" mm ",Table2[[#This Row],[loc?]]))),SUBSTITUTE(SUBSTITUTE(Table2[[#This Row],[loc?]]," m ","")," mm ","")="")</f>
        <v>0</v>
      </c>
      <c r="R2141" s="36" cm="1">
        <f t="array" ref="R2141">AVERAGE(IF(Table2[[#This Row],[Min_aerobic_1]:[Min_aerobic_2]]="NA",0,Table2[[#This Row],[Min_aerobic_1]:[Min_aerobic_2]]))</f>
        <v>2.7805980310108652E-7</v>
      </c>
    </row>
    <row r="2142" spans="1:18" x14ac:dyDescent="0.35">
      <c r="A2142" s="4" t="s">
        <v>6358</v>
      </c>
      <c r="B2142" s="4" t="s">
        <v>6359</v>
      </c>
      <c r="C2142" s="4" t="s">
        <v>6360</v>
      </c>
      <c r="D2142" s="6">
        <v>4.4100165085386099E-6</v>
      </c>
      <c r="E2142" s="6">
        <v>4.1973790104331901E-6</v>
      </c>
      <c r="F2142" s="6">
        <v>4.30154302616105E-6</v>
      </c>
      <c r="G2142" s="6">
        <v>4.3262003921786798E-6</v>
      </c>
      <c r="H2142" s="6">
        <v>1.3340574603089699E-5</v>
      </c>
      <c r="I2142" s="6">
        <v>1.2405586375114199E-5</v>
      </c>
      <c r="J2142" s="6">
        <v>1.35245259016628E-5</v>
      </c>
      <c r="K2142" s="6">
        <v>1.43079104904247E-5</v>
      </c>
      <c r="L2142" s="6">
        <v>1.5821287176839298E-5</v>
      </c>
      <c r="M2142" s="6">
        <v>1.4613443537058E-5</v>
      </c>
      <c r="N2142" s="4" t="b">
        <f>_xlfn.XLOOKUP(Table2[[#This Row],[Protein]],Table3[name],Table3[subloc_assigned],"")&lt;&gt;""</f>
        <v>0</v>
      </c>
      <c r="O2142" s="6" t="str" cm="1">
        <f t="array" ref="O2142">IF(Table2[[#This Row],[modeled?]]," "&amp;_xlfn.TEXTJOIN(" ",FALSE,_xlfn._xlws.FILTER(Table3[subloc_assigned],Table3[name]=Table2[[#This Row],[Protein]],""))&amp;" ","")</f>
        <v/>
      </c>
      <c r="P2142" s="6" t="b">
        <f>OR(ISNUMBER(FIND(" m ",Table2[[#This Row],[loc?]])),ISNUMBER(FIND(" mm ",Table2[[#This Row],[loc?]])))</f>
        <v>0</v>
      </c>
      <c r="Q2142" s="6" t="b">
        <f>AND(OR(ISNUMBER(FIND(" m ",Table2[[#This Row],[loc?]])),ISNUMBER(FIND(" mm ",Table2[[#This Row],[loc?]]))),SUBSTITUTE(SUBSTITUTE(Table2[[#This Row],[loc?]]," m ","")," mm ","")="")</f>
        <v>0</v>
      </c>
      <c r="R2142" s="36" cm="1">
        <f t="array" ref="R2142">AVERAGE(IF(Table2[[#This Row],[Min_aerobic_1]:[Min_aerobic_2]]="NA",0,Table2[[#This Row],[Min_aerobic_1]:[Min_aerobic_2]]))</f>
        <v>4.3036977594858996E-6</v>
      </c>
    </row>
    <row r="2143" spans="1:18" x14ac:dyDescent="0.35">
      <c r="A2143" s="4" t="s">
        <v>6361</v>
      </c>
      <c r="B2143" s="4" t="s">
        <v>6362</v>
      </c>
      <c r="C2143" s="4" t="s">
        <v>6363</v>
      </c>
      <c r="D2143" s="6">
        <v>6.2357666369425302E-6</v>
      </c>
      <c r="E2143" s="6">
        <v>6.1410160949720003E-6</v>
      </c>
      <c r="F2143" s="6">
        <v>6.0810248191633904E-6</v>
      </c>
      <c r="G2143" s="6">
        <v>6.17287908147564E-6</v>
      </c>
      <c r="H2143" s="6">
        <v>1.0256833690832799E-5</v>
      </c>
      <c r="I2143" s="6">
        <v>1.0522711604933701E-5</v>
      </c>
      <c r="J2143" s="6">
        <v>1.0569853177612501E-5</v>
      </c>
      <c r="K2143" s="6">
        <v>4.63704510635852E-6</v>
      </c>
      <c r="L2143" s="6">
        <v>4.6765448096557096E-6</v>
      </c>
      <c r="M2143" s="6">
        <v>4.8883951269578799E-6</v>
      </c>
      <c r="N2143" s="4" t="b">
        <f>_xlfn.XLOOKUP(Table2[[#This Row],[Protein]],Table3[name],Table3[subloc_assigned],"")&lt;&gt;""</f>
        <v>0</v>
      </c>
      <c r="O2143" s="6" t="str" cm="1">
        <f t="array" ref="O2143">IF(Table2[[#This Row],[modeled?]]," "&amp;_xlfn.TEXTJOIN(" ",FALSE,_xlfn._xlws.FILTER(Table3[subloc_assigned],Table3[name]=Table2[[#This Row],[Protein]],""))&amp;" ","")</f>
        <v/>
      </c>
      <c r="P2143" s="6" t="b">
        <f>OR(ISNUMBER(FIND(" m ",Table2[[#This Row],[loc?]])),ISNUMBER(FIND(" mm ",Table2[[#This Row],[loc?]])))</f>
        <v>0</v>
      </c>
      <c r="Q2143" s="6" t="b">
        <f>AND(OR(ISNUMBER(FIND(" m ",Table2[[#This Row],[loc?]])),ISNUMBER(FIND(" mm ",Table2[[#This Row],[loc?]]))),SUBSTITUTE(SUBSTITUTE(Table2[[#This Row],[loc?]]," m ","")," mm ","")="")</f>
        <v>0</v>
      </c>
      <c r="R2143" s="36" cm="1">
        <f t="array" ref="R2143">AVERAGE(IF(Table2[[#This Row],[Min_aerobic_1]:[Min_aerobic_2]]="NA",0,Table2[[#This Row],[Min_aerobic_1]:[Min_aerobic_2]]))</f>
        <v>6.1883913659572648E-6</v>
      </c>
    </row>
    <row r="2144" spans="1:18" x14ac:dyDescent="0.35">
      <c r="A2144" s="4" t="s">
        <v>6364</v>
      </c>
      <c r="B2144" s="4" t="s">
        <v>6365</v>
      </c>
      <c r="C2144" s="4" t="s">
        <v>6366</v>
      </c>
      <c r="D2144" s="6">
        <v>4.4970400402557503E-5</v>
      </c>
      <c r="E2144" s="6">
        <v>3.7973259373690098E-5</v>
      </c>
      <c r="F2144" s="6">
        <v>4.5373003428692003E-5</v>
      </c>
      <c r="G2144" s="6">
        <v>4.5772792935739402E-5</v>
      </c>
      <c r="H2144" s="4" t="s">
        <v>19</v>
      </c>
      <c r="I2144" s="4" t="s">
        <v>19</v>
      </c>
      <c r="J2144" s="4" t="s">
        <v>19</v>
      </c>
      <c r="K2144" s="4" t="s">
        <v>19</v>
      </c>
      <c r="L2144" s="4" t="s">
        <v>19</v>
      </c>
      <c r="M2144" s="4" t="s">
        <v>19</v>
      </c>
      <c r="N2144" s="4" t="b">
        <f>_xlfn.XLOOKUP(Table2[[#This Row],[Protein]],Table3[name],Table3[subloc_assigned],"")&lt;&gt;""</f>
        <v>0</v>
      </c>
      <c r="O2144" s="6" t="str" cm="1">
        <f t="array" ref="O2144">IF(Table2[[#This Row],[modeled?]]," "&amp;_xlfn.TEXTJOIN(" ",FALSE,_xlfn._xlws.FILTER(Table3[subloc_assigned],Table3[name]=Table2[[#This Row],[Protein]],""))&amp;" ","")</f>
        <v/>
      </c>
      <c r="P2144" s="6" t="b">
        <f>OR(ISNUMBER(FIND(" m ",Table2[[#This Row],[loc?]])),ISNUMBER(FIND(" mm ",Table2[[#This Row],[loc?]])))</f>
        <v>0</v>
      </c>
      <c r="Q2144" s="6" t="b">
        <f>AND(OR(ISNUMBER(FIND(" m ",Table2[[#This Row],[loc?]])),ISNUMBER(FIND(" mm ",Table2[[#This Row],[loc?]]))),SUBSTITUTE(SUBSTITUTE(Table2[[#This Row],[loc?]]," m ","")," mm ","")="")</f>
        <v>0</v>
      </c>
      <c r="R2144" s="36" cm="1">
        <f t="array" ref="R2144">AVERAGE(IF(Table2[[#This Row],[Min_aerobic_1]:[Min_aerobic_2]]="NA",0,Table2[[#This Row],[Min_aerobic_1]:[Min_aerobic_2]]))</f>
        <v>4.1471829888123801E-5</v>
      </c>
    </row>
    <row r="2145" spans="1:18" x14ac:dyDescent="0.35">
      <c r="A2145" s="4" t="s">
        <v>6367</v>
      </c>
      <c r="B2145" s="4" t="s">
        <v>6368</v>
      </c>
      <c r="C2145" s="4" t="s">
        <v>6369</v>
      </c>
      <c r="D2145" s="6">
        <v>6.8305696330686102E-6</v>
      </c>
      <c r="E2145" s="6">
        <v>6.5307904943085604E-6</v>
      </c>
      <c r="F2145" s="6">
        <v>7.2877014301905197E-6</v>
      </c>
      <c r="G2145" s="6">
        <v>7.1956481224170596E-6</v>
      </c>
      <c r="H2145" s="6">
        <v>1.28795144477548E-5</v>
      </c>
      <c r="I2145" s="6">
        <v>1.37961142600418E-5</v>
      </c>
      <c r="J2145" s="6">
        <v>1.4725604799252099E-5</v>
      </c>
      <c r="K2145" s="6">
        <v>1.52444422630178E-5</v>
      </c>
      <c r="L2145" s="6">
        <v>1.5440332040495601E-5</v>
      </c>
      <c r="M2145" s="6">
        <v>1.4841904393271301E-5</v>
      </c>
      <c r="N2145" s="4" t="b">
        <f>_xlfn.XLOOKUP(Table2[[#This Row],[Protein]],Table3[name],Table3[subloc_assigned],"")&lt;&gt;""</f>
        <v>0</v>
      </c>
      <c r="O2145" s="6" t="str" cm="1">
        <f t="array" ref="O2145">IF(Table2[[#This Row],[modeled?]]," "&amp;_xlfn.TEXTJOIN(" ",FALSE,_xlfn._xlws.FILTER(Table3[subloc_assigned],Table3[name]=Table2[[#This Row],[Protein]],""))&amp;" ","")</f>
        <v/>
      </c>
      <c r="P2145" s="6" t="b">
        <f>OR(ISNUMBER(FIND(" m ",Table2[[#This Row],[loc?]])),ISNUMBER(FIND(" mm ",Table2[[#This Row],[loc?]])))</f>
        <v>0</v>
      </c>
      <c r="Q2145" s="6" t="b">
        <f>AND(OR(ISNUMBER(FIND(" m ",Table2[[#This Row],[loc?]])),ISNUMBER(FIND(" mm ",Table2[[#This Row],[loc?]]))),SUBSTITUTE(SUBSTITUTE(Table2[[#This Row],[loc?]]," m ","")," mm ","")="")</f>
        <v>0</v>
      </c>
      <c r="R2145" s="36" cm="1">
        <f t="array" ref="R2145">AVERAGE(IF(Table2[[#This Row],[Min_aerobic_1]:[Min_aerobic_2]]="NA",0,Table2[[#This Row],[Min_aerobic_1]:[Min_aerobic_2]]))</f>
        <v>6.6806800636885857E-6</v>
      </c>
    </row>
    <row r="2146" spans="1:18" x14ac:dyDescent="0.35">
      <c r="A2146" s="4" t="s">
        <v>6370</v>
      </c>
      <c r="B2146" s="4" t="s">
        <v>6371</v>
      </c>
      <c r="C2146" s="4" t="s">
        <v>6372</v>
      </c>
      <c r="D2146" s="6">
        <v>8.9161758257170495E-5</v>
      </c>
      <c r="E2146" s="6">
        <v>9.7076778312633706E-5</v>
      </c>
      <c r="F2146" s="6">
        <v>8.8717033744450699E-5</v>
      </c>
      <c r="G2146" s="6">
        <v>8.7612958954533607E-5</v>
      </c>
      <c r="H2146" s="6">
        <v>7.2329896472996794E-5</v>
      </c>
      <c r="I2146" s="6">
        <v>7.3451025798444895E-5</v>
      </c>
      <c r="J2146" s="6">
        <v>7.0953082964009804E-5</v>
      </c>
      <c r="K2146" s="6">
        <v>7.9922224016097405E-5</v>
      </c>
      <c r="L2146" s="6">
        <v>8.3959873979730696E-5</v>
      </c>
      <c r="M2146" s="6">
        <v>7.9722576467628102E-5</v>
      </c>
      <c r="N2146" s="4" t="b">
        <f>_xlfn.XLOOKUP(Table2[[#This Row],[Protein]],Table3[name],Table3[subloc_assigned],"")&lt;&gt;""</f>
        <v>1</v>
      </c>
      <c r="O2146" s="6" t="str" cm="1">
        <f t="array" ref="O2146">IF(Table2[[#This Row],[modeled?]]," "&amp;_xlfn.TEXTJOIN(" ",FALSE,_xlfn._xlws.FILTER(Table3[subloc_assigned],Table3[name]=Table2[[#This Row],[Protein]],""))&amp;" ","")</f>
        <v xml:space="preserve"> c </v>
      </c>
      <c r="P2146" s="6" t="b">
        <f>OR(ISNUMBER(FIND(" m ",Table2[[#This Row],[loc?]])),ISNUMBER(FIND(" mm ",Table2[[#This Row],[loc?]])))</f>
        <v>0</v>
      </c>
      <c r="Q2146" s="6" t="b">
        <f>AND(OR(ISNUMBER(FIND(" m ",Table2[[#This Row],[loc?]])),ISNUMBER(FIND(" mm ",Table2[[#This Row],[loc?]]))),SUBSTITUTE(SUBSTITUTE(Table2[[#This Row],[loc?]]," m ","")," mm ","")="")</f>
        <v>0</v>
      </c>
      <c r="R2146" s="36" cm="1">
        <f t="array" ref="R2146">AVERAGE(IF(Table2[[#This Row],[Min_aerobic_1]:[Min_aerobic_2]]="NA",0,Table2[[#This Row],[Min_aerobic_1]:[Min_aerobic_2]]))</f>
        <v>9.3119268284902094E-5</v>
      </c>
    </row>
    <row r="2147" spans="1:18" x14ac:dyDescent="0.35">
      <c r="A2147" s="4" t="s">
        <v>6373</v>
      </c>
      <c r="B2147" s="4" t="s">
        <v>6374</v>
      </c>
      <c r="C2147" s="4" t="s">
        <v>6375</v>
      </c>
      <c r="D2147" s="6">
        <v>7.7938081499856205E-5</v>
      </c>
      <c r="E2147" s="6">
        <v>6.2832550019735998E-5</v>
      </c>
      <c r="F2147" s="6">
        <v>9.4230039837278195E-5</v>
      </c>
      <c r="G2147" s="6">
        <v>9.0240092141864305E-5</v>
      </c>
      <c r="H2147" s="6">
        <v>8.4671716789528993E-5</v>
      </c>
      <c r="I2147" s="6">
        <v>8.6524747708901901E-5</v>
      </c>
      <c r="J2147" s="6">
        <v>8.9696988499762299E-5</v>
      </c>
      <c r="K2147" s="4">
        <v>1.0050442545675101E-4</v>
      </c>
      <c r="L2147" s="4">
        <v>1.11934389259737E-4</v>
      </c>
      <c r="M2147" s="4">
        <v>1.08170067940612E-4</v>
      </c>
      <c r="N2147" s="4" t="b">
        <f>_xlfn.XLOOKUP(Table2[[#This Row],[Protein]],Table3[name],Table3[subloc_assigned],"")&lt;&gt;""</f>
        <v>0</v>
      </c>
      <c r="O2147" s="6" t="str" cm="1">
        <f t="array" ref="O2147">IF(Table2[[#This Row],[modeled?]]," "&amp;_xlfn.TEXTJOIN(" ",FALSE,_xlfn._xlws.FILTER(Table3[subloc_assigned],Table3[name]=Table2[[#This Row],[Protein]],""))&amp;" ","")</f>
        <v/>
      </c>
      <c r="P2147" s="6" t="b">
        <f>OR(ISNUMBER(FIND(" m ",Table2[[#This Row],[loc?]])),ISNUMBER(FIND(" mm ",Table2[[#This Row],[loc?]])))</f>
        <v>0</v>
      </c>
      <c r="Q2147" s="6" t="b">
        <f>AND(OR(ISNUMBER(FIND(" m ",Table2[[#This Row],[loc?]])),ISNUMBER(FIND(" mm ",Table2[[#This Row],[loc?]]))),SUBSTITUTE(SUBSTITUTE(Table2[[#This Row],[loc?]]," m ","")," mm ","")="")</f>
        <v>0</v>
      </c>
      <c r="R2147" s="36" cm="1">
        <f t="array" ref="R2147">AVERAGE(IF(Table2[[#This Row],[Min_aerobic_1]:[Min_aerobic_2]]="NA",0,Table2[[#This Row],[Min_aerobic_1]:[Min_aerobic_2]]))</f>
        <v>7.0385315759796102E-5</v>
      </c>
    </row>
    <row r="2148" spans="1:18" x14ac:dyDescent="0.35">
      <c r="A2148" s="4" t="s">
        <v>6376</v>
      </c>
      <c r="B2148" s="4" t="s">
        <v>6377</v>
      </c>
      <c r="C2148" s="4" t="s">
        <v>6378</v>
      </c>
      <c r="D2148" s="6">
        <v>2.1517693852331301E-5</v>
      </c>
      <c r="E2148" s="6">
        <v>1.6140765056416301E-5</v>
      </c>
      <c r="F2148" s="6">
        <v>2.1864526356680199E-5</v>
      </c>
      <c r="G2148" s="6">
        <v>2.18427762896334E-5</v>
      </c>
      <c r="H2148" s="6">
        <v>2.88647138970482E-5</v>
      </c>
      <c r="I2148" s="6">
        <v>3.0182030774218999E-5</v>
      </c>
      <c r="J2148" s="6">
        <v>2.9186221460467099E-5</v>
      </c>
      <c r="K2148" s="6">
        <v>3.2280424710780599E-5</v>
      </c>
      <c r="L2148" s="6">
        <v>3.3460257159507103E-5</v>
      </c>
      <c r="M2148" s="6">
        <v>3.4708890930829702E-5</v>
      </c>
      <c r="N2148" s="4" t="b">
        <f>_xlfn.XLOOKUP(Table2[[#This Row],[Protein]],Table3[name],Table3[subloc_assigned],"")&lt;&gt;""</f>
        <v>1</v>
      </c>
      <c r="O2148" s="6" t="str" cm="1">
        <f t="array" ref="O2148">IF(Table2[[#This Row],[modeled?]]," "&amp;_xlfn.TEXTJOIN(" ",FALSE,_xlfn._xlws.FILTER(Table3[subloc_assigned],Table3[name]=Table2[[#This Row],[Protein]],""))&amp;" ","")</f>
        <v xml:space="preserve"> rm </v>
      </c>
      <c r="P2148" s="6" t="b">
        <f>OR(ISNUMBER(FIND(" m ",Table2[[#This Row],[loc?]])),ISNUMBER(FIND(" mm ",Table2[[#This Row],[loc?]])))</f>
        <v>0</v>
      </c>
      <c r="Q2148" s="6" t="b">
        <f>AND(OR(ISNUMBER(FIND(" m ",Table2[[#This Row],[loc?]])),ISNUMBER(FIND(" mm ",Table2[[#This Row],[loc?]]))),SUBSTITUTE(SUBSTITUTE(Table2[[#This Row],[loc?]]," m ","")," mm ","")="")</f>
        <v>0</v>
      </c>
      <c r="R2148" s="36" cm="1">
        <f t="array" ref="R2148">AVERAGE(IF(Table2[[#This Row],[Min_aerobic_1]:[Min_aerobic_2]]="NA",0,Table2[[#This Row],[Min_aerobic_1]:[Min_aerobic_2]]))</f>
        <v>1.8829229454373801E-5</v>
      </c>
    </row>
    <row r="2149" spans="1:18" x14ac:dyDescent="0.35">
      <c r="A2149" s="4" t="s">
        <v>6379</v>
      </c>
      <c r="B2149" s="4" t="s">
        <v>6380</v>
      </c>
      <c r="C2149" s="4" t="s">
        <v>6381</v>
      </c>
      <c r="D2149" s="6">
        <v>4.9776825185104599E-5</v>
      </c>
      <c r="E2149" s="6">
        <v>3.8135289399236102E-5</v>
      </c>
      <c r="F2149" s="6">
        <v>5.1182590820431003E-5</v>
      </c>
      <c r="G2149" s="6">
        <v>5.1416724687359597E-5</v>
      </c>
      <c r="H2149" s="6">
        <v>2.7908789051712001E-5</v>
      </c>
      <c r="I2149" s="6">
        <v>2.93512502219496E-5</v>
      </c>
      <c r="J2149" s="6">
        <v>2.96431563374033E-5</v>
      </c>
      <c r="K2149" s="6">
        <v>3.59107503198974E-5</v>
      </c>
      <c r="L2149" s="6">
        <v>3.62559563375635E-5</v>
      </c>
      <c r="M2149" s="6">
        <v>3.7764540098911402E-5</v>
      </c>
      <c r="N2149" s="4" t="b">
        <f>_xlfn.XLOOKUP(Table2[[#This Row],[Protein]],Table3[name],Table3[subloc_assigned],"")&lt;&gt;""</f>
        <v>0</v>
      </c>
      <c r="O2149" s="6" t="str" cm="1">
        <f t="array" ref="O2149">IF(Table2[[#This Row],[modeled?]]," "&amp;_xlfn.TEXTJOIN(" ",FALSE,_xlfn._xlws.FILTER(Table3[subloc_assigned],Table3[name]=Table2[[#This Row],[Protein]],""))&amp;" ","")</f>
        <v/>
      </c>
      <c r="P2149" s="6" t="b">
        <f>OR(ISNUMBER(FIND(" m ",Table2[[#This Row],[loc?]])),ISNUMBER(FIND(" mm ",Table2[[#This Row],[loc?]])))</f>
        <v>0</v>
      </c>
      <c r="Q2149" s="6" t="b">
        <f>AND(OR(ISNUMBER(FIND(" m ",Table2[[#This Row],[loc?]])),ISNUMBER(FIND(" mm ",Table2[[#This Row],[loc?]]))),SUBSTITUTE(SUBSTITUTE(Table2[[#This Row],[loc?]]," m ","")," mm ","")="")</f>
        <v>0</v>
      </c>
      <c r="R2149" s="36" cm="1">
        <f t="array" ref="R2149">AVERAGE(IF(Table2[[#This Row],[Min_aerobic_1]:[Min_aerobic_2]]="NA",0,Table2[[#This Row],[Min_aerobic_1]:[Min_aerobic_2]]))</f>
        <v>4.3956057292170354E-5</v>
      </c>
    </row>
    <row r="2150" spans="1:18" x14ac:dyDescent="0.35">
      <c r="A2150" s="4" t="s">
        <v>6382</v>
      </c>
      <c r="B2150" s="4" t="s">
        <v>6383</v>
      </c>
      <c r="C2150" s="4" t="s">
        <v>6384</v>
      </c>
      <c r="D2150" s="4" t="s">
        <v>19</v>
      </c>
      <c r="E2150" s="4" t="s">
        <v>19</v>
      </c>
      <c r="F2150" s="4" t="s">
        <v>19</v>
      </c>
      <c r="G2150" s="4" t="s">
        <v>19</v>
      </c>
      <c r="H2150" s="6">
        <v>2.1621990948765199E-5</v>
      </c>
      <c r="I2150" s="6">
        <v>2.6249903967575601E-5</v>
      </c>
      <c r="J2150" s="6">
        <v>2.2874776876534699E-5</v>
      </c>
      <c r="K2150" s="6">
        <v>2.2484907953158299E-5</v>
      </c>
      <c r="L2150" s="6">
        <v>2.91426010386736E-5</v>
      </c>
      <c r="M2150" s="6">
        <v>2.9382680788185998E-5</v>
      </c>
      <c r="N2150" s="4" t="b">
        <f>_xlfn.XLOOKUP(Table2[[#This Row],[Protein]],Table3[name],Table3[subloc_assigned],"")&lt;&gt;""</f>
        <v>0</v>
      </c>
      <c r="O2150" s="6" t="str" cm="1">
        <f t="array" ref="O2150">IF(Table2[[#This Row],[modeled?]]," "&amp;_xlfn.TEXTJOIN(" ",FALSE,_xlfn._xlws.FILTER(Table3[subloc_assigned],Table3[name]=Table2[[#This Row],[Protein]],""))&amp;" ","")</f>
        <v/>
      </c>
      <c r="P2150" s="6" t="b">
        <f>OR(ISNUMBER(FIND(" m ",Table2[[#This Row],[loc?]])),ISNUMBER(FIND(" mm ",Table2[[#This Row],[loc?]])))</f>
        <v>0</v>
      </c>
      <c r="Q2150" s="6" t="b">
        <f>AND(OR(ISNUMBER(FIND(" m ",Table2[[#This Row],[loc?]])),ISNUMBER(FIND(" mm ",Table2[[#This Row],[loc?]]))),SUBSTITUTE(SUBSTITUTE(Table2[[#This Row],[loc?]]," m ","")," mm ","")="")</f>
        <v>0</v>
      </c>
      <c r="R2150" s="36" cm="1">
        <f t="array" ref="R2150">AVERAGE(IF(Table2[[#This Row],[Min_aerobic_1]:[Min_aerobic_2]]="NA",0,Table2[[#This Row],[Min_aerobic_1]:[Min_aerobic_2]]))</f>
        <v>0</v>
      </c>
    </row>
    <row r="2151" spans="1:18" x14ac:dyDescent="0.35">
      <c r="A2151" s="4" t="s">
        <v>6385</v>
      </c>
      <c r="B2151" s="4" t="s">
        <v>6386</v>
      </c>
      <c r="C2151" s="4" t="s">
        <v>6387</v>
      </c>
      <c r="D2151" s="6">
        <v>4.0942357675814499E-5</v>
      </c>
      <c r="E2151" s="6">
        <v>4.0927670316651398E-5</v>
      </c>
      <c r="F2151" s="6">
        <v>4.4452508731225299E-5</v>
      </c>
      <c r="G2151" s="6">
        <v>4.4355567335854597E-5</v>
      </c>
      <c r="H2151" s="6">
        <v>3.9292965401314699E-5</v>
      </c>
      <c r="I2151" s="6">
        <v>4.09780683973633E-5</v>
      </c>
      <c r="J2151" s="6">
        <v>4.0262990571929199E-5</v>
      </c>
      <c r="K2151" s="6">
        <v>4.1291478956107097E-5</v>
      </c>
      <c r="L2151" s="6">
        <v>4.2424989012747302E-5</v>
      </c>
      <c r="M2151" s="6">
        <v>4.3169268440844599E-5</v>
      </c>
      <c r="N2151" s="4" t="b">
        <f>_xlfn.XLOOKUP(Table2[[#This Row],[Protein]],Table3[name],Table3[subloc_assigned],"")&lt;&gt;""</f>
        <v>0</v>
      </c>
      <c r="O2151" s="6" t="str" cm="1">
        <f t="array" ref="O2151">IF(Table2[[#This Row],[modeled?]]," "&amp;_xlfn.TEXTJOIN(" ",FALSE,_xlfn._xlws.FILTER(Table3[subloc_assigned],Table3[name]=Table2[[#This Row],[Protein]],""))&amp;" ","")</f>
        <v/>
      </c>
      <c r="P2151" s="6" t="b">
        <f>OR(ISNUMBER(FIND(" m ",Table2[[#This Row],[loc?]])),ISNUMBER(FIND(" mm ",Table2[[#This Row],[loc?]])))</f>
        <v>0</v>
      </c>
      <c r="Q2151" s="6" t="b">
        <f>AND(OR(ISNUMBER(FIND(" m ",Table2[[#This Row],[loc?]])),ISNUMBER(FIND(" mm ",Table2[[#This Row],[loc?]]))),SUBSTITUTE(SUBSTITUTE(Table2[[#This Row],[loc?]]," m ","")," mm ","")="")</f>
        <v>0</v>
      </c>
      <c r="R2151" s="36" cm="1">
        <f t="array" ref="R2151">AVERAGE(IF(Table2[[#This Row],[Min_aerobic_1]:[Min_aerobic_2]]="NA",0,Table2[[#This Row],[Min_aerobic_1]:[Min_aerobic_2]]))</f>
        <v>4.0935013996232952E-5</v>
      </c>
    </row>
    <row r="2152" spans="1:18" x14ac:dyDescent="0.35">
      <c r="A2152" s="4" t="s">
        <v>6388</v>
      </c>
      <c r="B2152" s="4" t="s">
        <v>6389</v>
      </c>
      <c r="C2152" s="4" t="s">
        <v>6390</v>
      </c>
      <c r="D2152" s="6">
        <v>5.0630659068342896E-7</v>
      </c>
      <c r="E2152" s="6">
        <v>5.87500366040243E-7</v>
      </c>
      <c r="F2152" s="6">
        <v>5.8961091538597495E-7</v>
      </c>
      <c r="G2152" s="6">
        <v>6.0350260722103405E-7</v>
      </c>
      <c r="H2152" s="6">
        <v>7.4564162498166599E-7</v>
      </c>
      <c r="I2152" s="6">
        <v>8.2987086314518702E-7</v>
      </c>
      <c r="J2152" s="6">
        <v>7.94280148751922E-7</v>
      </c>
      <c r="K2152" s="6">
        <v>9.9076401211414193E-7</v>
      </c>
      <c r="L2152" s="6">
        <v>9.9876369518734292E-7</v>
      </c>
      <c r="M2152" s="6">
        <v>1.0310222035571001E-6</v>
      </c>
      <c r="N2152" s="4" t="b">
        <f>_xlfn.XLOOKUP(Table2[[#This Row],[Protein]],Table3[name],Table3[subloc_assigned],"")&lt;&gt;""</f>
        <v>0</v>
      </c>
      <c r="O2152" s="6" t="str" cm="1">
        <f t="array" ref="O2152">IF(Table2[[#This Row],[modeled?]]," "&amp;_xlfn.TEXTJOIN(" ",FALSE,_xlfn._xlws.FILTER(Table3[subloc_assigned],Table3[name]=Table2[[#This Row],[Protein]],""))&amp;" ","")</f>
        <v/>
      </c>
      <c r="P2152" s="6" t="b">
        <f>OR(ISNUMBER(FIND(" m ",Table2[[#This Row],[loc?]])),ISNUMBER(FIND(" mm ",Table2[[#This Row],[loc?]])))</f>
        <v>0</v>
      </c>
      <c r="Q2152" s="6" t="b">
        <f>AND(OR(ISNUMBER(FIND(" m ",Table2[[#This Row],[loc?]])),ISNUMBER(FIND(" mm ",Table2[[#This Row],[loc?]]))),SUBSTITUTE(SUBSTITUTE(Table2[[#This Row],[loc?]]," m ","")," mm ","")="")</f>
        <v>0</v>
      </c>
      <c r="R2152" s="36" cm="1">
        <f t="array" ref="R2152">AVERAGE(IF(Table2[[#This Row],[Min_aerobic_1]:[Min_aerobic_2]]="NA",0,Table2[[#This Row],[Min_aerobic_1]:[Min_aerobic_2]]))</f>
        <v>5.4690347836183598E-7</v>
      </c>
    </row>
    <row r="2153" spans="1:18" x14ac:dyDescent="0.35">
      <c r="A2153" s="4" t="s">
        <v>6391</v>
      </c>
      <c r="B2153" s="4" t="s">
        <v>6392</v>
      </c>
      <c r="C2153" s="4" t="s">
        <v>6393</v>
      </c>
      <c r="D2153" s="6">
        <v>3.8796929483931499E-5</v>
      </c>
      <c r="E2153" s="6">
        <v>2.82391838633787E-5</v>
      </c>
      <c r="F2153" s="6">
        <v>4.0719433458781002E-5</v>
      </c>
      <c r="G2153" s="6">
        <v>4.2367092554457001E-5</v>
      </c>
      <c r="H2153" s="6">
        <v>4.5961597746791899E-5</v>
      </c>
      <c r="I2153" s="6">
        <v>4.5511658182576703E-5</v>
      </c>
      <c r="J2153" s="6">
        <v>4.6927418396844697E-5</v>
      </c>
      <c r="K2153" s="6">
        <v>4.5452649457574198E-5</v>
      </c>
      <c r="L2153" s="6">
        <v>5.4220714286417699E-5</v>
      </c>
      <c r="M2153" s="6">
        <v>5.4231326849318799E-5</v>
      </c>
      <c r="N2153" s="4" t="b">
        <f>_xlfn.XLOOKUP(Table2[[#This Row],[Protein]],Table3[name],Table3[subloc_assigned],"")&lt;&gt;""</f>
        <v>0</v>
      </c>
      <c r="O2153" s="6" t="str" cm="1">
        <f t="array" ref="O2153">IF(Table2[[#This Row],[modeled?]]," "&amp;_xlfn.TEXTJOIN(" ",FALSE,_xlfn._xlws.FILTER(Table3[subloc_assigned],Table3[name]=Table2[[#This Row],[Protein]],""))&amp;" ","")</f>
        <v/>
      </c>
      <c r="P2153" s="6" t="b">
        <f>OR(ISNUMBER(FIND(" m ",Table2[[#This Row],[loc?]])),ISNUMBER(FIND(" mm ",Table2[[#This Row],[loc?]])))</f>
        <v>0</v>
      </c>
      <c r="Q2153" s="6" t="b">
        <f>AND(OR(ISNUMBER(FIND(" m ",Table2[[#This Row],[loc?]])),ISNUMBER(FIND(" mm ",Table2[[#This Row],[loc?]]))),SUBSTITUTE(SUBSTITUTE(Table2[[#This Row],[loc?]]," m ","")," mm ","")="")</f>
        <v>0</v>
      </c>
      <c r="R2153" s="36" cm="1">
        <f t="array" ref="R2153">AVERAGE(IF(Table2[[#This Row],[Min_aerobic_1]:[Min_aerobic_2]]="NA",0,Table2[[#This Row],[Min_aerobic_1]:[Min_aerobic_2]]))</f>
        <v>3.3518056673655101E-5</v>
      </c>
    </row>
    <row r="2154" spans="1:18" x14ac:dyDescent="0.35">
      <c r="A2154" s="4" t="s">
        <v>6394</v>
      </c>
      <c r="B2154" s="4" t="s">
        <v>6395</v>
      </c>
      <c r="C2154" s="4" t="s">
        <v>6396</v>
      </c>
      <c r="D2154" s="4">
        <v>1.4600976193268701E-4</v>
      </c>
      <c r="E2154" s="4">
        <v>1.7314469889822E-4</v>
      </c>
      <c r="F2154" s="4">
        <v>1.6142117017038299E-4</v>
      </c>
      <c r="G2154" s="4">
        <v>1.5300834068403699E-4</v>
      </c>
      <c r="H2154" s="6">
        <v>6.5152466368848395E-5</v>
      </c>
      <c r="I2154" s="6">
        <v>5.9355765921064402E-5</v>
      </c>
      <c r="J2154" s="6">
        <v>7.2454794939276902E-5</v>
      </c>
      <c r="K2154" s="6">
        <v>7.7886483312381306E-5</v>
      </c>
      <c r="L2154" s="6">
        <v>7.3583560432911101E-5</v>
      </c>
      <c r="M2154" s="6">
        <v>7.9025503346588798E-5</v>
      </c>
      <c r="N2154" s="4" t="b">
        <f>_xlfn.XLOOKUP(Table2[[#This Row],[Protein]],Table3[name],Table3[subloc_assigned],"")&lt;&gt;""</f>
        <v>0</v>
      </c>
      <c r="O2154" s="6" t="str" cm="1">
        <f t="array" ref="O2154">IF(Table2[[#This Row],[modeled?]]," "&amp;_xlfn.TEXTJOIN(" ",FALSE,_xlfn._xlws.FILTER(Table3[subloc_assigned],Table3[name]=Table2[[#This Row],[Protein]],""))&amp;" ","")</f>
        <v/>
      </c>
      <c r="P2154" s="6" t="b">
        <f>OR(ISNUMBER(FIND(" m ",Table2[[#This Row],[loc?]])),ISNUMBER(FIND(" mm ",Table2[[#This Row],[loc?]])))</f>
        <v>0</v>
      </c>
      <c r="Q2154" s="6" t="b">
        <f>AND(OR(ISNUMBER(FIND(" m ",Table2[[#This Row],[loc?]])),ISNUMBER(FIND(" mm ",Table2[[#This Row],[loc?]]))),SUBSTITUTE(SUBSTITUTE(Table2[[#This Row],[loc?]]," m ","")," mm ","")="")</f>
        <v>0</v>
      </c>
      <c r="R2154" s="36" cm="1">
        <f t="array" ref="R2154">AVERAGE(IF(Table2[[#This Row],[Min_aerobic_1]:[Min_aerobic_2]]="NA",0,Table2[[#This Row],[Min_aerobic_1]:[Min_aerobic_2]]))</f>
        <v>1.595772304154535E-4</v>
      </c>
    </row>
    <row r="2155" spans="1:18" x14ac:dyDescent="0.35">
      <c r="A2155" s="4" t="s">
        <v>6397</v>
      </c>
      <c r="B2155" s="4" t="s">
        <v>6398</v>
      </c>
      <c r="C2155" s="4" t="s">
        <v>6398</v>
      </c>
      <c r="D2155" s="6">
        <v>5.0656534303025601E-5</v>
      </c>
      <c r="E2155" s="6">
        <v>5.0970274085973198E-5</v>
      </c>
      <c r="F2155" s="6">
        <v>5.3693757303853202E-5</v>
      </c>
      <c r="G2155" s="6">
        <v>5.37091143023229E-5</v>
      </c>
      <c r="H2155" s="6">
        <v>6.0207662641694298E-5</v>
      </c>
      <c r="I2155" s="6">
        <v>6.08845658383117E-5</v>
      </c>
      <c r="J2155" s="6">
        <v>5.6841546988594799E-5</v>
      </c>
      <c r="K2155" s="6">
        <v>5.62820692129812E-5</v>
      </c>
      <c r="L2155" s="6">
        <v>5.9111613164725703E-5</v>
      </c>
      <c r="M2155" s="6">
        <v>5.77314805358725E-5</v>
      </c>
      <c r="N2155" s="4" t="b">
        <f>_xlfn.XLOOKUP(Table2[[#This Row],[Protein]],Table3[name],Table3[subloc_assigned],"")&lt;&gt;""</f>
        <v>0</v>
      </c>
      <c r="O2155" s="6" t="str" cm="1">
        <f t="array" ref="O2155">IF(Table2[[#This Row],[modeled?]]," "&amp;_xlfn.TEXTJOIN(" ",FALSE,_xlfn._xlws.FILTER(Table3[subloc_assigned],Table3[name]=Table2[[#This Row],[Protein]],""))&amp;" ","")</f>
        <v/>
      </c>
      <c r="P2155" s="6" t="b">
        <f>OR(ISNUMBER(FIND(" m ",Table2[[#This Row],[loc?]])),ISNUMBER(FIND(" mm ",Table2[[#This Row],[loc?]])))</f>
        <v>0</v>
      </c>
      <c r="Q2155" s="6" t="b">
        <f>AND(OR(ISNUMBER(FIND(" m ",Table2[[#This Row],[loc?]])),ISNUMBER(FIND(" mm ",Table2[[#This Row],[loc?]]))),SUBSTITUTE(SUBSTITUTE(Table2[[#This Row],[loc?]]," m ","")," mm ","")="")</f>
        <v>0</v>
      </c>
      <c r="R2155" s="36" cm="1">
        <f t="array" ref="R2155">AVERAGE(IF(Table2[[#This Row],[Min_aerobic_1]:[Min_aerobic_2]]="NA",0,Table2[[#This Row],[Min_aerobic_1]:[Min_aerobic_2]]))</f>
        <v>5.08134041944994E-5</v>
      </c>
    </row>
    <row r="2156" spans="1:18" x14ac:dyDescent="0.35">
      <c r="A2156" s="4" t="s">
        <v>6399</v>
      </c>
      <c r="B2156" s="4" t="s">
        <v>6400</v>
      </c>
      <c r="C2156" s="4" t="s">
        <v>6401</v>
      </c>
      <c r="D2156" s="6">
        <v>7.87372542261423E-6</v>
      </c>
      <c r="E2156" s="6">
        <v>6.7283361503206702E-6</v>
      </c>
      <c r="F2156" s="6">
        <v>8.3001270227445296E-6</v>
      </c>
      <c r="G2156" s="6">
        <v>8.1955099577158108E-6</v>
      </c>
      <c r="H2156" s="6">
        <v>5.7486068280016501E-6</v>
      </c>
      <c r="I2156" s="6">
        <v>5.9458835735476997E-6</v>
      </c>
      <c r="J2156" s="6">
        <v>6.1708294484051303E-6</v>
      </c>
      <c r="K2156" s="6">
        <v>6.89789651560702E-6</v>
      </c>
      <c r="L2156" s="6">
        <v>7.0600333354302602E-6</v>
      </c>
      <c r="M2156" s="6">
        <v>7.1384380736059001E-6</v>
      </c>
      <c r="N2156" s="4" t="b">
        <f>_xlfn.XLOOKUP(Table2[[#This Row],[Protein]],Table3[name],Table3[subloc_assigned],"")&lt;&gt;""</f>
        <v>0</v>
      </c>
      <c r="O2156" s="6" t="str" cm="1">
        <f t="array" ref="O2156">IF(Table2[[#This Row],[modeled?]]," "&amp;_xlfn.TEXTJOIN(" ",FALSE,_xlfn._xlws.FILTER(Table3[subloc_assigned],Table3[name]=Table2[[#This Row],[Protein]],""))&amp;" ","")</f>
        <v/>
      </c>
      <c r="P2156" s="6" t="b">
        <f>OR(ISNUMBER(FIND(" m ",Table2[[#This Row],[loc?]])),ISNUMBER(FIND(" mm ",Table2[[#This Row],[loc?]])))</f>
        <v>0</v>
      </c>
      <c r="Q2156" s="6" t="b">
        <f>AND(OR(ISNUMBER(FIND(" m ",Table2[[#This Row],[loc?]])),ISNUMBER(FIND(" mm ",Table2[[#This Row],[loc?]]))),SUBSTITUTE(SUBSTITUTE(Table2[[#This Row],[loc?]]," m ","")," mm ","")="")</f>
        <v>0</v>
      </c>
      <c r="R2156" s="36" cm="1">
        <f t="array" ref="R2156">AVERAGE(IF(Table2[[#This Row],[Min_aerobic_1]:[Min_aerobic_2]]="NA",0,Table2[[#This Row],[Min_aerobic_1]:[Min_aerobic_2]]))</f>
        <v>7.3010307864674501E-6</v>
      </c>
    </row>
    <row r="2157" spans="1:18" x14ac:dyDescent="0.35">
      <c r="A2157" s="4" t="s">
        <v>6402</v>
      </c>
      <c r="B2157" s="4" t="s">
        <v>6403</v>
      </c>
      <c r="C2157" s="4" t="s">
        <v>6404</v>
      </c>
      <c r="D2157" s="4" t="s">
        <v>19</v>
      </c>
      <c r="E2157" s="4" t="s">
        <v>19</v>
      </c>
      <c r="F2157" s="4" t="s">
        <v>19</v>
      </c>
      <c r="G2157" s="4" t="s">
        <v>19</v>
      </c>
      <c r="H2157" s="6">
        <v>9.6748251886321794E-5</v>
      </c>
      <c r="I2157" s="6">
        <v>9.0863415725397196E-5</v>
      </c>
      <c r="J2157" s="6">
        <v>9.4497549976514607E-5</v>
      </c>
      <c r="K2157" s="4">
        <v>1.29473584033907E-4</v>
      </c>
      <c r="L2157" s="4">
        <v>1.3619194012221599E-4</v>
      </c>
      <c r="M2157" s="4">
        <v>1.20459951529368E-4</v>
      </c>
      <c r="N2157" s="4" t="b">
        <f>_xlfn.XLOOKUP(Table2[[#This Row],[Protein]],Table3[name],Table3[subloc_assigned],"")&lt;&gt;""</f>
        <v>0</v>
      </c>
      <c r="O2157" s="6" t="str" cm="1">
        <f t="array" ref="O2157">IF(Table2[[#This Row],[modeled?]]," "&amp;_xlfn.TEXTJOIN(" ",FALSE,_xlfn._xlws.FILTER(Table3[subloc_assigned],Table3[name]=Table2[[#This Row],[Protein]],""))&amp;" ","")</f>
        <v/>
      </c>
      <c r="P2157" s="6" t="b">
        <f>OR(ISNUMBER(FIND(" m ",Table2[[#This Row],[loc?]])),ISNUMBER(FIND(" mm ",Table2[[#This Row],[loc?]])))</f>
        <v>0</v>
      </c>
      <c r="Q2157" s="6" t="b">
        <f>AND(OR(ISNUMBER(FIND(" m ",Table2[[#This Row],[loc?]])),ISNUMBER(FIND(" mm ",Table2[[#This Row],[loc?]]))),SUBSTITUTE(SUBSTITUTE(Table2[[#This Row],[loc?]]," m ","")," mm ","")="")</f>
        <v>0</v>
      </c>
      <c r="R2157" s="36" cm="1">
        <f t="array" ref="R2157">AVERAGE(IF(Table2[[#This Row],[Min_aerobic_1]:[Min_aerobic_2]]="NA",0,Table2[[#This Row],[Min_aerobic_1]:[Min_aerobic_2]]))</f>
        <v>0</v>
      </c>
    </row>
    <row r="2158" spans="1:18" x14ac:dyDescent="0.35">
      <c r="A2158" s="4" t="s">
        <v>6405</v>
      </c>
      <c r="B2158" s="4" t="s">
        <v>6406</v>
      </c>
      <c r="C2158" s="4" t="s">
        <v>6407</v>
      </c>
      <c r="D2158" s="6">
        <v>2.9928107431150399E-7</v>
      </c>
      <c r="E2158" s="6">
        <v>2.26538497133539E-7</v>
      </c>
      <c r="F2158" s="6">
        <v>3.0698754226619101E-7</v>
      </c>
      <c r="G2158" s="6">
        <v>3.0178922700796799E-7</v>
      </c>
      <c r="H2158" s="4" t="s">
        <v>19</v>
      </c>
      <c r="I2158" s="4" t="s">
        <v>19</v>
      </c>
      <c r="J2158" s="4" t="s">
        <v>19</v>
      </c>
      <c r="K2158" s="4" t="s">
        <v>19</v>
      </c>
      <c r="L2158" s="4" t="s">
        <v>19</v>
      </c>
      <c r="M2158" s="4" t="s">
        <v>19</v>
      </c>
      <c r="N2158" s="4" t="b">
        <f>_xlfn.XLOOKUP(Table2[[#This Row],[Protein]],Table3[name],Table3[subloc_assigned],"")&lt;&gt;""</f>
        <v>0</v>
      </c>
      <c r="O2158" s="6" t="str" cm="1">
        <f t="array" ref="O2158">IF(Table2[[#This Row],[modeled?]]," "&amp;_xlfn.TEXTJOIN(" ",FALSE,_xlfn._xlws.FILTER(Table3[subloc_assigned],Table3[name]=Table2[[#This Row],[Protein]],""))&amp;" ","")</f>
        <v/>
      </c>
      <c r="P2158" s="6" t="b">
        <f>OR(ISNUMBER(FIND(" m ",Table2[[#This Row],[loc?]])),ISNUMBER(FIND(" mm ",Table2[[#This Row],[loc?]])))</f>
        <v>0</v>
      </c>
      <c r="Q2158" s="6" t="b">
        <f>AND(OR(ISNUMBER(FIND(" m ",Table2[[#This Row],[loc?]])),ISNUMBER(FIND(" mm ",Table2[[#This Row],[loc?]]))),SUBSTITUTE(SUBSTITUTE(Table2[[#This Row],[loc?]]," m ","")," mm ","")="")</f>
        <v>0</v>
      </c>
      <c r="R2158" s="36" cm="1">
        <f t="array" ref="R2158">AVERAGE(IF(Table2[[#This Row],[Min_aerobic_1]:[Min_aerobic_2]]="NA",0,Table2[[#This Row],[Min_aerobic_1]:[Min_aerobic_2]]))</f>
        <v>2.6290978572252152E-7</v>
      </c>
    </row>
    <row r="2159" spans="1:18" x14ac:dyDescent="0.35">
      <c r="A2159" s="4" t="s">
        <v>6408</v>
      </c>
      <c r="B2159" s="4" t="s">
        <v>6409</v>
      </c>
      <c r="C2159" s="4" t="s">
        <v>6410</v>
      </c>
      <c r="D2159" s="6">
        <v>1.45838587525384E-5</v>
      </c>
      <c r="E2159" s="6">
        <v>1.6838012347194499E-5</v>
      </c>
      <c r="F2159" s="6">
        <v>2.3940766000974901E-5</v>
      </c>
      <c r="G2159" s="6">
        <v>2.24214603359038E-5</v>
      </c>
      <c r="H2159" s="6">
        <v>1.14801968179221E-5</v>
      </c>
      <c r="I2159" s="6">
        <v>1.24730217464808E-5</v>
      </c>
      <c r="J2159" s="6">
        <v>1.2476688578540101E-5</v>
      </c>
      <c r="K2159" s="6">
        <v>1.6495709382211501E-5</v>
      </c>
      <c r="L2159" s="6">
        <v>1.7111395959152499E-5</v>
      </c>
      <c r="M2159" s="6">
        <v>1.6644299755776101E-5</v>
      </c>
      <c r="N2159" s="4" t="b">
        <f>_xlfn.XLOOKUP(Table2[[#This Row],[Protein]],Table3[name],Table3[subloc_assigned],"")&lt;&gt;""</f>
        <v>0</v>
      </c>
      <c r="O2159" s="6" t="str" cm="1">
        <f t="array" ref="O2159">IF(Table2[[#This Row],[modeled?]]," "&amp;_xlfn.TEXTJOIN(" ",FALSE,_xlfn._xlws.FILTER(Table3[subloc_assigned],Table3[name]=Table2[[#This Row],[Protein]],""))&amp;" ","")</f>
        <v/>
      </c>
      <c r="P2159" s="6" t="b">
        <f>OR(ISNUMBER(FIND(" m ",Table2[[#This Row],[loc?]])),ISNUMBER(FIND(" mm ",Table2[[#This Row],[loc?]])))</f>
        <v>0</v>
      </c>
      <c r="Q2159" s="6" t="b">
        <f>AND(OR(ISNUMBER(FIND(" m ",Table2[[#This Row],[loc?]])),ISNUMBER(FIND(" mm ",Table2[[#This Row],[loc?]]))),SUBSTITUTE(SUBSTITUTE(Table2[[#This Row],[loc?]]," m ","")," mm ","")="")</f>
        <v>0</v>
      </c>
      <c r="R2159" s="36" cm="1">
        <f t="array" ref="R2159">AVERAGE(IF(Table2[[#This Row],[Min_aerobic_1]:[Min_aerobic_2]]="NA",0,Table2[[#This Row],[Min_aerobic_1]:[Min_aerobic_2]]))</f>
        <v>1.5710935549866449E-5</v>
      </c>
    </row>
    <row r="2160" spans="1:18" x14ac:dyDescent="0.35">
      <c r="A2160" s="4" t="s">
        <v>6411</v>
      </c>
      <c r="B2160" s="4" t="s">
        <v>6412</v>
      </c>
      <c r="C2160" s="4" t="s">
        <v>6413</v>
      </c>
      <c r="D2160" s="4" t="s">
        <v>19</v>
      </c>
      <c r="E2160" s="4" t="s">
        <v>19</v>
      </c>
      <c r="F2160" s="4" t="s">
        <v>19</v>
      </c>
      <c r="G2160" s="4" t="s">
        <v>19</v>
      </c>
      <c r="H2160" s="6">
        <v>2.1336748127990101E-6</v>
      </c>
      <c r="I2160" s="6">
        <v>2.2416845329692698E-6</v>
      </c>
      <c r="J2160" s="6">
        <v>2.3259484835230901E-6</v>
      </c>
      <c r="K2160" s="6">
        <v>2.0735806678564001E-6</v>
      </c>
      <c r="L2160" s="6">
        <v>2.1487054845248401E-6</v>
      </c>
      <c r="M2160" s="6">
        <v>2.5106200708655498E-6</v>
      </c>
      <c r="N2160" s="4" t="b">
        <f>_xlfn.XLOOKUP(Table2[[#This Row],[Protein]],Table3[name],Table3[subloc_assigned],"")&lt;&gt;""</f>
        <v>0</v>
      </c>
      <c r="O2160" s="6" t="str" cm="1">
        <f t="array" ref="O2160">IF(Table2[[#This Row],[modeled?]]," "&amp;_xlfn.TEXTJOIN(" ",FALSE,_xlfn._xlws.FILTER(Table3[subloc_assigned],Table3[name]=Table2[[#This Row],[Protein]],""))&amp;" ","")</f>
        <v/>
      </c>
      <c r="P2160" s="6" t="b">
        <f>OR(ISNUMBER(FIND(" m ",Table2[[#This Row],[loc?]])),ISNUMBER(FIND(" mm ",Table2[[#This Row],[loc?]])))</f>
        <v>0</v>
      </c>
      <c r="Q2160" s="6" t="b">
        <f>AND(OR(ISNUMBER(FIND(" m ",Table2[[#This Row],[loc?]])),ISNUMBER(FIND(" mm ",Table2[[#This Row],[loc?]]))),SUBSTITUTE(SUBSTITUTE(Table2[[#This Row],[loc?]]," m ","")," mm ","")="")</f>
        <v>0</v>
      </c>
      <c r="R2160" s="36" cm="1">
        <f t="array" ref="R2160">AVERAGE(IF(Table2[[#This Row],[Min_aerobic_1]:[Min_aerobic_2]]="NA",0,Table2[[#This Row],[Min_aerobic_1]:[Min_aerobic_2]]))</f>
        <v>0</v>
      </c>
    </row>
    <row r="2161" spans="1:18" x14ac:dyDescent="0.35">
      <c r="A2161" s="4" t="s">
        <v>6414</v>
      </c>
      <c r="B2161" s="4" t="s">
        <v>6415</v>
      </c>
      <c r="C2161" s="4" t="s">
        <v>6416</v>
      </c>
      <c r="D2161" s="4">
        <v>1.05892075086017E-4</v>
      </c>
      <c r="E2161" s="6">
        <v>8.7125013041001903E-5</v>
      </c>
      <c r="F2161" s="4">
        <v>1.64505300424203E-4</v>
      </c>
      <c r="G2161" s="4">
        <v>1.48522400061563E-4</v>
      </c>
      <c r="H2161" s="6">
        <v>7.9149886854599195E-5</v>
      </c>
      <c r="I2161" s="6">
        <v>8.1851502052558895E-5</v>
      </c>
      <c r="J2161" s="6">
        <v>8.2914155517815706E-5</v>
      </c>
      <c r="K2161" s="6">
        <v>8.7461860241094499E-5</v>
      </c>
      <c r="L2161" s="6">
        <v>9.4823423958199801E-5</v>
      </c>
      <c r="M2161" s="6">
        <v>9.6764097523907106E-5</v>
      </c>
      <c r="N2161" s="4" t="b">
        <f>_xlfn.XLOOKUP(Table2[[#This Row],[Protein]],Table3[name],Table3[subloc_assigned],"")&lt;&gt;""</f>
        <v>0</v>
      </c>
      <c r="O2161" s="6" t="str" cm="1">
        <f t="array" ref="O2161">IF(Table2[[#This Row],[modeled?]]," "&amp;_xlfn.TEXTJOIN(" ",FALSE,_xlfn._xlws.FILTER(Table3[subloc_assigned],Table3[name]=Table2[[#This Row],[Protein]],""))&amp;" ","")</f>
        <v/>
      </c>
      <c r="P2161" s="6" t="b">
        <f>OR(ISNUMBER(FIND(" m ",Table2[[#This Row],[loc?]])),ISNUMBER(FIND(" mm ",Table2[[#This Row],[loc?]])))</f>
        <v>0</v>
      </c>
      <c r="Q2161" s="6" t="b">
        <f>AND(OR(ISNUMBER(FIND(" m ",Table2[[#This Row],[loc?]])),ISNUMBER(FIND(" mm ",Table2[[#This Row],[loc?]]))),SUBSTITUTE(SUBSTITUTE(Table2[[#This Row],[loc?]]," m ","")," mm ","")="")</f>
        <v>0</v>
      </c>
      <c r="R2161" s="36" cm="1">
        <f t="array" ref="R2161">AVERAGE(IF(Table2[[#This Row],[Min_aerobic_1]:[Min_aerobic_2]]="NA",0,Table2[[#This Row],[Min_aerobic_1]:[Min_aerobic_2]]))</f>
        <v>9.6508544063509446E-5</v>
      </c>
    </row>
    <row r="2162" spans="1:18" x14ac:dyDescent="0.35">
      <c r="A2162" s="4" t="s">
        <v>6417</v>
      </c>
      <c r="B2162" s="4" t="s">
        <v>6418</v>
      </c>
      <c r="C2162" s="4" t="s">
        <v>6419</v>
      </c>
      <c r="D2162" s="6">
        <v>2.5227219447850301E-6</v>
      </c>
      <c r="E2162" s="6">
        <v>2.2376068929589899E-6</v>
      </c>
      <c r="F2162" s="6">
        <v>2.0184324514677198E-6</v>
      </c>
      <c r="G2162" s="6">
        <v>2.0388769996621398E-6</v>
      </c>
      <c r="H2162" s="6">
        <v>1.56496720491276E-6</v>
      </c>
      <c r="I2162" s="6">
        <v>1.5434249830792399E-6</v>
      </c>
      <c r="J2162" s="6">
        <v>1.4938634940225501E-6</v>
      </c>
      <c r="K2162" s="6">
        <v>1.3329072719330599E-6</v>
      </c>
      <c r="L2162" s="6">
        <v>1.38831027556966E-6</v>
      </c>
      <c r="M2162" s="6">
        <v>1.4211190550146399E-6</v>
      </c>
      <c r="N2162" s="4" t="b">
        <f>_xlfn.XLOOKUP(Table2[[#This Row],[Protein]],Table3[name],Table3[subloc_assigned],"")&lt;&gt;""</f>
        <v>1</v>
      </c>
      <c r="O2162" s="6" t="str" cm="1">
        <f t="array" ref="O2162">IF(Table2[[#This Row],[modeled?]]," "&amp;_xlfn.TEXTJOIN(" ",FALSE,_xlfn._xlws.FILTER(Table3[subloc_assigned],Table3[name]=Table2[[#This Row],[Protein]],""))&amp;" ","")</f>
        <v xml:space="preserve"> rm </v>
      </c>
      <c r="P2162" s="6" t="b">
        <f>OR(ISNUMBER(FIND(" m ",Table2[[#This Row],[loc?]])),ISNUMBER(FIND(" mm ",Table2[[#This Row],[loc?]])))</f>
        <v>0</v>
      </c>
      <c r="Q2162" s="6" t="b">
        <f>AND(OR(ISNUMBER(FIND(" m ",Table2[[#This Row],[loc?]])),ISNUMBER(FIND(" mm ",Table2[[#This Row],[loc?]]))),SUBSTITUTE(SUBSTITUTE(Table2[[#This Row],[loc?]]," m ","")," mm ","")="")</f>
        <v>0</v>
      </c>
      <c r="R2162" s="36" cm="1">
        <f t="array" ref="R2162">AVERAGE(IF(Table2[[#This Row],[Min_aerobic_1]:[Min_aerobic_2]]="NA",0,Table2[[#This Row],[Min_aerobic_1]:[Min_aerobic_2]]))</f>
        <v>2.3801644188720102E-6</v>
      </c>
    </row>
    <row r="2163" spans="1:18" x14ac:dyDescent="0.35">
      <c r="A2163" s="4" t="s">
        <v>6420</v>
      </c>
      <c r="B2163" s="4" t="s">
        <v>6421</v>
      </c>
      <c r="C2163" s="4" t="s">
        <v>6422</v>
      </c>
      <c r="D2163" s="4" t="s">
        <v>19</v>
      </c>
      <c r="E2163" s="4" t="s">
        <v>19</v>
      </c>
      <c r="F2163" s="4" t="s">
        <v>19</v>
      </c>
      <c r="G2163" s="4" t="s">
        <v>19</v>
      </c>
      <c r="H2163" s="6">
        <v>2.4632924895585199E-6</v>
      </c>
      <c r="I2163" s="6">
        <v>2.2524520267836299E-6</v>
      </c>
      <c r="J2163" s="6">
        <v>2.5547182604145401E-6</v>
      </c>
      <c r="K2163" s="6">
        <v>3.0183926211335398E-6</v>
      </c>
      <c r="L2163" s="6">
        <v>3.05020544045651E-6</v>
      </c>
      <c r="M2163" s="6">
        <v>2.7579292034695401E-6</v>
      </c>
      <c r="N2163" s="4" t="b">
        <f>_xlfn.XLOOKUP(Table2[[#This Row],[Protein]],Table3[name],Table3[subloc_assigned],"")&lt;&gt;""</f>
        <v>0</v>
      </c>
      <c r="O2163" s="6" t="str" cm="1">
        <f t="array" ref="O2163">IF(Table2[[#This Row],[modeled?]]," "&amp;_xlfn.TEXTJOIN(" ",FALSE,_xlfn._xlws.FILTER(Table3[subloc_assigned],Table3[name]=Table2[[#This Row],[Protein]],""))&amp;" ","")</f>
        <v/>
      </c>
      <c r="P2163" s="6" t="b">
        <f>OR(ISNUMBER(FIND(" m ",Table2[[#This Row],[loc?]])),ISNUMBER(FIND(" mm ",Table2[[#This Row],[loc?]])))</f>
        <v>0</v>
      </c>
      <c r="Q2163" s="6" t="b">
        <f>AND(OR(ISNUMBER(FIND(" m ",Table2[[#This Row],[loc?]])),ISNUMBER(FIND(" mm ",Table2[[#This Row],[loc?]]))),SUBSTITUTE(SUBSTITUTE(Table2[[#This Row],[loc?]]," m ","")," mm ","")="")</f>
        <v>0</v>
      </c>
      <c r="R2163" s="36" cm="1">
        <f t="array" ref="R2163">AVERAGE(IF(Table2[[#This Row],[Min_aerobic_1]:[Min_aerobic_2]]="NA",0,Table2[[#This Row],[Min_aerobic_1]:[Min_aerobic_2]]))</f>
        <v>0</v>
      </c>
    </row>
    <row r="2164" spans="1:18" x14ac:dyDescent="0.35">
      <c r="A2164" s="4" t="s">
        <v>6423</v>
      </c>
      <c r="B2164" s="4" t="s">
        <v>6424</v>
      </c>
      <c r="C2164" s="4" t="s">
        <v>6425</v>
      </c>
      <c r="D2164" s="4" t="s">
        <v>19</v>
      </c>
      <c r="E2164" s="4" t="s">
        <v>19</v>
      </c>
      <c r="F2164" s="4" t="s">
        <v>19</v>
      </c>
      <c r="G2164" s="4" t="s">
        <v>19</v>
      </c>
      <c r="H2164" s="6">
        <v>2.70738111282736E-6</v>
      </c>
      <c r="I2164" s="6">
        <v>2.7717444213842901E-6</v>
      </c>
      <c r="J2164" s="6">
        <v>2.7847385292801698E-6</v>
      </c>
      <c r="K2164" s="6">
        <v>3.0134374166280101E-6</v>
      </c>
      <c r="L2164" s="6">
        <v>3.2329866197244301E-6</v>
      </c>
      <c r="M2164" s="6">
        <v>2.9400481124472502E-6</v>
      </c>
      <c r="N2164" s="4" t="b">
        <f>_xlfn.XLOOKUP(Table2[[#This Row],[Protein]],Table3[name],Table3[subloc_assigned],"")&lt;&gt;""</f>
        <v>0</v>
      </c>
      <c r="O2164" s="6" t="str" cm="1">
        <f t="array" ref="O2164">IF(Table2[[#This Row],[modeled?]]," "&amp;_xlfn.TEXTJOIN(" ",FALSE,_xlfn._xlws.FILTER(Table3[subloc_assigned],Table3[name]=Table2[[#This Row],[Protein]],""))&amp;" ","")</f>
        <v/>
      </c>
      <c r="P2164" s="6" t="b">
        <f>OR(ISNUMBER(FIND(" m ",Table2[[#This Row],[loc?]])),ISNUMBER(FIND(" mm ",Table2[[#This Row],[loc?]])))</f>
        <v>0</v>
      </c>
      <c r="Q2164" s="6" t="b">
        <f>AND(OR(ISNUMBER(FIND(" m ",Table2[[#This Row],[loc?]])),ISNUMBER(FIND(" mm ",Table2[[#This Row],[loc?]]))),SUBSTITUTE(SUBSTITUTE(Table2[[#This Row],[loc?]]," m ","")," mm ","")="")</f>
        <v>0</v>
      </c>
      <c r="R2164" s="36" cm="1">
        <f t="array" ref="R2164">AVERAGE(IF(Table2[[#This Row],[Min_aerobic_1]:[Min_aerobic_2]]="NA",0,Table2[[#This Row],[Min_aerobic_1]:[Min_aerobic_2]]))</f>
        <v>0</v>
      </c>
    </row>
    <row r="2165" spans="1:18" x14ac:dyDescent="0.35">
      <c r="A2165" s="4" t="s">
        <v>6426</v>
      </c>
      <c r="B2165" s="4" t="s">
        <v>6427</v>
      </c>
      <c r="C2165" s="4" t="s">
        <v>6428</v>
      </c>
      <c r="D2165" s="4" t="s">
        <v>19</v>
      </c>
      <c r="E2165" s="4" t="s">
        <v>19</v>
      </c>
      <c r="F2165" s="4" t="s">
        <v>19</v>
      </c>
      <c r="G2165" s="4" t="s">
        <v>19</v>
      </c>
      <c r="H2165" s="6">
        <v>1.6627878732971501E-6</v>
      </c>
      <c r="I2165" s="6">
        <v>1.51765209649024E-6</v>
      </c>
      <c r="J2165" s="6">
        <v>1.86657286129614E-6</v>
      </c>
      <c r="K2165" s="6">
        <v>2.2196576322282002E-6</v>
      </c>
      <c r="L2165" s="6">
        <v>2.2380191311488E-6</v>
      </c>
      <c r="M2165" s="6">
        <v>1.7902290218544201E-6</v>
      </c>
      <c r="N2165" s="4" t="b">
        <f>_xlfn.XLOOKUP(Table2[[#This Row],[Protein]],Table3[name],Table3[subloc_assigned],"")&lt;&gt;""</f>
        <v>0</v>
      </c>
      <c r="O2165" s="6" t="str" cm="1">
        <f t="array" ref="O2165">IF(Table2[[#This Row],[modeled?]]," "&amp;_xlfn.TEXTJOIN(" ",FALSE,_xlfn._xlws.FILTER(Table3[subloc_assigned],Table3[name]=Table2[[#This Row],[Protein]],""))&amp;" ","")</f>
        <v/>
      </c>
      <c r="P2165" s="6" t="b">
        <f>OR(ISNUMBER(FIND(" m ",Table2[[#This Row],[loc?]])),ISNUMBER(FIND(" mm ",Table2[[#This Row],[loc?]])))</f>
        <v>0</v>
      </c>
      <c r="Q2165" s="6" t="b">
        <f>AND(OR(ISNUMBER(FIND(" m ",Table2[[#This Row],[loc?]])),ISNUMBER(FIND(" mm ",Table2[[#This Row],[loc?]]))),SUBSTITUTE(SUBSTITUTE(Table2[[#This Row],[loc?]]," m ","")," mm ","")="")</f>
        <v>0</v>
      </c>
      <c r="R2165" s="36" cm="1">
        <f t="array" ref="R2165">AVERAGE(IF(Table2[[#This Row],[Min_aerobic_1]:[Min_aerobic_2]]="NA",0,Table2[[#This Row],[Min_aerobic_1]:[Min_aerobic_2]]))</f>
        <v>0</v>
      </c>
    </row>
    <row r="2166" spans="1:18" x14ac:dyDescent="0.35">
      <c r="A2166" s="4" t="s">
        <v>6429</v>
      </c>
      <c r="B2166" s="4" t="s">
        <v>6430</v>
      </c>
      <c r="C2166" s="4" t="s">
        <v>6431</v>
      </c>
      <c r="D2166" s="4">
        <v>2.0894882594013701E-4</v>
      </c>
      <c r="E2166" s="4">
        <v>1.70702877368393E-4</v>
      </c>
      <c r="F2166" s="4">
        <v>2.3999003253495299E-4</v>
      </c>
      <c r="G2166" s="4">
        <v>2.30521457600126E-4</v>
      </c>
      <c r="H2166" s="4">
        <v>2.2437712035198399E-4</v>
      </c>
      <c r="I2166" s="4">
        <v>2.0444863267231301E-4</v>
      </c>
      <c r="J2166" s="4">
        <v>2.39415519706392E-4</v>
      </c>
      <c r="K2166" s="4">
        <v>2.44808300889151E-4</v>
      </c>
      <c r="L2166" s="4">
        <v>2.5438733755860001E-4</v>
      </c>
      <c r="M2166" s="4">
        <v>2.4355173407161101E-4</v>
      </c>
      <c r="N2166" s="4" t="b">
        <f>_xlfn.XLOOKUP(Table2[[#This Row],[Protein]],Table3[name],Table3[subloc_assigned],"")&lt;&gt;""</f>
        <v>0</v>
      </c>
      <c r="O2166" s="6" t="str" cm="1">
        <f t="array" ref="O2166">IF(Table2[[#This Row],[modeled?]]," "&amp;_xlfn.TEXTJOIN(" ",FALSE,_xlfn._xlws.FILTER(Table3[subloc_assigned],Table3[name]=Table2[[#This Row],[Protein]],""))&amp;" ","")</f>
        <v/>
      </c>
      <c r="P2166" s="6" t="b">
        <f>OR(ISNUMBER(FIND(" m ",Table2[[#This Row],[loc?]])),ISNUMBER(FIND(" mm ",Table2[[#This Row],[loc?]])))</f>
        <v>0</v>
      </c>
      <c r="Q2166" s="6" t="b">
        <f>AND(OR(ISNUMBER(FIND(" m ",Table2[[#This Row],[loc?]])),ISNUMBER(FIND(" mm ",Table2[[#This Row],[loc?]]))),SUBSTITUTE(SUBSTITUTE(Table2[[#This Row],[loc?]]," m ","")," mm ","")="")</f>
        <v>0</v>
      </c>
      <c r="R2166" s="36" cm="1">
        <f t="array" ref="R2166">AVERAGE(IF(Table2[[#This Row],[Min_aerobic_1]:[Min_aerobic_2]]="NA",0,Table2[[#This Row],[Min_aerobic_1]:[Min_aerobic_2]]))</f>
        <v>1.8982585165426501E-4</v>
      </c>
    </row>
    <row r="2167" spans="1:18" x14ac:dyDescent="0.35">
      <c r="A2167" s="4" t="s">
        <v>6432</v>
      </c>
      <c r="B2167" s="4" t="s">
        <v>6433</v>
      </c>
      <c r="C2167" s="4" t="s">
        <v>6434</v>
      </c>
      <c r="D2167" s="6">
        <v>1.9507968311155899E-5</v>
      </c>
      <c r="E2167" s="6">
        <v>2.1730423333376299E-5</v>
      </c>
      <c r="F2167" s="6">
        <v>2.3606538426076701E-5</v>
      </c>
      <c r="G2167" s="6">
        <v>2.3049534930842199E-5</v>
      </c>
      <c r="H2167" s="6">
        <v>6.5485961222520003E-6</v>
      </c>
      <c r="I2167" s="6">
        <v>7.0267966691355497E-6</v>
      </c>
      <c r="J2167" s="6">
        <v>6.7254854012026697E-6</v>
      </c>
      <c r="K2167" s="6">
        <v>8.8732105280859206E-6</v>
      </c>
      <c r="L2167" s="6">
        <v>9.6229577043009295E-6</v>
      </c>
      <c r="M2167" s="6">
        <v>9.2850047503454502E-6</v>
      </c>
      <c r="N2167" s="4" t="b">
        <f>_xlfn.XLOOKUP(Table2[[#This Row],[Protein]],Table3[name],Table3[subloc_assigned],"")&lt;&gt;""</f>
        <v>0</v>
      </c>
      <c r="O2167" s="6" t="str" cm="1">
        <f t="array" ref="O2167">IF(Table2[[#This Row],[modeled?]]," "&amp;_xlfn.TEXTJOIN(" ",FALSE,_xlfn._xlws.FILTER(Table3[subloc_assigned],Table3[name]=Table2[[#This Row],[Protein]],""))&amp;" ","")</f>
        <v/>
      </c>
      <c r="P2167" s="6" t="b">
        <f>OR(ISNUMBER(FIND(" m ",Table2[[#This Row],[loc?]])),ISNUMBER(FIND(" mm ",Table2[[#This Row],[loc?]])))</f>
        <v>0</v>
      </c>
      <c r="Q2167" s="6" t="b">
        <f>AND(OR(ISNUMBER(FIND(" m ",Table2[[#This Row],[loc?]])),ISNUMBER(FIND(" mm ",Table2[[#This Row],[loc?]]))),SUBSTITUTE(SUBSTITUTE(Table2[[#This Row],[loc?]]," m ","")," mm ","")="")</f>
        <v>0</v>
      </c>
      <c r="R2167" s="36" cm="1">
        <f t="array" ref="R2167">AVERAGE(IF(Table2[[#This Row],[Min_aerobic_1]:[Min_aerobic_2]]="NA",0,Table2[[#This Row],[Min_aerobic_1]:[Min_aerobic_2]]))</f>
        <v>2.0619195822266097E-5</v>
      </c>
    </row>
    <row r="2168" spans="1:18" x14ac:dyDescent="0.35">
      <c r="A2168" s="4" t="s">
        <v>6435</v>
      </c>
      <c r="B2168" s="4" t="s">
        <v>6436</v>
      </c>
      <c r="C2168" s="4" t="s">
        <v>6437</v>
      </c>
      <c r="D2168" s="6">
        <v>3.9392551347475504E-6</v>
      </c>
      <c r="E2168" s="6">
        <v>3.68233204891473E-6</v>
      </c>
      <c r="F2168" s="6">
        <v>4.3130897267984502E-6</v>
      </c>
      <c r="G2168" s="6">
        <v>3.7821600887887499E-6</v>
      </c>
      <c r="H2168" s="6">
        <v>1.01006906222903E-6</v>
      </c>
      <c r="I2168" s="6">
        <v>9.95766706201658E-7</v>
      </c>
      <c r="J2168" s="6">
        <v>1.0653048488434801E-6</v>
      </c>
      <c r="K2168" s="6">
        <v>1.25557540898706E-6</v>
      </c>
      <c r="L2168" s="6">
        <v>1.2830087078070801E-6</v>
      </c>
      <c r="M2168" s="6">
        <v>1.2936218163466799E-6</v>
      </c>
      <c r="N2168" s="4" t="b">
        <f>_xlfn.XLOOKUP(Table2[[#This Row],[Protein]],Table3[name],Table3[subloc_assigned],"")&lt;&gt;""</f>
        <v>0</v>
      </c>
      <c r="O2168" s="6" t="str" cm="1">
        <f t="array" ref="O2168">IF(Table2[[#This Row],[modeled?]]," "&amp;_xlfn.TEXTJOIN(" ",FALSE,_xlfn._xlws.FILTER(Table3[subloc_assigned],Table3[name]=Table2[[#This Row],[Protein]],""))&amp;" ","")</f>
        <v/>
      </c>
      <c r="P2168" s="6" t="b">
        <f>OR(ISNUMBER(FIND(" m ",Table2[[#This Row],[loc?]])),ISNUMBER(FIND(" mm ",Table2[[#This Row],[loc?]])))</f>
        <v>0</v>
      </c>
      <c r="Q2168" s="6" t="b">
        <f>AND(OR(ISNUMBER(FIND(" m ",Table2[[#This Row],[loc?]])),ISNUMBER(FIND(" mm ",Table2[[#This Row],[loc?]]))),SUBSTITUTE(SUBSTITUTE(Table2[[#This Row],[loc?]]," m ","")," mm ","")="")</f>
        <v>0</v>
      </c>
      <c r="R2168" s="36" cm="1">
        <f t="array" ref="R2168">AVERAGE(IF(Table2[[#This Row],[Min_aerobic_1]:[Min_aerobic_2]]="NA",0,Table2[[#This Row],[Min_aerobic_1]:[Min_aerobic_2]]))</f>
        <v>3.8107935918311402E-6</v>
      </c>
    </row>
    <row r="2169" spans="1:18" x14ac:dyDescent="0.35">
      <c r="A2169" s="4" t="s">
        <v>6438</v>
      </c>
      <c r="B2169" s="4" t="s">
        <v>6439</v>
      </c>
      <c r="C2169" s="4" t="s">
        <v>6440</v>
      </c>
      <c r="D2169" s="6">
        <v>2.7385930964603401E-5</v>
      </c>
      <c r="E2169" s="6">
        <v>2.44038742743217E-5</v>
      </c>
      <c r="F2169" s="6">
        <v>2.6324673599258698E-5</v>
      </c>
      <c r="G2169" s="6">
        <v>2.69445795501272E-5</v>
      </c>
      <c r="H2169" s="6">
        <v>4.1405991671334101E-5</v>
      </c>
      <c r="I2169" s="6">
        <v>3.7902660328404902E-5</v>
      </c>
      <c r="J2169" s="6">
        <v>4.0022784660259697E-5</v>
      </c>
      <c r="K2169" s="6">
        <v>3.7017663872990098E-5</v>
      </c>
      <c r="L2169" s="6">
        <v>3.9460094547821698E-5</v>
      </c>
      <c r="M2169" s="6">
        <v>3.7096652177023403E-5</v>
      </c>
      <c r="N2169" s="4" t="b">
        <f>_xlfn.XLOOKUP(Table2[[#This Row],[Protein]],Table3[name],Table3[subloc_assigned],"")&lt;&gt;""</f>
        <v>0</v>
      </c>
      <c r="O2169" s="6" t="str" cm="1">
        <f t="array" ref="O2169">IF(Table2[[#This Row],[modeled?]]," "&amp;_xlfn.TEXTJOIN(" ",FALSE,_xlfn._xlws.FILTER(Table3[subloc_assigned],Table3[name]=Table2[[#This Row],[Protein]],""))&amp;" ","")</f>
        <v/>
      </c>
      <c r="P2169" s="6" t="b">
        <f>OR(ISNUMBER(FIND(" m ",Table2[[#This Row],[loc?]])),ISNUMBER(FIND(" mm ",Table2[[#This Row],[loc?]])))</f>
        <v>0</v>
      </c>
      <c r="Q2169" s="6" t="b">
        <f>AND(OR(ISNUMBER(FIND(" m ",Table2[[#This Row],[loc?]])),ISNUMBER(FIND(" mm ",Table2[[#This Row],[loc?]]))),SUBSTITUTE(SUBSTITUTE(Table2[[#This Row],[loc?]]," m ","")," mm ","")="")</f>
        <v>0</v>
      </c>
      <c r="R2169" s="36" cm="1">
        <f t="array" ref="R2169">AVERAGE(IF(Table2[[#This Row],[Min_aerobic_1]:[Min_aerobic_2]]="NA",0,Table2[[#This Row],[Min_aerobic_1]:[Min_aerobic_2]]))</f>
        <v>2.5894902619462551E-5</v>
      </c>
    </row>
    <row r="2170" spans="1:18" x14ac:dyDescent="0.35">
      <c r="A2170" s="4" t="s">
        <v>6441</v>
      </c>
      <c r="B2170" s="4" t="s">
        <v>6442</v>
      </c>
      <c r="C2170" s="4" t="s">
        <v>6443</v>
      </c>
      <c r="D2170" s="6">
        <v>6.5704633222064598E-6</v>
      </c>
      <c r="E2170" s="6">
        <v>6.2867676784536399E-6</v>
      </c>
      <c r="F2170" s="6">
        <v>7.6472954551129406E-6</v>
      </c>
      <c r="G2170" s="6">
        <v>7.3190730732307097E-6</v>
      </c>
      <c r="H2170" s="6">
        <v>1.12461843034664E-5</v>
      </c>
      <c r="I2170" s="6">
        <v>1.1248970949754599E-5</v>
      </c>
      <c r="J2170" s="6">
        <v>1.17772867716797E-5</v>
      </c>
      <c r="K2170" s="6">
        <v>1.35259045368086E-5</v>
      </c>
      <c r="L2170" s="6">
        <v>1.3720739439318701E-5</v>
      </c>
      <c r="M2170" s="6">
        <v>1.3352147281106001E-5</v>
      </c>
      <c r="N2170" s="4" t="b">
        <f>_xlfn.XLOOKUP(Table2[[#This Row],[Protein]],Table3[name],Table3[subloc_assigned],"")&lt;&gt;""</f>
        <v>0</v>
      </c>
      <c r="O2170" s="6" t="str" cm="1">
        <f t="array" ref="O2170">IF(Table2[[#This Row],[modeled?]]," "&amp;_xlfn.TEXTJOIN(" ",FALSE,_xlfn._xlws.FILTER(Table3[subloc_assigned],Table3[name]=Table2[[#This Row],[Protein]],""))&amp;" ","")</f>
        <v/>
      </c>
      <c r="P2170" s="6" t="b">
        <f>OR(ISNUMBER(FIND(" m ",Table2[[#This Row],[loc?]])),ISNUMBER(FIND(" mm ",Table2[[#This Row],[loc?]])))</f>
        <v>0</v>
      </c>
      <c r="Q2170" s="6" t="b">
        <f>AND(OR(ISNUMBER(FIND(" m ",Table2[[#This Row],[loc?]])),ISNUMBER(FIND(" mm ",Table2[[#This Row],[loc?]]))),SUBSTITUTE(SUBSTITUTE(Table2[[#This Row],[loc?]]," m ","")," mm ","")="")</f>
        <v>0</v>
      </c>
      <c r="R2170" s="36" cm="1">
        <f t="array" ref="R2170">AVERAGE(IF(Table2[[#This Row],[Min_aerobic_1]:[Min_aerobic_2]]="NA",0,Table2[[#This Row],[Min_aerobic_1]:[Min_aerobic_2]]))</f>
        <v>6.4286155003300503E-6</v>
      </c>
    </row>
    <row r="2171" spans="1:18" x14ac:dyDescent="0.35">
      <c r="A2171" s="4" t="s">
        <v>6444</v>
      </c>
      <c r="B2171" s="4" t="s">
        <v>6445</v>
      </c>
      <c r="C2171" s="4" t="s">
        <v>6446</v>
      </c>
      <c r="D2171" s="6">
        <v>7.4511876829986702E-5</v>
      </c>
      <c r="E2171" s="6">
        <v>6.84271139830272E-5</v>
      </c>
      <c r="F2171" s="6">
        <v>8.9351707469614595E-5</v>
      </c>
      <c r="G2171" s="6">
        <v>8.8502730123229996E-5</v>
      </c>
      <c r="H2171" s="6">
        <v>8.0173250732707606E-5</v>
      </c>
      <c r="I2171" s="6">
        <v>7.9599065798981994E-5</v>
      </c>
      <c r="J2171" s="6">
        <v>8.3829358891536606E-5</v>
      </c>
      <c r="K2171" s="4">
        <v>1.01304867774798E-4</v>
      </c>
      <c r="L2171" s="4">
        <v>1.04567997595025E-4</v>
      </c>
      <c r="M2171" s="4">
        <v>1.03616936838445E-4</v>
      </c>
      <c r="N2171" s="4" t="b">
        <f>_xlfn.XLOOKUP(Table2[[#This Row],[Protein]],Table3[name],Table3[subloc_assigned],"")&lt;&gt;""</f>
        <v>0</v>
      </c>
      <c r="O2171" s="6" t="str" cm="1">
        <f t="array" ref="O2171">IF(Table2[[#This Row],[modeled?]]," "&amp;_xlfn.TEXTJOIN(" ",FALSE,_xlfn._xlws.FILTER(Table3[subloc_assigned],Table3[name]=Table2[[#This Row],[Protein]],""))&amp;" ","")</f>
        <v/>
      </c>
      <c r="P2171" s="6" t="b">
        <f>OR(ISNUMBER(FIND(" m ",Table2[[#This Row],[loc?]])),ISNUMBER(FIND(" mm ",Table2[[#This Row],[loc?]])))</f>
        <v>0</v>
      </c>
      <c r="Q2171" s="6" t="b">
        <f>AND(OR(ISNUMBER(FIND(" m ",Table2[[#This Row],[loc?]])),ISNUMBER(FIND(" mm ",Table2[[#This Row],[loc?]]))),SUBSTITUTE(SUBSTITUTE(Table2[[#This Row],[loc?]]," m ","")," mm ","")="")</f>
        <v>0</v>
      </c>
      <c r="R2171" s="36" cm="1">
        <f t="array" ref="R2171">AVERAGE(IF(Table2[[#This Row],[Min_aerobic_1]:[Min_aerobic_2]]="NA",0,Table2[[#This Row],[Min_aerobic_1]:[Min_aerobic_2]]))</f>
        <v>7.1469495406506944E-5</v>
      </c>
    </row>
    <row r="2172" spans="1:18" x14ac:dyDescent="0.35">
      <c r="A2172" s="4" t="s">
        <v>6447</v>
      </c>
      <c r="B2172" s="4" t="s">
        <v>6448</v>
      </c>
      <c r="C2172" s="4" t="s">
        <v>6449</v>
      </c>
      <c r="D2172" s="6">
        <v>8.2183676729741603E-5</v>
      </c>
      <c r="E2172" s="6">
        <v>8.2905665175778302E-5</v>
      </c>
      <c r="F2172" s="6">
        <v>2.0276020359598498E-5</v>
      </c>
      <c r="G2172" s="6">
        <v>2.0842976583779401E-5</v>
      </c>
      <c r="H2172" s="4">
        <v>1.67561630293012E-4</v>
      </c>
      <c r="I2172" s="4">
        <v>1.7023165725636499E-4</v>
      </c>
      <c r="J2172" s="4">
        <v>1.70618321817167E-4</v>
      </c>
      <c r="K2172" s="6">
        <v>5.5250616456118798E-5</v>
      </c>
      <c r="L2172" s="6">
        <v>5.9325140024318101E-5</v>
      </c>
      <c r="M2172" s="6">
        <v>6.1704572466183199E-5</v>
      </c>
      <c r="N2172" s="4" t="b">
        <f>_xlfn.XLOOKUP(Table2[[#This Row],[Protein]],Table3[name],Table3[subloc_assigned],"")&lt;&gt;""</f>
        <v>1</v>
      </c>
      <c r="O2172" s="6" t="str" cm="1">
        <f t="array" ref="O2172">IF(Table2[[#This Row],[modeled?]]," "&amp;_xlfn.TEXTJOIN(" ",FALSE,_xlfn._xlws.FILTER(Table3[subloc_assigned],Table3[name]=Table2[[#This Row],[Protein]],""))&amp;" ","")</f>
        <v xml:space="preserve"> c </v>
      </c>
      <c r="P2172" s="6" t="b">
        <f>OR(ISNUMBER(FIND(" m ",Table2[[#This Row],[loc?]])),ISNUMBER(FIND(" mm ",Table2[[#This Row],[loc?]])))</f>
        <v>0</v>
      </c>
      <c r="Q2172" s="6" t="b">
        <f>AND(OR(ISNUMBER(FIND(" m ",Table2[[#This Row],[loc?]])),ISNUMBER(FIND(" mm ",Table2[[#This Row],[loc?]]))),SUBSTITUTE(SUBSTITUTE(Table2[[#This Row],[loc?]]," m ","")," mm ","")="")</f>
        <v>0</v>
      </c>
      <c r="R2172" s="36" cm="1">
        <f t="array" ref="R2172">AVERAGE(IF(Table2[[#This Row],[Min_aerobic_1]:[Min_aerobic_2]]="NA",0,Table2[[#This Row],[Min_aerobic_1]:[Min_aerobic_2]]))</f>
        <v>8.2544670952759946E-5</v>
      </c>
    </row>
    <row r="2173" spans="1:18" x14ac:dyDescent="0.35">
      <c r="A2173" s="4" t="s">
        <v>6450</v>
      </c>
      <c r="B2173" s="4" t="s">
        <v>6451</v>
      </c>
      <c r="C2173" s="4" t="s">
        <v>6452</v>
      </c>
      <c r="D2173" s="6">
        <v>1.87331561736536E-6</v>
      </c>
      <c r="E2173" s="6">
        <v>1.5316125978917001E-6</v>
      </c>
      <c r="F2173" s="6">
        <v>2.2645212506503098E-6</v>
      </c>
      <c r="G2173" s="6">
        <v>2.2870546184820401E-6</v>
      </c>
      <c r="H2173" s="6">
        <v>2.3204241890057698E-6</v>
      </c>
      <c r="I2173" s="6">
        <v>3.3083203336509898E-6</v>
      </c>
      <c r="J2173" s="6">
        <v>2.14232460036798E-6</v>
      </c>
      <c r="K2173" s="6">
        <v>2.3634839216108398E-6</v>
      </c>
      <c r="L2173" s="6">
        <v>2.5300761866428899E-6</v>
      </c>
      <c r="M2173" s="6">
        <v>2.5103159097320401E-6</v>
      </c>
      <c r="N2173" s="4" t="b">
        <f>_xlfn.XLOOKUP(Table2[[#This Row],[Protein]],Table3[name],Table3[subloc_assigned],"")&lt;&gt;""</f>
        <v>0</v>
      </c>
      <c r="O2173" s="6" t="str" cm="1">
        <f t="array" ref="O2173">IF(Table2[[#This Row],[modeled?]]," "&amp;_xlfn.TEXTJOIN(" ",FALSE,_xlfn._xlws.FILTER(Table3[subloc_assigned],Table3[name]=Table2[[#This Row],[Protein]],""))&amp;" ","")</f>
        <v/>
      </c>
      <c r="P2173" s="6" t="b">
        <f>OR(ISNUMBER(FIND(" m ",Table2[[#This Row],[loc?]])),ISNUMBER(FIND(" mm ",Table2[[#This Row],[loc?]])))</f>
        <v>0</v>
      </c>
      <c r="Q2173" s="6" t="b">
        <f>AND(OR(ISNUMBER(FIND(" m ",Table2[[#This Row],[loc?]])),ISNUMBER(FIND(" mm ",Table2[[#This Row],[loc?]]))),SUBSTITUTE(SUBSTITUTE(Table2[[#This Row],[loc?]]," m ","")," mm ","")="")</f>
        <v>0</v>
      </c>
      <c r="R2173" s="36" cm="1">
        <f t="array" ref="R2173">AVERAGE(IF(Table2[[#This Row],[Min_aerobic_1]:[Min_aerobic_2]]="NA",0,Table2[[#This Row],[Min_aerobic_1]:[Min_aerobic_2]]))</f>
        <v>1.7024641076285299E-6</v>
      </c>
    </row>
    <row r="2174" spans="1:18" x14ac:dyDescent="0.35">
      <c r="A2174" s="4" t="s">
        <v>6453</v>
      </c>
      <c r="B2174" s="4" t="s">
        <v>6454</v>
      </c>
      <c r="C2174" s="4" t="s">
        <v>6454</v>
      </c>
      <c r="D2174" s="4">
        <v>1.0643205536968001E-4</v>
      </c>
      <c r="E2174" s="6">
        <v>9.8782085569837705E-5</v>
      </c>
      <c r="F2174" s="4">
        <v>1.27851617738798E-4</v>
      </c>
      <c r="G2174" s="4">
        <v>1.3116243038417501E-4</v>
      </c>
      <c r="H2174" s="4">
        <v>1.00874921599769E-4</v>
      </c>
      <c r="I2174" s="4">
        <v>1.0461663482560899E-4</v>
      </c>
      <c r="J2174" s="4">
        <v>1.06965747658986E-4</v>
      </c>
      <c r="K2174" s="4">
        <v>1.1970799561296901E-4</v>
      </c>
      <c r="L2174" s="4">
        <v>1.34840008516573E-4</v>
      </c>
      <c r="M2174" s="4">
        <v>1.37351994203158E-4</v>
      </c>
      <c r="N2174" s="4" t="b">
        <f>_xlfn.XLOOKUP(Table2[[#This Row],[Protein]],Table3[name],Table3[subloc_assigned],"")&lt;&gt;""</f>
        <v>0</v>
      </c>
      <c r="O2174" s="6" t="str" cm="1">
        <f t="array" ref="O2174">IF(Table2[[#This Row],[modeled?]]," "&amp;_xlfn.TEXTJOIN(" ",FALSE,_xlfn._xlws.FILTER(Table3[subloc_assigned],Table3[name]=Table2[[#This Row],[Protein]],""))&amp;" ","")</f>
        <v/>
      </c>
      <c r="P2174" s="6" t="b">
        <f>OR(ISNUMBER(FIND(" m ",Table2[[#This Row],[loc?]])),ISNUMBER(FIND(" mm ",Table2[[#This Row],[loc?]])))</f>
        <v>0</v>
      </c>
      <c r="Q2174" s="6" t="b">
        <f>AND(OR(ISNUMBER(FIND(" m ",Table2[[#This Row],[loc?]])),ISNUMBER(FIND(" mm ",Table2[[#This Row],[loc?]]))),SUBSTITUTE(SUBSTITUTE(Table2[[#This Row],[loc?]]," m ","")," mm ","")="")</f>
        <v>0</v>
      </c>
      <c r="R2174" s="36" cm="1">
        <f t="array" ref="R2174">AVERAGE(IF(Table2[[#This Row],[Min_aerobic_1]:[Min_aerobic_2]]="NA",0,Table2[[#This Row],[Min_aerobic_1]:[Min_aerobic_2]]))</f>
        <v>1.0260707046975886E-4</v>
      </c>
    </row>
    <row r="2175" spans="1:18" x14ac:dyDescent="0.35">
      <c r="A2175" s="4" t="s">
        <v>6455</v>
      </c>
      <c r="B2175" s="4" t="s">
        <v>6456</v>
      </c>
      <c r="C2175" s="4" t="s">
        <v>6457</v>
      </c>
      <c r="D2175" s="6">
        <v>3.5918341999510503E-5</v>
      </c>
      <c r="E2175" s="6">
        <v>3.1541946529225999E-5</v>
      </c>
      <c r="F2175" s="6">
        <v>4.0838126922559103E-5</v>
      </c>
      <c r="G2175" s="6">
        <v>4.20781579129375E-5</v>
      </c>
      <c r="H2175" s="6">
        <v>2.2886297087433499E-5</v>
      </c>
      <c r="I2175" s="6">
        <v>2.3939011671291899E-5</v>
      </c>
      <c r="J2175" s="6">
        <v>2.37856935750661E-5</v>
      </c>
      <c r="K2175" s="6">
        <v>2.4679500500497901E-5</v>
      </c>
      <c r="L2175" s="6">
        <v>2.6515476946179101E-5</v>
      </c>
      <c r="M2175" s="6">
        <v>2.5996681304074101E-5</v>
      </c>
      <c r="N2175" s="4" t="b">
        <f>_xlfn.XLOOKUP(Table2[[#This Row],[Protein]],Table3[name],Table3[subloc_assigned],"")&lt;&gt;""</f>
        <v>0</v>
      </c>
      <c r="O2175" s="6" t="str" cm="1">
        <f t="array" ref="O2175">IF(Table2[[#This Row],[modeled?]]," "&amp;_xlfn.TEXTJOIN(" ",FALSE,_xlfn._xlws.FILTER(Table3[subloc_assigned],Table3[name]=Table2[[#This Row],[Protein]],""))&amp;" ","")</f>
        <v/>
      </c>
      <c r="P2175" s="6" t="b">
        <f>OR(ISNUMBER(FIND(" m ",Table2[[#This Row],[loc?]])),ISNUMBER(FIND(" mm ",Table2[[#This Row],[loc?]])))</f>
        <v>0</v>
      </c>
      <c r="Q2175" s="6" t="b">
        <f>AND(OR(ISNUMBER(FIND(" m ",Table2[[#This Row],[loc?]])),ISNUMBER(FIND(" mm ",Table2[[#This Row],[loc?]]))),SUBSTITUTE(SUBSTITUTE(Table2[[#This Row],[loc?]]," m ","")," mm ","")="")</f>
        <v>0</v>
      </c>
      <c r="R2175" s="36" cm="1">
        <f t="array" ref="R2175">AVERAGE(IF(Table2[[#This Row],[Min_aerobic_1]:[Min_aerobic_2]]="NA",0,Table2[[#This Row],[Min_aerobic_1]:[Min_aerobic_2]]))</f>
        <v>3.3730144264368251E-5</v>
      </c>
    </row>
    <row r="2176" spans="1:18" x14ac:dyDescent="0.35">
      <c r="A2176" s="4" t="s">
        <v>6458</v>
      </c>
      <c r="B2176" s="4" t="s">
        <v>6459</v>
      </c>
      <c r="C2176" s="4" t="s">
        <v>6460</v>
      </c>
      <c r="D2176" s="4" t="s">
        <v>19</v>
      </c>
      <c r="E2176" s="4" t="s">
        <v>19</v>
      </c>
      <c r="F2176" s="4" t="s">
        <v>19</v>
      </c>
      <c r="G2176" s="4" t="s">
        <v>19</v>
      </c>
      <c r="H2176" s="6">
        <v>8.0499431110664095E-7</v>
      </c>
      <c r="I2176" s="6">
        <v>5.3240776123362499E-7</v>
      </c>
      <c r="J2176" s="6">
        <v>5.7911075971442502E-7</v>
      </c>
      <c r="K2176" s="6">
        <v>9.8450104834126899E-7</v>
      </c>
      <c r="L2176" s="6">
        <v>8.4319655923044605E-7</v>
      </c>
      <c r="M2176" s="6">
        <v>5.7308174697578103E-7</v>
      </c>
      <c r="N2176" s="4" t="b">
        <f>_xlfn.XLOOKUP(Table2[[#This Row],[Protein]],Table3[name],Table3[subloc_assigned],"")&lt;&gt;""</f>
        <v>0</v>
      </c>
      <c r="O2176" s="6" t="str" cm="1">
        <f t="array" ref="O2176">IF(Table2[[#This Row],[modeled?]]," "&amp;_xlfn.TEXTJOIN(" ",FALSE,_xlfn._xlws.FILTER(Table3[subloc_assigned],Table3[name]=Table2[[#This Row],[Protein]],""))&amp;" ","")</f>
        <v/>
      </c>
      <c r="P2176" s="6" t="b">
        <f>OR(ISNUMBER(FIND(" m ",Table2[[#This Row],[loc?]])),ISNUMBER(FIND(" mm ",Table2[[#This Row],[loc?]])))</f>
        <v>0</v>
      </c>
      <c r="Q2176" s="6" t="b">
        <f>AND(OR(ISNUMBER(FIND(" m ",Table2[[#This Row],[loc?]])),ISNUMBER(FIND(" mm ",Table2[[#This Row],[loc?]]))),SUBSTITUTE(SUBSTITUTE(Table2[[#This Row],[loc?]]," m ","")," mm ","")="")</f>
        <v>0</v>
      </c>
      <c r="R2176" s="36" cm="1">
        <f t="array" ref="R2176">AVERAGE(IF(Table2[[#This Row],[Min_aerobic_1]:[Min_aerobic_2]]="NA",0,Table2[[#This Row],[Min_aerobic_1]:[Min_aerobic_2]]))</f>
        <v>0</v>
      </c>
    </row>
    <row r="2177" spans="1:18" x14ac:dyDescent="0.35">
      <c r="A2177" s="4" t="s">
        <v>6461</v>
      </c>
      <c r="B2177" s="4" t="s">
        <v>6462</v>
      </c>
      <c r="C2177" s="4" t="s">
        <v>6463</v>
      </c>
      <c r="D2177" s="4">
        <v>1.99324399079542E-4</v>
      </c>
      <c r="E2177" s="4">
        <v>1.83460194321385E-4</v>
      </c>
      <c r="F2177" s="4">
        <v>2.3388467224300799E-4</v>
      </c>
      <c r="G2177" s="4">
        <v>2.5166591412707399E-4</v>
      </c>
      <c r="H2177" s="4">
        <v>1.2709345521245499E-4</v>
      </c>
      <c r="I2177" s="4">
        <v>1.28830556998902E-4</v>
      </c>
      <c r="J2177" s="4">
        <v>1.2951070621859901E-4</v>
      </c>
      <c r="K2177" s="4">
        <v>1.64873609402308E-4</v>
      </c>
      <c r="L2177" s="4">
        <v>1.7164225109279099E-4</v>
      </c>
      <c r="M2177" s="4">
        <v>1.6065971825803501E-4</v>
      </c>
      <c r="N2177" s="4" t="b">
        <f>_xlfn.XLOOKUP(Table2[[#This Row],[Protein]],Table3[name],Table3[subloc_assigned],"")&lt;&gt;""</f>
        <v>0</v>
      </c>
      <c r="O2177" s="6" t="str" cm="1">
        <f t="array" ref="O2177">IF(Table2[[#This Row],[modeled?]]," "&amp;_xlfn.TEXTJOIN(" ",FALSE,_xlfn._xlws.FILTER(Table3[subloc_assigned],Table3[name]=Table2[[#This Row],[Protein]],""))&amp;" ","")</f>
        <v/>
      </c>
      <c r="P2177" s="6" t="b">
        <f>OR(ISNUMBER(FIND(" m ",Table2[[#This Row],[loc?]])),ISNUMBER(FIND(" mm ",Table2[[#This Row],[loc?]])))</f>
        <v>0</v>
      </c>
      <c r="Q2177" s="6" t="b">
        <f>AND(OR(ISNUMBER(FIND(" m ",Table2[[#This Row],[loc?]])),ISNUMBER(FIND(" mm ",Table2[[#This Row],[loc?]]))),SUBSTITUTE(SUBSTITUTE(Table2[[#This Row],[loc?]]," m ","")," mm ","")="")</f>
        <v>0</v>
      </c>
      <c r="R2177" s="36" cm="1">
        <f t="array" ref="R2177">AVERAGE(IF(Table2[[#This Row],[Min_aerobic_1]:[Min_aerobic_2]]="NA",0,Table2[[#This Row],[Min_aerobic_1]:[Min_aerobic_2]]))</f>
        <v>1.9139229670046349E-4</v>
      </c>
    </row>
    <row r="2178" spans="1:18" x14ac:dyDescent="0.35">
      <c r="A2178" s="4" t="s">
        <v>6464</v>
      </c>
      <c r="B2178" s="4" t="s">
        <v>6465</v>
      </c>
      <c r="C2178" s="4" t="s">
        <v>6465</v>
      </c>
      <c r="D2178" s="6">
        <v>9.2564065679673495E-6</v>
      </c>
      <c r="E2178" s="6">
        <v>7.8289524398301599E-6</v>
      </c>
      <c r="F2178" s="6">
        <v>9.4838926156521594E-6</v>
      </c>
      <c r="G2178" s="6">
        <v>8.9608144985479199E-6</v>
      </c>
      <c r="H2178" s="6">
        <v>9.5958342853836503E-6</v>
      </c>
      <c r="I2178" s="6">
        <v>8.7020717306490092E-6</v>
      </c>
      <c r="J2178" s="6">
        <v>1.0150936848882899E-5</v>
      </c>
      <c r="K2178" s="6">
        <v>9.6287018559501807E-6</v>
      </c>
      <c r="L2178" s="6">
        <v>1.01101413520408E-5</v>
      </c>
      <c r="M2178" s="6">
        <v>1.0246533163416801E-5</v>
      </c>
      <c r="N2178" s="4" t="b">
        <f>_xlfn.XLOOKUP(Table2[[#This Row],[Protein]],Table3[name],Table3[subloc_assigned],"")&lt;&gt;""</f>
        <v>0</v>
      </c>
      <c r="O2178" s="6" t="str" cm="1">
        <f t="array" ref="O2178">IF(Table2[[#This Row],[modeled?]]," "&amp;_xlfn.TEXTJOIN(" ",FALSE,_xlfn._xlws.FILTER(Table3[subloc_assigned],Table3[name]=Table2[[#This Row],[Protein]],""))&amp;" ","")</f>
        <v/>
      </c>
      <c r="P2178" s="6" t="b">
        <f>OR(ISNUMBER(FIND(" m ",Table2[[#This Row],[loc?]])),ISNUMBER(FIND(" mm ",Table2[[#This Row],[loc?]])))</f>
        <v>0</v>
      </c>
      <c r="Q2178" s="6" t="b">
        <f>AND(OR(ISNUMBER(FIND(" m ",Table2[[#This Row],[loc?]])),ISNUMBER(FIND(" mm ",Table2[[#This Row],[loc?]]))),SUBSTITUTE(SUBSTITUTE(Table2[[#This Row],[loc?]]," m ","")," mm ","")="")</f>
        <v>0</v>
      </c>
      <c r="R2178" s="36" cm="1">
        <f t="array" ref="R2178">AVERAGE(IF(Table2[[#This Row],[Min_aerobic_1]:[Min_aerobic_2]]="NA",0,Table2[[#This Row],[Min_aerobic_1]:[Min_aerobic_2]]))</f>
        <v>8.5426795038987547E-6</v>
      </c>
    </row>
    <row r="2179" spans="1:18" x14ac:dyDescent="0.35">
      <c r="A2179" s="4" t="s">
        <v>6466</v>
      </c>
      <c r="B2179" s="4" t="s">
        <v>6467</v>
      </c>
      <c r="C2179" s="4" t="s">
        <v>6468</v>
      </c>
      <c r="D2179" s="6">
        <v>1.6656083442140399E-6</v>
      </c>
      <c r="E2179" s="6">
        <v>1.5899286680567999E-6</v>
      </c>
      <c r="F2179" s="6">
        <v>1.7686635418258E-6</v>
      </c>
      <c r="G2179" s="6">
        <v>1.71834945200709E-6</v>
      </c>
      <c r="H2179" s="6">
        <v>3.9474427125631698E-6</v>
      </c>
      <c r="I2179" s="6">
        <v>3.9989855033755996E-6</v>
      </c>
      <c r="J2179" s="6">
        <v>5.9396044633903997E-6</v>
      </c>
      <c r="K2179" s="6">
        <v>5.00768731589414E-6</v>
      </c>
      <c r="L2179" s="6">
        <v>4.3231606759885299E-6</v>
      </c>
      <c r="M2179" s="6">
        <v>5.8611392648995801E-6</v>
      </c>
      <c r="N2179" s="4" t="b">
        <f>_xlfn.XLOOKUP(Table2[[#This Row],[Protein]],Table3[name],Table3[subloc_assigned],"")&lt;&gt;""</f>
        <v>0</v>
      </c>
      <c r="O2179" s="6" t="str" cm="1">
        <f t="array" ref="O2179">IF(Table2[[#This Row],[modeled?]]," "&amp;_xlfn.TEXTJOIN(" ",FALSE,_xlfn._xlws.FILTER(Table3[subloc_assigned],Table3[name]=Table2[[#This Row],[Protein]],""))&amp;" ","")</f>
        <v/>
      </c>
      <c r="P2179" s="6" t="b">
        <f>OR(ISNUMBER(FIND(" m ",Table2[[#This Row],[loc?]])),ISNUMBER(FIND(" mm ",Table2[[#This Row],[loc?]])))</f>
        <v>0</v>
      </c>
      <c r="Q2179" s="6" t="b">
        <f>AND(OR(ISNUMBER(FIND(" m ",Table2[[#This Row],[loc?]])),ISNUMBER(FIND(" mm ",Table2[[#This Row],[loc?]]))),SUBSTITUTE(SUBSTITUTE(Table2[[#This Row],[loc?]]," m ","")," mm ","")="")</f>
        <v>0</v>
      </c>
      <c r="R2179" s="36" cm="1">
        <f t="array" ref="R2179">AVERAGE(IF(Table2[[#This Row],[Min_aerobic_1]:[Min_aerobic_2]]="NA",0,Table2[[#This Row],[Min_aerobic_1]:[Min_aerobic_2]]))</f>
        <v>1.62776850613542E-6</v>
      </c>
    </row>
    <row r="2180" spans="1:18" x14ac:dyDescent="0.35">
      <c r="A2180" s="4" t="s">
        <v>6469</v>
      </c>
      <c r="B2180" s="4" t="s">
        <v>6470</v>
      </c>
      <c r="C2180" s="4" t="s">
        <v>6471</v>
      </c>
      <c r="D2180" s="6">
        <v>4.8008598618222098E-6</v>
      </c>
      <c r="E2180" s="6">
        <v>4.58019113051681E-6</v>
      </c>
      <c r="F2180" s="6">
        <v>5.4137613161566202E-6</v>
      </c>
      <c r="G2180" s="6">
        <v>5.3818302071423598E-6</v>
      </c>
      <c r="H2180" s="4" t="s">
        <v>19</v>
      </c>
      <c r="I2180" s="4" t="s">
        <v>19</v>
      </c>
      <c r="J2180" s="4" t="s">
        <v>19</v>
      </c>
      <c r="K2180" s="4" t="s">
        <v>19</v>
      </c>
      <c r="L2180" s="4" t="s">
        <v>19</v>
      </c>
      <c r="M2180" s="4" t="s">
        <v>19</v>
      </c>
      <c r="N2180" s="4" t="b">
        <f>_xlfn.XLOOKUP(Table2[[#This Row],[Protein]],Table3[name],Table3[subloc_assigned],"")&lt;&gt;""</f>
        <v>0</v>
      </c>
      <c r="O2180" s="6" t="str" cm="1">
        <f t="array" ref="O2180">IF(Table2[[#This Row],[modeled?]]," "&amp;_xlfn.TEXTJOIN(" ",FALSE,_xlfn._xlws.FILTER(Table3[subloc_assigned],Table3[name]=Table2[[#This Row],[Protein]],""))&amp;" ","")</f>
        <v/>
      </c>
      <c r="P2180" s="6" t="b">
        <f>OR(ISNUMBER(FIND(" m ",Table2[[#This Row],[loc?]])),ISNUMBER(FIND(" mm ",Table2[[#This Row],[loc?]])))</f>
        <v>0</v>
      </c>
      <c r="Q2180" s="6" t="b">
        <f>AND(OR(ISNUMBER(FIND(" m ",Table2[[#This Row],[loc?]])),ISNUMBER(FIND(" mm ",Table2[[#This Row],[loc?]]))),SUBSTITUTE(SUBSTITUTE(Table2[[#This Row],[loc?]]," m ","")," mm ","")="")</f>
        <v>0</v>
      </c>
      <c r="R2180" s="36" cm="1">
        <f t="array" ref="R2180">AVERAGE(IF(Table2[[#This Row],[Min_aerobic_1]:[Min_aerobic_2]]="NA",0,Table2[[#This Row],[Min_aerobic_1]:[Min_aerobic_2]]))</f>
        <v>4.6905254961695103E-6</v>
      </c>
    </row>
    <row r="2181" spans="1:18" x14ac:dyDescent="0.35">
      <c r="A2181" s="4" t="s">
        <v>6472</v>
      </c>
      <c r="B2181" s="4" t="s">
        <v>6473</v>
      </c>
      <c r="C2181" s="4" t="s">
        <v>6473</v>
      </c>
      <c r="D2181" s="6">
        <v>2.8422452964596702E-7</v>
      </c>
      <c r="E2181" s="6">
        <v>3.0783659653486999E-7</v>
      </c>
      <c r="F2181" s="6">
        <v>2.2252249922169099E-7</v>
      </c>
      <c r="G2181" s="6">
        <v>2.0837851692243699E-7</v>
      </c>
      <c r="H2181" s="6">
        <v>4.3888296572833402E-7</v>
      </c>
      <c r="I2181" s="6">
        <v>8.8916838031513804E-7</v>
      </c>
      <c r="J2181" s="6">
        <v>9.1297495233321299E-7</v>
      </c>
      <c r="K2181" s="6">
        <v>1.2893687252520099E-6</v>
      </c>
      <c r="L2181" s="6">
        <v>1.25807062026575E-6</v>
      </c>
      <c r="M2181" s="6">
        <v>1.3547936116044399E-6</v>
      </c>
      <c r="N2181" s="4" t="b">
        <f>_xlfn.XLOOKUP(Table2[[#This Row],[Protein]],Table3[name],Table3[subloc_assigned],"")&lt;&gt;""</f>
        <v>1</v>
      </c>
      <c r="O2181" s="6" t="str" cm="1">
        <f t="array" ref="O2181">IF(Table2[[#This Row],[modeled?]]," "&amp;_xlfn.TEXTJOIN(" ",FALSE,_xlfn._xlws.FILTER(Table3[subloc_assigned],Table3[name]=Table2[[#This Row],[Protein]],""))&amp;" ","")</f>
        <v xml:space="preserve"> mm </v>
      </c>
      <c r="P2181" s="6" t="b">
        <f>OR(ISNUMBER(FIND(" m ",Table2[[#This Row],[loc?]])),ISNUMBER(FIND(" mm ",Table2[[#This Row],[loc?]])))</f>
        <v>1</v>
      </c>
      <c r="Q2181" s="6" t="b">
        <f>AND(OR(ISNUMBER(FIND(" m ",Table2[[#This Row],[loc?]])),ISNUMBER(FIND(" mm ",Table2[[#This Row],[loc?]]))),SUBSTITUTE(SUBSTITUTE(Table2[[#This Row],[loc?]]," m ","")," mm ","")="")</f>
        <v>1</v>
      </c>
      <c r="R2181" s="36" cm="1">
        <f t="array" ref="R2181">AVERAGE(IF(Table2[[#This Row],[Min_aerobic_1]:[Min_aerobic_2]]="NA",0,Table2[[#This Row],[Min_aerobic_1]:[Min_aerobic_2]]))</f>
        <v>2.9603056309041851E-7</v>
      </c>
    </row>
    <row r="2182" spans="1:18" x14ac:dyDescent="0.35">
      <c r="A2182" s="4" t="s">
        <v>6474</v>
      </c>
      <c r="B2182" s="4" t="s">
        <v>6475</v>
      </c>
      <c r="C2182" s="4" t="s">
        <v>6476</v>
      </c>
      <c r="D2182" s="6">
        <v>8.7323128210332193E-5</v>
      </c>
      <c r="E2182" s="6">
        <v>7.0115876730105495E-5</v>
      </c>
      <c r="F2182" s="6">
        <v>9.2668758835829894E-5</v>
      </c>
      <c r="G2182" s="6">
        <v>9.3433870782734396E-5</v>
      </c>
      <c r="H2182" s="6">
        <v>4.2982549597859603E-5</v>
      </c>
      <c r="I2182" s="6">
        <v>4.4127166582105301E-5</v>
      </c>
      <c r="J2182" s="6">
        <v>4.4200055701175799E-5</v>
      </c>
      <c r="K2182" s="6">
        <v>4.5109904523593902E-5</v>
      </c>
      <c r="L2182" s="6">
        <v>5.01721234261143E-5</v>
      </c>
      <c r="M2182" s="6">
        <v>5.0686712783111799E-5</v>
      </c>
      <c r="N2182" s="4" t="b">
        <f>_xlfn.XLOOKUP(Table2[[#This Row],[Protein]],Table3[name],Table3[subloc_assigned],"")&lt;&gt;""</f>
        <v>0</v>
      </c>
      <c r="O2182" s="6" t="str" cm="1">
        <f t="array" ref="O2182">IF(Table2[[#This Row],[modeled?]]," "&amp;_xlfn.TEXTJOIN(" ",FALSE,_xlfn._xlws.FILTER(Table3[subloc_assigned],Table3[name]=Table2[[#This Row],[Protein]],""))&amp;" ","")</f>
        <v/>
      </c>
      <c r="P2182" s="6" t="b">
        <f>OR(ISNUMBER(FIND(" m ",Table2[[#This Row],[loc?]])),ISNUMBER(FIND(" mm ",Table2[[#This Row],[loc?]])))</f>
        <v>0</v>
      </c>
      <c r="Q2182" s="6" t="b">
        <f>AND(OR(ISNUMBER(FIND(" m ",Table2[[#This Row],[loc?]])),ISNUMBER(FIND(" mm ",Table2[[#This Row],[loc?]]))),SUBSTITUTE(SUBSTITUTE(Table2[[#This Row],[loc?]]," m ","")," mm ","")="")</f>
        <v>0</v>
      </c>
      <c r="R2182" s="36" cm="1">
        <f t="array" ref="R2182">AVERAGE(IF(Table2[[#This Row],[Min_aerobic_1]:[Min_aerobic_2]]="NA",0,Table2[[#This Row],[Min_aerobic_1]:[Min_aerobic_2]]))</f>
        <v>7.8719502470218851E-5</v>
      </c>
    </row>
    <row r="2183" spans="1:18" x14ac:dyDescent="0.35">
      <c r="A2183" s="4" t="s">
        <v>6477</v>
      </c>
      <c r="B2183" s="4" t="s">
        <v>6478</v>
      </c>
      <c r="C2183" s="4" t="s">
        <v>6479</v>
      </c>
      <c r="D2183" s="6">
        <v>6.5615833093278698E-6</v>
      </c>
      <c r="E2183" s="6">
        <v>5.5903902696260201E-6</v>
      </c>
      <c r="F2183" s="6">
        <v>7.11539170936598E-6</v>
      </c>
      <c r="G2183" s="6">
        <v>6.6479113784159803E-6</v>
      </c>
      <c r="H2183" s="6">
        <v>8.2938712168809101E-6</v>
      </c>
      <c r="I2183" s="6">
        <v>7.8555357540769295E-6</v>
      </c>
      <c r="J2183" s="6">
        <v>8.5122945779046303E-6</v>
      </c>
      <c r="K2183" s="6">
        <v>8.3988757314420999E-6</v>
      </c>
      <c r="L2183" s="6">
        <v>9.4905322980748795E-6</v>
      </c>
      <c r="M2183" s="6">
        <v>9.3164016469246107E-6</v>
      </c>
      <c r="N2183" s="4" t="b">
        <f>_xlfn.XLOOKUP(Table2[[#This Row],[Protein]],Table3[name],Table3[subloc_assigned],"")&lt;&gt;""</f>
        <v>0</v>
      </c>
      <c r="O2183" s="6" t="str" cm="1">
        <f t="array" ref="O2183">IF(Table2[[#This Row],[modeled?]]," "&amp;_xlfn.TEXTJOIN(" ",FALSE,_xlfn._xlws.FILTER(Table3[subloc_assigned],Table3[name]=Table2[[#This Row],[Protein]],""))&amp;" ","")</f>
        <v/>
      </c>
      <c r="P2183" s="6" t="b">
        <f>OR(ISNUMBER(FIND(" m ",Table2[[#This Row],[loc?]])),ISNUMBER(FIND(" mm ",Table2[[#This Row],[loc?]])))</f>
        <v>0</v>
      </c>
      <c r="Q2183" s="6" t="b">
        <f>AND(OR(ISNUMBER(FIND(" m ",Table2[[#This Row],[loc?]])),ISNUMBER(FIND(" mm ",Table2[[#This Row],[loc?]]))),SUBSTITUTE(SUBSTITUTE(Table2[[#This Row],[loc?]]," m ","")," mm ","")="")</f>
        <v>0</v>
      </c>
      <c r="R2183" s="36" cm="1">
        <f t="array" ref="R2183">AVERAGE(IF(Table2[[#This Row],[Min_aerobic_1]:[Min_aerobic_2]]="NA",0,Table2[[#This Row],[Min_aerobic_1]:[Min_aerobic_2]]))</f>
        <v>6.075986789476945E-6</v>
      </c>
    </row>
    <row r="2184" spans="1:18" x14ac:dyDescent="0.35">
      <c r="A2184" s="4" t="s">
        <v>6480</v>
      </c>
      <c r="B2184" s="4" t="s">
        <v>6481</v>
      </c>
      <c r="C2184" s="4" t="s">
        <v>6482</v>
      </c>
      <c r="D2184" s="6">
        <v>1.45504538327785E-5</v>
      </c>
      <c r="E2184" s="6">
        <v>1.25515454270883E-5</v>
      </c>
      <c r="F2184" s="6">
        <v>1.69168653730326E-5</v>
      </c>
      <c r="G2184" s="6">
        <v>1.6566288765261801E-5</v>
      </c>
      <c r="H2184" s="6">
        <v>2.1879307085752099E-5</v>
      </c>
      <c r="I2184" s="6">
        <v>2.1202144846811501E-5</v>
      </c>
      <c r="J2184" s="6">
        <v>2.16057250042903E-5</v>
      </c>
      <c r="K2184" s="6">
        <v>2.48852415343431E-5</v>
      </c>
      <c r="L2184" s="6">
        <v>2.53922402976269E-5</v>
      </c>
      <c r="M2184" s="6">
        <v>2.4904592493091299E-5</v>
      </c>
      <c r="N2184" s="4" t="b">
        <f>_xlfn.XLOOKUP(Table2[[#This Row],[Protein]],Table3[name],Table3[subloc_assigned],"")&lt;&gt;""</f>
        <v>0</v>
      </c>
      <c r="O2184" s="6" t="str" cm="1">
        <f t="array" ref="O2184">IF(Table2[[#This Row],[modeled?]]," "&amp;_xlfn.TEXTJOIN(" ",FALSE,_xlfn._xlws.FILTER(Table3[subloc_assigned],Table3[name]=Table2[[#This Row],[Protein]],""))&amp;" ","")</f>
        <v/>
      </c>
      <c r="P2184" s="6" t="b">
        <f>OR(ISNUMBER(FIND(" m ",Table2[[#This Row],[loc?]])),ISNUMBER(FIND(" mm ",Table2[[#This Row],[loc?]])))</f>
        <v>0</v>
      </c>
      <c r="Q2184" s="6" t="b">
        <f>AND(OR(ISNUMBER(FIND(" m ",Table2[[#This Row],[loc?]])),ISNUMBER(FIND(" mm ",Table2[[#This Row],[loc?]]))),SUBSTITUTE(SUBSTITUTE(Table2[[#This Row],[loc?]]," m ","")," mm ","")="")</f>
        <v>0</v>
      </c>
      <c r="R2184" s="36" cm="1">
        <f t="array" ref="R2184">AVERAGE(IF(Table2[[#This Row],[Min_aerobic_1]:[Min_aerobic_2]]="NA",0,Table2[[#This Row],[Min_aerobic_1]:[Min_aerobic_2]]))</f>
        <v>1.3550999629933399E-5</v>
      </c>
    </row>
    <row r="2185" spans="1:18" x14ac:dyDescent="0.35">
      <c r="A2185" s="4" t="s">
        <v>6483</v>
      </c>
      <c r="B2185" s="4" t="s">
        <v>6484</v>
      </c>
      <c r="C2185" s="4" t="s">
        <v>6485</v>
      </c>
      <c r="D2185" s="6">
        <v>1.4201074791628199E-5</v>
      </c>
      <c r="E2185" s="6">
        <v>1.2764723171268899E-5</v>
      </c>
      <c r="F2185" s="6">
        <v>1.46255487206314E-5</v>
      </c>
      <c r="G2185" s="6">
        <v>1.41789319117879E-5</v>
      </c>
      <c r="H2185" s="6">
        <v>1.49239387138792E-5</v>
      </c>
      <c r="I2185" s="6">
        <v>1.51151905668026E-5</v>
      </c>
      <c r="J2185" s="6">
        <v>1.5290698080212499E-5</v>
      </c>
      <c r="K2185" s="6">
        <v>1.5494852411817598E-5</v>
      </c>
      <c r="L2185" s="6">
        <v>1.68307531404565E-5</v>
      </c>
      <c r="M2185" s="6">
        <v>1.6617525567405399E-5</v>
      </c>
      <c r="N2185" s="4" t="b">
        <f>_xlfn.XLOOKUP(Table2[[#This Row],[Protein]],Table3[name],Table3[subloc_assigned],"")&lt;&gt;""</f>
        <v>0</v>
      </c>
      <c r="O2185" s="6" t="str" cm="1">
        <f t="array" ref="O2185">IF(Table2[[#This Row],[modeled?]]," "&amp;_xlfn.TEXTJOIN(" ",FALSE,_xlfn._xlws.FILTER(Table3[subloc_assigned],Table3[name]=Table2[[#This Row],[Protein]],""))&amp;" ","")</f>
        <v/>
      </c>
      <c r="P2185" s="6" t="b">
        <f>OR(ISNUMBER(FIND(" m ",Table2[[#This Row],[loc?]])),ISNUMBER(FIND(" mm ",Table2[[#This Row],[loc?]])))</f>
        <v>0</v>
      </c>
      <c r="Q2185" s="6" t="b">
        <f>AND(OR(ISNUMBER(FIND(" m ",Table2[[#This Row],[loc?]])),ISNUMBER(FIND(" mm ",Table2[[#This Row],[loc?]]))),SUBSTITUTE(SUBSTITUTE(Table2[[#This Row],[loc?]]," m ","")," mm ","")="")</f>
        <v>0</v>
      </c>
      <c r="R2185" s="36" cm="1">
        <f t="array" ref="R2185">AVERAGE(IF(Table2[[#This Row],[Min_aerobic_1]:[Min_aerobic_2]]="NA",0,Table2[[#This Row],[Min_aerobic_1]:[Min_aerobic_2]]))</f>
        <v>1.3482898981448549E-5</v>
      </c>
    </row>
    <row r="2186" spans="1:18" x14ac:dyDescent="0.35">
      <c r="A2186" s="4" t="s">
        <v>6486</v>
      </c>
      <c r="B2186" s="4" t="s">
        <v>6487</v>
      </c>
      <c r="C2186" s="4" t="s">
        <v>6488</v>
      </c>
      <c r="D2186" s="6">
        <v>4.0473846102697498E-5</v>
      </c>
      <c r="E2186" s="6">
        <v>4.2225743745970603E-5</v>
      </c>
      <c r="F2186" s="6">
        <v>4.6267000825433102E-5</v>
      </c>
      <c r="G2186" s="6">
        <v>4.61029147877595E-5</v>
      </c>
      <c r="H2186" s="6">
        <v>6.0923914960400202E-5</v>
      </c>
      <c r="I2186" s="6">
        <v>5.9580619233474002E-5</v>
      </c>
      <c r="J2186" s="6">
        <v>6.2730850723140497E-5</v>
      </c>
      <c r="K2186" s="6">
        <v>6.9496023903761403E-5</v>
      </c>
      <c r="L2186" s="6">
        <v>7.3466493867766199E-5</v>
      </c>
      <c r="M2186" s="6">
        <v>7.2563709892549803E-5</v>
      </c>
      <c r="N2186" s="4" t="b">
        <f>_xlfn.XLOOKUP(Table2[[#This Row],[Protein]],Table3[name],Table3[subloc_assigned],"")&lt;&gt;""</f>
        <v>0</v>
      </c>
      <c r="O2186" s="6" t="str" cm="1">
        <f t="array" ref="O2186">IF(Table2[[#This Row],[modeled?]]," "&amp;_xlfn.TEXTJOIN(" ",FALSE,_xlfn._xlws.FILTER(Table3[subloc_assigned],Table3[name]=Table2[[#This Row],[Protein]],""))&amp;" ","")</f>
        <v/>
      </c>
      <c r="P2186" s="6" t="b">
        <f>OR(ISNUMBER(FIND(" m ",Table2[[#This Row],[loc?]])),ISNUMBER(FIND(" mm ",Table2[[#This Row],[loc?]])))</f>
        <v>0</v>
      </c>
      <c r="Q2186" s="6" t="b">
        <f>AND(OR(ISNUMBER(FIND(" m ",Table2[[#This Row],[loc?]])),ISNUMBER(FIND(" mm ",Table2[[#This Row],[loc?]]))),SUBSTITUTE(SUBSTITUTE(Table2[[#This Row],[loc?]]," m ","")," mm ","")="")</f>
        <v>0</v>
      </c>
      <c r="R2186" s="36" cm="1">
        <f t="array" ref="R2186">AVERAGE(IF(Table2[[#This Row],[Min_aerobic_1]:[Min_aerobic_2]]="NA",0,Table2[[#This Row],[Min_aerobic_1]:[Min_aerobic_2]]))</f>
        <v>4.1349794924334054E-5</v>
      </c>
    </row>
    <row r="2187" spans="1:18" x14ac:dyDescent="0.35">
      <c r="A2187" s="4" t="s">
        <v>6489</v>
      </c>
      <c r="B2187" s="4" t="s">
        <v>6490</v>
      </c>
      <c r="C2187" s="4" t="s">
        <v>6491</v>
      </c>
      <c r="D2187" s="6">
        <v>1.6209777301098799E-5</v>
      </c>
      <c r="E2187" s="6">
        <v>1.50348677305334E-5</v>
      </c>
      <c r="F2187" s="6">
        <v>1.68697167218893E-5</v>
      </c>
      <c r="G2187" s="6">
        <v>1.6979482823697799E-5</v>
      </c>
      <c r="H2187" s="6">
        <v>4.0607028461823697E-5</v>
      </c>
      <c r="I2187" s="6">
        <v>4.2447974558950198E-5</v>
      </c>
      <c r="J2187" s="6">
        <v>4.7193262795922698E-5</v>
      </c>
      <c r="K2187" s="6">
        <v>5.5518130016974698E-5</v>
      </c>
      <c r="L2187" s="6">
        <v>4.8012933337423997E-5</v>
      </c>
      <c r="M2187" s="6">
        <v>5.50433916464731E-5</v>
      </c>
      <c r="N2187" s="4" t="b">
        <f>_xlfn.XLOOKUP(Table2[[#This Row],[Protein]],Table3[name],Table3[subloc_assigned],"")&lt;&gt;""</f>
        <v>0</v>
      </c>
      <c r="O2187" s="6" t="str" cm="1">
        <f t="array" ref="O2187">IF(Table2[[#This Row],[modeled?]]," "&amp;_xlfn.TEXTJOIN(" ",FALSE,_xlfn._xlws.FILTER(Table3[subloc_assigned],Table3[name]=Table2[[#This Row],[Protein]],""))&amp;" ","")</f>
        <v/>
      </c>
      <c r="P2187" s="6" t="b">
        <f>OR(ISNUMBER(FIND(" m ",Table2[[#This Row],[loc?]])),ISNUMBER(FIND(" mm ",Table2[[#This Row],[loc?]])))</f>
        <v>0</v>
      </c>
      <c r="Q2187" s="6" t="b">
        <f>AND(OR(ISNUMBER(FIND(" m ",Table2[[#This Row],[loc?]])),ISNUMBER(FIND(" mm ",Table2[[#This Row],[loc?]]))),SUBSTITUTE(SUBSTITUTE(Table2[[#This Row],[loc?]]," m ","")," mm ","")="")</f>
        <v>0</v>
      </c>
      <c r="R2187" s="36" cm="1">
        <f t="array" ref="R2187">AVERAGE(IF(Table2[[#This Row],[Min_aerobic_1]:[Min_aerobic_2]]="NA",0,Table2[[#This Row],[Min_aerobic_1]:[Min_aerobic_2]]))</f>
        <v>1.56223225158161E-5</v>
      </c>
    </row>
    <row r="2188" spans="1:18" x14ac:dyDescent="0.35">
      <c r="A2188" s="4" t="s">
        <v>6492</v>
      </c>
      <c r="B2188" s="4" t="s">
        <v>6493</v>
      </c>
      <c r="C2188" s="4" t="s">
        <v>6494</v>
      </c>
      <c r="D2188" s="4" t="s">
        <v>19</v>
      </c>
      <c r="E2188" s="4" t="s">
        <v>19</v>
      </c>
      <c r="F2188" s="4" t="s">
        <v>19</v>
      </c>
      <c r="G2188" s="4" t="s">
        <v>19</v>
      </c>
      <c r="H2188" s="6">
        <v>2.64267924746653E-6</v>
      </c>
      <c r="I2188" s="6">
        <v>2.1373026903086199E-6</v>
      </c>
      <c r="J2188" s="6">
        <v>2.3603935648641098E-6</v>
      </c>
      <c r="K2188" s="6">
        <v>2.75342589770189E-6</v>
      </c>
      <c r="L2188" s="6">
        <v>2.72484801389584E-6</v>
      </c>
      <c r="M2188" s="6">
        <v>2.4127749316436699E-6</v>
      </c>
      <c r="N2188" s="4" t="b">
        <f>_xlfn.XLOOKUP(Table2[[#This Row],[Protein]],Table3[name],Table3[subloc_assigned],"")&lt;&gt;""</f>
        <v>0</v>
      </c>
      <c r="O2188" s="6" t="str" cm="1">
        <f t="array" ref="O2188">IF(Table2[[#This Row],[modeled?]]," "&amp;_xlfn.TEXTJOIN(" ",FALSE,_xlfn._xlws.FILTER(Table3[subloc_assigned],Table3[name]=Table2[[#This Row],[Protein]],""))&amp;" ","")</f>
        <v/>
      </c>
      <c r="P2188" s="6" t="b">
        <f>OR(ISNUMBER(FIND(" m ",Table2[[#This Row],[loc?]])),ISNUMBER(FIND(" mm ",Table2[[#This Row],[loc?]])))</f>
        <v>0</v>
      </c>
      <c r="Q2188" s="6" t="b">
        <f>AND(OR(ISNUMBER(FIND(" m ",Table2[[#This Row],[loc?]])),ISNUMBER(FIND(" mm ",Table2[[#This Row],[loc?]]))),SUBSTITUTE(SUBSTITUTE(Table2[[#This Row],[loc?]]," m ","")," mm ","")="")</f>
        <v>0</v>
      </c>
      <c r="R2188" s="36" cm="1">
        <f t="array" ref="R2188">AVERAGE(IF(Table2[[#This Row],[Min_aerobic_1]:[Min_aerobic_2]]="NA",0,Table2[[#This Row],[Min_aerobic_1]:[Min_aerobic_2]]))</f>
        <v>0</v>
      </c>
    </row>
    <row r="2189" spans="1:18" x14ac:dyDescent="0.35">
      <c r="A2189" s="4" t="s">
        <v>6495</v>
      </c>
      <c r="B2189" s="4" t="s">
        <v>6496</v>
      </c>
      <c r="C2189" s="4" t="s">
        <v>6497</v>
      </c>
      <c r="D2189" s="4">
        <v>1.5439758961152699E-4</v>
      </c>
      <c r="E2189" s="4">
        <v>1.3796797089425899E-4</v>
      </c>
      <c r="F2189" s="4">
        <v>1.65209121638131E-4</v>
      </c>
      <c r="G2189" s="4">
        <v>1.6317505871897201E-4</v>
      </c>
      <c r="H2189" s="4">
        <v>1.13819671504985E-4</v>
      </c>
      <c r="I2189" s="4">
        <v>1.1282890273897E-4</v>
      </c>
      <c r="J2189" s="4">
        <v>1.18858712609906E-4</v>
      </c>
      <c r="K2189" s="4">
        <v>1.11456870572174E-4</v>
      </c>
      <c r="L2189" s="4">
        <v>1.2293867862841001E-4</v>
      </c>
      <c r="M2189" s="4">
        <v>1.2417424981299099E-4</v>
      </c>
      <c r="N2189" s="4" t="b">
        <f>_xlfn.XLOOKUP(Table2[[#This Row],[Protein]],Table3[name],Table3[subloc_assigned],"")&lt;&gt;""</f>
        <v>0</v>
      </c>
      <c r="O2189" s="6" t="str" cm="1">
        <f t="array" ref="O2189">IF(Table2[[#This Row],[modeled?]]," "&amp;_xlfn.TEXTJOIN(" ",FALSE,_xlfn._xlws.FILTER(Table3[subloc_assigned],Table3[name]=Table2[[#This Row],[Protein]],""))&amp;" ","")</f>
        <v/>
      </c>
      <c r="P2189" s="6" t="b">
        <f>OR(ISNUMBER(FIND(" m ",Table2[[#This Row],[loc?]])),ISNUMBER(FIND(" mm ",Table2[[#This Row],[loc?]])))</f>
        <v>0</v>
      </c>
      <c r="Q2189" s="6" t="b">
        <f>AND(OR(ISNUMBER(FIND(" m ",Table2[[#This Row],[loc?]])),ISNUMBER(FIND(" mm ",Table2[[#This Row],[loc?]]))),SUBSTITUTE(SUBSTITUTE(Table2[[#This Row],[loc?]]," m ","")," mm ","")="")</f>
        <v>0</v>
      </c>
      <c r="R2189" s="36" cm="1">
        <f t="array" ref="R2189">AVERAGE(IF(Table2[[#This Row],[Min_aerobic_1]:[Min_aerobic_2]]="NA",0,Table2[[#This Row],[Min_aerobic_1]:[Min_aerobic_2]]))</f>
        <v>1.4618278025289299E-4</v>
      </c>
    </row>
    <row r="2190" spans="1:18" x14ac:dyDescent="0.35">
      <c r="A2190" s="4" t="s">
        <v>6498</v>
      </c>
      <c r="B2190" s="4" t="s">
        <v>6499</v>
      </c>
      <c r="C2190" s="4" t="s">
        <v>6500</v>
      </c>
      <c r="D2190" s="6">
        <v>2.7592855260912699E-5</v>
      </c>
      <c r="E2190" s="6">
        <v>2.98172670382126E-5</v>
      </c>
      <c r="F2190" s="6">
        <v>3.3940264893081201E-5</v>
      </c>
      <c r="G2190" s="6">
        <v>3.7704364186249398E-5</v>
      </c>
      <c r="H2190" s="6">
        <v>2.71409244481331E-5</v>
      </c>
      <c r="I2190" s="6">
        <v>2.68909409603269E-5</v>
      </c>
      <c r="J2190" s="6">
        <v>2.6901186434982499E-5</v>
      </c>
      <c r="K2190" s="6">
        <v>3.0500205270154E-5</v>
      </c>
      <c r="L2190" s="6">
        <v>3.3494711434092899E-5</v>
      </c>
      <c r="M2190" s="6">
        <v>3.3300917084878602E-5</v>
      </c>
      <c r="N2190" s="4" t="b">
        <f>_xlfn.XLOOKUP(Table2[[#This Row],[Protein]],Table3[name],Table3[subloc_assigned],"")&lt;&gt;""</f>
        <v>0</v>
      </c>
      <c r="O2190" s="6" t="str" cm="1">
        <f t="array" ref="O2190">IF(Table2[[#This Row],[modeled?]]," "&amp;_xlfn.TEXTJOIN(" ",FALSE,_xlfn._xlws.FILTER(Table3[subloc_assigned],Table3[name]=Table2[[#This Row],[Protein]],""))&amp;" ","")</f>
        <v/>
      </c>
      <c r="P2190" s="6" t="b">
        <f>OR(ISNUMBER(FIND(" m ",Table2[[#This Row],[loc?]])),ISNUMBER(FIND(" mm ",Table2[[#This Row],[loc?]])))</f>
        <v>0</v>
      </c>
      <c r="Q2190" s="6" t="b">
        <f>AND(OR(ISNUMBER(FIND(" m ",Table2[[#This Row],[loc?]])),ISNUMBER(FIND(" mm ",Table2[[#This Row],[loc?]]))),SUBSTITUTE(SUBSTITUTE(Table2[[#This Row],[loc?]]," m ","")," mm ","")="")</f>
        <v>0</v>
      </c>
      <c r="R2190" s="36" cm="1">
        <f t="array" ref="R2190">AVERAGE(IF(Table2[[#This Row],[Min_aerobic_1]:[Min_aerobic_2]]="NA",0,Table2[[#This Row],[Min_aerobic_1]:[Min_aerobic_2]]))</f>
        <v>2.8705061149562651E-5</v>
      </c>
    </row>
    <row r="2191" spans="1:18" x14ac:dyDescent="0.35">
      <c r="A2191" s="4" t="s">
        <v>6501</v>
      </c>
      <c r="B2191" s="4" t="s">
        <v>6502</v>
      </c>
      <c r="C2191" s="4" t="s">
        <v>6503</v>
      </c>
      <c r="D2191" s="6">
        <v>8.6391986683365796E-5</v>
      </c>
      <c r="E2191" s="6">
        <v>6.6516895905548002E-5</v>
      </c>
      <c r="F2191" s="4">
        <v>1.05465783949261E-4</v>
      </c>
      <c r="G2191" s="4">
        <v>1.0514044385099099E-4</v>
      </c>
      <c r="H2191" s="6">
        <v>4.2226668453689901E-5</v>
      </c>
      <c r="I2191" s="6">
        <v>4.36186718260298E-5</v>
      </c>
      <c r="J2191" s="6">
        <v>4.4329355234446902E-5</v>
      </c>
      <c r="K2191" s="6">
        <v>5.593398981766E-5</v>
      </c>
      <c r="L2191" s="6">
        <v>6.1796667996122395E-5</v>
      </c>
      <c r="M2191" s="6">
        <v>5.9522184825270699E-5</v>
      </c>
      <c r="N2191" s="4" t="b">
        <f>_xlfn.XLOOKUP(Table2[[#This Row],[Protein]],Table3[name],Table3[subloc_assigned],"")&lt;&gt;""</f>
        <v>0</v>
      </c>
      <c r="O2191" s="6" t="str" cm="1">
        <f t="array" ref="O2191">IF(Table2[[#This Row],[modeled?]]," "&amp;_xlfn.TEXTJOIN(" ",FALSE,_xlfn._xlws.FILTER(Table3[subloc_assigned],Table3[name]=Table2[[#This Row],[Protein]],""))&amp;" ","")</f>
        <v/>
      </c>
      <c r="P2191" s="6" t="b">
        <f>OR(ISNUMBER(FIND(" m ",Table2[[#This Row],[loc?]])),ISNUMBER(FIND(" mm ",Table2[[#This Row],[loc?]])))</f>
        <v>0</v>
      </c>
      <c r="Q2191" s="6" t="b">
        <f>AND(OR(ISNUMBER(FIND(" m ",Table2[[#This Row],[loc?]])),ISNUMBER(FIND(" mm ",Table2[[#This Row],[loc?]]))),SUBSTITUTE(SUBSTITUTE(Table2[[#This Row],[loc?]]," m ","")," mm ","")="")</f>
        <v>0</v>
      </c>
      <c r="R2191" s="36" cm="1">
        <f t="array" ref="R2191">AVERAGE(IF(Table2[[#This Row],[Min_aerobic_1]:[Min_aerobic_2]]="NA",0,Table2[[#This Row],[Min_aerobic_1]:[Min_aerobic_2]]))</f>
        <v>7.6454441294456892E-5</v>
      </c>
    </row>
    <row r="2192" spans="1:18" x14ac:dyDescent="0.35">
      <c r="A2192" s="4" t="s">
        <v>6504</v>
      </c>
      <c r="B2192" s="4" t="s">
        <v>6505</v>
      </c>
      <c r="C2192" s="4" t="s">
        <v>6506</v>
      </c>
      <c r="D2192" s="4">
        <v>6.0241377238575095E-4</v>
      </c>
      <c r="E2192" s="4">
        <v>6.0530676685886299E-4</v>
      </c>
      <c r="F2192" s="4">
        <v>7.1842853430853905E-4</v>
      </c>
      <c r="G2192" s="4">
        <v>7.4042400700198802E-4</v>
      </c>
      <c r="H2192" s="4">
        <v>5.9302927238581E-4</v>
      </c>
      <c r="I2192" s="4">
        <v>6.1858065316572699E-4</v>
      </c>
      <c r="J2192" s="4">
        <v>6.01122218626347E-4</v>
      </c>
      <c r="K2192" s="4">
        <v>7.1140909841307302E-4</v>
      </c>
      <c r="L2192" s="4">
        <v>7.3731704794993702E-4</v>
      </c>
      <c r="M2192" s="4">
        <v>7.29843748900199E-4</v>
      </c>
      <c r="N2192" s="4" t="b">
        <f>_xlfn.XLOOKUP(Table2[[#This Row],[Protein]],Table3[name],Table3[subloc_assigned],"")&lt;&gt;""</f>
        <v>0</v>
      </c>
      <c r="O2192" s="6" t="str" cm="1">
        <f t="array" ref="O2192">IF(Table2[[#This Row],[modeled?]]," "&amp;_xlfn.TEXTJOIN(" ",FALSE,_xlfn._xlws.FILTER(Table3[subloc_assigned],Table3[name]=Table2[[#This Row],[Protein]],""))&amp;" ","")</f>
        <v/>
      </c>
      <c r="P2192" s="6" t="b">
        <f>OR(ISNUMBER(FIND(" m ",Table2[[#This Row],[loc?]])),ISNUMBER(FIND(" mm ",Table2[[#This Row],[loc?]])))</f>
        <v>0</v>
      </c>
      <c r="Q2192" s="6" t="b">
        <f>AND(OR(ISNUMBER(FIND(" m ",Table2[[#This Row],[loc?]])),ISNUMBER(FIND(" mm ",Table2[[#This Row],[loc?]]))),SUBSTITUTE(SUBSTITUTE(Table2[[#This Row],[loc?]]," m ","")," mm ","")="")</f>
        <v>0</v>
      </c>
      <c r="R2192" s="36" cm="1">
        <f t="array" ref="R2192">AVERAGE(IF(Table2[[#This Row],[Min_aerobic_1]:[Min_aerobic_2]]="NA",0,Table2[[#This Row],[Min_aerobic_1]:[Min_aerobic_2]]))</f>
        <v>6.0386026962230702E-4</v>
      </c>
    </row>
    <row r="2193" spans="1:18" x14ac:dyDescent="0.35">
      <c r="A2193" s="4" t="s">
        <v>6507</v>
      </c>
      <c r="B2193" s="4" t="s">
        <v>6508</v>
      </c>
      <c r="C2193" s="4" t="s">
        <v>6509</v>
      </c>
      <c r="D2193" s="6">
        <v>2.26696379778281E-6</v>
      </c>
      <c r="E2193" s="6">
        <v>2.1527133059342498E-6</v>
      </c>
      <c r="F2193" s="6">
        <v>2.4552740701239698E-6</v>
      </c>
      <c r="G2193" s="6">
        <v>2.62907226663733E-6</v>
      </c>
      <c r="H2193" s="4" t="s">
        <v>19</v>
      </c>
      <c r="I2193" s="4" t="s">
        <v>19</v>
      </c>
      <c r="J2193" s="4" t="s">
        <v>19</v>
      </c>
      <c r="K2193" s="4" t="s">
        <v>19</v>
      </c>
      <c r="L2193" s="4" t="s">
        <v>19</v>
      </c>
      <c r="M2193" s="4" t="s">
        <v>19</v>
      </c>
      <c r="N2193" s="4" t="b">
        <f>_xlfn.XLOOKUP(Table2[[#This Row],[Protein]],Table3[name],Table3[subloc_assigned],"")&lt;&gt;""</f>
        <v>0</v>
      </c>
      <c r="O2193" s="6" t="str" cm="1">
        <f t="array" ref="O2193">IF(Table2[[#This Row],[modeled?]]," "&amp;_xlfn.TEXTJOIN(" ",FALSE,_xlfn._xlws.FILTER(Table3[subloc_assigned],Table3[name]=Table2[[#This Row],[Protein]],""))&amp;" ","")</f>
        <v/>
      </c>
      <c r="P2193" s="6" t="b">
        <f>OR(ISNUMBER(FIND(" m ",Table2[[#This Row],[loc?]])),ISNUMBER(FIND(" mm ",Table2[[#This Row],[loc?]])))</f>
        <v>0</v>
      </c>
      <c r="Q2193" s="6" t="b">
        <f>AND(OR(ISNUMBER(FIND(" m ",Table2[[#This Row],[loc?]])),ISNUMBER(FIND(" mm ",Table2[[#This Row],[loc?]]))),SUBSTITUTE(SUBSTITUTE(Table2[[#This Row],[loc?]]," m ","")," mm ","")="")</f>
        <v>0</v>
      </c>
      <c r="R2193" s="36" cm="1">
        <f t="array" ref="R2193">AVERAGE(IF(Table2[[#This Row],[Min_aerobic_1]:[Min_aerobic_2]]="NA",0,Table2[[#This Row],[Min_aerobic_1]:[Min_aerobic_2]]))</f>
        <v>2.2098385518585299E-6</v>
      </c>
    </row>
    <row r="2194" spans="1:18" x14ac:dyDescent="0.35">
      <c r="A2194" s="4" t="s">
        <v>6510</v>
      </c>
      <c r="B2194" s="4" t="s">
        <v>6511</v>
      </c>
      <c r="C2194" s="4" t="s">
        <v>6512</v>
      </c>
      <c r="D2194" s="6">
        <v>1.8502833595950402E-5</v>
      </c>
      <c r="E2194" s="6">
        <v>2.1523035873142598E-5</v>
      </c>
      <c r="F2194" s="6">
        <v>2.0417251542817501E-5</v>
      </c>
      <c r="G2194" s="6">
        <v>2.2010070581402899E-5</v>
      </c>
      <c r="H2194" s="6">
        <v>2.0005222692498199E-5</v>
      </c>
      <c r="I2194" s="6">
        <v>1.9708156235203301E-5</v>
      </c>
      <c r="J2194" s="6">
        <v>2.1903796462059201E-5</v>
      </c>
      <c r="K2194" s="6">
        <v>2.2675688326928701E-5</v>
      </c>
      <c r="L2194" s="6">
        <v>2.1313509564332001E-5</v>
      </c>
      <c r="M2194" s="6">
        <v>2.2234013528715699E-5</v>
      </c>
      <c r="N2194" s="4" t="b">
        <f>_xlfn.XLOOKUP(Table2[[#This Row],[Protein]],Table3[name],Table3[subloc_assigned],"")&lt;&gt;""</f>
        <v>1</v>
      </c>
      <c r="O2194" s="6" t="str" cm="1">
        <f t="array" ref="O2194">IF(Table2[[#This Row],[modeled?]]," "&amp;_xlfn.TEXTJOIN(" ",FALSE,_xlfn._xlws.FILTER(Table3[subloc_assigned],Table3[name]=Table2[[#This Row],[Protein]],""))&amp;" ","")</f>
        <v xml:space="preserve"> vm </v>
      </c>
      <c r="P2194" s="6" t="b">
        <f>OR(ISNUMBER(FIND(" m ",Table2[[#This Row],[loc?]])),ISNUMBER(FIND(" mm ",Table2[[#This Row],[loc?]])))</f>
        <v>0</v>
      </c>
      <c r="Q2194" s="6" t="b">
        <f>AND(OR(ISNUMBER(FIND(" m ",Table2[[#This Row],[loc?]])),ISNUMBER(FIND(" mm ",Table2[[#This Row],[loc?]]))),SUBSTITUTE(SUBSTITUTE(Table2[[#This Row],[loc?]]," m ","")," mm ","")="")</f>
        <v>0</v>
      </c>
      <c r="R2194" s="36" cm="1">
        <f t="array" ref="R2194">AVERAGE(IF(Table2[[#This Row],[Min_aerobic_1]:[Min_aerobic_2]]="NA",0,Table2[[#This Row],[Min_aerobic_1]:[Min_aerobic_2]]))</f>
        <v>2.00129347345465E-5</v>
      </c>
    </row>
    <row r="2195" spans="1:18" x14ac:dyDescent="0.35">
      <c r="A2195" s="4" t="s">
        <v>6513</v>
      </c>
      <c r="B2195" s="4" t="s">
        <v>6514</v>
      </c>
      <c r="C2195" s="4" t="s">
        <v>6515</v>
      </c>
      <c r="D2195" s="6">
        <v>6.5320486943363295E-5</v>
      </c>
      <c r="E2195" s="6">
        <v>5.5500902034586498E-5</v>
      </c>
      <c r="F2195" s="6">
        <v>8.1433612146003406E-5</v>
      </c>
      <c r="G2195" s="6">
        <v>8.1096075124145305E-5</v>
      </c>
      <c r="H2195" s="6">
        <v>3.38701054200182E-5</v>
      </c>
      <c r="I2195" s="6">
        <v>3.3674083396518698E-5</v>
      </c>
      <c r="J2195" s="6">
        <v>3.4037985144087102E-5</v>
      </c>
      <c r="K2195" s="6">
        <v>4.3052987820679401E-5</v>
      </c>
      <c r="L2195" s="6">
        <v>4.6584812534481599E-5</v>
      </c>
      <c r="M2195" s="6">
        <v>4.5063766120893503E-5</v>
      </c>
      <c r="N2195" s="4" t="b">
        <f>_xlfn.XLOOKUP(Table2[[#This Row],[Protein]],Table3[name],Table3[subloc_assigned],"")&lt;&gt;""</f>
        <v>0</v>
      </c>
      <c r="O2195" s="6" t="str" cm="1">
        <f t="array" ref="O2195">IF(Table2[[#This Row],[modeled?]]," "&amp;_xlfn.TEXTJOIN(" ",FALSE,_xlfn._xlws.FILTER(Table3[subloc_assigned],Table3[name]=Table2[[#This Row],[Protein]],""))&amp;" ","")</f>
        <v/>
      </c>
      <c r="P2195" s="6" t="b">
        <f>OR(ISNUMBER(FIND(" m ",Table2[[#This Row],[loc?]])),ISNUMBER(FIND(" mm ",Table2[[#This Row],[loc?]])))</f>
        <v>0</v>
      </c>
      <c r="Q2195" s="6" t="b">
        <f>AND(OR(ISNUMBER(FIND(" m ",Table2[[#This Row],[loc?]])),ISNUMBER(FIND(" mm ",Table2[[#This Row],[loc?]]))),SUBSTITUTE(SUBSTITUTE(Table2[[#This Row],[loc?]]," m ","")," mm ","")="")</f>
        <v>0</v>
      </c>
      <c r="R2195" s="36" cm="1">
        <f t="array" ref="R2195">AVERAGE(IF(Table2[[#This Row],[Min_aerobic_1]:[Min_aerobic_2]]="NA",0,Table2[[#This Row],[Min_aerobic_1]:[Min_aerobic_2]]))</f>
        <v>6.04106944889749E-5</v>
      </c>
    </row>
    <row r="2196" spans="1:18" x14ac:dyDescent="0.35">
      <c r="A2196" s="4" t="s">
        <v>6516</v>
      </c>
      <c r="B2196" s="4" t="s">
        <v>6517</v>
      </c>
      <c r="C2196" s="4" t="s">
        <v>6518</v>
      </c>
      <c r="D2196" s="6">
        <v>4.5139647408153897E-5</v>
      </c>
      <c r="E2196" s="6">
        <v>3.61795650336177E-5</v>
      </c>
      <c r="F2196" s="6">
        <v>5.1710891383037503E-5</v>
      </c>
      <c r="G2196" s="6">
        <v>4.4005430325919697E-5</v>
      </c>
      <c r="H2196" s="6">
        <v>3.49043359912358E-5</v>
      </c>
      <c r="I2196" s="6">
        <v>3.6704340663395299E-5</v>
      </c>
      <c r="J2196" s="6">
        <v>3.4896254904411502E-5</v>
      </c>
      <c r="K2196" s="6">
        <v>4.2288556295599198E-5</v>
      </c>
      <c r="L2196" s="6">
        <v>4.4717709935255899E-5</v>
      </c>
      <c r="M2196" s="6">
        <v>4.3974921675532603E-5</v>
      </c>
      <c r="N2196" s="4" t="b">
        <f>_xlfn.XLOOKUP(Table2[[#This Row],[Protein]],Table3[name],Table3[subloc_assigned],"")&lt;&gt;""</f>
        <v>0</v>
      </c>
      <c r="O2196" s="6" t="str" cm="1">
        <f t="array" ref="O2196">IF(Table2[[#This Row],[modeled?]]," "&amp;_xlfn.TEXTJOIN(" ",FALSE,_xlfn._xlws.FILTER(Table3[subloc_assigned],Table3[name]=Table2[[#This Row],[Protein]],""))&amp;" ","")</f>
        <v/>
      </c>
      <c r="P2196" s="6" t="b">
        <f>OR(ISNUMBER(FIND(" m ",Table2[[#This Row],[loc?]])),ISNUMBER(FIND(" mm ",Table2[[#This Row],[loc?]])))</f>
        <v>0</v>
      </c>
      <c r="Q2196" s="6" t="b">
        <f>AND(OR(ISNUMBER(FIND(" m ",Table2[[#This Row],[loc?]])),ISNUMBER(FIND(" mm ",Table2[[#This Row],[loc?]]))),SUBSTITUTE(SUBSTITUTE(Table2[[#This Row],[loc?]]," m ","")," mm ","")="")</f>
        <v>0</v>
      </c>
      <c r="R2196" s="36" cm="1">
        <f t="array" ref="R2196">AVERAGE(IF(Table2[[#This Row],[Min_aerobic_1]:[Min_aerobic_2]]="NA",0,Table2[[#This Row],[Min_aerobic_1]:[Min_aerobic_2]]))</f>
        <v>4.0659606220885799E-5</v>
      </c>
    </row>
    <row r="2197" spans="1:18" x14ac:dyDescent="0.35">
      <c r="A2197" s="4" t="s">
        <v>6519</v>
      </c>
      <c r="B2197" s="4" t="s">
        <v>6520</v>
      </c>
      <c r="C2197" s="4" t="s">
        <v>6520</v>
      </c>
      <c r="D2197" s="4" t="s">
        <v>19</v>
      </c>
      <c r="E2197" s="4" t="s">
        <v>19</v>
      </c>
      <c r="F2197" s="4" t="s">
        <v>19</v>
      </c>
      <c r="G2197" s="4" t="s">
        <v>19</v>
      </c>
      <c r="H2197" s="6">
        <v>7.5831158980377202E-7</v>
      </c>
      <c r="I2197" s="6">
        <v>8.0628305821919695E-7</v>
      </c>
      <c r="J2197" s="6">
        <v>8.9500236157609495E-7</v>
      </c>
      <c r="K2197" s="6">
        <v>7.7436082604512297E-7</v>
      </c>
      <c r="L2197" s="6">
        <v>8.68728372772595E-7</v>
      </c>
      <c r="M2197" s="6">
        <v>8.9545518831656195E-7</v>
      </c>
      <c r="N2197" s="4" t="b">
        <f>_xlfn.XLOOKUP(Table2[[#This Row],[Protein]],Table3[name],Table3[subloc_assigned],"")&lt;&gt;""</f>
        <v>0</v>
      </c>
      <c r="O2197" s="6" t="str" cm="1">
        <f t="array" ref="O2197">IF(Table2[[#This Row],[modeled?]]," "&amp;_xlfn.TEXTJOIN(" ",FALSE,_xlfn._xlws.FILTER(Table3[subloc_assigned],Table3[name]=Table2[[#This Row],[Protein]],""))&amp;" ","")</f>
        <v/>
      </c>
      <c r="P2197" s="6" t="b">
        <f>OR(ISNUMBER(FIND(" m ",Table2[[#This Row],[loc?]])),ISNUMBER(FIND(" mm ",Table2[[#This Row],[loc?]])))</f>
        <v>0</v>
      </c>
      <c r="Q2197" s="6" t="b">
        <f>AND(OR(ISNUMBER(FIND(" m ",Table2[[#This Row],[loc?]])),ISNUMBER(FIND(" mm ",Table2[[#This Row],[loc?]]))),SUBSTITUTE(SUBSTITUTE(Table2[[#This Row],[loc?]]," m ","")," mm ","")="")</f>
        <v>0</v>
      </c>
      <c r="R2197" s="36" cm="1">
        <f t="array" ref="R2197">AVERAGE(IF(Table2[[#This Row],[Min_aerobic_1]:[Min_aerobic_2]]="NA",0,Table2[[#This Row],[Min_aerobic_1]:[Min_aerobic_2]]))</f>
        <v>0</v>
      </c>
    </row>
    <row r="2198" spans="1:18" x14ac:dyDescent="0.35">
      <c r="A2198" s="4" t="s">
        <v>6521</v>
      </c>
      <c r="B2198" s="4" t="s">
        <v>6522</v>
      </c>
      <c r="C2198" s="4" t="s">
        <v>6523</v>
      </c>
      <c r="D2198" s="6">
        <v>2.4925191105790901E-6</v>
      </c>
      <c r="E2198" s="6">
        <v>1.86558816710788E-6</v>
      </c>
      <c r="F2198" s="6">
        <v>2.20066462683767E-6</v>
      </c>
      <c r="G2198" s="6">
        <v>2.1607438874674698E-6</v>
      </c>
      <c r="H2198" s="6">
        <v>1.9826432088935502E-6</v>
      </c>
      <c r="I2198" s="6">
        <v>1.9913616029880402E-6</v>
      </c>
      <c r="J2198" s="6">
        <v>2.09878186056445E-6</v>
      </c>
      <c r="K2198" s="6">
        <v>2.2289910274257898E-6</v>
      </c>
      <c r="L2198" s="6">
        <v>2.2420455232336599E-6</v>
      </c>
      <c r="M2198" s="6">
        <v>2.1726474732659898E-6</v>
      </c>
      <c r="N2198" s="4" t="b">
        <f>_xlfn.XLOOKUP(Table2[[#This Row],[Protein]],Table3[name],Table3[subloc_assigned],"")&lt;&gt;""</f>
        <v>1</v>
      </c>
      <c r="O2198" s="6" t="str" cm="1">
        <f t="array" ref="O2198">IF(Table2[[#This Row],[modeled?]]," "&amp;_xlfn.TEXTJOIN(" ",FALSE,_xlfn._xlws.FILTER(Table3[subloc_assigned],Table3[name]=Table2[[#This Row],[Protein]],""))&amp;" ","")</f>
        <v xml:space="preserve"> rm </v>
      </c>
      <c r="P2198" s="6" t="b">
        <f>OR(ISNUMBER(FIND(" m ",Table2[[#This Row],[loc?]])),ISNUMBER(FIND(" mm ",Table2[[#This Row],[loc?]])))</f>
        <v>0</v>
      </c>
      <c r="Q2198" s="6" t="b">
        <f>AND(OR(ISNUMBER(FIND(" m ",Table2[[#This Row],[loc?]])),ISNUMBER(FIND(" mm ",Table2[[#This Row],[loc?]]))),SUBSTITUTE(SUBSTITUTE(Table2[[#This Row],[loc?]]," m ","")," mm ","")="")</f>
        <v>0</v>
      </c>
      <c r="R2198" s="36" cm="1">
        <f t="array" ref="R2198">AVERAGE(IF(Table2[[#This Row],[Min_aerobic_1]:[Min_aerobic_2]]="NA",0,Table2[[#This Row],[Min_aerobic_1]:[Min_aerobic_2]]))</f>
        <v>2.1790536388434849E-6</v>
      </c>
    </row>
    <row r="2199" spans="1:18" x14ac:dyDescent="0.35">
      <c r="A2199" s="4" t="s">
        <v>6524</v>
      </c>
      <c r="B2199" s="4" t="s">
        <v>6525</v>
      </c>
      <c r="C2199" s="4" t="s">
        <v>6526</v>
      </c>
      <c r="D2199" s="4" t="s">
        <v>19</v>
      </c>
      <c r="E2199" s="4" t="s">
        <v>19</v>
      </c>
      <c r="F2199" s="4" t="s">
        <v>19</v>
      </c>
      <c r="G2199" s="4" t="s">
        <v>19</v>
      </c>
      <c r="H2199" s="6">
        <v>1.8834499605990699E-5</v>
      </c>
      <c r="I2199" s="6">
        <v>1.9396403286251601E-5</v>
      </c>
      <c r="J2199" s="6">
        <v>1.9879830641357401E-5</v>
      </c>
      <c r="K2199" s="6">
        <v>2.4908846463498401E-5</v>
      </c>
      <c r="L2199" s="6">
        <v>2.48606193894531E-5</v>
      </c>
      <c r="M2199" s="6">
        <v>2.44613230348601E-5</v>
      </c>
      <c r="N2199" s="4" t="b">
        <f>_xlfn.XLOOKUP(Table2[[#This Row],[Protein]],Table3[name],Table3[subloc_assigned],"")&lt;&gt;""</f>
        <v>0</v>
      </c>
      <c r="O2199" s="6" t="str" cm="1">
        <f t="array" ref="O2199">IF(Table2[[#This Row],[modeled?]]," "&amp;_xlfn.TEXTJOIN(" ",FALSE,_xlfn._xlws.FILTER(Table3[subloc_assigned],Table3[name]=Table2[[#This Row],[Protein]],""))&amp;" ","")</f>
        <v/>
      </c>
      <c r="P2199" s="6" t="b">
        <f>OR(ISNUMBER(FIND(" m ",Table2[[#This Row],[loc?]])),ISNUMBER(FIND(" mm ",Table2[[#This Row],[loc?]])))</f>
        <v>0</v>
      </c>
      <c r="Q2199" s="6" t="b">
        <f>AND(OR(ISNUMBER(FIND(" m ",Table2[[#This Row],[loc?]])),ISNUMBER(FIND(" mm ",Table2[[#This Row],[loc?]]))),SUBSTITUTE(SUBSTITUTE(Table2[[#This Row],[loc?]]," m ","")," mm ","")="")</f>
        <v>0</v>
      </c>
      <c r="R2199" s="36" cm="1">
        <f t="array" ref="R2199">AVERAGE(IF(Table2[[#This Row],[Min_aerobic_1]:[Min_aerobic_2]]="NA",0,Table2[[#This Row],[Min_aerobic_1]:[Min_aerobic_2]]))</f>
        <v>0</v>
      </c>
    </row>
    <row r="2200" spans="1:18" x14ac:dyDescent="0.35">
      <c r="A2200" s="4" t="s">
        <v>6527</v>
      </c>
      <c r="B2200" s="4" t="s">
        <v>6528</v>
      </c>
      <c r="C2200" s="4" t="s">
        <v>6529</v>
      </c>
      <c r="D2200" s="6">
        <v>5.1282374266559503E-6</v>
      </c>
      <c r="E2200" s="6">
        <v>4.2292148551231199E-6</v>
      </c>
      <c r="F2200" s="6">
        <v>4.6568646830840004E-6</v>
      </c>
      <c r="G2200" s="6">
        <v>3.74453102654613E-6</v>
      </c>
      <c r="H2200" s="6">
        <v>5.2298235027047503E-6</v>
      </c>
      <c r="I2200" s="6">
        <v>5.6693775174243897E-6</v>
      </c>
      <c r="J2200" s="6">
        <v>5.8220690096085697E-6</v>
      </c>
      <c r="K2200" s="6">
        <v>6.5246057270015004E-6</v>
      </c>
      <c r="L2200" s="6">
        <v>6.4458528477945602E-6</v>
      </c>
      <c r="M2200" s="6">
        <v>6.1672135382393298E-6</v>
      </c>
      <c r="N2200" s="4" t="b">
        <f>_xlfn.XLOOKUP(Table2[[#This Row],[Protein]],Table3[name],Table3[subloc_assigned],"")&lt;&gt;""</f>
        <v>1</v>
      </c>
      <c r="O2200" s="6" t="str" cm="1">
        <f t="array" ref="O2200">IF(Table2[[#This Row],[modeled?]]," "&amp;_xlfn.TEXTJOIN(" ",FALSE,_xlfn._xlws.FILTER(Table3[subloc_assigned],Table3[name]=Table2[[#This Row],[Protein]],""))&amp;" ","")</f>
        <v xml:space="preserve"> c </v>
      </c>
      <c r="P2200" s="6" t="b">
        <f>OR(ISNUMBER(FIND(" m ",Table2[[#This Row],[loc?]])),ISNUMBER(FIND(" mm ",Table2[[#This Row],[loc?]])))</f>
        <v>0</v>
      </c>
      <c r="Q2200" s="6" t="b">
        <f>AND(OR(ISNUMBER(FIND(" m ",Table2[[#This Row],[loc?]])),ISNUMBER(FIND(" mm ",Table2[[#This Row],[loc?]]))),SUBSTITUTE(SUBSTITUTE(Table2[[#This Row],[loc?]]," m ","")," mm ","")="")</f>
        <v>0</v>
      </c>
      <c r="R2200" s="36" cm="1">
        <f t="array" ref="R2200">AVERAGE(IF(Table2[[#This Row],[Min_aerobic_1]:[Min_aerobic_2]]="NA",0,Table2[[#This Row],[Min_aerobic_1]:[Min_aerobic_2]]))</f>
        <v>4.6787261408895355E-6</v>
      </c>
    </row>
    <row r="2201" spans="1:18" x14ac:dyDescent="0.35">
      <c r="A2201" s="4" t="s">
        <v>6530</v>
      </c>
      <c r="B2201" s="4" t="s">
        <v>6531</v>
      </c>
      <c r="C2201" s="4" t="s">
        <v>6532</v>
      </c>
      <c r="D2201" s="6">
        <v>1.9949535802783799E-5</v>
      </c>
      <c r="E2201" s="6">
        <v>2.4148627368442502E-5</v>
      </c>
      <c r="F2201" s="6">
        <v>1.48604436402928E-5</v>
      </c>
      <c r="G2201" s="6">
        <v>1.5904920945895399E-5</v>
      </c>
      <c r="H2201" s="6">
        <v>2.50336296139365E-5</v>
      </c>
      <c r="I2201" s="6">
        <v>2.2257111293613099E-5</v>
      </c>
      <c r="J2201" s="6">
        <v>2.3733992998282699E-5</v>
      </c>
      <c r="K2201" s="6">
        <v>1.3975740026810201E-5</v>
      </c>
      <c r="L2201" s="6">
        <v>1.6092457344552499E-5</v>
      </c>
      <c r="M2201" s="6">
        <v>1.51131495581178E-5</v>
      </c>
      <c r="N2201" s="4" t="b">
        <f>_xlfn.XLOOKUP(Table2[[#This Row],[Protein]],Table3[name],Table3[subloc_assigned],"")&lt;&gt;""</f>
        <v>1</v>
      </c>
      <c r="O2201" s="6" t="str" cm="1">
        <f t="array" ref="O2201">IF(Table2[[#This Row],[modeled?]]," "&amp;_xlfn.TEXTJOIN(" ",FALSE,_xlfn._xlws.FILTER(Table3[subloc_assigned],Table3[name]=Table2[[#This Row],[Protein]],""))&amp;" ","")</f>
        <v xml:space="preserve"> c </v>
      </c>
      <c r="P2201" s="6" t="b">
        <f>OR(ISNUMBER(FIND(" m ",Table2[[#This Row],[loc?]])),ISNUMBER(FIND(" mm ",Table2[[#This Row],[loc?]])))</f>
        <v>0</v>
      </c>
      <c r="Q2201" s="6" t="b">
        <f>AND(OR(ISNUMBER(FIND(" m ",Table2[[#This Row],[loc?]])),ISNUMBER(FIND(" mm ",Table2[[#This Row],[loc?]]))),SUBSTITUTE(SUBSTITUTE(Table2[[#This Row],[loc?]]," m ","")," mm ","")="")</f>
        <v>0</v>
      </c>
      <c r="R2201" s="36" cm="1">
        <f t="array" ref="R2201">AVERAGE(IF(Table2[[#This Row],[Min_aerobic_1]:[Min_aerobic_2]]="NA",0,Table2[[#This Row],[Min_aerobic_1]:[Min_aerobic_2]]))</f>
        <v>2.2049081585613148E-5</v>
      </c>
    </row>
    <row r="2202" spans="1:18" x14ac:dyDescent="0.35">
      <c r="A2202" s="4" t="s">
        <v>6533</v>
      </c>
      <c r="B2202" s="4" t="s">
        <v>6534</v>
      </c>
      <c r="C2202" s="4" t="s">
        <v>6535</v>
      </c>
      <c r="D2202" s="4">
        <v>1.1923428378148599E-3</v>
      </c>
      <c r="E2202" s="4">
        <v>1.3313479014121399E-3</v>
      </c>
      <c r="F2202" s="4">
        <v>1.2332741645623699E-3</v>
      </c>
      <c r="G2202" s="4">
        <v>1.32629370335224E-3</v>
      </c>
      <c r="H2202" s="4" t="s">
        <v>19</v>
      </c>
      <c r="I2202" s="4" t="s">
        <v>19</v>
      </c>
      <c r="J2202" s="4" t="s">
        <v>19</v>
      </c>
      <c r="K2202" s="4" t="s">
        <v>19</v>
      </c>
      <c r="L2202" s="4" t="s">
        <v>19</v>
      </c>
      <c r="M2202" s="4" t="s">
        <v>19</v>
      </c>
      <c r="N2202" s="4" t="b">
        <f>_xlfn.XLOOKUP(Table2[[#This Row],[Protein]],Table3[name],Table3[subloc_assigned],"")&lt;&gt;""</f>
        <v>0</v>
      </c>
      <c r="O2202" s="6" t="str" cm="1">
        <f t="array" ref="O2202">IF(Table2[[#This Row],[modeled?]]," "&amp;_xlfn.TEXTJOIN(" ",FALSE,_xlfn._xlws.FILTER(Table3[subloc_assigned],Table3[name]=Table2[[#This Row],[Protein]],""))&amp;" ","")</f>
        <v/>
      </c>
      <c r="P2202" s="6" t="b">
        <f>OR(ISNUMBER(FIND(" m ",Table2[[#This Row],[loc?]])),ISNUMBER(FIND(" mm ",Table2[[#This Row],[loc?]])))</f>
        <v>0</v>
      </c>
      <c r="Q2202" s="6" t="b">
        <f>AND(OR(ISNUMBER(FIND(" m ",Table2[[#This Row],[loc?]])),ISNUMBER(FIND(" mm ",Table2[[#This Row],[loc?]]))),SUBSTITUTE(SUBSTITUTE(Table2[[#This Row],[loc?]]," m ","")," mm ","")="")</f>
        <v>0</v>
      </c>
      <c r="R2202" s="36" cm="1">
        <f t="array" ref="R2202">AVERAGE(IF(Table2[[#This Row],[Min_aerobic_1]:[Min_aerobic_2]]="NA",0,Table2[[#This Row],[Min_aerobic_1]:[Min_aerobic_2]]))</f>
        <v>1.2618453696134999E-3</v>
      </c>
    </row>
    <row r="2203" spans="1:18" x14ac:dyDescent="0.35">
      <c r="A2203" s="4" t="s">
        <v>6536</v>
      </c>
      <c r="B2203" s="4" t="s">
        <v>6537</v>
      </c>
      <c r="C2203" s="4" t="s">
        <v>6538</v>
      </c>
      <c r="D2203" s="6">
        <v>1.9131989094779801E-5</v>
      </c>
      <c r="E2203" s="6">
        <v>1.50934098480269E-5</v>
      </c>
      <c r="F2203" s="6">
        <v>2.0482822164266099E-5</v>
      </c>
      <c r="G2203" s="6">
        <v>1.9586840343229602E-5</v>
      </c>
      <c r="H2203" s="6">
        <v>1.36371546939267E-5</v>
      </c>
      <c r="I2203" s="6">
        <v>1.3221215939696399E-5</v>
      </c>
      <c r="J2203" s="6">
        <v>1.40567827199748E-5</v>
      </c>
      <c r="K2203" s="6">
        <v>1.33822401913797E-5</v>
      </c>
      <c r="L2203" s="6">
        <v>1.4530266336712301E-5</v>
      </c>
      <c r="M2203" s="6">
        <v>1.46116824062852E-5</v>
      </c>
      <c r="N2203" s="4" t="b">
        <f>_xlfn.XLOOKUP(Table2[[#This Row],[Protein]],Table3[name],Table3[subloc_assigned],"")&lt;&gt;""</f>
        <v>0</v>
      </c>
      <c r="O2203" s="6" t="str" cm="1">
        <f t="array" ref="O2203">IF(Table2[[#This Row],[modeled?]]," "&amp;_xlfn.TEXTJOIN(" ",FALSE,_xlfn._xlws.FILTER(Table3[subloc_assigned],Table3[name]=Table2[[#This Row],[Protein]],""))&amp;" ","")</f>
        <v/>
      </c>
      <c r="P2203" s="6" t="b">
        <f>OR(ISNUMBER(FIND(" m ",Table2[[#This Row],[loc?]])),ISNUMBER(FIND(" mm ",Table2[[#This Row],[loc?]])))</f>
        <v>0</v>
      </c>
      <c r="Q2203" s="6" t="b">
        <f>AND(OR(ISNUMBER(FIND(" m ",Table2[[#This Row],[loc?]])),ISNUMBER(FIND(" mm ",Table2[[#This Row],[loc?]]))),SUBSTITUTE(SUBSTITUTE(Table2[[#This Row],[loc?]]," m ","")," mm ","")="")</f>
        <v>0</v>
      </c>
      <c r="R2203" s="36" cm="1">
        <f t="array" ref="R2203">AVERAGE(IF(Table2[[#This Row],[Min_aerobic_1]:[Min_aerobic_2]]="NA",0,Table2[[#This Row],[Min_aerobic_1]:[Min_aerobic_2]]))</f>
        <v>1.7112699471403349E-5</v>
      </c>
    </row>
    <row r="2204" spans="1:18" x14ac:dyDescent="0.35">
      <c r="A2204" s="4" t="s">
        <v>6539</v>
      </c>
      <c r="B2204" s="4" t="s">
        <v>6540</v>
      </c>
      <c r="C2204" s="4" t="s">
        <v>6541</v>
      </c>
      <c r="D2204" s="6">
        <v>2.8730151153097299E-5</v>
      </c>
      <c r="E2204" s="6">
        <v>2.82966836216082E-5</v>
      </c>
      <c r="F2204" s="6">
        <v>3.0996938674491298E-5</v>
      </c>
      <c r="G2204" s="6">
        <v>3.1228546981826199E-5</v>
      </c>
      <c r="H2204" s="6">
        <v>2.0491090433173802E-5</v>
      </c>
      <c r="I2204" s="6">
        <v>2.13634258379151E-5</v>
      </c>
      <c r="J2204" s="6">
        <v>2.11341404259197E-5</v>
      </c>
      <c r="K2204" s="6">
        <v>2.1676069355236402E-5</v>
      </c>
      <c r="L2204" s="6">
        <v>2.36448841794338E-5</v>
      </c>
      <c r="M2204" s="6">
        <v>2.2834897993933599E-5</v>
      </c>
      <c r="N2204" s="4" t="b">
        <f>_xlfn.XLOOKUP(Table2[[#This Row],[Protein]],Table3[name],Table3[subloc_assigned],"")&lt;&gt;""</f>
        <v>0</v>
      </c>
      <c r="O2204" s="6" t="str" cm="1">
        <f t="array" ref="O2204">IF(Table2[[#This Row],[modeled?]]," "&amp;_xlfn.TEXTJOIN(" ",FALSE,_xlfn._xlws.FILTER(Table3[subloc_assigned],Table3[name]=Table2[[#This Row],[Protein]],""))&amp;" ","")</f>
        <v/>
      </c>
      <c r="P2204" s="6" t="b">
        <f>OR(ISNUMBER(FIND(" m ",Table2[[#This Row],[loc?]])),ISNUMBER(FIND(" mm ",Table2[[#This Row],[loc?]])))</f>
        <v>0</v>
      </c>
      <c r="Q2204" s="6" t="b">
        <f>AND(OR(ISNUMBER(FIND(" m ",Table2[[#This Row],[loc?]])),ISNUMBER(FIND(" mm ",Table2[[#This Row],[loc?]]))),SUBSTITUTE(SUBSTITUTE(Table2[[#This Row],[loc?]]," m ","")," mm ","")="")</f>
        <v>0</v>
      </c>
      <c r="R2204" s="36" cm="1">
        <f t="array" ref="R2204">AVERAGE(IF(Table2[[#This Row],[Min_aerobic_1]:[Min_aerobic_2]]="NA",0,Table2[[#This Row],[Min_aerobic_1]:[Min_aerobic_2]]))</f>
        <v>2.8513417387352751E-5</v>
      </c>
    </row>
    <row r="2205" spans="1:18" x14ac:dyDescent="0.35">
      <c r="A2205" s="4" t="s">
        <v>6542</v>
      </c>
      <c r="B2205" s="4" t="s">
        <v>6543</v>
      </c>
      <c r="C2205" s="4" t="s">
        <v>6544</v>
      </c>
      <c r="D2205" s="6">
        <v>5.4968926617522298E-6</v>
      </c>
      <c r="E2205" s="6">
        <v>4.6564927325451298E-6</v>
      </c>
      <c r="F2205" s="6">
        <v>5.4464887006136503E-6</v>
      </c>
      <c r="G2205" s="6">
        <v>6.0421489693293097E-6</v>
      </c>
      <c r="H2205" s="6">
        <v>1.19812156139736E-5</v>
      </c>
      <c r="I2205" s="6">
        <v>1.0927435371091901E-5</v>
      </c>
      <c r="J2205" s="6">
        <v>1.3369417887616601E-5</v>
      </c>
      <c r="K2205" s="6">
        <v>1.28020347426074E-5</v>
      </c>
      <c r="L2205" s="6">
        <v>1.28742989058355E-5</v>
      </c>
      <c r="M2205" s="6">
        <v>1.3075462700819101E-5</v>
      </c>
      <c r="N2205" s="4" t="b">
        <f>_xlfn.XLOOKUP(Table2[[#This Row],[Protein]],Table3[name],Table3[subloc_assigned],"")&lt;&gt;""</f>
        <v>0</v>
      </c>
      <c r="O2205" s="6" t="str" cm="1">
        <f t="array" ref="O2205">IF(Table2[[#This Row],[modeled?]]," "&amp;_xlfn.TEXTJOIN(" ",FALSE,_xlfn._xlws.FILTER(Table3[subloc_assigned],Table3[name]=Table2[[#This Row],[Protein]],""))&amp;" ","")</f>
        <v/>
      </c>
      <c r="P2205" s="6" t="b">
        <f>OR(ISNUMBER(FIND(" m ",Table2[[#This Row],[loc?]])),ISNUMBER(FIND(" mm ",Table2[[#This Row],[loc?]])))</f>
        <v>0</v>
      </c>
      <c r="Q2205" s="6" t="b">
        <f>AND(OR(ISNUMBER(FIND(" m ",Table2[[#This Row],[loc?]])),ISNUMBER(FIND(" mm ",Table2[[#This Row],[loc?]]))),SUBSTITUTE(SUBSTITUTE(Table2[[#This Row],[loc?]]," m ","")," mm ","")="")</f>
        <v>0</v>
      </c>
      <c r="R2205" s="36" cm="1">
        <f t="array" ref="R2205">AVERAGE(IF(Table2[[#This Row],[Min_aerobic_1]:[Min_aerobic_2]]="NA",0,Table2[[#This Row],[Min_aerobic_1]:[Min_aerobic_2]]))</f>
        <v>5.0766926971486798E-6</v>
      </c>
    </row>
    <row r="2206" spans="1:18" x14ac:dyDescent="0.35">
      <c r="A2206" s="4" t="s">
        <v>6545</v>
      </c>
      <c r="B2206" s="4" t="s">
        <v>6546</v>
      </c>
      <c r="C2206" s="4" t="s">
        <v>6547</v>
      </c>
      <c r="D2206" s="6">
        <v>7.9111806121157397E-5</v>
      </c>
      <c r="E2206" s="6">
        <v>6.1011447352092899E-5</v>
      </c>
      <c r="F2206" s="6">
        <v>9.3050026126711998E-5</v>
      </c>
      <c r="G2206" s="6">
        <v>9.0730958008383798E-5</v>
      </c>
      <c r="H2206" s="6">
        <v>4.54766116378593E-5</v>
      </c>
      <c r="I2206" s="6">
        <v>4.7252481409571801E-5</v>
      </c>
      <c r="J2206" s="6">
        <v>4.9618998351494802E-5</v>
      </c>
      <c r="K2206" s="6">
        <v>5.7152487749173601E-5</v>
      </c>
      <c r="L2206" s="6">
        <v>6.19931308899276E-5</v>
      </c>
      <c r="M2206" s="6">
        <v>6.1576576213696801E-5</v>
      </c>
      <c r="N2206" s="4" t="b">
        <f>_xlfn.XLOOKUP(Table2[[#This Row],[Protein]],Table3[name],Table3[subloc_assigned],"")&lt;&gt;""</f>
        <v>0</v>
      </c>
      <c r="O2206" s="6" t="str" cm="1">
        <f t="array" ref="O2206">IF(Table2[[#This Row],[modeled?]]," "&amp;_xlfn.TEXTJOIN(" ",FALSE,_xlfn._xlws.FILTER(Table3[subloc_assigned],Table3[name]=Table2[[#This Row],[Protein]],""))&amp;" ","")</f>
        <v/>
      </c>
      <c r="P2206" s="6" t="b">
        <f>OR(ISNUMBER(FIND(" m ",Table2[[#This Row],[loc?]])),ISNUMBER(FIND(" mm ",Table2[[#This Row],[loc?]])))</f>
        <v>0</v>
      </c>
      <c r="Q2206" s="6" t="b">
        <f>AND(OR(ISNUMBER(FIND(" m ",Table2[[#This Row],[loc?]])),ISNUMBER(FIND(" mm ",Table2[[#This Row],[loc?]]))),SUBSTITUTE(SUBSTITUTE(Table2[[#This Row],[loc?]]," m ","")," mm ","")="")</f>
        <v>0</v>
      </c>
      <c r="R2206" s="36" cm="1">
        <f t="array" ref="R2206">AVERAGE(IF(Table2[[#This Row],[Min_aerobic_1]:[Min_aerobic_2]]="NA",0,Table2[[#This Row],[Min_aerobic_1]:[Min_aerobic_2]]))</f>
        <v>7.0061626736625141E-5</v>
      </c>
    </row>
    <row r="2207" spans="1:18" x14ac:dyDescent="0.35">
      <c r="A2207" s="4" t="s">
        <v>6548</v>
      </c>
      <c r="B2207" s="4" t="s">
        <v>6549</v>
      </c>
      <c r="C2207" s="4" t="s">
        <v>6550</v>
      </c>
      <c r="D2207" s="6">
        <v>2.35769277444742E-5</v>
      </c>
      <c r="E2207" s="6">
        <v>1.98102389044914E-5</v>
      </c>
      <c r="F2207" s="6">
        <v>2.6506424896830099E-5</v>
      </c>
      <c r="G2207" s="6">
        <v>2.5319863766609602E-5</v>
      </c>
      <c r="H2207" s="6">
        <v>2.2782125967347301E-5</v>
      </c>
      <c r="I2207" s="6">
        <v>2.1229890427210101E-5</v>
      </c>
      <c r="J2207" s="6">
        <v>2.5714541534084598E-5</v>
      </c>
      <c r="K2207" s="6">
        <v>2.7849635096332601E-5</v>
      </c>
      <c r="L2207" s="6">
        <v>2.6420872457244299E-5</v>
      </c>
      <c r="M2207" s="6">
        <v>2.8810642412301401E-5</v>
      </c>
      <c r="N2207" s="4" t="b">
        <f>_xlfn.XLOOKUP(Table2[[#This Row],[Protein]],Table3[name],Table3[subloc_assigned],"")&lt;&gt;""</f>
        <v>0</v>
      </c>
      <c r="O2207" s="6" t="str" cm="1">
        <f t="array" ref="O2207">IF(Table2[[#This Row],[modeled?]]," "&amp;_xlfn.TEXTJOIN(" ",FALSE,_xlfn._xlws.FILTER(Table3[subloc_assigned],Table3[name]=Table2[[#This Row],[Protein]],""))&amp;" ","")</f>
        <v/>
      </c>
      <c r="P2207" s="6" t="b">
        <f>OR(ISNUMBER(FIND(" m ",Table2[[#This Row],[loc?]])),ISNUMBER(FIND(" mm ",Table2[[#This Row],[loc?]])))</f>
        <v>0</v>
      </c>
      <c r="Q2207" s="6" t="b">
        <f>AND(OR(ISNUMBER(FIND(" m ",Table2[[#This Row],[loc?]])),ISNUMBER(FIND(" mm ",Table2[[#This Row],[loc?]]))),SUBSTITUTE(SUBSTITUTE(Table2[[#This Row],[loc?]]," m ","")," mm ","")="")</f>
        <v>0</v>
      </c>
      <c r="R2207" s="36" cm="1">
        <f t="array" ref="R2207">AVERAGE(IF(Table2[[#This Row],[Min_aerobic_1]:[Min_aerobic_2]]="NA",0,Table2[[#This Row],[Min_aerobic_1]:[Min_aerobic_2]]))</f>
        <v>2.16935833244828E-5</v>
      </c>
    </row>
    <row r="2208" spans="1:18" x14ac:dyDescent="0.35">
      <c r="A2208" s="4" t="s">
        <v>6551</v>
      </c>
      <c r="B2208" s="4" t="s">
        <v>6552</v>
      </c>
      <c r="C2208" s="4" t="s">
        <v>6553</v>
      </c>
      <c r="D2208" s="6">
        <v>4.6011007749825899E-6</v>
      </c>
      <c r="E2208" s="6">
        <v>4.1999383061561497E-6</v>
      </c>
      <c r="F2208" s="6">
        <v>5.5639499776448002E-6</v>
      </c>
      <c r="G2208" s="6">
        <v>5.7897089646582002E-6</v>
      </c>
      <c r="H2208" s="6">
        <v>7.6841682640452596E-6</v>
      </c>
      <c r="I2208" s="6">
        <v>7.1906617270985102E-6</v>
      </c>
      <c r="J2208" s="6">
        <v>8.2384731880158697E-6</v>
      </c>
      <c r="K2208" s="6">
        <v>8.9605000497931503E-6</v>
      </c>
      <c r="L2208" s="6">
        <v>9.1252635436852201E-6</v>
      </c>
      <c r="M2208" s="6">
        <v>9.1780952120753904E-6</v>
      </c>
      <c r="N2208" s="4" t="b">
        <f>_xlfn.XLOOKUP(Table2[[#This Row],[Protein]],Table3[name],Table3[subloc_assigned],"")&lt;&gt;""</f>
        <v>0</v>
      </c>
      <c r="O2208" s="6" t="str" cm="1">
        <f t="array" ref="O2208">IF(Table2[[#This Row],[modeled?]]," "&amp;_xlfn.TEXTJOIN(" ",FALSE,_xlfn._xlws.FILTER(Table3[subloc_assigned],Table3[name]=Table2[[#This Row],[Protein]],""))&amp;" ","")</f>
        <v/>
      </c>
      <c r="P2208" s="6" t="b">
        <f>OR(ISNUMBER(FIND(" m ",Table2[[#This Row],[loc?]])),ISNUMBER(FIND(" mm ",Table2[[#This Row],[loc?]])))</f>
        <v>0</v>
      </c>
      <c r="Q2208" s="6" t="b">
        <f>AND(OR(ISNUMBER(FIND(" m ",Table2[[#This Row],[loc?]])),ISNUMBER(FIND(" mm ",Table2[[#This Row],[loc?]]))),SUBSTITUTE(SUBSTITUTE(Table2[[#This Row],[loc?]]," m ","")," mm ","")="")</f>
        <v>0</v>
      </c>
      <c r="R2208" s="36" cm="1">
        <f t="array" ref="R2208">AVERAGE(IF(Table2[[#This Row],[Min_aerobic_1]:[Min_aerobic_2]]="NA",0,Table2[[#This Row],[Min_aerobic_1]:[Min_aerobic_2]]))</f>
        <v>4.4005195405693694E-6</v>
      </c>
    </row>
    <row r="2209" spans="1:18" x14ac:dyDescent="0.35">
      <c r="A2209" s="4" t="s">
        <v>6554</v>
      </c>
      <c r="B2209" s="4" t="s">
        <v>6555</v>
      </c>
      <c r="C2209" s="4" t="s">
        <v>6556</v>
      </c>
      <c r="D2209" s="4">
        <v>3.2894401578039599E-4</v>
      </c>
      <c r="E2209" s="4">
        <v>3.1608661392824801E-4</v>
      </c>
      <c r="F2209" s="4">
        <v>3.5513647393055602E-4</v>
      </c>
      <c r="G2209" s="4">
        <v>3.6274767465203201E-4</v>
      </c>
      <c r="H2209" s="4">
        <v>2.7876326735914699E-4</v>
      </c>
      <c r="I2209" s="4">
        <v>2.49266250097558E-4</v>
      </c>
      <c r="J2209" s="4">
        <v>2.76108190448472E-4</v>
      </c>
      <c r="K2209" s="4">
        <v>2.6068669821652002E-4</v>
      </c>
      <c r="L2209" s="4">
        <v>2.7689137368619199E-4</v>
      </c>
      <c r="M2209" s="4">
        <v>2.6558369982966498E-4</v>
      </c>
      <c r="N2209" s="4" t="b">
        <f>_xlfn.XLOOKUP(Table2[[#This Row],[Protein]],Table3[name],Table3[subloc_assigned],"")&lt;&gt;""</f>
        <v>0</v>
      </c>
      <c r="O2209" s="6" t="str" cm="1">
        <f t="array" ref="O2209">IF(Table2[[#This Row],[modeled?]]," "&amp;_xlfn.TEXTJOIN(" ",FALSE,_xlfn._xlws.FILTER(Table3[subloc_assigned],Table3[name]=Table2[[#This Row],[Protein]],""))&amp;" ","")</f>
        <v/>
      </c>
      <c r="P2209" s="6" t="b">
        <f>OR(ISNUMBER(FIND(" m ",Table2[[#This Row],[loc?]])),ISNUMBER(FIND(" mm ",Table2[[#This Row],[loc?]])))</f>
        <v>0</v>
      </c>
      <c r="Q2209" s="6" t="b">
        <f>AND(OR(ISNUMBER(FIND(" m ",Table2[[#This Row],[loc?]])),ISNUMBER(FIND(" mm ",Table2[[#This Row],[loc?]]))),SUBSTITUTE(SUBSTITUTE(Table2[[#This Row],[loc?]]," m ","")," mm ","")="")</f>
        <v>0</v>
      </c>
      <c r="R2209" s="36" cm="1">
        <f t="array" ref="R2209">AVERAGE(IF(Table2[[#This Row],[Min_aerobic_1]:[Min_aerobic_2]]="NA",0,Table2[[#This Row],[Min_aerobic_1]:[Min_aerobic_2]]))</f>
        <v>3.2251531485432197E-4</v>
      </c>
    </row>
    <row r="2210" spans="1:18" x14ac:dyDescent="0.35">
      <c r="A2210" s="4" t="s">
        <v>6557</v>
      </c>
      <c r="B2210" s="4" t="s">
        <v>6558</v>
      </c>
      <c r="C2210" s="4" t="s">
        <v>6559</v>
      </c>
      <c r="D2210" s="6">
        <v>1.22843320827495E-6</v>
      </c>
      <c r="E2210" s="6">
        <v>9.6913540349353196E-7</v>
      </c>
      <c r="F2210" s="6">
        <v>1.2676905635543499E-6</v>
      </c>
      <c r="G2210" s="6">
        <v>1.27853291483117E-6</v>
      </c>
      <c r="H2210" s="4" t="s">
        <v>19</v>
      </c>
      <c r="I2210" s="4" t="s">
        <v>19</v>
      </c>
      <c r="J2210" s="4" t="s">
        <v>19</v>
      </c>
      <c r="K2210" s="4" t="s">
        <v>19</v>
      </c>
      <c r="L2210" s="4" t="s">
        <v>19</v>
      </c>
      <c r="M2210" s="4" t="s">
        <v>19</v>
      </c>
      <c r="N2210" s="4" t="b">
        <f>_xlfn.XLOOKUP(Table2[[#This Row],[Protein]],Table3[name],Table3[subloc_assigned],"")&lt;&gt;""</f>
        <v>0</v>
      </c>
      <c r="O2210" s="6" t="str" cm="1">
        <f t="array" ref="O2210">IF(Table2[[#This Row],[modeled?]]," "&amp;_xlfn.TEXTJOIN(" ",FALSE,_xlfn._xlws.FILTER(Table3[subloc_assigned],Table3[name]=Table2[[#This Row],[Protein]],""))&amp;" ","")</f>
        <v/>
      </c>
      <c r="P2210" s="6" t="b">
        <f>OR(ISNUMBER(FIND(" m ",Table2[[#This Row],[loc?]])),ISNUMBER(FIND(" mm ",Table2[[#This Row],[loc?]])))</f>
        <v>0</v>
      </c>
      <c r="Q2210" s="6" t="b">
        <f>AND(OR(ISNUMBER(FIND(" m ",Table2[[#This Row],[loc?]])),ISNUMBER(FIND(" mm ",Table2[[#This Row],[loc?]]))),SUBSTITUTE(SUBSTITUTE(Table2[[#This Row],[loc?]]," m ","")," mm ","")="")</f>
        <v>0</v>
      </c>
      <c r="R2210" s="36" cm="1">
        <f t="array" ref="R2210">AVERAGE(IF(Table2[[#This Row],[Min_aerobic_1]:[Min_aerobic_2]]="NA",0,Table2[[#This Row],[Min_aerobic_1]:[Min_aerobic_2]]))</f>
        <v>1.0987843058842411E-6</v>
      </c>
    </row>
    <row r="2211" spans="1:18" x14ac:dyDescent="0.35">
      <c r="A2211" s="4" t="s">
        <v>6560</v>
      </c>
      <c r="B2211" s="4" t="s">
        <v>6561</v>
      </c>
      <c r="C2211" s="4" t="s">
        <v>6562</v>
      </c>
      <c r="D2211" s="6">
        <v>7.0812173070146104E-5</v>
      </c>
      <c r="E2211" s="6">
        <v>5.1625667112274101E-5</v>
      </c>
      <c r="F2211" s="6">
        <v>7.4960115623153806E-5</v>
      </c>
      <c r="G2211" s="6">
        <v>8.1404176332481503E-5</v>
      </c>
      <c r="H2211" s="6">
        <v>4.6201676201759199E-5</v>
      </c>
      <c r="I2211" s="6">
        <v>4.7335425281175198E-5</v>
      </c>
      <c r="J2211" s="6">
        <v>4.6335071631436699E-5</v>
      </c>
      <c r="K2211" s="6">
        <v>5.1336027891925997E-5</v>
      </c>
      <c r="L2211" s="6">
        <v>5.7120582971463301E-5</v>
      </c>
      <c r="M2211" s="6">
        <v>5.5982570932543701E-5</v>
      </c>
      <c r="N2211" s="4" t="b">
        <f>_xlfn.XLOOKUP(Table2[[#This Row],[Protein]],Table3[name],Table3[subloc_assigned],"")&lt;&gt;""</f>
        <v>1</v>
      </c>
      <c r="O2211" s="6" t="str" cm="1">
        <f t="array" ref="O2211">IF(Table2[[#This Row],[modeled?]]," "&amp;_xlfn.TEXTJOIN(" ",FALSE,_xlfn._xlws.FILTER(Table3[subloc_assigned],Table3[name]=Table2[[#This Row],[Protein]],""))&amp;" ","")</f>
        <v xml:space="preserve"> c </v>
      </c>
      <c r="P2211" s="6" t="b">
        <f>OR(ISNUMBER(FIND(" m ",Table2[[#This Row],[loc?]])),ISNUMBER(FIND(" mm ",Table2[[#This Row],[loc?]])))</f>
        <v>0</v>
      </c>
      <c r="Q2211" s="6" t="b">
        <f>AND(OR(ISNUMBER(FIND(" m ",Table2[[#This Row],[loc?]])),ISNUMBER(FIND(" mm ",Table2[[#This Row],[loc?]]))),SUBSTITUTE(SUBSTITUTE(Table2[[#This Row],[loc?]]," m ","")," mm ","")="")</f>
        <v>0</v>
      </c>
      <c r="R2211" s="36" cm="1">
        <f t="array" ref="R2211">AVERAGE(IF(Table2[[#This Row],[Min_aerobic_1]:[Min_aerobic_2]]="NA",0,Table2[[#This Row],[Min_aerobic_1]:[Min_aerobic_2]]))</f>
        <v>6.1218920091210099E-5</v>
      </c>
    </row>
    <row r="2212" spans="1:18" x14ac:dyDescent="0.35">
      <c r="A2212" s="4" t="s">
        <v>6563</v>
      </c>
      <c r="B2212" s="4" t="s">
        <v>6564</v>
      </c>
      <c r="C2212" s="4" t="s">
        <v>6565</v>
      </c>
      <c r="D2212" s="4">
        <v>3.4181553552078698E-4</v>
      </c>
      <c r="E2212" s="4">
        <v>3.0613697919933298E-4</v>
      </c>
      <c r="F2212" s="4">
        <v>3.8065425672916101E-4</v>
      </c>
      <c r="G2212" s="4">
        <v>4.0335448869015901E-4</v>
      </c>
      <c r="H2212" s="4">
        <v>9.2984164957241901E-4</v>
      </c>
      <c r="I2212" s="4">
        <v>9.2641256580906599E-4</v>
      </c>
      <c r="J2212" s="4">
        <v>8.7233752793193303E-4</v>
      </c>
      <c r="K2212" s="4">
        <v>9.9464796651926499E-4</v>
      </c>
      <c r="L2212" s="4">
        <v>1.0779020982232101E-3</v>
      </c>
      <c r="M2212" s="4">
        <v>1.00410179907956E-3</v>
      </c>
      <c r="N2212" s="4" t="b">
        <f>_xlfn.XLOOKUP(Table2[[#This Row],[Protein]],Table3[name],Table3[subloc_assigned],"")&lt;&gt;""</f>
        <v>0</v>
      </c>
      <c r="O2212" s="6" t="str" cm="1">
        <f t="array" ref="O2212">IF(Table2[[#This Row],[modeled?]]," "&amp;_xlfn.TEXTJOIN(" ",FALSE,_xlfn._xlws.FILTER(Table3[subloc_assigned],Table3[name]=Table2[[#This Row],[Protein]],""))&amp;" ","")</f>
        <v/>
      </c>
      <c r="P2212" s="6" t="b">
        <f>OR(ISNUMBER(FIND(" m ",Table2[[#This Row],[loc?]])),ISNUMBER(FIND(" mm ",Table2[[#This Row],[loc?]])))</f>
        <v>0</v>
      </c>
      <c r="Q2212" s="6" t="b">
        <f>AND(OR(ISNUMBER(FIND(" m ",Table2[[#This Row],[loc?]])),ISNUMBER(FIND(" mm ",Table2[[#This Row],[loc?]]))),SUBSTITUTE(SUBSTITUTE(Table2[[#This Row],[loc?]]," m ","")," mm ","")="")</f>
        <v>0</v>
      </c>
      <c r="R2212" s="36" cm="1">
        <f t="array" ref="R2212">AVERAGE(IF(Table2[[#This Row],[Min_aerobic_1]:[Min_aerobic_2]]="NA",0,Table2[[#This Row],[Min_aerobic_1]:[Min_aerobic_2]]))</f>
        <v>3.2397625736005998E-4</v>
      </c>
    </row>
    <row r="2213" spans="1:18" x14ac:dyDescent="0.35">
      <c r="A2213" s="4" t="s">
        <v>6566</v>
      </c>
      <c r="B2213" s="4" t="s">
        <v>6567</v>
      </c>
      <c r="C2213" s="4" t="s">
        <v>6568</v>
      </c>
      <c r="D2213" s="6">
        <v>7.7243816487792598E-5</v>
      </c>
      <c r="E2213" s="6">
        <v>7.6964752097557901E-5</v>
      </c>
      <c r="F2213" s="6">
        <v>9.9843219179683002E-5</v>
      </c>
      <c r="G2213" s="4">
        <v>1.03388751463882E-4</v>
      </c>
      <c r="H2213" s="6">
        <v>5.44239332167219E-5</v>
      </c>
      <c r="I2213" s="6">
        <v>5.4872695511918897E-5</v>
      </c>
      <c r="J2213" s="6">
        <v>5.2476023396207101E-5</v>
      </c>
      <c r="K2213" s="6">
        <v>7.2421698339578496E-5</v>
      </c>
      <c r="L2213" s="6">
        <v>6.8082874076326404E-5</v>
      </c>
      <c r="M2213" s="6">
        <v>7.1318887322701301E-5</v>
      </c>
      <c r="N2213" s="4" t="b">
        <f>_xlfn.XLOOKUP(Table2[[#This Row],[Protein]],Table3[name],Table3[subloc_assigned],"")&lt;&gt;""</f>
        <v>0</v>
      </c>
      <c r="O2213" s="6" t="str" cm="1">
        <f t="array" ref="O2213">IF(Table2[[#This Row],[modeled?]]," "&amp;_xlfn.TEXTJOIN(" ",FALSE,_xlfn._xlws.FILTER(Table3[subloc_assigned],Table3[name]=Table2[[#This Row],[Protein]],""))&amp;" ","")</f>
        <v/>
      </c>
      <c r="P2213" s="6" t="b">
        <f>OR(ISNUMBER(FIND(" m ",Table2[[#This Row],[loc?]])),ISNUMBER(FIND(" mm ",Table2[[#This Row],[loc?]])))</f>
        <v>0</v>
      </c>
      <c r="Q2213" s="6" t="b">
        <f>AND(OR(ISNUMBER(FIND(" m ",Table2[[#This Row],[loc?]])),ISNUMBER(FIND(" mm ",Table2[[#This Row],[loc?]]))),SUBSTITUTE(SUBSTITUTE(Table2[[#This Row],[loc?]]," m ","")," mm ","")="")</f>
        <v>0</v>
      </c>
      <c r="R2213" s="36" cm="1">
        <f t="array" ref="R2213">AVERAGE(IF(Table2[[#This Row],[Min_aerobic_1]:[Min_aerobic_2]]="NA",0,Table2[[#This Row],[Min_aerobic_1]:[Min_aerobic_2]]))</f>
        <v>7.7104284292675243E-5</v>
      </c>
    </row>
    <row r="2214" spans="1:18" x14ac:dyDescent="0.35">
      <c r="A2214" s="4" t="s">
        <v>6569</v>
      </c>
      <c r="B2214" s="4" t="s">
        <v>6570</v>
      </c>
      <c r="C2214" s="4" t="s">
        <v>6571</v>
      </c>
      <c r="D2214" s="4" t="s">
        <v>19</v>
      </c>
      <c r="E2214" s="4" t="s">
        <v>19</v>
      </c>
      <c r="F2214" s="4" t="s">
        <v>19</v>
      </c>
      <c r="G2214" s="4" t="s">
        <v>19</v>
      </c>
      <c r="H2214" s="6">
        <v>1.1902906706847099E-5</v>
      </c>
      <c r="I2214" s="6">
        <v>1.1609856298427E-5</v>
      </c>
      <c r="J2214" s="6">
        <v>1.08197368894368E-5</v>
      </c>
      <c r="K2214" s="6">
        <v>1.3357117857411801E-5</v>
      </c>
      <c r="L2214" s="6">
        <v>1.3827657867108299E-5</v>
      </c>
      <c r="M2214" s="6">
        <v>1.39474660156617E-5</v>
      </c>
      <c r="N2214" s="4" t="b">
        <f>_xlfn.XLOOKUP(Table2[[#This Row],[Protein]],Table3[name],Table3[subloc_assigned],"")&lt;&gt;""</f>
        <v>0</v>
      </c>
      <c r="O2214" s="6" t="str" cm="1">
        <f t="array" ref="O2214">IF(Table2[[#This Row],[modeled?]]," "&amp;_xlfn.TEXTJOIN(" ",FALSE,_xlfn._xlws.FILTER(Table3[subloc_assigned],Table3[name]=Table2[[#This Row],[Protein]],""))&amp;" ","")</f>
        <v/>
      </c>
      <c r="P2214" s="6" t="b">
        <f>OR(ISNUMBER(FIND(" m ",Table2[[#This Row],[loc?]])),ISNUMBER(FIND(" mm ",Table2[[#This Row],[loc?]])))</f>
        <v>0</v>
      </c>
      <c r="Q2214" s="6" t="b">
        <f>AND(OR(ISNUMBER(FIND(" m ",Table2[[#This Row],[loc?]])),ISNUMBER(FIND(" mm ",Table2[[#This Row],[loc?]]))),SUBSTITUTE(SUBSTITUTE(Table2[[#This Row],[loc?]]," m ","")," mm ","")="")</f>
        <v>0</v>
      </c>
      <c r="R2214" s="36" cm="1">
        <f t="array" ref="R2214">AVERAGE(IF(Table2[[#This Row],[Min_aerobic_1]:[Min_aerobic_2]]="NA",0,Table2[[#This Row],[Min_aerobic_1]:[Min_aerobic_2]]))</f>
        <v>0</v>
      </c>
    </row>
    <row r="2215" spans="1:18" x14ac:dyDescent="0.35">
      <c r="A2215" s="4" t="s">
        <v>6572</v>
      </c>
      <c r="B2215" s="4" t="s">
        <v>6573</v>
      </c>
      <c r="C2215" s="4" t="s">
        <v>6574</v>
      </c>
      <c r="D2215" s="4">
        <v>1.54637972253325E-4</v>
      </c>
      <c r="E2215" s="4">
        <v>1.20900860200778E-4</v>
      </c>
      <c r="F2215" s="4">
        <v>1.56073095422645E-4</v>
      </c>
      <c r="G2215" s="4">
        <v>1.59290858700425E-4</v>
      </c>
      <c r="H2215" s="6">
        <v>8.5667301456618394E-5</v>
      </c>
      <c r="I2215" s="6">
        <v>8.6008186451033494E-5</v>
      </c>
      <c r="J2215" s="6">
        <v>9.5716994733758203E-5</v>
      </c>
      <c r="K2215" s="6">
        <v>9.5315210870357896E-5</v>
      </c>
      <c r="L2215" s="6">
        <v>9.3536249080747503E-5</v>
      </c>
      <c r="M2215" s="6">
        <v>9.5456530260996098E-5</v>
      </c>
      <c r="N2215" s="4" t="b">
        <f>_xlfn.XLOOKUP(Table2[[#This Row],[Protein]],Table3[name],Table3[subloc_assigned],"")&lt;&gt;""</f>
        <v>0</v>
      </c>
      <c r="O2215" s="6" t="str" cm="1">
        <f t="array" ref="O2215">IF(Table2[[#This Row],[modeled?]]," "&amp;_xlfn.TEXTJOIN(" ",FALSE,_xlfn._xlws.FILTER(Table3[subloc_assigned],Table3[name]=Table2[[#This Row],[Protein]],""))&amp;" ","")</f>
        <v/>
      </c>
      <c r="P2215" s="6" t="b">
        <f>OR(ISNUMBER(FIND(" m ",Table2[[#This Row],[loc?]])),ISNUMBER(FIND(" mm ",Table2[[#This Row],[loc?]])))</f>
        <v>0</v>
      </c>
      <c r="Q2215" s="6" t="b">
        <f>AND(OR(ISNUMBER(FIND(" m ",Table2[[#This Row],[loc?]])),ISNUMBER(FIND(" mm ",Table2[[#This Row],[loc?]]))),SUBSTITUTE(SUBSTITUTE(Table2[[#This Row],[loc?]]," m ","")," mm ","")="")</f>
        <v>0</v>
      </c>
      <c r="R2215" s="36" cm="1">
        <f t="array" ref="R2215">AVERAGE(IF(Table2[[#This Row],[Min_aerobic_1]:[Min_aerobic_2]]="NA",0,Table2[[#This Row],[Min_aerobic_1]:[Min_aerobic_2]]))</f>
        <v>1.3776941622705151E-4</v>
      </c>
    </row>
    <row r="2216" spans="1:18" x14ac:dyDescent="0.35">
      <c r="A2216" s="4" t="s">
        <v>6575</v>
      </c>
      <c r="B2216" s="4" t="s">
        <v>6576</v>
      </c>
      <c r="C2216" s="4" t="s">
        <v>6577</v>
      </c>
      <c r="D2216" s="6">
        <v>2.2539920777524301E-5</v>
      </c>
      <c r="E2216" s="6">
        <v>1.7651296976303E-5</v>
      </c>
      <c r="F2216" s="6">
        <v>3.2958306622023099E-5</v>
      </c>
      <c r="G2216" s="6">
        <v>3.5249398197004003E-5</v>
      </c>
      <c r="H2216" s="6">
        <v>7.0825507453770194E-5</v>
      </c>
      <c r="I2216" s="6">
        <v>7.9238666934887406E-5</v>
      </c>
      <c r="J2216" s="6">
        <v>8.3369154965872106E-5</v>
      </c>
      <c r="K2216" s="6">
        <v>8.7991314636502499E-5</v>
      </c>
      <c r="L2216" s="6">
        <v>8.7504186222302506E-5</v>
      </c>
      <c r="M2216" s="6">
        <v>9.4690557721210797E-5</v>
      </c>
      <c r="N2216" s="4" t="b">
        <f>_xlfn.XLOOKUP(Table2[[#This Row],[Protein]],Table3[name],Table3[subloc_assigned],"")&lt;&gt;""</f>
        <v>1</v>
      </c>
      <c r="O2216" s="6" t="str" cm="1">
        <f t="array" ref="O2216">IF(Table2[[#This Row],[modeled?]]," "&amp;_xlfn.TEXTJOIN(" ",FALSE,_xlfn._xlws.FILTER(Table3[subloc_assigned],Table3[name]=Table2[[#This Row],[Protein]],""))&amp;" ","")</f>
        <v xml:space="preserve"> c </v>
      </c>
      <c r="P2216" s="6" t="b">
        <f>OR(ISNUMBER(FIND(" m ",Table2[[#This Row],[loc?]])),ISNUMBER(FIND(" mm ",Table2[[#This Row],[loc?]])))</f>
        <v>0</v>
      </c>
      <c r="Q2216" s="6" t="b">
        <f>AND(OR(ISNUMBER(FIND(" m ",Table2[[#This Row],[loc?]])),ISNUMBER(FIND(" mm ",Table2[[#This Row],[loc?]]))),SUBSTITUTE(SUBSTITUTE(Table2[[#This Row],[loc?]]," m ","")," mm ","")="")</f>
        <v>0</v>
      </c>
      <c r="R2216" s="36" cm="1">
        <f t="array" ref="R2216">AVERAGE(IF(Table2[[#This Row],[Min_aerobic_1]:[Min_aerobic_2]]="NA",0,Table2[[#This Row],[Min_aerobic_1]:[Min_aerobic_2]]))</f>
        <v>2.009560887691365E-5</v>
      </c>
    </row>
    <row r="2217" spans="1:18" x14ac:dyDescent="0.35">
      <c r="A2217" s="4" t="s">
        <v>6578</v>
      </c>
      <c r="B2217" s="4" t="s">
        <v>6579</v>
      </c>
      <c r="C2217" s="4" t="s">
        <v>6580</v>
      </c>
      <c r="D2217" s="6">
        <v>9.8638254710931898E-6</v>
      </c>
      <c r="E2217" s="6">
        <v>1.05813580589908E-5</v>
      </c>
      <c r="F2217" s="6">
        <v>1.14308986640041E-5</v>
      </c>
      <c r="G2217" s="6">
        <v>1.13363564938849E-5</v>
      </c>
      <c r="H2217" s="6">
        <v>5.4893157825633404E-6</v>
      </c>
      <c r="I2217" s="6">
        <v>5.7416550016712399E-6</v>
      </c>
      <c r="J2217" s="6">
        <v>5.8797621804717301E-6</v>
      </c>
      <c r="K2217" s="6">
        <v>6.3377297369261397E-6</v>
      </c>
      <c r="L2217" s="6">
        <v>6.3470100278327499E-6</v>
      </c>
      <c r="M2217" s="6">
        <v>6.4520124495589799E-6</v>
      </c>
      <c r="N2217" s="4" t="b">
        <f>_xlfn.XLOOKUP(Table2[[#This Row],[Protein]],Table3[name],Table3[subloc_assigned],"")&lt;&gt;""</f>
        <v>0</v>
      </c>
      <c r="O2217" s="6" t="str" cm="1">
        <f t="array" ref="O2217">IF(Table2[[#This Row],[modeled?]]," "&amp;_xlfn.TEXTJOIN(" ",FALSE,_xlfn._xlws.FILTER(Table3[subloc_assigned],Table3[name]=Table2[[#This Row],[Protein]],""))&amp;" ","")</f>
        <v/>
      </c>
      <c r="P2217" s="6" t="b">
        <f>OR(ISNUMBER(FIND(" m ",Table2[[#This Row],[loc?]])),ISNUMBER(FIND(" mm ",Table2[[#This Row],[loc?]])))</f>
        <v>0</v>
      </c>
      <c r="Q2217" s="6" t="b">
        <f>AND(OR(ISNUMBER(FIND(" m ",Table2[[#This Row],[loc?]])),ISNUMBER(FIND(" mm ",Table2[[#This Row],[loc?]]))),SUBSTITUTE(SUBSTITUTE(Table2[[#This Row],[loc?]]," m ","")," mm ","")="")</f>
        <v>0</v>
      </c>
      <c r="R2217" s="36" cm="1">
        <f t="array" ref="R2217">AVERAGE(IF(Table2[[#This Row],[Min_aerobic_1]:[Min_aerobic_2]]="NA",0,Table2[[#This Row],[Min_aerobic_1]:[Min_aerobic_2]]))</f>
        <v>1.0222591765041996E-5</v>
      </c>
    </row>
    <row r="2218" spans="1:18" x14ac:dyDescent="0.35">
      <c r="A2218" s="4" t="s">
        <v>6581</v>
      </c>
      <c r="B2218" s="4" t="s">
        <v>6582</v>
      </c>
      <c r="C2218" s="4" t="s">
        <v>6583</v>
      </c>
      <c r="D2218" s="4" t="s">
        <v>19</v>
      </c>
      <c r="E2218" s="4" t="s">
        <v>19</v>
      </c>
      <c r="F2218" s="4" t="s">
        <v>19</v>
      </c>
      <c r="G2218" s="4" t="s">
        <v>19</v>
      </c>
      <c r="H2218" s="6">
        <v>1.04237640965469E-6</v>
      </c>
      <c r="I2218" s="6">
        <v>9.9808295334281702E-7</v>
      </c>
      <c r="J2218" s="6">
        <v>1.09996362695251E-6</v>
      </c>
      <c r="K2218" s="6">
        <v>1.16327485283736E-6</v>
      </c>
      <c r="L2218" s="6">
        <v>1.3172133009979499E-6</v>
      </c>
      <c r="M2218" s="6">
        <v>1.3167531432170901E-6</v>
      </c>
      <c r="N2218" s="4" t="b">
        <f>_xlfn.XLOOKUP(Table2[[#This Row],[Protein]],Table3[name],Table3[subloc_assigned],"")&lt;&gt;""</f>
        <v>0</v>
      </c>
      <c r="O2218" s="6" t="str" cm="1">
        <f t="array" ref="O2218">IF(Table2[[#This Row],[modeled?]]," "&amp;_xlfn.TEXTJOIN(" ",FALSE,_xlfn._xlws.FILTER(Table3[subloc_assigned],Table3[name]=Table2[[#This Row],[Protein]],""))&amp;" ","")</f>
        <v/>
      </c>
      <c r="P2218" s="6" t="b">
        <f>OR(ISNUMBER(FIND(" m ",Table2[[#This Row],[loc?]])),ISNUMBER(FIND(" mm ",Table2[[#This Row],[loc?]])))</f>
        <v>0</v>
      </c>
      <c r="Q2218" s="6" t="b">
        <f>AND(OR(ISNUMBER(FIND(" m ",Table2[[#This Row],[loc?]])),ISNUMBER(FIND(" mm ",Table2[[#This Row],[loc?]]))),SUBSTITUTE(SUBSTITUTE(Table2[[#This Row],[loc?]]," m ","")," mm ","")="")</f>
        <v>0</v>
      </c>
      <c r="R2218" s="36" cm="1">
        <f t="array" ref="R2218">AVERAGE(IF(Table2[[#This Row],[Min_aerobic_1]:[Min_aerobic_2]]="NA",0,Table2[[#This Row],[Min_aerobic_1]:[Min_aerobic_2]]))</f>
        <v>0</v>
      </c>
    </row>
    <row r="2219" spans="1:18" x14ac:dyDescent="0.35">
      <c r="A2219" s="4" t="s">
        <v>6584</v>
      </c>
      <c r="B2219" s="4" t="s">
        <v>6585</v>
      </c>
      <c r="C2219" s="4" t="s">
        <v>6586</v>
      </c>
      <c r="D2219" s="6">
        <v>9.4325502222094799E-6</v>
      </c>
      <c r="E2219" s="6">
        <v>8.5885459406331396E-6</v>
      </c>
      <c r="F2219" s="6">
        <v>1.00786395464902E-5</v>
      </c>
      <c r="G2219" s="6">
        <v>9.7059360277964702E-6</v>
      </c>
      <c r="H2219" s="6">
        <v>7.9737377221388904E-6</v>
      </c>
      <c r="I2219" s="6">
        <v>7.9102904785261496E-6</v>
      </c>
      <c r="J2219" s="6">
        <v>8.5107882244555305E-6</v>
      </c>
      <c r="K2219" s="6">
        <v>8.0752960142118605E-6</v>
      </c>
      <c r="L2219" s="6">
        <v>8.4069652988514505E-6</v>
      </c>
      <c r="M2219" s="6">
        <v>8.4383031962426702E-6</v>
      </c>
      <c r="N2219" s="4" t="b">
        <f>_xlfn.XLOOKUP(Table2[[#This Row],[Protein]],Table3[name],Table3[subloc_assigned],"")&lt;&gt;""</f>
        <v>0</v>
      </c>
      <c r="O2219" s="6" t="str" cm="1">
        <f t="array" ref="O2219">IF(Table2[[#This Row],[modeled?]]," "&amp;_xlfn.TEXTJOIN(" ",FALSE,_xlfn._xlws.FILTER(Table3[subloc_assigned],Table3[name]=Table2[[#This Row],[Protein]],""))&amp;" ","")</f>
        <v/>
      </c>
      <c r="P2219" s="6" t="b">
        <f>OR(ISNUMBER(FIND(" m ",Table2[[#This Row],[loc?]])),ISNUMBER(FIND(" mm ",Table2[[#This Row],[loc?]])))</f>
        <v>0</v>
      </c>
      <c r="Q2219" s="6" t="b">
        <f>AND(OR(ISNUMBER(FIND(" m ",Table2[[#This Row],[loc?]])),ISNUMBER(FIND(" mm ",Table2[[#This Row],[loc?]]))),SUBSTITUTE(SUBSTITUTE(Table2[[#This Row],[loc?]]," m ","")," mm ","")="")</f>
        <v>0</v>
      </c>
      <c r="R2219" s="36" cm="1">
        <f t="array" ref="R2219">AVERAGE(IF(Table2[[#This Row],[Min_aerobic_1]:[Min_aerobic_2]]="NA",0,Table2[[#This Row],[Min_aerobic_1]:[Min_aerobic_2]]))</f>
        <v>9.0105480814213089E-6</v>
      </c>
    </row>
    <row r="2220" spans="1:18" x14ac:dyDescent="0.35">
      <c r="A2220" s="4" t="s">
        <v>6587</v>
      </c>
      <c r="B2220" s="4" t="s">
        <v>6588</v>
      </c>
      <c r="C2220" s="4" t="s">
        <v>6589</v>
      </c>
      <c r="D2220" s="6">
        <v>5.09229396139229E-5</v>
      </c>
      <c r="E2220" s="6">
        <v>4.1349150222498801E-5</v>
      </c>
      <c r="F2220" s="6">
        <v>5.9034443052402502E-5</v>
      </c>
      <c r="G2220" s="6">
        <v>5.87474613655951E-5</v>
      </c>
      <c r="H2220" s="6">
        <v>5.7975039364319299E-5</v>
      </c>
      <c r="I2220" s="6">
        <v>5.8320536268348403E-5</v>
      </c>
      <c r="J2220" s="6">
        <v>5.8830851539139099E-5</v>
      </c>
      <c r="K2220" s="6">
        <v>6.2271000515375503E-5</v>
      </c>
      <c r="L2220" s="6">
        <v>6.8717910497601603E-5</v>
      </c>
      <c r="M2220" s="6">
        <v>6.6643585423822597E-5</v>
      </c>
      <c r="N2220" s="4" t="b">
        <f>_xlfn.XLOOKUP(Table2[[#This Row],[Protein]],Table3[name],Table3[subloc_assigned],"")&lt;&gt;""</f>
        <v>0</v>
      </c>
      <c r="O2220" s="6" t="str" cm="1">
        <f t="array" ref="O2220">IF(Table2[[#This Row],[modeled?]]," "&amp;_xlfn.TEXTJOIN(" ",FALSE,_xlfn._xlws.FILTER(Table3[subloc_assigned],Table3[name]=Table2[[#This Row],[Protein]],""))&amp;" ","")</f>
        <v/>
      </c>
      <c r="P2220" s="6" t="b">
        <f>OR(ISNUMBER(FIND(" m ",Table2[[#This Row],[loc?]])),ISNUMBER(FIND(" mm ",Table2[[#This Row],[loc?]])))</f>
        <v>0</v>
      </c>
      <c r="Q2220" s="6" t="b">
        <f>AND(OR(ISNUMBER(FIND(" m ",Table2[[#This Row],[loc?]])),ISNUMBER(FIND(" mm ",Table2[[#This Row],[loc?]]))),SUBSTITUTE(SUBSTITUTE(Table2[[#This Row],[loc?]]," m ","")," mm ","")="")</f>
        <v>0</v>
      </c>
      <c r="R2220" s="36" cm="1">
        <f t="array" ref="R2220">AVERAGE(IF(Table2[[#This Row],[Min_aerobic_1]:[Min_aerobic_2]]="NA",0,Table2[[#This Row],[Min_aerobic_1]:[Min_aerobic_2]]))</f>
        <v>4.6136044918210854E-5</v>
      </c>
    </row>
    <row r="2221" spans="1:18" x14ac:dyDescent="0.35">
      <c r="A2221" s="4" t="s">
        <v>6590</v>
      </c>
      <c r="B2221" s="4" t="s">
        <v>6591</v>
      </c>
      <c r="C2221" s="4" t="s">
        <v>6592</v>
      </c>
      <c r="D2221" s="6">
        <v>4.0097478418519798E-6</v>
      </c>
      <c r="E2221" s="6">
        <v>3.2339581107391999E-6</v>
      </c>
      <c r="F2221" s="6">
        <v>4.3596392239867199E-6</v>
      </c>
      <c r="G2221" s="6">
        <v>4.28012897769025E-6</v>
      </c>
      <c r="H2221" s="6">
        <v>4.3304835283400997E-6</v>
      </c>
      <c r="I2221" s="6">
        <v>4.5419402967358998E-6</v>
      </c>
      <c r="J2221" s="6">
        <v>4.6621357429633196E-6</v>
      </c>
      <c r="K2221" s="6">
        <v>4.1155954338717001E-6</v>
      </c>
      <c r="L2221" s="6">
        <v>4.2113588350125504E-6</v>
      </c>
      <c r="M2221" s="6">
        <v>4.2209173918444798E-6</v>
      </c>
      <c r="N2221" s="4" t="b">
        <f>_xlfn.XLOOKUP(Table2[[#This Row],[Protein]],Table3[name],Table3[subloc_assigned],"")&lt;&gt;""</f>
        <v>0</v>
      </c>
      <c r="O2221" s="6" t="str" cm="1">
        <f t="array" ref="O2221">IF(Table2[[#This Row],[modeled?]]," "&amp;_xlfn.TEXTJOIN(" ",FALSE,_xlfn._xlws.FILTER(Table3[subloc_assigned],Table3[name]=Table2[[#This Row],[Protein]],""))&amp;" ","")</f>
        <v/>
      </c>
      <c r="P2221" s="6" t="b">
        <f>OR(ISNUMBER(FIND(" m ",Table2[[#This Row],[loc?]])),ISNUMBER(FIND(" mm ",Table2[[#This Row],[loc?]])))</f>
        <v>0</v>
      </c>
      <c r="Q2221" s="6" t="b">
        <f>AND(OR(ISNUMBER(FIND(" m ",Table2[[#This Row],[loc?]])),ISNUMBER(FIND(" mm ",Table2[[#This Row],[loc?]]))),SUBSTITUTE(SUBSTITUTE(Table2[[#This Row],[loc?]]," m ","")," mm ","")="")</f>
        <v>0</v>
      </c>
      <c r="R2221" s="36" cm="1">
        <f t="array" ref="R2221">AVERAGE(IF(Table2[[#This Row],[Min_aerobic_1]:[Min_aerobic_2]]="NA",0,Table2[[#This Row],[Min_aerobic_1]:[Min_aerobic_2]]))</f>
        <v>3.6218529762955896E-6</v>
      </c>
    </row>
    <row r="2222" spans="1:18" x14ac:dyDescent="0.35">
      <c r="A2222" s="4" t="s">
        <v>6593</v>
      </c>
      <c r="B2222" s="4" t="s">
        <v>6594</v>
      </c>
      <c r="C2222" s="4" t="s">
        <v>6595</v>
      </c>
      <c r="D2222" s="6">
        <v>6.1442318843576796E-6</v>
      </c>
      <c r="E2222" s="6">
        <v>5.8323348429981098E-6</v>
      </c>
      <c r="F2222" s="6">
        <v>6.9426499906969604E-6</v>
      </c>
      <c r="G2222" s="6">
        <v>6.6830031984491699E-6</v>
      </c>
      <c r="H2222" s="6">
        <v>6.3477137676028502E-6</v>
      </c>
      <c r="I2222" s="6">
        <v>6.32168695895864E-6</v>
      </c>
      <c r="J2222" s="6">
        <v>7.2908604080388596E-6</v>
      </c>
      <c r="K2222" s="6">
        <v>6.8645767664801001E-6</v>
      </c>
      <c r="L2222" s="6">
        <v>7.7414258030987393E-6</v>
      </c>
      <c r="M2222" s="6">
        <v>7.7712311127681399E-6</v>
      </c>
      <c r="N2222" s="4" t="b">
        <f>_xlfn.XLOOKUP(Table2[[#This Row],[Protein]],Table3[name],Table3[subloc_assigned],"")&lt;&gt;""</f>
        <v>0</v>
      </c>
      <c r="O2222" s="6" t="str" cm="1">
        <f t="array" ref="O2222">IF(Table2[[#This Row],[modeled?]]," "&amp;_xlfn.TEXTJOIN(" ",FALSE,_xlfn._xlws.FILTER(Table3[subloc_assigned],Table3[name]=Table2[[#This Row],[Protein]],""))&amp;" ","")</f>
        <v/>
      </c>
      <c r="P2222" s="6" t="b">
        <f>OR(ISNUMBER(FIND(" m ",Table2[[#This Row],[loc?]])),ISNUMBER(FIND(" mm ",Table2[[#This Row],[loc?]])))</f>
        <v>0</v>
      </c>
      <c r="Q2222" s="6" t="b">
        <f>AND(OR(ISNUMBER(FIND(" m ",Table2[[#This Row],[loc?]])),ISNUMBER(FIND(" mm ",Table2[[#This Row],[loc?]]))),SUBSTITUTE(SUBSTITUTE(Table2[[#This Row],[loc?]]," m ","")," mm ","")="")</f>
        <v>0</v>
      </c>
      <c r="R2222" s="36" cm="1">
        <f t="array" ref="R2222">AVERAGE(IF(Table2[[#This Row],[Min_aerobic_1]:[Min_aerobic_2]]="NA",0,Table2[[#This Row],[Min_aerobic_1]:[Min_aerobic_2]]))</f>
        <v>5.9882833636778947E-6</v>
      </c>
    </row>
    <row r="2223" spans="1:18" x14ac:dyDescent="0.35">
      <c r="A2223" s="4" t="s">
        <v>6596</v>
      </c>
      <c r="B2223" s="4" t="s">
        <v>6597</v>
      </c>
      <c r="C2223" s="4" t="s">
        <v>6597</v>
      </c>
      <c r="D2223" s="6">
        <v>7.7863252778410304E-6</v>
      </c>
      <c r="E2223" s="6">
        <v>8.32620698895678E-6</v>
      </c>
      <c r="F2223" s="6">
        <v>6.8017060010005799E-6</v>
      </c>
      <c r="G2223" s="6">
        <v>7.1561721588846601E-6</v>
      </c>
      <c r="H2223" s="6">
        <v>6.18248284705195E-6</v>
      </c>
      <c r="I2223" s="6">
        <v>6.0073042797995703E-6</v>
      </c>
      <c r="J2223" s="6">
        <v>6.4575721961983304E-6</v>
      </c>
      <c r="K2223" s="6">
        <v>6.8011799536062298E-6</v>
      </c>
      <c r="L2223" s="6">
        <v>7.2284270367521004E-6</v>
      </c>
      <c r="M2223" s="6">
        <v>7.6129564721175498E-6</v>
      </c>
      <c r="N2223" s="4" t="b">
        <f>_xlfn.XLOOKUP(Table2[[#This Row],[Protein]],Table3[name],Table3[subloc_assigned],"")&lt;&gt;""</f>
        <v>0</v>
      </c>
      <c r="O2223" s="6" t="str" cm="1">
        <f t="array" ref="O2223">IF(Table2[[#This Row],[modeled?]]," "&amp;_xlfn.TEXTJOIN(" ",FALSE,_xlfn._xlws.FILTER(Table3[subloc_assigned],Table3[name]=Table2[[#This Row],[Protein]],""))&amp;" ","")</f>
        <v/>
      </c>
      <c r="P2223" s="6" t="b">
        <f>OR(ISNUMBER(FIND(" m ",Table2[[#This Row],[loc?]])),ISNUMBER(FIND(" mm ",Table2[[#This Row],[loc?]])))</f>
        <v>0</v>
      </c>
      <c r="Q2223" s="6" t="b">
        <f>AND(OR(ISNUMBER(FIND(" m ",Table2[[#This Row],[loc?]])),ISNUMBER(FIND(" mm ",Table2[[#This Row],[loc?]]))),SUBSTITUTE(SUBSTITUTE(Table2[[#This Row],[loc?]]," m ","")," mm ","")="")</f>
        <v>0</v>
      </c>
      <c r="R2223" s="36" cm="1">
        <f t="array" ref="R2223">AVERAGE(IF(Table2[[#This Row],[Min_aerobic_1]:[Min_aerobic_2]]="NA",0,Table2[[#This Row],[Min_aerobic_1]:[Min_aerobic_2]]))</f>
        <v>8.0562661333989052E-6</v>
      </c>
    </row>
    <row r="2224" spans="1:18" x14ac:dyDescent="0.35">
      <c r="A2224" s="4" t="s">
        <v>6598</v>
      </c>
      <c r="B2224" s="4" t="s">
        <v>6599</v>
      </c>
      <c r="C2224" s="4" t="s">
        <v>6600</v>
      </c>
      <c r="D2224" s="6">
        <v>1.7228658189420401E-5</v>
      </c>
      <c r="E2224" s="6">
        <v>1.5867591907020399E-5</v>
      </c>
      <c r="F2224" s="6">
        <v>1.2548263573400601E-5</v>
      </c>
      <c r="G2224" s="6">
        <v>1.3829998470376401E-5</v>
      </c>
      <c r="H2224" s="6">
        <v>6.6686763235258304E-6</v>
      </c>
      <c r="I2224" s="6">
        <v>6.0885181555327398E-6</v>
      </c>
      <c r="J2224" s="6">
        <v>6.1489116520050704E-6</v>
      </c>
      <c r="K2224" s="6">
        <v>4.87866881790861E-6</v>
      </c>
      <c r="L2224" s="6">
        <v>5.7543260946155398E-6</v>
      </c>
      <c r="M2224" s="6">
        <v>5.24151785446684E-6</v>
      </c>
      <c r="N2224" s="4" t="b">
        <f>_xlfn.XLOOKUP(Table2[[#This Row],[Protein]],Table3[name],Table3[subloc_assigned],"")&lt;&gt;""</f>
        <v>0</v>
      </c>
      <c r="O2224" s="6" t="str" cm="1">
        <f t="array" ref="O2224">IF(Table2[[#This Row],[modeled?]]," "&amp;_xlfn.TEXTJOIN(" ",FALSE,_xlfn._xlws.FILTER(Table3[subloc_assigned],Table3[name]=Table2[[#This Row],[Protein]],""))&amp;" ","")</f>
        <v/>
      </c>
      <c r="P2224" s="6" t="b">
        <f>OR(ISNUMBER(FIND(" m ",Table2[[#This Row],[loc?]])),ISNUMBER(FIND(" mm ",Table2[[#This Row],[loc?]])))</f>
        <v>0</v>
      </c>
      <c r="Q2224" s="6" t="b">
        <f>AND(OR(ISNUMBER(FIND(" m ",Table2[[#This Row],[loc?]])),ISNUMBER(FIND(" mm ",Table2[[#This Row],[loc?]]))),SUBSTITUTE(SUBSTITUTE(Table2[[#This Row],[loc?]]," m ","")," mm ","")="")</f>
        <v>0</v>
      </c>
      <c r="R2224" s="36" cm="1">
        <f t="array" ref="R2224">AVERAGE(IF(Table2[[#This Row],[Min_aerobic_1]:[Min_aerobic_2]]="NA",0,Table2[[#This Row],[Min_aerobic_1]:[Min_aerobic_2]]))</f>
        <v>1.65481250482204E-5</v>
      </c>
    </row>
    <row r="2225" spans="1:18" x14ac:dyDescent="0.35">
      <c r="A2225" s="4" t="s">
        <v>6601</v>
      </c>
      <c r="B2225" s="4" t="s">
        <v>6602</v>
      </c>
      <c r="C2225" s="4" t="s">
        <v>6602</v>
      </c>
      <c r="D2225" s="4" t="s">
        <v>19</v>
      </c>
      <c r="E2225" s="4" t="s">
        <v>19</v>
      </c>
      <c r="F2225" s="4" t="s">
        <v>19</v>
      </c>
      <c r="G2225" s="4" t="s">
        <v>19</v>
      </c>
      <c r="H2225" s="6">
        <v>4.2607010156458699E-6</v>
      </c>
      <c r="I2225" s="6">
        <v>2.65182687250477E-6</v>
      </c>
      <c r="J2225" s="6">
        <v>6.5837535527829698E-6</v>
      </c>
      <c r="K2225" s="6">
        <v>4.3926332433156101E-6</v>
      </c>
      <c r="L2225" s="6">
        <v>3.12564849370061E-6</v>
      </c>
      <c r="M2225" s="6">
        <v>4.29373180175047E-6</v>
      </c>
      <c r="N2225" s="4" t="b">
        <f>_xlfn.XLOOKUP(Table2[[#This Row],[Protein]],Table3[name],Table3[subloc_assigned],"")&lt;&gt;""</f>
        <v>0</v>
      </c>
      <c r="O2225" s="6" t="str" cm="1">
        <f t="array" ref="O2225">IF(Table2[[#This Row],[modeled?]]," "&amp;_xlfn.TEXTJOIN(" ",FALSE,_xlfn._xlws.FILTER(Table3[subloc_assigned],Table3[name]=Table2[[#This Row],[Protein]],""))&amp;" ","")</f>
        <v/>
      </c>
      <c r="P2225" s="6" t="b">
        <f>OR(ISNUMBER(FIND(" m ",Table2[[#This Row],[loc?]])),ISNUMBER(FIND(" mm ",Table2[[#This Row],[loc?]])))</f>
        <v>0</v>
      </c>
      <c r="Q2225" s="6" t="b">
        <f>AND(OR(ISNUMBER(FIND(" m ",Table2[[#This Row],[loc?]])),ISNUMBER(FIND(" mm ",Table2[[#This Row],[loc?]]))),SUBSTITUTE(SUBSTITUTE(Table2[[#This Row],[loc?]]," m ","")," mm ","")="")</f>
        <v>0</v>
      </c>
      <c r="R2225" s="36" cm="1">
        <f t="array" ref="R2225">AVERAGE(IF(Table2[[#This Row],[Min_aerobic_1]:[Min_aerobic_2]]="NA",0,Table2[[#This Row],[Min_aerobic_1]:[Min_aerobic_2]]))</f>
        <v>0</v>
      </c>
    </row>
    <row r="2226" spans="1:18" x14ac:dyDescent="0.35">
      <c r="A2226" s="4" t="s">
        <v>6603</v>
      </c>
      <c r="B2226" s="4" t="s">
        <v>6604</v>
      </c>
      <c r="C2226" s="4" t="s">
        <v>6605</v>
      </c>
      <c r="D2226" s="6">
        <v>2.2461344208565501E-6</v>
      </c>
      <c r="E2226" s="6">
        <v>2.5162894831187299E-6</v>
      </c>
      <c r="F2226" s="6">
        <v>2.5929100964853499E-6</v>
      </c>
      <c r="G2226" s="6">
        <v>2.8922708338530399E-6</v>
      </c>
      <c r="H2226" s="6">
        <v>8.5814163024702796E-7</v>
      </c>
      <c r="I2226" s="6">
        <v>8.8063663237012501E-7</v>
      </c>
      <c r="J2226" s="6">
        <v>8.6468156924640295E-7</v>
      </c>
      <c r="K2226" s="6">
        <v>8.8832510102677199E-7</v>
      </c>
      <c r="L2226" s="6">
        <v>9.40870230834201E-7</v>
      </c>
      <c r="M2226" s="6">
        <v>9.6527222748443005E-7</v>
      </c>
      <c r="N2226" s="4" t="b">
        <f>_xlfn.XLOOKUP(Table2[[#This Row],[Protein]],Table3[name],Table3[subloc_assigned],"")&lt;&gt;""</f>
        <v>1</v>
      </c>
      <c r="O2226" s="6" t="str" cm="1">
        <f t="array" ref="O2226">IF(Table2[[#This Row],[modeled?]]," "&amp;_xlfn.TEXTJOIN(" ",FALSE,_xlfn._xlws.FILTER(Table3[subloc_assigned],Table3[name]=Table2[[#This Row],[Protein]],""))&amp;" ","")</f>
        <v xml:space="preserve"> m </v>
      </c>
      <c r="P2226" s="6" t="b">
        <f>OR(ISNUMBER(FIND(" m ",Table2[[#This Row],[loc?]])),ISNUMBER(FIND(" mm ",Table2[[#This Row],[loc?]])))</f>
        <v>1</v>
      </c>
      <c r="Q2226" s="6" t="b">
        <f>AND(OR(ISNUMBER(FIND(" m ",Table2[[#This Row],[loc?]])),ISNUMBER(FIND(" mm ",Table2[[#This Row],[loc?]]))),SUBSTITUTE(SUBSTITUTE(Table2[[#This Row],[loc?]]," m ","")," mm ","")="")</f>
        <v>1</v>
      </c>
      <c r="R2226" s="36" cm="1">
        <f t="array" ref="R2226">AVERAGE(IF(Table2[[#This Row],[Min_aerobic_1]:[Min_aerobic_2]]="NA",0,Table2[[#This Row],[Min_aerobic_1]:[Min_aerobic_2]]))</f>
        <v>2.38121195198764E-6</v>
      </c>
    </row>
    <row r="2227" spans="1:18" x14ac:dyDescent="0.35">
      <c r="A2227" s="4" t="s">
        <v>6606</v>
      </c>
      <c r="B2227" s="4" t="s">
        <v>6607</v>
      </c>
      <c r="C2227" s="4" t="s">
        <v>6608</v>
      </c>
      <c r="D2227" s="6">
        <v>8.7313513328459704E-5</v>
      </c>
      <c r="E2227" s="6">
        <v>8.0106263166537697E-5</v>
      </c>
      <c r="F2227" s="6">
        <v>4.9554727957489902E-5</v>
      </c>
      <c r="G2227" s="6">
        <v>5.0285559960343898E-5</v>
      </c>
      <c r="H2227" s="6">
        <v>7.7507030255316903E-5</v>
      </c>
      <c r="I2227" s="6">
        <v>7.7058969502871206E-5</v>
      </c>
      <c r="J2227" s="6">
        <v>7.66524901634384E-5</v>
      </c>
      <c r="K2227" s="6">
        <v>6.3431804423908097E-5</v>
      </c>
      <c r="L2227" s="6">
        <v>7.3072167082972601E-5</v>
      </c>
      <c r="M2227" s="6">
        <v>6.9153775854569901E-5</v>
      </c>
      <c r="N2227" s="4" t="b">
        <f>_xlfn.XLOOKUP(Table2[[#This Row],[Protein]],Table3[name],Table3[subloc_assigned],"")&lt;&gt;""</f>
        <v>1</v>
      </c>
      <c r="O2227" s="6" t="str" cm="1">
        <f t="array" ref="O2227">IF(Table2[[#This Row],[modeled?]]," "&amp;_xlfn.TEXTJOIN(" ",FALSE,_xlfn._xlws.FILTER(Table3[subloc_assigned],Table3[name]=Table2[[#This Row],[Protein]],""))&amp;" ","")</f>
        <v xml:space="preserve"> c </v>
      </c>
      <c r="P2227" s="6" t="b">
        <f>OR(ISNUMBER(FIND(" m ",Table2[[#This Row],[loc?]])),ISNUMBER(FIND(" mm ",Table2[[#This Row],[loc?]])))</f>
        <v>0</v>
      </c>
      <c r="Q2227" s="6" t="b">
        <f>AND(OR(ISNUMBER(FIND(" m ",Table2[[#This Row],[loc?]])),ISNUMBER(FIND(" mm ",Table2[[#This Row],[loc?]]))),SUBSTITUTE(SUBSTITUTE(Table2[[#This Row],[loc?]]," m ","")," mm ","")="")</f>
        <v>0</v>
      </c>
      <c r="R2227" s="36" cm="1">
        <f t="array" ref="R2227">AVERAGE(IF(Table2[[#This Row],[Min_aerobic_1]:[Min_aerobic_2]]="NA",0,Table2[[#This Row],[Min_aerobic_1]:[Min_aerobic_2]]))</f>
        <v>8.3709888247498701E-5</v>
      </c>
    </row>
    <row r="2228" spans="1:18" x14ac:dyDescent="0.35">
      <c r="A2228" s="4" t="s">
        <v>6609</v>
      </c>
      <c r="B2228" s="4" t="s">
        <v>6610</v>
      </c>
      <c r="C2228" s="4" t="s">
        <v>6611</v>
      </c>
      <c r="D2228" s="4" t="s">
        <v>19</v>
      </c>
      <c r="E2228" s="4" t="s">
        <v>19</v>
      </c>
      <c r="F2228" s="4" t="s">
        <v>19</v>
      </c>
      <c r="G2228" s="4" t="s">
        <v>19</v>
      </c>
      <c r="H2228" s="6">
        <v>3.09523334561413E-6</v>
      </c>
      <c r="I2228" s="6">
        <v>3.4291749974837201E-6</v>
      </c>
      <c r="J2228" s="6">
        <v>3.42291866606162E-6</v>
      </c>
      <c r="K2228" s="6">
        <v>3.46506228925971E-6</v>
      </c>
      <c r="L2228" s="6">
        <v>3.1305304489089399E-6</v>
      </c>
      <c r="M2228" s="6">
        <v>3.2379545169573898E-6</v>
      </c>
      <c r="N2228" s="4" t="b">
        <f>_xlfn.XLOOKUP(Table2[[#This Row],[Protein]],Table3[name],Table3[subloc_assigned],"")&lt;&gt;""</f>
        <v>1</v>
      </c>
      <c r="O2228" s="6" t="str" cm="1">
        <f t="array" ref="O2228">IF(Table2[[#This Row],[modeled?]]," "&amp;_xlfn.TEXTJOIN(" ",FALSE,_xlfn._xlws.FILTER(Table3[subloc_assigned],Table3[name]=Table2[[#This Row],[Protein]],""))&amp;" ","")</f>
        <v xml:space="preserve"> c </v>
      </c>
      <c r="P2228" s="6" t="b">
        <f>OR(ISNUMBER(FIND(" m ",Table2[[#This Row],[loc?]])),ISNUMBER(FIND(" mm ",Table2[[#This Row],[loc?]])))</f>
        <v>0</v>
      </c>
      <c r="Q2228" s="6" t="b">
        <f>AND(OR(ISNUMBER(FIND(" m ",Table2[[#This Row],[loc?]])),ISNUMBER(FIND(" mm ",Table2[[#This Row],[loc?]]))),SUBSTITUTE(SUBSTITUTE(Table2[[#This Row],[loc?]]," m ","")," mm ","")="")</f>
        <v>0</v>
      </c>
      <c r="R2228" s="36" cm="1">
        <f t="array" ref="R2228">AVERAGE(IF(Table2[[#This Row],[Min_aerobic_1]:[Min_aerobic_2]]="NA",0,Table2[[#This Row],[Min_aerobic_1]:[Min_aerobic_2]]))</f>
        <v>0</v>
      </c>
    </row>
    <row r="2229" spans="1:18" x14ac:dyDescent="0.35">
      <c r="A2229" s="4" t="s">
        <v>6612</v>
      </c>
      <c r="B2229" s="4" t="s">
        <v>6613</v>
      </c>
      <c r="C2229" s="4" t="s">
        <v>6613</v>
      </c>
      <c r="D2229" s="6">
        <v>1.9521613960976899E-5</v>
      </c>
      <c r="E2229" s="6">
        <v>2.1593051094936199E-5</v>
      </c>
      <c r="F2229" s="6">
        <v>1.7505936932314999E-5</v>
      </c>
      <c r="G2229" s="6">
        <v>1.5179941558803299E-5</v>
      </c>
      <c r="H2229" s="6">
        <v>1.7596479982317901E-5</v>
      </c>
      <c r="I2229" s="6">
        <v>1.85334103619116E-5</v>
      </c>
      <c r="J2229" s="6">
        <v>1.8635470378612099E-5</v>
      </c>
      <c r="K2229" s="6">
        <v>1.6016259763411699E-5</v>
      </c>
      <c r="L2229" s="6">
        <v>1.6131468972922699E-5</v>
      </c>
      <c r="M2229" s="6">
        <v>1.72584653607591E-5</v>
      </c>
      <c r="N2229" s="4" t="b">
        <f>_xlfn.XLOOKUP(Table2[[#This Row],[Protein]],Table3[name],Table3[subloc_assigned],"")&lt;&gt;""</f>
        <v>0</v>
      </c>
      <c r="O2229" s="6" t="str" cm="1">
        <f t="array" ref="O2229">IF(Table2[[#This Row],[modeled?]]," "&amp;_xlfn.TEXTJOIN(" ",FALSE,_xlfn._xlws.FILTER(Table3[subloc_assigned],Table3[name]=Table2[[#This Row],[Protein]],""))&amp;" ","")</f>
        <v/>
      </c>
      <c r="P2229" s="6" t="b">
        <f>OR(ISNUMBER(FIND(" m ",Table2[[#This Row],[loc?]])),ISNUMBER(FIND(" mm ",Table2[[#This Row],[loc?]])))</f>
        <v>0</v>
      </c>
      <c r="Q2229" s="6" t="b">
        <f>AND(OR(ISNUMBER(FIND(" m ",Table2[[#This Row],[loc?]])),ISNUMBER(FIND(" mm ",Table2[[#This Row],[loc?]]))),SUBSTITUTE(SUBSTITUTE(Table2[[#This Row],[loc?]]," m ","")," mm ","")="")</f>
        <v>0</v>
      </c>
      <c r="R2229" s="36" cm="1">
        <f t="array" ref="R2229">AVERAGE(IF(Table2[[#This Row],[Min_aerobic_1]:[Min_aerobic_2]]="NA",0,Table2[[#This Row],[Min_aerobic_1]:[Min_aerobic_2]]))</f>
        <v>2.0557332527956549E-5</v>
      </c>
    </row>
    <row r="2230" spans="1:18" x14ac:dyDescent="0.35">
      <c r="A2230" s="4" t="s">
        <v>6614</v>
      </c>
      <c r="B2230" s="4" t="s">
        <v>6615</v>
      </c>
      <c r="C2230" s="4" t="s">
        <v>6616</v>
      </c>
      <c r="D2230" s="6">
        <v>5.9147173903555999E-5</v>
      </c>
      <c r="E2230" s="6">
        <v>4.8794011243660497E-5</v>
      </c>
      <c r="F2230" s="6">
        <v>6.37952415125439E-5</v>
      </c>
      <c r="G2230" s="6">
        <v>6.3751891614797896E-5</v>
      </c>
      <c r="H2230" s="6">
        <v>2.33239355393573E-5</v>
      </c>
      <c r="I2230" s="6">
        <v>2.3314745442266499E-5</v>
      </c>
      <c r="J2230" s="6">
        <v>2.3467322971329999E-5</v>
      </c>
      <c r="K2230" s="6">
        <v>2.4415180890817302E-5</v>
      </c>
      <c r="L2230" s="6">
        <v>2.6923732771244802E-5</v>
      </c>
      <c r="M2230" s="6">
        <v>2.6656028002523399E-5</v>
      </c>
      <c r="N2230" s="4" t="b">
        <f>_xlfn.XLOOKUP(Table2[[#This Row],[Protein]],Table3[name],Table3[subloc_assigned],"")&lt;&gt;""</f>
        <v>1</v>
      </c>
      <c r="O2230" s="6" t="str" cm="1">
        <f t="array" ref="O2230">IF(Table2[[#This Row],[modeled?]]," "&amp;_xlfn.TEXTJOIN(" ",FALSE,_xlfn._xlws.FILTER(Table3[subloc_assigned],Table3[name]=Table2[[#This Row],[Protein]],""))&amp;" ","")</f>
        <v xml:space="preserve"> m </v>
      </c>
      <c r="P2230" s="6" t="b">
        <f>OR(ISNUMBER(FIND(" m ",Table2[[#This Row],[loc?]])),ISNUMBER(FIND(" mm ",Table2[[#This Row],[loc?]])))</f>
        <v>1</v>
      </c>
      <c r="Q2230" s="6" t="b">
        <f>AND(OR(ISNUMBER(FIND(" m ",Table2[[#This Row],[loc?]])),ISNUMBER(FIND(" mm ",Table2[[#This Row],[loc?]]))),SUBSTITUTE(SUBSTITUTE(Table2[[#This Row],[loc?]]," m ","")," mm ","")="")</f>
        <v>1</v>
      </c>
      <c r="R2230" s="36" cm="1">
        <f t="array" ref="R2230">AVERAGE(IF(Table2[[#This Row],[Min_aerobic_1]:[Min_aerobic_2]]="NA",0,Table2[[#This Row],[Min_aerobic_1]:[Min_aerobic_2]]))</f>
        <v>5.3970592573608251E-5</v>
      </c>
    </row>
    <row r="2231" spans="1:18" x14ac:dyDescent="0.35">
      <c r="A2231" s="4" t="s">
        <v>6617</v>
      </c>
      <c r="B2231" s="4" t="s">
        <v>6618</v>
      </c>
      <c r="C2231" s="4" t="s">
        <v>6619</v>
      </c>
      <c r="D2231" s="4">
        <v>4.5139637254636503E-4</v>
      </c>
      <c r="E2231" s="4">
        <v>3.8926267012594901E-4</v>
      </c>
      <c r="F2231" s="4">
        <v>5.1387796049516402E-4</v>
      </c>
      <c r="G2231" s="4">
        <v>5.0421923862527902E-4</v>
      </c>
      <c r="H2231" s="4">
        <v>4.05243983947336E-4</v>
      </c>
      <c r="I2231" s="4">
        <v>3.9027658398869302E-4</v>
      </c>
      <c r="J2231" s="4">
        <v>4.3014035712556699E-4</v>
      </c>
      <c r="K2231" s="4">
        <v>4.4795636425059101E-4</v>
      </c>
      <c r="L2231" s="4">
        <v>4.5247353446936802E-4</v>
      </c>
      <c r="M2231" s="4">
        <v>4.8354310752523201E-4</v>
      </c>
      <c r="N2231" s="4" t="b">
        <f>_xlfn.XLOOKUP(Table2[[#This Row],[Protein]],Table3[name],Table3[subloc_assigned],"")&lt;&gt;""</f>
        <v>0</v>
      </c>
      <c r="O2231" s="6" t="str" cm="1">
        <f t="array" ref="O2231">IF(Table2[[#This Row],[modeled?]]," "&amp;_xlfn.TEXTJOIN(" ",FALSE,_xlfn._xlws.FILTER(Table3[subloc_assigned],Table3[name]=Table2[[#This Row],[Protein]],""))&amp;" ","")</f>
        <v/>
      </c>
      <c r="P2231" s="6" t="b">
        <f>OR(ISNUMBER(FIND(" m ",Table2[[#This Row],[loc?]])),ISNUMBER(FIND(" mm ",Table2[[#This Row],[loc?]])))</f>
        <v>0</v>
      </c>
      <c r="Q2231" s="6" t="b">
        <f>AND(OR(ISNUMBER(FIND(" m ",Table2[[#This Row],[loc?]])),ISNUMBER(FIND(" mm ",Table2[[#This Row],[loc?]]))),SUBSTITUTE(SUBSTITUTE(Table2[[#This Row],[loc?]]," m ","")," mm ","")="")</f>
        <v>0</v>
      </c>
      <c r="R2231" s="36" cm="1">
        <f t="array" ref="R2231">AVERAGE(IF(Table2[[#This Row],[Min_aerobic_1]:[Min_aerobic_2]]="NA",0,Table2[[#This Row],[Min_aerobic_1]:[Min_aerobic_2]]))</f>
        <v>4.2032952133615702E-4</v>
      </c>
    </row>
    <row r="2232" spans="1:18" x14ac:dyDescent="0.35">
      <c r="A2232" s="4" t="s">
        <v>6620</v>
      </c>
      <c r="B2232" s="4" t="s">
        <v>6621</v>
      </c>
      <c r="C2232" s="4" t="s">
        <v>6622</v>
      </c>
      <c r="D2232" s="6">
        <v>2.2238305970756401E-5</v>
      </c>
      <c r="E2232" s="6">
        <v>1.7710048377376901E-5</v>
      </c>
      <c r="F2232" s="6">
        <v>1.94753752359615E-5</v>
      </c>
      <c r="G2232" s="6">
        <v>2.1646902273892599E-5</v>
      </c>
      <c r="H2232" s="6">
        <v>2.0411876717335399E-5</v>
      </c>
      <c r="I2232" s="6">
        <v>2.0650331423002199E-5</v>
      </c>
      <c r="J2232" s="6">
        <v>2.13557296093917E-5</v>
      </c>
      <c r="K2232" s="6">
        <v>1.9088758751655199E-5</v>
      </c>
      <c r="L2232" s="6">
        <v>1.97732568656878E-5</v>
      </c>
      <c r="M2232" s="6">
        <v>1.9988709804308001E-5</v>
      </c>
      <c r="N2232" s="4" t="b">
        <f>_xlfn.XLOOKUP(Table2[[#This Row],[Protein]],Table3[name],Table3[subloc_assigned],"")&lt;&gt;""</f>
        <v>0</v>
      </c>
      <c r="O2232" s="6" t="str" cm="1">
        <f t="array" ref="O2232">IF(Table2[[#This Row],[modeled?]]," "&amp;_xlfn.TEXTJOIN(" ",FALSE,_xlfn._xlws.FILTER(Table3[subloc_assigned],Table3[name]=Table2[[#This Row],[Protein]],""))&amp;" ","")</f>
        <v/>
      </c>
      <c r="P2232" s="6" t="b">
        <f>OR(ISNUMBER(FIND(" m ",Table2[[#This Row],[loc?]])),ISNUMBER(FIND(" mm ",Table2[[#This Row],[loc?]])))</f>
        <v>0</v>
      </c>
      <c r="Q2232" s="6" t="b">
        <f>AND(OR(ISNUMBER(FIND(" m ",Table2[[#This Row],[loc?]])),ISNUMBER(FIND(" mm ",Table2[[#This Row],[loc?]]))),SUBSTITUTE(SUBSTITUTE(Table2[[#This Row],[loc?]]," m ","")," mm ","")="")</f>
        <v>0</v>
      </c>
      <c r="R2232" s="36" cm="1">
        <f t="array" ref="R2232">AVERAGE(IF(Table2[[#This Row],[Min_aerobic_1]:[Min_aerobic_2]]="NA",0,Table2[[#This Row],[Min_aerobic_1]:[Min_aerobic_2]]))</f>
        <v>1.9974177174066653E-5</v>
      </c>
    </row>
    <row r="2233" spans="1:18" x14ac:dyDescent="0.35">
      <c r="A2233" s="4" t="s">
        <v>6623</v>
      </c>
      <c r="B2233" s="4" t="s">
        <v>6624</v>
      </c>
      <c r="C2233" s="4" t="s">
        <v>6625</v>
      </c>
      <c r="D2233" s="6">
        <v>3.0038876895617898E-6</v>
      </c>
      <c r="E2233" s="6">
        <v>2.5192753101903899E-6</v>
      </c>
      <c r="F2233" s="6">
        <v>3.5103085102433401E-6</v>
      </c>
      <c r="G2233" s="6">
        <v>2.7393885697720001E-6</v>
      </c>
      <c r="H2233" s="6">
        <v>9.8307679100162307E-7</v>
      </c>
      <c r="I2233" s="6">
        <v>9.2854234827410396E-7</v>
      </c>
      <c r="J2233" s="6">
        <v>1.0094215298937399E-6</v>
      </c>
      <c r="K2233" s="6">
        <v>7.4373489174754597E-7</v>
      </c>
      <c r="L2233" s="6">
        <v>7.6787438314460496E-7</v>
      </c>
      <c r="M2233" s="6">
        <v>7.5939435525501096E-7</v>
      </c>
      <c r="N2233" s="4" t="b">
        <f>_xlfn.XLOOKUP(Table2[[#This Row],[Protein]],Table3[name],Table3[subloc_assigned],"")&lt;&gt;""</f>
        <v>0</v>
      </c>
      <c r="O2233" s="6" t="str" cm="1">
        <f t="array" ref="O2233">IF(Table2[[#This Row],[modeled?]]," "&amp;_xlfn.TEXTJOIN(" ",FALSE,_xlfn._xlws.FILTER(Table3[subloc_assigned],Table3[name]=Table2[[#This Row],[Protein]],""))&amp;" ","")</f>
        <v/>
      </c>
      <c r="P2233" s="6" t="b">
        <f>OR(ISNUMBER(FIND(" m ",Table2[[#This Row],[loc?]])),ISNUMBER(FIND(" mm ",Table2[[#This Row],[loc?]])))</f>
        <v>0</v>
      </c>
      <c r="Q2233" s="6" t="b">
        <f>AND(OR(ISNUMBER(FIND(" m ",Table2[[#This Row],[loc?]])),ISNUMBER(FIND(" mm ",Table2[[#This Row],[loc?]]))),SUBSTITUTE(SUBSTITUTE(Table2[[#This Row],[loc?]]," m ","")," mm ","")="")</f>
        <v>0</v>
      </c>
      <c r="R2233" s="36" cm="1">
        <f t="array" ref="R2233">AVERAGE(IF(Table2[[#This Row],[Min_aerobic_1]:[Min_aerobic_2]]="NA",0,Table2[[#This Row],[Min_aerobic_1]:[Min_aerobic_2]]))</f>
        <v>2.7615814998760899E-6</v>
      </c>
    </row>
    <row r="2234" spans="1:18" x14ac:dyDescent="0.35">
      <c r="A2234" s="4" t="s">
        <v>6626</v>
      </c>
      <c r="B2234" s="4" t="s">
        <v>6627</v>
      </c>
      <c r="C2234" s="4" t="s">
        <v>6627</v>
      </c>
      <c r="D2234" s="6">
        <v>2.4526829856618101E-5</v>
      </c>
      <c r="E2234" s="6">
        <v>1.9511357084902801E-5</v>
      </c>
      <c r="F2234" s="6">
        <v>1.88848188711354E-5</v>
      </c>
      <c r="G2234" s="6">
        <v>1.9349189677605701E-5</v>
      </c>
      <c r="H2234" s="6">
        <v>2.6786310148637201E-5</v>
      </c>
      <c r="I2234" s="6">
        <v>2.9270536585624199E-5</v>
      </c>
      <c r="J2234" s="6">
        <v>2.86890138733555E-5</v>
      </c>
      <c r="K2234" s="6">
        <v>3.02490933961026E-5</v>
      </c>
      <c r="L2234" s="6">
        <v>2.9434065030603701E-5</v>
      </c>
      <c r="M2234" s="6">
        <v>3.02448904326052E-5</v>
      </c>
      <c r="N2234" s="4" t="b">
        <f>_xlfn.XLOOKUP(Table2[[#This Row],[Protein]],Table3[name],Table3[subloc_assigned],"")&lt;&gt;""</f>
        <v>0</v>
      </c>
      <c r="O2234" s="6" t="str" cm="1">
        <f t="array" ref="O2234">IF(Table2[[#This Row],[modeled?]]," "&amp;_xlfn.TEXTJOIN(" ",FALSE,_xlfn._xlws.FILTER(Table3[subloc_assigned],Table3[name]=Table2[[#This Row],[Protein]],""))&amp;" ","")</f>
        <v/>
      </c>
      <c r="P2234" s="6" t="b">
        <f>OR(ISNUMBER(FIND(" m ",Table2[[#This Row],[loc?]])),ISNUMBER(FIND(" mm ",Table2[[#This Row],[loc?]])))</f>
        <v>0</v>
      </c>
      <c r="Q2234" s="6" t="b">
        <f>AND(OR(ISNUMBER(FIND(" m ",Table2[[#This Row],[loc?]])),ISNUMBER(FIND(" mm ",Table2[[#This Row],[loc?]]))),SUBSTITUTE(SUBSTITUTE(Table2[[#This Row],[loc?]]," m ","")," mm ","")="")</f>
        <v>0</v>
      </c>
      <c r="R2234" s="36" cm="1">
        <f t="array" ref="R2234">AVERAGE(IF(Table2[[#This Row],[Min_aerobic_1]:[Min_aerobic_2]]="NA",0,Table2[[#This Row],[Min_aerobic_1]:[Min_aerobic_2]]))</f>
        <v>2.2019093470760449E-5</v>
      </c>
    </row>
    <row r="2235" spans="1:18" x14ac:dyDescent="0.35">
      <c r="A2235" s="4" t="s">
        <v>6628</v>
      </c>
      <c r="B2235" s="4" t="s">
        <v>6629</v>
      </c>
      <c r="C2235" s="4" t="s">
        <v>6630</v>
      </c>
      <c r="D2235" s="6">
        <v>6.6037262148016597E-5</v>
      </c>
      <c r="E2235" s="6">
        <v>5.34829484214604E-5</v>
      </c>
      <c r="F2235" s="6">
        <v>6.7220236604473193E-5</v>
      </c>
      <c r="G2235" s="6">
        <v>6.8425343492833294E-5</v>
      </c>
      <c r="H2235" s="6">
        <v>8.9809085796078799E-5</v>
      </c>
      <c r="I2235" s="6">
        <v>8.7776614809440901E-5</v>
      </c>
      <c r="J2235" s="6">
        <v>8.9686863455844999E-5</v>
      </c>
      <c r="K2235" s="6">
        <v>8.45139153437642E-5</v>
      </c>
      <c r="L2235" s="6">
        <v>9.5664730259848994E-5</v>
      </c>
      <c r="M2235" s="6">
        <v>9.70589550197059E-5</v>
      </c>
      <c r="N2235" s="4" t="b">
        <f>_xlfn.XLOOKUP(Table2[[#This Row],[Protein]],Table3[name],Table3[subloc_assigned],"")&lt;&gt;""</f>
        <v>0</v>
      </c>
      <c r="O2235" s="6" t="str" cm="1">
        <f t="array" ref="O2235">IF(Table2[[#This Row],[modeled?]]," "&amp;_xlfn.TEXTJOIN(" ",FALSE,_xlfn._xlws.FILTER(Table3[subloc_assigned],Table3[name]=Table2[[#This Row],[Protein]],""))&amp;" ","")</f>
        <v/>
      </c>
      <c r="P2235" s="6" t="b">
        <f>OR(ISNUMBER(FIND(" m ",Table2[[#This Row],[loc?]])),ISNUMBER(FIND(" mm ",Table2[[#This Row],[loc?]])))</f>
        <v>0</v>
      </c>
      <c r="Q2235" s="6" t="b">
        <f>AND(OR(ISNUMBER(FIND(" m ",Table2[[#This Row],[loc?]])),ISNUMBER(FIND(" mm ",Table2[[#This Row],[loc?]]))),SUBSTITUTE(SUBSTITUTE(Table2[[#This Row],[loc?]]," m ","")," mm ","")="")</f>
        <v>0</v>
      </c>
      <c r="R2235" s="36" cm="1">
        <f t="array" ref="R2235">AVERAGE(IF(Table2[[#This Row],[Min_aerobic_1]:[Min_aerobic_2]]="NA",0,Table2[[#This Row],[Min_aerobic_1]:[Min_aerobic_2]]))</f>
        <v>5.9760105284738498E-5</v>
      </c>
    </row>
    <row r="2236" spans="1:18" x14ac:dyDescent="0.35">
      <c r="A2236" s="4" t="s">
        <v>6631</v>
      </c>
      <c r="B2236" s="4" t="s">
        <v>6632</v>
      </c>
      <c r="C2236" s="4" t="s">
        <v>6633</v>
      </c>
      <c r="D2236" s="6">
        <v>1.4421018797114599E-5</v>
      </c>
      <c r="E2236" s="6">
        <v>1.48728200817059E-5</v>
      </c>
      <c r="F2236" s="6">
        <v>1.14346066040831E-5</v>
      </c>
      <c r="G2236" s="6">
        <v>1.21124971185962E-5</v>
      </c>
      <c r="H2236" s="6">
        <v>1.0181390481823901E-5</v>
      </c>
      <c r="I2236" s="6">
        <v>1.13363558558745E-5</v>
      </c>
      <c r="J2236" s="6">
        <v>1.08607811463107E-5</v>
      </c>
      <c r="K2236" s="6">
        <v>6.67267560136734E-6</v>
      </c>
      <c r="L2236" s="6">
        <v>7.1675238398155201E-6</v>
      </c>
      <c r="M2236" s="6">
        <v>7.0989427788249202E-6</v>
      </c>
      <c r="N2236" s="4" t="b">
        <f>_xlfn.XLOOKUP(Table2[[#This Row],[Protein]],Table3[name],Table3[subloc_assigned],"")&lt;&gt;""</f>
        <v>1</v>
      </c>
      <c r="O2236" s="6" t="str" cm="1">
        <f t="array" ref="O2236">IF(Table2[[#This Row],[modeled?]]," "&amp;_xlfn.TEXTJOIN(" ",FALSE,_xlfn._xlws.FILTER(Table3[subloc_assigned],Table3[name]=Table2[[#This Row],[Protein]],""))&amp;" ","")</f>
        <v xml:space="preserve"> c </v>
      </c>
      <c r="P2236" s="6" t="b">
        <f>OR(ISNUMBER(FIND(" m ",Table2[[#This Row],[loc?]])),ISNUMBER(FIND(" mm ",Table2[[#This Row],[loc?]])))</f>
        <v>0</v>
      </c>
      <c r="Q2236" s="6" t="b">
        <f>AND(OR(ISNUMBER(FIND(" m ",Table2[[#This Row],[loc?]])),ISNUMBER(FIND(" mm ",Table2[[#This Row],[loc?]]))),SUBSTITUTE(SUBSTITUTE(Table2[[#This Row],[loc?]]," m ","")," mm ","")="")</f>
        <v>0</v>
      </c>
      <c r="R2236" s="36" cm="1">
        <f t="array" ref="R2236">AVERAGE(IF(Table2[[#This Row],[Min_aerobic_1]:[Min_aerobic_2]]="NA",0,Table2[[#This Row],[Min_aerobic_1]:[Min_aerobic_2]]))</f>
        <v>1.464691943941025E-5</v>
      </c>
    </row>
    <row r="2237" spans="1:18" x14ac:dyDescent="0.35">
      <c r="A2237" s="4" t="s">
        <v>6634</v>
      </c>
      <c r="B2237" s="4" t="s">
        <v>6635</v>
      </c>
      <c r="C2237" s="4" t="s">
        <v>6636</v>
      </c>
      <c r="D2237" s="6">
        <v>1.39689643364707E-5</v>
      </c>
      <c r="E2237" s="6">
        <v>1.28895683649844E-5</v>
      </c>
      <c r="F2237" s="6">
        <v>1.6809172004994999E-5</v>
      </c>
      <c r="G2237" s="6">
        <v>1.7594814577429998E-5</v>
      </c>
      <c r="H2237" s="6">
        <v>9.3888430500992899E-6</v>
      </c>
      <c r="I2237" s="6">
        <v>9.1421441056256697E-6</v>
      </c>
      <c r="J2237" s="6">
        <v>9.2502620884047198E-6</v>
      </c>
      <c r="K2237" s="6">
        <v>9.76938262952928E-6</v>
      </c>
      <c r="L2237" s="6">
        <v>1.0388478017436201E-5</v>
      </c>
      <c r="M2237" s="6">
        <v>1.05310038406013E-5</v>
      </c>
      <c r="N2237" s="4" t="b">
        <f>_xlfn.XLOOKUP(Table2[[#This Row],[Protein]],Table3[name],Table3[subloc_assigned],"")&lt;&gt;""</f>
        <v>1</v>
      </c>
      <c r="O2237" s="6" t="str" cm="1">
        <f t="array" ref="O2237">IF(Table2[[#This Row],[modeled?]]," "&amp;_xlfn.TEXTJOIN(" ",FALSE,_xlfn._xlws.FILTER(Table3[subloc_assigned],Table3[name]=Table2[[#This Row],[Protein]],""))&amp;" ","")</f>
        <v xml:space="preserve"> c </v>
      </c>
      <c r="P2237" s="6" t="b">
        <f>OR(ISNUMBER(FIND(" m ",Table2[[#This Row],[loc?]])),ISNUMBER(FIND(" mm ",Table2[[#This Row],[loc?]])))</f>
        <v>0</v>
      </c>
      <c r="Q2237" s="6" t="b">
        <f>AND(OR(ISNUMBER(FIND(" m ",Table2[[#This Row],[loc?]])),ISNUMBER(FIND(" mm ",Table2[[#This Row],[loc?]]))),SUBSTITUTE(SUBSTITUTE(Table2[[#This Row],[loc?]]," m ","")," mm ","")="")</f>
        <v>0</v>
      </c>
      <c r="R2237" s="36" cm="1">
        <f t="array" ref="R2237">AVERAGE(IF(Table2[[#This Row],[Min_aerobic_1]:[Min_aerobic_2]]="NA",0,Table2[[#This Row],[Min_aerobic_1]:[Min_aerobic_2]]))</f>
        <v>1.342926635072755E-5</v>
      </c>
    </row>
    <row r="2238" spans="1:18" x14ac:dyDescent="0.35">
      <c r="A2238" s="4" t="s">
        <v>6637</v>
      </c>
      <c r="B2238" s="4" t="s">
        <v>6638</v>
      </c>
      <c r="C2238" s="4" t="s">
        <v>6639</v>
      </c>
      <c r="D2238" s="6">
        <v>3.4308706615468401E-6</v>
      </c>
      <c r="E2238" s="6">
        <v>3.0586061914739E-6</v>
      </c>
      <c r="F2238" s="6">
        <v>3.9792351166520797E-6</v>
      </c>
      <c r="G2238" s="6">
        <v>4.0799404396136097E-6</v>
      </c>
      <c r="H2238" s="6">
        <v>6.1246291628620198E-6</v>
      </c>
      <c r="I2238" s="6">
        <v>5.6839101282672196E-6</v>
      </c>
      <c r="J2238" s="6">
        <v>6.0436127206475698E-6</v>
      </c>
      <c r="K2238" s="6">
        <v>6.4303241057895302E-6</v>
      </c>
      <c r="L2238" s="6">
        <v>6.9285034296755701E-6</v>
      </c>
      <c r="M2238" s="6">
        <v>6.8197966090812603E-6</v>
      </c>
      <c r="N2238" s="4" t="b">
        <f>_xlfn.XLOOKUP(Table2[[#This Row],[Protein]],Table3[name],Table3[subloc_assigned],"")&lt;&gt;""</f>
        <v>0</v>
      </c>
      <c r="O2238" s="6" t="str" cm="1">
        <f t="array" ref="O2238">IF(Table2[[#This Row],[modeled?]]," "&amp;_xlfn.TEXTJOIN(" ",FALSE,_xlfn._xlws.FILTER(Table3[subloc_assigned],Table3[name]=Table2[[#This Row],[Protein]],""))&amp;" ","")</f>
        <v/>
      </c>
      <c r="P2238" s="6" t="b">
        <f>OR(ISNUMBER(FIND(" m ",Table2[[#This Row],[loc?]])),ISNUMBER(FIND(" mm ",Table2[[#This Row],[loc?]])))</f>
        <v>0</v>
      </c>
      <c r="Q2238" s="6" t="b">
        <f>AND(OR(ISNUMBER(FIND(" m ",Table2[[#This Row],[loc?]])),ISNUMBER(FIND(" mm ",Table2[[#This Row],[loc?]]))),SUBSTITUTE(SUBSTITUTE(Table2[[#This Row],[loc?]]," m ","")," mm ","")="")</f>
        <v>0</v>
      </c>
      <c r="R2238" s="36" cm="1">
        <f t="array" ref="R2238">AVERAGE(IF(Table2[[#This Row],[Min_aerobic_1]:[Min_aerobic_2]]="NA",0,Table2[[#This Row],[Min_aerobic_1]:[Min_aerobic_2]]))</f>
        <v>3.2447384265103703E-6</v>
      </c>
    </row>
    <row r="2239" spans="1:18" x14ac:dyDescent="0.35">
      <c r="A2239" s="4" t="s">
        <v>6640</v>
      </c>
      <c r="B2239" s="4" t="s">
        <v>6641</v>
      </c>
      <c r="C2239" s="4" t="s">
        <v>6642</v>
      </c>
      <c r="D2239" s="4">
        <v>3.1111009817859502E-3</v>
      </c>
      <c r="E2239" s="4">
        <v>2.8861066376046599E-3</v>
      </c>
      <c r="F2239" s="4">
        <v>1.6096344528936601E-4</v>
      </c>
      <c r="G2239" s="4">
        <v>1.8534812530142901E-4</v>
      </c>
      <c r="H2239" s="4">
        <v>2.6998961971813002E-3</v>
      </c>
      <c r="I2239" s="4">
        <v>2.6559310105935801E-3</v>
      </c>
      <c r="J2239" s="4">
        <v>2.81664405304343E-3</v>
      </c>
      <c r="K2239" s="4">
        <v>3.08954347721674E-4</v>
      </c>
      <c r="L2239" s="4">
        <v>3.0806361007175301E-4</v>
      </c>
      <c r="M2239" s="4">
        <v>3.3037545868658198E-4</v>
      </c>
      <c r="N2239" s="4" t="b">
        <f>_xlfn.XLOOKUP(Table2[[#This Row],[Protein]],Table3[name],Table3[subloc_assigned],"")&lt;&gt;""</f>
        <v>1</v>
      </c>
      <c r="O2239" s="6" t="str" cm="1">
        <f t="array" ref="O2239">IF(Table2[[#This Row],[modeled?]]," "&amp;_xlfn.TEXTJOIN(" ",FALSE,_xlfn._xlws.FILTER(Table3[subloc_assigned],Table3[name]=Table2[[#This Row],[Protein]],""))&amp;" ","")</f>
        <v xml:space="preserve"> c </v>
      </c>
      <c r="P2239" s="6" t="b">
        <f>OR(ISNUMBER(FIND(" m ",Table2[[#This Row],[loc?]])),ISNUMBER(FIND(" mm ",Table2[[#This Row],[loc?]])))</f>
        <v>0</v>
      </c>
      <c r="Q2239" s="6" t="b">
        <f>AND(OR(ISNUMBER(FIND(" m ",Table2[[#This Row],[loc?]])),ISNUMBER(FIND(" mm ",Table2[[#This Row],[loc?]]))),SUBSTITUTE(SUBSTITUTE(Table2[[#This Row],[loc?]]," m ","")," mm ","")="")</f>
        <v>0</v>
      </c>
      <c r="R2239" s="36" cm="1">
        <f t="array" ref="R2239">AVERAGE(IF(Table2[[#This Row],[Min_aerobic_1]:[Min_aerobic_2]]="NA",0,Table2[[#This Row],[Min_aerobic_1]:[Min_aerobic_2]]))</f>
        <v>2.998603809695305E-3</v>
      </c>
    </row>
    <row r="2240" spans="1:18" x14ac:dyDescent="0.35">
      <c r="A2240" s="4" t="s">
        <v>6643</v>
      </c>
      <c r="B2240" s="4" t="s">
        <v>6644</v>
      </c>
      <c r="C2240" s="4" t="s">
        <v>6645</v>
      </c>
      <c r="D2240" s="6">
        <v>1.4718231989179E-5</v>
      </c>
      <c r="E2240" s="6">
        <v>1.47971323427877E-5</v>
      </c>
      <c r="F2240" s="6">
        <v>1.52193875226345E-5</v>
      </c>
      <c r="G2240" s="6">
        <v>1.51709413331983E-5</v>
      </c>
      <c r="H2240" s="6">
        <v>1.05786952486978E-5</v>
      </c>
      <c r="I2240" s="6">
        <v>7.3532433716341296E-6</v>
      </c>
      <c r="J2240" s="6">
        <v>1.09800537255363E-5</v>
      </c>
      <c r="K2240" s="6">
        <v>1.1175991439004799E-5</v>
      </c>
      <c r="L2240" s="6">
        <v>9.6383511746142904E-6</v>
      </c>
      <c r="M2240" s="6">
        <v>9.4206349820574196E-6</v>
      </c>
      <c r="N2240" s="4" t="b">
        <f>_xlfn.XLOOKUP(Table2[[#This Row],[Protein]],Table3[name],Table3[subloc_assigned],"")&lt;&gt;""</f>
        <v>0</v>
      </c>
      <c r="O2240" s="6" t="str" cm="1">
        <f t="array" ref="O2240">IF(Table2[[#This Row],[modeled?]]," "&amp;_xlfn.TEXTJOIN(" ",FALSE,_xlfn._xlws.FILTER(Table3[subloc_assigned],Table3[name]=Table2[[#This Row],[Protein]],""))&amp;" ","")</f>
        <v/>
      </c>
      <c r="P2240" s="6" t="b">
        <f>OR(ISNUMBER(FIND(" m ",Table2[[#This Row],[loc?]])),ISNUMBER(FIND(" mm ",Table2[[#This Row],[loc?]])))</f>
        <v>0</v>
      </c>
      <c r="Q2240" s="6" t="b">
        <f>AND(OR(ISNUMBER(FIND(" m ",Table2[[#This Row],[loc?]])),ISNUMBER(FIND(" mm ",Table2[[#This Row],[loc?]]))),SUBSTITUTE(SUBSTITUTE(Table2[[#This Row],[loc?]]," m ","")," mm ","")="")</f>
        <v>0</v>
      </c>
      <c r="R2240" s="36" cm="1">
        <f t="array" ref="R2240">AVERAGE(IF(Table2[[#This Row],[Min_aerobic_1]:[Min_aerobic_2]]="NA",0,Table2[[#This Row],[Min_aerobic_1]:[Min_aerobic_2]]))</f>
        <v>1.475768216598335E-5</v>
      </c>
    </row>
    <row r="2241" spans="1:18" x14ac:dyDescent="0.35">
      <c r="A2241" s="4" t="s">
        <v>6646</v>
      </c>
      <c r="B2241" s="4" t="s">
        <v>6647</v>
      </c>
      <c r="C2241" s="4" t="s">
        <v>6648</v>
      </c>
      <c r="D2241" s="6">
        <v>8.1846119377129993E-6</v>
      </c>
      <c r="E2241" s="6">
        <v>6.6306534355558303E-6</v>
      </c>
      <c r="F2241" s="6">
        <v>9.4583232327999601E-6</v>
      </c>
      <c r="G2241" s="6">
        <v>8.4423858786378993E-6</v>
      </c>
      <c r="H2241" s="6">
        <v>5.9426547566556802E-6</v>
      </c>
      <c r="I2241" s="6">
        <v>6.0275772816092697E-6</v>
      </c>
      <c r="J2241" s="6">
        <v>6.5822618914667401E-6</v>
      </c>
      <c r="K2241" s="6">
        <v>6.9916075063765104E-6</v>
      </c>
      <c r="L2241" s="6">
        <v>7.5015868504955802E-6</v>
      </c>
      <c r="M2241" s="6">
        <v>7.4054160302380402E-6</v>
      </c>
      <c r="N2241" s="4" t="b">
        <f>_xlfn.XLOOKUP(Table2[[#This Row],[Protein]],Table3[name],Table3[subloc_assigned],"")&lt;&gt;""</f>
        <v>0</v>
      </c>
      <c r="O2241" s="6" t="str" cm="1">
        <f t="array" ref="O2241">IF(Table2[[#This Row],[modeled?]]," "&amp;_xlfn.TEXTJOIN(" ",FALSE,_xlfn._xlws.FILTER(Table3[subloc_assigned],Table3[name]=Table2[[#This Row],[Protein]],""))&amp;" ","")</f>
        <v/>
      </c>
      <c r="P2241" s="6" t="b">
        <f>OR(ISNUMBER(FIND(" m ",Table2[[#This Row],[loc?]])),ISNUMBER(FIND(" mm ",Table2[[#This Row],[loc?]])))</f>
        <v>0</v>
      </c>
      <c r="Q2241" s="6" t="b">
        <f>AND(OR(ISNUMBER(FIND(" m ",Table2[[#This Row],[loc?]])),ISNUMBER(FIND(" mm ",Table2[[#This Row],[loc?]]))),SUBSTITUTE(SUBSTITUTE(Table2[[#This Row],[loc?]]," m ","")," mm ","")="")</f>
        <v>0</v>
      </c>
      <c r="R2241" s="36" cm="1">
        <f t="array" ref="R2241">AVERAGE(IF(Table2[[#This Row],[Min_aerobic_1]:[Min_aerobic_2]]="NA",0,Table2[[#This Row],[Min_aerobic_1]:[Min_aerobic_2]]))</f>
        <v>7.4076326866344152E-6</v>
      </c>
    </row>
    <row r="2242" spans="1:18" x14ac:dyDescent="0.35">
      <c r="A2242" s="4" t="s">
        <v>6649</v>
      </c>
      <c r="B2242" s="4" t="s">
        <v>6650</v>
      </c>
      <c r="C2242" s="4" t="s">
        <v>6650</v>
      </c>
      <c r="D2242" s="6">
        <v>1.6331412048651401E-5</v>
      </c>
      <c r="E2242" s="6">
        <v>1.55984909806291E-5</v>
      </c>
      <c r="F2242" s="6">
        <v>2.23381362118903E-5</v>
      </c>
      <c r="G2242" s="6">
        <v>2.2174927247816701E-5</v>
      </c>
      <c r="H2242" s="6">
        <v>2.9896052618535901E-5</v>
      </c>
      <c r="I2242" s="6">
        <v>2.93771872198633E-5</v>
      </c>
      <c r="J2242" s="6">
        <v>2.99652392398006E-5</v>
      </c>
      <c r="K2242" s="6">
        <v>3.4504015171982601E-5</v>
      </c>
      <c r="L2242" s="6">
        <v>3.8478994548757599E-5</v>
      </c>
      <c r="M2242" s="6">
        <v>3.6447826053769101E-5</v>
      </c>
      <c r="N2242" s="4" t="b">
        <f>_xlfn.XLOOKUP(Table2[[#This Row],[Protein]],Table3[name],Table3[subloc_assigned],"")&lt;&gt;""</f>
        <v>0</v>
      </c>
      <c r="O2242" s="6" t="str" cm="1">
        <f t="array" ref="O2242">IF(Table2[[#This Row],[modeled?]]," "&amp;_xlfn.TEXTJOIN(" ",FALSE,_xlfn._xlws.FILTER(Table3[subloc_assigned],Table3[name]=Table2[[#This Row],[Protein]],""))&amp;" ","")</f>
        <v/>
      </c>
      <c r="P2242" s="6" t="b">
        <f>OR(ISNUMBER(FIND(" m ",Table2[[#This Row],[loc?]])),ISNUMBER(FIND(" mm ",Table2[[#This Row],[loc?]])))</f>
        <v>0</v>
      </c>
      <c r="Q2242" s="6" t="b">
        <f>AND(OR(ISNUMBER(FIND(" m ",Table2[[#This Row],[loc?]])),ISNUMBER(FIND(" mm ",Table2[[#This Row],[loc?]]))),SUBSTITUTE(SUBSTITUTE(Table2[[#This Row],[loc?]]," m ","")," mm ","")="")</f>
        <v>0</v>
      </c>
      <c r="R2242" s="36" cm="1">
        <f t="array" ref="R2242">AVERAGE(IF(Table2[[#This Row],[Min_aerobic_1]:[Min_aerobic_2]]="NA",0,Table2[[#This Row],[Min_aerobic_1]:[Min_aerobic_2]]))</f>
        <v>1.5964951514640251E-5</v>
      </c>
    </row>
    <row r="2243" spans="1:18" x14ac:dyDescent="0.35">
      <c r="A2243" s="4" t="s">
        <v>6651</v>
      </c>
      <c r="B2243" s="4" t="s">
        <v>6652</v>
      </c>
      <c r="C2243" s="4" t="s">
        <v>6653</v>
      </c>
      <c r="D2243" s="6">
        <v>1.1119625437061401E-5</v>
      </c>
      <c r="E2243" s="6">
        <v>1.4687763160169299E-5</v>
      </c>
      <c r="F2243" s="6">
        <v>1.6760388602121201E-5</v>
      </c>
      <c r="G2243" s="6">
        <v>1.6865422508167401E-5</v>
      </c>
      <c r="H2243" s="6">
        <v>1.13870837317798E-5</v>
      </c>
      <c r="I2243" s="6">
        <v>1.16358115447951E-5</v>
      </c>
      <c r="J2243" s="6">
        <v>1.1847947686300499E-5</v>
      </c>
      <c r="K2243" s="6">
        <v>2.15287006271638E-5</v>
      </c>
      <c r="L2243" s="6">
        <v>2.4402861554406601E-5</v>
      </c>
      <c r="M2243" s="6">
        <v>2.1163315396316002E-5</v>
      </c>
      <c r="N2243" s="4" t="b">
        <f>_xlfn.XLOOKUP(Table2[[#This Row],[Protein]],Table3[name],Table3[subloc_assigned],"")&lt;&gt;""</f>
        <v>1</v>
      </c>
      <c r="O2243" s="6" t="str" cm="1">
        <f t="array" ref="O2243">IF(Table2[[#This Row],[modeled?]]," "&amp;_xlfn.TEXTJOIN(" ",FALSE,_xlfn._xlws.FILTER(Table3[subloc_assigned],Table3[name]=Table2[[#This Row],[Protein]],""))&amp;" ","")</f>
        <v xml:space="preserve"> c </v>
      </c>
      <c r="P2243" s="6" t="b">
        <f>OR(ISNUMBER(FIND(" m ",Table2[[#This Row],[loc?]])),ISNUMBER(FIND(" mm ",Table2[[#This Row],[loc?]])))</f>
        <v>0</v>
      </c>
      <c r="Q2243" s="6" t="b">
        <f>AND(OR(ISNUMBER(FIND(" m ",Table2[[#This Row],[loc?]])),ISNUMBER(FIND(" mm ",Table2[[#This Row],[loc?]]))),SUBSTITUTE(SUBSTITUTE(Table2[[#This Row],[loc?]]," m ","")," mm ","")="")</f>
        <v>0</v>
      </c>
      <c r="R2243" s="36" cm="1">
        <f t="array" ref="R2243">AVERAGE(IF(Table2[[#This Row],[Min_aerobic_1]:[Min_aerobic_2]]="NA",0,Table2[[#This Row],[Min_aerobic_1]:[Min_aerobic_2]]))</f>
        <v>1.290369429861535E-5</v>
      </c>
    </row>
    <row r="2244" spans="1:18" x14ac:dyDescent="0.35">
      <c r="A2244" s="4" t="s">
        <v>6654</v>
      </c>
      <c r="B2244" s="4" t="s">
        <v>6655</v>
      </c>
      <c r="C2244" s="4" t="s">
        <v>6656</v>
      </c>
      <c r="D2244" s="6">
        <v>2.2555399692183101E-7</v>
      </c>
      <c r="E2244" s="6">
        <v>1.85584389873177E-7</v>
      </c>
      <c r="F2244" s="6">
        <v>5.3399840659925202E-7</v>
      </c>
      <c r="G2244" s="6">
        <v>5.7580359508563098E-7</v>
      </c>
      <c r="H2244" s="6">
        <v>2.3933759469839903E-7</v>
      </c>
      <c r="I2244" s="6">
        <v>2.1938642179224201E-7</v>
      </c>
      <c r="J2244" s="6">
        <v>2.8909452618252698E-7</v>
      </c>
      <c r="K2244" s="6">
        <v>3.14027513137732E-7</v>
      </c>
      <c r="L2244" s="6">
        <v>3.1154671783814102E-7</v>
      </c>
      <c r="M2244" s="6">
        <v>3.2172598848446199E-7</v>
      </c>
      <c r="N2244" s="4" t="b">
        <f>_xlfn.XLOOKUP(Table2[[#This Row],[Protein]],Table3[name],Table3[subloc_assigned],"")&lt;&gt;""</f>
        <v>0</v>
      </c>
      <c r="O2244" s="6" t="str" cm="1">
        <f t="array" ref="O2244">IF(Table2[[#This Row],[modeled?]]," "&amp;_xlfn.TEXTJOIN(" ",FALSE,_xlfn._xlws.FILTER(Table3[subloc_assigned],Table3[name]=Table2[[#This Row],[Protein]],""))&amp;" ","")</f>
        <v/>
      </c>
      <c r="P2244" s="6" t="b">
        <f>OR(ISNUMBER(FIND(" m ",Table2[[#This Row],[loc?]])),ISNUMBER(FIND(" mm ",Table2[[#This Row],[loc?]])))</f>
        <v>0</v>
      </c>
      <c r="Q2244" s="6" t="b">
        <f>AND(OR(ISNUMBER(FIND(" m ",Table2[[#This Row],[loc?]])),ISNUMBER(FIND(" mm ",Table2[[#This Row],[loc?]]))),SUBSTITUTE(SUBSTITUTE(Table2[[#This Row],[loc?]]," m ","")," mm ","")="")</f>
        <v>0</v>
      </c>
      <c r="R2244" s="36" cm="1">
        <f t="array" ref="R2244">AVERAGE(IF(Table2[[#This Row],[Min_aerobic_1]:[Min_aerobic_2]]="NA",0,Table2[[#This Row],[Min_aerobic_1]:[Min_aerobic_2]]))</f>
        <v>2.05569193397504E-7</v>
      </c>
    </row>
    <row r="2245" spans="1:18" x14ac:dyDescent="0.35">
      <c r="A2245" s="4" t="s">
        <v>6657</v>
      </c>
      <c r="B2245" s="4" t="s">
        <v>6658</v>
      </c>
      <c r="C2245" s="4" t="s">
        <v>6659</v>
      </c>
      <c r="D2245" s="6">
        <v>2.4210697453858199E-6</v>
      </c>
      <c r="E2245" s="6">
        <v>3.6582960649072802E-6</v>
      </c>
      <c r="F2245" s="6">
        <v>2.30180349633647E-6</v>
      </c>
      <c r="G2245" s="6">
        <v>3.2029949052851398E-6</v>
      </c>
      <c r="H2245" s="6">
        <v>3.7787597719504002E-6</v>
      </c>
      <c r="I2245" s="6">
        <v>3.8065695186759E-6</v>
      </c>
      <c r="J2245" s="6">
        <v>3.8640279604719799E-6</v>
      </c>
      <c r="K2245" s="6">
        <v>4.9044878796108098E-6</v>
      </c>
      <c r="L2245" s="6">
        <v>5.4138897766318401E-6</v>
      </c>
      <c r="M2245" s="6">
        <v>5.1917082194432397E-6</v>
      </c>
      <c r="N2245" s="4" t="b">
        <f>_xlfn.XLOOKUP(Table2[[#This Row],[Protein]],Table3[name],Table3[subloc_assigned],"")&lt;&gt;""</f>
        <v>1</v>
      </c>
      <c r="O2245" s="6" t="str" cm="1">
        <f t="array" ref="O2245">IF(Table2[[#This Row],[modeled?]]," "&amp;_xlfn.TEXTJOIN(" ",FALSE,_xlfn._xlws.FILTER(Table3[subloc_assigned],Table3[name]=Table2[[#This Row],[Protein]],""))&amp;" ","")</f>
        <v xml:space="preserve"> rm </v>
      </c>
      <c r="P2245" s="6" t="b">
        <f>OR(ISNUMBER(FIND(" m ",Table2[[#This Row],[loc?]])),ISNUMBER(FIND(" mm ",Table2[[#This Row],[loc?]])))</f>
        <v>0</v>
      </c>
      <c r="Q2245" s="6" t="b">
        <f>AND(OR(ISNUMBER(FIND(" m ",Table2[[#This Row],[loc?]])),ISNUMBER(FIND(" mm ",Table2[[#This Row],[loc?]]))),SUBSTITUTE(SUBSTITUTE(Table2[[#This Row],[loc?]]," m ","")," mm ","")="")</f>
        <v>0</v>
      </c>
      <c r="R2245" s="36" cm="1">
        <f t="array" ref="R2245">AVERAGE(IF(Table2[[#This Row],[Min_aerobic_1]:[Min_aerobic_2]]="NA",0,Table2[[#This Row],[Min_aerobic_1]:[Min_aerobic_2]]))</f>
        <v>3.0396829051465503E-6</v>
      </c>
    </row>
    <row r="2246" spans="1:18" x14ac:dyDescent="0.35">
      <c r="A2246" s="4" t="s">
        <v>6660</v>
      </c>
      <c r="B2246" s="4" t="s">
        <v>6661</v>
      </c>
      <c r="C2246" s="4" t="s">
        <v>6662</v>
      </c>
      <c r="D2246" s="4" t="s">
        <v>19</v>
      </c>
      <c r="E2246" s="4" t="s">
        <v>19</v>
      </c>
      <c r="F2246" s="4" t="s">
        <v>19</v>
      </c>
      <c r="G2246" s="4" t="s">
        <v>19</v>
      </c>
      <c r="H2246" s="6">
        <v>2.2680893438992499E-6</v>
      </c>
      <c r="I2246" s="6">
        <v>2.3880807512685101E-6</v>
      </c>
      <c r="J2246" s="6">
        <v>2.3959722141872801E-6</v>
      </c>
      <c r="K2246" s="6">
        <v>2.5623651185906798E-6</v>
      </c>
      <c r="L2246" s="6">
        <v>2.7689320038296002E-6</v>
      </c>
      <c r="M2246" s="6">
        <v>2.8530009359963299E-6</v>
      </c>
      <c r="N2246" s="4" t="b">
        <f>_xlfn.XLOOKUP(Table2[[#This Row],[Protein]],Table3[name],Table3[subloc_assigned],"")&lt;&gt;""</f>
        <v>1</v>
      </c>
      <c r="O2246" s="6" t="str" cm="1">
        <f t="array" ref="O2246">IF(Table2[[#This Row],[modeled?]]," "&amp;_xlfn.TEXTJOIN(" ",FALSE,_xlfn._xlws.FILTER(Table3[subloc_assigned],Table3[name]=Table2[[#This Row],[Protein]],""))&amp;" ","")</f>
        <v xml:space="preserve"> c </v>
      </c>
      <c r="P2246" s="6" t="b">
        <f>OR(ISNUMBER(FIND(" m ",Table2[[#This Row],[loc?]])),ISNUMBER(FIND(" mm ",Table2[[#This Row],[loc?]])))</f>
        <v>0</v>
      </c>
      <c r="Q2246" s="6" t="b">
        <f>AND(OR(ISNUMBER(FIND(" m ",Table2[[#This Row],[loc?]])),ISNUMBER(FIND(" mm ",Table2[[#This Row],[loc?]]))),SUBSTITUTE(SUBSTITUTE(Table2[[#This Row],[loc?]]," m ","")," mm ","")="")</f>
        <v>0</v>
      </c>
      <c r="R2246" s="36" cm="1">
        <f t="array" ref="R2246">AVERAGE(IF(Table2[[#This Row],[Min_aerobic_1]:[Min_aerobic_2]]="NA",0,Table2[[#This Row],[Min_aerobic_1]:[Min_aerobic_2]]))</f>
        <v>0</v>
      </c>
    </row>
    <row r="2247" spans="1:18" x14ac:dyDescent="0.35">
      <c r="A2247" s="4" t="s">
        <v>6663</v>
      </c>
      <c r="B2247" s="4" t="s">
        <v>6664</v>
      </c>
      <c r="C2247" s="4" t="s">
        <v>6665</v>
      </c>
      <c r="D2247" s="6">
        <v>5.162108115091E-5</v>
      </c>
      <c r="E2247" s="6">
        <v>4.1097774310707799E-5</v>
      </c>
      <c r="F2247" s="6">
        <v>5.8956296343027899E-5</v>
      </c>
      <c r="G2247" s="6">
        <v>5.0841881190165598E-5</v>
      </c>
      <c r="H2247" s="6">
        <v>3.7050194585701297E-5</v>
      </c>
      <c r="I2247" s="6">
        <v>3.4937264878673297E-5</v>
      </c>
      <c r="J2247" s="6">
        <v>3.7059568425787802E-5</v>
      </c>
      <c r="K2247" s="6">
        <v>2.9287794890010699E-5</v>
      </c>
      <c r="L2247" s="6">
        <v>3.06956534033963E-5</v>
      </c>
      <c r="M2247" s="6">
        <v>3.0567475847903501E-5</v>
      </c>
      <c r="N2247" s="4" t="b">
        <f>_xlfn.XLOOKUP(Table2[[#This Row],[Protein]],Table3[name],Table3[subloc_assigned],"")&lt;&gt;""</f>
        <v>0</v>
      </c>
      <c r="O2247" s="6" t="str" cm="1">
        <f t="array" ref="O2247">IF(Table2[[#This Row],[modeled?]]," "&amp;_xlfn.TEXTJOIN(" ",FALSE,_xlfn._xlws.FILTER(Table3[subloc_assigned],Table3[name]=Table2[[#This Row],[Protein]],""))&amp;" ","")</f>
        <v/>
      </c>
      <c r="P2247" s="6" t="b">
        <f>OR(ISNUMBER(FIND(" m ",Table2[[#This Row],[loc?]])),ISNUMBER(FIND(" mm ",Table2[[#This Row],[loc?]])))</f>
        <v>0</v>
      </c>
      <c r="Q2247" s="6" t="b">
        <f>AND(OR(ISNUMBER(FIND(" m ",Table2[[#This Row],[loc?]])),ISNUMBER(FIND(" mm ",Table2[[#This Row],[loc?]]))),SUBSTITUTE(SUBSTITUTE(Table2[[#This Row],[loc?]]," m ","")," mm ","")="")</f>
        <v>0</v>
      </c>
      <c r="R2247" s="36" cm="1">
        <f t="array" ref="R2247">AVERAGE(IF(Table2[[#This Row],[Min_aerobic_1]:[Min_aerobic_2]]="NA",0,Table2[[#This Row],[Min_aerobic_1]:[Min_aerobic_2]]))</f>
        <v>4.6359427730808896E-5</v>
      </c>
    </row>
    <row r="2248" spans="1:18" x14ac:dyDescent="0.35">
      <c r="A2248" s="4" t="s">
        <v>6666</v>
      </c>
      <c r="B2248" s="4" t="s">
        <v>6667</v>
      </c>
      <c r="C2248" s="4" t="s">
        <v>6668</v>
      </c>
      <c r="D2248" s="6">
        <v>3.7532537627353002E-5</v>
      </c>
      <c r="E2248" s="6">
        <v>3.0899497366248098E-5</v>
      </c>
      <c r="F2248" s="6">
        <v>4.9428213795683802E-5</v>
      </c>
      <c r="G2248" s="6">
        <v>4.9107715602309603E-5</v>
      </c>
      <c r="H2248" s="4">
        <v>1.4985464196867499E-4</v>
      </c>
      <c r="I2248" s="4">
        <v>1.5088186374303899E-4</v>
      </c>
      <c r="J2248" s="4">
        <v>1.5100581353448599E-4</v>
      </c>
      <c r="K2248" s="4">
        <v>1.64921889018881E-4</v>
      </c>
      <c r="L2248" s="4">
        <v>1.7055377902846399E-4</v>
      </c>
      <c r="M2248" s="4">
        <v>1.72091145539174E-4</v>
      </c>
      <c r="N2248" s="4" t="b">
        <f>_xlfn.XLOOKUP(Table2[[#This Row],[Protein]],Table3[name],Table3[subloc_assigned],"")&lt;&gt;""</f>
        <v>1</v>
      </c>
      <c r="O2248" s="6" t="str" cm="1">
        <f t="array" ref="O2248">IF(Table2[[#This Row],[modeled?]]," "&amp;_xlfn.TEXTJOIN(" ",FALSE,_xlfn._xlws.FILTER(Table3[subloc_assigned],Table3[name]=Table2[[#This Row],[Protein]],""))&amp;" ","")</f>
        <v xml:space="preserve"> l </v>
      </c>
      <c r="P2248" s="6" t="b">
        <f>OR(ISNUMBER(FIND(" m ",Table2[[#This Row],[loc?]])),ISNUMBER(FIND(" mm ",Table2[[#This Row],[loc?]])))</f>
        <v>0</v>
      </c>
      <c r="Q2248" s="6" t="b">
        <f>AND(OR(ISNUMBER(FIND(" m ",Table2[[#This Row],[loc?]])),ISNUMBER(FIND(" mm ",Table2[[#This Row],[loc?]]))),SUBSTITUTE(SUBSTITUTE(Table2[[#This Row],[loc?]]," m ","")," mm ","")="")</f>
        <v>0</v>
      </c>
      <c r="R2248" s="36" cm="1">
        <f t="array" ref="R2248">AVERAGE(IF(Table2[[#This Row],[Min_aerobic_1]:[Min_aerobic_2]]="NA",0,Table2[[#This Row],[Min_aerobic_1]:[Min_aerobic_2]]))</f>
        <v>3.421601749680055E-5</v>
      </c>
    </row>
    <row r="2249" spans="1:18" x14ac:dyDescent="0.35">
      <c r="A2249" s="4" t="s">
        <v>6669</v>
      </c>
      <c r="B2249" s="4" t="s">
        <v>6670</v>
      </c>
      <c r="C2249" s="4" t="s">
        <v>6671</v>
      </c>
      <c r="D2249" s="6">
        <v>6.1586450818919301E-6</v>
      </c>
      <c r="E2249" s="6">
        <v>5.1265777216516099E-6</v>
      </c>
      <c r="F2249" s="6">
        <v>4.7079207165693701E-6</v>
      </c>
      <c r="G2249" s="6">
        <v>4.8783178517132602E-6</v>
      </c>
      <c r="H2249" s="6">
        <v>5.5214528580322697E-6</v>
      </c>
      <c r="I2249" s="6">
        <v>5.88359062950774E-6</v>
      </c>
      <c r="J2249" s="6">
        <v>6.5720599045229704E-6</v>
      </c>
      <c r="K2249" s="6">
        <v>5.6888074657295096E-6</v>
      </c>
      <c r="L2249" s="6">
        <v>5.0294056535717004E-6</v>
      </c>
      <c r="M2249" s="6">
        <v>5.5969118564494301E-6</v>
      </c>
      <c r="N2249" s="4" t="b">
        <f>_xlfn.XLOOKUP(Table2[[#This Row],[Protein]],Table3[name],Table3[subloc_assigned],"")&lt;&gt;""</f>
        <v>0</v>
      </c>
      <c r="O2249" s="6" t="str" cm="1">
        <f t="array" ref="O2249">IF(Table2[[#This Row],[modeled?]]," "&amp;_xlfn.TEXTJOIN(" ",FALSE,_xlfn._xlws.FILTER(Table3[subloc_assigned],Table3[name]=Table2[[#This Row],[Protein]],""))&amp;" ","")</f>
        <v/>
      </c>
      <c r="P2249" s="6" t="b">
        <f>OR(ISNUMBER(FIND(" m ",Table2[[#This Row],[loc?]])),ISNUMBER(FIND(" mm ",Table2[[#This Row],[loc?]])))</f>
        <v>0</v>
      </c>
      <c r="Q2249" s="6" t="b">
        <f>AND(OR(ISNUMBER(FIND(" m ",Table2[[#This Row],[loc?]])),ISNUMBER(FIND(" mm ",Table2[[#This Row],[loc?]]))),SUBSTITUTE(SUBSTITUTE(Table2[[#This Row],[loc?]]," m ","")," mm ","")="")</f>
        <v>0</v>
      </c>
      <c r="R2249" s="36" cm="1">
        <f t="array" ref="R2249">AVERAGE(IF(Table2[[#This Row],[Min_aerobic_1]:[Min_aerobic_2]]="NA",0,Table2[[#This Row],[Min_aerobic_1]:[Min_aerobic_2]]))</f>
        <v>5.64261140177177E-6</v>
      </c>
    </row>
    <row r="2250" spans="1:18" x14ac:dyDescent="0.35">
      <c r="A2250" s="4" t="s">
        <v>6672</v>
      </c>
      <c r="B2250" s="4" t="s">
        <v>6673</v>
      </c>
      <c r="C2250" s="4" t="s">
        <v>6674</v>
      </c>
      <c r="D2250" s="4">
        <v>3.85235065342861E-4</v>
      </c>
      <c r="E2250" s="4">
        <v>4.3957453735519498E-4</v>
      </c>
      <c r="F2250" s="4">
        <v>3.47406966055032E-4</v>
      </c>
      <c r="G2250" s="4">
        <v>3.5093244695410299E-4</v>
      </c>
      <c r="H2250" s="4">
        <v>2.7195224243937099E-4</v>
      </c>
      <c r="I2250" s="4">
        <v>2.8731043769260599E-4</v>
      </c>
      <c r="J2250" s="4">
        <v>2.8229338386841798E-4</v>
      </c>
      <c r="K2250" s="4">
        <v>3.3297490626966401E-4</v>
      </c>
      <c r="L2250" s="4">
        <v>3.4940371472958701E-4</v>
      </c>
      <c r="M2250" s="4">
        <v>3.4177545801571401E-4</v>
      </c>
      <c r="N2250" s="4" t="b">
        <f>_xlfn.XLOOKUP(Table2[[#This Row],[Protein]],Table3[name],Table3[subloc_assigned],"")&lt;&gt;""</f>
        <v>1</v>
      </c>
      <c r="O2250" s="6" t="str" cm="1">
        <f t="array" ref="O2250">IF(Table2[[#This Row],[modeled?]]," "&amp;_xlfn.TEXTJOIN(" ",FALSE,_xlfn._xlws.FILTER(Table3[subloc_assigned],Table3[name]=Table2[[#This Row],[Protein]],""))&amp;" ","")</f>
        <v xml:space="preserve"> m </v>
      </c>
      <c r="P2250" s="6" t="b">
        <f>OR(ISNUMBER(FIND(" m ",Table2[[#This Row],[loc?]])),ISNUMBER(FIND(" mm ",Table2[[#This Row],[loc?]])))</f>
        <v>1</v>
      </c>
      <c r="Q2250" s="6" t="b">
        <f>AND(OR(ISNUMBER(FIND(" m ",Table2[[#This Row],[loc?]])),ISNUMBER(FIND(" mm ",Table2[[#This Row],[loc?]]))),SUBSTITUTE(SUBSTITUTE(Table2[[#This Row],[loc?]]," m ","")," mm ","")="")</f>
        <v>1</v>
      </c>
      <c r="R2250" s="36" cm="1">
        <f t="array" ref="R2250">AVERAGE(IF(Table2[[#This Row],[Min_aerobic_1]:[Min_aerobic_2]]="NA",0,Table2[[#This Row],[Min_aerobic_1]:[Min_aerobic_2]]))</f>
        <v>4.1240480134902799E-4</v>
      </c>
    </row>
    <row r="2251" spans="1:18" x14ac:dyDescent="0.35">
      <c r="A2251" s="4" t="s">
        <v>6675</v>
      </c>
      <c r="B2251" s="4" t="s">
        <v>6676</v>
      </c>
      <c r="C2251" s="4" t="s">
        <v>6677</v>
      </c>
      <c r="D2251" s="4">
        <v>1.8972258347632999E-4</v>
      </c>
      <c r="E2251" s="4">
        <v>2.2126788845233599E-4</v>
      </c>
      <c r="F2251" s="4">
        <v>2.0969901488208801E-4</v>
      </c>
      <c r="G2251" s="4">
        <v>2.3447581487042899E-4</v>
      </c>
      <c r="H2251" s="4">
        <v>3.1798130488722398E-4</v>
      </c>
      <c r="I2251" s="4">
        <v>3.3309037807975801E-4</v>
      </c>
      <c r="J2251" s="4">
        <v>3.2788806830509501E-4</v>
      </c>
      <c r="K2251" s="4">
        <v>3.8439279464917101E-4</v>
      </c>
      <c r="L2251" s="4">
        <v>3.81683744098818E-4</v>
      </c>
      <c r="M2251" s="4">
        <v>3.9736674077252499E-4</v>
      </c>
      <c r="N2251" s="4" t="b">
        <f>_xlfn.XLOOKUP(Table2[[#This Row],[Protein]],Table3[name],Table3[subloc_assigned],"")&lt;&gt;""</f>
        <v>0</v>
      </c>
      <c r="O2251" s="6" t="str" cm="1">
        <f t="array" ref="O2251">IF(Table2[[#This Row],[modeled?]]," "&amp;_xlfn.TEXTJOIN(" ",FALSE,_xlfn._xlws.FILTER(Table3[subloc_assigned],Table3[name]=Table2[[#This Row],[Protein]],""))&amp;" ","")</f>
        <v/>
      </c>
      <c r="P2251" s="6" t="b">
        <f>OR(ISNUMBER(FIND(" m ",Table2[[#This Row],[loc?]])),ISNUMBER(FIND(" mm ",Table2[[#This Row],[loc?]])))</f>
        <v>0</v>
      </c>
      <c r="Q2251" s="6" t="b">
        <f>AND(OR(ISNUMBER(FIND(" m ",Table2[[#This Row],[loc?]])),ISNUMBER(FIND(" mm ",Table2[[#This Row],[loc?]]))),SUBSTITUTE(SUBSTITUTE(Table2[[#This Row],[loc?]]," m ","")," mm ","")="")</f>
        <v>0</v>
      </c>
      <c r="R2251" s="36" cm="1">
        <f t="array" ref="R2251">AVERAGE(IF(Table2[[#This Row],[Min_aerobic_1]:[Min_aerobic_2]]="NA",0,Table2[[#This Row],[Min_aerobic_1]:[Min_aerobic_2]]))</f>
        <v>2.0549523596433299E-4</v>
      </c>
    </row>
    <row r="2252" spans="1:18" x14ac:dyDescent="0.35">
      <c r="A2252" s="4" t="s">
        <v>6678</v>
      </c>
      <c r="B2252" s="4" t="s">
        <v>6679</v>
      </c>
      <c r="C2252" s="4" t="s">
        <v>6680</v>
      </c>
      <c r="D2252" s="6">
        <v>1.19168405353338E-5</v>
      </c>
      <c r="E2252" s="6">
        <v>1.2290919671722801E-5</v>
      </c>
      <c r="F2252" s="6">
        <v>1.21809130957527E-5</v>
      </c>
      <c r="G2252" s="6">
        <v>1.2659674865324501E-5</v>
      </c>
      <c r="H2252" s="6">
        <v>1.14927312613454E-5</v>
      </c>
      <c r="I2252" s="6">
        <v>1.16536185058121E-5</v>
      </c>
      <c r="J2252" s="6">
        <v>1.18517124039656E-5</v>
      </c>
      <c r="K2252" s="6">
        <v>1.43767253843699E-5</v>
      </c>
      <c r="L2252" s="6">
        <v>1.3587146759180099E-5</v>
      </c>
      <c r="M2252" s="6">
        <v>1.3469898477768499E-5</v>
      </c>
      <c r="N2252" s="4" t="b">
        <f>_xlfn.XLOOKUP(Table2[[#This Row],[Protein]],Table3[name],Table3[subloc_assigned],"")&lt;&gt;""</f>
        <v>0</v>
      </c>
      <c r="O2252" s="6" t="str" cm="1">
        <f t="array" ref="O2252">IF(Table2[[#This Row],[modeled?]]," "&amp;_xlfn.TEXTJOIN(" ",FALSE,_xlfn._xlws.FILTER(Table3[subloc_assigned],Table3[name]=Table2[[#This Row],[Protein]],""))&amp;" ","")</f>
        <v/>
      </c>
      <c r="P2252" s="6" t="b">
        <f>OR(ISNUMBER(FIND(" m ",Table2[[#This Row],[loc?]])),ISNUMBER(FIND(" mm ",Table2[[#This Row],[loc?]])))</f>
        <v>0</v>
      </c>
      <c r="Q2252" s="6" t="b">
        <f>AND(OR(ISNUMBER(FIND(" m ",Table2[[#This Row],[loc?]])),ISNUMBER(FIND(" mm ",Table2[[#This Row],[loc?]]))),SUBSTITUTE(SUBSTITUTE(Table2[[#This Row],[loc?]]," m ","")," mm ","")="")</f>
        <v>0</v>
      </c>
      <c r="R2252" s="36" cm="1">
        <f t="array" ref="R2252">AVERAGE(IF(Table2[[#This Row],[Min_aerobic_1]:[Min_aerobic_2]]="NA",0,Table2[[#This Row],[Min_aerobic_1]:[Min_aerobic_2]]))</f>
        <v>1.21038801035283E-5</v>
      </c>
    </row>
    <row r="2253" spans="1:18" x14ac:dyDescent="0.35">
      <c r="A2253" s="4" t="s">
        <v>6681</v>
      </c>
      <c r="B2253" s="4" t="s">
        <v>6682</v>
      </c>
      <c r="C2253" s="4" t="s">
        <v>6683</v>
      </c>
      <c r="D2253" s="6">
        <v>1.75475704193624E-5</v>
      </c>
      <c r="E2253" s="6">
        <v>1.7639535497509899E-5</v>
      </c>
      <c r="F2253" s="6">
        <v>2.1212674019613698E-5</v>
      </c>
      <c r="G2253" s="6">
        <v>2.2377129885912399E-5</v>
      </c>
      <c r="H2253" s="6">
        <v>1.706169923728E-5</v>
      </c>
      <c r="I2253" s="6">
        <v>1.75762415969528E-5</v>
      </c>
      <c r="J2253" s="6">
        <v>1.78791116683303E-5</v>
      </c>
      <c r="K2253" s="6">
        <v>2.28016933067768E-5</v>
      </c>
      <c r="L2253" s="6">
        <v>2.3335355778287401E-5</v>
      </c>
      <c r="M2253" s="6">
        <v>2.3098856368541301E-5</v>
      </c>
      <c r="N2253" s="4" t="b">
        <f>_xlfn.XLOOKUP(Table2[[#This Row],[Protein]],Table3[name],Table3[subloc_assigned],"")&lt;&gt;""</f>
        <v>0</v>
      </c>
      <c r="O2253" s="6" t="str" cm="1">
        <f t="array" ref="O2253">IF(Table2[[#This Row],[modeled?]]," "&amp;_xlfn.TEXTJOIN(" ",FALSE,_xlfn._xlws.FILTER(Table3[subloc_assigned],Table3[name]=Table2[[#This Row],[Protein]],""))&amp;" ","")</f>
        <v/>
      </c>
      <c r="P2253" s="6" t="b">
        <f>OR(ISNUMBER(FIND(" m ",Table2[[#This Row],[loc?]])),ISNUMBER(FIND(" mm ",Table2[[#This Row],[loc?]])))</f>
        <v>0</v>
      </c>
      <c r="Q2253" s="6" t="b">
        <f>AND(OR(ISNUMBER(FIND(" m ",Table2[[#This Row],[loc?]])),ISNUMBER(FIND(" mm ",Table2[[#This Row],[loc?]]))),SUBSTITUTE(SUBSTITUTE(Table2[[#This Row],[loc?]]," m ","")," mm ","")="")</f>
        <v>0</v>
      </c>
      <c r="R2253" s="36" cm="1">
        <f t="array" ref="R2253">AVERAGE(IF(Table2[[#This Row],[Min_aerobic_1]:[Min_aerobic_2]]="NA",0,Table2[[#This Row],[Min_aerobic_1]:[Min_aerobic_2]]))</f>
        <v>1.7593552958436149E-5</v>
      </c>
    </row>
    <row r="2254" spans="1:18" x14ac:dyDescent="0.35">
      <c r="A2254" s="4" t="s">
        <v>6684</v>
      </c>
      <c r="B2254" s="4" t="s">
        <v>6685</v>
      </c>
      <c r="C2254" s="4" t="s">
        <v>6686</v>
      </c>
      <c r="D2254" s="6">
        <v>8.1088253246473298E-6</v>
      </c>
      <c r="E2254" s="6">
        <v>7.3613907394025201E-6</v>
      </c>
      <c r="F2254" s="6">
        <v>9.0778893322984705E-6</v>
      </c>
      <c r="G2254" s="6">
        <v>9.5390960966237306E-6</v>
      </c>
      <c r="H2254" s="4" t="s">
        <v>19</v>
      </c>
      <c r="I2254" s="4" t="s">
        <v>19</v>
      </c>
      <c r="J2254" s="4" t="s">
        <v>19</v>
      </c>
      <c r="K2254" s="4" t="s">
        <v>19</v>
      </c>
      <c r="L2254" s="4" t="s">
        <v>19</v>
      </c>
      <c r="M2254" s="4" t="s">
        <v>19</v>
      </c>
      <c r="N2254" s="4" t="b">
        <f>_xlfn.XLOOKUP(Table2[[#This Row],[Protein]],Table3[name],Table3[subloc_assigned],"")&lt;&gt;""</f>
        <v>0</v>
      </c>
      <c r="O2254" s="6" t="str" cm="1">
        <f t="array" ref="O2254">IF(Table2[[#This Row],[modeled?]]," "&amp;_xlfn.TEXTJOIN(" ",FALSE,_xlfn._xlws.FILTER(Table3[subloc_assigned],Table3[name]=Table2[[#This Row],[Protein]],""))&amp;" ","")</f>
        <v/>
      </c>
      <c r="P2254" s="6" t="b">
        <f>OR(ISNUMBER(FIND(" m ",Table2[[#This Row],[loc?]])),ISNUMBER(FIND(" mm ",Table2[[#This Row],[loc?]])))</f>
        <v>0</v>
      </c>
      <c r="Q2254" s="6" t="b">
        <f>AND(OR(ISNUMBER(FIND(" m ",Table2[[#This Row],[loc?]])),ISNUMBER(FIND(" mm ",Table2[[#This Row],[loc?]]))),SUBSTITUTE(SUBSTITUTE(Table2[[#This Row],[loc?]]," m ","")," mm ","")="")</f>
        <v>0</v>
      </c>
      <c r="R2254" s="36" cm="1">
        <f t="array" ref="R2254">AVERAGE(IF(Table2[[#This Row],[Min_aerobic_1]:[Min_aerobic_2]]="NA",0,Table2[[#This Row],[Min_aerobic_1]:[Min_aerobic_2]]))</f>
        <v>7.735108032024925E-6</v>
      </c>
    </row>
    <row r="2255" spans="1:18" x14ac:dyDescent="0.35">
      <c r="A2255" s="4" t="s">
        <v>6687</v>
      </c>
      <c r="B2255" s="4" t="s">
        <v>6688</v>
      </c>
      <c r="C2255" s="4" t="s">
        <v>6689</v>
      </c>
      <c r="D2255" s="6">
        <v>4.4270399883568702E-6</v>
      </c>
      <c r="E2255" s="6">
        <v>4.8805761587091703E-6</v>
      </c>
      <c r="F2255" s="6">
        <v>4.8738429611780998E-6</v>
      </c>
      <c r="G2255" s="6">
        <v>5.5498417585521798E-6</v>
      </c>
      <c r="H2255" s="6">
        <v>2.0014300130539301E-6</v>
      </c>
      <c r="I2255" s="6">
        <v>2.1416321958244701E-6</v>
      </c>
      <c r="J2255" s="6">
        <v>2.0281970167653202E-6</v>
      </c>
      <c r="K2255" s="6">
        <v>2.30097636428643E-6</v>
      </c>
      <c r="L2255" s="6">
        <v>2.54694885748006E-6</v>
      </c>
      <c r="M2255" s="6">
        <v>2.33761605602509E-6</v>
      </c>
      <c r="N2255" s="4" t="b">
        <f>_xlfn.XLOOKUP(Table2[[#This Row],[Protein]],Table3[name],Table3[subloc_assigned],"")&lt;&gt;""</f>
        <v>1</v>
      </c>
      <c r="O2255" s="6" t="str" cm="1">
        <f t="array" ref="O2255">IF(Table2[[#This Row],[modeled?]]," "&amp;_xlfn.TEXTJOIN(" ",FALSE,_xlfn._xlws.FILTER(Table3[subloc_assigned],Table3[name]=Table2[[#This Row],[Protein]],""))&amp;" ","")</f>
        <v xml:space="preserve"> mm </v>
      </c>
      <c r="P2255" s="6" t="b">
        <f>OR(ISNUMBER(FIND(" m ",Table2[[#This Row],[loc?]])),ISNUMBER(FIND(" mm ",Table2[[#This Row],[loc?]])))</f>
        <v>1</v>
      </c>
      <c r="Q2255" s="6" t="b">
        <f>AND(OR(ISNUMBER(FIND(" m ",Table2[[#This Row],[loc?]])),ISNUMBER(FIND(" mm ",Table2[[#This Row],[loc?]]))),SUBSTITUTE(SUBSTITUTE(Table2[[#This Row],[loc?]]," m ","")," mm ","")="")</f>
        <v>1</v>
      </c>
      <c r="R2255" s="36" cm="1">
        <f t="array" ref="R2255">AVERAGE(IF(Table2[[#This Row],[Min_aerobic_1]:[Min_aerobic_2]]="NA",0,Table2[[#This Row],[Min_aerobic_1]:[Min_aerobic_2]]))</f>
        <v>4.6538080735330202E-6</v>
      </c>
    </row>
    <row r="2256" spans="1:18" x14ac:dyDescent="0.35">
      <c r="A2256" s="4" t="s">
        <v>6690</v>
      </c>
      <c r="B2256" s="4" t="s">
        <v>6691</v>
      </c>
      <c r="C2256" s="4" t="s">
        <v>6692</v>
      </c>
      <c r="D2256" s="6">
        <v>6.6606736981331897E-6</v>
      </c>
      <c r="E2256" s="6">
        <v>5.4198113107284E-6</v>
      </c>
      <c r="F2256" s="6">
        <v>8.1379161880111507E-6</v>
      </c>
      <c r="G2256" s="6">
        <v>8.1945120120051E-6</v>
      </c>
      <c r="H2256" s="6">
        <v>2.3397265154800402E-6</v>
      </c>
      <c r="I2256" s="6">
        <v>2.1759660092602499E-6</v>
      </c>
      <c r="J2256" s="6">
        <v>2.3842268893521099E-6</v>
      </c>
      <c r="K2256" s="6">
        <v>2.0120498335628799E-6</v>
      </c>
      <c r="L2256" s="6">
        <v>1.8965927126347301E-6</v>
      </c>
      <c r="M2256" s="6">
        <v>2.0254782924925301E-6</v>
      </c>
      <c r="N2256" s="4" t="b">
        <f>_xlfn.XLOOKUP(Table2[[#This Row],[Protein]],Table3[name],Table3[subloc_assigned],"")&lt;&gt;""</f>
        <v>0</v>
      </c>
      <c r="O2256" s="6" t="str" cm="1">
        <f t="array" ref="O2256">IF(Table2[[#This Row],[modeled?]]," "&amp;_xlfn.TEXTJOIN(" ",FALSE,_xlfn._xlws.FILTER(Table3[subloc_assigned],Table3[name]=Table2[[#This Row],[Protein]],""))&amp;" ","")</f>
        <v/>
      </c>
      <c r="P2256" s="6" t="b">
        <f>OR(ISNUMBER(FIND(" m ",Table2[[#This Row],[loc?]])),ISNUMBER(FIND(" mm ",Table2[[#This Row],[loc?]])))</f>
        <v>0</v>
      </c>
      <c r="Q2256" s="6" t="b">
        <f>AND(OR(ISNUMBER(FIND(" m ",Table2[[#This Row],[loc?]])),ISNUMBER(FIND(" mm ",Table2[[#This Row],[loc?]]))),SUBSTITUTE(SUBSTITUTE(Table2[[#This Row],[loc?]]," m ","")," mm ","")="")</f>
        <v>0</v>
      </c>
      <c r="R2256" s="36" cm="1">
        <f t="array" ref="R2256">AVERAGE(IF(Table2[[#This Row],[Min_aerobic_1]:[Min_aerobic_2]]="NA",0,Table2[[#This Row],[Min_aerobic_1]:[Min_aerobic_2]]))</f>
        <v>6.0402425044307953E-6</v>
      </c>
    </row>
    <row r="2257" spans="1:18" x14ac:dyDescent="0.35">
      <c r="A2257" s="4" t="s">
        <v>6693</v>
      </c>
      <c r="B2257" s="4" t="s">
        <v>6694</v>
      </c>
      <c r="C2257" s="4" t="s">
        <v>6695</v>
      </c>
      <c r="D2257" s="4">
        <v>2.25820844299519E-4</v>
      </c>
      <c r="E2257" s="4">
        <v>1.79476120783911E-4</v>
      </c>
      <c r="F2257" s="4">
        <v>2.3122952623475001E-4</v>
      </c>
      <c r="G2257" s="4">
        <v>2.29365515800713E-4</v>
      </c>
      <c r="H2257" s="4">
        <v>1.09501978555102E-4</v>
      </c>
      <c r="I2257" s="4">
        <v>1.06026974712707E-4</v>
      </c>
      <c r="J2257" s="4">
        <v>1.13283244239075E-4</v>
      </c>
      <c r="K2257" s="4">
        <v>1.24647980944414E-4</v>
      </c>
      <c r="L2257" s="4">
        <v>1.3056791121926999E-4</v>
      </c>
      <c r="M2257" s="4">
        <v>1.30293008940903E-4</v>
      </c>
      <c r="N2257" s="4" t="b">
        <f>_xlfn.XLOOKUP(Table2[[#This Row],[Protein]],Table3[name],Table3[subloc_assigned],"")&lt;&gt;""</f>
        <v>0</v>
      </c>
      <c r="O2257" s="6" t="str" cm="1">
        <f t="array" ref="O2257">IF(Table2[[#This Row],[modeled?]]," "&amp;_xlfn.TEXTJOIN(" ",FALSE,_xlfn._xlws.FILTER(Table3[subloc_assigned],Table3[name]=Table2[[#This Row],[Protein]],""))&amp;" ","")</f>
        <v/>
      </c>
      <c r="P2257" s="6" t="b">
        <f>OR(ISNUMBER(FIND(" m ",Table2[[#This Row],[loc?]])),ISNUMBER(FIND(" mm ",Table2[[#This Row],[loc?]])))</f>
        <v>0</v>
      </c>
      <c r="Q2257" s="6" t="b">
        <f>AND(OR(ISNUMBER(FIND(" m ",Table2[[#This Row],[loc?]])),ISNUMBER(FIND(" mm ",Table2[[#This Row],[loc?]]))),SUBSTITUTE(SUBSTITUTE(Table2[[#This Row],[loc?]]," m ","")," mm ","")="")</f>
        <v>0</v>
      </c>
      <c r="R2257" s="36" cm="1">
        <f t="array" ref="R2257">AVERAGE(IF(Table2[[#This Row],[Min_aerobic_1]:[Min_aerobic_2]]="NA",0,Table2[[#This Row],[Min_aerobic_1]:[Min_aerobic_2]]))</f>
        <v>2.0264848254171502E-4</v>
      </c>
    </row>
    <row r="2258" spans="1:18" x14ac:dyDescent="0.35">
      <c r="A2258" s="4" t="s">
        <v>6696</v>
      </c>
      <c r="B2258" s="4" t="s">
        <v>6697</v>
      </c>
      <c r="C2258" s="4" t="s">
        <v>6698</v>
      </c>
      <c r="D2258" s="6">
        <v>2.4041432218526299E-5</v>
      </c>
      <c r="E2258" s="6">
        <v>2.12632710746889E-5</v>
      </c>
      <c r="F2258" s="6">
        <v>2.63395871770797E-5</v>
      </c>
      <c r="G2258" s="6">
        <v>2.60740934291106E-5</v>
      </c>
      <c r="H2258" s="6">
        <v>8.6951709863484605E-5</v>
      </c>
      <c r="I2258" s="6">
        <v>8.6621465468605103E-5</v>
      </c>
      <c r="J2258" s="6">
        <v>8.7468807244388004E-5</v>
      </c>
      <c r="K2258" s="6">
        <v>9.8337896555406607E-5</v>
      </c>
      <c r="L2258" s="4">
        <v>1.09606782355549E-4</v>
      </c>
      <c r="M2258" s="4">
        <v>1.02438400873759E-4</v>
      </c>
      <c r="N2258" s="4" t="b">
        <f>_xlfn.XLOOKUP(Table2[[#This Row],[Protein]],Table3[name],Table3[subloc_assigned],"")&lt;&gt;""</f>
        <v>0</v>
      </c>
      <c r="O2258" s="6" t="str" cm="1">
        <f t="array" ref="O2258">IF(Table2[[#This Row],[modeled?]]," "&amp;_xlfn.TEXTJOIN(" ",FALSE,_xlfn._xlws.FILTER(Table3[subloc_assigned],Table3[name]=Table2[[#This Row],[Protein]],""))&amp;" ","")</f>
        <v/>
      </c>
      <c r="P2258" s="6" t="b">
        <f>OR(ISNUMBER(FIND(" m ",Table2[[#This Row],[loc?]])),ISNUMBER(FIND(" mm ",Table2[[#This Row],[loc?]])))</f>
        <v>0</v>
      </c>
      <c r="Q2258" s="6" t="b">
        <f>AND(OR(ISNUMBER(FIND(" m ",Table2[[#This Row],[loc?]])),ISNUMBER(FIND(" mm ",Table2[[#This Row],[loc?]]))),SUBSTITUTE(SUBSTITUTE(Table2[[#This Row],[loc?]]," m ","")," mm ","")="")</f>
        <v>0</v>
      </c>
      <c r="R2258" s="36" cm="1">
        <f t="array" ref="R2258">AVERAGE(IF(Table2[[#This Row],[Min_aerobic_1]:[Min_aerobic_2]]="NA",0,Table2[[#This Row],[Min_aerobic_1]:[Min_aerobic_2]]))</f>
        <v>2.2652351646607597E-5</v>
      </c>
    </row>
    <row r="2259" spans="1:18" x14ac:dyDescent="0.35">
      <c r="A2259" s="4" t="s">
        <v>6699</v>
      </c>
      <c r="B2259" s="4" t="s">
        <v>6700</v>
      </c>
      <c r="C2259" s="4" t="s">
        <v>6701</v>
      </c>
      <c r="D2259" s="6">
        <v>5.6592087369776E-6</v>
      </c>
      <c r="E2259" s="6">
        <v>4.6897213842194898E-6</v>
      </c>
      <c r="F2259" s="6">
        <v>6.2422393755115701E-6</v>
      </c>
      <c r="G2259" s="6">
        <v>6.2440247238528002E-6</v>
      </c>
      <c r="H2259" s="6">
        <v>6.9837255249789198E-6</v>
      </c>
      <c r="I2259" s="6">
        <v>5.9328502330527598E-6</v>
      </c>
      <c r="J2259" s="6">
        <v>7.1780344232219097E-6</v>
      </c>
      <c r="K2259" s="6">
        <v>8.7856461392514205E-6</v>
      </c>
      <c r="L2259" s="6">
        <v>8.0150673718518094E-6</v>
      </c>
      <c r="M2259" s="6">
        <v>6.67783133658913E-6</v>
      </c>
      <c r="N2259" s="4" t="b">
        <f>_xlfn.XLOOKUP(Table2[[#This Row],[Protein]],Table3[name],Table3[subloc_assigned],"")&lt;&gt;""</f>
        <v>0</v>
      </c>
      <c r="O2259" s="6" t="str" cm="1">
        <f t="array" ref="O2259">IF(Table2[[#This Row],[modeled?]]," "&amp;_xlfn.TEXTJOIN(" ",FALSE,_xlfn._xlws.FILTER(Table3[subloc_assigned],Table3[name]=Table2[[#This Row],[Protein]],""))&amp;" ","")</f>
        <v/>
      </c>
      <c r="P2259" s="6" t="b">
        <f>OR(ISNUMBER(FIND(" m ",Table2[[#This Row],[loc?]])),ISNUMBER(FIND(" mm ",Table2[[#This Row],[loc?]])))</f>
        <v>0</v>
      </c>
      <c r="Q2259" s="6" t="b">
        <f>AND(OR(ISNUMBER(FIND(" m ",Table2[[#This Row],[loc?]])),ISNUMBER(FIND(" mm ",Table2[[#This Row],[loc?]]))),SUBSTITUTE(SUBSTITUTE(Table2[[#This Row],[loc?]]," m ","")," mm ","")="")</f>
        <v>0</v>
      </c>
      <c r="R2259" s="36" cm="1">
        <f t="array" ref="R2259">AVERAGE(IF(Table2[[#This Row],[Min_aerobic_1]:[Min_aerobic_2]]="NA",0,Table2[[#This Row],[Min_aerobic_1]:[Min_aerobic_2]]))</f>
        <v>5.1744650605985449E-6</v>
      </c>
    </row>
    <row r="2260" spans="1:18" x14ac:dyDescent="0.35">
      <c r="A2260" s="4" t="s">
        <v>6702</v>
      </c>
      <c r="B2260" s="4" t="s">
        <v>6703</v>
      </c>
      <c r="C2260" s="4" t="s">
        <v>6704</v>
      </c>
      <c r="D2260" s="6">
        <v>3.4893472810750502E-6</v>
      </c>
      <c r="E2260" s="6">
        <v>3.7600166906635002E-6</v>
      </c>
      <c r="F2260" s="6">
        <v>3.7479111189361099E-6</v>
      </c>
      <c r="G2260" s="6">
        <v>3.9546794780780201E-6</v>
      </c>
      <c r="H2260" s="6">
        <v>2.3750177989096699E-6</v>
      </c>
      <c r="I2260" s="6">
        <v>2.3359605520806001E-6</v>
      </c>
      <c r="J2260" s="6">
        <v>2.4956518700765999E-6</v>
      </c>
      <c r="K2260" s="6">
        <v>2.5308002468664599E-6</v>
      </c>
      <c r="L2260" s="6">
        <v>2.7855496353711499E-6</v>
      </c>
      <c r="M2260" s="6">
        <v>2.6651914313883598E-6</v>
      </c>
      <c r="N2260" s="4" t="b">
        <f>_xlfn.XLOOKUP(Table2[[#This Row],[Protein]],Table3[name],Table3[subloc_assigned],"")&lt;&gt;""</f>
        <v>0</v>
      </c>
      <c r="O2260" s="6" t="str" cm="1">
        <f t="array" ref="O2260">IF(Table2[[#This Row],[modeled?]]," "&amp;_xlfn.TEXTJOIN(" ",FALSE,_xlfn._xlws.FILTER(Table3[subloc_assigned],Table3[name]=Table2[[#This Row],[Protein]],""))&amp;" ","")</f>
        <v/>
      </c>
      <c r="P2260" s="6" t="b">
        <f>OR(ISNUMBER(FIND(" m ",Table2[[#This Row],[loc?]])),ISNUMBER(FIND(" mm ",Table2[[#This Row],[loc?]])))</f>
        <v>0</v>
      </c>
      <c r="Q2260" s="6" t="b">
        <f>AND(OR(ISNUMBER(FIND(" m ",Table2[[#This Row],[loc?]])),ISNUMBER(FIND(" mm ",Table2[[#This Row],[loc?]]))),SUBSTITUTE(SUBSTITUTE(Table2[[#This Row],[loc?]]," m ","")," mm ","")="")</f>
        <v>0</v>
      </c>
      <c r="R2260" s="36" cm="1">
        <f t="array" ref="R2260">AVERAGE(IF(Table2[[#This Row],[Min_aerobic_1]:[Min_aerobic_2]]="NA",0,Table2[[#This Row],[Min_aerobic_1]:[Min_aerobic_2]]))</f>
        <v>3.6246819858692752E-6</v>
      </c>
    </row>
    <row r="2261" spans="1:18" x14ac:dyDescent="0.35">
      <c r="A2261" s="4" t="s">
        <v>6705</v>
      </c>
      <c r="B2261" s="4" t="s">
        <v>6706</v>
      </c>
      <c r="C2261" s="4" t="s">
        <v>6707</v>
      </c>
      <c r="D2261" s="6">
        <v>2.5493942638872901E-5</v>
      </c>
      <c r="E2261" s="6">
        <v>2.70635549224776E-5</v>
      </c>
      <c r="F2261" s="6">
        <v>3.2113716045465199E-5</v>
      </c>
      <c r="G2261" s="6">
        <v>3.4440742056748401E-5</v>
      </c>
      <c r="H2261" s="6">
        <v>4.4843053290281399E-5</v>
      </c>
      <c r="I2261" s="6">
        <v>4.48005006376661E-5</v>
      </c>
      <c r="J2261" s="6">
        <v>4.7651238684664801E-5</v>
      </c>
      <c r="K2261" s="6">
        <v>5.45664954484323E-5</v>
      </c>
      <c r="L2261" s="6">
        <v>5.9101898625540098E-5</v>
      </c>
      <c r="M2261" s="6">
        <v>5.8780192488794397E-5</v>
      </c>
      <c r="N2261" s="4" t="b">
        <f>_xlfn.XLOOKUP(Table2[[#This Row],[Protein]],Table3[name],Table3[subloc_assigned],"")&lt;&gt;""</f>
        <v>0</v>
      </c>
      <c r="O2261" s="6" t="str" cm="1">
        <f t="array" ref="O2261">IF(Table2[[#This Row],[modeled?]]," "&amp;_xlfn.TEXTJOIN(" ",FALSE,_xlfn._xlws.FILTER(Table3[subloc_assigned],Table3[name]=Table2[[#This Row],[Protein]],""))&amp;" ","")</f>
        <v/>
      </c>
      <c r="P2261" s="6" t="b">
        <f>OR(ISNUMBER(FIND(" m ",Table2[[#This Row],[loc?]])),ISNUMBER(FIND(" mm ",Table2[[#This Row],[loc?]])))</f>
        <v>0</v>
      </c>
      <c r="Q2261" s="6" t="b">
        <f>AND(OR(ISNUMBER(FIND(" m ",Table2[[#This Row],[loc?]])),ISNUMBER(FIND(" mm ",Table2[[#This Row],[loc?]]))),SUBSTITUTE(SUBSTITUTE(Table2[[#This Row],[loc?]]," m ","")," mm ","")="")</f>
        <v>0</v>
      </c>
      <c r="R2261" s="36" cm="1">
        <f t="array" ref="R2261">AVERAGE(IF(Table2[[#This Row],[Min_aerobic_1]:[Min_aerobic_2]]="NA",0,Table2[[#This Row],[Min_aerobic_1]:[Min_aerobic_2]]))</f>
        <v>2.6278748780675249E-5</v>
      </c>
    </row>
    <row r="2262" spans="1:18" x14ac:dyDescent="0.35">
      <c r="A2262" s="4" t="s">
        <v>6708</v>
      </c>
      <c r="B2262" s="4" t="s">
        <v>6709</v>
      </c>
      <c r="C2262" s="4" t="s">
        <v>6710</v>
      </c>
      <c r="D2262" s="6">
        <v>9.0818796542992396E-5</v>
      </c>
      <c r="E2262" s="6">
        <v>7.7147062174819504E-5</v>
      </c>
      <c r="F2262" s="6">
        <v>9.6206486970047206E-5</v>
      </c>
      <c r="G2262" s="6">
        <v>9.44895800550948E-5</v>
      </c>
      <c r="H2262" s="6">
        <v>8.5986439196611601E-5</v>
      </c>
      <c r="I2262" s="6">
        <v>8.67320180425063E-5</v>
      </c>
      <c r="J2262" s="6">
        <v>8.9393187596954602E-5</v>
      </c>
      <c r="K2262" s="6">
        <v>9.03114723851742E-5</v>
      </c>
      <c r="L2262" s="6">
        <v>9.4329968178707695E-5</v>
      </c>
      <c r="M2262" s="6">
        <v>9.5768372299946794E-5</v>
      </c>
      <c r="N2262" s="4" t="b">
        <f>_xlfn.XLOOKUP(Table2[[#This Row],[Protein]],Table3[name],Table3[subloc_assigned],"")&lt;&gt;""</f>
        <v>0</v>
      </c>
      <c r="O2262" s="6" t="str" cm="1">
        <f t="array" ref="O2262">IF(Table2[[#This Row],[modeled?]]," "&amp;_xlfn.TEXTJOIN(" ",FALSE,_xlfn._xlws.FILTER(Table3[subloc_assigned],Table3[name]=Table2[[#This Row],[Protein]],""))&amp;" ","")</f>
        <v/>
      </c>
      <c r="P2262" s="6" t="b">
        <f>OR(ISNUMBER(FIND(" m ",Table2[[#This Row],[loc?]])),ISNUMBER(FIND(" mm ",Table2[[#This Row],[loc?]])))</f>
        <v>0</v>
      </c>
      <c r="Q2262" s="6" t="b">
        <f>AND(OR(ISNUMBER(FIND(" m ",Table2[[#This Row],[loc?]])),ISNUMBER(FIND(" mm ",Table2[[#This Row],[loc?]]))),SUBSTITUTE(SUBSTITUTE(Table2[[#This Row],[loc?]]," m ","")," mm ","")="")</f>
        <v>0</v>
      </c>
      <c r="R2262" s="36" cm="1">
        <f t="array" ref="R2262">AVERAGE(IF(Table2[[#This Row],[Min_aerobic_1]:[Min_aerobic_2]]="NA",0,Table2[[#This Row],[Min_aerobic_1]:[Min_aerobic_2]]))</f>
        <v>8.398292935890595E-5</v>
      </c>
    </row>
    <row r="2263" spans="1:18" x14ac:dyDescent="0.35">
      <c r="A2263" s="4" t="s">
        <v>6711</v>
      </c>
      <c r="B2263" s="4" t="s">
        <v>6712</v>
      </c>
      <c r="C2263" s="4" t="s">
        <v>6713</v>
      </c>
      <c r="D2263" s="6">
        <v>2.89462645580637E-6</v>
      </c>
      <c r="E2263" s="6">
        <v>3.30146636653295E-6</v>
      </c>
      <c r="F2263" s="6">
        <v>2.5544340458529399E-6</v>
      </c>
      <c r="G2263" s="6">
        <v>2.3401868473881798E-6</v>
      </c>
      <c r="H2263" s="6">
        <v>4.9552043373185898E-6</v>
      </c>
      <c r="I2263" s="6">
        <v>5.0586188243597796E-6</v>
      </c>
      <c r="J2263" s="6">
        <v>5.0494497306003398E-6</v>
      </c>
      <c r="K2263" s="6">
        <v>4.0345279483637196E-6</v>
      </c>
      <c r="L2263" s="6">
        <v>4.3692401821164E-6</v>
      </c>
      <c r="M2263" s="6">
        <v>4.4077698548572597E-6</v>
      </c>
      <c r="N2263" s="4" t="b">
        <f>_xlfn.XLOOKUP(Table2[[#This Row],[Protein]],Table3[name],Table3[subloc_assigned],"")&lt;&gt;""</f>
        <v>0</v>
      </c>
      <c r="O2263" s="6" t="str" cm="1">
        <f t="array" ref="O2263">IF(Table2[[#This Row],[modeled?]]," "&amp;_xlfn.TEXTJOIN(" ",FALSE,_xlfn._xlws.FILTER(Table3[subloc_assigned],Table3[name]=Table2[[#This Row],[Protein]],""))&amp;" ","")</f>
        <v/>
      </c>
      <c r="P2263" s="6" t="b">
        <f>OR(ISNUMBER(FIND(" m ",Table2[[#This Row],[loc?]])),ISNUMBER(FIND(" mm ",Table2[[#This Row],[loc?]])))</f>
        <v>0</v>
      </c>
      <c r="Q2263" s="6" t="b">
        <f>AND(OR(ISNUMBER(FIND(" m ",Table2[[#This Row],[loc?]])),ISNUMBER(FIND(" mm ",Table2[[#This Row],[loc?]]))),SUBSTITUTE(SUBSTITUTE(Table2[[#This Row],[loc?]]," m ","")," mm ","")="")</f>
        <v>0</v>
      </c>
      <c r="R2263" s="36" cm="1">
        <f t="array" ref="R2263">AVERAGE(IF(Table2[[#This Row],[Min_aerobic_1]:[Min_aerobic_2]]="NA",0,Table2[[#This Row],[Min_aerobic_1]:[Min_aerobic_2]]))</f>
        <v>3.09804641116966E-6</v>
      </c>
    </row>
    <row r="2264" spans="1:18" x14ac:dyDescent="0.35">
      <c r="A2264" s="4" t="s">
        <v>6714</v>
      </c>
      <c r="B2264" s="4" t="s">
        <v>6715</v>
      </c>
      <c r="C2264" s="4" t="s">
        <v>6716</v>
      </c>
      <c r="D2264" s="4">
        <v>1.1931930587571199E-4</v>
      </c>
      <c r="E2264" s="4">
        <v>1.43462057258663E-4</v>
      </c>
      <c r="F2264" s="4">
        <v>1.69849211385622E-4</v>
      </c>
      <c r="G2264" s="4">
        <v>1.12594985159712E-4</v>
      </c>
      <c r="H2264" s="4">
        <v>1.8600073148510799E-4</v>
      </c>
      <c r="I2264" s="4">
        <v>1.7904729364305499E-4</v>
      </c>
      <c r="J2264" s="4">
        <v>1.83302088027823E-4</v>
      </c>
      <c r="K2264" s="4">
        <v>1.8526805723961801E-4</v>
      </c>
      <c r="L2264" s="4">
        <v>1.9657621181031501E-4</v>
      </c>
      <c r="M2264" s="4">
        <v>1.8930441597737801E-4</v>
      </c>
      <c r="N2264" s="4" t="b">
        <f>_xlfn.XLOOKUP(Table2[[#This Row],[Protein]],Table3[name],Table3[subloc_assigned],"")&lt;&gt;""</f>
        <v>0</v>
      </c>
      <c r="O2264" s="6" t="str" cm="1">
        <f t="array" ref="O2264">IF(Table2[[#This Row],[modeled?]]," "&amp;_xlfn.TEXTJOIN(" ",FALSE,_xlfn._xlws.FILTER(Table3[subloc_assigned],Table3[name]=Table2[[#This Row],[Protein]],""))&amp;" ","")</f>
        <v/>
      </c>
      <c r="P2264" s="6" t="b">
        <f>OR(ISNUMBER(FIND(" m ",Table2[[#This Row],[loc?]])),ISNUMBER(FIND(" mm ",Table2[[#This Row],[loc?]])))</f>
        <v>0</v>
      </c>
      <c r="Q2264" s="6" t="b">
        <f>AND(OR(ISNUMBER(FIND(" m ",Table2[[#This Row],[loc?]])),ISNUMBER(FIND(" mm ",Table2[[#This Row],[loc?]]))),SUBSTITUTE(SUBSTITUTE(Table2[[#This Row],[loc?]]," m ","")," mm ","")="")</f>
        <v>0</v>
      </c>
      <c r="R2264" s="36" cm="1">
        <f t="array" ref="R2264">AVERAGE(IF(Table2[[#This Row],[Min_aerobic_1]:[Min_aerobic_2]]="NA",0,Table2[[#This Row],[Min_aerobic_1]:[Min_aerobic_2]]))</f>
        <v>1.3139068156718751E-4</v>
      </c>
    </row>
    <row r="2265" spans="1:18" x14ac:dyDescent="0.35">
      <c r="A2265" s="4" t="s">
        <v>6717</v>
      </c>
      <c r="B2265" s="4" t="s">
        <v>6718</v>
      </c>
      <c r="C2265" s="4" t="s">
        <v>6719</v>
      </c>
      <c r="D2265" s="6">
        <v>4.3339699478593402E-6</v>
      </c>
      <c r="E2265" s="6">
        <v>3.4872331490667298E-6</v>
      </c>
      <c r="F2265" s="6">
        <v>4.8784549602504804E-6</v>
      </c>
      <c r="G2265" s="6">
        <v>4.6875408819047396E-6</v>
      </c>
      <c r="H2265" s="6">
        <v>3.5355934830920901E-6</v>
      </c>
      <c r="I2265" s="6">
        <v>3.4313610175416901E-6</v>
      </c>
      <c r="J2265" s="6">
        <v>3.77370495111066E-6</v>
      </c>
      <c r="K2265" s="6">
        <v>3.7675871658120201E-6</v>
      </c>
      <c r="L2265" s="6">
        <v>4.1633834238788402E-6</v>
      </c>
      <c r="M2265" s="6">
        <v>4.0803489720195096E-6</v>
      </c>
      <c r="N2265" s="4" t="b">
        <f>_xlfn.XLOOKUP(Table2[[#This Row],[Protein]],Table3[name],Table3[subloc_assigned],"")&lt;&gt;""</f>
        <v>0</v>
      </c>
      <c r="O2265" s="6" t="str" cm="1">
        <f t="array" ref="O2265">IF(Table2[[#This Row],[modeled?]]," "&amp;_xlfn.TEXTJOIN(" ",FALSE,_xlfn._xlws.FILTER(Table3[subloc_assigned],Table3[name]=Table2[[#This Row],[Protein]],""))&amp;" ","")</f>
        <v/>
      </c>
      <c r="P2265" s="6" t="b">
        <f>OR(ISNUMBER(FIND(" m ",Table2[[#This Row],[loc?]])),ISNUMBER(FIND(" mm ",Table2[[#This Row],[loc?]])))</f>
        <v>0</v>
      </c>
      <c r="Q2265" s="6" t="b">
        <f>AND(OR(ISNUMBER(FIND(" m ",Table2[[#This Row],[loc?]])),ISNUMBER(FIND(" mm ",Table2[[#This Row],[loc?]]))),SUBSTITUTE(SUBSTITUTE(Table2[[#This Row],[loc?]]," m ","")," mm ","")="")</f>
        <v>0</v>
      </c>
      <c r="R2265" s="36" cm="1">
        <f t="array" ref="R2265">AVERAGE(IF(Table2[[#This Row],[Min_aerobic_1]:[Min_aerobic_2]]="NA",0,Table2[[#This Row],[Min_aerobic_1]:[Min_aerobic_2]]))</f>
        <v>3.9106015484630352E-6</v>
      </c>
    </row>
    <row r="2266" spans="1:18" x14ac:dyDescent="0.35">
      <c r="A2266" s="4" t="s">
        <v>6720</v>
      </c>
      <c r="B2266" s="4" t="s">
        <v>6721</v>
      </c>
      <c r="C2266" s="4" t="s">
        <v>6722</v>
      </c>
      <c r="D2266" s="6">
        <v>3.11240479212744E-6</v>
      </c>
      <c r="E2266" s="6">
        <v>2.6082197425089801E-6</v>
      </c>
      <c r="F2266" s="6">
        <v>3.2917821656266701E-6</v>
      </c>
      <c r="G2266" s="6">
        <v>3.3850430058261301E-6</v>
      </c>
      <c r="H2266" s="6">
        <v>1.69268479628377E-6</v>
      </c>
      <c r="I2266" s="6">
        <v>1.687965480585E-6</v>
      </c>
      <c r="J2266" s="6">
        <v>1.75987631564185E-6</v>
      </c>
      <c r="K2266" s="6">
        <v>1.92674218768226E-6</v>
      </c>
      <c r="L2266" s="6">
        <v>2.0773720226568399E-6</v>
      </c>
      <c r="M2266" s="6">
        <v>1.9911212707903501E-6</v>
      </c>
      <c r="N2266" s="4" t="b">
        <f>_xlfn.XLOOKUP(Table2[[#This Row],[Protein]],Table3[name],Table3[subloc_assigned],"")&lt;&gt;""</f>
        <v>1</v>
      </c>
      <c r="O2266" s="6" t="str" cm="1">
        <f t="array" ref="O2266">IF(Table2[[#This Row],[modeled?]]," "&amp;_xlfn.TEXTJOIN(" ",FALSE,_xlfn._xlws.FILTER(Table3[subloc_assigned],Table3[name]=Table2[[#This Row],[Protein]],""))&amp;" ","")</f>
        <v xml:space="preserve"> m </v>
      </c>
      <c r="P2266" s="6" t="b">
        <f>OR(ISNUMBER(FIND(" m ",Table2[[#This Row],[loc?]])),ISNUMBER(FIND(" mm ",Table2[[#This Row],[loc?]])))</f>
        <v>1</v>
      </c>
      <c r="Q2266" s="6" t="b">
        <f>AND(OR(ISNUMBER(FIND(" m ",Table2[[#This Row],[loc?]])),ISNUMBER(FIND(" mm ",Table2[[#This Row],[loc?]]))),SUBSTITUTE(SUBSTITUTE(Table2[[#This Row],[loc?]]," m ","")," mm ","")="")</f>
        <v>1</v>
      </c>
      <c r="R2266" s="36" cm="1">
        <f t="array" ref="R2266">AVERAGE(IF(Table2[[#This Row],[Min_aerobic_1]:[Min_aerobic_2]]="NA",0,Table2[[#This Row],[Min_aerobic_1]:[Min_aerobic_2]]))</f>
        <v>2.86031226731821E-6</v>
      </c>
    </row>
    <row r="2267" spans="1:18" x14ac:dyDescent="0.35">
      <c r="A2267" s="4" t="s">
        <v>6723</v>
      </c>
      <c r="B2267" s="4" t="s">
        <v>6724</v>
      </c>
      <c r="C2267" s="4" t="s">
        <v>6725</v>
      </c>
      <c r="D2267" s="6">
        <v>1.96116157711421E-5</v>
      </c>
      <c r="E2267" s="6">
        <v>1.5973357654758201E-5</v>
      </c>
      <c r="F2267" s="6">
        <v>2.17469697706816E-5</v>
      </c>
      <c r="G2267" s="6">
        <v>2.3348983475151199E-5</v>
      </c>
      <c r="H2267" s="6">
        <v>2.1670885337829701E-5</v>
      </c>
      <c r="I2267" s="6">
        <v>2.20245421144458E-5</v>
      </c>
      <c r="J2267" s="6">
        <v>2.45847390618004E-5</v>
      </c>
      <c r="K2267" s="6">
        <v>1.9567115575935701E-5</v>
      </c>
      <c r="L2267" s="6">
        <v>1.8733887177716601E-5</v>
      </c>
      <c r="M2267" s="6">
        <v>1.93614216749925E-5</v>
      </c>
      <c r="N2267" s="4" t="b">
        <f>_xlfn.XLOOKUP(Table2[[#This Row],[Protein]],Table3[name],Table3[subloc_assigned],"")&lt;&gt;""</f>
        <v>1</v>
      </c>
      <c r="O2267" s="6" t="str" cm="1">
        <f t="array" ref="O2267">IF(Table2[[#This Row],[modeled?]]," "&amp;_xlfn.TEXTJOIN(" ",FALSE,_xlfn._xlws.FILTER(Table3[subloc_assigned],Table3[name]=Table2[[#This Row],[Protein]],""))&amp;" ","")</f>
        <v xml:space="preserve"> m </v>
      </c>
      <c r="P2267" s="6" t="b">
        <f>OR(ISNUMBER(FIND(" m ",Table2[[#This Row],[loc?]])),ISNUMBER(FIND(" mm ",Table2[[#This Row],[loc?]])))</f>
        <v>1</v>
      </c>
      <c r="Q2267" s="6" t="b">
        <f>AND(OR(ISNUMBER(FIND(" m ",Table2[[#This Row],[loc?]])),ISNUMBER(FIND(" mm ",Table2[[#This Row],[loc?]]))),SUBSTITUTE(SUBSTITUTE(Table2[[#This Row],[loc?]]," m ","")," mm ","")="")</f>
        <v>1</v>
      </c>
      <c r="R2267" s="36" cm="1">
        <f t="array" ref="R2267">AVERAGE(IF(Table2[[#This Row],[Min_aerobic_1]:[Min_aerobic_2]]="NA",0,Table2[[#This Row],[Min_aerobic_1]:[Min_aerobic_2]]))</f>
        <v>1.779248671295015E-5</v>
      </c>
    </row>
    <row r="2268" spans="1:18" x14ac:dyDescent="0.35">
      <c r="A2268" s="4" t="s">
        <v>6726</v>
      </c>
      <c r="B2268" s="4" t="s">
        <v>6727</v>
      </c>
      <c r="C2268" s="4" t="s">
        <v>6728</v>
      </c>
      <c r="D2268" s="6">
        <v>2.2693355908952901E-5</v>
      </c>
      <c r="E2268" s="6">
        <v>1.88297540356505E-5</v>
      </c>
      <c r="F2268" s="6">
        <v>2.8143807838310299E-5</v>
      </c>
      <c r="G2268" s="6">
        <v>2.7115195095318902E-5</v>
      </c>
      <c r="H2268" s="6">
        <v>8.2640464784367397E-6</v>
      </c>
      <c r="I2268" s="6">
        <v>8.1574210148899108E-6</v>
      </c>
      <c r="J2268" s="6">
        <v>8.31595901365127E-6</v>
      </c>
      <c r="K2268" s="6">
        <v>9.0934334116656004E-6</v>
      </c>
      <c r="L2268" s="6">
        <v>9.1029948075992193E-6</v>
      </c>
      <c r="M2268" s="6">
        <v>9.0649829234158792E-6</v>
      </c>
      <c r="N2268" s="4" t="b">
        <f>_xlfn.XLOOKUP(Table2[[#This Row],[Protein]],Table3[name],Table3[subloc_assigned],"")&lt;&gt;""</f>
        <v>1</v>
      </c>
      <c r="O2268" s="6" t="str" cm="1">
        <f t="array" ref="O2268">IF(Table2[[#This Row],[modeled?]]," "&amp;_xlfn.TEXTJOIN(" ",FALSE,_xlfn._xlws.FILTER(Table3[subloc_assigned],Table3[name]=Table2[[#This Row],[Protein]],""))&amp;" ","")</f>
        <v xml:space="preserve"> m </v>
      </c>
      <c r="P2268" s="6" t="b">
        <f>OR(ISNUMBER(FIND(" m ",Table2[[#This Row],[loc?]])),ISNUMBER(FIND(" mm ",Table2[[#This Row],[loc?]])))</f>
        <v>1</v>
      </c>
      <c r="Q2268" s="6" t="b">
        <f>AND(OR(ISNUMBER(FIND(" m ",Table2[[#This Row],[loc?]])),ISNUMBER(FIND(" mm ",Table2[[#This Row],[loc?]]))),SUBSTITUTE(SUBSTITUTE(Table2[[#This Row],[loc?]]," m ","")," mm ","")="")</f>
        <v>1</v>
      </c>
      <c r="R2268" s="36" cm="1">
        <f t="array" ref="R2268">AVERAGE(IF(Table2[[#This Row],[Min_aerobic_1]:[Min_aerobic_2]]="NA",0,Table2[[#This Row],[Min_aerobic_1]:[Min_aerobic_2]]))</f>
        <v>2.0761554972301702E-5</v>
      </c>
    </row>
    <row r="2269" spans="1:18" x14ac:dyDescent="0.35">
      <c r="A2269" s="4" t="s">
        <v>6729</v>
      </c>
      <c r="B2269" s="4" t="s">
        <v>6730</v>
      </c>
      <c r="C2269" s="4" t="s">
        <v>6731</v>
      </c>
      <c r="D2269" s="6">
        <v>2.9192344183746101E-6</v>
      </c>
      <c r="E2269" s="6">
        <v>2.7985803187587498E-6</v>
      </c>
      <c r="F2269" s="6">
        <v>2.9238288312464598E-6</v>
      </c>
      <c r="G2269" s="6">
        <v>3.3640238779996001E-6</v>
      </c>
      <c r="H2269" s="6">
        <v>8.2775117698672696E-7</v>
      </c>
      <c r="I2269" s="6">
        <v>8.7731313205630095E-7</v>
      </c>
      <c r="J2269" s="6">
        <v>8.39925482731295E-7</v>
      </c>
      <c r="K2269" s="6">
        <v>8.52985623737109E-7</v>
      </c>
      <c r="L2269" s="6">
        <v>9.1326181387973697E-7</v>
      </c>
      <c r="M2269" s="6">
        <v>8.9098854799533898E-7</v>
      </c>
      <c r="N2269" s="4" t="b">
        <f>_xlfn.XLOOKUP(Table2[[#This Row],[Protein]],Table3[name],Table3[subloc_assigned],"")&lt;&gt;""</f>
        <v>0</v>
      </c>
      <c r="O2269" s="6" t="str" cm="1">
        <f t="array" ref="O2269">IF(Table2[[#This Row],[modeled?]]," "&amp;_xlfn.TEXTJOIN(" ",FALSE,_xlfn._xlws.FILTER(Table3[subloc_assigned],Table3[name]=Table2[[#This Row],[Protein]],""))&amp;" ","")</f>
        <v/>
      </c>
      <c r="P2269" s="6" t="b">
        <f>OR(ISNUMBER(FIND(" m ",Table2[[#This Row],[loc?]])),ISNUMBER(FIND(" mm ",Table2[[#This Row],[loc?]])))</f>
        <v>0</v>
      </c>
      <c r="Q2269" s="6" t="b">
        <f>AND(OR(ISNUMBER(FIND(" m ",Table2[[#This Row],[loc?]])),ISNUMBER(FIND(" mm ",Table2[[#This Row],[loc?]]))),SUBSTITUTE(SUBSTITUTE(Table2[[#This Row],[loc?]]," m ","")," mm ","")="")</f>
        <v>0</v>
      </c>
      <c r="R2269" s="36" cm="1">
        <f t="array" ref="R2269">AVERAGE(IF(Table2[[#This Row],[Min_aerobic_1]:[Min_aerobic_2]]="NA",0,Table2[[#This Row],[Min_aerobic_1]:[Min_aerobic_2]]))</f>
        <v>2.8589073685666798E-6</v>
      </c>
    </row>
    <row r="2270" spans="1:18" x14ac:dyDescent="0.35">
      <c r="A2270" s="4" t="s">
        <v>6732</v>
      </c>
      <c r="B2270" s="4" t="s">
        <v>6733</v>
      </c>
      <c r="C2270" s="4" t="s">
        <v>6734</v>
      </c>
      <c r="D2270" s="4" t="s">
        <v>19</v>
      </c>
      <c r="E2270" s="4" t="s">
        <v>19</v>
      </c>
      <c r="F2270" s="4" t="s">
        <v>19</v>
      </c>
      <c r="G2270" s="4" t="s">
        <v>19</v>
      </c>
      <c r="H2270" s="6">
        <v>9.9187603669926602E-7</v>
      </c>
      <c r="I2270" s="6">
        <v>7.5411832485912105E-7</v>
      </c>
      <c r="J2270" s="6">
        <v>1.3947021738325501E-6</v>
      </c>
      <c r="K2270" s="6">
        <v>1.17968793633358E-6</v>
      </c>
      <c r="L2270" s="6">
        <v>1.15483846789363E-6</v>
      </c>
      <c r="M2270" s="6">
        <v>1.2337417481305301E-6</v>
      </c>
      <c r="N2270" s="4" t="b">
        <f>_xlfn.XLOOKUP(Table2[[#This Row],[Protein]],Table3[name],Table3[subloc_assigned],"")&lt;&gt;""</f>
        <v>0</v>
      </c>
      <c r="O2270" s="6" t="str" cm="1">
        <f t="array" ref="O2270">IF(Table2[[#This Row],[modeled?]]," "&amp;_xlfn.TEXTJOIN(" ",FALSE,_xlfn._xlws.FILTER(Table3[subloc_assigned],Table3[name]=Table2[[#This Row],[Protein]],""))&amp;" ","")</f>
        <v/>
      </c>
      <c r="P2270" s="6" t="b">
        <f>OR(ISNUMBER(FIND(" m ",Table2[[#This Row],[loc?]])),ISNUMBER(FIND(" mm ",Table2[[#This Row],[loc?]])))</f>
        <v>0</v>
      </c>
      <c r="Q2270" s="6" t="b">
        <f>AND(OR(ISNUMBER(FIND(" m ",Table2[[#This Row],[loc?]])),ISNUMBER(FIND(" mm ",Table2[[#This Row],[loc?]]))),SUBSTITUTE(SUBSTITUTE(Table2[[#This Row],[loc?]]," m ","")," mm ","")="")</f>
        <v>0</v>
      </c>
      <c r="R2270" s="36" cm="1">
        <f t="array" ref="R2270">AVERAGE(IF(Table2[[#This Row],[Min_aerobic_1]:[Min_aerobic_2]]="NA",0,Table2[[#This Row],[Min_aerobic_1]:[Min_aerobic_2]]))</f>
        <v>0</v>
      </c>
    </row>
    <row r="2271" spans="1:18" x14ac:dyDescent="0.35">
      <c r="A2271" s="4" t="s">
        <v>6735</v>
      </c>
      <c r="B2271" s="4" t="s">
        <v>6736</v>
      </c>
      <c r="C2271" s="4" t="s">
        <v>6737</v>
      </c>
      <c r="D2271" s="6">
        <v>1.82283958567763E-6</v>
      </c>
      <c r="E2271" s="6">
        <v>1.86789467987578E-6</v>
      </c>
      <c r="F2271" s="6">
        <v>2.0388631904330398E-6</v>
      </c>
      <c r="G2271" s="6">
        <v>2.0881495233567099E-6</v>
      </c>
      <c r="H2271" s="6">
        <v>1.3200545384055999E-6</v>
      </c>
      <c r="I2271" s="6">
        <v>1.4190531344395501E-6</v>
      </c>
      <c r="J2271" s="6">
        <v>1.51000948157901E-6</v>
      </c>
      <c r="K2271" s="6">
        <v>1.5266529026253801E-6</v>
      </c>
      <c r="L2271" s="6">
        <v>1.5925092116219501E-6</v>
      </c>
      <c r="M2271" s="6">
        <v>1.5329973058384401E-6</v>
      </c>
      <c r="N2271" s="4" t="b">
        <f>_xlfn.XLOOKUP(Table2[[#This Row],[Protein]],Table3[name],Table3[subloc_assigned],"")&lt;&gt;""</f>
        <v>0</v>
      </c>
      <c r="O2271" s="6" t="str" cm="1">
        <f t="array" ref="O2271">IF(Table2[[#This Row],[modeled?]]," "&amp;_xlfn.TEXTJOIN(" ",FALSE,_xlfn._xlws.FILTER(Table3[subloc_assigned],Table3[name]=Table2[[#This Row],[Protein]],""))&amp;" ","")</f>
        <v/>
      </c>
      <c r="P2271" s="6" t="b">
        <f>OR(ISNUMBER(FIND(" m ",Table2[[#This Row],[loc?]])),ISNUMBER(FIND(" mm ",Table2[[#This Row],[loc?]])))</f>
        <v>0</v>
      </c>
      <c r="Q2271" s="6" t="b">
        <f>AND(OR(ISNUMBER(FIND(" m ",Table2[[#This Row],[loc?]])),ISNUMBER(FIND(" mm ",Table2[[#This Row],[loc?]]))),SUBSTITUTE(SUBSTITUTE(Table2[[#This Row],[loc?]]," m ","")," mm ","")="")</f>
        <v>0</v>
      </c>
      <c r="R2271" s="36" cm="1">
        <f t="array" ref="R2271">AVERAGE(IF(Table2[[#This Row],[Min_aerobic_1]:[Min_aerobic_2]]="NA",0,Table2[[#This Row],[Min_aerobic_1]:[Min_aerobic_2]]))</f>
        <v>1.845367132776705E-6</v>
      </c>
    </row>
    <row r="2272" spans="1:18" x14ac:dyDescent="0.35">
      <c r="A2272" s="4" t="s">
        <v>6738</v>
      </c>
      <c r="B2272" s="4" t="s">
        <v>6739</v>
      </c>
      <c r="C2272" s="4" t="s">
        <v>6740</v>
      </c>
      <c r="D2272" s="6">
        <v>4.46573273186456E-5</v>
      </c>
      <c r="E2272" s="6">
        <v>3.5603052217282199E-5</v>
      </c>
      <c r="F2272" s="6">
        <v>4.9756187767264298E-5</v>
      </c>
      <c r="G2272" s="6">
        <v>4.6278871356355301E-5</v>
      </c>
      <c r="H2272" s="6">
        <v>3.8107082828337802E-5</v>
      </c>
      <c r="I2272" s="6">
        <v>3.8945081719102697E-5</v>
      </c>
      <c r="J2272" s="6">
        <v>4.1874462146205703E-5</v>
      </c>
      <c r="K2272" s="6">
        <v>4.1544629743095399E-5</v>
      </c>
      <c r="L2272" s="6">
        <v>4.42474313201151E-5</v>
      </c>
      <c r="M2272" s="6">
        <v>4.34225292813668E-5</v>
      </c>
      <c r="N2272" s="4" t="b">
        <f>_xlfn.XLOOKUP(Table2[[#This Row],[Protein]],Table3[name],Table3[subloc_assigned],"")&lt;&gt;""</f>
        <v>0</v>
      </c>
      <c r="O2272" s="6" t="str" cm="1">
        <f t="array" ref="O2272">IF(Table2[[#This Row],[modeled?]]," "&amp;_xlfn.TEXTJOIN(" ",FALSE,_xlfn._xlws.FILTER(Table3[subloc_assigned],Table3[name]=Table2[[#This Row],[Protein]],""))&amp;" ","")</f>
        <v/>
      </c>
      <c r="P2272" s="6" t="b">
        <f>OR(ISNUMBER(FIND(" m ",Table2[[#This Row],[loc?]])),ISNUMBER(FIND(" mm ",Table2[[#This Row],[loc?]])))</f>
        <v>0</v>
      </c>
      <c r="Q2272" s="6" t="b">
        <f>AND(OR(ISNUMBER(FIND(" m ",Table2[[#This Row],[loc?]])),ISNUMBER(FIND(" mm ",Table2[[#This Row],[loc?]]))),SUBSTITUTE(SUBSTITUTE(Table2[[#This Row],[loc?]]," m ","")," mm ","")="")</f>
        <v>0</v>
      </c>
      <c r="R2272" s="36" cm="1">
        <f t="array" ref="R2272">AVERAGE(IF(Table2[[#This Row],[Min_aerobic_1]:[Min_aerobic_2]]="NA",0,Table2[[#This Row],[Min_aerobic_1]:[Min_aerobic_2]]))</f>
        <v>4.01301897679639E-5</v>
      </c>
    </row>
    <row r="2273" spans="1:18" x14ac:dyDescent="0.35">
      <c r="A2273" s="4" t="s">
        <v>6741</v>
      </c>
      <c r="B2273" s="4" t="s">
        <v>6742</v>
      </c>
      <c r="C2273" s="4" t="s">
        <v>6743</v>
      </c>
      <c r="D2273" s="6">
        <v>4.2867782621063097E-6</v>
      </c>
      <c r="E2273" s="6">
        <v>3.9070089797383303E-6</v>
      </c>
      <c r="F2273" s="6">
        <v>4.3333830017921998E-6</v>
      </c>
      <c r="G2273" s="6">
        <v>4.5221060641197699E-6</v>
      </c>
      <c r="H2273" s="6">
        <v>5.2370055667065297E-6</v>
      </c>
      <c r="I2273" s="6">
        <v>5.3163265714138698E-6</v>
      </c>
      <c r="J2273" s="6">
        <v>5.6473037589582302E-6</v>
      </c>
      <c r="K2273" s="6">
        <v>5.0776180690006002E-6</v>
      </c>
      <c r="L2273" s="6">
        <v>5.49915542582685E-6</v>
      </c>
      <c r="M2273" s="6">
        <v>5.8984073512973096E-6</v>
      </c>
      <c r="N2273" s="4" t="b">
        <f>_xlfn.XLOOKUP(Table2[[#This Row],[Protein]],Table3[name],Table3[subloc_assigned],"")&lt;&gt;""</f>
        <v>0</v>
      </c>
      <c r="O2273" s="6" t="str" cm="1">
        <f t="array" ref="O2273">IF(Table2[[#This Row],[modeled?]]," "&amp;_xlfn.TEXTJOIN(" ",FALSE,_xlfn._xlws.FILTER(Table3[subloc_assigned],Table3[name]=Table2[[#This Row],[Protein]],""))&amp;" ","")</f>
        <v/>
      </c>
      <c r="P2273" s="6" t="b">
        <f>OR(ISNUMBER(FIND(" m ",Table2[[#This Row],[loc?]])),ISNUMBER(FIND(" mm ",Table2[[#This Row],[loc?]])))</f>
        <v>0</v>
      </c>
      <c r="Q2273" s="6" t="b">
        <f>AND(OR(ISNUMBER(FIND(" m ",Table2[[#This Row],[loc?]])),ISNUMBER(FIND(" mm ",Table2[[#This Row],[loc?]]))),SUBSTITUTE(SUBSTITUTE(Table2[[#This Row],[loc?]]," m ","")," mm ","")="")</f>
        <v>0</v>
      </c>
      <c r="R2273" s="36" cm="1">
        <f t="array" ref="R2273">AVERAGE(IF(Table2[[#This Row],[Min_aerobic_1]:[Min_aerobic_2]]="NA",0,Table2[[#This Row],[Min_aerobic_1]:[Min_aerobic_2]]))</f>
        <v>4.0968936209223205E-6</v>
      </c>
    </row>
    <row r="2274" spans="1:18" x14ac:dyDescent="0.35">
      <c r="A2274" s="4" t="s">
        <v>6744</v>
      </c>
      <c r="B2274" s="4" t="s">
        <v>6745</v>
      </c>
      <c r="C2274" s="4" t="s">
        <v>6746</v>
      </c>
      <c r="D2274" s="6">
        <v>2.1358487863328001E-5</v>
      </c>
      <c r="E2274" s="6">
        <v>1.9854016003365401E-5</v>
      </c>
      <c r="F2274" s="6">
        <v>2.8924435236278299E-5</v>
      </c>
      <c r="G2274" s="6">
        <v>2.9064734637837699E-5</v>
      </c>
      <c r="H2274" s="6">
        <v>1.51407954140298E-5</v>
      </c>
      <c r="I2274" s="6">
        <v>1.4928522598060201E-5</v>
      </c>
      <c r="J2274" s="6">
        <v>1.59037323784296E-5</v>
      </c>
      <c r="K2274" s="6">
        <v>1.9422416709658599E-5</v>
      </c>
      <c r="L2274" s="6">
        <v>2.1008277267693301E-5</v>
      </c>
      <c r="M2274" s="6">
        <v>1.92405681225834E-5</v>
      </c>
      <c r="N2274" s="4" t="b">
        <f>_xlfn.XLOOKUP(Table2[[#This Row],[Protein]],Table3[name],Table3[subloc_assigned],"")&lt;&gt;""</f>
        <v>1</v>
      </c>
      <c r="O2274" s="6" t="str" cm="1">
        <f t="array" ref="O2274">IF(Table2[[#This Row],[modeled?]]," "&amp;_xlfn.TEXTJOIN(" ",FALSE,_xlfn._xlws.FILTER(Table3[subloc_assigned],Table3[name]=Table2[[#This Row],[Protein]],""))&amp;" ","")</f>
        <v xml:space="preserve"> c </v>
      </c>
      <c r="P2274" s="6" t="b">
        <f>OR(ISNUMBER(FIND(" m ",Table2[[#This Row],[loc?]])),ISNUMBER(FIND(" mm ",Table2[[#This Row],[loc?]])))</f>
        <v>0</v>
      </c>
      <c r="Q2274" s="6" t="b">
        <f>AND(OR(ISNUMBER(FIND(" m ",Table2[[#This Row],[loc?]])),ISNUMBER(FIND(" mm ",Table2[[#This Row],[loc?]]))),SUBSTITUTE(SUBSTITUTE(Table2[[#This Row],[loc?]]," m ","")," mm ","")="")</f>
        <v>0</v>
      </c>
      <c r="R2274" s="36" cm="1">
        <f t="array" ref="R2274">AVERAGE(IF(Table2[[#This Row],[Min_aerobic_1]:[Min_aerobic_2]]="NA",0,Table2[[#This Row],[Min_aerobic_1]:[Min_aerobic_2]]))</f>
        <v>2.0606251933346701E-5</v>
      </c>
    </row>
    <row r="2275" spans="1:18" x14ac:dyDescent="0.35">
      <c r="A2275" s="4" t="s">
        <v>6747</v>
      </c>
      <c r="B2275" s="4" t="s">
        <v>6748</v>
      </c>
      <c r="C2275" s="4" t="s">
        <v>6749</v>
      </c>
      <c r="D2275" s="4">
        <v>1.1476766910164E-3</v>
      </c>
      <c r="E2275" s="4">
        <v>1.07922550368235E-3</v>
      </c>
      <c r="F2275" s="4">
        <v>1.63445060649029E-4</v>
      </c>
      <c r="G2275" s="4">
        <v>1.8204762638061601E-4</v>
      </c>
      <c r="H2275" s="4">
        <v>6.0128688205133597E-4</v>
      </c>
      <c r="I2275" s="4">
        <v>5.6787015723601105E-4</v>
      </c>
      <c r="J2275" s="4">
        <v>6.2575970438363501E-4</v>
      </c>
      <c r="K2275" s="6">
        <v>7.7891625128070297E-5</v>
      </c>
      <c r="L2275" s="6">
        <v>7.8712576047318706E-5</v>
      </c>
      <c r="M2275" s="6">
        <v>7.6698216457308E-5</v>
      </c>
      <c r="N2275" s="4" t="b">
        <f>_xlfn.XLOOKUP(Table2[[#This Row],[Protein]],Table3[name],Table3[subloc_assigned],"")&lt;&gt;""</f>
        <v>1</v>
      </c>
      <c r="O2275" s="6" t="str" cm="1">
        <f t="array" ref="O2275">IF(Table2[[#This Row],[modeled?]]," "&amp;_xlfn.TEXTJOIN(" ",FALSE,_xlfn._xlws.FILTER(Table3[subloc_assigned],Table3[name]=Table2[[#This Row],[Protein]],""))&amp;" ","")</f>
        <v xml:space="preserve"> c </v>
      </c>
      <c r="P2275" s="6" t="b">
        <f>OR(ISNUMBER(FIND(" m ",Table2[[#This Row],[loc?]])),ISNUMBER(FIND(" mm ",Table2[[#This Row],[loc?]])))</f>
        <v>0</v>
      </c>
      <c r="Q2275" s="6" t="b">
        <f>AND(OR(ISNUMBER(FIND(" m ",Table2[[#This Row],[loc?]])),ISNUMBER(FIND(" mm ",Table2[[#This Row],[loc?]]))),SUBSTITUTE(SUBSTITUTE(Table2[[#This Row],[loc?]]," m ","")," mm ","")="")</f>
        <v>0</v>
      </c>
      <c r="R2275" s="36" cm="1">
        <f t="array" ref="R2275">AVERAGE(IF(Table2[[#This Row],[Min_aerobic_1]:[Min_aerobic_2]]="NA",0,Table2[[#This Row],[Min_aerobic_1]:[Min_aerobic_2]]))</f>
        <v>1.113451097349375E-3</v>
      </c>
    </row>
    <row r="2276" spans="1:18" x14ac:dyDescent="0.35">
      <c r="A2276" s="4" t="s">
        <v>6750</v>
      </c>
      <c r="B2276" s="4" t="s">
        <v>6751</v>
      </c>
      <c r="C2276" s="4" t="s">
        <v>6752</v>
      </c>
      <c r="D2276" s="6">
        <v>5.16114067336294E-5</v>
      </c>
      <c r="E2276" s="6">
        <v>4.5433697819444098E-5</v>
      </c>
      <c r="F2276" s="6">
        <v>5.8376136019667302E-5</v>
      </c>
      <c r="G2276" s="6">
        <v>5.5169137601898998E-5</v>
      </c>
      <c r="H2276" s="6">
        <v>5.6945751924596397E-5</v>
      </c>
      <c r="I2276" s="6">
        <v>5.8342686236711998E-5</v>
      </c>
      <c r="J2276" s="6">
        <v>5.8147863822803798E-5</v>
      </c>
      <c r="K2276" s="6">
        <v>6.3237803824890403E-5</v>
      </c>
      <c r="L2276" s="6">
        <v>6.7944091717084894E-5</v>
      </c>
      <c r="M2276" s="6">
        <v>6.7598808376665004E-5</v>
      </c>
      <c r="N2276" s="4" t="b">
        <f>_xlfn.XLOOKUP(Table2[[#This Row],[Protein]],Table3[name],Table3[subloc_assigned],"")&lt;&gt;""</f>
        <v>0</v>
      </c>
      <c r="O2276" s="6" t="str" cm="1">
        <f t="array" ref="O2276">IF(Table2[[#This Row],[modeled?]]," "&amp;_xlfn.TEXTJOIN(" ",FALSE,_xlfn._xlws.FILTER(Table3[subloc_assigned],Table3[name]=Table2[[#This Row],[Protein]],""))&amp;" ","")</f>
        <v/>
      </c>
      <c r="P2276" s="6" t="b">
        <f>OR(ISNUMBER(FIND(" m ",Table2[[#This Row],[loc?]])),ISNUMBER(FIND(" mm ",Table2[[#This Row],[loc?]])))</f>
        <v>0</v>
      </c>
      <c r="Q2276" s="6" t="b">
        <f>AND(OR(ISNUMBER(FIND(" m ",Table2[[#This Row],[loc?]])),ISNUMBER(FIND(" mm ",Table2[[#This Row],[loc?]]))),SUBSTITUTE(SUBSTITUTE(Table2[[#This Row],[loc?]]," m ","")," mm ","")="")</f>
        <v>0</v>
      </c>
      <c r="R2276" s="36" cm="1">
        <f t="array" ref="R2276">AVERAGE(IF(Table2[[#This Row],[Min_aerobic_1]:[Min_aerobic_2]]="NA",0,Table2[[#This Row],[Min_aerobic_1]:[Min_aerobic_2]]))</f>
        <v>4.8522552276536752E-5</v>
      </c>
    </row>
    <row r="2277" spans="1:18" x14ac:dyDescent="0.35">
      <c r="A2277" s="4" t="s">
        <v>6753</v>
      </c>
      <c r="B2277" s="4" t="s">
        <v>6754</v>
      </c>
      <c r="C2277" s="4" t="s">
        <v>6755</v>
      </c>
      <c r="D2277" s="4">
        <v>6.6864426495630196E-3</v>
      </c>
      <c r="E2277" s="4">
        <v>5.3459651797621603E-3</v>
      </c>
      <c r="F2277" s="4">
        <v>7.21655013270385E-3</v>
      </c>
      <c r="G2277" s="4">
        <v>6.7100299661529E-3</v>
      </c>
      <c r="H2277" s="4">
        <v>5.8460721639318801E-3</v>
      </c>
      <c r="I2277" s="4">
        <v>5.8085510861541796E-3</v>
      </c>
      <c r="J2277" s="4">
        <v>5.9172797769422199E-3</v>
      </c>
      <c r="K2277" s="4">
        <v>6.7484378023577301E-3</v>
      </c>
      <c r="L2277" s="4">
        <v>6.9426436576493396E-3</v>
      </c>
      <c r="M2277" s="4">
        <v>7.0342799166410296E-3</v>
      </c>
      <c r="N2277" s="4" t="b">
        <f>_xlfn.XLOOKUP(Table2[[#This Row],[Protein]],Table3[name],Table3[subloc_assigned],"")&lt;&gt;""</f>
        <v>1</v>
      </c>
      <c r="O2277" s="6" t="str" cm="1">
        <f t="array" ref="O2277">IF(Table2[[#This Row],[modeled?]]," "&amp;_xlfn.TEXTJOIN(" ",FALSE,_xlfn._xlws.FILTER(Table3[subloc_assigned],Table3[name]=Table2[[#This Row],[Protein]],""))&amp;" ","")</f>
        <v xml:space="preserve"> c </v>
      </c>
      <c r="P2277" s="6" t="b">
        <f>OR(ISNUMBER(FIND(" m ",Table2[[#This Row],[loc?]])),ISNUMBER(FIND(" mm ",Table2[[#This Row],[loc?]])))</f>
        <v>0</v>
      </c>
      <c r="Q2277" s="6" t="b">
        <f>AND(OR(ISNUMBER(FIND(" m ",Table2[[#This Row],[loc?]])),ISNUMBER(FIND(" mm ",Table2[[#This Row],[loc?]]))),SUBSTITUTE(SUBSTITUTE(Table2[[#This Row],[loc?]]," m ","")," mm ","")="")</f>
        <v>0</v>
      </c>
      <c r="R2277" s="36" cm="1">
        <f t="array" ref="R2277">AVERAGE(IF(Table2[[#This Row],[Min_aerobic_1]:[Min_aerobic_2]]="NA",0,Table2[[#This Row],[Min_aerobic_1]:[Min_aerobic_2]]))</f>
        <v>6.0162039146625899E-3</v>
      </c>
    </row>
    <row r="2278" spans="1:18" x14ac:dyDescent="0.35">
      <c r="A2278" s="4" t="s">
        <v>6756</v>
      </c>
      <c r="B2278" s="4" t="s">
        <v>6757</v>
      </c>
      <c r="C2278" s="4" t="s">
        <v>6758</v>
      </c>
      <c r="D2278" s="6">
        <v>5.7622849115669099E-5</v>
      </c>
      <c r="E2278" s="6">
        <v>3.64372435550245E-5</v>
      </c>
      <c r="F2278" s="6">
        <v>7.2965883015217495E-5</v>
      </c>
      <c r="G2278" s="6">
        <v>5.4590908550565203E-5</v>
      </c>
      <c r="H2278" s="6">
        <v>6.5476208402720694E-5</v>
      </c>
      <c r="I2278" s="6">
        <v>6.6504339143040297E-5</v>
      </c>
      <c r="J2278" s="6">
        <v>6.4298231440852594E-5</v>
      </c>
      <c r="K2278" s="6">
        <v>8.3815981952218698E-5</v>
      </c>
      <c r="L2278" s="6">
        <v>9.6074083554959001E-5</v>
      </c>
      <c r="M2278" s="6">
        <v>9.1077260071451607E-5</v>
      </c>
      <c r="N2278" s="4" t="b">
        <f>_xlfn.XLOOKUP(Table2[[#This Row],[Protein]],Table3[name],Table3[subloc_assigned],"")&lt;&gt;""</f>
        <v>0</v>
      </c>
      <c r="O2278" s="6" t="str" cm="1">
        <f t="array" ref="O2278">IF(Table2[[#This Row],[modeled?]]," "&amp;_xlfn.TEXTJOIN(" ",FALSE,_xlfn._xlws.FILTER(Table3[subloc_assigned],Table3[name]=Table2[[#This Row],[Protein]],""))&amp;" ","")</f>
        <v/>
      </c>
      <c r="P2278" s="6" t="b">
        <f>OR(ISNUMBER(FIND(" m ",Table2[[#This Row],[loc?]])),ISNUMBER(FIND(" mm ",Table2[[#This Row],[loc?]])))</f>
        <v>0</v>
      </c>
      <c r="Q2278" s="6" t="b">
        <f>AND(OR(ISNUMBER(FIND(" m ",Table2[[#This Row],[loc?]])),ISNUMBER(FIND(" mm ",Table2[[#This Row],[loc?]]))),SUBSTITUTE(SUBSTITUTE(Table2[[#This Row],[loc?]]," m ","")," mm ","")="")</f>
        <v>0</v>
      </c>
      <c r="R2278" s="36" cm="1">
        <f t="array" ref="R2278">AVERAGE(IF(Table2[[#This Row],[Min_aerobic_1]:[Min_aerobic_2]]="NA",0,Table2[[#This Row],[Min_aerobic_1]:[Min_aerobic_2]]))</f>
        <v>4.7030046335346803E-5</v>
      </c>
    </row>
    <row r="2279" spans="1:18" x14ac:dyDescent="0.35">
      <c r="A2279" s="4" t="s">
        <v>6759</v>
      </c>
      <c r="B2279" s="4" t="s">
        <v>6760</v>
      </c>
      <c r="C2279" s="4" t="s">
        <v>6761</v>
      </c>
      <c r="D2279" s="4" t="s">
        <v>19</v>
      </c>
      <c r="E2279" s="4" t="s">
        <v>19</v>
      </c>
      <c r="F2279" s="4" t="s">
        <v>19</v>
      </c>
      <c r="G2279" s="4" t="s">
        <v>19</v>
      </c>
      <c r="H2279" s="6">
        <v>5.11319211942526E-6</v>
      </c>
      <c r="I2279" s="6">
        <v>4.7329347661766802E-6</v>
      </c>
      <c r="J2279" s="6">
        <v>4.6540812888136301E-6</v>
      </c>
      <c r="K2279" s="6">
        <v>3.1266318515972898E-6</v>
      </c>
      <c r="L2279" s="6">
        <v>3.1760751851246202E-6</v>
      </c>
      <c r="M2279" s="6">
        <v>3.0176836080531299E-6</v>
      </c>
      <c r="N2279" s="4" t="b">
        <f>_xlfn.XLOOKUP(Table2[[#This Row],[Protein]],Table3[name],Table3[subloc_assigned],"")&lt;&gt;""</f>
        <v>0</v>
      </c>
      <c r="O2279" s="6" t="str" cm="1">
        <f t="array" ref="O2279">IF(Table2[[#This Row],[modeled?]]," "&amp;_xlfn.TEXTJOIN(" ",FALSE,_xlfn._xlws.FILTER(Table3[subloc_assigned],Table3[name]=Table2[[#This Row],[Protein]],""))&amp;" ","")</f>
        <v/>
      </c>
      <c r="P2279" s="6" t="b">
        <f>OR(ISNUMBER(FIND(" m ",Table2[[#This Row],[loc?]])),ISNUMBER(FIND(" mm ",Table2[[#This Row],[loc?]])))</f>
        <v>0</v>
      </c>
      <c r="Q2279" s="6" t="b">
        <f>AND(OR(ISNUMBER(FIND(" m ",Table2[[#This Row],[loc?]])),ISNUMBER(FIND(" mm ",Table2[[#This Row],[loc?]]))),SUBSTITUTE(SUBSTITUTE(Table2[[#This Row],[loc?]]," m ","")," mm ","")="")</f>
        <v>0</v>
      </c>
      <c r="R2279" s="36" cm="1">
        <f t="array" ref="R2279">AVERAGE(IF(Table2[[#This Row],[Min_aerobic_1]:[Min_aerobic_2]]="NA",0,Table2[[#This Row],[Min_aerobic_1]:[Min_aerobic_2]]))</f>
        <v>0</v>
      </c>
    </row>
    <row r="2280" spans="1:18" x14ac:dyDescent="0.35">
      <c r="A2280" s="4" t="s">
        <v>6762</v>
      </c>
      <c r="B2280" s="4" t="s">
        <v>6763</v>
      </c>
      <c r="C2280" s="4" t="s">
        <v>6764</v>
      </c>
      <c r="D2280" s="6">
        <v>2.31391057350188E-5</v>
      </c>
      <c r="E2280" s="6">
        <v>1.9338213880737601E-5</v>
      </c>
      <c r="F2280" s="6">
        <v>5.2529613648609999E-5</v>
      </c>
      <c r="G2280" s="6">
        <v>5.4677063883976998E-5</v>
      </c>
      <c r="H2280" s="6">
        <v>1.0017998729991901E-5</v>
      </c>
      <c r="I2280" s="6">
        <v>1.08248112779867E-5</v>
      </c>
      <c r="J2280" s="6">
        <v>1.13689789397325E-5</v>
      </c>
      <c r="K2280" s="6">
        <v>1.8438909960201199E-5</v>
      </c>
      <c r="L2280" s="6">
        <v>1.9810827869355E-5</v>
      </c>
      <c r="M2280" s="6">
        <v>1.99194687636549E-5</v>
      </c>
      <c r="N2280" s="4" t="b">
        <f>_xlfn.XLOOKUP(Table2[[#This Row],[Protein]],Table3[name],Table3[subloc_assigned],"")&lt;&gt;""</f>
        <v>1</v>
      </c>
      <c r="O2280" s="6" t="str" cm="1">
        <f t="array" ref="O2280">IF(Table2[[#This Row],[modeled?]]," "&amp;_xlfn.TEXTJOIN(" ",FALSE,_xlfn._xlws.FILTER(Table3[subloc_assigned],Table3[name]=Table2[[#This Row],[Protein]],""))&amp;" ","")</f>
        <v xml:space="preserve"> mm </v>
      </c>
      <c r="P2280" s="6" t="b">
        <f>OR(ISNUMBER(FIND(" m ",Table2[[#This Row],[loc?]])),ISNUMBER(FIND(" mm ",Table2[[#This Row],[loc?]])))</f>
        <v>1</v>
      </c>
      <c r="Q2280" s="6" t="b">
        <f>AND(OR(ISNUMBER(FIND(" m ",Table2[[#This Row],[loc?]])),ISNUMBER(FIND(" mm ",Table2[[#This Row],[loc?]]))),SUBSTITUTE(SUBSTITUTE(Table2[[#This Row],[loc?]]," m ","")," mm ","")="")</f>
        <v>1</v>
      </c>
      <c r="R2280" s="36" cm="1">
        <f t="array" ref="R2280">AVERAGE(IF(Table2[[#This Row],[Min_aerobic_1]:[Min_aerobic_2]]="NA",0,Table2[[#This Row],[Min_aerobic_1]:[Min_aerobic_2]]))</f>
        <v>2.12386598078782E-5</v>
      </c>
    </row>
    <row r="2281" spans="1:18" x14ac:dyDescent="0.35">
      <c r="A2281" s="4" t="s">
        <v>6765</v>
      </c>
      <c r="B2281" s="4" t="s">
        <v>6766</v>
      </c>
      <c r="C2281" s="4" t="s">
        <v>6767</v>
      </c>
      <c r="D2281" s="4" t="s">
        <v>19</v>
      </c>
      <c r="E2281" s="4" t="s">
        <v>19</v>
      </c>
      <c r="F2281" s="4" t="s">
        <v>19</v>
      </c>
      <c r="G2281" s="4" t="s">
        <v>19</v>
      </c>
      <c r="H2281" s="6">
        <v>2.3391645487052101E-6</v>
      </c>
      <c r="I2281" s="6">
        <v>2.3911769384305702E-6</v>
      </c>
      <c r="J2281" s="6">
        <v>2.4155307396249301E-6</v>
      </c>
      <c r="K2281" s="6">
        <v>2.4097019891245201E-6</v>
      </c>
      <c r="L2281" s="6">
        <v>2.4834005371643099E-6</v>
      </c>
      <c r="M2281" s="6">
        <v>2.5617746011604999E-6</v>
      </c>
      <c r="N2281" s="4" t="b">
        <f>_xlfn.XLOOKUP(Table2[[#This Row],[Protein]],Table3[name],Table3[subloc_assigned],"")&lt;&gt;""</f>
        <v>1</v>
      </c>
      <c r="O2281" s="6" t="str" cm="1">
        <f t="array" ref="O2281">IF(Table2[[#This Row],[modeled?]]," "&amp;_xlfn.TEXTJOIN(" ",FALSE,_xlfn._xlws.FILTER(Table3[subloc_assigned],Table3[name]=Table2[[#This Row],[Protein]],""))&amp;" ","")</f>
        <v xml:space="preserve"> c </v>
      </c>
      <c r="P2281" s="6" t="b">
        <f>OR(ISNUMBER(FIND(" m ",Table2[[#This Row],[loc?]])),ISNUMBER(FIND(" mm ",Table2[[#This Row],[loc?]])))</f>
        <v>0</v>
      </c>
      <c r="Q2281" s="6" t="b">
        <f>AND(OR(ISNUMBER(FIND(" m ",Table2[[#This Row],[loc?]])),ISNUMBER(FIND(" mm ",Table2[[#This Row],[loc?]]))),SUBSTITUTE(SUBSTITUTE(Table2[[#This Row],[loc?]]," m ","")," mm ","")="")</f>
        <v>0</v>
      </c>
      <c r="R2281" s="36" cm="1">
        <f t="array" ref="R2281">AVERAGE(IF(Table2[[#This Row],[Min_aerobic_1]:[Min_aerobic_2]]="NA",0,Table2[[#This Row],[Min_aerobic_1]:[Min_aerobic_2]]))</f>
        <v>0</v>
      </c>
    </row>
    <row r="2282" spans="1:18" x14ac:dyDescent="0.35">
      <c r="A2282" s="4" t="s">
        <v>6768</v>
      </c>
      <c r="B2282" s="4" t="s">
        <v>6769</v>
      </c>
      <c r="C2282" s="4" t="s">
        <v>6770</v>
      </c>
      <c r="D2282" s="4">
        <v>1.3530809685031501E-4</v>
      </c>
      <c r="E2282" s="4">
        <v>1.08693946014036E-4</v>
      </c>
      <c r="F2282" s="4">
        <v>1.4808022610714601E-4</v>
      </c>
      <c r="G2282" s="4">
        <v>1.48318767507988E-4</v>
      </c>
      <c r="H2282" s="4">
        <v>1.44824085999896E-4</v>
      </c>
      <c r="I2282" s="4">
        <v>1.5449760589734301E-4</v>
      </c>
      <c r="J2282" s="4">
        <v>1.4853479692283699E-4</v>
      </c>
      <c r="K2282" s="4">
        <v>1.7552564596787999E-4</v>
      </c>
      <c r="L2282" s="4">
        <v>1.8326296944922899E-4</v>
      </c>
      <c r="M2282" s="4">
        <v>1.8414628714010799E-4</v>
      </c>
      <c r="N2282" s="4" t="b">
        <f>_xlfn.XLOOKUP(Table2[[#This Row],[Protein]],Table3[name],Table3[subloc_assigned],"")&lt;&gt;""</f>
        <v>0</v>
      </c>
      <c r="O2282" s="6" t="str" cm="1">
        <f t="array" ref="O2282">IF(Table2[[#This Row],[modeled?]]," "&amp;_xlfn.TEXTJOIN(" ",FALSE,_xlfn._xlws.FILTER(Table3[subloc_assigned],Table3[name]=Table2[[#This Row],[Protein]],""))&amp;" ","")</f>
        <v/>
      </c>
      <c r="P2282" s="6" t="b">
        <f>OR(ISNUMBER(FIND(" m ",Table2[[#This Row],[loc?]])),ISNUMBER(FIND(" mm ",Table2[[#This Row],[loc?]])))</f>
        <v>0</v>
      </c>
      <c r="Q2282" s="6" t="b">
        <f>AND(OR(ISNUMBER(FIND(" m ",Table2[[#This Row],[loc?]])),ISNUMBER(FIND(" mm ",Table2[[#This Row],[loc?]]))),SUBSTITUTE(SUBSTITUTE(Table2[[#This Row],[loc?]]," m ","")," mm ","")="")</f>
        <v>0</v>
      </c>
      <c r="R2282" s="36" cm="1">
        <f t="array" ref="R2282">AVERAGE(IF(Table2[[#This Row],[Min_aerobic_1]:[Min_aerobic_2]]="NA",0,Table2[[#This Row],[Min_aerobic_1]:[Min_aerobic_2]]))</f>
        <v>1.2200102143217551E-4</v>
      </c>
    </row>
    <row r="2283" spans="1:18" x14ac:dyDescent="0.35">
      <c r="A2283" s="4" t="s">
        <v>6771</v>
      </c>
      <c r="B2283" s="4" t="s">
        <v>6772</v>
      </c>
      <c r="C2283" s="4" t="s">
        <v>6773</v>
      </c>
      <c r="D2283" s="6">
        <v>1.7480763580888801E-5</v>
      </c>
      <c r="E2283" s="6">
        <v>2.23315260128444E-5</v>
      </c>
      <c r="F2283" s="6">
        <v>2.0518781083330799E-5</v>
      </c>
      <c r="G2283" s="6">
        <v>2.13823962315487E-5</v>
      </c>
      <c r="H2283" s="6">
        <v>4.8222557851098899E-5</v>
      </c>
      <c r="I2283" s="6">
        <v>4.5005166581529102E-5</v>
      </c>
      <c r="J2283" s="6">
        <v>4.8061372468481899E-5</v>
      </c>
      <c r="K2283" s="6">
        <v>4.9660353677735003E-5</v>
      </c>
      <c r="L2283" s="6">
        <v>5.2888270547672399E-5</v>
      </c>
      <c r="M2283" s="6">
        <v>5.1946655756394403E-5</v>
      </c>
      <c r="N2283" s="4" t="b">
        <f>_xlfn.XLOOKUP(Table2[[#This Row],[Protein]],Table3[name],Table3[subloc_assigned],"")&lt;&gt;""</f>
        <v>1</v>
      </c>
      <c r="O2283" s="6" t="str" cm="1">
        <f t="array" ref="O2283">IF(Table2[[#This Row],[modeled?]]," "&amp;_xlfn.TEXTJOIN(" ",FALSE,_xlfn._xlws.FILTER(Table3[subloc_assigned],Table3[name]=Table2[[#This Row],[Protein]],""))&amp;" ","")</f>
        <v xml:space="preserve"> mm </v>
      </c>
      <c r="P2283" s="6" t="b">
        <f>OR(ISNUMBER(FIND(" m ",Table2[[#This Row],[loc?]])),ISNUMBER(FIND(" mm ",Table2[[#This Row],[loc?]])))</f>
        <v>1</v>
      </c>
      <c r="Q2283" s="6" t="b">
        <f>AND(OR(ISNUMBER(FIND(" m ",Table2[[#This Row],[loc?]])),ISNUMBER(FIND(" mm ",Table2[[#This Row],[loc?]]))),SUBSTITUTE(SUBSTITUTE(Table2[[#This Row],[loc?]]," m ","")," mm ","")="")</f>
        <v>1</v>
      </c>
      <c r="R2283" s="36" cm="1">
        <f t="array" ref="R2283">AVERAGE(IF(Table2[[#This Row],[Min_aerobic_1]:[Min_aerobic_2]]="NA",0,Table2[[#This Row],[Min_aerobic_1]:[Min_aerobic_2]]))</f>
        <v>1.99061447968666E-5</v>
      </c>
    </row>
    <row r="2284" spans="1:18" x14ac:dyDescent="0.35">
      <c r="A2284" s="4" t="s">
        <v>6774</v>
      </c>
      <c r="B2284" s="4" t="s">
        <v>6775</v>
      </c>
      <c r="C2284" s="4" t="s">
        <v>6776</v>
      </c>
      <c r="D2284" s="4" t="s">
        <v>19</v>
      </c>
      <c r="E2284" s="4" t="s">
        <v>19</v>
      </c>
      <c r="F2284" s="4" t="s">
        <v>19</v>
      </c>
      <c r="G2284" s="4" t="s">
        <v>19</v>
      </c>
      <c r="H2284" s="6">
        <v>2.36944952144694E-6</v>
      </c>
      <c r="I2284" s="6">
        <v>2.2972375673639601E-6</v>
      </c>
      <c r="J2284" s="6">
        <v>2.5039789306585102E-6</v>
      </c>
      <c r="K2284" s="6">
        <v>2.2912680222308798E-6</v>
      </c>
      <c r="L2284" s="6">
        <v>2.4809509778921002E-6</v>
      </c>
      <c r="M2284" s="6">
        <v>2.3343758804143899E-6</v>
      </c>
      <c r="N2284" s="4" t="b">
        <f>_xlfn.XLOOKUP(Table2[[#This Row],[Protein]],Table3[name],Table3[subloc_assigned],"")&lt;&gt;""</f>
        <v>0</v>
      </c>
      <c r="O2284" s="6" t="str" cm="1">
        <f t="array" ref="O2284">IF(Table2[[#This Row],[modeled?]]," "&amp;_xlfn.TEXTJOIN(" ",FALSE,_xlfn._xlws.FILTER(Table3[subloc_assigned],Table3[name]=Table2[[#This Row],[Protein]],""))&amp;" ","")</f>
        <v/>
      </c>
      <c r="P2284" s="6" t="b">
        <f>OR(ISNUMBER(FIND(" m ",Table2[[#This Row],[loc?]])),ISNUMBER(FIND(" mm ",Table2[[#This Row],[loc?]])))</f>
        <v>0</v>
      </c>
      <c r="Q2284" s="6" t="b">
        <f>AND(OR(ISNUMBER(FIND(" m ",Table2[[#This Row],[loc?]])),ISNUMBER(FIND(" mm ",Table2[[#This Row],[loc?]]))),SUBSTITUTE(SUBSTITUTE(Table2[[#This Row],[loc?]]," m ","")," mm ","")="")</f>
        <v>0</v>
      </c>
      <c r="R2284" s="36" cm="1">
        <f t="array" ref="R2284">AVERAGE(IF(Table2[[#This Row],[Min_aerobic_1]:[Min_aerobic_2]]="NA",0,Table2[[#This Row],[Min_aerobic_1]:[Min_aerobic_2]]))</f>
        <v>0</v>
      </c>
    </row>
    <row r="2285" spans="1:18" x14ac:dyDescent="0.35">
      <c r="A2285" s="4" t="s">
        <v>6777</v>
      </c>
      <c r="B2285" s="4" t="s">
        <v>6778</v>
      </c>
      <c r="C2285" s="4" t="s">
        <v>6779</v>
      </c>
      <c r="D2285" s="4">
        <v>7.9448263806973095E-4</v>
      </c>
      <c r="E2285" s="4">
        <v>7.9217653230319101E-4</v>
      </c>
      <c r="F2285" s="4">
        <v>1.2385236075620799E-3</v>
      </c>
      <c r="G2285" s="4">
        <v>1.2613657203439401E-3</v>
      </c>
      <c r="H2285" s="4">
        <v>9.6153117356045199E-4</v>
      </c>
      <c r="I2285" s="4">
        <v>9.3611223629609501E-4</v>
      </c>
      <c r="J2285" s="4">
        <v>9.5158692059432097E-4</v>
      </c>
      <c r="K2285" s="4">
        <v>1.10965895144291E-3</v>
      </c>
      <c r="L2285" s="4">
        <v>1.11957538853988E-3</v>
      </c>
      <c r="M2285" s="4">
        <v>1.0736713357251801E-3</v>
      </c>
      <c r="N2285" s="4" t="b">
        <f>_xlfn.XLOOKUP(Table2[[#This Row],[Protein]],Table3[name],Table3[subloc_assigned],"")&lt;&gt;""</f>
        <v>1</v>
      </c>
      <c r="O2285" s="6" t="str" cm="1">
        <f t="array" ref="O2285">IF(Table2[[#This Row],[modeled?]]," "&amp;_xlfn.TEXTJOIN(" ",FALSE,_xlfn._xlws.FILTER(Table3[subloc_assigned],Table3[name]=Table2[[#This Row],[Protein]],""))&amp;" ","")</f>
        <v xml:space="preserve"> c </v>
      </c>
      <c r="P2285" s="6" t="b">
        <f>OR(ISNUMBER(FIND(" m ",Table2[[#This Row],[loc?]])),ISNUMBER(FIND(" mm ",Table2[[#This Row],[loc?]])))</f>
        <v>0</v>
      </c>
      <c r="Q2285" s="6" t="b">
        <f>AND(OR(ISNUMBER(FIND(" m ",Table2[[#This Row],[loc?]])),ISNUMBER(FIND(" mm ",Table2[[#This Row],[loc?]]))),SUBSTITUTE(SUBSTITUTE(Table2[[#This Row],[loc?]]," m ","")," mm ","")="")</f>
        <v>0</v>
      </c>
      <c r="R2285" s="36" cm="1">
        <f t="array" ref="R2285">AVERAGE(IF(Table2[[#This Row],[Min_aerobic_1]:[Min_aerobic_2]]="NA",0,Table2[[#This Row],[Min_aerobic_1]:[Min_aerobic_2]]))</f>
        <v>7.9332958518646098E-4</v>
      </c>
    </row>
    <row r="2286" spans="1:18" x14ac:dyDescent="0.35">
      <c r="A2286" s="4" t="s">
        <v>6780</v>
      </c>
      <c r="B2286" s="4" t="s">
        <v>6781</v>
      </c>
      <c r="C2286" s="4" t="s">
        <v>6782</v>
      </c>
      <c r="D2286" s="4">
        <v>3.93710820193697E-4</v>
      </c>
      <c r="E2286" s="4">
        <v>4.0669935802960499E-4</v>
      </c>
      <c r="F2286" s="4">
        <v>4.9305250885482103E-4</v>
      </c>
      <c r="G2286" s="4">
        <v>4.9494866434153604E-4</v>
      </c>
      <c r="H2286" s="4">
        <v>3.9092455210732E-4</v>
      </c>
      <c r="I2286" s="4">
        <v>3.8312026365029499E-4</v>
      </c>
      <c r="J2286" s="4">
        <v>3.8467235443783598E-4</v>
      </c>
      <c r="K2286" s="4">
        <v>3.89588649960976E-4</v>
      </c>
      <c r="L2286" s="4">
        <v>4.1231873156563598E-4</v>
      </c>
      <c r="M2286" s="4">
        <v>4.1177686559952401E-4</v>
      </c>
      <c r="N2286" s="4" t="b">
        <f>_xlfn.XLOOKUP(Table2[[#This Row],[Protein]],Table3[name],Table3[subloc_assigned],"")&lt;&gt;""</f>
        <v>1</v>
      </c>
      <c r="O2286" s="6" t="str" cm="1">
        <f t="array" ref="O2286">IF(Table2[[#This Row],[modeled?]]," "&amp;_xlfn.TEXTJOIN(" ",FALSE,_xlfn._xlws.FILTER(Table3[subloc_assigned],Table3[name]=Table2[[#This Row],[Protein]],""))&amp;" ","")</f>
        <v xml:space="preserve"> c </v>
      </c>
      <c r="P2286" s="6" t="b">
        <f>OR(ISNUMBER(FIND(" m ",Table2[[#This Row],[loc?]])),ISNUMBER(FIND(" mm ",Table2[[#This Row],[loc?]])))</f>
        <v>0</v>
      </c>
      <c r="Q2286" s="6" t="b">
        <f>AND(OR(ISNUMBER(FIND(" m ",Table2[[#This Row],[loc?]])),ISNUMBER(FIND(" mm ",Table2[[#This Row],[loc?]]))),SUBSTITUTE(SUBSTITUTE(Table2[[#This Row],[loc?]]," m ","")," mm ","")="")</f>
        <v>0</v>
      </c>
      <c r="R2286" s="36" cm="1">
        <f t="array" ref="R2286">AVERAGE(IF(Table2[[#This Row],[Min_aerobic_1]:[Min_aerobic_2]]="NA",0,Table2[[#This Row],[Min_aerobic_1]:[Min_aerobic_2]]))</f>
        <v>4.00205089111651E-4</v>
      </c>
    </row>
    <row r="2287" spans="1:18" x14ac:dyDescent="0.35">
      <c r="A2287" s="4" t="s">
        <v>6783</v>
      </c>
      <c r="B2287" s="4" t="s">
        <v>6784</v>
      </c>
      <c r="C2287" s="4" t="s">
        <v>6785</v>
      </c>
      <c r="D2287" s="4">
        <v>5.6309794231500102E-4</v>
      </c>
      <c r="E2287" s="4">
        <v>6.1046151202564895E-4</v>
      </c>
      <c r="F2287" s="4">
        <v>3.4674070406672902E-4</v>
      </c>
      <c r="G2287" s="4">
        <v>3.5465158459032801E-4</v>
      </c>
      <c r="H2287" s="4">
        <v>3.7114858461013202E-4</v>
      </c>
      <c r="I2287" s="4">
        <v>3.7878958862174502E-4</v>
      </c>
      <c r="J2287" s="4">
        <v>3.7736153436072699E-4</v>
      </c>
      <c r="K2287" s="4">
        <v>3.0500327279071301E-4</v>
      </c>
      <c r="L2287" s="4">
        <v>3.1200814206042902E-4</v>
      </c>
      <c r="M2287" s="4">
        <v>3.04578689390954E-4</v>
      </c>
      <c r="N2287" s="4" t="b">
        <f>_xlfn.XLOOKUP(Table2[[#This Row],[Protein]],Table3[name],Table3[subloc_assigned],"")&lt;&gt;""</f>
        <v>1</v>
      </c>
      <c r="O2287" s="6" t="str" cm="1">
        <f t="array" ref="O2287">IF(Table2[[#This Row],[modeled?]]," "&amp;_xlfn.TEXTJOIN(" ",FALSE,_xlfn._xlws.FILTER(Table3[subloc_assigned],Table3[name]=Table2[[#This Row],[Protein]],""))&amp;" ","")</f>
        <v xml:space="preserve"> m </v>
      </c>
      <c r="P2287" s="6" t="b">
        <f>OR(ISNUMBER(FIND(" m ",Table2[[#This Row],[loc?]])),ISNUMBER(FIND(" mm ",Table2[[#This Row],[loc?]])))</f>
        <v>1</v>
      </c>
      <c r="Q2287" s="6" t="b">
        <f>AND(OR(ISNUMBER(FIND(" m ",Table2[[#This Row],[loc?]])),ISNUMBER(FIND(" mm ",Table2[[#This Row],[loc?]]))),SUBSTITUTE(SUBSTITUTE(Table2[[#This Row],[loc?]]," m ","")," mm ","")="")</f>
        <v>1</v>
      </c>
      <c r="R2287" s="36" cm="1">
        <f t="array" ref="R2287">AVERAGE(IF(Table2[[#This Row],[Min_aerobic_1]:[Min_aerobic_2]]="NA",0,Table2[[#This Row],[Min_aerobic_1]:[Min_aerobic_2]]))</f>
        <v>5.8677972717032499E-4</v>
      </c>
    </row>
    <row r="2288" spans="1:18" x14ac:dyDescent="0.35">
      <c r="A2288" s="4" t="s">
        <v>6786</v>
      </c>
      <c r="B2288" s="4" t="s">
        <v>6787</v>
      </c>
      <c r="C2288" s="4" t="s">
        <v>6788</v>
      </c>
      <c r="D2288" s="4">
        <v>1.54782692562686E-4</v>
      </c>
      <c r="E2288" s="4">
        <v>1.87602772514764E-4</v>
      </c>
      <c r="F2288" s="4">
        <v>1.5485043144889001E-4</v>
      </c>
      <c r="G2288" s="4">
        <v>1.5975035422313599E-4</v>
      </c>
      <c r="H2288" s="4">
        <v>1.8657285929016301E-4</v>
      </c>
      <c r="I2288" s="4">
        <v>1.9566716459080101E-4</v>
      </c>
      <c r="J2288" s="4">
        <v>1.8893804935910701E-4</v>
      </c>
      <c r="K2288" s="4">
        <v>2.0267807653943099E-4</v>
      </c>
      <c r="L2288" s="4">
        <v>2.14084395321781E-4</v>
      </c>
      <c r="M2288" s="4">
        <v>2.1788266073214101E-4</v>
      </c>
      <c r="N2288" s="4" t="b">
        <f>_xlfn.XLOOKUP(Table2[[#This Row],[Protein]],Table3[name],Table3[subloc_assigned],"")&lt;&gt;""</f>
        <v>1</v>
      </c>
      <c r="O2288" s="6" t="str" cm="1">
        <f t="array" ref="O2288">IF(Table2[[#This Row],[modeled?]]," "&amp;_xlfn.TEXTJOIN(" ",FALSE,_xlfn._xlws.FILTER(Table3[subloc_assigned],Table3[name]=Table2[[#This Row],[Protein]],""))&amp;" ","")</f>
        <v xml:space="preserve"> c </v>
      </c>
      <c r="P2288" s="6" t="b">
        <f>OR(ISNUMBER(FIND(" m ",Table2[[#This Row],[loc?]])),ISNUMBER(FIND(" mm ",Table2[[#This Row],[loc?]])))</f>
        <v>0</v>
      </c>
      <c r="Q2288" s="6" t="b">
        <f>AND(OR(ISNUMBER(FIND(" m ",Table2[[#This Row],[loc?]])),ISNUMBER(FIND(" mm ",Table2[[#This Row],[loc?]]))),SUBSTITUTE(SUBSTITUTE(Table2[[#This Row],[loc?]]," m ","")," mm ","")="")</f>
        <v>0</v>
      </c>
      <c r="R2288" s="36" cm="1">
        <f t="array" ref="R2288">AVERAGE(IF(Table2[[#This Row],[Min_aerobic_1]:[Min_aerobic_2]]="NA",0,Table2[[#This Row],[Min_aerobic_1]:[Min_aerobic_2]]))</f>
        <v>1.7119273253872502E-4</v>
      </c>
    </row>
    <row r="2289" spans="1:18" x14ac:dyDescent="0.35">
      <c r="A2289" s="4" t="s">
        <v>6789</v>
      </c>
      <c r="B2289" s="4" t="s">
        <v>6790</v>
      </c>
      <c r="C2289" s="4" t="s">
        <v>6791</v>
      </c>
      <c r="D2289" s="4">
        <v>2.2402744097729998E-3</v>
      </c>
      <c r="E2289" s="4">
        <v>2.4869237205749602E-3</v>
      </c>
      <c r="F2289" s="4">
        <v>2.3285151631071499E-3</v>
      </c>
      <c r="G2289" s="4">
        <v>2.3546746687213402E-3</v>
      </c>
      <c r="H2289" s="4">
        <v>1.0540187817965499E-3</v>
      </c>
      <c r="I2289" s="4">
        <v>1.0630879275786999E-3</v>
      </c>
      <c r="J2289" s="4">
        <v>1.01570276525134E-3</v>
      </c>
      <c r="K2289" s="4">
        <v>1.24203612324649E-3</v>
      </c>
      <c r="L2289" s="4">
        <v>1.2545461744214699E-3</v>
      </c>
      <c r="M2289" s="4">
        <v>1.2269114924116E-3</v>
      </c>
      <c r="N2289" s="4" t="b">
        <f>_xlfn.XLOOKUP(Table2[[#This Row],[Protein]],Table3[name],Table3[subloc_assigned],"")&lt;&gt;""</f>
        <v>1</v>
      </c>
      <c r="O2289" s="6" t="str" cm="1">
        <f t="array" ref="O2289">IF(Table2[[#This Row],[modeled?]]," "&amp;_xlfn.TEXTJOIN(" ",FALSE,_xlfn._xlws.FILTER(Table3[subloc_assigned],Table3[name]=Table2[[#This Row],[Protein]],""))&amp;" ","")</f>
        <v xml:space="preserve"> c </v>
      </c>
      <c r="P2289" s="6" t="b">
        <f>OR(ISNUMBER(FIND(" m ",Table2[[#This Row],[loc?]])),ISNUMBER(FIND(" mm ",Table2[[#This Row],[loc?]])))</f>
        <v>0</v>
      </c>
      <c r="Q2289" s="6" t="b">
        <f>AND(OR(ISNUMBER(FIND(" m ",Table2[[#This Row],[loc?]])),ISNUMBER(FIND(" mm ",Table2[[#This Row],[loc?]]))),SUBSTITUTE(SUBSTITUTE(Table2[[#This Row],[loc?]]," m ","")," mm ","")="")</f>
        <v>0</v>
      </c>
      <c r="R2289" s="36" cm="1">
        <f t="array" ref="R2289">AVERAGE(IF(Table2[[#This Row],[Min_aerobic_1]:[Min_aerobic_2]]="NA",0,Table2[[#This Row],[Min_aerobic_1]:[Min_aerobic_2]]))</f>
        <v>2.36359906517398E-3</v>
      </c>
    </row>
    <row r="2290" spans="1:18" x14ac:dyDescent="0.35">
      <c r="A2290" s="4" t="s">
        <v>6792</v>
      </c>
      <c r="B2290" s="4" t="s">
        <v>6793</v>
      </c>
      <c r="C2290" s="4" t="s">
        <v>6794</v>
      </c>
      <c r="D2290" s="6">
        <v>3.4872482959933399E-6</v>
      </c>
      <c r="E2290" s="6">
        <v>3.36845588651409E-6</v>
      </c>
      <c r="F2290" s="6">
        <v>5.3515915381545896E-6</v>
      </c>
      <c r="G2290" s="6">
        <v>5.6626564255972004E-6</v>
      </c>
      <c r="H2290" s="6">
        <v>5.1092597668446599E-6</v>
      </c>
      <c r="I2290" s="6">
        <v>4.5994545392266297E-6</v>
      </c>
      <c r="J2290" s="6">
        <v>4.95498805856328E-6</v>
      </c>
      <c r="K2290" s="6">
        <v>4.2664777535785902E-6</v>
      </c>
      <c r="L2290" s="6">
        <v>5.04973129653708E-6</v>
      </c>
      <c r="M2290" s="6">
        <v>5.2989472622061601E-6</v>
      </c>
      <c r="N2290" s="4" t="b">
        <f>_xlfn.XLOOKUP(Table2[[#This Row],[Protein]],Table3[name],Table3[subloc_assigned],"")&lt;&gt;""</f>
        <v>0</v>
      </c>
      <c r="O2290" s="6" t="str" cm="1">
        <f t="array" ref="O2290">IF(Table2[[#This Row],[modeled?]]," "&amp;_xlfn.TEXTJOIN(" ",FALSE,_xlfn._xlws.FILTER(Table3[subloc_assigned],Table3[name]=Table2[[#This Row],[Protein]],""))&amp;" ","")</f>
        <v/>
      </c>
      <c r="P2290" s="6" t="b">
        <f>OR(ISNUMBER(FIND(" m ",Table2[[#This Row],[loc?]])),ISNUMBER(FIND(" mm ",Table2[[#This Row],[loc?]])))</f>
        <v>0</v>
      </c>
      <c r="Q2290" s="6" t="b">
        <f>AND(OR(ISNUMBER(FIND(" m ",Table2[[#This Row],[loc?]])),ISNUMBER(FIND(" mm ",Table2[[#This Row],[loc?]]))),SUBSTITUTE(SUBSTITUTE(Table2[[#This Row],[loc?]]," m ","")," mm ","")="")</f>
        <v>0</v>
      </c>
      <c r="R2290" s="36" cm="1">
        <f t="array" ref="R2290">AVERAGE(IF(Table2[[#This Row],[Min_aerobic_1]:[Min_aerobic_2]]="NA",0,Table2[[#This Row],[Min_aerobic_1]:[Min_aerobic_2]]))</f>
        <v>3.4278520912537149E-6</v>
      </c>
    </row>
    <row r="2291" spans="1:18" x14ac:dyDescent="0.35">
      <c r="A2291" s="4" t="s">
        <v>6795</v>
      </c>
      <c r="B2291" s="4" t="s">
        <v>6796</v>
      </c>
      <c r="C2291" s="4" t="s">
        <v>6797</v>
      </c>
      <c r="D2291" s="4">
        <v>1.3378921755039799E-4</v>
      </c>
      <c r="E2291" s="4">
        <v>1.26028916099657E-4</v>
      </c>
      <c r="F2291" s="6">
        <v>2.80395180857491E-5</v>
      </c>
      <c r="G2291" s="6">
        <v>3.4369728566215098E-5</v>
      </c>
      <c r="H2291" s="4">
        <v>2.7801996711698801E-4</v>
      </c>
      <c r="I2291" s="4">
        <v>2.9414920024692799E-4</v>
      </c>
      <c r="J2291" s="4">
        <v>2.81253453303118E-4</v>
      </c>
      <c r="K2291" s="6">
        <v>5.6163348547155097E-5</v>
      </c>
      <c r="L2291" s="6">
        <v>5.5870194512477697E-5</v>
      </c>
      <c r="M2291" s="6">
        <v>5.6313037030358998E-5</v>
      </c>
      <c r="N2291" s="4" t="b">
        <f>_xlfn.XLOOKUP(Table2[[#This Row],[Protein]],Table3[name],Table3[subloc_assigned],"")&lt;&gt;""</f>
        <v>1</v>
      </c>
      <c r="O2291" s="6" t="str" cm="1">
        <f t="array" ref="O2291">IF(Table2[[#This Row],[modeled?]]," "&amp;_xlfn.TEXTJOIN(" ",FALSE,_xlfn._xlws.FILTER(Table3[subloc_assigned],Table3[name]=Table2[[#This Row],[Protein]],""))&amp;" ","")</f>
        <v xml:space="preserve"> m </v>
      </c>
      <c r="P2291" s="6" t="b">
        <f>OR(ISNUMBER(FIND(" m ",Table2[[#This Row],[loc?]])),ISNUMBER(FIND(" mm ",Table2[[#This Row],[loc?]])))</f>
        <v>1</v>
      </c>
      <c r="Q2291" s="6" t="b">
        <f>AND(OR(ISNUMBER(FIND(" m ",Table2[[#This Row],[loc?]])),ISNUMBER(FIND(" mm ",Table2[[#This Row],[loc?]]))),SUBSTITUTE(SUBSTITUTE(Table2[[#This Row],[loc?]]," m ","")," mm ","")="")</f>
        <v>1</v>
      </c>
      <c r="R2291" s="36" cm="1">
        <f t="array" ref="R2291">AVERAGE(IF(Table2[[#This Row],[Min_aerobic_1]:[Min_aerobic_2]]="NA",0,Table2[[#This Row],[Min_aerobic_1]:[Min_aerobic_2]]))</f>
        <v>1.2990906682502749E-4</v>
      </c>
    </row>
    <row r="2292" spans="1:18" x14ac:dyDescent="0.35">
      <c r="A2292" s="4" t="s">
        <v>6798</v>
      </c>
      <c r="B2292" s="4" t="s">
        <v>6799</v>
      </c>
      <c r="C2292" s="4" t="s">
        <v>6800</v>
      </c>
      <c r="D2292" s="4">
        <v>1.697194667513E-4</v>
      </c>
      <c r="E2292" s="4">
        <v>1.2554130582554299E-4</v>
      </c>
      <c r="F2292" s="4">
        <v>1.93163618553153E-4</v>
      </c>
      <c r="G2292" s="4">
        <v>1.90781870749222E-4</v>
      </c>
      <c r="H2292" s="4">
        <v>1.180895876592E-4</v>
      </c>
      <c r="I2292" s="4">
        <v>1.2046844328351801E-4</v>
      </c>
      <c r="J2292" s="4">
        <v>1.17224681501608E-4</v>
      </c>
      <c r="K2292" s="4">
        <v>1.2518129800673599E-4</v>
      </c>
      <c r="L2292" s="4">
        <v>1.46004324460694E-4</v>
      </c>
      <c r="M2292" s="4">
        <v>1.4378565096594701E-4</v>
      </c>
      <c r="N2292" s="4" t="b">
        <f>_xlfn.XLOOKUP(Table2[[#This Row],[Protein]],Table3[name],Table3[subloc_assigned],"")&lt;&gt;""</f>
        <v>1</v>
      </c>
      <c r="O2292" s="6" t="str" cm="1">
        <f t="array" ref="O2292">IF(Table2[[#This Row],[modeled?]]," "&amp;_xlfn.TEXTJOIN(" ",FALSE,_xlfn._xlws.FILTER(Table3[subloc_assigned],Table3[name]=Table2[[#This Row],[Protein]],""))&amp;" ","")</f>
        <v xml:space="preserve"> c </v>
      </c>
      <c r="P2292" s="6" t="b">
        <f>OR(ISNUMBER(FIND(" m ",Table2[[#This Row],[loc?]])),ISNUMBER(FIND(" mm ",Table2[[#This Row],[loc?]])))</f>
        <v>0</v>
      </c>
      <c r="Q2292" s="6" t="b">
        <f>AND(OR(ISNUMBER(FIND(" m ",Table2[[#This Row],[loc?]])),ISNUMBER(FIND(" mm ",Table2[[#This Row],[loc?]]))),SUBSTITUTE(SUBSTITUTE(Table2[[#This Row],[loc?]]," m ","")," mm ","")="")</f>
        <v>0</v>
      </c>
      <c r="R2292" s="36" cm="1">
        <f t="array" ref="R2292">AVERAGE(IF(Table2[[#This Row],[Min_aerobic_1]:[Min_aerobic_2]]="NA",0,Table2[[#This Row],[Min_aerobic_1]:[Min_aerobic_2]]))</f>
        <v>1.4763038628842149E-4</v>
      </c>
    </row>
    <row r="2293" spans="1:18" x14ac:dyDescent="0.35">
      <c r="A2293" s="4" t="s">
        <v>6801</v>
      </c>
      <c r="B2293" s="4" t="s">
        <v>6802</v>
      </c>
      <c r="C2293" s="4" t="s">
        <v>6803</v>
      </c>
      <c r="D2293" s="6">
        <v>2.7808872380228801E-6</v>
      </c>
      <c r="E2293" s="6">
        <v>1.8974246754360899E-6</v>
      </c>
      <c r="F2293" s="6">
        <v>2.69449738985801E-6</v>
      </c>
      <c r="G2293" s="6">
        <v>2.6453556742008798E-6</v>
      </c>
      <c r="H2293" s="6">
        <v>3.24354537784066E-6</v>
      </c>
      <c r="I2293" s="6">
        <v>2.9901039754517401E-6</v>
      </c>
      <c r="J2293" s="6">
        <v>3.3427783477519699E-6</v>
      </c>
      <c r="K2293" s="6">
        <v>3.80278646253984E-6</v>
      </c>
      <c r="L2293" s="6">
        <v>3.68760755939297E-6</v>
      </c>
      <c r="M2293" s="6">
        <v>4.4271555328514204E-6</v>
      </c>
      <c r="N2293" s="4" t="b">
        <f>_xlfn.XLOOKUP(Table2[[#This Row],[Protein]],Table3[name],Table3[subloc_assigned],"")&lt;&gt;""</f>
        <v>0</v>
      </c>
      <c r="O2293" s="6" t="str" cm="1">
        <f t="array" ref="O2293">IF(Table2[[#This Row],[modeled?]]," "&amp;_xlfn.TEXTJOIN(" ",FALSE,_xlfn._xlws.FILTER(Table3[subloc_assigned],Table3[name]=Table2[[#This Row],[Protein]],""))&amp;" ","")</f>
        <v/>
      </c>
      <c r="P2293" s="6" t="b">
        <f>OR(ISNUMBER(FIND(" m ",Table2[[#This Row],[loc?]])),ISNUMBER(FIND(" mm ",Table2[[#This Row],[loc?]])))</f>
        <v>0</v>
      </c>
      <c r="Q2293" s="6" t="b">
        <f>AND(OR(ISNUMBER(FIND(" m ",Table2[[#This Row],[loc?]])),ISNUMBER(FIND(" mm ",Table2[[#This Row],[loc?]]))),SUBSTITUTE(SUBSTITUTE(Table2[[#This Row],[loc?]]," m ","")," mm ","")="")</f>
        <v>0</v>
      </c>
      <c r="R2293" s="36" cm="1">
        <f t="array" ref="R2293">AVERAGE(IF(Table2[[#This Row],[Min_aerobic_1]:[Min_aerobic_2]]="NA",0,Table2[[#This Row],[Min_aerobic_1]:[Min_aerobic_2]]))</f>
        <v>2.339155956729485E-6</v>
      </c>
    </row>
    <row r="2294" spans="1:18" x14ac:dyDescent="0.35">
      <c r="A2294" s="4" t="s">
        <v>6804</v>
      </c>
      <c r="B2294" s="4" t="s">
        <v>6805</v>
      </c>
      <c r="C2294" s="4" t="s">
        <v>6806</v>
      </c>
      <c r="D2294" s="6">
        <v>4.4082795040998201E-5</v>
      </c>
      <c r="E2294" s="6">
        <v>3.8370547286077799E-5</v>
      </c>
      <c r="F2294" s="6">
        <v>4.4201360161076702E-5</v>
      </c>
      <c r="G2294" s="6">
        <v>4.2388200799337201E-5</v>
      </c>
      <c r="H2294" s="6">
        <v>5.06274278301992E-5</v>
      </c>
      <c r="I2294" s="6">
        <v>5.2274584615636298E-5</v>
      </c>
      <c r="J2294" s="6">
        <v>5.2993335576274999E-5</v>
      </c>
      <c r="K2294" s="6">
        <v>5.8399252179603101E-5</v>
      </c>
      <c r="L2294" s="6">
        <v>6.1917808066007306E-5</v>
      </c>
      <c r="M2294" s="6">
        <v>6.1990978715104194E-5</v>
      </c>
      <c r="N2294" s="4" t="b">
        <f>_xlfn.XLOOKUP(Table2[[#This Row],[Protein]],Table3[name],Table3[subloc_assigned],"")&lt;&gt;""</f>
        <v>0</v>
      </c>
      <c r="O2294" s="6" t="str" cm="1">
        <f t="array" ref="O2294">IF(Table2[[#This Row],[modeled?]]," "&amp;_xlfn.TEXTJOIN(" ",FALSE,_xlfn._xlws.FILTER(Table3[subloc_assigned],Table3[name]=Table2[[#This Row],[Protein]],""))&amp;" ","")</f>
        <v/>
      </c>
      <c r="P2294" s="6" t="b">
        <f>OR(ISNUMBER(FIND(" m ",Table2[[#This Row],[loc?]])),ISNUMBER(FIND(" mm ",Table2[[#This Row],[loc?]])))</f>
        <v>0</v>
      </c>
      <c r="Q2294" s="6" t="b">
        <f>AND(OR(ISNUMBER(FIND(" m ",Table2[[#This Row],[loc?]])),ISNUMBER(FIND(" mm ",Table2[[#This Row],[loc?]]))),SUBSTITUTE(SUBSTITUTE(Table2[[#This Row],[loc?]]," m ","")," mm ","")="")</f>
        <v>0</v>
      </c>
      <c r="R2294" s="36" cm="1">
        <f t="array" ref="R2294">AVERAGE(IF(Table2[[#This Row],[Min_aerobic_1]:[Min_aerobic_2]]="NA",0,Table2[[#This Row],[Min_aerobic_1]:[Min_aerobic_2]]))</f>
        <v>4.1226671163537996E-5</v>
      </c>
    </row>
    <row r="2295" spans="1:18" x14ac:dyDescent="0.35">
      <c r="A2295" s="4" t="s">
        <v>6807</v>
      </c>
      <c r="B2295" s="4" t="s">
        <v>6808</v>
      </c>
      <c r="C2295" s="4" t="s">
        <v>6809</v>
      </c>
      <c r="D2295" s="4" t="s">
        <v>19</v>
      </c>
      <c r="E2295" s="4" t="s">
        <v>19</v>
      </c>
      <c r="F2295" s="4" t="s">
        <v>19</v>
      </c>
      <c r="G2295" s="4" t="s">
        <v>19</v>
      </c>
      <c r="H2295" s="6">
        <v>1.31411521801506E-6</v>
      </c>
      <c r="I2295" s="6">
        <v>1.2946899363080199E-6</v>
      </c>
      <c r="J2295" s="6">
        <v>1.3045958831422901E-6</v>
      </c>
      <c r="K2295" s="6">
        <v>1.3403615760392399E-6</v>
      </c>
      <c r="L2295" s="6">
        <v>1.4053518665433401E-6</v>
      </c>
      <c r="M2295" s="6">
        <v>1.40662368194503E-6</v>
      </c>
      <c r="N2295" s="4" t="b">
        <f>_xlfn.XLOOKUP(Table2[[#This Row],[Protein]],Table3[name],Table3[subloc_assigned],"")&lt;&gt;""</f>
        <v>0</v>
      </c>
      <c r="O2295" s="6" t="str" cm="1">
        <f t="array" ref="O2295">IF(Table2[[#This Row],[modeled?]]," "&amp;_xlfn.TEXTJOIN(" ",FALSE,_xlfn._xlws.FILTER(Table3[subloc_assigned],Table3[name]=Table2[[#This Row],[Protein]],""))&amp;" ","")</f>
        <v/>
      </c>
      <c r="P2295" s="6" t="b">
        <f>OR(ISNUMBER(FIND(" m ",Table2[[#This Row],[loc?]])),ISNUMBER(FIND(" mm ",Table2[[#This Row],[loc?]])))</f>
        <v>0</v>
      </c>
      <c r="Q2295" s="6" t="b">
        <f>AND(OR(ISNUMBER(FIND(" m ",Table2[[#This Row],[loc?]])),ISNUMBER(FIND(" mm ",Table2[[#This Row],[loc?]]))),SUBSTITUTE(SUBSTITUTE(Table2[[#This Row],[loc?]]," m ","")," mm ","")="")</f>
        <v>0</v>
      </c>
      <c r="R2295" s="36" cm="1">
        <f t="array" ref="R2295">AVERAGE(IF(Table2[[#This Row],[Min_aerobic_1]:[Min_aerobic_2]]="NA",0,Table2[[#This Row],[Min_aerobic_1]:[Min_aerobic_2]]))</f>
        <v>0</v>
      </c>
    </row>
    <row r="2296" spans="1:18" x14ac:dyDescent="0.35">
      <c r="A2296" s="4" t="s">
        <v>6810</v>
      </c>
      <c r="B2296" s="4" t="s">
        <v>6811</v>
      </c>
      <c r="C2296" s="4" t="s">
        <v>6812</v>
      </c>
      <c r="D2296" s="4">
        <v>6.2533707912214905E-4</v>
      </c>
      <c r="E2296" s="4">
        <v>6.1430344780782995E-4</v>
      </c>
      <c r="F2296" s="4">
        <v>6.9752494768077103E-4</v>
      </c>
      <c r="G2296" s="4">
        <v>6.9055604554402801E-4</v>
      </c>
      <c r="H2296" s="4">
        <v>2.89439160942965E-3</v>
      </c>
      <c r="I2296" s="4">
        <v>2.71523168492646E-3</v>
      </c>
      <c r="J2296" s="4">
        <v>2.6437243950527098E-3</v>
      </c>
      <c r="K2296" s="4">
        <v>2.4441680526962801E-3</v>
      </c>
      <c r="L2296" s="4">
        <v>2.46491951210729E-3</v>
      </c>
      <c r="M2296" s="4">
        <v>2.5720872697985401E-3</v>
      </c>
      <c r="N2296" s="4" t="b">
        <f>_xlfn.XLOOKUP(Table2[[#This Row],[Protein]],Table3[name],Table3[subloc_assigned],"")&lt;&gt;""</f>
        <v>1</v>
      </c>
      <c r="O2296" s="6" t="str" cm="1">
        <f t="array" ref="O2296">IF(Table2[[#This Row],[modeled?]]," "&amp;_xlfn.TEXTJOIN(" ",FALSE,_xlfn._xlws.FILTER(Table3[subloc_assigned],Table3[name]=Table2[[#This Row],[Protein]],""))&amp;" ","")</f>
        <v xml:space="preserve"> n </v>
      </c>
      <c r="P2296" s="6" t="b">
        <f>OR(ISNUMBER(FIND(" m ",Table2[[#This Row],[loc?]])),ISNUMBER(FIND(" mm ",Table2[[#This Row],[loc?]])))</f>
        <v>0</v>
      </c>
      <c r="Q2296" s="6" t="b">
        <f>AND(OR(ISNUMBER(FIND(" m ",Table2[[#This Row],[loc?]])),ISNUMBER(FIND(" mm ",Table2[[#This Row],[loc?]]))),SUBSTITUTE(SUBSTITUTE(Table2[[#This Row],[loc?]]," m ","")," mm ","")="")</f>
        <v>0</v>
      </c>
      <c r="R2296" s="36" cm="1">
        <f t="array" ref="R2296">AVERAGE(IF(Table2[[#This Row],[Min_aerobic_1]:[Min_aerobic_2]]="NA",0,Table2[[#This Row],[Min_aerobic_1]:[Min_aerobic_2]]))</f>
        <v>6.198202634649895E-4</v>
      </c>
    </row>
    <row r="2297" spans="1:18" x14ac:dyDescent="0.35">
      <c r="A2297" s="4" t="s">
        <v>6813</v>
      </c>
      <c r="B2297" s="4" t="s">
        <v>6814</v>
      </c>
      <c r="C2297" s="4" t="s">
        <v>6815</v>
      </c>
      <c r="D2297" s="6">
        <v>6.0870866776048395E-7</v>
      </c>
      <c r="E2297" s="6">
        <v>5.9315920074121504E-7</v>
      </c>
      <c r="F2297" s="6">
        <v>6.4030890302231999E-7</v>
      </c>
      <c r="G2297" s="6">
        <v>6.1307251089467698E-7</v>
      </c>
      <c r="H2297" s="6">
        <v>9.9427031046273096E-7</v>
      </c>
      <c r="I2297" s="6">
        <v>9.6693089473332603E-7</v>
      </c>
      <c r="J2297" s="6">
        <v>1.0000448708130901E-6</v>
      </c>
      <c r="K2297" s="6">
        <v>1.06466344672719E-6</v>
      </c>
      <c r="L2297" s="6">
        <v>1.1183030235567601E-6</v>
      </c>
      <c r="M2297" s="6">
        <v>1.0569177229287701E-6</v>
      </c>
      <c r="N2297" s="4" t="b">
        <f>_xlfn.XLOOKUP(Table2[[#This Row],[Protein]],Table3[name],Table3[subloc_assigned],"")&lt;&gt;""</f>
        <v>1</v>
      </c>
      <c r="O2297" s="6" t="str" cm="1">
        <f t="array" ref="O2297">IF(Table2[[#This Row],[modeled?]]," "&amp;_xlfn.TEXTJOIN(" ",FALSE,_xlfn._xlws.FILTER(Table3[subloc_assigned],Table3[name]=Table2[[#This Row],[Protein]],""))&amp;" ","")</f>
        <v xml:space="preserve"> c </v>
      </c>
      <c r="P2297" s="6" t="b">
        <f>OR(ISNUMBER(FIND(" m ",Table2[[#This Row],[loc?]])),ISNUMBER(FIND(" mm ",Table2[[#This Row],[loc?]])))</f>
        <v>0</v>
      </c>
      <c r="Q2297" s="6" t="b">
        <f>AND(OR(ISNUMBER(FIND(" m ",Table2[[#This Row],[loc?]])),ISNUMBER(FIND(" mm ",Table2[[#This Row],[loc?]]))),SUBSTITUTE(SUBSTITUTE(Table2[[#This Row],[loc?]]," m ","")," mm ","")="")</f>
        <v>0</v>
      </c>
      <c r="R2297" s="36" cm="1">
        <f t="array" ref="R2297">AVERAGE(IF(Table2[[#This Row],[Min_aerobic_1]:[Min_aerobic_2]]="NA",0,Table2[[#This Row],[Min_aerobic_1]:[Min_aerobic_2]]))</f>
        <v>6.0093393425084955E-7</v>
      </c>
    </row>
    <row r="2298" spans="1:18" x14ac:dyDescent="0.35">
      <c r="A2298" s="4" t="s">
        <v>6816</v>
      </c>
      <c r="B2298" s="4" t="s">
        <v>6817</v>
      </c>
      <c r="C2298" s="4" t="s">
        <v>6818</v>
      </c>
      <c r="D2298" s="4">
        <v>1.08514385752099E-4</v>
      </c>
      <c r="E2298" s="6">
        <v>9.7106311551072797E-5</v>
      </c>
      <c r="F2298" s="4">
        <v>1.0699113732264E-4</v>
      </c>
      <c r="G2298" s="4">
        <v>1.0759100251493599E-4</v>
      </c>
      <c r="H2298" s="4">
        <v>1.47032945474726E-4</v>
      </c>
      <c r="I2298" s="4">
        <v>1.49164576708803E-4</v>
      </c>
      <c r="J2298" s="4">
        <v>1.43239714623236E-4</v>
      </c>
      <c r="K2298" s="4">
        <v>1.27557224141501E-4</v>
      </c>
      <c r="L2298" s="4">
        <v>1.34981191027369E-4</v>
      </c>
      <c r="M2298" s="4">
        <v>1.39320673523452E-4</v>
      </c>
      <c r="N2298" s="4" t="b">
        <f>_xlfn.XLOOKUP(Table2[[#This Row],[Protein]],Table3[name],Table3[subloc_assigned],"")&lt;&gt;""</f>
        <v>0</v>
      </c>
      <c r="O2298" s="6" t="str" cm="1">
        <f t="array" ref="O2298">IF(Table2[[#This Row],[modeled?]]," "&amp;_xlfn.TEXTJOIN(" ",FALSE,_xlfn._xlws.FILTER(Table3[subloc_assigned],Table3[name]=Table2[[#This Row],[Protein]],""))&amp;" ","")</f>
        <v/>
      </c>
      <c r="P2298" s="6" t="b">
        <f>OR(ISNUMBER(FIND(" m ",Table2[[#This Row],[loc?]])),ISNUMBER(FIND(" mm ",Table2[[#This Row],[loc?]])))</f>
        <v>0</v>
      </c>
      <c r="Q2298" s="6" t="b">
        <f>AND(OR(ISNUMBER(FIND(" m ",Table2[[#This Row],[loc?]])),ISNUMBER(FIND(" mm ",Table2[[#This Row],[loc?]]))),SUBSTITUTE(SUBSTITUTE(Table2[[#This Row],[loc?]]," m ","")," mm ","")="")</f>
        <v>0</v>
      </c>
      <c r="R2298" s="36" cm="1">
        <f t="array" ref="R2298">AVERAGE(IF(Table2[[#This Row],[Min_aerobic_1]:[Min_aerobic_2]]="NA",0,Table2[[#This Row],[Min_aerobic_1]:[Min_aerobic_2]]))</f>
        <v>1.028103486515859E-4</v>
      </c>
    </row>
    <row r="2299" spans="1:18" x14ac:dyDescent="0.35">
      <c r="A2299" s="4" t="s">
        <v>6819</v>
      </c>
      <c r="B2299" s="4" t="s">
        <v>6820</v>
      </c>
      <c r="C2299" s="4" t="s">
        <v>6821</v>
      </c>
      <c r="D2299" s="6">
        <v>1.7871405882316399E-5</v>
      </c>
      <c r="E2299" s="6">
        <v>1.5560086035487301E-5</v>
      </c>
      <c r="F2299" s="6">
        <v>1.9769786744706499E-5</v>
      </c>
      <c r="G2299" s="6">
        <v>1.9973691154975201E-5</v>
      </c>
      <c r="H2299" s="6">
        <v>9.5219484047058005E-6</v>
      </c>
      <c r="I2299" s="6">
        <v>9.4594567291402905E-6</v>
      </c>
      <c r="J2299" s="6">
        <v>1.01660595321898E-5</v>
      </c>
      <c r="K2299" s="6">
        <v>1.16869983794689E-5</v>
      </c>
      <c r="L2299" s="6">
        <v>1.2023860227125301E-5</v>
      </c>
      <c r="M2299" s="6">
        <v>1.1536352944639001E-5</v>
      </c>
      <c r="N2299" s="4" t="b">
        <f>_xlfn.XLOOKUP(Table2[[#This Row],[Protein]],Table3[name],Table3[subloc_assigned],"")&lt;&gt;""</f>
        <v>0</v>
      </c>
      <c r="O2299" s="6" t="str" cm="1">
        <f t="array" ref="O2299">IF(Table2[[#This Row],[modeled?]]," "&amp;_xlfn.TEXTJOIN(" ",FALSE,_xlfn._xlws.FILTER(Table3[subloc_assigned],Table3[name]=Table2[[#This Row],[Protein]],""))&amp;" ","")</f>
        <v/>
      </c>
      <c r="P2299" s="6" t="b">
        <f>OR(ISNUMBER(FIND(" m ",Table2[[#This Row],[loc?]])),ISNUMBER(FIND(" mm ",Table2[[#This Row],[loc?]])))</f>
        <v>0</v>
      </c>
      <c r="Q2299" s="6" t="b">
        <f>AND(OR(ISNUMBER(FIND(" m ",Table2[[#This Row],[loc?]])),ISNUMBER(FIND(" mm ",Table2[[#This Row],[loc?]]))),SUBSTITUTE(SUBSTITUTE(Table2[[#This Row],[loc?]]," m ","")," mm ","")="")</f>
        <v>0</v>
      </c>
      <c r="R2299" s="36" cm="1">
        <f t="array" ref="R2299">AVERAGE(IF(Table2[[#This Row],[Min_aerobic_1]:[Min_aerobic_2]]="NA",0,Table2[[#This Row],[Min_aerobic_1]:[Min_aerobic_2]]))</f>
        <v>1.6715745958901852E-5</v>
      </c>
    </row>
    <row r="2300" spans="1:18" x14ac:dyDescent="0.35">
      <c r="A2300" s="4" t="s">
        <v>6822</v>
      </c>
      <c r="B2300" s="4" t="s">
        <v>6823</v>
      </c>
      <c r="C2300" s="4" t="s">
        <v>6824</v>
      </c>
      <c r="D2300" s="6">
        <v>1.27452519460098E-5</v>
      </c>
      <c r="E2300" s="6">
        <v>1.01921321740975E-5</v>
      </c>
      <c r="F2300" s="6">
        <v>1.4748861043482399E-5</v>
      </c>
      <c r="G2300" s="6">
        <v>1.4312974545832401E-5</v>
      </c>
      <c r="H2300" s="6">
        <v>1.5086207952159299E-5</v>
      </c>
      <c r="I2300" s="6">
        <v>1.47618003346779E-5</v>
      </c>
      <c r="J2300" s="6">
        <v>1.58705517357954E-5</v>
      </c>
      <c r="K2300" s="6">
        <v>1.8884229611410401E-5</v>
      </c>
      <c r="L2300" s="6">
        <v>1.7938872615728201E-5</v>
      </c>
      <c r="M2300" s="6">
        <v>1.8539289644415301E-5</v>
      </c>
      <c r="N2300" s="4" t="b">
        <f>_xlfn.XLOOKUP(Table2[[#This Row],[Protein]],Table3[name],Table3[subloc_assigned],"")&lt;&gt;""</f>
        <v>0</v>
      </c>
      <c r="O2300" s="6" t="str" cm="1">
        <f t="array" ref="O2300">IF(Table2[[#This Row],[modeled?]]," "&amp;_xlfn.TEXTJOIN(" ",FALSE,_xlfn._xlws.FILTER(Table3[subloc_assigned],Table3[name]=Table2[[#This Row],[Protein]],""))&amp;" ","")</f>
        <v/>
      </c>
      <c r="P2300" s="6" t="b">
        <f>OR(ISNUMBER(FIND(" m ",Table2[[#This Row],[loc?]])),ISNUMBER(FIND(" mm ",Table2[[#This Row],[loc?]])))</f>
        <v>0</v>
      </c>
      <c r="Q2300" s="6" t="b">
        <f>AND(OR(ISNUMBER(FIND(" m ",Table2[[#This Row],[loc?]])),ISNUMBER(FIND(" mm ",Table2[[#This Row],[loc?]]))),SUBSTITUTE(SUBSTITUTE(Table2[[#This Row],[loc?]]," m ","")," mm ","")="")</f>
        <v>0</v>
      </c>
      <c r="R2300" s="36" cm="1">
        <f t="array" ref="R2300">AVERAGE(IF(Table2[[#This Row],[Min_aerobic_1]:[Min_aerobic_2]]="NA",0,Table2[[#This Row],[Min_aerobic_1]:[Min_aerobic_2]]))</f>
        <v>1.1468692060053649E-5</v>
      </c>
    </row>
    <row r="2301" spans="1:18" x14ac:dyDescent="0.35">
      <c r="A2301" s="4" t="s">
        <v>6825</v>
      </c>
      <c r="B2301" s="4" t="s">
        <v>6826</v>
      </c>
      <c r="C2301" s="4" t="s">
        <v>6827</v>
      </c>
      <c r="D2301" s="6">
        <v>3.6798273659538802E-6</v>
      </c>
      <c r="E2301" s="6">
        <v>4.4357303340997499E-6</v>
      </c>
      <c r="F2301" s="6">
        <v>3.8716847500338598E-6</v>
      </c>
      <c r="G2301" s="6">
        <v>3.5029578940090401E-6</v>
      </c>
      <c r="H2301" s="6">
        <v>8.9142484729292703E-6</v>
      </c>
      <c r="I2301" s="6">
        <v>8.8358693103449993E-6</v>
      </c>
      <c r="J2301" s="6">
        <v>9.59962753830476E-6</v>
      </c>
      <c r="K2301" s="6">
        <v>1.0341125526017901E-5</v>
      </c>
      <c r="L2301" s="6">
        <v>1.0425092497170401E-5</v>
      </c>
      <c r="M2301" s="6">
        <v>1.01939236426213E-5</v>
      </c>
      <c r="N2301" s="4" t="b">
        <f>_xlfn.XLOOKUP(Table2[[#This Row],[Protein]],Table3[name],Table3[subloc_assigned],"")&lt;&gt;""</f>
        <v>0</v>
      </c>
      <c r="O2301" s="6" t="str" cm="1">
        <f t="array" ref="O2301">IF(Table2[[#This Row],[modeled?]]," "&amp;_xlfn.TEXTJOIN(" ",FALSE,_xlfn._xlws.FILTER(Table3[subloc_assigned],Table3[name]=Table2[[#This Row],[Protein]],""))&amp;" ","")</f>
        <v/>
      </c>
      <c r="P2301" s="6" t="b">
        <f>OR(ISNUMBER(FIND(" m ",Table2[[#This Row],[loc?]])),ISNUMBER(FIND(" mm ",Table2[[#This Row],[loc?]])))</f>
        <v>0</v>
      </c>
      <c r="Q2301" s="6" t="b">
        <f>AND(OR(ISNUMBER(FIND(" m ",Table2[[#This Row],[loc?]])),ISNUMBER(FIND(" mm ",Table2[[#This Row],[loc?]]))),SUBSTITUTE(SUBSTITUTE(Table2[[#This Row],[loc?]]," m ","")," mm ","")="")</f>
        <v>0</v>
      </c>
      <c r="R2301" s="36" cm="1">
        <f t="array" ref="R2301">AVERAGE(IF(Table2[[#This Row],[Min_aerobic_1]:[Min_aerobic_2]]="NA",0,Table2[[#This Row],[Min_aerobic_1]:[Min_aerobic_2]]))</f>
        <v>4.057778850026815E-6</v>
      </c>
    </row>
    <row r="2302" spans="1:18" x14ac:dyDescent="0.35">
      <c r="A2302" s="4" t="s">
        <v>6828</v>
      </c>
      <c r="B2302" s="4" t="s">
        <v>6829</v>
      </c>
      <c r="C2302" s="4" t="s">
        <v>6830</v>
      </c>
      <c r="D2302" s="4" t="s">
        <v>19</v>
      </c>
      <c r="E2302" s="4" t="s">
        <v>19</v>
      </c>
      <c r="F2302" s="4" t="s">
        <v>19</v>
      </c>
      <c r="G2302" s="4" t="s">
        <v>19</v>
      </c>
      <c r="H2302" s="6">
        <v>5.7907084797907699E-6</v>
      </c>
      <c r="I2302" s="6">
        <v>6.1789173833227597E-6</v>
      </c>
      <c r="J2302" s="6">
        <v>6.2774165998556396E-6</v>
      </c>
      <c r="K2302" s="6">
        <v>4.85668173513907E-6</v>
      </c>
      <c r="L2302" s="6">
        <v>5.51052367638664E-6</v>
      </c>
      <c r="M2302" s="6">
        <v>5.5555869791300197E-6</v>
      </c>
      <c r="N2302" s="4" t="b">
        <f>_xlfn.XLOOKUP(Table2[[#This Row],[Protein]],Table3[name],Table3[subloc_assigned],"")&lt;&gt;""</f>
        <v>0</v>
      </c>
      <c r="O2302" s="6" t="str" cm="1">
        <f t="array" ref="O2302">IF(Table2[[#This Row],[modeled?]]," "&amp;_xlfn.TEXTJOIN(" ",FALSE,_xlfn._xlws.FILTER(Table3[subloc_assigned],Table3[name]=Table2[[#This Row],[Protein]],""))&amp;" ","")</f>
        <v/>
      </c>
      <c r="P2302" s="6" t="b">
        <f>OR(ISNUMBER(FIND(" m ",Table2[[#This Row],[loc?]])),ISNUMBER(FIND(" mm ",Table2[[#This Row],[loc?]])))</f>
        <v>0</v>
      </c>
      <c r="Q2302" s="6" t="b">
        <f>AND(OR(ISNUMBER(FIND(" m ",Table2[[#This Row],[loc?]])),ISNUMBER(FIND(" mm ",Table2[[#This Row],[loc?]]))),SUBSTITUTE(SUBSTITUTE(Table2[[#This Row],[loc?]]," m ","")," mm ","")="")</f>
        <v>0</v>
      </c>
      <c r="R2302" s="36" cm="1">
        <f t="array" ref="R2302">AVERAGE(IF(Table2[[#This Row],[Min_aerobic_1]:[Min_aerobic_2]]="NA",0,Table2[[#This Row],[Min_aerobic_1]:[Min_aerobic_2]]))</f>
        <v>0</v>
      </c>
    </row>
    <row r="2303" spans="1:18" x14ac:dyDescent="0.35">
      <c r="A2303" s="4" t="s">
        <v>6831</v>
      </c>
      <c r="B2303" s="4" t="s">
        <v>6832</v>
      </c>
      <c r="C2303" s="4" t="s">
        <v>6833</v>
      </c>
      <c r="D2303" s="6">
        <v>5.8960164823462402E-6</v>
      </c>
      <c r="E2303" s="6">
        <v>5.21390950243692E-6</v>
      </c>
      <c r="F2303" s="6">
        <v>6.0018850298454599E-6</v>
      </c>
      <c r="G2303" s="6">
        <v>5.8410492434116399E-6</v>
      </c>
      <c r="H2303" s="6">
        <v>6.3927735288145896E-6</v>
      </c>
      <c r="I2303" s="6">
        <v>6.3700381130674802E-6</v>
      </c>
      <c r="J2303" s="6">
        <v>6.7168341100140896E-6</v>
      </c>
      <c r="K2303" s="6">
        <v>7.4425358153436001E-6</v>
      </c>
      <c r="L2303" s="6">
        <v>7.7087234024846006E-6</v>
      </c>
      <c r="M2303" s="6">
        <v>7.1483735699129399E-6</v>
      </c>
      <c r="N2303" s="4" t="b">
        <f>_xlfn.XLOOKUP(Table2[[#This Row],[Protein]],Table3[name],Table3[subloc_assigned],"")&lt;&gt;""</f>
        <v>0</v>
      </c>
      <c r="O2303" s="6" t="str" cm="1">
        <f t="array" ref="O2303">IF(Table2[[#This Row],[modeled?]]," "&amp;_xlfn.TEXTJOIN(" ",FALSE,_xlfn._xlws.FILTER(Table3[subloc_assigned],Table3[name]=Table2[[#This Row],[Protein]],""))&amp;" ","")</f>
        <v/>
      </c>
      <c r="P2303" s="6" t="b">
        <f>OR(ISNUMBER(FIND(" m ",Table2[[#This Row],[loc?]])),ISNUMBER(FIND(" mm ",Table2[[#This Row],[loc?]])))</f>
        <v>0</v>
      </c>
      <c r="Q2303" s="6" t="b">
        <f>AND(OR(ISNUMBER(FIND(" m ",Table2[[#This Row],[loc?]])),ISNUMBER(FIND(" mm ",Table2[[#This Row],[loc?]]))),SUBSTITUTE(SUBSTITUTE(Table2[[#This Row],[loc?]]," m ","")," mm ","")="")</f>
        <v>0</v>
      </c>
      <c r="R2303" s="36" cm="1">
        <f t="array" ref="R2303">AVERAGE(IF(Table2[[#This Row],[Min_aerobic_1]:[Min_aerobic_2]]="NA",0,Table2[[#This Row],[Min_aerobic_1]:[Min_aerobic_2]]))</f>
        <v>5.5549629923915797E-6</v>
      </c>
    </row>
    <row r="2304" spans="1:18" x14ac:dyDescent="0.35">
      <c r="A2304" s="4" t="s">
        <v>6834</v>
      </c>
      <c r="B2304" s="4" t="s">
        <v>6835</v>
      </c>
      <c r="C2304" s="4" t="s">
        <v>6836</v>
      </c>
      <c r="D2304" s="6">
        <v>7.9524461905379897E-7</v>
      </c>
      <c r="E2304" s="6">
        <v>8.2082147221194004E-7</v>
      </c>
      <c r="F2304" s="6">
        <v>9.6083083570003495E-7</v>
      </c>
      <c r="G2304" s="6">
        <v>9.9327654397717195E-7</v>
      </c>
      <c r="H2304" s="6">
        <v>2.9653124191946302E-7</v>
      </c>
      <c r="I2304" s="6">
        <v>3.0232945188541101E-7</v>
      </c>
      <c r="J2304" s="6">
        <v>2.9237096681752499E-7</v>
      </c>
      <c r="K2304" s="6">
        <v>2.90330453138955E-7</v>
      </c>
      <c r="L2304" s="6">
        <v>3.17276293509781E-7</v>
      </c>
      <c r="M2304" s="6">
        <v>3.2439932422684702E-7</v>
      </c>
      <c r="N2304" s="4" t="b">
        <f>_xlfn.XLOOKUP(Table2[[#This Row],[Protein]],Table3[name],Table3[subloc_assigned],"")&lt;&gt;""</f>
        <v>0</v>
      </c>
      <c r="O2304" s="6" t="str" cm="1">
        <f t="array" ref="O2304">IF(Table2[[#This Row],[modeled?]]," "&amp;_xlfn.TEXTJOIN(" ",FALSE,_xlfn._xlws.FILTER(Table3[subloc_assigned],Table3[name]=Table2[[#This Row],[Protein]],""))&amp;" ","")</f>
        <v/>
      </c>
      <c r="P2304" s="6" t="b">
        <f>OR(ISNUMBER(FIND(" m ",Table2[[#This Row],[loc?]])),ISNUMBER(FIND(" mm ",Table2[[#This Row],[loc?]])))</f>
        <v>0</v>
      </c>
      <c r="Q2304" s="6" t="b">
        <f>AND(OR(ISNUMBER(FIND(" m ",Table2[[#This Row],[loc?]])),ISNUMBER(FIND(" mm ",Table2[[#This Row],[loc?]]))),SUBSTITUTE(SUBSTITUTE(Table2[[#This Row],[loc?]]," m ","")," mm ","")="")</f>
        <v>0</v>
      </c>
      <c r="R2304" s="36" cm="1">
        <f t="array" ref="R2304">AVERAGE(IF(Table2[[#This Row],[Min_aerobic_1]:[Min_aerobic_2]]="NA",0,Table2[[#This Row],[Min_aerobic_1]:[Min_aerobic_2]]))</f>
        <v>8.0803304563286951E-7</v>
      </c>
    </row>
    <row r="2305" spans="1:18" x14ac:dyDescent="0.35">
      <c r="A2305" s="4" t="s">
        <v>6837</v>
      </c>
      <c r="B2305" s="4" t="s">
        <v>6838</v>
      </c>
      <c r="C2305" s="4" t="s">
        <v>6839</v>
      </c>
      <c r="D2305" s="4">
        <v>1.6426217666220701E-4</v>
      </c>
      <c r="E2305" s="4">
        <v>1.7466670305681499E-4</v>
      </c>
      <c r="F2305" s="4">
        <v>1.9366637130855999E-4</v>
      </c>
      <c r="G2305" s="4">
        <v>1.9138520565686301E-4</v>
      </c>
      <c r="H2305" s="4">
        <v>1.2462836102958099E-4</v>
      </c>
      <c r="I2305" s="4">
        <v>1.2639311904594699E-4</v>
      </c>
      <c r="J2305" s="4">
        <v>1.32520411027229E-4</v>
      </c>
      <c r="K2305" s="4">
        <v>1.27840260911038E-4</v>
      </c>
      <c r="L2305" s="4">
        <v>1.3263803456410399E-4</v>
      </c>
      <c r="M2305" s="4">
        <v>1.3190567838774101E-4</v>
      </c>
      <c r="N2305" s="4" t="b">
        <f>_xlfn.XLOOKUP(Table2[[#This Row],[Protein]],Table3[name],Table3[subloc_assigned],"")&lt;&gt;""</f>
        <v>0</v>
      </c>
      <c r="O2305" s="6" t="str" cm="1">
        <f t="array" ref="O2305">IF(Table2[[#This Row],[modeled?]]," "&amp;_xlfn.TEXTJOIN(" ",FALSE,_xlfn._xlws.FILTER(Table3[subloc_assigned],Table3[name]=Table2[[#This Row],[Protein]],""))&amp;" ","")</f>
        <v/>
      </c>
      <c r="P2305" s="6" t="b">
        <f>OR(ISNUMBER(FIND(" m ",Table2[[#This Row],[loc?]])),ISNUMBER(FIND(" mm ",Table2[[#This Row],[loc?]])))</f>
        <v>0</v>
      </c>
      <c r="Q2305" s="6" t="b">
        <f>AND(OR(ISNUMBER(FIND(" m ",Table2[[#This Row],[loc?]])),ISNUMBER(FIND(" mm ",Table2[[#This Row],[loc?]]))),SUBSTITUTE(SUBSTITUTE(Table2[[#This Row],[loc?]]," m ","")," mm ","")="")</f>
        <v>0</v>
      </c>
      <c r="R2305" s="36" cm="1">
        <f t="array" ref="R2305">AVERAGE(IF(Table2[[#This Row],[Min_aerobic_1]:[Min_aerobic_2]]="NA",0,Table2[[#This Row],[Min_aerobic_1]:[Min_aerobic_2]]))</f>
        <v>1.6946443985951099E-4</v>
      </c>
    </row>
    <row r="2306" spans="1:18" x14ac:dyDescent="0.35">
      <c r="A2306" s="4" t="s">
        <v>6840</v>
      </c>
      <c r="B2306" s="4" t="s">
        <v>6841</v>
      </c>
      <c r="C2306" s="4" t="s">
        <v>6842</v>
      </c>
      <c r="D2306" s="6">
        <v>2.8877427173531599E-5</v>
      </c>
      <c r="E2306" s="6">
        <v>2.1920677502054201E-5</v>
      </c>
      <c r="F2306" s="6">
        <v>3.1780315732844801E-5</v>
      </c>
      <c r="G2306" s="6">
        <v>3.2258275532636903E-5</v>
      </c>
      <c r="H2306" s="6">
        <v>2.5715598963060099E-5</v>
      </c>
      <c r="I2306" s="6">
        <v>2.4853646793702301E-5</v>
      </c>
      <c r="J2306" s="6">
        <v>2.6357049082426402E-5</v>
      </c>
      <c r="K2306" s="6">
        <v>2.56395586661072E-5</v>
      </c>
      <c r="L2306" s="6">
        <v>2.85259922263928E-5</v>
      </c>
      <c r="M2306" s="6">
        <v>2.8722068817172102E-5</v>
      </c>
      <c r="N2306" s="4" t="b">
        <f>_xlfn.XLOOKUP(Table2[[#This Row],[Protein]],Table3[name],Table3[subloc_assigned],"")&lt;&gt;""</f>
        <v>0</v>
      </c>
      <c r="O2306" s="6" t="str" cm="1">
        <f t="array" ref="O2306">IF(Table2[[#This Row],[modeled?]]," "&amp;_xlfn.TEXTJOIN(" ",FALSE,_xlfn._xlws.FILTER(Table3[subloc_assigned],Table3[name]=Table2[[#This Row],[Protein]],""))&amp;" ","")</f>
        <v/>
      </c>
      <c r="P2306" s="6" t="b">
        <f>OR(ISNUMBER(FIND(" m ",Table2[[#This Row],[loc?]])),ISNUMBER(FIND(" mm ",Table2[[#This Row],[loc?]])))</f>
        <v>0</v>
      </c>
      <c r="Q2306" s="6" t="b">
        <f>AND(OR(ISNUMBER(FIND(" m ",Table2[[#This Row],[loc?]])),ISNUMBER(FIND(" mm ",Table2[[#This Row],[loc?]]))),SUBSTITUTE(SUBSTITUTE(Table2[[#This Row],[loc?]]," m ","")," mm ","")="")</f>
        <v>0</v>
      </c>
      <c r="R2306" s="36" cm="1">
        <f t="array" ref="R2306">AVERAGE(IF(Table2[[#This Row],[Min_aerobic_1]:[Min_aerobic_2]]="NA",0,Table2[[#This Row],[Min_aerobic_1]:[Min_aerobic_2]]))</f>
        <v>2.5399052337792898E-5</v>
      </c>
    </row>
    <row r="2307" spans="1:18" x14ac:dyDescent="0.35">
      <c r="A2307" s="4" t="s">
        <v>6843</v>
      </c>
      <c r="B2307" s="4" t="s">
        <v>6844</v>
      </c>
      <c r="C2307" s="4" t="s">
        <v>6845</v>
      </c>
      <c r="D2307" s="6">
        <v>1.41277329659281E-5</v>
      </c>
      <c r="E2307" s="6">
        <v>1.14548843469233E-5</v>
      </c>
      <c r="F2307" s="6">
        <v>1.5642293713955399E-5</v>
      </c>
      <c r="G2307" s="6">
        <v>1.581839574364E-5</v>
      </c>
      <c r="H2307" s="6">
        <v>3.5116685909914901E-6</v>
      </c>
      <c r="I2307" s="6">
        <v>3.5096571208884701E-6</v>
      </c>
      <c r="J2307" s="6">
        <v>3.6481689240430801E-6</v>
      </c>
      <c r="K2307" s="6">
        <v>3.7716905199388901E-6</v>
      </c>
      <c r="L2307" s="6">
        <v>4.2240411444857402E-6</v>
      </c>
      <c r="M2307" s="6">
        <v>4.1102562351164899E-6</v>
      </c>
      <c r="N2307" s="4" t="b">
        <f>_xlfn.XLOOKUP(Table2[[#This Row],[Protein]],Table3[name],Table3[subloc_assigned],"")&lt;&gt;""</f>
        <v>0</v>
      </c>
      <c r="O2307" s="6" t="str" cm="1">
        <f t="array" ref="O2307">IF(Table2[[#This Row],[modeled?]]," "&amp;_xlfn.TEXTJOIN(" ",FALSE,_xlfn._xlws.FILTER(Table3[subloc_assigned],Table3[name]=Table2[[#This Row],[Protein]],""))&amp;" ","")</f>
        <v/>
      </c>
      <c r="P2307" s="6" t="b">
        <f>OR(ISNUMBER(FIND(" m ",Table2[[#This Row],[loc?]])),ISNUMBER(FIND(" mm ",Table2[[#This Row],[loc?]])))</f>
        <v>0</v>
      </c>
      <c r="Q2307" s="6" t="b">
        <f>AND(OR(ISNUMBER(FIND(" m ",Table2[[#This Row],[loc?]])),ISNUMBER(FIND(" mm ",Table2[[#This Row],[loc?]]))),SUBSTITUTE(SUBSTITUTE(Table2[[#This Row],[loc?]]," m ","")," mm ","")="")</f>
        <v>0</v>
      </c>
      <c r="R2307" s="36" cm="1">
        <f t="array" ref="R2307">AVERAGE(IF(Table2[[#This Row],[Min_aerobic_1]:[Min_aerobic_2]]="NA",0,Table2[[#This Row],[Min_aerobic_1]:[Min_aerobic_2]]))</f>
        <v>1.27913086564257E-5</v>
      </c>
    </row>
    <row r="2308" spans="1:18" x14ac:dyDescent="0.35">
      <c r="A2308" s="4" t="s">
        <v>6846</v>
      </c>
      <c r="B2308" s="4" t="s">
        <v>6847</v>
      </c>
      <c r="C2308" s="4" t="s">
        <v>6848</v>
      </c>
      <c r="D2308" s="6">
        <v>3.6702894106784198E-5</v>
      </c>
      <c r="E2308" s="6">
        <v>4.3187555709962698E-5</v>
      </c>
      <c r="F2308" s="6">
        <v>7.6955174743650401E-5</v>
      </c>
      <c r="G2308" s="6">
        <v>8.8972930533751901E-5</v>
      </c>
      <c r="H2308" s="6">
        <v>4.3118134432863499E-5</v>
      </c>
      <c r="I2308" s="6">
        <v>4.3720195660301602E-5</v>
      </c>
      <c r="J2308" s="6">
        <v>4.2496188730107701E-5</v>
      </c>
      <c r="K2308" s="6">
        <v>8.2002987078157606E-5</v>
      </c>
      <c r="L2308" s="6">
        <v>7.7188359754408304E-5</v>
      </c>
      <c r="M2308" s="6">
        <v>7.6255812696867398E-5</v>
      </c>
      <c r="N2308" s="4" t="b">
        <f>_xlfn.XLOOKUP(Table2[[#This Row],[Protein]],Table3[name],Table3[subloc_assigned],"")&lt;&gt;""</f>
        <v>1</v>
      </c>
      <c r="O2308" s="6" t="str" cm="1">
        <f t="array" ref="O2308">IF(Table2[[#This Row],[modeled?]]," "&amp;_xlfn.TEXTJOIN(" ",FALSE,_xlfn._xlws.FILTER(Table3[subloc_assigned],Table3[name]=Table2[[#This Row],[Protein]],""))&amp;" ","")</f>
        <v xml:space="preserve"> c </v>
      </c>
      <c r="P2308" s="6" t="b">
        <f>OR(ISNUMBER(FIND(" m ",Table2[[#This Row],[loc?]])),ISNUMBER(FIND(" mm ",Table2[[#This Row],[loc?]])))</f>
        <v>0</v>
      </c>
      <c r="Q2308" s="6" t="b">
        <f>AND(OR(ISNUMBER(FIND(" m ",Table2[[#This Row],[loc?]])),ISNUMBER(FIND(" mm ",Table2[[#This Row],[loc?]]))),SUBSTITUTE(SUBSTITUTE(Table2[[#This Row],[loc?]]," m ","")," mm ","")="")</f>
        <v>0</v>
      </c>
      <c r="R2308" s="36" cm="1">
        <f t="array" ref="R2308">AVERAGE(IF(Table2[[#This Row],[Min_aerobic_1]:[Min_aerobic_2]]="NA",0,Table2[[#This Row],[Min_aerobic_1]:[Min_aerobic_2]]))</f>
        <v>3.9945224908373444E-5</v>
      </c>
    </row>
    <row r="2309" spans="1:18" x14ac:dyDescent="0.35">
      <c r="A2309" s="4" t="s">
        <v>6849</v>
      </c>
      <c r="B2309" s="4" t="s">
        <v>6850</v>
      </c>
      <c r="C2309" s="4" t="s">
        <v>6851</v>
      </c>
      <c r="D2309" s="4">
        <v>1.7495289034350701E-4</v>
      </c>
      <c r="E2309" s="4">
        <v>2.2636770521957799E-4</v>
      </c>
      <c r="F2309" s="4">
        <v>1.9340124862357599E-4</v>
      </c>
      <c r="G2309" s="4">
        <v>2.03582389120673E-4</v>
      </c>
      <c r="H2309" s="4">
        <v>1.8834874345067401E-4</v>
      </c>
      <c r="I2309" s="4">
        <v>1.97448924762622E-4</v>
      </c>
      <c r="J2309" s="4">
        <v>2.0015665389582E-4</v>
      </c>
      <c r="K2309" s="4">
        <v>2.2432084523579601E-4</v>
      </c>
      <c r="L2309" s="4">
        <v>2.23504369731831E-4</v>
      </c>
      <c r="M2309" s="4">
        <v>2.2331745190147E-4</v>
      </c>
      <c r="N2309" s="4" t="b">
        <f>_xlfn.XLOOKUP(Table2[[#This Row],[Protein]],Table3[name],Table3[subloc_assigned],"")&lt;&gt;""</f>
        <v>1</v>
      </c>
      <c r="O2309" s="6" t="str" cm="1">
        <f t="array" ref="O2309">IF(Table2[[#This Row],[modeled?]]," "&amp;_xlfn.TEXTJOIN(" ",FALSE,_xlfn._xlws.FILTER(Table3[subloc_assigned],Table3[name]=Table2[[#This Row],[Protein]],""))&amp;" ","")</f>
        <v xml:space="preserve"> c </v>
      </c>
      <c r="P2309" s="6" t="b">
        <f>OR(ISNUMBER(FIND(" m ",Table2[[#This Row],[loc?]])),ISNUMBER(FIND(" mm ",Table2[[#This Row],[loc?]])))</f>
        <v>0</v>
      </c>
      <c r="Q2309" s="6" t="b">
        <f>AND(OR(ISNUMBER(FIND(" m ",Table2[[#This Row],[loc?]])),ISNUMBER(FIND(" mm ",Table2[[#This Row],[loc?]]))),SUBSTITUTE(SUBSTITUTE(Table2[[#This Row],[loc?]]," m ","")," mm ","")="")</f>
        <v>0</v>
      </c>
      <c r="R2309" s="36" cm="1">
        <f t="array" ref="R2309">AVERAGE(IF(Table2[[#This Row],[Min_aerobic_1]:[Min_aerobic_2]]="NA",0,Table2[[#This Row],[Min_aerobic_1]:[Min_aerobic_2]]))</f>
        <v>2.006602977815425E-4</v>
      </c>
    </row>
    <row r="2310" spans="1:18" x14ac:dyDescent="0.35">
      <c r="A2310" s="4" t="s">
        <v>6852</v>
      </c>
      <c r="B2310" s="4" t="s">
        <v>6853</v>
      </c>
      <c r="C2310" s="4" t="s">
        <v>6854</v>
      </c>
      <c r="D2310" s="6">
        <v>3.77206199727173E-5</v>
      </c>
      <c r="E2310" s="6">
        <v>3.50001740388863E-5</v>
      </c>
      <c r="F2310" s="6">
        <v>4.1712187400234297E-5</v>
      </c>
      <c r="G2310" s="6">
        <v>4.1335728147431297E-5</v>
      </c>
      <c r="H2310" s="6">
        <v>2.8086559439528101E-5</v>
      </c>
      <c r="I2310" s="6">
        <v>2.8654388226920901E-5</v>
      </c>
      <c r="J2310" s="6">
        <v>2.9747552325957399E-5</v>
      </c>
      <c r="K2310" s="6">
        <v>2.7737603467329499E-5</v>
      </c>
      <c r="L2310" s="6">
        <v>2.9495968104109601E-5</v>
      </c>
      <c r="M2310" s="6">
        <v>2.8906565218689199E-5</v>
      </c>
      <c r="N2310" s="4" t="b">
        <f>_xlfn.XLOOKUP(Table2[[#This Row],[Protein]],Table3[name],Table3[subloc_assigned],"")&lt;&gt;""</f>
        <v>0</v>
      </c>
      <c r="O2310" s="6" t="str" cm="1">
        <f t="array" ref="O2310">IF(Table2[[#This Row],[modeled?]]," "&amp;_xlfn.TEXTJOIN(" ",FALSE,_xlfn._xlws.FILTER(Table3[subloc_assigned],Table3[name]=Table2[[#This Row],[Protein]],""))&amp;" ","")</f>
        <v/>
      </c>
      <c r="P2310" s="6" t="b">
        <f>OR(ISNUMBER(FIND(" m ",Table2[[#This Row],[loc?]])),ISNUMBER(FIND(" mm ",Table2[[#This Row],[loc?]])))</f>
        <v>0</v>
      </c>
      <c r="Q2310" s="6" t="b">
        <f>AND(OR(ISNUMBER(FIND(" m ",Table2[[#This Row],[loc?]])),ISNUMBER(FIND(" mm ",Table2[[#This Row],[loc?]]))),SUBSTITUTE(SUBSTITUTE(Table2[[#This Row],[loc?]]," m ","")," mm ","")="")</f>
        <v>0</v>
      </c>
      <c r="R2310" s="36" cm="1">
        <f t="array" ref="R2310">AVERAGE(IF(Table2[[#This Row],[Min_aerobic_1]:[Min_aerobic_2]]="NA",0,Table2[[#This Row],[Min_aerobic_1]:[Min_aerobic_2]]))</f>
        <v>3.63603970058018E-5</v>
      </c>
    </row>
    <row r="2311" spans="1:18" x14ac:dyDescent="0.35">
      <c r="A2311" s="4" t="s">
        <v>6855</v>
      </c>
      <c r="B2311" s="4" t="s">
        <v>6856</v>
      </c>
      <c r="C2311" s="4" t="s">
        <v>6857</v>
      </c>
      <c r="D2311" s="6">
        <v>5.3828811814276199E-7</v>
      </c>
      <c r="E2311" s="6">
        <v>4.4506373425358301E-7</v>
      </c>
      <c r="F2311" s="6">
        <v>5.7882175564866705E-7</v>
      </c>
      <c r="G2311" s="6">
        <v>5.91733850205601E-7</v>
      </c>
      <c r="H2311" s="4" t="s">
        <v>19</v>
      </c>
      <c r="I2311" s="4" t="s">
        <v>19</v>
      </c>
      <c r="J2311" s="4" t="s">
        <v>19</v>
      </c>
      <c r="K2311" s="4" t="s">
        <v>19</v>
      </c>
      <c r="L2311" s="4" t="s">
        <v>19</v>
      </c>
      <c r="M2311" s="4" t="s">
        <v>19</v>
      </c>
      <c r="N2311" s="4" t="b">
        <f>_xlfn.XLOOKUP(Table2[[#This Row],[Protein]],Table3[name],Table3[subloc_assigned],"")&lt;&gt;""</f>
        <v>0</v>
      </c>
      <c r="O2311" s="6" t="str" cm="1">
        <f t="array" ref="O2311">IF(Table2[[#This Row],[modeled?]]," "&amp;_xlfn.TEXTJOIN(" ",FALSE,_xlfn._xlws.FILTER(Table3[subloc_assigned],Table3[name]=Table2[[#This Row],[Protein]],""))&amp;" ","")</f>
        <v/>
      </c>
      <c r="P2311" s="6" t="b">
        <f>OR(ISNUMBER(FIND(" m ",Table2[[#This Row],[loc?]])),ISNUMBER(FIND(" mm ",Table2[[#This Row],[loc?]])))</f>
        <v>0</v>
      </c>
      <c r="Q2311" s="6" t="b">
        <f>AND(OR(ISNUMBER(FIND(" m ",Table2[[#This Row],[loc?]])),ISNUMBER(FIND(" mm ",Table2[[#This Row],[loc?]]))),SUBSTITUTE(SUBSTITUTE(Table2[[#This Row],[loc?]]," m ","")," mm ","")="")</f>
        <v>0</v>
      </c>
      <c r="R2311" s="36" cm="1">
        <f t="array" ref="R2311">AVERAGE(IF(Table2[[#This Row],[Min_aerobic_1]:[Min_aerobic_2]]="NA",0,Table2[[#This Row],[Min_aerobic_1]:[Min_aerobic_2]]))</f>
        <v>4.9167592619817247E-7</v>
      </c>
    </row>
    <row r="2312" spans="1:18" x14ac:dyDescent="0.35">
      <c r="A2312" s="4" t="s">
        <v>6858</v>
      </c>
      <c r="B2312" s="4" t="s">
        <v>6859</v>
      </c>
      <c r="C2312" s="4" t="s">
        <v>6860</v>
      </c>
      <c r="D2312" s="6">
        <v>6.0971811942497299E-6</v>
      </c>
      <c r="E2312" s="6">
        <v>7.5644810283558601E-6</v>
      </c>
      <c r="F2312" s="6">
        <v>6.7657768516692404E-6</v>
      </c>
      <c r="G2312" s="6">
        <v>7.2721376718879499E-6</v>
      </c>
      <c r="H2312" s="6">
        <v>3.1451315536417801E-6</v>
      </c>
      <c r="I2312" s="6">
        <v>2.50413216307985E-6</v>
      </c>
      <c r="J2312" s="6">
        <v>2.7317689094577201E-6</v>
      </c>
      <c r="K2312" s="6">
        <v>3.0457666736940599E-6</v>
      </c>
      <c r="L2312" s="6">
        <v>3.27343146690784E-6</v>
      </c>
      <c r="M2312" s="6">
        <v>2.9973666798928801E-6</v>
      </c>
      <c r="N2312" s="4" t="b">
        <f>_xlfn.XLOOKUP(Table2[[#This Row],[Protein]],Table3[name],Table3[subloc_assigned],"")&lt;&gt;""</f>
        <v>0</v>
      </c>
      <c r="O2312" s="6" t="str" cm="1">
        <f t="array" ref="O2312">IF(Table2[[#This Row],[modeled?]]," "&amp;_xlfn.TEXTJOIN(" ",FALSE,_xlfn._xlws.FILTER(Table3[subloc_assigned],Table3[name]=Table2[[#This Row],[Protein]],""))&amp;" ","")</f>
        <v/>
      </c>
      <c r="P2312" s="6" t="b">
        <f>OR(ISNUMBER(FIND(" m ",Table2[[#This Row],[loc?]])),ISNUMBER(FIND(" mm ",Table2[[#This Row],[loc?]])))</f>
        <v>0</v>
      </c>
      <c r="Q2312" s="6" t="b">
        <f>AND(OR(ISNUMBER(FIND(" m ",Table2[[#This Row],[loc?]])),ISNUMBER(FIND(" mm ",Table2[[#This Row],[loc?]]))),SUBSTITUTE(SUBSTITUTE(Table2[[#This Row],[loc?]]," m ","")," mm ","")="")</f>
        <v>0</v>
      </c>
      <c r="R2312" s="36" cm="1">
        <f t="array" ref="R2312">AVERAGE(IF(Table2[[#This Row],[Min_aerobic_1]:[Min_aerobic_2]]="NA",0,Table2[[#This Row],[Min_aerobic_1]:[Min_aerobic_2]]))</f>
        <v>6.8308311113027946E-6</v>
      </c>
    </row>
    <row r="2313" spans="1:18" x14ac:dyDescent="0.35">
      <c r="A2313" s="4" t="s">
        <v>6861</v>
      </c>
      <c r="B2313" s="4" t="s">
        <v>6862</v>
      </c>
      <c r="C2313" s="4" t="s">
        <v>6863</v>
      </c>
      <c r="D2313" s="6">
        <v>8.9806771663507504E-7</v>
      </c>
      <c r="E2313" s="6">
        <v>1.01062810556752E-6</v>
      </c>
      <c r="F2313" s="6">
        <v>1.02998481379954E-6</v>
      </c>
      <c r="G2313" s="6">
        <v>1.06311408410532E-6</v>
      </c>
      <c r="H2313" s="6">
        <v>7.2010605353004001E-7</v>
      </c>
      <c r="I2313" s="6">
        <v>7.1679070073328701E-7</v>
      </c>
      <c r="J2313" s="6">
        <v>7.1898379628147297E-7</v>
      </c>
      <c r="K2313" s="6">
        <v>6.0736090746235999E-7</v>
      </c>
      <c r="L2313" s="6">
        <v>6.5387935058659102E-7</v>
      </c>
      <c r="M2313" s="6">
        <v>6.6279846680801996E-7</v>
      </c>
      <c r="N2313" s="4" t="b">
        <f>_xlfn.XLOOKUP(Table2[[#This Row],[Protein]],Table3[name],Table3[subloc_assigned],"")&lt;&gt;""</f>
        <v>1</v>
      </c>
      <c r="O2313" s="6" t="str" cm="1">
        <f t="array" ref="O2313">IF(Table2[[#This Row],[modeled?]]," "&amp;_xlfn.TEXTJOIN(" ",FALSE,_xlfn._xlws.FILTER(Table3[subloc_assigned],Table3[name]=Table2[[#This Row],[Protein]],""))&amp;" ","")</f>
        <v xml:space="preserve"> c </v>
      </c>
      <c r="P2313" s="6" t="b">
        <f>OR(ISNUMBER(FIND(" m ",Table2[[#This Row],[loc?]])),ISNUMBER(FIND(" mm ",Table2[[#This Row],[loc?]])))</f>
        <v>0</v>
      </c>
      <c r="Q2313" s="6" t="b">
        <f>AND(OR(ISNUMBER(FIND(" m ",Table2[[#This Row],[loc?]])),ISNUMBER(FIND(" mm ",Table2[[#This Row],[loc?]]))),SUBSTITUTE(SUBSTITUTE(Table2[[#This Row],[loc?]]," m ","")," mm ","")="")</f>
        <v>0</v>
      </c>
      <c r="R2313" s="36" cm="1">
        <f t="array" ref="R2313">AVERAGE(IF(Table2[[#This Row],[Min_aerobic_1]:[Min_aerobic_2]]="NA",0,Table2[[#This Row],[Min_aerobic_1]:[Min_aerobic_2]]))</f>
        <v>9.5434791110129748E-7</v>
      </c>
    </row>
    <row r="2314" spans="1:18" x14ac:dyDescent="0.35">
      <c r="A2314" s="4" t="s">
        <v>6864</v>
      </c>
      <c r="B2314" s="4" t="s">
        <v>6865</v>
      </c>
      <c r="C2314" s="4" t="s">
        <v>6866</v>
      </c>
      <c r="D2314" s="6">
        <v>1.0606781983354201E-5</v>
      </c>
      <c r="E2314" s="6">
        <v>1.0653062878454299E-5</v>
      </c>
      <c r="F2314" s="6">
        <v>9.7396104112452902E-6</v>
      </c>
      <c r="G2314" s="6">
        <v>9.8367991081927899E-6</v>
      </c>
      <c r="H2314" s="6">
        <v>4.1014562432994797E-6</v>
      </c>
      <c r="I2314" s="6">
        <v>3.8987848152283596E-6</v>
      </c>
      <c r="J2314" s="6">
        <v>4.2331449809791704E-6</v>
      </c>
      <c r="K2314" s="6">
        <v>3.86409451452909E-6</v>
      </c>
      <c r="L2314" s="6">
        <v>4.2299320429941498E-6</v>
      </c>
      <c r="M2314" s="6">
        <v>4.23606700861372E-6</v>
      </c>
      <c r="N2314" s="4" t="b">
        <f>_xlfn.XLOOKUP(Table2[[#This Row],[Protein]],Table3[name],Table3[subloc_assigned],"")&lt;&gt;""</f>
        <v>0</v>
      </c>
      <c r="O2314" s="6" t="str" cm="1">
        <f t="array" ref="O2314">IF(Table2[[#This Row],[modeled?]]," "&amp;_xlfn.TEXTJOIN(" ",FALSE,_xlfn._xlws.FILTER(Table3[subloc_assigned],Table3[name]=Table2[[#This Row],[Protein]],""))&amp;" ","")</f>
        <v/>
      </c>
      <c r="P2314" s="6" t="b">
        <f>OR(ISNUMBER(FIND(" m ",Table2[[#This Row],[loc?]])),ISNUMBER(FIND(" mm ",Table2[[#This Row],[loc?]])))</f>
        <v>0</v>
      </c>
      <c r="Q2314" s="6" t="b">
        <f>AND(OR(ISNUMBER(FIND(" m ",Table2[[#This Row],[loc?]])),ISNUMBER(FIND(" mm ",Table2[[#This Row],[loc?]]))),SUBSTITUTE(SUBSTITUTE(Table2[[#This Row],[loc?]]," m ","")," mm ","")="")</f>
        <v>0</v>
      </c>
      <c r="R2314" s="36" cm="1">
        <f t="array" ref="R2314">AVERAGE(IF(Table2[[#This Row],[Min_aerobic_1]:[Min_aerobic_2]]="NA",0,Table2[[#This Row],[Min_aerobic_1]:[Min_aerobic_2]]))</f>
        <v>1.0629922430904249E-5</v>
      </c>
    </row>
    <row r="2315" spans="1:18" x14ac:dyDescent="0.35">
      <c r="A2315" s="4" t="s">
        <v>6867</v>
      </c>
      <c r="B2315" s="4" t="s">
        <v>6868</v>
      </c>
      <c r="C2315" s="4" t="s">
        <v>6869</v>
      </c>
      <c r="D2315" s="4" t="s">
        <v>19</v>
      </c>
      <c r="E2315" s="4" t="s">
        <v>19</v>
      </c>
      <c r="F2315" s="4" t="s">
        <v>19</v>
      </c>
      <c r="G2315" s="4" t="s">
        <v>19</v>
      </c>
      <c r="H2315" s="6">
        <v>7.3680659167093997E-6</v>
      </c>
      <c r="I2315" s="6">
        <v>7.9624461899620608E-6</v>
      </c>
      <c r="J2315" s="6">
        <v>8.0579664686632299E-6</v>
      </c>
      <c r="K2315" s="6">
        <v>9.1581583554849302E-6</v>
      </c>
      <c r="L2315" s="6">
        <v>9.4063732175593704E-6</v>
      </c>
      <c r="M2315" s="6">
        <v>9.3752186054376705E-6</v>
      </c>
      <c r="N2315" s="4" t="b">
        <f>_xlfn.XLOOKUP(Table2[[#This Row],[Protein]],Table3[name],Table3[subloc_assigned],"")&lt;&gt;""</f>
        <v>0</v>
      </c>
      <c r="O2315" s="6" t="str" cm="1">
        <f t="array" ref="O2315">IF(Table2[[#This Row],[modeled?]]," "&amp;_xlfn.TEXTJOIN(" ",FALSE,_xlfn._xlws.FILTER(Table3[subloc_assigned],Table3[name]=Table2[[#This Row],[Protein]],""))&amp;" ","")</f>
        <v/>
      </c>
      <c r="P2315" s="6" t="b">
        <f>OR(ISNUMBER(FIND(" m ",Table2[[#This Row],[loc?]])),ISNUMBER(FIND(" mm ",Table2[[#This Row],[loc?]])))</f>
        <v>0</v>
      </c>
      <c r="Q2315" s="6" t="b">
        <f>AND(OR(ISNUMBER(FIND(" m ",Table2[[#This Row],[loc?]])),ISNUMBER(FIND(" mm ",Table2[[#This Row],[loc?]]))),SUBSTITUTE(SUBSTITUTE(Table2[[#This Row],[loc?]]," m ","")," mm ","")="")</f>
        <v>0</v>
      </c>
      <c r="R2315" s="36" cm="1">
        <f t="array" ref="R2315">AVERAGE(IF(Table2[[#This Row],[Min_aerobic_1]:[Min_aerobic_2]]="NA",0,Table2[[#This Row],[Min_aerobic_1]:[Min_aerobic_2]]))</f>
        <v>0</v>
      </c>
    </row>
    <row r="2316" spans="1:18" x14ac:dyDescent="0.35">
      <c r="A2316" s="4" t="s">
        <v>6870</v>
      </c>
      <c r="B2316" s="4" t="s">
        <v>6871</v>
      </c>
      <c r="C2316" s="4" t="s">
        <v>6872</v>
      </c>
      <c r="D2316" s="6">
        <v>1.36654143022326E-5</v>
      </c>
      <c r="E2316" s="6">
        <v>1.17724855558741E-5</v>
      </c>
      <c r="F2316" s="6">
        <v>1.5923017024715801E-5</v>
      </c>
      <c r="G2316" s="6">
        <v>1.5898664517976201E-5</v>
      </c>
      <c r="H2316" s="6">
        <v>9.8972974165524307E-6</v>
      </c>
      <c r="I2316" s="6">
        <v>8.8435869838144495E-6</v>
      </c>
      <c r="J2316" s="6">
        <v>9.1579980097811102E-6</v>
      </c>
      <c r="K2316" s="6">
        <v>1.0978542639589699E-5</v>
      </c>
      <c r="L2316" s="6">
        <v>1.07447583952285E-5</v>
      </c>
      <c r="M2316" s="6">
        <v>1.0675600575843701E-5</v>
      </c>
      <c r="N2316" s="4" t="b">
        <f>_xlfn.XLOOKUP(Table2[[#This Row],[Protein]],Table3[name],Table3[subloc_assigned],"")&lt;&gt;""</f>
        <v>0</v>
      </c>
      <c r="O2316" s="6" t="str" cm="1">
        <f t="array" ref="O2316">IF(Table2[[#This Row],[modeled?]]," "&amp;_xlfn.TEXTJOIN(" ",FALSE,_xlfn._xlws.FILTER(Table3[subloc_assigned],Table3[name]=Table2[[#This Row],[Protein]],""))&amp;" ","")</f>
        <v/>
      </c>
      <c r="P2316" s="6" t="b">
        <f>OR(ISNUMBER(FIND(" m ",Table2[[#This Row],[loc?]])),ISNUMBER(FIND(" mm ",Table2[[#This Row],[loc?]])))</f>
        <v>0</v>
      </c>
      <c r="Q2316" s="6" t="b">
        <f>AND(OR(ISNUMBER(FIND(" m ",Table2[[#This Row],[loc?]])),ISNUMBER(FIND(" mm ",Table2[[#This Row],[loc?]]))),SUBSTITUTE(SUBSTITUTE(Table2[[#This Row],[loc?]]," m ","")," mm ","")="")</f>
        <v>0</v>
      </c>
      <c r="R2316" s="36" cm="1">
        <f t="array" ref="R2316">AVERAGE(IF(Table2[[#This Row],[Min_aerobic_1]:[Min_aerobic_2]]="NA",0,Table2[[#This Row],[Min_aerobic_1]:[Min_aerobic_2]]))</f>
        <v>1.271894992905335E-5</v>
      </c>
    </row>
    <row r="2317" spans="1:18" x14ac:dyDescent="0.35">
      <c r="A2317" s="4" t="s">
        <v>6873</v>
      </c>
      <c r="B2317" s="4" t="s">
        <v>6874</v>
      </c>
      <c r="C2317" s="4" t="s">
        <v>6875</v>
      </c>
      <c r="D2317" s="6">
        <v>8.1638909353607896E-7</v>
      </c>
      <c r="E2317" s="6">
        <v>8.04665626853414E-7</v>
      </c>
      <c r="F2317" s="6">
        <v>9.6300542642040206E-7</v>
      </c>
      <c r="G2317" s="6">
        <v>9.4887486158226602E-7</v>
      </c>
      <c r="H2317" s="6">
        <v>1.7693242876981401E-6</v>
      </c>
      <c r="I2317" s="6">
        <v>1.7305773792289401E-6</v>
      </c>
      <c r="J2317" s="6">
        <v>1.7959543678693E-6</v>
      </c>
      <c r="K2317" s="6">
        <v>1.96399422616824E-6</v>
      </c>
      <c r="L2317" s="6">
        <v>2.1840549052368001E-6</v>
      </c>
      <c r="M2317" s="6">
        <v>2.1515310737377001E-6</v>
      </c>
      <c r="N2317" s="4" t="b">
        <f>_xlfn.XLOOKUP(Table2[[#This Row],[Protein]],Table3[name],Table3[subloc_assigned],"")&lt;&gt;""</f>
        <v>0</v>
      </c>
      <c r="O2317" s="6" t="str" cm="1">
        <f t="array" ref="O2317">IF(Table2[[#This Row],[modeled?]]," "&amp;_xlfn.TEXTJOIN(" ",FALSE,_xlfn._xlws.FILTER(Table3[subloc_assigned],Table3[name]=Table2[[#This Row],[Protein]],""))&amp;" ","")</f>
        <v/>
      </c>
      <c r="P2317" s="6" t="b">
        <f>OR(ISNUMBER(FIND(" m ",Table2[[#This Row],[loc?]])),ISNUMBER(FIND(" mm ",Table2[[#This Row],[loc?]])))</f>
        <v>0</v>
      </c>
      <c r="Q2317" s="6" t="b">
        <f>AND(OR(ISNUMBER(FIND(" m ",Table2[[#This Row],[loc?]])),ISNUMBER(FIND(" mm ",Table2[[#This Row],[loc?]]))),SUBSTITUTE(SUBSTITUTE(Table2[[#This Row],[loc?]]," m ","")," mm ","")="")</f>
        <v>0</v>
      </c>
      <c r="R2317" s="36" cm="1">
        <f t="array" ref="R2317">AVERAGE(IF(Table2[[#This Row],[Min_aerobic_1]:[Min_aerobic_2]]="NA",0,Table2[[#This Row],[Min_aerobic_1]:[Min_aerobic_2]]))</f>
        <v>8.1052736019474648E-7</v>
      </c>
    </row>
    <row r="2318" spans="1:18" x14ac:dyDescent="0.35">
      <c r="A2318" s="4" t="s">
        <v>6876</v>
      </c>
      <c r="B2318" s="4" t="s">
        <v>6877</v>
      </c>
      <c r="C2318" s="4" t="s">
        <v>6878</v>
      </c>
      <c r="D2318" s="4" t="s">
        <v>19</v>
      </c>
      <c r="E2318" s="4" t="s">
        <v>19</v>
      </c>
      <c r="F2318" s="4" t="s">
        <v>19</v>
      </c>
      <c r="G2318" s="4" t="s">
        <v>19</v>
      </c>
      <c r="H2318" s="6">
        <v>4.19500871391485E-6</v>
      </c>
      <c r="I2318" s="6">
        <v>4.1114053222712104E-6</v>
      </c>
      <c r="J2318" s="6">
        <v>4.8065256722685302E-6</v>
      </c>
      <c r="K2318" s="6">
        <v>3.7769124523856902E-6</v>
      </c>
      <c r="L2318" s="6">
        <v>4.6200607640655997E-6</v>
      </c>
      <c r="M2318" s="6">
        <v>4.5655447308772797E-6</v>
      </c>
      <c r="N2318" s="4" t="b">
        <f>_xlfn.XLOOKUP(Table2[[#This Row],[Protein]],Table3[name],Table3[subloc_assigned],"")&lt;&gt;""</f>
        <v>1</v>
      </c>
      <c r="O2318" s="6" t="str" cm="1">
        <f t="array" ref="O2318">IF(Table2[[#This Row],[modeled?]]," "&amp;_xlfn.TEXTJOIN(" ",FALSE,_xlfn._xlws.FILTER(Table3[subloc_assigned],Table3[name]=Table2[[#This Row],[Protein]],""))&amp;" ","")</f>
        <v xml:space="preserve"> c </v>
      </c>
      <c r="P2318" s="6" t="b">
        <f>OR(ISNUMBER(FIND(" m ",Table2[[#This Row],[loc?]])),ISNUMBER(FIND(" mm ",Table2[[#This Row],[loc?]])))</f>
        <v>0</v>
      </c>
      <c r="Q2318" s="6" t="b">
        <f>AND(OR(ISNUMBER(FIND(" m ",Table2[[#This Row],[loc?]])),ISNUMBER(FIND(" mm ",Table2[[#This Row],[loc?]]))),SUBSTITUTE(SUBSTITUTE(Table2[[#This Row],[loc?]]," m ","")," mm ","")="")</f>
        <v>0</v>
      </c>
      <c r="R2318" s="36" cm="1">
        <f t="array" ref="R2318">AVERAGE(IF(Table2[[#This Row],[Min_aerobic_1]:[Min_aerobic_2]]="NA",0,Table2[[#This Row],[Min_aerobic_1]:[Min_aerobic_2]]))</f>
        <v>0</v>
      </c>
    </row>
    <row r="2319" spans="1:18" x14ac:dyDescent="0.35">
      <c r="A2319" s="4" t="s">
        <v>6879</v>
      </c>
      <c r="B2319" s="4" t="s">
        <v>6880</v>
      </c>
      <c r="C2319" s="4" t="s">
        <v>6881</v>
      </c>
      <c r="D2319" s="6">
        <v>3.3907954138814199E-6</v>
      </c>
      <c r="E2319" s="6">
        <v>3.3623452145760399E-6</v>
      </c>
      <c r="F2319" s="6">
        <v>3.4743492730057601E-6</v>
      </c>
      <c r="G2319" s="6">
        <v>3.4785549367626799E-6</v>
      </c>
      <c r="H2319" s="4" t="s">
        <v>19</v>
      </c>
      <c r="I2319" s="4" t="s">
        <v>19</v>
      </c>
      <c r="J2319" s="4" t="s">
        <v>19</v>
      </c>
      <c r="K2319" s="4" t="s">
        <v>19</v>
      </c>
      <c r="L2319" s="4" t="s">
        <v>19</v>
      </c>
      <c r="M2319" s="4" t="s">
        <v>19</v>
      </c>
      <c r="N2319" s="4" t="b">
        <f>_xlfn.XLOOKUP(Table2[[#This Row],[Protein]],Table3[name],Table3[subloc_assigned],"")&lt;&gt;""</f>
        <v>0</v>
      </c>
      <c r="O2319" s="6" t="str" cm="1">
        <f t="array" ref="O2319">IF(Table2[[#This Row],[modeled?]]," "&amp;_xlfn.TEXTJOIN(" ",FALSE,_xlfn._xlws.FILTER(Table3[subloc_assigned],Table3[name]=Table2[[#This Row],[Protein]],""))&amp;" ","")</f>
        <v/>
      </c>
      <c r="P2319" s="6" t="b">
        <f>OR(ISNUMBER(FIND(" m ",Table2[[#This Row],[loc?]])),ISNUMBER(FIND(" mm ",Table2[[#This Row],[loc?]])))</f>
        <v>0</v>
      </c>
      <c r="Q2319" s="6" t="b">
        <f>AND(OR(ISNUMBER(FIND(" m ",Table2[[#This Row],[loc?]])),ISNUMBER(FIND(" mm ",Table2[[#This Row],[loc?]]))),SUBSTITUTE(SUBSTITUTE(Table2[[#This Row],[loc?]]," m ","")," mm ","")="")</f>
        <v>0</v>
      </c>
      <c r="R2319" s="36" cm="1">
        <f t="array" ref="R2319">AVERAGE(IF(Table2[[#This Row],[Min_aerobic_1]:[Min_aerobic_2]]="NA",0,Table2[[#This Row],[Min_aerobic_1]:[Min_aerobic_2]]))</f>
        <v>3.3765703142287299E-6</v>
      </c>
    </row>
    <row r="2320" spans="1:18" x14ac:dyDescent="0.35">
      <c r="A2320" s="4" t="s">
        <v>6882</v>
      </c>
      <c r="B2320" s="4" t="s">
        <v>6883</v>
      </c>
      <c r="C2320" s="4" t="s">
        <v>6884</v>
      </c>
      <c r="D2320" s="4">
        <v>1.4489803550871901E-4</v>
      </c>
      <c r="E2320" s="4">
        <v>1.1489739845986599E-4</v>
      </c>
      <c r="F2320" s="6">
        <v>9.7599591308698307E-5</v>
      </c>
      <c r="G2320" s="6">
        <v>9.8879140543562397E-5</v>
      </c>
      <c r="H2320" s="4" t="s">
        <v>19</v>
      </c>
      <c r="I2320" s="4" t="s">
        <v>19</v>
      </c>
      <c r="J2320" s="4" t="s">
        <v>19</v>
      </c>
      <c r="K2320" s="4" t="s">
        <v>19</v>
      </c>
      <c r="L2320" s="4" t="s">
        <v>19</v>
      </c>
      <c r="M2320" s="4" t="s">
        <v>19</v>
      </c>
      <c r="N2320" s="4" t="b">
        <f>_xlfn.XLOOKUP(Table2[[#This Row],[Protein]],Table3[name],Table3[subloc_assigned],"")&lt;&gt;""</f>
        <v>1</v>
      </c>
      <c r="O2320" s="6" t="str" cm="1">
        <f t="array" ref="O2320">IF(Table2[[#This Row],[modeled?]]," "&amp;_xlfn.TEXTJOIN(" ",FALSE,_xlfn._xlws.FILTER(Table3[subloc_assigned],Table3[name]=Table2[[#This Row],[Protein]],""))&amp;" ","")</f>
        <v xml:space="preserve"> en </v>
      </c>
      <c r="P2320" s="6" t="b">
        <f>OR(ISNUMBER(FIND(" m ",Table2[[#This Row],[loc?]])),ISNUMBER(FIND(" mm ",Table2[[#This Row],[loc?]])))</f>
        <v>0</v>
      </c>
      <c r="Q2320" s="6" t="b">
        <f>AND(OR(ISNUMBER(FIND(" m ",Table2[[#This Row],[loc?]])),ISNUMBER(FIND(" mm ",Table2[[#This Row],[loc?]]))),SUBSTITUTE(SUBSTITUTE(Table2[[#This Row],[loc?]]," m ","")," mm ","")="")</f>
        <v>0</v>
      </c>
      <c r="R2320" s="36" cm="1">
        <f t="array" ref="R2320">AVERAGE(IF(Table2[[#This Row],[Min_aerobic_1]:[Min_aerobic_2]]="NA",0,Table2[[#This Row],[Min_aerobic_1]:[Min_aerobic_2]]))</f>
        <v>1.2989771698429249E-4</v>
      </c>
    </row>
    <row r="2321" spans="1:18" x14ac:dyDescent="0.35">
      <c r="A2321" s="4" t="s">
        <v>6885</v>
      </c>
      <c r="B2321" s="4" t="s">
        <v>6886</v>
      </c>
      <c r="C2321" s="4" t="s">
        <v>6887</v>
      </c>
      <c r="D2321" s="6">
        <v>6.2504742502579301E-6</v>
      </c>
      <c r="E2321" s="6">
        <v>5.9514325649444496E-6</v>
      </c>
      <c r="F2321" s="6">
        <v>6.1979170224382503E-6</v>
      </c>
      <c r="G2321" s="6">
        <v>6.7418887044546596E-6</v>
      </c>
      <c r="H2321" s="6">
        <v>4.2917314725760702E-6</v>
      </c>
      <c r="I2321" s="6">
        <v>4.1504127466564196E-6</v>
      </c>
      <c r="J2321" s="6">
        <v>4.5735625453141701E-6</v>
      </c>
      <c r="K2321" s="6">
        <v>4.1955088888162399E-6</v>
      </c>
      <c r="L2321" s="6">
        <v>4.2886863749178204E-6</v>
      </c>
      <c r="M2321" s="6">
        <v>4.5699164035077899E-6</v>
      </c>
      <c r="N2321" s="4" t="b">
        <f>_xlfn.XLOOKUP(Table2[[#This Row],[Protein]],Table3[name],Table3[subloc_assigned],"")&lt;&gt;""</f>
        <v>0</v>
      </c>
      <c r="O2321" s="6" t="str" cm="1">
        <f t="array" ref="O2321">IF(Table2[[#This Row],[modeled?]]," "&amp;_xlfn.TEXTJOIN(" ",FALSE,_xlfn._xlws.FILTER(Table3[subloc_assigned],Table3[name]=Table2[[#This Row],[Protein]],""))&amp;" ","")</f>
        <v/>
      </c>
      <c r="P2321" s="6" t="b">
        <f>OR(ISNUMBER(FIND(" m ",Table2[[#This Row],[loc?]])),ISNUMBER(FIND(" mm ",Table2[[#This Row],[loc?]])))</f>
        <v>0</v>
      </c>
      <c r="Q2321" s="6" t="b">
        <f>AND(OR(ISNUMBER(FIND(" m ",Table2[[#This Row],[loc?]])),ISNUMBER(FIND(" mm ",Table2[[#This Row],[loc?]]))),SUBSTITUTE(SUBSTITUTE(Table2[[#This Row],[loc?]]," m ","")," mm ","")="")</f>
        <v>0</v>
      </c>
      <c r="R2321" s="36" cm="1">
        <f t="array" ref="R2321">AVERAGE(IF(Table2[[#This Row],[Min_aerobic_1]:[Min_aerobic_2]]="NA",0,Table2[[#This Row],[Min_aerobic_1]:[Min_aerobic_2]]))</f>
        <v>6.1009534076011899E-6</v>
      </c>
    </row>
    <row r="2322" spans="1:18" x14ac:dyDescent="0.35">
      <c r="A2322" s="4" t="s">
        <v>6888</v>
      </c>
      <c r="B2322" s="4" t="s">
        <v>6889</v>
      </c>
      <c r="C2322" s="4" t="s">
        <v>6890</v>
      </c>
      <c r="D2322" s="6">
        <v>1.37292137227297E-5</v>
      </c>
      <c r="E2322" s="6">
        <v>1.12996469011356E-5</v>
      </c>
      <c r="F2322" s="6">
        <v>1.04512387734676E-5</v>
      </c>
      <c r="G2322" s="6">
        <v>1.0979933865894701E-5</v>
      </c>
      <c r="H2322" s="6">
        <v>8.3497986961994699E-6</v>
      </c>
      <c r="I2322" s="6">
        <v>8.3568670218755603E-6</v>
      </c>
      <c r="J2322" s="6">
        <v>8.4923903296504893E-6</v>
      </c>
      <c r="K2322" s="6">
        <v>9.2426650742980402E-6</v>
      </c>
      <c r="L2322" s="6">
        <v>1.0023209006283299E-5</v>
      </c>
      <c r="M2322" s="6">
        <v>9.7241319504566497E-6</v>
      </c>
      <c r="N2322" s="4" t="b">
        <f>_xlfn.XLOOKUP(Table2[[#This Row],[Protein]],Table3[name],Table3[subloc_assigned],"")&lt;&gt;""</f>
        <v>0</v>
      </c>
      <c r="O2322" s="6" t="str" cm="1">
        <f t="array" ref="O2322">IF(Table2[[#This Row],[modeled?]]," "&amp;_xlfn.TEXTJOIN(" ",FALSE,_xlfn._xlws.FILTER(Table3[subloc_assigned],Table3[name]=Table2[[#This Row],[Protein]],""))&amp;" ","")</f>
        <v/>
      </c>
      <c r="P2322" s="6" t="b">
        <f>OR(ISNUMBER(FIND(" m ",Table2[[#This Row],[loc?]])),ISNUMBER(FIND(" mm ",Table2[[#This Row],[loc?]])))</f>
        <v>0</v>
      </c>
      <c r="Q2322" s="6" t="b">
        <f>AND(OR(ISNUMBER(FIND(" m ",Table2[[#This Row],[loc?]])),ISNUMBER(FIND(" mm ",Table2[[#This Row],[loc?]]))),SUBSTITUTE(SUBSTITUTE(Table2[[#This Row],[loc?]]," m ","")," mm ","")="")</f>
        <v>0</v>
      </c>
      <c r="R2322" s="36" cm="1">
        <f t="array" ref="R2322">AVERAGE(IF(Table2[[#This Row],[Min_aerobic_1]:[Min_aerobic_2]]="NA",0,Table2[[#This Row],[Min_aerobic_1]:[Min_aerobic_2]]))</f>
        <v>1.251443031193265E-5</v>
      </c>
    </row>
    <row r="2323" spans="1:18" x14ac:dyDescent="0.35">
      <c r="A2323" s="4" t="s">
        <v>6891</v>
      </c>
      <c r="B2323" s="4" t="s">
        <v>6892</v>
      </c>
      <c r="C2323" s="4" t="s">
        <v>6893</v>
      </c>
      <c r="D2323" s="4">
        <v>1.4635803520901401E-4</v>
      </c>
      <c r="E2323" s="4">
        <v>1.16672864207361E-4</v>
      </c>
      <c r="F2323" s="4">
        <v>1.60931621381547E-4</v>
      </c>
      <c r="G2323" s="4">
        <v>1.66550777256977E-4</v>
      </c>
      <c r="H2323" s="4">
        <v>2.6092769586792398E-4</v>
      </c>
      <c r="I2323" s="4">
        <v>2.8053157703466602E-4</v>
      </c>
      <c r="J2323" s="4">
        <v>2.7024355412591901E-4</v>
      </c>
      <c r="K2323" s="4">
        <v>2.7760553277051E-4</v>
      </c>
      <c r="L2323" s="4">
        <v>2.9699667258869199E-4</v>
      </c>
      <c r="M2323" s="4">
        <v>3.0350163250170397E-4</v>
      </c>
      <c r="N2323" s="4" t="b">
        <f>_xlfn.XLOOKUP(Table2[[#This Row],[Protein]],Table3[name],Table3[subloc_assigned],"")&lt;&gt;""</f>
        <v>1</v>
      </c>
      <c r="O2323" s="6" t="str" cm="1">
        <f t="array" ref="O2323">IF(Table2[[#This Row],[modeled?]]," "&amp;_xlfn.TEXTJOIN(" ",FALSE,_xlfn._xlws.FILTER(Table3[subloc_assigned],Table3[name]=Table2[[#This Row],[Protein]],""))&amp;" ","")</f>
        <v xml:space="preserve"> mm </v>
      </c>
      <c r="P2323" s="6" t="b">
        <f>OR(ISNUMBER(FIND(" m ",Table2[[#This Row],[loc?]])),ISNUMBER(FIND(" mm ",Table2[[#This Row],[loc?]])))</f>
        <v>1</v>
      </c>
      <c r="Q2323" s="6" t="b">
        <f>AND(OR(ISNUMBER(FIND(" m ",Table2[[#This Row],[loc?]])),ISNUMBER(FIND(" mm ",Table2[[#This Row],[loc?]]))),SUBSTITUTE(SUBSTITUTE(Table2[[#This Row],[loc?]]," m ","")," mm ","")="")</f>
        <v>1</v>
      </c>
      <c r="R2323" s="36" cm="1">
        <f t="array" ref="R2323">AVERAGE(IF(Table2[[#This Row],[Min_aerobic_1]:[Min_aerobic_2]]="NA",0,Table2[[#This Row],[Min_aerobic_1]:[Min_aerobic_2]]))</f>
        <v>1.3151544970818751E-4</v>
      </c>
    </row>
    <row r="2324" spans="1:18" x14ac:dyDescent="0.35">
      <c r="A2324" s="4" t="s">
        <v>6894</v>
      </c>
      <c r="B2324" s="4" t="s">
        <v>6895</v>
      </c>
      <c r="C2324" s="4" t="s">
        <v>6896</v>
      </c>
      <c r="D2324" s="6">
        <v>8.8901288130053194E-6</v>
      </c>
      <c r="E2324" s="6">
        <v>6.9157612289956799E-6</v>
      </c>
      <c r="F2324" s="6">
        <v>9.5333872695962302E-6</v>
      </c>
      <c r="G2324" s="6">
        <v>9.50201577927542E-6</v>
      </c>
      <c r="H2324" s="4" t="s">
        <v>19</v>
      </c>
      <c r="I2324" s="4" t="s">
        <v>19</v>
      </c>
      <c r="J2324" s="4" t="s">
        <v>19</v>
      </c>
      <c r="K2324" s="4" t="s">
        <v>19</v>
      </c>
      <c r="L2324" s="4" t="s">
        <v>19</v>
      </c>
      <c r="M2324" s="4" t="s">
        <v>19</v>
      </c>
      <c r="N2324" s="4" t="b">
        <f>_xlfn.XLOOKUP(Table2[[#This Row],[Protein]],Table3[name],Table3[subloc_assigned],"")&lt;&gt;""</f>
        <v>0</v>
      </c>
      <c r="O2324" s="6" t="str" cm="1">
        <f t="array" ref="O2324">IF(Table2[[#This Row],[modeled?]]," "&amp;_xlfn.TEXTJOIN(" ",FALSE,_xlfn._xlws.FILTER(Table3[subloc_assigned],Table3[name]=Table2[[#This Row],[Protein]],""))&amp;" ","")</f>
        <v/>
      </c>
      <c r="P2324" s="6" t="b">
        <f>OR(ISNUMBER(FIND(" m ",Table2[[#This Row],[loc?]])),ISNUMBER(FIND(" mm ",Table2[[#This Row],[loc?]])))</f>
        <v>0</v>
      </c>
      <c r="Q2324" s="6" t="b">
        <f>AND(OR(ISNUMBER(FIND(" m ",Table2[[#This Row],[loc?]])),ISNUMBER(FIND(" mm ",Table2[[#This Row],[loc?]]))),SUBSTITUTE(SUBSTITUTE(Table2[[#This Row],[loc?]]," m ","")," mm ","")="")</f>
        <v>0</v>
      </c>
      <c r="R2324" s="36" cm="1">
        <f t="array" ref="R2324">AVERAGE(IF(Table2[[#This Row],[Min_aerobic_1]:[Min_aerobic_2]]="NA",0,Table2[[#This Row],[Min_aerobic_1]:[Min_aerobic_2]]))</f>
        <v>7.9029450210004997E-6</v>
      </c>
    </row>
    <row r="2325" spans="1:18" x14ac:dyDescent="0.35">
      <c r="A2325" s="4" t="s">
        <v>6897</v>
      </c>
      <c r="B2325" s="4" t="s">
        <v>6898</v>
      </c>
      <c r="C2325" s="4" t="s">
        <v>6899</v>
      </c>
      <c r="D2325" s="6">
        <v>5.5542181096025905E-7</v>
      </c>
      <c r="E2325" s="6">
        <v>5.7739458775616201E-7</v>
      </c>
      <c r="F2325" s="6">
        <v>6.1058620428696996E-7</v>
      </c>
      <c r="G2325" s="6">
        <v>6.5256009081891397E-7</v>
      </c>
      <c r="H2325" s="4" t="s">
        <v>19</v>
      </c>
      <c r="I2325" s="4" t="s">
        <v>19</v>
      </c>
      <c r="J2325" s="4" t="s">
        <v>19</v>
      </c>
      <c r="K2325" s="4" t="s">
        <v>19</v>
      </c>
      <c r="L2325" s="4" t="s">
        <v>19</v>
      </c>
      <c r="M2325" s="4" t="s">
        <v>19</v>
      </c>
      <c r="N2325" s="4" t="b">
        <f>_xlfn.XLOOKUP(Table2[[#This Row],[Protein]],Table3[name],Table3[subloc_assigned],"")&lt;&gt;""</f>
        <v>0</v>
      </c>
      <c r="O2325" s="6" t="str" cm="1">
        <f t="array" ref="O2325">IF(Table2[[#This Row],[modeled?]]," "&amp;_xlfn.TEXTJOIN(" ",FALSE,_xlfn._xlws.FILTER(Table3[subloc_assigned],Table3[name]=Table2[[#This Row],[Protein]],""))&amp;" ","")</f>
        <v/>
      </c>
      <c r="P2325" s="6" t="b">
        <f>OR(ISNUMBER(FIND(" m ",Table2[[#This Row],[loc?]])),ISNUMBER(FIND(" mm ",Table2[[#This Row],[loc?]])))</f>
        <v>0</v>
      </c>
      <c r="Q2325" s="6" t="b">
        <f>AND(OR(ISNUMBER(FIND(" m ",Table2[[#This Row],[loc?]])),ISNUMBER(FIND(" mm ",Table2[[#This Row],[loc?]]))),SUBSTITUTE(SUBSTITUTE(Table2[[#This Row],[loc?]]," m ","")," mm ","")="")</f>
        <v>0</v>
      </c>
      <c r="R2325" s="36" cm="1">
        <f t="array" ref="R2325">AVERAGE(IF(Table2[[#This Row],[Min_aerobic_1]:[Min_aerobic_2]]="NA",0,Table2[[#This Row],[Min_aerobic_1]:[Min_aerobic_2]]))</f>
        <v>5.6640819935821053E-7</v>
      </c>
    </row>
    <row r="2326" spans="1:18" x14ac:dyDescent="0.35">
      <c r="A2326" s="4" t="s">
        <v>6900</v>
      </c>
      <c r="B2326" s="4" t="s">
        <v>6901</v>
      </c>
      <c r="C2326" s="4" t="s">
        <v>6902</v>
      </c>
      <c r="D2326" s="6">
        <v>4.7505626252076401E-6</v>
      </c>
      <c r="E2326" s="6">
        <v>4.2698281718909702E-6</v>
      </c>
      <c r="F2326" s="6">
        <v>4.99390687100063E-6</v>
      </c>
      <c r="G2326" s="6">
        <v>4.8099795172656302E-6</v>
      </c>
      <c r="H2326" s="4" t="s">
        <v>19</v>
      </c>
      <c r="I2326" s="4" t="s">
        <v>19</v>
      </c>
      <c r="J2326" s="4" t="s">
        <v>19</v>
      </c>
      <c r="K2326" s="4" t="s">
        <v>19</v>
      </c>
      <c r="L2326" s="4" t="s">
        <v>19</v>
      </c>
      <c r="M2326" s="4" t="s">
        <v>19</v>
      </c>
      <c r="N2326" s="4" t="b">
        <f>_xlfn.XLOOKUP(Table2[[#This Row],[Protein]],Table3[name],Table3[subloc_assigned],"")&lt;&gt;""</f>
        <v>0</v>
      </c>
      <c r="O2326" s="6" t="str" cm="1">
        <f t="array" ref="O2326">IF(Table2[[#This Row],[modeled?]]," "&amp;_xlfn.TEXTJOIN(" ",FALSE,_xlfn._xlws.FILTER(Table3[subloc_assigned],Table3[name]=Table2[[#This Row],[Protein]],""))&amp;" ","")</f>
        <v/>
      </c>
      <c r="P2326" s="6" t="b">
        <f>OR(ISNUMBER(FIND(" m ",Table2[[#This Row],[loc?]])),ISNUMBER(FIND(" mm ",Table2[[#This Row],[loc?]])))</f>
        <v>0</v>
      </c>
      <c r="Q2326" s="6" t="b">
        <f>AND(OR(ISNUMBER(FIND(" m ",Table2[[#This Row],[loc?]])),ISNUMBER(FIND(" mm ",Table2[[#This Row],[loc?]]))),SUBSTITUTE(SUBSTITUTE(Table2[[#This Row],[loc?]]," m ","")," mm ","")="")</f>
        <v>0</v>
      </c>
      <c r="R2326" s="36" cm="1">
        <f t="array" ref="R2326">AVERAGE(IF(Table2[[#This Row],[Min_aerobic_1]:[Min_aerobic_2]]="NA",0,Table2[[#This Row],[Min_aerobic_1]:[Min_aerobic_2]]))</f>
        <v>4.5101953985493052E-6</v>
      </c>
    </row>
    <row r="2327" spans="1:18" x14ac:dyDescent="0.35">
      <c r="A2327" s="4" t="s">
        <v>6903</v>
      </c>
      <c r="B2327" s="4" t="s">
        <v>6904</v>
      </c>
      <c r="C2327" s="4" t="s">
        <v>6905</v>
      </c>
      <c r="D2327" s="6">
        <v>6.3410449558429999E-6</v>
      </c>
      <c r="E2327" s="6">
        <v>6.3876048530554902E-6</v>
      </c>
      <c r="F2327" s="6">
        <v>7.4637450451269499E-6</v>
      </c>
      <c r="G2327" s="6">
        <v>5.7298019295604701E-6</v>
      </c>
      <c r="H2327" s="6">
        <v>7.2168062288236796E-6</v>
      </c>
      <c r="I2327" s="6">
        <v>6.4531681070517096E-6</v>
      </c>
      <c r="J2327" s="6">
        <v>8.7582993054539597E-6</v>
      </c>
      <c r="K2327" s="6">
        <v>7.7451090651929303E-6</v>
      </c>
      <c r="L2327" s="6">
        <v>7.3687473652503499E-6</v>
      </c>
      <c r="M2327" s="6">
        <v>8.0329563514290999E-6</v>
      </c>
      <c r="N2327" s="4" t="b">
        <f>_xlfn.XLOOKUP(Table2[[#This Row],[Protein]],Table3[name],Table3[subloc_assigned],"")&lt;&gt;""</f>
        <v>1</v>
      </c>
      <c r="O2327" s="6" t="str" cm="1">
        <f t="array" ref="O2327">IF(Table2[[#This Row],[modeled?]]," "&amp;_xlfn.TEXTJOIN(" ",FALSE,_xlfn._xlws.FILTER(Table3[subloc_assigned],Table3[name]=Table2[[#This Row],[Protein]],""))&amp;" ","")</f>
        <v xml:space="preserve"> c </v>
      </c>
      <c r="P2327" s="6" t="b">
        <f>OR(ISNUMBER(FIND(" m ",Table2[[#This Row],[loc?]])),ISNUMBER(FIND(" mm ",Table2[[#This Row],[loc?]])))</f>
        <v>0</v>
      </c>
      <c r="Q2327" s="6" t="b">
        <f>AND(OR(ISNUMBER(FIND(" m ",Table2[[#This Row],[loc?]])),ISNUMBER(FIND(" mm ",Table2[[#This Row],[loc?]]))),SUBSTITUTE(SUBSTITUTE(Table2[[#This Row],[loc?]]," m ","")," mm ","")="")</f>
        <v>0</v>
      </c>
      <c r="R2327" s="36" cm="1">
        <f t="array" ref="R2327">AVERAGE(IF(Table2[[#This Row],[Min_aerobic_1]:[Min_aerobic_2]]="NA",0,Table2[[#This Row],[Min_aerobic_1]:[Min_aerobic_2]]))</f>
        <v>6.364324904449245E-6</v>
      </c>
    </row>
    <row r="2328" spans="1:18" x14ac:dyDescent="0.35">
      <c r="A2328" s="4" t="s">
        <v>6906</v>
      </c>
      <c r="B2328" s="4" t="s">
        <v>6907</v>
      </c>
      <c r="C2328" s="4" t="s">
        <v>6908</v>
      </c>
      <c r="D2328" s="6">
        <v>9.95260032485761E-7</v>
      </c>
      <c r="E2328" s="6">
        <v>1.0041270387118599E-6</v>
      </c>
      <c r="F2328" s="6">
        <v>8.1978118006797799E-7</v>
      </c>
      <c r="G2328" s="6">
        <v>8.4866248120873801E-7</v>
      </c>
      <c r="H2328" s="6">
        <v>1.08331294844916E-6</v>
      </c>
      <c r="I2328" s="6">
        <v>9.0311542554296901E-7</v>
      </c>
      <c r="J2328" s="6">
        <v>1.34389894897024E-6</v>
      </c>
      <c r="K2328" s="6">
        <v>1.59316400924376E-6</v>
      </c>
      <c r="L2328" s="6">
        <v>1.37030339609184E-6</v>
      </c>
      <c r="M2328" s="6">
        <v>1.2321853587876901E-6</v>
      </c>
      <c r="N2328" s="4" t="b">
        <f>_xlfn.XLOOKUP(Table2[[#This Row],[Protein]],Table3[name],Table3[subloc_assigned],"")&lt;&gt;""</f>
        <v>1</v>
      </c>
      <c r="O2328" s="6" t="str" cm="1">
        <f t="array" ref="O2328">IF(Table2[[#This Row],[modeled?]]," "&amp;_xlfn.TEXTJOIN(" ",FALSE,_xlfn._xlws.FILTER(Table3[subloc_assigned],Table3[name]=Table2[[#This Row],[Protein]],""))&amp;" ","")</f>
        <v xml:space="preserve"> vm </v>
      </c>
      <c r="P2328" s="6" t="b">
        <f>OR(ISNUMBER(FIND(" m ",Table2[[#This Row],[loc?]])),ISNUMBER(FIND(" mm ",Table2[[#This Row],[loc?]])))</f>
        <v>0</v>
      </c>
      <c r="Q2328" s="6" t="b">
        <f>AND(OR(ISNUMBER(FIND(" m ",Table2[[#This Row],[loc?]])),ISNUMBER(FIND(" mm ",Table2[[#This Row],[loc?]]))),SUBSTITUTE(SUBSTITUTE(Table2[[#This Row],[loc?]]," m ","")," mm ","")="")</f>
        <v>0</v>
      </c>
      <c r="R2328" s="36" cm="1">
        <f t="array" ref="R2328">AVERAGE(IF(Table2[[#This Row],[Min_aerobic_1]:[Min_aerobic_2]]="NA",0,Table2[[#This Row],[Min_aerobic_1]:[Min_aerobic_2]]))</f>
        <v>9.9969353559881046E-7</v>
      </c>
    </row>
    <row r="2329" spans="1:18" x14ac:dyDescent="0.35">
      <c r="A2329" s="4" t="s">
        <v>6909</v>
      </c>
      <c r="B2329" s="4" t="s">
        <v>6910</v>
      </c>
      <c r="C2329" s="4" t="s">
        <v>6911</v>
      </c>
      <c r="D2329" s="6">
        <v>4.3079941443436398E-5</v>
      </c>
      <c r="E2329" s="6">
        <v>4.2073427299671099E-5</v>
      </c>
      <c r="F2329" s="6">
        <v>4.0272378623401102E-5</v>
      </c>
      <c r="G2329" s="6">
        <v>4.17851602024261E-5</v>
      </c>
      <c r="H2329" s="6">
        <v>2.6229309060204199E-5</v>
      </c>
      <c r="I2329" s="6">
        <v>6.0195331278063501E-6</v>
      </c>
      <c r="J2329" s="6">
        <v>1.47868810768921E-5</v>
      </c>
      <c r="K2329" s="6">
        <v>4.1543196209753203E-5</v>
      </c>
      <c r="L2329" s="6">
        <v>4.1276717029112797E-5</v>
      </c>
      <c r="M2329" s="6">
        <v>6.6755155408282702E-6</v>
      </c>
      <c r="N2329" s="4" t="b">
        <f>_xlfn.XLOOKUP(Table2[[#This Row],[Protein]],Table3[name],Table3[subloc_assigned],"")&lt;&gt;""</f>
        <v>0</v>
      </c>
      <c r="O2329" s="6" t="str" cm="1">
        <f t="array" ref="O2329">IF(Table2[[#This Row],[modeled?]]," "&amp;_xlfn.TEXTJOIN(" ",FALSE,_xlfn._xlws.FILTER(Table3[subloc_assigned],Table3[name]=Table2[[#This Row],[Protein]],""))&amp;" ","")</f>
        <v/>
      </c>
      <c r="P2329" s="6" t="b">
        <f>OR(ISNUMBER(FIND(" m ",Table2[[#This Row],[loc?]])),ISNUMBER(FIND(" mm ",Table2[[#This Row],[loc?]])))</f>
        <v>0</v>
      </c>
      <c r="Q2329" s="6" t="b">
        <f>AND(OR(ISNUMBER(FIND(" m ",Table2[[#This Row],[loc?]])),ISNUMBER(FIND(" mm ",Table2[[#This Row],[loc?]]))),SUBSTITUTE(SUBSTITUTE(Table2[[#This Row],[loc?]]," m ","")," mm ","")="")</f>
        <v>0</v>
      </c>
      <c r="R2329" s="36" cm="1">
        <f t="array" ref="R2329">AVERAGE(IF(Table2[[#This Row],[Min_aerobic_1]:[Min_aerobic_2]]="NA",0,Table2[[#This Row],[Min_aerobic_1]:[Min_aerobic_2]]))</f>
        <v>4.2576684371553751E-5</v>
      </c>
    </row>
    <row r="2330" spans="1:18" x14ac:dyDescent="0.35">
      <c r="A2330" s="4" t="s">
        <v>6912</v>
      </c>
      <c r="B2330" s="4" t="s">
        <v>6913</v>
      </c>
      <c r="C2330" s="4" t="s">
        <v>6914</v>
      </c>
      <c r="D2330" s="4" t="s">
        <v>19</v>
      </c>
      <c r="E2330" s="4" t="s">
        <v>19</v>
      </c>
      <c r="F2330" s="4" t="s">
        <v>19</v>
      </c>
      <c r="G2330" s="4" t="s">
        <v>19</v>
      </c>
      <c r="H2330" s="6">
        <v>8.1542900166460593E-6</v>
      </c>
      <c r="I2330" s="6">
        <v>8.2347200142763802E-6</v>
      </c>
      <c r="J2330" s="6">
        <v>8.5996174337558598E-6</v>
      </c>
      <c r="K2330" s="6">
        <v>7.3967399520524499E-6</v>
      </c>
      <c r="L2330" s="6">
        <v>8.3969542890165204E-6</v>
      </c>
      <c r="M2330" s="6">
        <v>7.5501645699063497E-6</v>
      </c>
      <c r="N2330" s="4" t="b">
        <f>_xlfn.XLOOKUP(Table2[[#This Row],[Protein]],Table3[name],Table3[subloc_assigned],"")&lt;&gt;""</f>
        <v>0</v>
      </c>
      <c r="O2330" s="6" t="str" cm="1">
        <f t="array" ref="O2330">IF(Table2[[#This Row],[modeled?]]," "&amp;_xlfn.TEXTJOIN(" ",FALSE,_xlfn._xlws.FILTER(Table3[subloc_assigned],Table3[name]=Table2[[#This Row],[Protein]],""))&amp;" ","")</f>
        <v/>
      </c>
      <c r="P2330" s="6" t="b">
        <f>OR(ISNUMBER(FIND(" m ",Table2[[#This Row],[loc?]])),ISNUMBER(FIND(" mm ",Table2[[#This Row],[loc?]])))</f>
        <v>0</v>
      </c>
      <c r="Q2330" s="6" t="b">
        <f>AND(OR(ISNUMBER(FIND(" m ",Table2[[#This Row],[loc?]])),ISNUMBER(FIND(" mm ",Table2[[#This Row],[loc?]]))),SUBSTITUTE(SUBSTITUTE(Table2[[#This Row],[loc?]]," m ","")," mm ","")="")</f>
        <v>0</v>
      </c>
      <c r="R2330" s="36" cm="1">
        <f t="array" ref="R2330">AVERAGE(IF(Table2[[#This Row],[Min_aerobic_1]:[Min_aerobic_2]]="NA",0,Table2[[#This Row],[Min_aerobic_1]:[Min_aerobic_2]]))</f>
        <v>0</v>
      </c>
    </row>
    <row r="2331" spans="1:18" x14ac:dyDescent="0.35">
      <c r="A2331" s="4" t="s">
        <v>6915</v>
      </c>
      <c r="B2331" s="4" t="s">
        <v>6916</v>
      </c>
      <c r="C2331" s="4" t="s">
        <v>6917</v>
      </c>
      <c r="D2331" s="6">
        <v>3.5104793121065102E-6</v>
      </c>
      <c r="E2331" s="6">
        <v>2.3223309262565802E-6</v>
      </c>
      <c r="F2331" s="6">
        <v>3.0855410879655701E-6</v>
      </c>
      <c r="G2331" s="6">
        <v>2.2942204070423999E-6</v>
      </c>
      <c r="H2331" s="6">
        <v>1.0872372718334E-5</v>
      </c>
      <c r="I2331" s="6">
        <v>1.0591567451338299E-5</v>
      </c>
      <c r="J2331" s="6">
        <v>1.1784477800792999E-5</v>
      </c>
      <c r="K2331" s="6">
        <v>1.27090835656372E-5</v>
      </c>
      <c r="L2331" s="6">
        <v>1.3075497359820499E-5</v>
      </c>
      <c r="M2331" s="6">
        <v>1.32126160075863E-5</v>
      </c>
      <c r="N2331" s="4" t="b">
        <f>_xlfn.XLOOKUP(Table2[[#This Row],[Protein]],Table3[name],Table3[subloc_assigned],"")&lt;&gt;""</f>
        <v>0</v>
      </c>
      <c r="O2331" s="6" t="str" cm="1">
        <f t="array" ref="O2331">IF(Table2[[#This Row],[modeled?]]," "&amp;_xlfn.TEXTJOIN(" ",FALSE,_xlfn._xlws.FILTER(Table3[subloc_assigned],Table3[name]=Table2[[#This Row],[Protein]],""))&amp;" ","")</f>
        <v/>
      </c>
      <c r="P2331" s="6" t="b">
        <f>OR(ISNUMBER(FIND(" m ",Table2[[#This Row],[loc?]])),ISNUMBER(FIND(" mm ",Table2[[#This Row],[loc?]])))</f>
        <v>0</v>
      </c>
      <c r="Q2331" s="6" t="b">
        <f>AND(OR(ISNUMBER(FIND(" m ",Table2[[#This Row],[loc?]])),ISNUMBER(FIND(" mm ",Table2[[#This Row],[loc?]]))),SUBSTITUTE(SUBSTITUTE(Table2[[#This Row],[loc?]]," m ","")," mm ","")="")</f>
        <v>0</v>
      </c>
      <c r="R2331" s="36" cm="1">
        <f t="array" ref="R2331">AVERAGE(IF(Table2[[#This Row],[Min_aerobic_1]:[Min_aerobic_2]]="NA",0,Table2[[#This Row],[Min_aerobic_1]:[Min_aerobic_2]]))</f>
        <v>2.9164051191815452E-6</v>
      </c>
    </row>
    <row r="2332" spans="1:18" x14ac:dyDescent="0.35">
      <c r="A2332" s="4" t="s">
        <v>6918</v>
      </c>
      <c r="B2332" s="4" t="s">
        <v>6919</v>
      </c>
      <c r="C2332" s="4" t="s">
        <v>6920</v>
      </c>
      <c r="D2332" s="6">
        <v>8.4707188832305804E-7</v>
      </c>
      <c r="E2332" s="6">
        <v>1.08589101513908E-6</v>
      </c>
      <c r="F2332" s="6">
        <v>8.89115142373828E-7</v>
      </c>
      <c r="G2332" s="6">
        <v>7.8997691821697297E-7</v>
      </c>
      <c r="H2332" s="6">
        <v>6.6988378533275105E-7</v>
      </c>
      <c r="I2332" s="6">
        <v>7.0803550364604005E-7</v>
      </c>
      <c r="J2332" s="6">
        <v>7.6493803912375903E-7</v>
      </c>
      <c r="K2332" s="6">
        <v>7.5128534763243102E-7</v>
      </c>
      <c r="L2332" s="6">
        <v>7.3685759937904896E-7</v>
      </c>
      <c r="M2332" s="6">
        <v>7.4733906291471803E-7</v>
      </c>
      <c r="N2332" s="4" t="b">
        <f>_xlfn.XLOOKUP(Table2[[#This Row],[Protein]],Table3[name],Table3[subloc_assigned],"")&lt;&gt;""</f>
        <v>0</v>
      </c>
      <c r="O2332" s="6" t="str" cm="1">
        <f t="array" ref="O2332">IF(Table2[[#This Row],[modeled?]]," "&amp;_xlfn.TEXTJOIN(" ",FALSE,_xlfn._xlws.FILTER(Table3[subloc_assigned],Table3[name]=Table2[[#This Row],[Protein]],""))&amp;" ","")</f>
        <v/>
      </c>
      <c r="P2332" s="6" t="b">
        <f>OR(ISNUMBER(FIND(" m ",Table2[[#This Row],[loc?]])),ISNUMBER(FIND(" mm ",Table2[[#This Row],[loc?]])))</f>
        <v>0</v>
      </c>
      <c r="Q2332" s="6" t="b">
        <f>AND(OR(ISNUMBER(FIND(" m ",Table2[[#This Row],[loc?]])),ISNUMBER(FIND(" mm ",Table2[[#This Row],[loc?]]))),SUBSTITUTE(SUBSTITUTE(Table2[[#This Row],[loc?]]," m ","")," mm ","")="")</f>
        <v>0</v>
      </c>
      <c r="R2332" s="36" cm="1">
        <f t="array" ref="R2332">AVERAGE(IF(Table2[[#This Row],[Min_aerobic_1]:[Min_aerobic_2]]="NA",0,Table2[[#This Row],[Min_aerobic_1]:[Min_aerobic_2]]))</f>
        <v>9.6648145173106898E-7</v>
      </c>
    </row>
    <row r="2333" spans="1:18" x14ac:dyDescent="0.35">
      <c r="A2333" s="4" t="s">
        <v>6921</v>
      </c>
      <c r="B2333" s="4" t="s">
        <v>6922</v>
      </c>
      <c r="C2333" s="4" t="s">
        <v>6923</v>
      </c>
      <c r="D2333" s="6">
        <v>4.8330310398478899E-6</v>
      </c>
      <c r="E2333" s="6">
        <v>5.9695799567193403E-6</v>
      </c>
      <c r="F2333" s="6">
        <v>5.6898029555126599E-6</v>
      </c>
      <c r="G2333" s="6">
        <v>5.8482608248810402E-6</v>
      </c>
      <c r="H2333" s="6">
        <v>2.7746795586793298E-6</v>
      </c>
      <c r="I2333" s="6">
        <v>2.8033860014556301E-6</v>
      </c>
      <c r="J2333" s="6">
        <v>3.0493746566306299E-6</v>
      </c>
      <c r="K2333" s="6">
        <v>3.3680604302504802E-6</v>
      </c>
      <c r="L2333" s="6">
        <v>3.54750249025549E-6</v>
      </c>
      <c r="M2333" s="6">
        <v>3.57520028530602E-6</v>
      </c>
      <c r="N2333" s="4" t="b">
        <f>_xlfn.XLOOKUP(Table2[[#This Row],[Protein]],Table3[name],Table3[subloc_assigned],"")&lt;&gt;""</f>
        <v>0</v>
      </c>
      <c r="O2333" s="6" t="str" cm="1">
        <f t="array" ref="O2333">IF(Table2[[#This Row],[modeled?]]," "&amp;_xlfn.TEXTJOIN(" ",FALSE,_xlfn._xlws.FILTER(Table3[subloc_assigned],Table3[name]=Table2[[#This Row],[Protein]],""))&amp;" ","")</f>
        <v/>
      </c>
      <c r="P2333" s="6" t="b">
        <f>OR(ISNUMBER(FIND(" m ",Table2[[#This Row],[loc?]])),ISNUMBER(FIND(" mm ",Table2[[#This Row],[loc?]])))</f>
        <v>0</v>
      </c>
      <c r="Q2333" s="6" t="b">
        <f>AND(OR(ISNUMBER(FIND(" m ",Table2[[#This Row],[loc?]])),ISNUMBER(FIND(" mm ",Table2[[#This Row],[loc?]]))),SUBSTITUTE(SUBSTITUTE(Table2[[#This Row],[loc?]]," m ","")," mm ","")="")</f>
        <v>0</v>
      </c>
      <c r="R2333" s="36" cm="1">
        <f t="array" ref="R2333">AVERAGE(IF(Table2[[#This Row],[Min_aerobic_1]:[Min_aerobic_2]]="NA",0,Table2[[#This Row],[Min_aerobic_1]:[Min_aerobic_2]]))</f>
        <v>5.4013054982836151E-6</v>
      </c>
    </row>
    <row r="2334" spans="1:18" x14ac:dyDescent="0.35">
      <c r="A2334" s="4" t="s">
        <v>6924</v>
      </c>
      <c r="B2334" s="4" t="s">
        <v>6925</v>
      </c>
      <c r="C2334" s="4" t="s">
        <v>6926</v>
      </c>
      <c r="D2334" s="6">
        <v>4.2695621072971301E-5</v>
      </c>
      <c r="E2334" s="6">
        <v>3.3573882182882102E-5</v>
      </c>
      <c r="F2334" s="6">
        <v>4.3286536444621301E-5</v>
      </c>
      <c r="G2334" s="6">
        <v>4.1060995318935401E-5</v>
      </c>
      <c r="H2334" s="6">
        <v>3.13367450155287E-5</v>
      </c>
      <c r="I2334" s="6">
        <v>3.1601521908566397E-5</v>
      </c>
      <c r="J2334" s="6">
        <v>3.3118375542343198E-5</v>
      </c>
      <c r="K2334" s="6">
        <v>3.08541956506563E-5</v>
      </c>
      <c r="L2334" s="6">
        <v>3.38272757347392E-5</v>
      </c>
      <c r="M2334" s="6">
        <v>3.4994216290360199E-5</v>
      </c>
      <c r="N2334" s="4" t="b">
        <f>_xlfn.XLOOKUP(Table2[[#This Row],[Protein]],Table3[name],Table3[subloc_assigned],"")&lt;&gt;""</f>
        <v>0</v>
      </c>
      <c r="O2334" s="6" t="str" cm="1">
        <f t="array" ref="O2334">IF(Table2[[#This Row],[modeled?]]," "&amp;_xlfn.TEXTJOIN(" ",FALSE,_xlfn._xlws.FILTER(Table3[subloc_assigned],Table3[name]=Table2[[#This Row],[Protein]],""))&amp;" ","")</f>
        <v/>
      </c>
      <c r="P2334" s="6" t="b">
        <f>OR(ISNUMBER(FIND(" m ",Table2[[#This Row],[loc?]])),ISNUMBER(FIND(" mm ",Table2[[#This Row],[loc?]])))</f>
        <v>0</v>
      </c>
      <c r="Q2334" s="6" t="b">
        <f>AND(OR(ISNUMBER(FIND(" m ",Table2[[#This Row],[loc?]])),ISNUMBER(FIND(" mm ",Table2[[#This Row],[loc?]]))),SUBSTITUTE(SUBSTITUTE(Table2[[#This Row],[loc?]]," m ","")," mm ","")="")</f>
        <v>0</v>
      </c>
      <c r="R2334" s="36" cm="1">
        <f t="array" ref="R2334">AVERAGE(IF(Table2[[#This Row],[Min_aerobic_1]:[Min_aerobic_2]]="NA",0,Table2[[#This Row],[Min_aerobic_1]:[Min_aerobic_2]]))</f>
        <v>3.8134751627926698E-5</v>
      </c>
    </row>
    <row r="2335" spans="1:18" x14ac:dyDescent="0.35">
      <c r="A2335" s="4" t="s">
        <v>6927</v>
      </c>
      <c r="B2335" s="4" t="s">
        <v>6928</v>
      </c>
      <c r="C2335" s="4" t="s">
        <v>6929</v>
      </c>
      <c r="D2335" s="4">
        <v>1.09487464759583E-4</v>
      </c>
      <c r="E2335" s="6">
        <v>8.3744819428119505E-5</v>
      </c>
      <c r="F2335" s="6">
        <v>7.1798567771940201E-5</v>
      </c>
      <c r="G2335" s="6">
        <v>6.5182354156261094E-5</v>
      </c>
      <c r="H2335" s="4">
        <v>1.4804435280536699E-4</v>
      </c>
      <c r="I2335" s="4">
        <v>1.51397631719666E-4</v>
      </c>
      <c r="J2335" s="4">
        <v>1.4960852753085501E-4</v>
      </c>
      <c r="K2335" s="4">
        <v>1.0852378181103899E-4</v>
      </c>
      <c r="L2335" s="4">
        <v>1.1680541608873101E-4</v>
      </c>
      <c r="M2335" s="4">
        <v>1.1352922800544799E-4</v>
      </c>
      <c r="N2335" s="4" t="b">
        <f>_xlfn.XLOOKUP(Table2[[#This Row],[Protein]],Table3[name],Table3[subloc_assigned],"")&lt;&gt;""</f>
        <v>1</v>
      </c>
      <c r="O2335" s="6" t="str" cm="1">
        <f t="array" ref="O2335">IF(Table2[[#This Row],[modeled?]]," "&amp;_xlfn.TEXTJOIN(" ",FALSE,_xlfn._xlws.FILTER(Table3[subloc_assigned],Table3[name]=Table2[[#This Row],[Protein]],""))&amp;" ","")</f>
        <v xml:space="preserve"> c </v>
      </c>
      <c r="P2335" s="6" t="b">
        <f>OR(ISNUMBER(FIND(" m ",Table2[[#This Row],[loc?]])),ISNUMBER(FIND(" mm ",Table2[[#This Row],[loc?]])))</f>
        <v>0</v>
      </c>
      <c r="Q2335" s="6" t="b">
        <f>AND(OR(ISNUMBER(FIND(" m ",Table2[[#This Row],[loc?]])),ISNUMBER(FIND(" mm ",Table2[[#This Row],[loc?]]))),SUBSTITUTE(SUBSTITUTE(Table2[[#This Row],[loc?]]," m ","")," mm ","")="")</f>
        <v>0</v>
      </c>
      <c r="R2335" s="36" cm="1">
        <f t="array" ref="R2335">AVERAGE(IF(Table2[[#This Row],[Min_aerobic_1]:[Min_aerobic_2]]="NA",0,Table2[[#This Row],[Min_aerobic_1]:[Min_aerobic_2]]))</f>
        <v>9.661614209385125E-5</v>
      </c>
    </row>
    <row r="2336" spans="1:18" x14ac:dyDescent="0.35">
      <c r="A2336" s="4" t="s">
        <v>6930</v>
      </c>
      <c r="B2336" s="4" t="s">
        <v>6931</v>
      </c>
      <c r="C2336" s="4" t="s">
        <v>6932</v>
      </c>
      <c r="D2336" s="6">
        <v>2.2416798525589302E-6</v>
      </c>
      <c r="E2336" s="6">
        <v>1.7683558211006701E-6</v>
      </c>
      <c r="F2336" s="6">
        <v>2.0761980495950501E-6</v>
      </c>
      <c r="G2336" s="6">
        <v>2.0853736493797401E-6</v>
      </c>
      <c r="H2336" s="6">
        <v>3.38297977237031E-6</v>
      </c>
      <c r="I2336" s="6">
        <v>3.2310907669386701E-6</v>
      </c>
      <c r="J2336" s="6">
        <v>3.41246563134437E-6</v>
      </c>
      <c r="K2336" s="6">
        <v>3.4016124200335399E-6</v>
      </c>
      <c r="L2336" s="6">
        <v>3.5230048290132002E-6</v>
      </c>
      <c r="M2336" s="6">
        <v>3.6380968791737198E-6</v>
      </c>
      <c r="N2336" s="4" t="b">
        <f>_xlfn.XLOOKUP(Table2[[#This Row],[Protein]],Table3[name],Table3[subloc_assigned],"")&lt;&gt;""</f>
        <v>0</v>
      </c>
      <c r="O2336" s="6" t="str" cm="1">
        <f t="array" ref="O2336">IF(Table2[[#This Row],[modeled?]]," "&amp;_xlfn.TEXTJOIN(" ",FALSE,_xlfn._xlws.FILTER(Table3[subloc_assigned],Table3[name]=Table2[[#This Row],[Protein]],""))&amp;" ","")</f>
        <v/>
      </c>
      <c r="P2336" s="6" t="b">
        <f>OR(ISNUMBER(FIND(" m ",Table2[[#This Row],[loc?]])),ISNUMBER(FIND(" mm ",Table2[[#This Row],[loc?]])))</f>
        <v>0</v>
      </c>
      <c r="Q2336" s="6" t="b">
        <f>AND(OR(ISNUMBER(FIND(" m ",Table2[[#This Row],[loc?]])),ISNUMBER(FIND(" mm ",Table2[[#This Row],[loc?]]))),SUBSTITUTE(SUBSTITUTE(Table2[[#This Row],[loc?]]," m ","")," mm ","")="")</f>
        <v>0</v>
      </c>
      <c r="R2336" s="36" cm="1">
        <f t="array" ref="R2336">AVERAGE(IF(Table2[[#This Row],[Min_aerobic_1]:[Min_aerobic_2]]="NA",0,Table2[[#This Row],[Min_aerobic_1]:[Min_aerobic_2]]))</f>
        <v>2.0050178368298002E-6</v>
      </c>
    </row>
    <row r="2337" spans="1:18" x14ac:dyDescent="0.35">
      <c r="A2337" s="4" t="s">
        <v>6933</v>
      </c>
      <c r="B2337" s="4" t="s">
        <v>6934</v>
      </c>
      <c r="C2337" s="4" t="s">
        <v>6935</v>
      </c>
      <c r="D2337" s="6">
        <v>2.63175351283801E-5</v>
      </c>
      <c r="E2337" s="6">
        <v>3.1388949095634602E-5</v>
      </c>
      <c r="F2337" s="6">
        <v>3.1930868443928899E-5</v>
      </c>
      <c r="G2337" s="6">
        <v>3.01409797248001E-5</v>
      </c>
      <c r="H2337" s="6">
        <v>1.0015475325049701E-5</v>
      </c>
      <c r="I2337" s="6">
        <v>9.7913542574283204E-6</v>
      </c>
      <c r="J2337" s="6">
        <v>1.0253879750255201E-5</v>
      </c>
      <c r="K2337" s="6">
        <v>1.0401694610097099E-5</v>
      </c>
      <c r="L2337" s="6">
        <v>1.09499448407021E-5</v>
      </c>
      <c r="M2337" s="6">
        <v>1.0780308946948401E-5</v>
      </c>
      <c r="N2337" s="4" t="b">
        <f>_xlfn.XLOOKUP(Table2[[#This Row],[Protein]],Table3[name],Table3[subloc_assigned],"")&lt;&gt;""</f>
        <v>1</v>
      </c>
      <c r="O2337" s="6" t="str" cm="1">
        <f t="array" ref="O2337">IF(Table2[[#This Row],[modeled?]]," "&amp;_xlfn.TEXTJOIN(" ",FALSE,_xlfn._xlws.FILTER(Table3[subloc_assigned],Table3[name]=Table2[[#This Row],[Protein]],""))&amp;" ","")</f>
        <v xml:space="preserve"> m </v>
      </c>
      <c r="P2337" s="6" t="b">
        <f>OR(ISNUMBER(FIND(" m ",Table2[[#This Row],[loc?]])),ISNUMBER(FIND(" mm ",Table2[[#This Row],[loc?]])))</f>
        <v>1</v>
      </c>
      <c r="Q2337" s="6" t="b">
        <f>AND(OR(ISNUMBER(FIND(" m ",Table2[[#This Row],[loc?]])),ISNUMBER(FIND(" mm ",Table2[[#This Row],[loc?]]))),SUBSTITUTE(SUBSTITUTE(Table2[[#This Row],[loc?]]," m ","")," mm ","")="")</f>
        <v>1</v>
      </c>
      <c r="R2337" s="36" cm="1">
        <f t="array" ref="R2337">AVERAGE(IF(Table2[[#This Row],[Min_aerobic_1]:[Min_aerobic_2]]="NA",0,Table2[[#This Row],[Min_aerobic_1]:[Min_aerobic_2]]))</f>
        <v>2.8853242112007353E-5</v>
      </c>
    </row>
    <row r="2338" spans="1:18" x14ac:dyDescent="0.35">
      <c r="A2338" s="4" t="s">
        <v>6936</v>
      </c>
      <c r="B2338" s="4" t="s">
        <v>6937</v>
      </c>
      <c r="C2338" s="4" t="s">
        <v>6938</v>
      </c>
      <c r="D2338" s="4">
        <v>1.02069224733326E-4</v>
      </c>
      <c r="E2338" s="6">
        <v>7.5288548295830601E-5</v>
      </c>
      <c r="F2338" s="4">
        <v>1.1696940804774101E-4</v>
      </c>
      <c r="G2338" s="4">
        <v>1.18631133023666E-4</v>
      </c>
      <c r="H2338" s="4">
        <v>1.13298773792368E-4</v>
      </c>
      <c r="I2338" s="4">
        <v>1.08377864247687E-4</v>
      </c>
      <c r="J2338" s="4">
        <v>1.15831574221861E-4</v>
      </c>
      <c r="K2338" s="4">
        <v>1.20049490579346E-4</v>
      </c>
      <c r="L2338" s="4">
        <v>1.30527774524275E-4</v>
      </c>
      <c r="M2338" s="4">
        <v>1.3506475365278201E-4</v>
      </c>
      <c r="N2338" s="4" t="b">
        <f>_xlfn.XLOOKUP(Table2[[#This Row],[Protein]],Table3[name],Table3[subloc_assigned],"")&lt;&gt;""</f>
        <v>0</v>
      </c>
      <c r="O2338" s="6" t="str" cm="1">
        <f t="array" ref="O2338">IF(Table2[[#This Row],[modeled?]]," "&amp;_xlfn.TEXTJOIN(" ",FALSE,_xlfn._xlws.FILTER(Table3[subloc_assigned],Table3[name]=Table2[[#This Row],[Protein]],""))&amp;" ","")</f>
        <v/>
      </c>
      <c r="P2338" s="6" t="b">
        <f>OR(ISNUMBER(FIND(" m ",Table2[[#This Row],[loc?]])),ISNUMBER(FIND(" mm ",Table2[[#This Row],[loc?]])))</f>
        <v>0</v>
      </c>
      <c r="Q2338" s="6" t="b">
        <f>AND(OR(ISNUMBER(FIND(" m ",Table2[[#This Row],[loc?]])),ISNUMBER(FIND(" mm ",Table2[[#This Row],[loc?]]))),SUBSTITUTE(SUBSTITUTE(Table2[[#This Row],[loc?]]," m ","")," mm ","")="")</f>
        <v>0</v>
      </c>
      <c r="R2338" s="36" cm="1">
        <f t="array" ref="R2338">AVERAGE(IF(Table2[[#This Row],[Min_aerobic_1]:[Min_aerobic_2]]="NA",0,Table2[[#This Row],[Min_aerobic_1]:[Min_aerobic_2]]))</f>
        <v>8.8678886514578293E-5</v>
      </c>
    </row>
    <row r="2339" spans="1:18" x14ac:dyDescent="0.35">
      <c r="A2339" s="4" t="s">
        <v>6939</v>
      </c>
      <c r="B2339" s="4" t="s">
        <v>6940</v>
      </c>
      <c r="C2339" s="4" t="s">
        <v>6941</v>
      </c>
      <c r="D2339" s="6">
        <v>4.86520754898503E-5</v>
      </c>
      <c r="E2339" s="6">
        <v>3.94158777208111E-5</v>
      </c>
      <c r="F2339" s="6">
        <v>5.0894570102317599E-5</v>
      </c>
      <c r="G2339" s="6">
        <v>5.01797693895877E-5</v>
      </c>
      <c r="H2339" s="6">
        <v>5.5817059424783898E-5</v>
      </c>
      <c r="I2339" s="6">
        <v>5.7904374047691001E-5</v>
      </c>
      <c r="J2339" s="6">
        <v>6.0078095910210597E-5</v>
      </c>
      <c r="K2339" s="6">
        <v>5.96489109741711E-5</v>
      </c>
      <c r="L2339" s="6">
        <v>6.2960568747051103E-5</v>
      </c>
      <c r="M2339" s="6">
        <v>6.3310541140819006E-5</v>
      </c>
      <c r="N2339" s="4" t="b">
        <f>_xlfn.XLOOKUP(Table2[[#This Row],[Protein]],Table3[name],Table3[subloc_assigned],"")&lt;&gt;""</f>
        <v>0</v>
      </c>
      <c r="O2339" s="6" t="str" cm="1">
        <f t="array" ref="O2339">IF(Table2[[#This Row],[modeled?]]," "&amp;_xlfn.TEXTJOIN(" ",FALSE,_xlfn._xlws.FILTER(Table3[subloc_assigned],Table3[name]=Table2[[#This Row],[Protein]],""))&amp;" ","")</f>
        <v/>
      </c>
      <c r="P2339" s="6" t="b">
        <f>OR(ISNUMBER(FIND(" m ",Table2[[#This Row],[loc?]])),ISNUMBER(FIND(" mm ",Table2[[#This Row],[loc?]])))</f>
        <v>0</v>
      </c>
      <c r="Q2339" s="6" t="b">
        <f>AND(OR(ISNUMBER(FIND(" m ",Table2[[#This Row],[loc?]])),ISNUMBER(FIND(" mm ",Table2[[#This Row],[loc?]]))),SUBSTITUTE(SUBSTITUTE(Table2[[#This Row],[loc?]]," m ","")," mm ","")="")</f>
        <v>0</v>
      </c>
      <c r="R2339" s="36" cm="1">
        <f t="array" ref="R2339">AVERAGE(IF(Table2[[#This Row],[Min_aerobic_1]:[Min_aerobic_2]]="NA",0,Table2[[#This Row],[Min_aerobic_1]:[Min_aerobic_2]]))</f>
        <v>4.40339766053307E-5</v>
      </c>
    </row>
    <row r="2340" spans="1:18" x14ac:dyDescent="0.35">
      <c r="A2340" s="4" t="s">
        <v>6942</v>
      </c>
      <c r="B2340" s="4" t="s">
        <v>6943</v>
      </c>
      <c r="C2340" s="4" t="s">
        <v>6944</v>
      </c>
      <c r="D2340" s="6">
        <v>1.2692269915366399E-5</v>
      </c>
      <c r="E2340" s="6">
        <v>1.2578095009948101E-5</v>
      </c>
      <c r="F2340" s="6">
        <v>1.3070950784995299E-5</v>
      </c>
      <c r="G2340" s="6">
        <v>1.5365439071986E-5</v>
      </c>
      <c r="H2340" s="6">
        <v>1.53673098525819E-5</v>
      </c>
      <c r="I2340" s="6">
        <v>1.4116039856885901E-5</v>
      </c>
      <c r="J2340" s="6">
        <v>1.6203701596380501E-5</v>
      </c>
      <c r="K2340" s="6">
        <v>1.3621595364862E-5</v>
      </c>
      <c r="L2340" s="6">
        <v>1.40170308140156E-5</v>
      </c>
      <c r="M2340" s="6">
        <v>1.4926588569787801E-5</v>
      </c>
      <c r="N2340" s="4" t="b">
        <f>_xlfn.XLOOKUP(Table2[[#This Row],[Protein]],Table3[name],Table3[subloc_assigned],"")&lt;&gt;""</f>
        <v>1</v>
      </c>
      <c r="O2340" s="6" t="str" cm="1">
        <f t="array" ref="O2340">IF(Table2[[#This Row],[modeled?]]," "&amp;_xlfn.TEXTJOIN(" ",FALSE,_xlfn._xlws.FILTER(Table3[subloc_assigned],Table3[name]=Table2[[#This Row],[Protein]],""))&amp;" ","")</f>
        <v xml:space="preserve"> c </v>
      </c>
      <c r="P2340" s="6" t="b">
        <f>OR(ISNUMBER(FIND(" m ",Table2[[#This Row],[loc?]])),ISNUMBER(FIND(" mm ",Table2[[#This Row],[loc?]])))</f>
        <v>0</v>
      </c>
      <c r="Q2340" s="6" t="b">
        <f>AND(OR(ISNUMBER(FIND(" m ",Table2[[#This Row],[loc?]])),ISNUMBER(FIND(" mm ",Table2[[#This Row],[loc?]]))),SUBSTITUTE(SUBSTITUTE(Table2[[#This Row],[loc?]]," m ","")," mm ","")="")</f>
        <v>0</v>
      </c>
      <c r="R2340" s="36" cm="1">
        <f t="array" ref="R2340">AVERAGE(IF(Table2[[#This Row],[Min_aerobic_1]:[Min_aerobic_2]]="NA",0,Table2[[#This Row],[Min_aerobic_1]:[Min_aerobic_2]]))</f>
        <v>1.2635182462657251E-5</v>
      </c>
    </row>
    <row r="2341" spans="1:18" x14ac:dyDescent="0.35">
      <c r="A2341" s="4" t="s">
        <v>6945</v>
      </c>
      <c r="B2341" s="4" t="s">
        <v>6946</v>
      </c>
      <c r="C2341" s="4" t="s">
        <v>6947</v>
      </c>
      <c r="D2341" s="6">
        <v>7.4331408901959307E-5</v>
      </c>
      <c r="E2341" s="6">
        <v>5.66655947897015E-5</v>
      </c>
      <c r="F2341" s="6">
        <v>7.3150635720101306E-5</v>
      </c>
      <c r="G2341" s="6">
        <v>6.9899658680421596E-5</v>
      </c>
      <c r="H2341" s="4">
        <v>1.06228415598404E-4</v>
      </c>
      <c r="I2341" s="4">
        <v>1.03879848100917E-4</v>
      </c>
      <c r="J2341" s="4">
        <v>1.04141168184712E-4</v>
      </c>
      <c r="K2341" s="6">
        <v>8.6861142080770605E-5</v>
      </c>
      <c r="L2341" s="6">
        <v>9.4247517604826805E-5</v>
      </c>
      <c r="M2341" s="6">
        <v>9.5228654845937096E-5</v>
      </c>
      <c r="N2341" s="4" t="b">
        <f>_xlfn.XLOOKUP(Table2[[#This Row],[Protein]],Table3[name],Table3[subloc_assigned],"")&lt;&gt;""</f>
        <v>0</v>
      </c>
      <c r="O2341" s="6" t="str" cm="1">
        <f t="array" ref="O2341">IF(Table2[[#This Row],[modeled?]]," "&amp;_xlfn.TEXTJOIN(" ",FALSE,_xlfn._xlws.FILTER(Table3[subloc_assigned],Table3[name]=Table2[[#This Row],[Protein]],""))&amp;" ","")</f>
        <v/>
      </c>
      <c r="P2341" s="6" t="b">
        <f>OR(ISNUMBER(FIND(" m ",Table2[[#This Row],[loc?]])),ISNUMBER(FIND(" mm ",Table2[[#This Row],[loc?]])))</f>
        <v>0</v>
      </c>
      <c r="Q2341" s="6" t="b">
        <f>AND(OR(ISNUMBER(FIND(" m ",Table2[[#This Row],[loc?]])),ISNUMBER(FIND(" mm ",Table2[[#This Row],[loc?]]))),SUBSTITUTE(SUBSTITUTE(Table2[[#This Row],[loc?]]," m ","")," mm ","")="")</f>
        <v>0</v>
      </c>
      <c r="R2341" s="36" cm="1">
        <f t="array" ref="R2341">AVERAGE(IF(Table2[[#This Row],[Min_aerobic_1]:[Min_aerobic_2]]="NA",0,Table2[[#This Row],[Min_aerobic_1]:[Min_aerobic_2]]))</f>
        <v>6.5498501845830397E-5</v>
      </c>
    </row>
    <row r="2342" spans="1:18" x14ac:dyDescent="0.35">
      <c r="A2342" s="4" t="s">
        <v>6948</v>
      </c>
      <c r="B2342" s="4" t="s">
        <v>6949</v>
      </c>
      <c r="C2342" s="4" t="s">
        <v>6950</v>
      </c>
      <c r="D2342" s="4" t="s">
        <v>19</v>
      </c>
      <c r="E2342" s="4" t="s">
        <v>19</v>
      </c>
      <c r="F2342" s="4" t="s">
        <v>19</v>
      </c>
      <c r="G2342" s="4" t="s">
        <v>19</v>
      </c>
      <c r="H2342" s="6">
        <v>3.2868917792222998E-7</v>
      </c>
      <c r="I2342" s="6">
        <v>3.1456995106451699E-7</v>
      </c>
      <c r="J2342" s="6">
        <v>3.3848127316462102E-7</v>
      </c>
      <c r="K2342" s="6">
        <v>3.5892002571647899E-7</v>
      </c>
      <c r="L2342" s="6">
        <v>3.8764319857024101E-7</v>
      </c>
      <c r="M2342" s="6">
        <v>3.6917712633989201E-7</v>
      </c>
      <c r="N2342" s="4" t="b">
        <f>_xlfn.XLOOKUP(Table2[[#This Row],[Protein]],Table3[name],Table3[subloc_assigned],"")&lt;&gt;""</f>
        <v>0</v>
      </c>
      <c r="O2342" s="6" t="str" cm="1">
        <f t="array" ref="O2342">IF(Table2[[#This Row],[modeled?]]," "&amp;_xlfn.TEXTJOIN(" ",FALSE,_xlfn._xlws.FILTER(Table3[subloc_assigned],Table3[name]=Table2[[#This Row],[Protein]],""))&amp;" ","")</f>
        <v/>
      </c>
      <c r="P2342" s="6" t="b">
        <f>OR(ISNUMBER(FIND(" m ",Table2[[#This Row],[loc?]])),ISNUMBER(FIND(" mm ",Table2[[#This Row],[loc?]])))</f>
        <v>0</v>
      </c>
      <c r="Q2342" s="6" t="b">
        <f>AND(OR(ISNUMBER(FIND(" m ",Table2[[#This Row],[loc?]])),ISNUMBER(FIND(" mm ",Table2[[#This Row],[loc?]]))),SUBSTITUTE(SUBSTITUTE(Table2[[#This Row],[loc?]]," m ","")," mm ","")="")</f>
        <v>0</v>
      </c>
      <c r="R2342" s="36" cm="1">
        <f t="array" ref="R2342">AVERAGE(IF(Table2[[#This Row],[Min_aerobic_1]:[Min_aerobic_2]]="NA",0,Table2[[#This Row],[Min_aerobic_1]:[Min_aerobic_2]]))</f>
        <v>0</v>
      </c>
    </row>
    <row r="2343" spans="1:18" x14ac:dyDescent="0.35">
      <c r="A2343" s="4" t="s">
        <v>6951</v>
      </c>
      <c r="B2343" s="4" t="s">
        <v>6952</v>
      </c>
      <c r="C2343" s="4" t="s">
        <v>6953</v>
      </c>
      <c r="D2343" s="4" t="s">
        <v>19</v>
      </c>
      <c r="E2343" s="4" t="s">
        <v>19</v>
      </c>
      <c r="F2343" s="4" t="s">
        <v>19</v>
      </c>
      <c r="G2343" s="4" t="s">
        <v>19</v>
      </c>
      <c r="H2343" s="6">
        <v>3.4605285271774202E-7</v>
      </c>
      <c r="I2343" s="6">
        <v>3.17391614515671E-7</v>
      </c>
      <c r="J2343" s="6">
        <v>3.3250793224769299E-7</v>
      </c>
      <c r="K2343" s="6">
        <v>4.2408741629220898E-7</v>
      </c>
      <c r="L2343" s="6">
        <v>4.40377733682457E-7</v>
      </c>
      <c r="M2343" s="6">
        <v>4.04216658885736E-7</v>
      </c>
      <c r="N2343" s="4" t="b">
        <f>_xlfn.XLOOKUP(Table2[[#This Row],[Protein]],Table3[name],Table3[subloc_assigned],"")&lt;&gt;""</f>
        <v>0</v>
      </c>
      <c r="O2343" s="6" t="str" cm="1">
        <f t="array" ref="O2343">IF(Table2[[#This Row],[modeled?]]," "&amp;_xlfn.TEXTJOIN(" ",FALSE,_xlfn._xlws.FILTER(Table3[subloc_assigned],Table3[name]=Table2[[#This Row],[Protein]],""))&amp;" ","")</f>
        <v/>
      </c>
      <c r="P2343" s="6" t="b">
        <f>OR(ISNUMBER(FIND(" m ",Table2[[#This Row],[loc?]])),ISNUMBER(FIND(" mm ",Table2[[#This Row],[loc?]])))</f>
        <v>0</v>
      </c>
      <c r="Q2343" s="6" t="b">
        <f>AND(OR(ISNUMBER(FIND(" m ",Table2[[#This Row],[loc?]])),ISNUMBER(FIND(" mm ",Table2[[#This Row],[loc?]]))),SUBSTITUTE(SUBSTITUTE(Table2[[#This Row],[loc?]]," m ","")," mm ","")="")</f>
        <v>0</v>
      </c>
      <c r="R2343" s="36" cm="1">
        <f t="array" ref="R2343">AVERAGE(IF(Table2[[#This Row],[Min_aerobic_1]:[Min_aerobic_2]]="NA",0,Table2[[#This Row],[Min_aerobic_1]:[Min_aerobic_2]]))</f>
        <v>0</v>
      </c>
    </row>
    <row r="2344" spans="1:18" x14ac:dyDescent="0.35">
      <c r="A2344" s="4" t="s">
        <v>6954</v>
      </c>
      <c r="B2344" s="4" t="s">
        <v>6955</v>
      </c>
      <c r="C2344" s="4" t="s">
        <v>6956</v>
      </c>
      <c r="D2344" s="4">
        <v>1.74521011633807E-4</v>
      </c>
      <c r="E2344" s="4">
        <v>1.43509870200047E-4</v>
      </c>
      <c r="F2344" s="4">
        <v>1.78997181113009E-4</v>
      </c>
      <c r="G2344" s="4">
        <v>1.7634497452122499E-4</v>
      </c>
      <c r="H2344" s="6">
        <v>9.3332119286025997E-5</v>
      </c>
      <c r="I2344" s="6">
        <v>9.6890081570225904E-5</v>
      </c>
      <c r="J2344" s="6">
        <v>9.6458682482317693E-5</v>
      </c>
      <c r="K2344" s="4">
        <v>1.03287257740987E-4</v>
      </c>
      <c r="L2344" s="4">
        <v>1.08971171923661E-4</v>
      </c>
      <c r="M2344" s="4">
        <v>1.08516134910674E-4</v>
      </c>
      <c r="N2344" s="4" t="b">
        <f>_xlfn.XLOOKUP(Table2[[#This Row],[Protein]],Table3[name],Table3[subloc_assigned],"")&lt;&gt;""</f>
        <v>0</v>
      </c>
      <c r="O2344" s="6" t="str" cm="1">
        <f t="array" ref="O2344">IF(Table2[[#This Row],[modeled?]]," "&amp;_xlfn.TEXTJOIN(" ",FALSE,_xlfn._xlws.FILTER(Table3[subloc_assigned],Table3[name]=Table2[[#This Row],[Protein]],""))&amp;" ","")</f>
        <v/>
      </c>
      <c r="P2344" s="6" t="b">
        <f>OR(ISNUMBER(FIND(" m ",Table2[[#This Row],[loc?]])),ISNUMBER(FIND(" mm ",Table2[[#This Row],[loc?]])))</f>
        <v>0</v>
      </c>
      <c r="Q2344" s="6" t="b">
        <f>AND(OR(ISNUMBER(FIND(" m ",Table2[[#This Row],[loc?]])),ISNUMBER(FIND(" mm ",Table2[[#This Row],[loc?]]))),SUBSTITUTE(SUBSTITUTE(Table2[[#This Row],[loc?]]," m ","")," mm ","")="")</f>
        <v>0</v>
      </c>
      <c r="R2344" s="36" cm="1">
        <f t="array" ref="R2344">AVERAGE(IF(Table2[[#This Row],[Min_aerobic_1]:[Min_aerobic_2]]="NA",0,Table2[[#This Row],[Min_aerobic_1]:[Min_aerobic_2]]))</f>
        <v>1.59015440916927E-4</v>
      </c>
    </row>
    <row r="2345" spans="1:18" x14ac:dyDescent="0.35">
      <c r="A2345" s="4" t="s">
        <v>6957</v>
      </c>
      <c r="B2345" s="4" t="s">
        <v>6958</v>
      </c>
      <c r="C2345" s="4" t="s">
        <v>6959</v>
      </c>
      <c r="D2345" s="6">
        <v>2.2942385397244301E-5</v>
      </c>
      <c r="E2345" s="6">
        <v>1.7997312852432498E-5</v>
      </c>
      <c r="F2345" s="6">
        <v>2.4906093519299199E-5</v>
      </c>
      <c r="G2345" s="6">
        <v>2.76226637685344E-5</v>
      </c>
      <c r="H2345" s="6">
        <v>1.3723630919240299E-5</v>
      </c>
      <c r="I2345" s="6">
        <v>1.43231187191484E-5</v>
      </c>
      <c r="J2345" s="6">
        <v>1.4850741824878399E-5</v>
      </c>
      <c r="K2345" s="6">
        <v>1.51286401629729E-5</v>
      </c>
      <c r="L2345" s="6">
        <v>1.6103153027918199E-5</v>
      </c>
      <c r="M2345" s="6">
        <v>1.6561947225274101E-5</v>
      </c>
      <c r="N2345" s="4" t="b">
        <f>_xlfn.XLOOKUP(Table2[[#This Row],[Protein]],Table3[name],Table3[subloc_assigned],"")&lt;&gt;""</f>
        <v>0</v>
      </c>
      <c r="O2345" s="6" t="str" cm="1">
        <f t="array" ref="O2345">IF(Table2[[#This Row],[modeled?]]," "&amp;_xlfn.TEXTJOIN(" ",FALSE,_xlfn._xlws.FILTER(Table3[subloc_assigned],Table3[name]=Table2[[#This Row],[Protein]],""))&amp;" ","")</f>
        <v/>
      </c>
      <c r="P2345" s="6" t="b">
        <f>OR(ISNUMBER(FIND(" m ",Table2[[#This Row],[loc?]])),ISNUMBER(FIND(" mm ",Table2[[#This Row],[loc?]])))</f>
        <v>0</v>
      </c>
      <c r="Q2345" s="6" t="b">
        <f>AND(OR(ISNUMBER(FIND(" m ",Table2[[#This Row],[loc?]])),ISNUMBER(FIND(" mm ",Table2[[#This Row],[loc?]]))),SUBSTITUTE(SUBSTITUTE(Table2[[#This Row],[loc?]]," m ","")," mm ","")="")</f>
        <v>0</v>
      </c>
      <c r="R2345" s="36" cm="1">
        <f t="array" ref="R2345">AVERAGE(IF(Table2[[#This Row],[Min_aerobic_1]:[Min_aerobic_2]]="NA",0,Table2[[#This Row],[Min_aerobic_1]:[Min_aerobic_2]]))</f>
        <v>2.0469849124838398E-5</v>
      </c>
    </row>
    <row r="2346" spans="1:18" x14ac:dyDescent="0.35">
      <c r="A2346" s="4" t="s">
        <v>6960</v>
      </c>
      <c r="B2346" s="4" t="s">
        <v>6961</v>
      </c>
      <c r="C2346" s="4" t="s">
        <v>6962</v>
      </c>
      <c r="D2346" s="6">
        <v>2.61407144129499E-5</v>
      </c>
      <c r="E2346" s="6">
        <v>2.26041611153331E-5</v>
      </c>
      <c r="F2346" s="6">
        <v>3.7683817633635701E-5</v>
      </c>
      <c r="G2346" s="6">
        <v>2.7812338993993301E-5</v>
      </c>
      <c r="H2346" s="6">
        <v>1.4026158850285599E-5</v>
      </c>
      <c r="I2346" s="6">
        <v>1.352447669938E-5</v>
      </c>
      <c r="J2346" s="6">
        <v>1.49659144998918E-5</v>
      </c>
      <c r="K2346" s="6">
        <v>1.6275326656169801E-5</v>
      </c>
      <c r="L2346" s="6">
        <v>1.65612940491509E-5</v>
      </c>
      <c r="M2346" s="6">
        <v>1.59783127189687E-5</v>
      </c>
      <c r="N2346" s="4" t="b">
        <f>_xlfn.XLOOKUP(Table2[[#This Row],[Protein]],Table3[name],Table3[subloc_assigned],"")&lt;&gt;""</f>
        <v>0</v>
      </c>
      <c r="O2346" s="6" t="str" cm="1">
        <f t="array" ref="O2346">IF(Table2[[#This Row],[modeled?]]," "&amp;_xlfn.TEXTJOIN(" ",FALSE,_xlfn._xlws.FILTER(Table3[subloc_assigned],Table3[name]=Table2[[#This Row],[Protein]],""))&amp;" ","")</f>
        <v/>
      </c>
      <c r="P2346" s="6" t="b">
        <f>OR(ISNUMBER(FIND(" m ",Table2[[#This Row],[loc?]])),ISNUMBER(FIND(" mm ",Table2[[#This Row],[loc?]])))</f>
        <v>0</v>
      </c>
      <c r="Q2346" s="6" t="b">
        <f>AND(OR(ISNUMBER(FIND(" m ",Table2[[#This Row],[loc?]])),ISNUMBER(FIND(" mm ",Table2[[#This Row],[loc?]]))),SUBSTITUTE(SUBSTITUTE(Table2[[#This Row],[loc?]]," m ","")," mm ","")="")</f>
        <v>0</v>
      </c>
      <c r="R2346" s="36" cm="1">
        <f t="array" ref="R2346">AVERAGE(IF(Table2[[#This Row],[Min_aerobic_1]:[Min_aerobic_2]]="NA",0,Table2[[#This Row],[Min_aerobic_1]:[Min_aerobic_2]]))</f>
        <v>2.4372437764141502E-5</v>
      </c>
    </row>
    <row r="2347" spans="1:18" x14ac:dyDescent="0.35">
      <c r="A2347" s="4" t="s">
        <v>6963</v>
      </c>
      <c r="B2347" s="4" t="s">
        <v>6964</v>
      </c>
      <c r="C2347" s="4" t="s">
        <v>6965</v>
      </c>
      <c r="D2347" s="6">
        <v>8.2442017799449693E-5</v>
      </c>
      <c r="E2347" s="6">
        <v>6.5380714821690705E-5</v>
      </c>
      <c r="F2347" s="6">
        <v>8.6510200157365695E-5</v>
      </c>
      <c r="G2347" s="6">
        <v>8.4678728711646599E-5</v>
      </c>
      <c r="H2347" s="6">
        <v>5.74982300519219E-5</v>
      </c>
      <c r="I2347" s="6">
        <v>5.8266186083141301E-5</v>
      </c>
      <c r="J2347" s="6">
        <v>6.02433013150518E-5</v>
      </c>
      <c r="K2347" s="6">
        <v>6.3851546390737704E-5</v>
      </c>
      <c r="L2347" s="6">
        <v>7.0186119191732597E-5</v>
      </c>
      <c r="M2347" s="6">
        <v>6.7293404268399594E-5</v>
      </c>
      <c r="N2347" s="4" t="b">
        <f>_xlfn.XLOOKUP(Table2[[#This Row],[Protein]],Table3[name],Table3[subloc_assigned],"")&lt;&gt;""</f>
        <v>0</v>
      </c>
      <c r="O2347" s="6" t="str" cm="1">
        <f t="array" ref="O2347">IF(Table2[[#This Row],[modeled?]]," "&amp;_xlfn.TEXTJOIN(" ",FALSE,_xlfn._xlws.FILTER(Table3[subloc_assigned],Table3[name]=Table2[[#This Row],[Protein]],""))&amp;" ","")</f>
        <v/>
      </c>
      <c r="P2347" s="6" t="b">
        <f>OR(ISNUMBER(FIND(" m ",Table2[[#This Row],[loc?]])),ISNUMBER(FIND(" mm ",Table2[[#This Row],[loc?]])))</f>
        <v>0</v>
      </c>
      <c r="Q2347" s="6" t="b">
        <f>AND(OR(ISNUMBER(FIND(" m ",Table2[[#This Row],[loc?]])),ISNUMBER(FIND(" mm ",Table2[[#This Row],[loc?]]))),SUBSTITUTE(SUBSTITUTE(Table2[[#This Row],[loc?]]," m ","")," mm ","")="")</f>
        <v>0</v>
      </c>
      <c r="R2347" s="36" cm="1">
        <f t="array" ref="R2347">AVERAGE(IF(Table2[[#This Row],[Min_aerobic_1]:[Min_aerobic_2]]="NA",0,Table2[[#This Row],[Min_aerobic_1]:[Min_aerobic_2]]))</f>
        <v>7.3911366310570192E-5</v>
      </c>
    </row>
    <row r="2348" spans="1:18" x14ac:dyDescent="0.35">
      <c r="A2348" s="4" t="s">
        <v>6966</v>
      </c>
      <c r="B2348" s="4" t="s">
        <v>6967</v>
      </c>
      <c r="C2348" s="4" t="s">
        <v>6968</v>
      </c>
      <c r="D2348" s="6">
        <v>4.3937533848501302E-6</v>
      </c>
      <c r="E2348" s="6">
        <v>3.3747463652603102E-6</v>
      </c>
      <c r="F2348" s="6">
        <v>7.50174196012328E-6</v>
      </c>
      <c r="G2348" s="6">
        <v>7.3403493370185902E-6</v>
      </c>
      <c r="H2348" s="4" t="s">
        <v>19</v>
      </c>
      <c r="I2348" s="4" t="s">
        <v>19</v>
      </c>
      <c r="J2348" s="4" t="s">
        <v>19</v>
      </c>
      <c r="K2348" s="4" t="s">
        <v>19</v>
      </c>
      <c r="L2348" s="4" t="s">
        <v>19</v>
      </c>
      <c r="M2348" s="4" t="s">
        <v>19</v>
      </c>
      <c r="N2348" s="4" t="b">
        <f>_xlfn.XLOOKUP(Table2[[#This Row],[Protein]],Table3[name],Table3[subloc_assigned],"")&lt;&gt;""</f>
        <v>1</v>
      </c>
      <c r="O2348" s="6" t="str" cm="1">
        <f t="array" ref="O2348">IF(Table2[[#This Row],[modeled?]]," "&amp;_xlfn.TEXTJOIN(" ",FALSE,_xlfn._xlws.FILTER(Table3[subloc_assigned],Table3[name]=Table2[[#This Row],[Protein]],""))&amp;" ","")</f>
        <v xml:space="preserve"> c </v>
      </c>
      <c r="P2348" s="6" t="b">
        <f>OR(ISNUMBER(FIND(" m ",Table2[[#This Row],[loc?]])),ISNUMBER(FIND(" mm ",Table2[[#This Row],[loc?]])))</f>
        <v>0</v>
      </c>
      <c r="Q2348" s="6" t="b">
        <f>AND(OR(ISNUMBER(FIND(" m ",Table2[[#This Row],[loc?]])),ISNUMBER(FIND(" mm ",Table2[[#This Row],[loc?]]))),SUBSTITUTE(SUBSTITUTE(Table2[[#This Row],[loc?]]," m ","")," mm ","")="")</f>
        <v>0</v>
      </c>
      <c r="R2348" s="36" cm="1">
        <f t="array" ref="R2348">AVERAGE(IF(Table2[[#This Row],[Min_aerobic_1]:[Min_aerobic_2]]="NA",0,Table2[[#This Row],[Min_aerobic_1]:[Min_aerobic_2]]))</f>
        <v>3.8842498750552204E-6</v>
      </c>
    </row>
    <row r="2349" spans="1:18" x14ac:dyDescent="0.35">
      <c r="A2349" s="4" t="s">
        <v>6969</v>
      </c>
      <c r="B2349" s="4" t="s">
        <v>6970</v>
      </c>
      <c r="C2349" s="4" t="s">
        <v>6971</v>
      </c>
      <c r="D2349" s="6">
        <v>6.0634106713105802E-5</v>
      </c>
      <c r="E2349" s="6">
        <v>5.9575077964184003E-5</v>
      </c>
      <c r="F2349" s="6">
        <v>6.0737038197414E-5</v>
      </c>
      <c r="G2349" s="6">
        <v>5.8601429463848602E-5</v>
      </c>
      <c r="H2349" s="4">
        <v>1.06679343694209E-4</v>
      </c>
      <c r="I2349" s="4">
        <v>1.0370015175887E-4</v>
      </c>
      <c r="J2349" s="4">
        <v>1.06467483588812E-4</v>
      </c>
      <c r="K2349" s="6">
        <v>8.8985440053307395E-5</v>
      </c>
      <c r="L2349" s="6">
        <v>9.2369883048681103E-5</v>
      </c>
      <c r="M2349" s="6">
        <v>9.0740375654343598E-5</v>
      </c>
      <c r="N2349" s="4" t="b">
        <f>_xlfn.XLOOKUP(Table2[[#This Row],[Protein]],Table3[name],Table3[subloc_assigned],"")&lt;&gt;""</f>
        <v>1</v>
      </c>
      <c r="O2349" s="6" t="str" cm="1">
        <f t="array" ref="O2349">IF(Table2[[#This Row],[modeled?]]," "&amp;_xlfn.TEXTJOIN(" ",FALSE,_xlfn._xlws.FILTER(Table3[subloc_assigned],Table3[name]=Table2[[#This Row],[Protein]],""))&amp;" ","")</f>
        <v xml:space="preserve"> m </v>
      </c>
      <c r="P2349" s="6" t="b">
        <f>OR(ISNUMBER(FIND(" m ",Table2[[#This Row],[loc?]])),ISNUMBER(FIND(" mm ",Table2[[#This Row],[loc?]])))</f>
        <v>1</v>
      </c>
      <c r="Q2349" s="6" t="b">
        <f>AND(OR(ISNUMBER(FIND(" m ",Table2[[#This Row],[loc?]])),ISNUMBER(FIND(" mm ",Table2[[#This Row],[loc?]]))),SUBSTITUTE(SUBSTITUTE(Table2[[#This Row],[loc?]]," m ","")," mm ","")="")</f>
        <v>1</v>
      </c>
      <c r="R2349" s="36" cm="1">
        <f t="array" ref="R2349">AVERAGE(IF(Table2[[#This Row],[Min_aerobic_1]:[Min_aerobic_2]]="NA",0,Table2[[#This Row],[Min_aerobic_1]:[Min_aerobic_2]]))</f>
        <v>6.0104592338644903E-5</v>
      </c>
    </row>
    <row r="2350" spans="1:18" x14ac:dyDescent="0.35">
      <c r="A2350" s="4" t="s">
        <v>6972</v>
      </c>
      <c r="B2350" s="4" t="s">
        <v>6973</v>
      </c>
      <c r="C2350" s="4" t="s">
        <v>6974</v>
      </c>
      <c r="D2350" s="4">
        <v>2.6595505388535699E-3</v>
      </c>
      <c r="E2350" s="4">
        <v>2.5632969433243401E-3</v>
      </c>
      <c r="F2350" s="4">
        <v>2.4638951308023301E-3</v>
      </c>
      <c r="G2350" s="4">
        <v>2.5280550280910499E-3</v>
      </c>
      <c r="H2350" s="4">
        <v>1.09668516382098E-3</v>
      </c>
      <c r="I2350" s="4">
        <v>1.1072916832889101E-3</v>
      </c>
      <c r="J2350" s="4">
        <v>1.15671942232041E-3</v>
      </c>
      <c r="K2350" s="4">
        <v>8.8699683866480603E-4</v>
      </c>
      <c r="L2350" s="4">
        <v>9.5952873371918596E-4</v>
      </c>
      <c r="M2350" s="4">
        <v>9.3632622197655803E-4</v>
      </c>
      <c r="N2350" s="4" t="b">
        <f>_xlfn.XLOOKUP(Table2[[#This Row],[Protein]],Table3[name],Table3[subloc_assigned],"")&lt;&gt;""</f>
        <v>1</v>
      </c>
      <c r="O2350" s="6" t="str" cm="1">
        <f t="array" ref="O2350">IF(Table2[[#This Row],[modeled?]]," "&amp;_xlfn.TEXTJOIN(" ",FALSE,_xlfn._xlws.FILTER(Table3[subloc_assigned],Table3[name]=Table2[[#This Row],[Protein]],""))&amp;" ","")</f>
        <v xml:space="preserve"> c </v>
      </c>
      <c r="P2350" s="6" t="b">
        <f>OR(ISNUMBER(FIND(" m ",Table2[[#This Row],[loc?]])),ISNUMBER(FIND(" mm ",Table2[[#This Row],[loc?]])))</f>
        <v>0</v>
      </c>
      <c r="Q2350" s="6" t="b">
        <f>AND(OR(ISNUMBER(FIND(" m ",Table2[[#This Row],[loc?]])),ISNUMBER(FIND(" mm ",Table2[[#This Row],[loc?]]))),SUBSTITUTE(SUBSTITUTE(Table2[[#This Row],[loc?]]," m ","")," mm ","")="")</f>
        <v>0</v>
      </c>
      <c r="R2350" s="36" cm="1">
        <f t="array" ref="R2350">AVERAGE(IF(Table2[[#This Row],[Min_aerobic_1]:[Min_aerobic_2]]="NA",0,Table2[[#This Row],[Min_aerobic_1]:[Min_aerobic_2]]))</f>
        <v>2.6114237410889548E-3</v>
      </c>
    </row>
    <row r="2351" spans="1:18" x14ac:dyDescent="0.35">
      <c r="A2351" s="4" t="s">
        <v>6975</v>
      </c>
      <c r="B2351" s="4" t="s">
        <v>6976</v>
      </c>
      <c r="C2351" s="4" t="s">
        <v>6977</v>
      </c>
      <c r="D2351" s="6">
        <v>7.19243832577869E-6</v>
      </c>
      <c r="E2351" s="6">
        <v>5.6970024951591296E-6</v>
      </c>
      <c r="F2351" s="6">
        <v>8.6122856378146805E-6</v>
      </c>
      <c r="G2351" s="6">
        <v>8.38931616509921E-6</v>
      </c>
      <c r="H2351" s="6">
        <v>9.2293948455828797E-6</v>
      </c>
      <c r="I2351" s="6">
        <v>9.2069189943755998E-6</v>
      </c>
      <c r="J2351" s="6">
        <v>9.63384316023759E-6</v>
      </c>
      <c r="K2351" s="6">
        <v>7.9977596819128894E-6</v>
      </c>
      <c r="L2351" s="6">
        <v>8.3359709311596996E-6</v>
      </c>
      <c r="M2351" s="6">
        <v>8.5311859990004204E-6</v>
      </c>
      <c r="N2351" s="4" t="b">
        <f>_xlfn.XLOOKUP(Table2[[#This Row],[Protein]],Table3[name],Table3[subloc_assigned],"")&lt;&gt;""</f>
        <v>1</v>
      </c>
      <c r="O2351" s="6" t="str" cm="1">
        <f t="array" ref="O2351">IF(Table2[[#This Row],[modeled?]]," "&amp;_xlfn.TEXTJOIN(" ",FALSE,_xlfn._xlws.FILTER(Table3[subloc_assigned],Table3[name]=Table2[[#This Row],[Protein]],""))&amp;" ","")</f>
        <v xml:space="preserve"> en </v>
      </c>
      <c r="P2351" s="6" t="b">
        <f>OR(ISNUMBER(FIND(" m ",Table2[[#This Row],[loc?]])),ISNUMBER(FIND(" mm ",Table2[[#This Row],[loc?]])))</f>
        <v>0</v>
      </c>
      <c r="Q2351" s="6" t="b">
        <f>AND(OR(ISNUMBER(FIND(" m ",Table2[[#This Row],[loc?]])),ISNUMBER(FIND(" mm ",Table2[[#This Row],[loc?]]))),SUBSTITUTE(SUBSTITUTE(Table2[[#This Row],[loc?]]," m ","")," mm ","")="")</f>
        <v>0</v>
      </c>
      <c r="R2351" s="36" cm="1">
        <f t="array" ref="R2351">AVERAGE(IF(Table2[[#This Row],[Min_aerobic_1]:[Min_aerobic_2]]="NA",0,Table2[[#This Row],[Min_aerobic_1]:[Min_aerobic_2]]))</f>
        <v>6.4447204104689094E-6</v>
      </c>
    </row>
    <row r="2352" spans="1:18" x14ac:dyDescent="0.35">
      <c r="A2352" s="4" t="s">
        <v>6978</v>
      </c>
      <c r="B2352" s="4" t="s">
        <v>6979</v>
      </c>
      <c r="C2352" s="4" t="s">
        <v>6980</v>
      </c>
      <c r="D2352" s="6">
        <v>5.0714860914960702E-5</v>
      </c>
      <c r="E2352" s="6">
        <v>4.55599335892819E-5</v>
      </c>
      <c r="F2352" s="6">
        <v>5.1303274877006099E-5</v>
      </c>
      <c r="G2352" s="6">
        <v>5.0722293415944698E-5</v>
      </c>
      <c r="H2352" s="6">
        <v>7.5134785346661905E-5</v>
      </c>
      <c r="I2352" s="6">
        <v>7.4296501858371898E-5</v>
      </c>
      <c r="J2352" s="6">
        <v>7.6303261919933405E-5</v>
      </c>
      <c r="K2352" s="6">
        <v>7.4500375060321201E-5</v>
      </c>
      <c r="L2352" s="6">
        <v>8.3320395269950406E-5</v>
      </c>
      <c r="M2352" s="6">
        <v>7.8429197519229994E-5</v>
      </c>
      <c r="N2352" s="4" t="b">
        <f>_xlfn.XLOOKUP(Table2[[#This Row],[Protein]],Table3[name],Table3[subloc_assigned],"")&lt;&gt;""</f>
        <v>0</v>
      </c>
      <c r="O2352" s="6" t="str" cm="1">
        <f t="array" ref="O2352">IF(Table2[[#This Row],[modeled?]]," "&amp;_xlfn.TEXTJOIN(" ",FALSE,_xlfn._xlws.FILTER(Table3[subloc_assigned],Table3[name]=Table2[[#This Row],[Protein]],""))&amp;" ","")</f>
        <v/>
      </c>
      <c r="P2352" s="6" t="b">
        <f>OR(ISNUMBER(FIND(" m ",Table2[[#This Row],[loc?]])),ISNUMBER(FIND(" mm ",Table2[[#This Row],[loc?]])))</f>
        <v>0</v>
      </c>
      <c r="Q2352" s="6" t="b">
        <f>AND(OR(ISNUMBER(FIND(" m ",Table2[[#This Row],[loc?]])),ISNUMBER(FIND(" mm ",Table2[[#This Row],[loc?]]))),SUBSTITUTE(SUBSTITUTE(Table2[[#This Row],[loc?]]," m ","")," mm ","")="")</f>
        <v>0</v>
      </c>
      <c r="R2352" s="36" cm="1">
        <f t="array" ref="R2352">AVERAGE(IF(Table2[[#This Row],[Min_aerobic_1]:[Min_aerobic_2]]="NA",0,Table2[[#This Row],[Min_aerobic_1]:[Min_aerobic_2]]))</f>
        <v>4.8137397252121298E-5</v>
      </c>
    </row>
    <row r="2353" spans="1:18" x14ac:dyDescent="0.35">
      <c r="A2353" s="4" t="s">
        <v>6981</v>
      </c>
      <c r="B2353" s="4" t="s">
        <v>6982</v>
      </c>
      <c r="C2353" s="4" t="s">
        <v>6983</v>
      </c>
      <c r="D2353" s="6">
        <v>5.3020776838400997E-5</v>
      </c>
      <c r="E2353" s="6">
        <v>4.1255550068390303E-5</v>
      </c>
      <c r="F2353" s="6">
        <v>5.2921844390039603E-5</v>
      </c>
      <c r="G2353" s="6">
        <v>5.3413890348274299E-5</v>
      </c>
      <c r="H2353" s="6">
        <v>4.8219765214368799E-5</v>
      </c>
      <c r="I2353" s="6">
        <v>4.9144539423857201E-5</v>
      </c>
      <c r="J2353" s="6">
        <v>4.9266017574574397E-5</v>
      </c>
      <c r="K2353" s="6">
        <v>4.4301180591199203E-5</v>
      </c>
      <c r="L2353" s="6">
        <v>4.7218303852784297E-5</v>
      </c>
      <c r="M2353" s="6">
        <v>4.6954340362045302E-5</v>
      </c>
      <c r="N2353" s="4" t="b">
        <f>_xlfn.XLOOKUP(Table2[[#This Row],[Protein]],Table3[name],Table3[subloc_assigned],"")&lt;&gt;""</f>
        <v>0</v>
      </c>
      <c r="O2353" s="6" t="str" cm="1">
        <f t="array" ref="O2353">IF(Table2[[#This Row],[modeled?]]," "&amp;_xlfn.TEXTJOIN(" ",FALSE,_xlfn._xlws.FILTER(Table3[subloc_assigned],Table3[name]=Table2[[#This Row],[Protein]],""))&amp;" ","")</f>
        <v/>
      </c>
      <c r="P2353" s="6" t="b">
        <f>OR(ISNUMBER(FIND(" m ",Table2[[#This Row],[loc?]])),ISNUMBER(FIND(" mm ",Table2[[#This Row],[loc?]])))</f>
        <v>0</v>
      </c>
      <c r="Q2353" s="6" t="b">
        <f>AND(OR(ISNUMBER(FIND(" m ",Table2[[#This Row],[loc?]])),ISNUMBER(FIND(" mm ",Table2[[#This Row],[loc?]]))),SUBSTITUTE(SUBSTITUTE(Table2[[#This Row],[loc?]]," m ","")," mm ","")="")</f>
        <v>0</v>
      </c>
      <c r="R2353" s="36" cm="1">
        <f t="array" ref="R2353">AVERAGE(IF(Table2[[#This Row],[Min_aerobic_1]:[Min_aerobic_2]]="NA",0,Table2[[#This Row],[Min_aerobic_1]:[Min_aerobic_2]]))</f>
        <v>4.713816345339565E-5</v>
      </c>
    </row>
    <row r="2354" spans="1:18" x14ac:dyDescent="0.35">
      <c r="A2354" s="4" t="s">
        <v>6984</v>
      </c>
      <c r="B2354" s="4" t="s">
        <v>6985</v>
      </c>
      <c r="C2354" s="4" t="s">
        <v>6986</v>
      </c>
      <c r="D2354" s="6">
        <v>2.5374831621986698E-6</v>
      </c>
      <c r="E2354" s="6">
        <v>2.9900036844670501E-6</v>
      </c>
      <c r="F2354" s="6">
        <v>2.7214825173251202E-6</v>
      </c>
      <c r="G2354" s="6">
        <v>2.6910303644459601E-6</v>
      </c>
      <c r="H2354" s="6">
        <v>1.38589401443467E-6</v>
      </c>
      <c r="I2354" s="6">
        <v>1.34406378836002E-6</v>
      </c>
      <c r="J2354" s="6">
        <v>1.35094260886737E-6</v>
      </c>
      <c r="K2354" s="6">
        <v>1.31579798614314E-6</v>
      </c>
      <c r="L2354" s="6">
        <v>1.49993192559202E-6</v>
      </c>
      <c r="M2354" s="6">
        <v>1.5067901154865399E-6</v>
      </c>
      <c r="N2354" s="4" t="b">
        <f>_xlfn.XLOOKUP(Table2[[#This Row],[Protein]],Table3[name],Table3[subloc_assigned],"")&lt;&gt;""</f>
        <v>0</v>
      </c>
      <c r="O2354" s="6" t="str" cm="1">
        <f t="array" ref="O2354">IF(Table2[[#This Row],[modeled?]]," "&amp;_xlfn.TEXTJOIN(" ",FALSE,_xlfn._xlws.FILTER(Table3[subloc_assigned],Table3[name]=Table2[[#This Row],[Protein]],""))&amp;" ","")</f>
        <v/>
      </c>
      <c r="P2354" s="6" t="b">
        <f>OR(ISNUMBER(FIND(" m ",Table2[[#This Row],[loc?]])),ISNUMBER(FIND(" mm ",Table2[[#This Row],[loc?]])))</f>
        <v>0</v>
      </c>
      <c r="Q2354" s="6" t="b">
        <f>AND(OR(ISNUMBER(FIND(" m ",Table2[[#This Row],[loc?]])),ISNUMBER(FIND(" mm ",Table2[[#This Row],[loc?]]))),SUBSTITUTE(SUBSTITUTE(Table2[[#This Row],[loc?]]," m ","")," mm ","")="")</f>
        <v>0</v>
      </c>
      <c r="R2354" s="36" cm="1">
        <f t="array" ref="R2354">AVERAGE(IF(Table2[[#This Row],[Min_aerobic_1]:[Min_aerobic_2]]="NA",0,Table2[[#This Row],[Min_aerobic_1]:[Min_aerobic_2]]))</f>
        <v>2.7637434233328602E-6</v>
      </c>
    </row>
    <row r="2355" spans="1:18" x14ac:dyDescent="0.35">
      <c r="A2355" s="4" t="s">
        <v>6987</v>
      </c>
      <c r="B2355" s="4" t="s">
        <v>6988</v>
      </c>
      <c r="C2355" s="4" t="s">
        <v>6989</v>
      </c>
      <c r="D2355" s="4" t="s">
        <v>19</v>
      </c>
      <c r="E2355" s="4" t="s">
        <v>19</v>
      </c>
      <c r="F2355" s="4" t="s">
        <v>19</v>
      </c>
      <c r="G2355" s="4" t="s">
        <v>19</v>
      </c>
      <c r="H2355" s="6">
        <v>1.05433128726322E-5</v>
      </c>
      <c r="I2355" s="6">
        <v>1.0702838971379801E-5</v>
      </c>
      <c r="J2355" s="6">
        <v>1.07958768637771E-5</v>
      </c>
      <c r="K2355" s="6">
        <v>1.0427463912726E-5</v>
      </c>
      <c r="L2355" s="6">
        <v>1.1300162534473101E-5</v>
      </c>
      <c r="M2355" s="6">
        <v>1.1031335885402E-5</v>
      </c>
      <c r="N2355" s="4" t="b">
        <f>_xlfn.XLOOKUP(Table2[[#This Row],[Protein]],Table3[name],Table3[subloc_assigned],"")&lt;&gt;""</f>
        <v>0</v>
      </c>
      <c r="O2355" s="6" t="str" cm="1">
        <f t="array" ref="O2355">IF(Table2[[#This Row],[modeled?]]," "&amp;_xlfn.TEXTJOIN(" ",FALSE,_xlfn._xlws.FILTER(Table3[subloc_assigned],Table3[name]=Table2[[#This Row],[Protein]],""))&amp;" ","")</f>
        <v/>
      </c>
      <c r="P2355" s="6" t="b">
        <f>OR(ISNUMBER(FIND(" m ",Table2[[#This Row],[loc?]])),ISNUMBER(FIND(" mm ",Table2[[#This Row],[loc?]])))</f>
        <v>0</v>
      </c>
      <c r="Q2355" s="6" t="b">
        <f>AND(OR(ISNUMBER(FIND(" m ",Table2[[#This Row],[loc?]])),ISNUMBER(FIND(" mm ",Table2[[#This Row],[loc?]]))),SUBSTITUTE(SUBSTITUTE(Table2[[#This Row],[loc?]]," m ","")," mm ","")="")</f>
        <v>0</v>
      </c>
      <c r="R2355" s="36" cm="1">
        <f t="array" ref="R2355">AVERAGE(IF(Table2[[#This Row],[Min_aerobic_1]:[Min_aerobic_2]]="NA",0,Table2[[#This Row],[Min_aerobic_1]:[Min_aerobic_2]]))</f>
        <v>0</v>
      </c>
    </row>
    <row r="2356" spans="1:18" x14ac:dyDescent="0.35">
      <c r="A2356" s="4" t="s">
        <v>6990</v>
      </c>
      <c r="B2356" s="4" t="s">
        <v>6991</v>
      </c>
      <c r="C2356" s="4" t="s">
        <v>6992</v>
      </c>
      <c r="D2356" s="6">
        <v>4.7201631631418302E-6</v>
      </c>
      <c r="E2356" s="6">
        <v>4.3193250164661396E-6</v>
      </c>
      <c r="F2356" s="6">
        <v>4.6169914140916401E-6</v>
      </c>
      <c r="G2356" s="6">
        <v>4.7491560182221002E-6</v>
      </c>
      <c r="H2356" s="4" t="s">
        <v>19</v>
      </c>
      <c r="I2356" s="4" t="s">
        <v>19</v>
      </c>
      <c r="J2356" s="4" t="s">
        <v>19</v>
      </c>
      <c r="K2356" s="4" t="s">
        <v>19</v>
      </c>
      <c r="L2356" s="4" t="s">
        <v>19</v>
      </c>
      <c r="M2356" s="4" t="s">
        <v>19</v>
      </c>
      <c r="N2356" s="4" t="b">
        <f>_xlfn.XLOOKUP(Table2[[#This Row],[Protein]],Table3[name],Table3[subloc_assigned],"")&lt;&gt;""</f>
        <v>0</v>
      </c>
      <c r="O2356" s="6" t="str" cm="1">
        <f t="array" ref="O2356">IF(Table2[[#This Row],[modeled?]]," "&amp;_xlfn.TEXTJOIN(" ",FALSE,_xlfn._xlws.FILTER(Table3[subloc_assigned],Table3[name]=Table2[[#This Row],[Protein]],""))&amp;" ","")</f>
        <v/>
      </c>
      <c r="P2356" s="6" t="b">
        <f>OR(ISNUMBER(FIND(" m ",Table2[[#This Row],[loc?]])),ISNUMBER(FIND(" mm ",Table2[[#This Row],[loc?]])))</f>
        <v>0</v>
      </c>
      <c r="Q2356" s="6" t="b">
        <f>AND(OR(ISNUMBER(FIND(" m ",Table2[[#This Row],[loc?]])),ISNUMBER(FIND(" mm ",Table2[[#This Row],[loc?]]))),SUBSTITUTE(SUBSTITUTE(Table2[[#This Row],[loc?]]," m ","")," mm ","")="")</f>
        <v>0</v>
      </c>
      <c r="R2356" s="36" cm="1">
        <f t="array" ref="R2356">AVERAGE(IF(Table2[[#This Row],[Min_aerobic_1]:[Min_aerobic_2]]="NA",0,Table2[[#This Row],[Min_aerobic_1]:[Min_aerobic_2]]))</f>
        <v>4.5197440898039853E-6</v>
      </c>
    </row>
    <row r="2357" spans="1:18" x14ac:dyDescent="0.35">
      <c r="A2357" s="4" t="s">
        <v>6993</v>
      </c>
      <c r="B2357" s="4" t="s">
        <v>6994</v>
      </c>
      <c r="C2357" s="4" t="s">
        <v>6995</v>
      </c>
      <c r="D2357" s="6">
        <v>4.0786347094192301E-5</v>
      </c>
      <c r="E2357" s="6">
        <v>3.3437380625071898E-5</v>
      </c>
      <c r="F2357" s="6">
        <v>3.6516880311297403E-5</v>
      </c>
      <c r="G2357" s="6">
        <v>3.2951898589499803E-5</v>
      </c>
      <c r="H2357" s="6">
        <v>7.1718507249294495E-5</v>
      </c>
      <c r="I2357" s="6">
        <v>7.4005737126536995E-5</v>
      </c>
      <c r="J2357" s="6">
        <v>7.3357302174721303E-5</v>
      </c>
      <c r="K2357" s="6">
        <v>6.94926646874156E-5</v>
      </c>
      <c r="L2357" s="6">
        <v>6.7964864204707499E-5</v>
      </c>
      <c r="M2357" s="6">
        <v>6.6219440960722198E-5</v>
      </c>
      <c r="N2357" s="4" t="b">
        <f>_xlfn.XLOOKUP(Table2[[#This Row],[Protein]],Table3[name],Table3[subloc_assigned],"")&lt;&gt;""</f>
        <v>0</v>
      </c>
      <c r="O2357" s="6" t="str" cm="1">
        <f t="array" ref="O2357">IF(Table2[[#This Row],[modeled?]]," "&amp;_xlfn.TEXTJOIN(" ",FALSE,_xlfn._xlws.FILTER(Table3[subloc_assigned],Table3[name]=Table2[[#This Row],[Protein]],""))&amp;" ","")</f>
        <v/>
      </c>
      <c r="P2357" s="6" t="b">
        <f>OR(ISNUMBER(FIND(" m ",Table2[[#This Row],[loc?]])),ISNUMBER(FIND(" mm ",Table2[[#This Row],[loc?]])))</f>
        <v>0</v>
      </c>
      <c r="Q2357" s="6" t="b">
        <f>AND(OR(ISNUMBER(FIND(" m ",Table2[[#This Row],[loc?]])),ISNUMBER(FIND(" mm ",Table2[[#This Row],[loc?]]))),SUBSTITUTE(SUBSTITUTE(Table2[[#This Row],[loc?]]," m ","")," mm ","")="")</f>
        <v>0</v>
      </c>
      <c r="R2357" s="36" cm="1">
        <f t="array" ref="R2357">AVERAGE(IF(Table2[[#This Row],[Min_aerobic_1]:[Min_aerobic_2]]="NA",0,Table2[[#This Row],[Min_aerobic_1]:[Min_aerobic_2]]))</f>
        <v>3.71118638596321E-5</v>
      </c>
    </row>
    <row r="2358" spans="1:18" x14ac:dyDescent="0.35">
      <c r="A2358" s="4" t="s">
        <v>6996</v>
      </c>
      <c r="B2358" s="4" t="s">
        <v>6997</v>
      </c>
      <c r="C2358" s="4" t="s">
        <v>6998</v>
      </c>
      <c r="D2358" s="6">
        <v>9.5062526887736497E-6</v>
      </c>
      <c r="E2358" s="6">
        <v>8.9799750648178092E-6</v>
      </c>
      <c r="F2358" s="6">
        <v>9.0763361836896401E-6</v>
      </c>
      <c r="G2358" s="6">
        <v>9.0977485541523803E-6</v>
      </c>
      <c r="H2358" s="6">
        <v>4.8750189618155703E-6</v>
      </c>
      <c r="I2358" s="6">
        <v>4.8965264631251199E-6</v>
      </c>
      <c r="J2358" s="6">
        <v>5.0747367324450198E-6</v>
      </c>
      <c r="K2358" s="6">
        <v>5.2513103635365196E-6</v>
      </c>
      <c r="L2358" s="6">
        <v>5.7477624070094698E-6</v>
      </c>
      <c r="M2358" s="6">
        <v>5.6051749425247497E-6</v>
      </c>
      <c r="N2358" s="4" t="b">
        <f>_xlfn.XLOOKUP(Table2[[#This Row],[Protein]],Table3[name],Table3[subloc_assigned],"")&lt;&gt;""</f>
        <v>0</v>
      </c>
      <c r="O2358" s="6" t="str" cm="1">
        <f t="array" ref="O2358">IF(Table2[[#This Row],[modeled?]]," "&amp;_xlfn.TEXTJOIN(" ",FALSE,_xlfn._xlws.FILTER(Table3[subloc_assigned],Table3[name]=Table2[[#This Row],[Protein]],""))&amp;" ","")</f>
        <v/>
      </c>
      <c r="P2358" s="6" t="b">
        <f>OR(ISNUMBER(FIND(" m ",Table2[[#This Row],[loc?]])),ISNUMBER(FIND(" mm ",Table2[[#This Row],[loc?]])))</f>
        <v>0</v>
      </c>
      <c r="Q2358" s="6" t="b">
        <f>AND(OR(ISNUMBER(FIND(" m ",Table2[[#This Row],[loc?]])),ISNUMBER(FIND(" mm ",Table2[[#This Row],[loc?]]))),SUBSTITUTE(SUBSTITUTE(Table2[[#This Row],[loc?]]," m ","")," mm ","")="")</f>
        <v>0</v>
      </c>
      <c r="R2358" s="36" cm="1">
        <f t="array" ref="R2358">AVERAGE(IF(Table2[[#This Row],[Min_aerobic_1]:[Min_aerobic_2]]="NA",0,Table2[[#This Row],[Min_aerobic_1]:[Min_aerobic_2]]))</f>
        <v>9.2431138767957286E-6</v>
      </c>
    </row>
    <row r="2359" spans="1:18" x14ac:dyDescent="0.35">
      <c r="A2359" s="4" t="s">
        <v>6999</v>
      </c>
      <c r="B2359" s="4" t="s">
        <v>7000</v>
      </c>
      <c r="C2359" s="4" t="s">
        <v>7001</v>
      </c>
      <c r="D2359" s="6">
        <v>1.24548492775359E-5</v>
      </c>
      <c r="E2359" s="6">
        <v>1.4972030285621401E-5</v>
      </c>
      <c r="F2359" s="6">
        <v>1.35557010589273E-5</v>
      </c>
      <c r="G2359" s="6">
        <v>1.3592121124367001E-5</v>
      </c>
      <c r="H2359" s="6">
        <v>6.5029363442089602E-6</v>
      </c>
      <c r="I2359" s="6">
        <v>6.0371447551309301E-6</v>
      </c>
      <c r="J2359" s="6">
        <v>6.1772071436034298E-6</v>
      </c>
      <c r="K2359" s="6">
        <v>5.6072273304001198E-6</v>
      </c>
      <c r="L2359" s="6">
        <v>5.9406456445482102E-6</v>
      </c>
      <c r="M2359" s="6">
        <v>5.76999393025543E-6</v>
      </c>
      <c r="N2359" s="4" t="b">
        <f>_xlfn.XLOOKUP(Table2[[#This Row],[Protein]],Table3[name],Table3[subloc_assigned],"")&lt;&gt;""</f>
        <v>0</v>
      </c>
      <c r="O2359" s="6" t="str" cm="1">
        <f t="array" ref="O2359">IF(Table2[[#This Row],[modeled?]]," "&amp;_xlfn.TEXTJOIN(" ",FALSE,_xlfn._xlws.FILTER(Table3[subloc_assigned],Table3[name]=Table2[[#This Row],[Protein]],""))&amp;" ","")</f>
        <v/>
      </c>
      <c r="P2359" s="6" t="b">
        <f>OR(ISNUMBER(FIND(" m ",Table2[[#This Row],[loc?]])),ISNUMBER(FIND(" mm ",Table2[[#This Row],[loc?]])))</f>
        <v>0</v>
      </c>
      <c r="Q2359" s="6" t="b">
        <f>AND(OR(ISNUMBER(FIND(" m ",Table2[[#This Row],[loc?]])),ISNUMBER(FIND(" mm ",Table2[[#This Row],[loc?]]))),SUBSTITUTE(SUBSTITUTE(Table2[[#This Row],[loc?]]," m ","")," mm ","")="")</f>
        <v>0</v>
      </c>
      <c r="R2359" s="36" cm="1">
        <f t="array" ref="R2359">AVERAGE(IF(Table2[[#This Row],[Min_aerobic_1]:[Min_aerobic_2]]="NA",0,Table2[[#This Row],[Min_aerobic_1]:[Min_aerobic_2]]))</f>
        <v>1.3713439781578651E-5</v>
      </c>
    </row>
    <row r="2360" spans="1:18" x14ac:dyDescent="0.35">
      <c r="A2360" s="4" t="s">
        <v>7002</v>
      </c>
      <c r="B2360" s="4" t="s">
        <v>7003</v>
      </c>
      <c r="C2360" s="4" t="s">
        <v>7004</v>
      </c>
      <c r="D2360" s="6">
        <v>1.79299970174316E-5</v>
      </c>
      <c r="E2360" s="6">
        <v>1.6108923376527301E-5</v>
      </c>
      <c r="F2360" s="6">
        <v>1.8283722445779101E-5</v>
      </c>
      <c r="G2360" s="6">
        <v>1.8612650050976901E-5</v>
      </c>
      <c r="H2360" s="6">
        <v>1.39473456116544E-5</v>
      </c>
      <c r="I2360" s="6">
        <v>1.4303025728701699E-5</v>
      </c>
      <c r="J2360" s="6">
        <v>1.35946769640995E-5</v>
      </c>
      <c r="K2360" s="6">
        <v>1.5292002310779001E-5</v>
      </c>
      <c r="L2360" s="6">
        <v>1.51732011924081E-5</v>
      </c>
      <c r="M2360" s="6">
        <v>1.4810636823840599E-5</v>
      </c>
      <c r="N2360" s="4" t="b">
        <f>_xlfn.XLOOKUP(Table2[[#This Row],[Protein]],Table3[name],Table3[subloc_assigned],"")&lt;&gt;""</f>
        <v>0</v>
      </c>
      <c r="O2360" s="6" t="str" cm="1">
        <f t="array" ref="O2360">IF(Table2[[#This Row],[modeled?]]," "&amp;_xlfn.TEXTJOIN(" ",FALSE,_xlfn._xlws.FILTER(Table3[subloc_assigned],Table3[name]=Table2[[#This Row],[Protein]],""))&amp;" ","")</f>
        <v/>
      </c>
      <c r="P2360" s="6" t="b">
        <f>OR(ISNUMBER(FIND(" m ",Table2[[#This Row],[loc?]])),ISNUMBER(FIND(" mm ",Table2[[#This Row],[loc?]])))</f>
        <v>0</v>
      </c>
      <c r="Q2360" s="6" t="b">
        <f>AND(OR(ISNUMBER(FIND(" m ",Table2[[#This Row],[loc?]])),ISNUMBER(FIND(" mm ",Table2[[#This Row],[loc?]]))),SUBSTITUTE(SUBSTITUTE(Table2[[#This Row],[loc?]]," m ","")," mm ","")="")</f>
        <v>0</v>
      </c>
      <c r="R2360" s="36" cm="1">
        <f t="array" ref="R2360">AVERAGE(IF(Table2[[#This Row],[Min_aerobic_1]:[Min_aerobic_2]]="NA",0,Table2[[#This Row],[Min_aerobic_1]:[Min_aerobic_2]]))</f>
        <v>1.7019460196979449E-5</v>
      </c>
    </row>
    <row r="2361" spans="1:18" x14ac:dyDescent="0.35">
      <c r="A2361" s="4" t="s">
        <v>7005</v>
      </c>
      <c r="B2361" s="4" t="s">
        <v>7006</v>
      </c>
      <c r="C2361" s="4" t="s">
        <v>7007</v>
      </c>
      <c r="D2361" s="6">
        <v>7.9772719286424996E-6</v>
      </c>
      <c r="E2361" s="6">
        <v>7.5565430689412098E-6</v>
      </c>
      <c r="F2361" s="6">
        <v>9.6195971328818599E-6</v>
      </c>
      <c r="G2361" s="6">
        <v>9.8340075450590305E-6</v>
      </c>
      <c r="H2361" s="6">
        <v>7.5019978292111102E-6</v>
      </c>
      <c r="I2361" s="6">
        <v>7.51406383499588E-6</v>
      </c>
      <c r="J2361" s="6">
        <v>7.6909732282871692E-6</v>
      </c>
      <c r="K2361" s="6">
        <v>7.8167363230082499E-6</v>
      </c>
      <c r="L2361" s="6">
        <v>8.6553958308222493E-6</v>
      </c>
      <c r="M2361" s="6">
        <v>8.2635378070862002E-6</v>
      </c>
      <c r="N2361" s="4" t="b">
        <f>_xlfn.XLOOKUP(Table2[[#This Row],[Protein]],Table3[name],Table3[subloc_assigned],"")&lt;&gt;""</f>
        <v>0</v>
      </c>
      <c r="O2361" s="6" t="str" cm="1">
        <f t="array" ref="O2361">IF(Table2[[#This Row],[modeled?]]," "&amp;_xlfn.TEXTJOIN(" ",FALSE,_xlfn._xlws.FILTER(Table3[subloc_assigned],Table3[name]=Table2[[#This Row],[Protein]],""))&amp;" ","")</f>
        <v/>
      </c>
      <c r="P2361" s="6" t="b">
        <f>OR(ISNUMBER(FIND(" m ",Table2[[#This Row],[loc?]])),ISNUMBER(FIND(" mm ",Table2[[#This Row],[loc?]])))</f>
        <v>0</v>
      </c>
      <c r="Q2361" s="6" t="b">
        <f>AND(OR(ISNUMBER(FIND(" m ",Table2[[#This Row],[loc?]])),ISNUMBER(FIND(" mm ",Table2[[#This Row],[loc?]]))),SUBSTITUTE(SUBSTITUTE(Table2[[#This Row],[loc?]]," m ","")," mm ","")="")</f>
        <v>0</v>
      </c>
      <c r="R2361" s="36" cm="1">
        <f t="array" ref="R2361">AVERAGE(IF(Table2[[#This Row],[Min_aerobic_1]:[Min_aerobic_2]]="NA",0,Table2[[#This Row],[Min_aerobic_1]:[Min_aerobic_2]]))</f>
        <v>7.7669074987918555E-6</v>
      </c>
    </row>
    <row r="2362" spans="1:18" x14ac:dyDescent="0.35">
      <c r="A2362" s="4" t="s">
        <v>7008</v>
      </c>
      <c r="B2362" s="4" t="s">
        <v>7009</v>
      </c>
      <c r="C2362" s="4" t="s">
        <v>7010</v>
      </c>
      <c r="D2362" s="4" t="s">
        <v>19</v>
      </c>
      <c r="E2362" s="4" t="s">
        <v>19</v>
      </c>
      <c r="F2362" s="4" t="s">
        <v>19</v>
      </c>
      <c r="G2362" s="4" t="s">
        <v>19</v>
      </c>
      <c r="H2362" s="6">
        <v>1.1049706337805501E-6</v>
      </c>
      <c r="I2362" s="6">
        <v>1.09041188370032E-6</v>
      </c>
      <c r="J2362" s="6">
        <v>1.2468465713721701E-6</v>
      </c>
      <c r="K2362" s="6">
        <v>1.26903490220061E-6</v>
      </c>
      <c r="L2362" s="6">
        <v>1.38416660031296E-6</v>
      </c>
      <c r="M2362" s="6">
        <v>1.54613520704261E-6</v>
      </c>
      <c r="N2362" s="4" t="b">
        <f>_xlfn.XLOOKUP(Table2[[#This Row],[Protein]],Table3[name],Table3[subloc_assigned],"")&lt;&gt;""</f>
        <v>1</v>
      </c>
      <c r="O2362" s="6" t="str" cm="1">
        <f t="array" ref="O2362">IF(Table2[[#This Row],[modeled?]]," "&amp;_xlfn.TEXTJOIN(" ",FALSE,_xlfn._xlws.FILTER(Table3[subloc_assigned],Table3[name]=Table2[[#This Row],[Protein]],""))&amp;" ","")</f>
        <v xml:space="preserve"> gm </v>
      </c>
      <c r="P2362" s="6" t="b">
        <f>OR(ISNUMBER(FIND(" m ",Table2[[#This Row],[loc?]])),ISNUMBER(FIND(" mm ",Table2[[#This Row],[loc?]])))</f>
        <v>0</v>
      </c>
      <c r="Q2362" s="6" t="b">
        <f>AND(OR(ISNUMBER(FIND(" m ",Table2[[#This Row],[loc?]])),ISNUMBER(FIND(" mm ",Table2[[#This Row],[loc?]]))),SUBSTITUTE(SUBSTITUTE(Table2[[#This Row],[loc?]]," m ","")," mm ","")="")</f>
        <v>0</v>
      </c>
      <c r="R2362" s="36" cm="1">
        <f t="array" ref="R2362">AVERAGE(IF(Table2[[#This Row],[Min_aerobic_1]:[Min_aerobic_2]]="NA",0,Table2[[#This Row],[Min_aerobic_1]:[Min_aerobic_2]]))</f>
        <v>0</v>
      </c>
    </row>
    <row r="2363" spans="1:18" x14ac:dyDescent="0.35">
      <c r="A2363" s="4" t="s">
        <v>7011</v>
      </c>
      <c r="B2363" s="4" t="s">
        <v>7012</v>
      </c>
      <c r="C2363" s="4" t="s">
        <v>7013</v>
      </c>
      <c r="D2363" s="6">
        <v>4.3727785126528497E-6</v>
      </c>
      <c r="E2363" s="6">
        <v>4.1094308608576299E-6</v>
      </c>
      <c r="F2363" s="6">
        <v>4.8913209909837104E-6</v>
      </c>
      <c r="G2363" s="6">
        <v>4.4146526679820303E-6</v>
      </c>
      <c r="H2363" s="6">
        <v>3.5609488916146301E-6</v>
      </c>
      <c r="I2363" s="6">
        <v>3.0610182100299399E-6</v>
      </c>
      <c r="J2363" s="6">
        <v>3.7075605428458099E-6</v>
      </c>
      <c r="K2363" s="6">
        <v>3.2388064063345399E-6</v>
      </c>
      <c r="L2363" s="6">
        <v>3.6117399022706598E-6</v>
      </c>
      <c r="M2363" s="6">
        <v>3.6343195000706998E-6</v>
      </c>
      <c r="N2363" s="4" t="b">
        <f>_xlfn.XLOOKUP(Table2[[#This Row],[Protein]],Table3[name],Table3[subloc_assigned],"")&lt;&gt;""</f>
        <v>0</v>
      </c>
      <c r="O2363" s="6" t="str" cm="1">
        <f t="array" ref="O2363">IF(Table2[[#This Row],[modeled?]]," "&amp;_xlfn.TEXTJOIN(" ",FALSE,_xlfn._xlws.FILTER(Table3[subloc_assigned],Table3[name]=Table2[[#This Row],[Protein]],""))&amp;" ","")</f>
        <v/>
      </c>
      <c r="P2363" s="6" t="b">
        <f>OR(ISNUMBER(FIND(" m ",Table2[[#This Row],[loc?]])),ISNUMBER(FIND(" mm ",Table2[[#This Row],[loc?]])))</f>
        <v>0</v>
      </c>
      <c r="Q2363" s="6" t="b">
        <f>AND(OR(ISNUMBER(FIND(" m ",Table2[[#This Row],[loc?]])),ISNUMBER(FIND(" mm ",Table2[[#This Row],[loc?]]))),SUBSTITUTE(SUBSTITUTE(Table2[[#This Row],[loc?]]," m ","")," mm ","")="")</f>
        <v>0</v>
      </c>
      <c r="R2363" s="36" cm="1">
        <f t="array" ref="R2363">AVERAGE(IF(Table2[[#This Row],[Min_aerobic_1]:[Min_aerobic_2]]="NA",0,Table2[[#This Row],[Min_aerobic_1]:[Min_aerobic_2]]))</f>
        <v>4.2411046867552402E-6</v>
      </c>
    </row>
    <row r="2364" spans="1:18" x14ac:dyDescent="0.35">
      <c r="A2364" s="4" t="s">
        <v>7014</v>
      </c>
      <c r="B2364" s="4" t="s">
        <v>7015</v>
      </c>
      <c r="C2364" s="4" t="s">
        <v>7016</v>
      </c>
      <c r="D2364" s="6">
        <v>5.8372948640593802E-5</v>
      </c>
      <c r="E2364" s="6">
        <v>4.9215788690794797E-5</v>
      </c>
      <c r="F2364" s="6">
        <v>5.92521750189304E-5</v>
      </c>
      <c r="G2364" s="6">
        <v>5.6925493660604997E-5</v>
      </c>
      <c r="H2364" s="6">
        <v>5.2951260752949203E-5</v>
      </c>
      <c r="I2364" s="6">
        <v>5.3514111478247501E-5</v>
      </c>
      <c r="J2364" s="6">
        <v>5.3407259218965397E-5</v>
      </c>
      <c r="K2364" s="6">
        <v>5.4629894808529703E-5</v>
      </c>
      <c r="L2364" s="6">
        <v>5.9484541827560102E-5</v>
      </c>
      <c r="M2364" s="6">
        <v>5.9287974053812099E-5</v>
      </c>
      <c r="N2364" s="4" t="b">
        <f>_xlfn.XLOOKUP(Table2[[#This Row],[Protein]],Table3[name],Table3[subloc_assigned],"")&lt;&gt;""</f>
        <v>0</v>
      </c>
      <c r="O2364" s="6" t="str" cm="1">
        <f t="array" ref="O2364">IF(Table2[[#This Row],[modeled?]]," "&amp;_xlfn.TEXTJOIN(" ",FALSE,_xlfn._xlws.FILTER(Table3[subloc_assigned],Table3[name]=Table2[[#This Row],[Protein]],""))&amp;" ","")</f>
        <v/>
      </c>
      <c r="P2364" s="6" t="b">
        <f>OR(ISNUMBER(FIND(" m ",Table2[[#This Row],[loc?]])),ISNUMBER(FIND(" mm ",Table2[[#This Row],[loc?]])))</f>
        <v>0</v>
      </c>
      <c r="Q2364" s="6" t="b">
        <f>AND(OR(ISNUMBER(FIND(" m ",Table2[[#This Row],[loc?]])),ISNUMBER(FIND(" mm ",Table2[[#This Row],[loc?]]))),SUBSTITUTE(SUBSTITUTE(Table2[[#This Row],[loc?]]," m ","")," mm ","")="")</f>
        <v>0</v>
      </c>
      <c r="R2364" s="36" cm="1">
        <f t="array" ref="R2364">AVERAGE(IF(Table2[[#This Row],[Min_aerobic_1]:[Min_aerobic_2]]="NA",0,Table2[[#This Row],[Min_aerobic_1]:[Min_aerobic_2]]))</f>
        <v>5.37943686656943E-5</v>
      </c>
    </row>
    <row r="2365" spans="1:18" x14ac:dyDescent="0.35">
      <c r="A2365" s="4" t="s">
        <v>7017</v>
      </c>
      <c r="B2365" s="4" t="s">
        <v>7018</v>
      </c>
      <c r="C2365" s="4" t="s">
        <v>7019</v>
      </c>
      <c r="D2365" s="6">
        <v>6.0756936890212498E-5</v>
      </c>
      <c r="E2365" s="6">
        <v>5.3596913078257202E-5</v>
      </c>
      <c r="F2365" s="6">
        <v>9.1745085543261598E-5</v>
      </c>
      <c r="G2365" s="6">
        <v>9.3424267379541595E-5</v>
      </c>
      <c r="H2365" s="6">
        <v>2.8093137525737099E-5</v>
      </c>
      <c r="I2365" s="6">
        <v>2.91619245672512E-5</v>
      </c>
      <c r="J2365" s="6">
        <v>2.9970205439204801E-5</v>
      </c>
      <c r="K2365" s="6">
        <v>3.7385729154135401E-5</v>
      </c>
      <c r="L2365" s="6">
        <v>3.97237571868667E-5</v>
      </c>
      <c r="M2365" s="6">
        <v>3.83355864142412E-5</v>
      </c>
      <c r="N2365" s="4" t="b">
        <f>_xlfn.XLOOKUP(Table2[[#This Row],[Protein]],Table3[name],Table3[subloc_assigned],"")&lt;&gt;""</f>
        <v>0</v>
      </c>
      <c r="O2365" s="6" t="str" cm="1">
        <f t="array" ref="O2365">IF(Table2[[#This Row],[modeled?]]," "&amp;_xlfn.TEXTJOIN(" ",FALSE,_xlfn._xlws.FILTER(Table3[subloc_assigned],Table3[name]=Table2[[#This Row],[Protein]],""))&amp;" ","")</f>
        <v/>
      </c>
      <c r="P2365" s="6" t="b">
        <f>OR(ISNUMBER(FIND(" m ",Table2[[#This Row],[loc?]])),ISNUMBER(FIND(" mm ",Table2[[#This Row],[loc?]])))</f>
        <v>0</v>
      </c>
      <c r="Q2365" s="6" t="b">
        <f>AND(OR(ISNUMBER(FIND(" m ",Table2[[#This Row],[loc?]])),ISNUMBER(FIND(" mm ",Table2[[#This Row],[loc?]]))),SUBSTITUTE(SUBSTITUTE(Table2[[#This Row],[loc?]]," m ","")," mm ","")="")</f>
        <v>0</v>
      </c>
      <c r="R2365" s="36" cm="1">
        <f t="array" ref="R2365">AVERAGE(IF(Table2[[#This Row],[Min_aerobic_1]:[Min_aerobic_2]]="NA",0,Table2[[#This Row],[Min_aerobic_1]:[Min_aerobic_2]]))</f>
        <v>5.7176924984234846E-5</v>
      </c>
    </row>
    <row r="2366" spans="1:18" x14ac:dyDescent="0.35">
      <c r="A2366" s="4" t="s">
        <v>7020</v>
      </c>
      <c r="B2366" s="4" t="s">
        <v>7021</v>
      </c>
      <c r="C2366" s="4" t="s">
        <v>7022</v>
      </c>
      <c r="D2366" s="6">
        <v>5.88254263851974E-5</v>
      </c>
      <c r="E2366" s="6">
        <v>5.0129914501349099E-5</v>
      </c>
      <c r="F2366" s="6">
        <v>6.2663420753935903E-5</v>
      </c>
      <c r="G2366" s="6">
        <v>6.1768508078928304E-5</v>
      </c>
      <c r="H2366" s="6">
        <v>6.4885903660207901E-5</v>
      </c>
      <c r="I2366" s="6">
        <v>6.1002416096348799E-5</v>
      </c>
      <c r="J2366" s="6">
        <v>6.3648223905349202E-5</v>
      </c>
      <c r="K2366" s="6">
        <v>6.0673512540216601E-5</v>
      </c>
      <c r="L2366" s="6">
        <v>6.4959755403895902E-5</v>
      </c>
      <c r="M2366" s="6">
        <v>6.5711242394958294E-5</v>
      </c>
      <c r="N2366" s="4" t="b">
        <f>_xlfn.XLOOKUP(Table2[[#This Row],[Protein]],Table3[name],Table3[subloc_assigned],"")&lt;&gt;""</f>
        <v>0</v>
      </c>
      <c r="O2366" s="6" t="str" cm="1">
        <f t="array" ref="O2366">IF(Table2[[#This Row],[modeled?]]," "&amp;_xlfn.TEXTJOIN(" ",FALSE,_xlfn._xlws.FILTER(Table3[subloc_assigned],Table3[name]=Table2[[#This Row],[Protein]],""))&amp;" ","")</f>
        <v/>
      </c>
      <c r="P2366" s="6" t="b">
        <f>OR(ISNUMBER(FIND(" m ",Table2[[#This Row],[loc?]])),ISNUMBER(FIND(" mm ",Table2[[#This Row],[loc?]])))</f>
        <v>0</v>
      </c>
      <c r="Q2366" s="6" t="b">
        <f>AND(OR(ISNUMBER(FIND(" m ",Table2[[#This Row],[loc?]])),ISNUMBER(FIND(" mm ",Table2[[#This Row],[loc?]]))),SUBSTITUTE(SUBSTITUTE(Table2[[#This Row],[loc?]]," m ","")," mm ","")="")</f>
        <v>0</v>
      </c>
      <c r="R2366" s="36" cm="1">
        <f t="array" ref="R2366">AVERAGE(IF(Table2[[#This Row],[Min_aerobic_1]:[Min_aerobic_2]]="NA",0,Table2[[#This Row],[Min_aerobic_1]:[Min_aerobic_2]]))</f>
        <v>5.4477670443273246E-5</v>
      </c>
    </row>
    <row r="2367" spans="1:18" x14ac:dyDescent="0.35">
      <c r="A2367" s="4" t="s">
        <v>7023</v>
      </c>
      <c r="B2367" s="4" t="s">
        <v>7024</v>
      </c>
      <c r="C2367" s="4" t="s">
        <v>7025</v>
      </c>
      <c r="D2367" s="4">
        <v>1.8585160502769001E-4</v>
      </c>
      <c r="E2367" s="4">
        <v>1.7254003973995601E-4</v>
      </c>
      <c r="F2367" s="4">
        <v>1.6955511367894199E-4</v>
      </c>
      <c r="G2367" s="4">
        <v>1.7835347641585999E-4</v>
      </c>
      <c r="H2367" s="4">
        <v>1.20011754323187E-4</v>
      </c>
      <c r="I2367" s="4">
        <v>1.3822082712066001E-4</v>
      </c>
      <c r="J2367" s="4">
        <v>1.32517964036621E-4</v>
      </c>
      <c r="K2367" s="6">
        <v>7.8246212186623397E-5</v>
      </c>
      <c r="L2367" s="4">
        <v>1.0933447592695301E-4</v>
      </c>
      <c r="M2367" s="6">
        <v>9.7496603465393694E-5</v>
      </c>
      <c r="N2367" s="4" t="b">
        <f>_xlfn.XLOOKUP(Table2[[#This Row],[Protein]],Table3[name],Table3[subloc_assigned],"")&lt;&gt;""</f>
        <v>1</v>
      </c>
      <c r="O2367" s="6" t="str" cm="1">
        <f t="array" ref="O2367">IF(Table2[[#This Row],[modeled?]]," "&amp;_xlfn.TEXTJOIN(" ",FALSE,_xlfn._xlws.FILTER(Table3[subloc_assigned],Table3[name]=Table2[[#This Row],[Protein]],""))&amp;" ","")</f>
        <v xml:space="preserve"> rm </v>
      </c>
      <c r="P2367" s="6" t="b">
        <f>OR(ISNUMBER(FIND(" m ",Table2[[#This Row],[loc?]])),ISNUMBER(FIND(" mm ",Table2[[#This Row],[loc?]])))</f>
        <v>0</v>
      </c>
      <c r="Q2367" s="6" t="b">
        <f>AND(OR(ISNUMBER(FIND(" m ",Table2[[#This Row],[loc?]])),ISNUMBER(FIND(" mm ",Table2[[#This Row],[loc?]]))),SUBSTITUTE(SUBSTITUTE(Table2[[#This Row],[loc?]]," m ","")," mm ","")="")</f>
        <v>0</v>
      </c>
      <c r="R2367" s="36" cm="1">
        <f t="array" ref="R2367">AVERAGE(IF(Table2[[#This Row],[Min_aerobic_1]:[Min_aerobic_2]]="NA",0,Table2[[#This Row],[Min_aerobic_1]:[Min_aerobic_2]]))</f>
        <v>1.7919582238382301E-4</v>
      </c>
    </row>
    <row r="2368" spans="1:18" x14ac:dyDescent="0.35">
      <c r="A2368" s="4" t="s">
        <v>7026</v>
      </c>
      <c r="B2368" s="4" t="s">
        <v>7027</v>
      </c>
      <c r="C2368" s="4" t="s">
        <v>7028</v>
      </c>
      <c r="D2368" s="6">
        <v>1.48843920559287E-5</v>
      </c>
      <c r="E2368" s="6">
        <v>1.30227798104476E-5</v>
      </c>
      <c r="F2368" s="6">
        <v>1.7645023459172801E-5</v>
      </c>
      <c r="G2368" s="6">
        <v>1.7336950302896698E-5</v>
      </c>
      <c r="H2368" s="6">
        <v>1.6106565082798701E-5</v>
      </c>
      <c r="I2368" s="6">
        <v>1.6043961270007101E-5</v>
      </c>
      <c r="J2368" s="6">
        <v>1.7175983049115402E-5</v>
      </c>
      <c r="K2368" s="6">
        <v>1.6757274455708E-5</v>
      </c>
      <c r="L2368" s="6">
        <v>1.6186864479119502E-5</v>
      </c>
      <c r="M2368" s="6">
        <v>1.5717675099510801E-5</v>
      </c>
      <c r="N2368" s="4" t="b">
        <f>_xlfn.XLOOKUP(Table2[[#This Row],[Protein]],Table3[name],Table3[subloc_assigned],"")&lt;&gt;""</f>
        <v>0</v>
      </c>
      <c r="O2368" s="6" t="str" cm="1">
        <f t="array" ref="O2368">IF(Table2[[#This Row],[modeled?]]," "&amp;_xlfn.TEXTJOIN(" ",FALSE,_xlfn._xlws.FILTER(Table3[subloc_assigned],Table3[name]=Table2[[#This Row],[Protein]],""))&amp;" ","")</f>
        <v/>
      </c>
      <c r="P2368" s="6" t="b">
        <f>OR(ISNUMBER(FIND(" m ",Table2[[#This Row],[loc?]])),ISNUMBER(FIND(" mm ",Table2[[#This Row],[loc?]])))</f>
        <v>0</v>
      </c>
      <c r="Q2368" s="6" t="b">
        <f>AND(OR(ISNUMBER(FIND(" m ",Table2[[#This Row],[loc?]])),ISNUMBER(FIND(" mm ",Table2[[#This Row],[loc?]]))),SUBSTITUTE(SUBSTITUTE(Table2[[#This Row],[loc?]]," m ","")," mm ","")="")</f>
        <v>0</v>
      </c>
      <c r="R2368" s="36" cm="1">
        <f t="array" ref="R2368">AVERAGE(IF(Table2[[#This Row],[Min_aerobic_1]:[Min_aerobic_2]]="NA",0,Table2[[#This Row],[Min_aerobic_1]:[Min_aerobic_2]]))</f>
        <v>1.395358593318815E-5</v>
      </c>
    </row>
    <row r="2369" spans="1:18" x14ac:dyDescent="0.35">
      <c r="A2369" s="4" t="s">
        <v>7029</v>
      </c>
      <c r="B2369" s="4" t="s">
        <v>7030</v>
      </c>
      <c r="C2369" s="4" t="s">
        <v>7031</v>
      </c>
      <c r="D2369" s="4" t="s">
        <v>19</v>
      </c>
      <c r="E2369" s="4" t="s">
        <v>19</v>
      </c>
      <c r="F2369" s="4" t="s">
        <v>19</v>
      </c>
      <c r="G2369" s="4" t="s">
        <v>19</v>
      </c>
      <c r="H2369" s="6">
        <v>3.64052256974159E-7</v>
      </c>
      <c r="I2369" s="6">
        <v>2.7192583335783002E-7</v>
      </c>
      <c r="J2369" s="6">
        <v>3.2066678169840402E-7</v>
      </c>
      <c r="K2369" s="6">
        <v>2.0422987476946399E-7</v>
      </c>
      <c r="L2369" s="6">
        <v>2.47879555313804E-7</v>
      </c>
      <c r="M2369" s="6">
        <v>2.5727616970920497E-7</v>
      </c>
      <c r="N2369" s="4" t="b">
        <f>_xlfn.XLOOKUP(Table2[[#This Row],[Protein]],Table3[name],Table3[subloc_assigned],"")&lt;&gt;""</f>
        <v>1</v>
      </c>
      <c r="O2369" s="6" t="str" cm="1">
        <f t="array" ref="O2369">IF(Table2[[#This Row],[modeled?]]," "&amp;_xlfn.TEXTJOIN(" ",FALSE,_xlfn._xlws.FILTER(Table3[subloc_assigned],Table3[name]=Table2[[#This Row],[Protein]],""))&amp;" ","")</f>
        <v xml:space="preserve"> m </v>
      </c>
      <c r="P2369" s="6" t="b">
        <f>OR(ISNUMBER(FIND(" m ",Table2[[#This Row],[loc?]])),ISNUMBER(FIND(" mm ",Table2[[#This Row],[loc?]])))</f>
        <v>1</v>
      </c>
      <c r="Q2369" s="6" t="b">
        <f>AND(OR(ISNUMBER(FIND(" m ",Table2[[#This Row],[loc?]])),ISNUMBER(FIND(" mm ",Table2[[#This Row],[loc?]]))),SUBSTITUTE(SUBSTITUTE(Table2[[#This Row],[loc?]]," m ","")," mm ","")="")</f>
        <v>1</v>
      </c>
      <c r="R2369" s="36" cm="1">
        <f t="array" ref="R2369">AVERAGE(IF(Table2[[#This Row],[Min_aerobic_1]:[Min_aerobic_2]]="NA",0,Table2[[#This Row],[Min_aerobic_1]:[Min_aerobic_2]]))</f>
        <v>0</v>
      </c>
    </row>
    <row r="2370" spans="1:18" x14ac:dyDescent="0.35">
      <c r="A2370" s="4" t="s">
        <v>7032</v>
      </c>
      <c r="B2370" s="4" t="s">
        <v>7033</v>
      </c>
      <c r="C2370" s="4" t="s">
        <v>7034</v>
      </c>
      <c r="D2370" s="4" t="s">
        <v>19</v>
      </c>
      <c r="E2370" s="4" t="s">
        <v>19</v>
      </c>
      <c r="F2370" s="4" t="s">
        <v>19</v>
      </c>
      <c r="G2370" s="4" t="s">
        <v>19</v>
      </c>
      <c r="H2370" s="6">
        <v>2.6380739038423499E-7</v>
      </c>
      <c r="I2370" s="6">
        <v>2.5555065487308998E-7</v>
      </c>
      <c r="J2370" s="6">
        <v>2.8297354620068402E-7</v>
      </c>
      <c r="K2370" s="6">
        <v>2.3169048904576599E-7</v>
      </c>
      <c r="L2370" s="6">
        <v>2.7597824008517799E-7</v>
      </c>
      <c r="M2370" s="6">
        <v>2.9379801913101901E-7</v>
      </c>
      <c r="N2370" s="4" t="b">
        <f>_xlfn.XLOOKUP(Table2[[#This Row],[Protein]],Table3[name],Table3[subloc_assigned],"")&lt;&gt;""</f>
        <v>0</v>
      </c>
      <c r="O2370" s="6" t="str" cm="1">
        <f t="array" ref="O2370">IF(Table2[[#This Row],[modeled?]]," "&amp;_xlfn.TEXTJOIN(" ",FALSE,_xlfn._xlws.FILTER(Table3[subloc_assigned],Table3[name]=Table2[[#This Row],[Protein]],""))&amp;" ","")</f>
        <v/>
      </c>
      <c r="P2370" s="6" t="b">
        <f>OR(ISNUMBER(FIND(" m ",Table2[[#This Row],[loc?]])),ISNUMBER(FIND(" mm ",Table2[[#This Row],[loc?]])))</f>
        <v>0</v>
      </c>
      <c r="Q2370" s="6" t="b">
        <f>AND(OR(ISNUMBER(FIND(" m ",Table2[[#This Row],[loc?]])),ISNUMBER(FIND(" mm ",Table2[[#This Row],[loc?]]))),SUBSTITUTE(SUBSTITUTE(Table2[[#This Row],[loc?]]," m ","")," mm ","")="")</f>
        <v>0</v>
      </c>
      <c r="R2370" s="36" cm="1">
        <f t="array" ref="R2370">AVERAGE(IF(Table2[[#This Row],[Min_aerobic_1]:[Min_aerobic_2]]="NA",0,Table2[[#This Row],[Min_aerobic_1]:[Min_aerobic_2]]))</f>
        <v>0</v>
      </c>
    </row>
    <row r="2371" spans="1:18" x14ac:dyDescent="0.35">
      <c r="A2371" s="4" t="s">
        <v>7035</v>
      </c>
      <c r="B2371" s="4" t="s">
        <v>7036</v>
      </c>
      <c r="C2371" s="4" t="s">
        <v>7037</v>
      </c>
      <c r="D2371" s="6">
        <v>1.6516494806680901E-5</v>
      </c>
      <c r="E2371" s="6">
        <v>1.44633922956567E-5</v>
      </c>
      <c r="F2371" s="6">
        <v>1.8689307400285999E-5</v>
      </c>
      <c r="G2371" s="6">
        <v>1.7493862707630099E-5</v>
      </c>
      <c r="H2371" s="6">
        <v>2.0852899790365801E-5</v>
      </c>
      <c r="I2371" s="6">
        <v>2.12415095098449E-5</v>
      </c>
      <c r="J2371" s="6">
        <v>2.1173005141099201E-5</v>
      </c>
      <c r="K2371" s="6">
        <v>2.1388867836328502E-5</v>
      </c>
      <c r="L2371" s="6">
        <v>2.41791073956642E-5</v>
      </c>
      <c r="M2371" s="6">
        <v>2.3840723353641399E-5</v>
      </c>
      <c r="N2371" s="4" t="b">
        <f>_xlfn.XLOOKUP(Table2[[#This Row],[Protein]],Table3[name],Table3[subloc_assigned],"")&lt;&gt;""</f>
        <v>0</v>
      </c>
      <c r="O2371" s="6" t="str" cm="1">
        <f t="array" ref="O2371">IF(Table2[[#This Row],[modeled?]]," "&amp;_xlfn.TEXTJOIN(" ",FALSE,_xlfn._xlws.FILTER(Table3[subloc_assigned],Table3[name]=Table2[[#This Row],[Protein]],""))&amp;" ","")</f>
        <v/>
      </c>
      <c r="P2371" s="6" t="b">
        <f>OR(ISNUMBER(FIND(" m ",Table2[[#This Row],[loc?]])),ISNUMBER(FIND(" mm ",Table2[[#This Row],[loc?]])))</f>
        <v>0</v>
      </c>
      <c r="Q2371" s="6" t="b">
        <f>AND(OR(ISNUMBER(FIND(" m ",Table2[[#This Row],[loc?]])),ISNUMBER(FIND(" mm ",Table2[[#This Row],[loc?]]))),SUBSTITUTE(SUBSTITUTE(Table2[[#This Row],[loc?]]," m ","")," mm ","")="")</f>
        <v>0</v>
      </c>
      <c r="R2371" s="36" cm="1">
        <f t="array" ref="R2371">AVERAGE(IF(Table2[[#This Row],[Min_aerobic_1]:[Min_aerobic_2]]="NA",0,Table2[[#This Row],[Min_aerobic_1]:[Min_aerobic_2]]))</f>
        <v>1.5489943551168801E-5</v>
      </c>
    </row>
    <row r="2372" spans="1:18" x14ac:dyDescent="0.35">
      <c r="A2372" s="4" t="s">
        <v>7038</v>
      </c>
      <c r="B2372" s="4" t="s">
        <v>7039</v>
      </c>
      <c r="C2372" s="4" t="s">
        <v>7040</v>
      </c>
      <c r="D2372" s="6">
        <v>2.2129712952806199E-6</v>
      </c>
      <c r="E2372" s="6">
        <v>3.6111859092010698E-6</v>
      </c>
      <c r="F2372" s="6">
        <v>3.1677782816725499E-6</v>
      </c>
      <c r="G2372" s="6">
        <v>3.0849120786143198E-6</v>
      </c>
      <c r="H2372" s="6">
        <v>2.07356253348977E-6</v>
      </c>
      <c r="I2372" s="6">
        <v>2.12286839711618E-6</v>
      </c>
      <c r="J2372" s="6">
        <v>2.15553282606813E-6</v>
      </c>
      <c r="K2372" s="6">
        <v>2.5107263953238801E-6</v>
      </c>
      <c r="L2372" s="6">
        <v>2.6384728995202399E-6</v>
      </c>
      <c r="M2372" s="6">
        <v>2.67145151788918E-6</v>
      </c>
      <c r="N2372" s="4" t="b">
        <f>_xlfn.XLOOKUP(Table2[[#This Row],[Protein]],Table3[name],Table3[subloc_assigned],"")&lt;&gt;""</f>
        <v>0</v>
      </c>
      <c r="O2372" s="6" t="str" cm="1">
        <f t="array" ref="O2372">IF(Table2[[#This Row],[modeled?]]," "&amp;_xlfn.TEXTJOIN(" ",FALSE,_xlfn._xlws.FILTER(Table3[subloc_assigned],Table3[name]=Table2[[#This Row],[Protein]],""))&amp;" ","")</f>
        <v/>
      </c>
      <c r="P2372" s="6" t="b">
        <f>OR(ISNUMBER(FIND(" m ",Table2[[#This Row],[loc?]])),ISNUMBER(FIND(" mm ",Table2[[#This Row],[loc?]])))</f>
        <v>0</v>
      </c>
      <c r="Q2372" s="6" t="b">
        <f>AND(OR(ISNUMBER(FIND(" m ",Table2[[#This Row],[loc?]])),ISNUMBER(FIND(" mm ",Table2[[#This Row],[loc?]]))),SUBSTITUTE(SUBSTITUTE(Table2[[#This Row],[loc?]]," m ","")," mm ","")="")</f>
        <v>0</v>
      </c>
      <c r="R2372" s="36" cm="1">
        <f t="array" ref="R2372">AVERAGE(IF(Table2[[#This Row],[Min_aerobic_1]:[Min_aerobic_2]]="NA",0,Table2[[#This Row],[Min_aerobic_1]:[Min_aerobic_2]]))</f>
        <v>2.9120786022408451E-6</v>
      </c>
    </row>
    <row r="2373" spans="1:18" x14ac:dyDescent="0.35">
      <c r="A2373" s="4" t="s">
        <v>7041</v>
      </c>
      <c r="B2373" s="4" t="s">
        <v>7042</v>
      </c>
      <c r="C2373" s="4" t="s">
        <v>7042</v>
      </c>
      <c r="D2373" s="4" t="s">
        <v>19</v>
      </c>
      <c r="E2373" s="4" t="s">
        <v>19</v>
      </c>
      <c r="F2373" s="4" t="s">
        <v>19</v>
      </c>
      <c r="G2373" s="4" t="s">
        <v>19</v>
      </c>
      <c r="H2373" s="6">
        <v>1.5625490414248501E-5</v>
      </c>
      <c r="I2373" s="6">
        <v>1.38763524430441E-5</v>
      </c>
      <c r="J2373" s="6">
        <v>1.6524670711673199E-5</v>
      </c>
      <c r="K2373" s="6">
        <v>1.5837857718562198E-5</v>
      </c>
      <c r="L2373" s="6">
        <v>1.7227683019226599E-5</v>
      </c>
      <c r="M2373" s="6">
        <v>1.7560507900363099E-5</v>
      </c>
      <c r="N2373" s="4" t="b">
        <f>_xlfn.XLOOKUP(Table2[[#This Row],[Protein]],Table3[name],Table3[subloc_assigned],"")&lt;&gt;""</f>
        <v>0</v>
      </c>
      <c r="O2373" s="6" t="str" cm="1">
        <f t="array" ref="O2373">IF(Table2[[#This Row],[modeled?]]," "&amp;_xlfn.TEXTJOIN(" ",FALSE,_xlfn._xlws.FILTER(Table3[subloc_assigned],Table3[name]=Table2[[#This Row],[Protein]],""))&amp;" ","")</f>
        <v/>
      </c>
      <c r="P2373" s="6" t="b">
        <f>OR(ISNUMBER(FIND(" m ",Table2[[#This Row],[loc?]])),ISNUMBER(FIND(" mm ",Table2[[#This Row],[loc?]])))</f>
        <v>0</v>
      </c>
      <c r="Q2373" s="6" t="b">
        <f>AND(OR(ISNUMBER(FIND(" m ",Table2[[#This Row],[loc?]])),ISNUMBER(FIND(" mm ",Table2[[#This Row],[loc?]]))),SUBSTITUTE(SUBSTITUTE(Table2[[#This Row],[loc?]]," m ","")," mm ","")="")</f>
        <v>0</v>
      </c>
      <c r="R2373" s="36" cm="1">
        <f t="array" ref="R2373">AVERAGE(IF(Table2[[#This Row],[Min_aerobic_1]:[Min_aerobic_2]]="NA",0,Table2[[#This Row],[Min_aerobic_1]:[Min_aerobic_2]]))</f>
        <v>0</v>
      </c>
    </row>
    <row r="2374" spans="1:18" x14ac:dyDescent="0.35">
      <c r="A2374" s="4" t="s">
        <v>7043</v>
      </c>
      <c r="B2374" s="4" t="s">
        <v>7044</v>
      </c>
      <c r="C2374" s="4" t="s">
        <v>7045</v>
      </c>
      <c r="D2374" s="6">
        <v>5.5414201205373897E-5</v>
      </c>
      <c r="E2374" s="6">
        <v>4.42976185616092E-5</v>
      </c>
      <c r="F2374" s="6">
        <v>6.2038426318406905E-5</v>
      </c>
      <c r="G2374" s="6">
        <v>5.7040082339992703E-5</v>
      </c>
      <c r="H2374" s="6">
        <v>5.2668808575904302E-5</v>
      </c>
      <c r="I2374" s="6">
        <v>5.3672262881198903E-5</v>
      </c>
      <c r="J2374" s="6">
        <v>5.3204853753930102E-5</v>
      </c>
      <c r="K2374" s="6">
        <v>6.4632816864626194E-5</v>
      </c>
      <c r="L2374" s="6">
        <v>6.7844198928033601E-5</v>
      </c>
      <c r="M2374" s="6">
        <v>6.5874886397107E-5</v>
      </c>
      <c r="N2374" s="4" t="b">
        <f>_xlfn.XLOOKUP(Table2[[#This Row],[Protein]],Table3[name],Table3[subloc_assigned],"")&lt;&gt;""</f>
        <v>0</v>
      </c>
      <c r="O2374" s="6" t="str" cm="1">
        <f t="array" ref="O2374">IF(Table2[[#This Row],[modeled?]]," "&amp;_xlfn.TEXTJOIN(" ",FALSE,_xlfn._xlws.FILTER(Table3[subloc_assigned],Table3[name]=Table2[[#This Row],[Protein]],""))&amp;" ","")</f>
        <v/>
      </c>
      <c r="P2374" s="6" t="b">
        <f>OR(ISNUMBER(FIND(" m ",Table2[[#This Row],[loc?]])),ISNUMBER(FIND(" mm ",Table2[[#This Row],[loc?]])))</f>
        <v>0</v>
      </c>
      <c r="Q2374" s="6" t="b">
        <f>AND(OR(ISNUMBER(FIND(" m ",Table2[[#This Row],[loc?]])),ISNUMBER(FIND(" mm ",Table2[[#This Row],[loc?]]))),SUBSTITUTE(SUBSTITUTE(Table2[[#This Row],[loc?]]," m ","")," mm ","")="")</f>
        <v>0</v>
      </c>
      <c r="R2374" s="36" cm="1">
        <f t="array" ref="R2374">AVERAGE(IF(Table2[[#This Row],[Min_aerobic_1]:[Min_aerobic_2]]="NA",0,Table2[[#This Row],[Min_aerobic_1]:[Min_aerobic_2]]))</f>
        <v>4.9855909883491552E-5</v>
      </c>
    </row>
    <row r="2375" spans="1:18" x14ac:dyDescent="0.35">
      <c r="A2375" s="4" t="s">
        <v>7046</v>
      </c>
      <c r="B2375" s="4" t="s">
        <v>7047</v>
      </c>
      <c r="C2375" s="4" t="s">
        <v>7048</v>
      </c>
      <c r="D2375" s="6">
        <v>6.4524956896868298E-7</v>
      </c>
      <c r="E2375" s="6">
        <v>6.3745929107836999E-7</v>
      </c>
      <c r="F2375" s="6">
        <v>7.6872888928200101E-7</v>
      </c>
      <c r="G2375" s="6">
        <v>7.8866538882431402E-7</v>
      </c>
      <c r="H2375" s="4" t="s">
        <v>19</v>
      </c>
      <c r="I2375" s="4" t="s">
        <v>19</v>
      </c>
      <c r="J2375" s="4" t="s">
        <v>19</v>
      </c>
      <c r="K2375" s="4" t="s">
        <v>19</v>
      </c>
      <c r="L2375" s="4" t="s">
        <v>19</v>
      </c>
      <c r="M2375" s="4" t="s">
        <v>19</v>
      </c>
      <c r="N2375" s="4" t="b">
        <f>_xlfn.XLOOKUP(Table2[[#This Row],[Protein]],Table3[name],Table3[subloc_assigned],"")&lt;&gt;""</f>
        <v>0</v>
      </c>
      <c r="O2375" s="6" t="str" cm="1">
        <f t="array" ref="O2375">IF(Table2[[#This Row],[modeled?]]," "&amp;_xlfn.TEXTJOIN(" ",FALSE,_xlfn._xlws.FILTER(Table3[subloc_assigned],Table3[name]=Table2[[#This Row],[Protein]],""))&amp;" ","")</f>
        <v/>
      </c>
      <c r="P2375" s="6" t="b">
        <f>OR(ISNUMBER(FIND(" m ",Table2[[#This Row],[loc?]])),ISNUMBER(FIND(" mm ",Table2[[#This Row],[loc?]])))</f>
        <v>0</v>
      </c>
      <c r="Q2375" s="6" t="b">
        <f>AND(OR(ISNUMBER(FIND(" m ",Table2[[#This Row],[loc?]])),ISNUMBER(FIND(" mm ",Table2[[#This Row],[loc?]]))),SUBSTITUTE(SUBSTITUTE(Table2[[#This Row],[loc?]]," m ","")," mm ","")="")</f>
        <v>0</v>
      </c>
      <c r="R2375" s="36" cm="1">
        <f t="array" ref="R2375">AVERAGE(IF(Table2[[#This Row],[Min_aerobic_1]:[Min_aerobic_2]]="NA",0,Table2[[#This Row],[Min_aerobic_1]:[Min_aerobic_2]]))</f>
        <v>6.4135443002352654E-7</v>
      </c>
    </row>
    <row r="2376" spans="1:18" x14ac:dyDescent="0.35">
      <c r="A2376" s="4" t="s">
        <v>7049</v>
      </c>
      <c r="B2376" s="4" t="s">
        <v>7050</v>
      </c>
      <c r="C2376" s="4" t="s">
        <v>7051</v>
      </c>
      <c r="D2376" s="6">
        <v>1.2125490720498101E-5</v>
      </c>
      <c r="E2376" s="6">
        <v>1.2412656076755E-5</v>
      </c>
      <c r="F2376" s="6">
        <v>1.52442670008726E-5</v>
      </c>
      <c r="G2376" s="6">
        <v>1.70989479663602E-5</v>
      </c>
      <c r="H2376" s="6">
        <v>8.1126968953113097E-6</v>
      </c>
      <c r="I2376" s="6">
        <v>7.76359033467819E-6</v>
      </c>
      <c r="J2376" s="6">
        <v>7.3812465577063001E-6</v>
      </c>
      <c r="K2376" s="6">
        <v>7.8981915534659395E-6</v>
      </c>
      <c r="L2376" s="6">
        <v>8.2249608324995007E-6</v>
      </c>
      <c r="M2376" s="6">
        <v>8.14896820689042E-6</v>
      </c>
      <c r="N2376" s="4" t="b">
        <f>_xlfn.XLOOKUP(Table2[[#This Row],[Protein]],Table3[name],Table3[subloc_assigned],"")&lt;&gt;""</f>
        <v>0</v>
      </c>
      <c r="O2376" s="6" t="str" cm="1">
        <f t="array" ref="O2376">IF(Table2[[#This Row],[modeled?]]," "&amp;_xlfn.TEXTJOIN(" ",FALSE,_xlfn._xlws.FILTER(Table3[subloc_assigned],Table3[name]=Table2[[#This Row],[Protein]],""))&amp;" ","")</f>
        <v/>
      </c>
      <c r="P2376" s="6" t="b">
        <f>OR(ISNUMBER(FIND(" m ",Table2[[#This Row],[loc?]])),ISNUMBER(FIND(" mm ",Table2[[#This Row],[loc?]])))</f>
        <v>0</v>
      </c>
      <c r="Q2376" s="6" t="b">
        <f>AND(OR(ISNUMBER(FIND(" m ",Table2[[#This Row],[loc?]])),ISNUMBER(FIND(" mm ",Table2[[#This Row],[loc?]]))),SUBSTITUTE(SUBSTITUTE(Table2[[#This Row],[loc?]]," m ","")," mm ","")="")</f>
        <v>0</v>
      </c>
      <c r="R2376" s="36" cm="1">
        <f t="array" ref="R2376">AVERAGE(IF(Table2[[#This Row],[Min_aerobic_1]:[Min_aerobic_2]]="NA",0,Table2[[#This Row],[Min_aerobic_1]:[Min_aerobic_2]]))</f>
        <v>1.226907339862655E-5</v>
      </c>
    </row>
    <row r="2377" spans="1:18" x14ac:dyDescent="0.35">
      <c r="A2377" s="4" t="s">
        <v>7052</v>
      </c>
      <c r="B2377" s="4" t="s">
        <v>7053</v>
      </c>
      <c r="C2377" s="4" t="s">
        <v>7054</v>
      </c>
      <c r="D2377" s="6">
        <v>4.0219263790299197E-5</v>
      </c>
      <c r="E2377" s="6">
        <v>3.49907004386841E-5</v>
      </c>
      <c r="F2377" s="6">
        <v>4.9565695411492297E-5</v>
      </c>
      <c r="G2377" s="6">
        <v>5.2756298062506203E-5</v>
      </c>
      <c r="H2377" s="6">
        <v>3.5193608616299E-5</v>
      </c>
      <c r="I2377" s="6">
        <v>3.7027686870077698E-5</v>
      </c>
      <c r="J2377" s="6">
        <v>3.72840289013113E-5</v>
      </c>
      <c r="K2377" s="6">
        <v>4.3123042617183898E-5</v>
      </c>
      <c r="L2377" s="6">
        <v>4.8557072420528202E-5</v>
      </c>
      <c r="M2377" s="6">
        <v>4.7812741668052103E-5</v>
      </c>
      <c r="N2377" s="4" t="b">
        <f>_xlfn.XLOOKUP(Table2[[#This Row],[Protein]],Table3[name],Table3[subloc_assigned],"")&lt;&gt;""</f>
        <v>0</v>
      </c>
      <c r="O2377" s="6" t="str" cm="1">
        <f t="array" ref="O2377">IF(Table2[[#This Row],[modeled?]]," "&amp;_xlfn.TEXTJOIN(" ",FALSE,_xlfn._xlws.FILTER(Table3[subloc_assigned],Table3[name]=Table2[[#This Row],[Protein]],""))&amp;" ","")</f>
        <v/>
      </c>
      <c r="P2377" s="6" t="b">
        <f>OR(ISNUMBER(FIND(" m ",Table2[[#This Row],[loc?]])),ISNUMBER(FIND(" mm ",Table2[[#This Row],[loc?]])))</f>
        <v>0</v>
      </c>
      <c r="Q2377" s="6" t="b">
        <f>AND(OR(ISNUMBER(FIND(" m ",Table2[[#This Row],[loc?]])),ISNUMBER(FIND(" mm ",Table2[[#This Row],[loc?]]))),SUBSTITUTE(SUBSTITUTE(Table2[[#This Row],[loc?]]," m ","")," mm ","")="")</f>
        <v>0</v>
      </c>
      <c r="R2377" s="36" cm="1">
        <f t="array" ref="R2377">AVERAGE(IF(Table2[[#This Row],[Min_aerobic_1]:[Min_aerobic_2]]="NA",0,Table2[[#This Row],[Min_aerobic_1]:[Min_aerobic_2]]))</f>
        <v>3.7604982114491648E-5</v>
      </c>
    </row>
    <row r="2378" spans="1:18" x14ac:dyDescent="0.35">
      <c r="A2378" s="4" t="s">
        <v>7055</v>
      </c>
      <c r="B2378" s="4" t="s">
        <v>7056</v>
      </c>
      <c r="C2378" s="4" t="s">
        <v>7057</v>
      </c>
      <c r="D2378" s="6">
        <v>1.51178863594835E-5</v>
      </c>
      <c r="E2378" s="6">
        <v>1.30185257557219E-5</v>
      </c>
      <c r="F2378" s="6">
        <v>1.65663922242141E-5</v>
      </c>
      <c r="G2378" s="6">
        <v>1.6762862479724101E-5</v>
      </c>
      <c r="H2378" s="6">
        <v>1.43892338858143E-5</v>
      </c>
      <c r="I2378" s="6">
        <v>1.53535882460062E-5</v>
      </c>
      <c r="J2378" s="6">
        <v>1.54416680596134E-5</v>
      </c>
      <c r="K2378" s="6">
        <v>1.82572394819206E-5</v>
      </c>
      <c r="L2378" s="6">
        <v>1.8536336900305901E-5</v>
      </c>
      <c r="M2378" s="6">
        <v>1.84129014287459E-5</v>
      </c>
      <c r="N2378" s="4" t="b">
        <f>_xlfn.XLOOKUP(Table2[[#This Row],[Protein]],Table3[name],Table3[subloc_assigned],"")&lt;&gt;""</f>
        <v>0</v>
      </c>
      <c r="O2378" s="6" t="str" cm="1">
        <f t="array" ref="O2378">IF(Table2[[#This Row],[modeled?]]," "&amp;_xlfn.TEXTJOIN(" ",FALSE,_xlfn._xlws.FILTER(Table3[subloc_assigned],Table3[name]=Table2[[#This Row],[Protein]],""))&amp;" ","")</f>
        <v/>
      </c>
      <c r="P2378" s="6" t="b">
        <f>OR(ISNUMBER(FIND(" m ",Table2[[#This Row],[loc?]])),ISNUMBER(FIND(" mm ",Table2[[#This Row],[loc?]])))</f>
        <v>0</v>
      </c>
      <c r="Q2378" s="6" t="b">
        <f>AND(OR(ISNUMBER(FIND(" m ",Table2[[#This Row],[loc?]])),ISNUMBER(FIND(" mm ",Table2[[#This Row],[loc?]]))),SUBSTITUTE(SUBSTITUTE(Table2[[#This Row],[loc?]]," m ","")," mm ","")="")</f>
        <v>0</v>
      </c>
      <c r="R2378" s="36" cm="1">
        <f t="array" ref="R2378">AVERAGE(IF(Table2[[#This Row],[Min_aerobic_1]:[Min_aerobic_2]]="NA",0,Table2[[#This Row],[Min_aerobic_1]:[Min_aerobic_2]]))</f>
        <v>1.4068206057602701E-5</v>
      </c>
    </row>
    <row r="2379" spans="1:18" x14ac:dyDescent="0.35">
      <c r="A2379" s="4" t="s">
        <v>7058</v>
      </c>
      <c r="B2379" s="4" t="s">
        <v>7059</v>
      </c>
      <c r="C2379" s="4" t="s">
        <v>7060</v>
      </c>
      <c r="D2379" s="4">
        <v>1.23672012119754E-4</v>
      </c>
      <c r="E2379" s="4">
        <v>1.02037076433537E-4</v>
      </c>
      <c r="F2379" s="4">
        <v>1.3203974963623899E-4</v>
      </c>
      <c r="G2379" s="4">
        <v>1.3184979458798801E-4</v>
      </c>
      <c r="H2379" s="6">
        <v>9.1311268496805796E-5</v>
      </c>
      <c r="I2379" s="6">
        <v>9.4229426772155601E-5</v>
      </c>
      <c r="J2379" s="6">
        <v>9.8412555212688195E-5</v>
      </c>
      <c r="K2379" s="6">
        <v>9.5052104330232805E-5</v>
      </c>
      <c r="L2379" s="4">
        <v>1.04532799023398E-4</v>
      </c>
      <c r="M2379" s="4">
        <v>1.0333088163416001E-4</v>
      </c>
      <c r="N2379" s="4" t="b">
        <f>_xlfn.XLOOKUP(Table2[[#This Row],[Protein]],Table3[name],Table3[subloc_assigned],"")&lt;&gt;""</f>
        <v>0</v>
      </c>
      <c r="O2379" s="6" t="str" cm="1">
        <f t="array" ref="O2379">IF(Table2[[#This Row],[modeled?]]," "&amp;_xlfn.TEXTJOIN(" ",FALSE,_xlfn._xlws.FILTER(Table3[subloc_assigned],Table3[name]=Table2[[#This Row],[Protein]],""))&amp;" ","")</f>
        <v/>
      </c>
      <c r="P2379" s="6" t="b">
        <f>OR(ISNUMBER(FIND(" m ",Table2[[#This Row],[loc?]])),ISNUMBER(FIND(" mm ",Table2[[#This Row],[loc?]])))</f>
        <v>0</v>
      </c>
      <c r="Q2379" s="6" t="b">
        <f>AND(OR(ISNUMBER(FIND(" m ",Table2[[#This Row],[loc?]])),ISNUMBER(FIND(" mm ",Table2[[#This Row],[loc?]]))),SUBSTITUTE(SUBSTITUTE(Table2[[#This Row],[loc?]]," m ","")," mm ","")="")</f>
        <v>0</v>
      </c>
      <c r="R2379" s="36" cm="1">
        <f t="array" ref="R2379">AVERAGE(IF(Table2[[#This Row],[Min_aerobic_1]:[Min_aerobic_2]]="NA",0,Table2[[#This Row],[Min_aerobic_1]:[Min_aerobic_2]]))</f>
        <v>1.128545442766455E-4</v>
      </c>
    </row>
    <row r="2380" spans="1:18" x14ac:dyDescent="0.35">
      <c r="A2380" s="4" t="s">
        <v>7061</v>
      </c>
      <c r="B2380" s="4" t="s">
        <v>7062</v>
      </c>
      <c r="C2380" s="4" t="s">
        <v>7063</v>
      </c>
      <c r="D2380" s="6">
        <v>6.9458850715787399E-6</v>
      </c>
      <c r="E2380" s="6">
        <v>5.8965417550298699E-6</v>
      </c>
      <c r="F2380" s="6">
        <v>7.6974240592535707E-6</v>
      </c>
      <c r="G2380" s="6">
        <v>7.4134150334117798E-6</v>
      </c>
      <c r="H2380" s="6">
        <v>9.5693354418127604E-6</v>
      </c>
      <c r="I2380" s="6">
        <v>8.7172815142583307E-6</v>
      </c>
      <c r="J2380" s="6">
        <v>1.01251633239058E-5</v>
      </c>
      <c r="K2380" s="6">
        <v>9.9827884237656699E-6</v>
      </c>
      <c r="L2380" s="6">
        <v>1.0261886196021301E-5</v>
      </c>
      <c r="M2380" s="6">
        <v>1.0181309046523899E-5</v>
      </c>
      <c r="N2380" s="4" t="b">
        <f>_xlfn.XLOOKUP(Table2[[#This Row],[Protein]],Table3[name],Table3[subloc_assigned],"")&lt;&gt;""</f>
        <v>0</v>
      </c>
      <c r="O2380" s="6" t="str" cm="1">
        <f t="array" ref="O2380">IF(Table2[[#This Row],[modeled?]]," "&amp;_xlfn.TEXTJOIN(" ",FALSE,_xlfn._xlws.FILTER(Table3[subloc_assigned],Table3[name]=Table2[[#This Row],[Protein]],""))&amp;" ","")</f>
        <v/>
      </c>
      <c r="P2380" s="6" t="b">
        <f>OR(ISNUMBER(FIND(" m ",Table2[[#This Row],[loc?]])),ISNUMBER(FIND(" mm ",Table2[[#This Row],[loc?]])))</f>
        <v>0</v>
      </c>
      <c r="Q2380" s="6" t="b">
        <f>AND(OR(ISNUMBER(FIND(" m ",Table2[[#This Row],[loc?]])),ISNUMBER(FIND(" mm ",Table2[[#This Row],[loc?]]))),SUBSTITUTE(SUBSTITUTE(Table2[[#This Row],[loc?]]," m ","")," mm ","")="")</f>
        <v>0</v>
      </c>
      <c r="R2380" s="36" cm="1">
        <f t="array" ref="R2380">AVERAGE(IF(Table2[[#This Row],[Min_aerobic_1]:[Min_aerobic_2]]="NA",0,Table2[[#This Row],[Min_aerobic_1]:[Min_aerobic_2]]))</f>
        <v>6.4212134133043049E-6</v>
      </c>
    </row>
    <row r="2381" spans="1:18" x14ac:dyDescent="0.35">
      <c r="A2381" s="4" t="s">
        <v>7064</v>
      </c>
      <c r="B2381" s="4" t="s">
        <v>7065</v>
      </c>
      <c r="C2381" s="4" t="s">
        <v>7066</v>
      </c>
      <c r="D2381" s="6">
        <v>1.0530494287687E-6</v>
      </c>
      <c r="E2381" s="6">
        <v>9.0020627084987004E-7</v>
      </c>
      <c r="F2381" s="6">
        <v>8.2487640758718399E-7</v>
      </c>
      <c r="G2381" s="6">
        <v>8.8754282740885995E-7</v>
      </c>
      <c r="H2381" s="6">
        <v>3.8839750297539597E-7</v>
      </c>
      <c r="I2381" s="6">
        <v>3.6542164127631302E-7</v>
      </c>
      <c r="J2381" s="6">
        <v>3.7800829645978202E-7</v>
      </c>
      <c r="K2381" s="6">
        <v>2.6760813541131E-7</v>
      </c>
      <c r="L2381" s="6">
        <v>2.8512621032029802E-7</v>
      </c>
      <c r="M2381" s="6">
        <v>2.7798646616047998E-7</v>
      </c>
      <c r="N2381" s="4" t="b">
        <f>_xlfn.XLOOKUP(Table2[[#This Row],[Protein]],Table3[name],Table3[subloc_assigned],"")&lt;&gt;""</f>
        <v>1</v>
      </c>
      <c r="O2381" s="6" t="str" cm="1">
        <f t="array" ref="O2381">IF(Table2[[#This Row],[modeled?]]," "&amp;_xlfn.TEXTJOIN(" ",FALSE,_xlfn._xlws.FILTER(Table3[subloc_assigned],Table3[name]=Table2[[#This Row],[Protein]],""))&amp;" ","")</f>
        <v xml:space="preserve"> c </v>
      </c>
      <c r="P2381" s="6" t="b">
        <f>OR(ISNUMBER(FIND(" m ",Table2[[#This Row],[loc?]])),ISNUMBER(FIND(" mm ",Table2[[#This Row],[loc?]])))</f>
        <v>0</v>
      </c>
      <c r="Q2381" s="6" t="b">
        <f>AND(OR(ISNUMBER(FIND(" m ",Table2[[#This Row],[loc?]])),ISNUMBER(FIND(" mm ",Table2[[#This Row],[loc?]]))),SUBSTITUTE(SUBSTITUTE(Table2[[#This Row],[loc?]]," m ","")," mm ","")="")</f>
        <v>0</v>
      </c>
      <c r="R2381" s="36" cm="1">
        <f t="array" ref="R2381">AVERAGE(IF(Table2[[#This Row],[Min_aerobic_1]:[Min_aerobic_2]]="NA",0,Table2[[#This Row],[Min_aerobic_1]:[Min_aerobic_2]]))</f>
        <v>9.7662784980928515E-7</v>
      </c>
    </row>
    <row r="2382" spans="1:18" x14ac:dyDescent="0.35">
      <c r="A2382" s="4" t="s">
        <v>7067</v>
      </c>
      <c r="B2382" s="4" t="s">
        <v>7068</v>
      </c>
      <c r="C2382" s="4" t="s">
        <v>7069</v>
      </c>
      <c r="D2382" s="6">
        <v>1.12072107859809E-5</v>
      </c>
      <c r="E2382" s="6">
        <v>7.4715988819983099E-6</v>
      </c>
      <c r="F2382" s="6">
        <v>1.0959814015679599E-5</v>
      </c>
      <c r="G2382" s="6">
        <v>1.0544743516372899E-5</v>
      </c>
      <c r="H2382" s="6">
        <v>1.2978165700572201E-5</v>
      </c>
      <c r="I2382" s="6">
        <v>1.0803732211418901E-5</v>
      </c>
      <c r="J2382" s="6">
        <v>1.2812480571608301E-5</v>
      </c>
      <c r="K2382" s="6">
        <v>1.12605180894858E-5</v>
      </c>
      <c r="L2382" s="6">
        <v>1.2536077538215E-5</v>
      </c>
      <c r="M2382" s="6">
        <v>1.2433527271285499E-5</v>
      </c>
      <c r="N2382" s="4" t="b">
        <f>_xlfn.XLOOKUP(Table2[[#This Row],[Protein]],Table3[name],Table3[subloc_assigned],"")&lt;&gt;""</f>
        <v>0</v>
      </c>
      <c r="O2382" s="6" t="str" cm="1">
        <f t="array" ref="O2382">IF(Table2[[#This Row],[modeled?]]," "&amp;_xlfn.TEXTJOIN(" ",FALSE,_xlfn._xlws.FILTER(Table3[subloc_assigned],Table3[name]=Table2[[#This Row],[Protein]],""))&amp;" ","")</f>
        <v/>
      </c>
      <c r="P2382" s="6" t="b">
        <f>OR(ISNUMBER(FIND(" m ",Table2[[#This Row],[loc?]])),ISNUMBER(FIND(" mm ",Table2[[#This Row],[loc?]])))</f>
        <v>0</v>
      </c>
      <c r="Q2382" s="6" t="b">
        <f>AND(OR(ISNUMBER(FIND(" m ",Table2[[#This Row],[loc?]])),ISNUMBER(FIND(" mm ",Table2[[#This Row],[loc?]]))),SUBSTITUTE(SUBSTITUTE(Table2[[#This Row],[loc?]]," m ","")," mm ","")="")</f>
        <v>0</v>
      </c>
      <c r="R2382" s="36" cm="1">
        <f t="array" ref="R2382">AVERAGE(IF(Table2[[#This Row],[Min_aerobic_1]:[Min_aerobic_2]]="NA",0,Table2[[#This Row],[Min_aerobic_1]:[Min_aerobic_2]]))</f>
        <v>9.3394048339896055E-6</v>
      </c>
    </row>
    <row r="2383" spans="1:18" x14ac:dyDescent="0.35">
      <c r="A2383" s="4" t="s">
        <v>7070</v>
      </c>
      <c r="B2383" s="4" t="s">
        <v>7071</v>
      </c>
      <c r="C2383" s="4" t="s">
        <v>7072</v>
      </c>
      <c r="D2383" s="6">
        <v>7.4604238364029896E-5</v>
      </c>
      <c r="E2383" s="6">
        <v>6.8664965138186702E-5</v>
      </c>
      <c r="F2383" s="6">
        <v>7.7373498321954494E-5</v>
      </c>
      <c r="G2383" s="6">
        <v>8.1856123677628994E-5</v>
      </c>
      <c r="H2383" s="6">
        <v>4.4976199082038599E-5</v>
      </c>
      <c r="I2383" s="6">
        <v>4.6549352631802899E-5</v>
      </c>
      <c r="J2383" s="6">
        <v>5.4204707795076399E-5</v>
      </c>
      <c r="K2383" s="6">
        <v>5.3538338027906401E-5</v>
      </c>
      <c r="L2383" s="6">
        <v>5.33555595546481E-5</v>
      </c>
      <c r="M2383" s="6">
        <v>5.6222462665837897E-5</v>
      </c>
      <c r="N2383" s="4" t="b">
        <f>_xlfn.XLOOKUP(Table2[[#This Row],[Protein]],Table3[name],Table3[subloc_assigned],"")&lt;&gt;""</f>
        <v>0</v>
      </c>
      <c r="O2383" s="6" t="str" cm="1">
        <f t="array" ref="O2383">IF(Table2[[#This Row],[modeled?]]," "&amp;_xlfn.TEXTJOIN(" ",FALSE,_xlfn._xlws.FILTER(Table3[subloc_assigned],Table3[name]=Table2[[#This Row],[Protein]],""))&amp;" ","")</f>
        <v/>
      </c>
      <c r="P2383" s="6" t="b">
        <f>OR(ISNUMBER(FIND(" m ",Table2[[#This Row],[loc?]])),ISNUMBER(FIND(" mm ",Table2[[#This Row],[loc?]])))</f>
        <v>0</v>
      </c>
      <c r="Q2383" s="6" t="b">
        <f>AND(OR(ISNUMBER(FIND(" m ",Table2[[#This Row],[loc?]])),ISNUMBER(FIND(" mm ",Table2[[#This Row],[loc?]]))),SUBSTITUTE(SUBSTITUTE(Table2[[#This Row],[loc?]]," m ","")," mm ","")="")</f>
        <v>0</v>
      </c>
      <c r="R2383" s="36" cm="1">
        <f t="array" ref="R2383">AVERAGE(IF(Table2[[#This Row],[Min_aerobic_1]:[Min_aerobic_2]]="NA",0,Table2[[#This Row],[Min_aerobic_1]:[Min_aerobic_2]]))</f>
        <v>7.1634601751108305E-5</v>
      </c>
    </row>
    <row r="2384" spans="1:18" x14ac:dyDescent="0.35">
      <c r="A2384" s="4" t="s">
        <v>7073</v>
      </c>
      <c r="B2384" s="4" t="s">
        <v>7074</v>
      </c>
      <c r="C2384" s="4" t="s">
        <v>7075</v>
      </c>
      <c r="D2384" s="6">
        <v>1.6331454254198201E-5</v>
      </c>
      <c r="E2384" s="6">
        <v>1.8417225804369601E-5</v>
      </c>
      <c r="F2384" s="6">
        <v>1.9055674065898099E-5</v>
      </c>
      <c r="G2384" s="6">
        <v>1.8722360140283299E-5</v>
      </c>
      <c r="H2384" s="6">
        <v>2.5979326781128199E-5</v>
      </c>
      <c r="I2384" s="6">
        <v>2.7854691551077299E-5</v>
      </c>
      <c r="J2384" s="6">
        <v>3.03077774415308E-5</v>
      </c>
      <c r="K2384" s="6">
        <v>3.3596878925694298E-5</v>
      </c>
      <c r="L2384" s="6">
        <v>3.2740251401308999E-5</v>
      </c>
      <c r="M2384" s="6">
        <v>3.4729028562131297E-5</v>
      </c>
      <c r="N2384" s="4" t="b">
        <f>_xlfn.XLOOKUP(Table2[[#This Row],[Protein]],Table3[name],Table3[subloc_assigned],"")&lt;&gt;""</f>
        <v>0</v>
      </c>
      <c r="O2384" s="6" t="str" cm="1">
        <f t="array" ref="O2384">IF(Table2[[#This Row],[modeled?]]," "&amp;_xlfn.TEXTJOIN(" ",FALSE,_xlfn._xlws.FILTER(Table3[subloc_assigned],Table3[name]=Table2[[#This Row],[Protein]],""))&amp;" ","")</f>
        <v/>
      </c>
      <c r="P2384" s="6" t="b">
        <f>OR(ISNUMBER(FIND(" m ",Table2[[#This Row],[loc?]])),ISNUMBER(FIND(" mm ",Table2[[#This Row],[loc?]])))</f>
        <v>0</v>
      </c>
      <c r="Q2384" s="6" t="b">
        <f>AND(OR(ISNUMBER(FIND(" m ",Table2[[#This Row],[loc?]])),ISNUMBER(FIND(" mm ",Table2[[#This Row],[loc?]]))),SUBSTITUTE(SUBSTITUTE(Table2[[#This Row],[loc?]]," m ","")," mm ","")="")</f>
        <v>0</v>
      </c>
      <c r="R2384" s="36" cm="1">
        <f t="array" ref="R2384">AVERAGE(IF(Table2[[#This Row],[Min_aerobic_1]:[Min_aerobic_2]]="NA",0,Table2[[#This Row],[Min_aerobic_1]:[Min_aerobic_2]]))</f>
        <v>1.7374340029283901E-5</v>
      </c>
    </row>
    <row r="2385" spans="1:18" x14ac:dyDescent="0.35">
      <c r="A2385" s="4" t="s">
        <v>7076</v>
      </c>
      <c r="B2385" s="4" t="s">
        <v>7077</v>
      </c>
      <c r="C2385" s="4" t="s">
        <v>7078</v>
      </c>
      <c r="D2385" s="6">
        <v>1.1578831885042499E-6</v>
      </c>
      <c r="E2385" s="6">
        <v>1.20930245146867E-6</v>
      </c>
      <c r="F2385" s="6">
        <v>1.2898348342334199E-6</v>
      </c>
      <c r="G2385" s="6">
        <v>1.33860113661389E-6</v>
      </c>
      <c r="H2385" s="4" t="s">
        <v>19</v>
      </c>
      <c r="I2385" s="4" t="s">
        <v>19</v>
      </c>
      <c r="J2385" s="4" t="s">
        <v>19</v>
      </c>
      <c r="K2385" s="4" t="s">
        <v>19</v>
      </c>
      <c r="L2385" s="4" t="s">
        <v>19</v>
      </c>
      <c r="M2385" s="4" t="s">
        <v>19</v>
      </c>
      <c r="N2385" s="4" t="b">
        <f>_xlfn.XLOOKUP(Table2[[#This Row],[Protein]],Table3[name],Table3[subloc_assigned],"")&lt;&gt;""</f>
        <v>0</v>
      </c>
      <c r="O2385" s="6" t="str" cm="1">
        <f t="array" ref="O2385">IF(Table2[[#This Row],[modeled?]]," "&amp;_xlfn.TEXTJOIN(" ",FALSE,_xlfn._xlws.FILTER(Table3[subloc_assigned],Table3[name]=Table2[[#This Row],[Protein]],""))&amp;" ","")</f>
        <v/>
      </c>
      <c r="P2385" s="6" t="b">
        <f>OR(ISNUMBER(FIND(" m ",Table2[[#This Row],[loc?]])),ISNUMBER(FIND(" mm ",Table2[[#This Row],[loc?]])))</f>
        <v>0</v>
      </c>
      <c r="Q2385" s="6" t="b">
        <f>AND(OR(ISNUMBER(FIND(" m ",Table2[[#This Row],[loc?]])),ISNUMBER(FIND(" mm ",Table2[[#This Row],[loc?]]))),SUBSTITUTE(SUBSTITUTE(Table2[[#This Row],[loc?]]," m ","")," mm ","")="")</f>
        <v>0</v>
      </c>
      <c r="R2385" s="36" cm="1">
        <f t="array" ref="R2385">AVERAGE(IF(Table2[[#This Row],[Min_aerobic_1]:[Min_aerobic_2]]="NA",0,Table2[[#This Row],[Min_aerobic_1]:[Min_aerobic_2]]))</f>
        <v>1.18359281998646E-6</v>
      </c>
    </row>
    <row r="2386" spans="1:18" x14ac:dyDescent="0.35">
      <c r="A2386" s="4" t="s">
        <v>7079</v>
      </c>
      <c r="B2386" s="4" t="s">
        <v>7080</v>
      </c>
      <c r="C2386" s="4" t="s">
        <v>7081</v>
      </c>
      <c r="D2386" s="4">
        <v>4.8184999177686399E-4</v>
      </c>
      <c r="E2386" s="4">
        <v>5.6967821679193402E-4</v>
      </c>
      <c r="F2386" s="4">
        <v>4.1871590472677598E-4</v>
      </c>
      <c r="G2386" s="4">
        <v>4.5697245553617198E-4</v>
      </c>
      <c r="H2386" s="4">
        <v>8.5018440399931103E-4</v>
      </c>
      <c r="I2386" s="4">
        <v>9.2661134021986696E-4</v>
      </c>
      <c r="J2386" s="4">
        <v>9.1255279118234898E-4</v>
      </c>
      <c r="K2386" s="4">
        <v>6.4243793755841896E-4</v>
      </c>
      <c r="L2386" s="4">
        <v>6.5942430208123398E-4</v>
      </c>
      <c r="M2386" s="4">
        <v>6.6454176016476701E-4</v>
      </c>
      <c r="N2386" s="4" t="b">
        <f>_xlfn.XLOOKUP(Table2[[#This Row],[Protein]],Table3[name],Table3[subloc_assigned],"")&lt;&gt;""</f>
        <v>1</v>
      </c>
      <c r="O2386" s="6" t="str" cm="1">
        <f t="array" ref="O2386">IF(Table2[[#This Row],[modeled?]]," "&amp;_xlfn.TEXTJOIN(" ",FALSE,_xlfn._xlws.FILTER(Table3[subloc_assigned],Table3[name]=Table2[[#This Row],[Protein]],""))&amp;" ","")</f>
        <v xml:space="preserve"> c </v>
      </c>
      <c r="P2386" s="6" t="b">
        <f>OR(ISNUMBER(FIND(" m ",Table2[[#This Row],[loc?]])),ISNUMBER(FIND(" mm ",Table2[[#This Row],[loc?]])))</f>
        <v>0</v>
      </c>
      <c r="Q2386" s="6" t="b">
        <f>AND(OR(ISNUMBER(FIND(" m ",Table2[[#This Row],[loc?]])),ISNUMBER(FIND(" mm ",Table2[[#This Row],[loc?]]))),SUBSTITUTE(SUBSTITUTE(Table2[[#This Row],[loc?]]," m ","")," mm ","")="")</f>
        <v>0</v>
      </c>
      <c r="R2386" s="36" cm="1">
        <f t="array" ref="R2386">AVERAGE(IF(Table2[[#This Row],[Min_aerobic_1]:[Min_aerobic_2]]="NA",0,Table2[[#This Row],[Min_aerobic_1]:[Min_aerobic_2]]))</f>
        <v>5.25764104284399E-4</v>
      </c>
    </row>
    <row r="2387" spans="1:18" x14ac:dyDescent="0.35">
      <c r="A2387" s="4" t="s">
        <v>7082</v>
      </c>
      <c r="B2387" s="4" t="s">
        <v>7083</v>
      </c>
      <c r="C2387" s="4" t="s">
        <v>7084</v>
      </c>
      <c r="D2387" s="6">
        <v>1.31803249146615E-5</v>
      </c>
      <c r="E2387" s="6">
        <v>1.2305029443533799E-5</v>
      </c>
      <c r="F2387" s="6">
        <v>1.42231235558365E-5</v>
      </c>
      <c r="G2387" s="6">
        <v>1.46022963851085E-5</v>
      </c>
      <c r="H2387" s="6">
        <v>7.8600982143871906E-6</v>
      </c>
      <c r="I2387" s="6">
        <v>7.6168753796416296E-6</v>
      </c>
      <c r="J2387" s="6">
        <v>8.8257881250675893E-6</v>
      </c>
      <c r="K2387" s="6">
        <v>8.4636332424695695E-6</v>
      </c>
      <c r="L2387" s="6">
        <v>8.8061261958509408E-6</v>
      </c>
      <c r="M2387" s="6">
        <v>9.3322136520287908E-6</v>
      </c>
      <c r="N2387" s="4" t="b">
        <f>_xlfn.XLOOKUP(Table2[[#This Row],[Protein]],Table3[name],Table3[subloc_assigned],"")&lt;&gt;""</f>
        <v>0</v>
      </c>
      <c r="O2387" s="6" t="str" cm="1">
        <f t="array" ref="O2387">IF(Table2[[#This Row],[modeled?]]," "&amp;_xlfn.TEXTJOIN(" ",FALSE,_xlfn._xlws.FILTER(Table3[subloc_assigned],Table3[name]=Table2[[#This Row],[Protein]],""))&amp;" ","")</f>
        <v/>
      </c>
      <c r="P2387" s="6" t="b">
        <f>OR(ISNUMBER(FIND(" m ",Table2[[#This Row],[loc?]])),ISNUMBER(FIND(" mm ",Table2[[#This Row],[loc?]])))</f>
        <v>0</v>
      </c>
      <c r="Q2387" s="6" t="b">
        <f>AND(OR(ISNUMBER(FIND(" m ",Table2[[#This Row],[loc?]])),ISNUMBER(FIND(" mm ",Table2[[#This Row],[loc?]]))),SUBSTITUTE(SUBSTITUTE(Table2[[#This Row],[loc?]]," m ","")," mm ","")="")</f>
        <v>0</v>
      </c>
      <c r="R2387" s="36" cm="1">
        <f t="array" ref="R2387">AVERAGE(IF(Table2[[#This Row],[Min_aerobic_1]:[Min_aerobic_2]]="NA",0,Table2[[#This Row],[Min_aerobic_1]:[Min_aerobic_2]]))</f>
        <v>1.2742677179097649E-5</v>
      </c>
    </row>
    <row r="2388" spans="1:18" x14ac:dyDescent="0.35">
      <c r="A2388" s="4" t="s">
        <v>7085</v>
      </c>
      <c r="B2388" s="4" t="s">
        <v>7086</v>
      </c>
      <c r="C2388" s="4" t="s">
        <v>7087</v>
      </c>
      <c r="D2388" s="6">
        <v>6.9808317052363699E-6</v>
      </c>
      <c r="E2388" s="6">
        <v>6.3697561356876402E-6</v>
      </c>
      <c r="F2388" s="6">
        <v>6.9292777881694297E-6</v>
      </c>
      <c r="G2388" s="6">
        <v>7.1297318292157103E-6</v>
      </c>
      <c r="H2388" s="6">
        <v>1.3865350384688799E-5</v>
      </c>
      <c r="I2388" s="6">
        <v>1.3850034665923299E-5</v>
      </c>
      <c r="J2388" s="6">
        <v>1.42809874916799E-5</v>
      </c>
      <c r="K2388" s="6">
        <v>1.41191536726972E-5</v>
      </c>
      <c r="L2388" s="6">
        <v>1.6338567301464599E-5</v>
      </c>
      <c r="M2388" s="6">
        <v>1.5821327476467201E-5</v>
      </c>
      <c r="N2388" s="4" t="b">
        <f>_xlfn.XLOOKUP(Table2[[#This Row],[Protein]],Table3[name],Table3[subloc_assigned],"")&lt;&gt;""</f>
        <v>0</v>
      </c>
      <c r="O2388" s="6" t="str" cm="1">
        <f t="array" ref="O2388">IF(Table2[[#This Row],[modeled?]]," "&amp;_xlfn.TEXTJOIN(" ",FALSE,_xlfn._xlws.FILTER(Table3[subloc_assigned],Table3[name]=Table2[[#This Row],[Protein]],""))&amp;" ","")</f>
        <v/>
      </c>
      <c r="P2388" s="6" t="b">
        <f>OR(ISNUMBER(FIND(" m ",Table2[[#This Row],[loc?]])),ISNUMBER(FIND(" mm ",Table2[[#This Row],[loc?]])))</f>
        <v>0</v>
      </c>
      <c r="Q2388" s="6" t="b">
        <f>AND(OR(ISNUMBER(FIND(" m ",Table2[[#This Row],[loc?]])),ISNUMBER(FIND(" mm ",Table2[[#This Row],[loc?]]))),SUBSTITUTE(SUBSTITUTE(Table2[[#This Row],[loc?]]," m ","")," mm ","")="")</f>
        <v>0</v>
      </c>
      <c r="R2388" s="36" cm="1">
        <f t="array" ref="R2388">AVERAGE(IF(Table2[[#This Row],[Min_aerobic_1]:[Min_aerobic_2]]="NA",0,Table2[[#This Row],[Min_aerobic_1]:[Min_aerobic_2]]))</f>
        <v>6.675293920462005E-6</v>
      </c>
    </row>
    <row r="2389" spans="1:18" x14ac:dyDescent="0.35">
      <c r="A2389" s="4" t="s">
        <v>7088</v>
      </c>
      <c r="B2389" s="4" t="s">
        <v>7089</v>
      </c>
      <c r="C2389" s="4" t="s">
        <v>7090</v>
      </c>
      <c r="D2389" s="6">
        <v>5.6774486572222698E-6</v>
      </c>
      <c r="E2389" s="6">
        <v>5.1175099623180601E-6</v>
      </c>
      <c r="F2389" s="6">
        <v>5.6173357522950399E-6</v>
      </c>
      <c r="G2389" s="6">
        <v>5.8139442274816796E-6</v>
      </c>
      <c r="H2389" s="6">
        <v>8.3713381418257597E-6</v>
      </c>
      <c r="I2389" s="6">
        <v>8.9019428578198205E-6</v>
      </c>
      <c r="J2389" s="6">
        <v>9.0703167280704603E-6</v>
      </c>
      <c r="K2389" s="6">
        <v>1.0843365413401301E-5</v>
      </c>
      <c r="L2389" s="6">
        <v>1.12806515813072E-5</v>
      </c>
      <c r="M2389" s="6">
        <v>1.15794740169204E-5</v>
      </c>
      <c r="N2389" s="4" t="b">
        <f>_xlfn.XLOOKUP(Table2[[#This Row],[Protein]],Table3[name],Table3[subloc_assigned],"")&lt;&gt;""</f>
        <v>0</v>
      </c>
      <c r="O2389" s="6" t="str" cm="1">
        <f t="array" ref="O2389">IF(Table2[[#This Row],[modeled?]]," "&amp;_xlfn.TEXTJOIN(" ",FALSE,_xlfn._xlws.FILTER(Table3[subloc_assigned],Table3[name]=Table2[[#This Row],[Protein]],""))&amp;" ","")</f>
        <v/>
      </c>
      <c r="P2389" s="6" t="b">
        <f>OR(ISNUMBER(FIND(" m ",Table2[[#This Row],[loc?]])),ISNUMBER(FIND(" mm ",Table2[[#This Row],[loc?]])))</f>
        <v>0</v>
      </c>
      <c r="Q2389" s="6" t="b">
        <f>AND(OR(ISNUMBER(FIND(" m ",Table2[[#This Row],[loc?]])),ISNUMBER(FIND(" mm ",Table2[[#This Row],[loc?]]))),SUBSTITUTE(SUBSTITUTE(Table2[[#This Row],[loc?]]," m ","")," mm ","")="")</f>
        <v>0</v>
      </c>
      <c r="R2389" s="36" cm="1">
        <f t="array" ref="R2389">AVERAGE(IF(Table2[[#This Row],[Min_aerobic_1]:[Min_aerobic_2]]="NA",0,Table2[[#This Row],[Min_aerobic_1]:[Min_aerobic_2]]))</f>
        <v>5.3974793097701653E-6</v>
      </c>
    </row>
    <row r="2390" spans="1:18" x14ac:dyDescent="0.35">
      <c r="A2390" s="4" t="s">
        <v>7091</v>
      </c>
      <c r="B2390" s="4" t="s">
        <v>7092</v>
      </c>
      <c r="C2390" s="4" t="s">
        <v>7093</v>
      </c>
      <c r="D2390" s="6">
        <v>7.2065911624655603E-6</v>
      </c>
      <c r="E2390" s="6">
        <v>9.46254685921422E-6</v>
      </c>
      <c r="F2390" s="6">
        <v>6.5609356504034203E-6</v>
      </c>
      <c r="G2390" s="6">
        <v>7.0760178387486003E-6</v>
      </c>
      <c r="H2390" s="6">
        <v>2.86381526397486E-6</v>
      </c>
      <c r="I2390" s="6">
        <v>2.9744170339613402E-6</v>
      </c>
      <c r="J2390" s="6">
        <v>3.12673235525485E-6</v>
      </c>
      <c r="K2390" s="6">
        <v>3.4784342501634498E-6</v>
      </c>
      <c r="L2390" s="6">
        <v>3.66785467972146E-6</v>
      </c>
      <c r="M2390" s="6">
        <v>3.52185744707216E-6</v>
      </c>
      <c r="N2390" s="4" t="b">
        <f>_xlfn.XLOOKUP(Table2[[#This Row],[Protein]],Table3[name],Table3[subloc_assigned],"")&lt;&gt;""</f>
        <v>0</v>
      </c>
      <c r="O2390" s="6" t="str" cm="1">
        <f t="array" ref="O2390">IF(Table2[[#This Row],[modeled?]]," "&amp;_xlfn.TEXTJOIN(" ",FALSE,_xlfn._xlws.FILTER(Table3[subloc_assigned],Table3[name]=Table2[[#This Row],[Protein]],""))&amp;" ","")</f>
        <v/>
      </c>
      <c r="P2390" s="6" t="b">
        <f>OR(ISNUMBER(FIND(" m ",Table2[[#This Row],[loc?]])),ISNUMBER(FIND(" mm ",Table2[[#This Row],[loc?]])))</f>
        <v>0</v>
      </c>
      <c r="Q2390" s="6" t="b">
        <f>AND(OR(ISNUMBER(FIND(" m ",Table2[[#This Row],[loc?]])),ISNUMBER(FIND(" mm ",Table2[[#This Row],[loc?]]))),SUBSTITUTE(SUBSTITUTE(Table2[[#This Row],[loc?]]," m ","")," mm ","")="")</f>
        <v>0</v>
      </c>
      <c r="R2390" s="36" cm="1">
        <f t="array" ref="R2390">AVERAGE(IF(Table2[[#This Row],[Min_aerobic_1]:[Min_aerobic_2]]="NA",0,Table2[[#This Row],[Min_aerobic_1]:[Min_aerobic_2]]))</f>
        <v>8.3345690108398906E-6</v>
      </c>
    </row>
    <row r="2391" spans="1:18" x14ac:dyDescent="0.35">
      <c r="A2391" s="4" t="s">
        <v>7094</v>
      </c>
      <c r="B2391" s="4" t="s">
        <v>7095</v>
      </c>
      <c r="C2391" s="4" t="s">
        <v>7095</v>
      </c>
      <c r="D2391" s="6">
        <v>4.2112072020566903E-6</v>
      </c>
      <c r="E2391" s="6">
        <v>3.9093732351211399E-6</v>
      </c>
      <c r="F2391" s="6">
        <v>3.7862474623181099E-6</v>
      </c>
      <c r="G2391" s="6">
        <v>3.8655809977498498E-6</v>
      </c>
      <c r="H2391" s="6">
        <v>5.4457483641493903E-6</v>
      </c>
      <c r="I2391" s="6">
        <v>5.2773971517700004E-6</v>
      </c>
      <c r="J2391" s="6">
        <v>5.8099448045445502E-6</v>
      </c>
      <c r="K2391" s="6">
        <v>4.5132407345956802E-6</v>
      </c>
      <c r="L2391" s="6">
        <v>4.6815196425629303E-6</v>
      </c>
      <c r="M2391" s="6">
        <v>4.7540265994417702E-6</v>
      </c>
      <c r="N2391" s="4" t="b">
        <f>_xlfn.XLOOKUP(Table2[[#This Row],[Protein]],Table3[name],Table3[subloc_assigned],"")&lt;&gt;""</f>
        <v>0</v>
      </c>
      <c r="O2391" s="6" t="str" cm="1">
        <f t="array" ref="O2391">IF(Table2[[#This Row],[modeled?]]," "&amp;_xlfn.TEXTJOIN(" ",FALSE,_xlfn._xlws.FILTER(Table3[subloc_assigned],Table3[name]=Table2[[#This Row],[Protein]],""))&amp;" ","")</f>
        <v/>
      </c>
      <c r="P2391" s="6" t="b">
        <f>OR(ISNUMBER(FIND(" m ",Table2[[#This Row],[loc?]])),ISNUMBER(FIND(" mm ",Table2[[#This Row],[loc?]])))</f>
        <v>0</v>
      </c>
      <c r="Q2391" s="6" t="b">
        <f>AND(OR(ISNUMBER(FIND(" m ",Table2[[#This Row],[loc?]])),ISNUMBER(FIND(" mm ",Table2[[#This Row],[loc?]]))),SUBSTITUTE(SUBSTITUTE(Table2[[#This Row],[loc?]]," m ","")," mm ","")="")</f>
        <v>0</v>
      </c>
      <c r="R2391" s="36" cm="1">
        <f t="array" ref="R2391">AVERAGE(IF(Table2[[#This Row],[Min_aerobic_1]:[Min_aerobic_2]]="NA",0,Table2[[#This Row],[Min_aerobic_1]:[Min_aerobic_2]]))</f>
        <v>4.0602902185889155E-6</v>
      </c>
    </row>
    <row r="2392" spans="1:18" x14ac:dyDescent="0.35">
      <c r="A2392" s="4" t="s">
        <v>7096</v>
      </c>
      <c r="B2392" s="4" t="s">
        <v>7097</v>
      </c>
      <c r="C2392" s="4" t="s">
        <v>7098</v>
      </c>
      <c r="D2392" s="6">
        <v>4.8515024267024598E-6</v>
      </c>
      <c r="E2392" s="6">
        <v>3.9291662610396902E-6</v>
      </c>
      <c r="F2392" s="6">
        <v>8.0153187196080701E-7</v>
      </c>
      <c r="G2392" s="6">
        <v>8.6904177211749202E-7</v>
      </c>
      <c r="H2392" s="6">
        <v>2.4850735258262998E-6</v>
      </c>
      <c r="I2392" s="6">
        <v>2.4391844922085899E-6</v>
      </c>
      <c r="J2392" s="6">
        <v>2.5551111504231098E-6</v>
      </c>
      <c r="K2392" s="6">
        <v>5.7373404323652997E-7</v>
      </c>
      <c r="L2392" s="6">
        <v>5.1332389161065895E-7</v>
      </c>
      <c r="M2392" s="6">
        <v>6.0540717383014304E-7</v>
      </c>
      <c r="N2392" s="4" t="b">
        <f>_xlfn.XLOOKUP(Table2[[#This Row],[Protein]],Table3[name],Table3[subloc_assigned],"")&lt;&gt;""</f>
        <v>1</v>
      </c>
      <c r="O2392" s="6" t="str" cm="1">
        <f t="array" ref="O2392">IF(Table2[[#This Row],[modeled?]]," "&amp;_xlfn.TEXTJOIN(" ",FALSE,_xlfn._xlws.FILTER(Table3[subloc_assigned],Table3[name]=Table2[[#This Row],[Protein]],""))&amp;" ","")</f>
        <v xml:space="preserve"> c </v>
      </c>
      <c r="P2392" s="6" t="b">
        <f>OR(ISNUMBER(FIND(" m ",Table2[[#This Row],[loc?]])),ISNUMBER(FIND(" mm ",Table2[[#This Row],[loc?]])))</f>
        <v>0</v>
      </c>
      <c r="Q2392" s="6" t="b">
        <f>AND(OR(ISNUMBER(FIND(" m ",Table2[[#This Row],[loc?]])),ISNUMBER(FIND(" mm ",Table2[[#This Row],[loc?]]))),SUBSTITUTE(SUBSTITUTE(Table2[[#This Row],[loc?]]," m ","")," mm ","")="")</f>
        <v>0</v>
      </c>
      <c r="R2392" s="36" cm="1">
        <f t="array" ref="R2392">AVERAGE(IF(Table2[[#This Row],[Min_aerobic_1]:[Min_aerobic_2]]="NA",0,Table2[[#This Row],[Min_aerobic_1]:[Min_aerobic_2]]))</f>
        <v>4.390334343871075E-6</v>
      </c>
    </row>
    <row r="2393" spans="1:18" x14ac:dyDescent="0.35">
      <c r="A2393" s="4" t="s">
        <v>7099</v>
      </c>
      <c r="B2393" s="4" t="s">
        <v>7100</v>
      </c>
      <c r="C2393" s="4" t="s">
        <v>7101</v>
      </c>
      <c r="D2393" s="6">
        <v>4.0011132252811503E-6</v>
      </c>
      <c r="E2393" s="6">
        <v>3.0735406194837299E-6</v>
      </c>
      <c r="F2393" s="6">
        <v>4.3056998747988701E-6</v>
      </c>
      <c r="G2393" s="6">
        <v>3.9226698185397202E-6</v>
      </c>
      <c r="H2393" s="6">
        <v>6.9433661279472403E-6</v>
      </c>
      <c r="I2393" s="6">
        <v>6.6894335905994299E-6</v>
      </c>
      <c r="J2393" s="6">
        <v>7.3550606936394799E-6</v>
      </c>
      <c r="K2393" s="6">
        <v>5.8930239596952001E-6</v>
      </c>
      <c r="L2393" s="6">
        <v>6.1404803098463303E-6</v>
      </c>
      <c r="M2393" s="6">
        <v>5.9533912643320802E-6</v>
      </c>
      <c r="N2393" s="4" t="b">
        <f>_xlfn.XLOOKUP(Table2[[#This Row],[Protein]],Table3[name],Table3[subloc_assigned],"")&lt;&gt;""</f>
        <v>0</v>
      </c>
      <c r="O2393" s="6" t="str" cm="1">
        <f t="array" ref="O2393">IF(Table2[[#This Row],[modeled?]]," "&amp;_xlfn.TEXTJOIN(" ",FALSE,_xlfn._xlws.FILTER(Table3[subloc_assigned],Table3[name]=Table2[[#This Row],[Protein]],""))&amp;" ","")</f>
        <v/>
      </c>
      <c r="P2393" s="6" t="b">
        <f>OR(ISNUMBER(FIND(" m ",Table2[[#This Row],[loc?]])),ISNUMBER(FIND(" mm ",Table2[[#This Row],[loc?]])))</f>
        <v>0</v>
      </c>
      <c r="Q2393" s="6" t="b">
        <f>AND(OR(ISNUMBER(FIND(" m ",Table2[[#This Row],[loc?]])),ISNUMBER(FIND(" mm ",Table2[[#This Row],[loc?]]))),SUBSTITUTE(SUBSTITUTE(Table2[[#This Row],[loc?]]," m ","")," mm ","")="")</f>
        <v>0</v>
      </c>
      <c r="R2393" s="36" cm="1">
        <f t="array" ref="R2393">AVERAGE(IF(Table2[[#This Row],[Min_aerobic_1]:[Min_aerobic_2]]="NA",0,Table2[[#This Row],[Min_aerobic_1]:[Min_aerobic_2]]))</f>
        <v>3.5373269223824401E-6</v>
      </c>
    </row>
    <row r="2394" spans="1:18" x14ac:dyDescent="0.35">
      <c r="A2394" s="4" t="s">
        <v>7102</v>
      </c>
      <c r="B2394" s="4" t="s">
        <v>7103</v>
      </c>
      <c r="C2394" s="4" t="s">
        <v>7104</v>
      </c>
      <c r="D2394" s="6">
        <v>4.7069076902089798E-5</v>
      </c>
      <c r="E2394" s="6">
        <v>3.9081867952066502E-5</v>
      </c>
      <c r="F2394" s="6">
        <v>5.4004943275349899E-5</v>
      </c>
      <c r="G2394" s="6">
        <v>5.2975419593164203E-5</v>
      </c>
      <c r="H2394" s="6">
        <v>2.6584433606978199E-5</v>
      </c>
      <c r="I2394" s="6">
        <v>2.6815729920304801E-5</v>
      </c>
      <c r="J2394" s="6">
        <v>2.84556306326178E-5</v>
      </c>
      <c r="K2394" s="6">
        <v>2.9732779972561201E-5</v>
      </c>
      <c r="L2394" s="6">
        <v>3.2395549407946401E-5</v>
      </c>
      <c r="M2394" s="6">
        <v>3.2565696209408901E-5</v>
      </c>
      <c r="N2394" s="4" t="b">
        <f>_xlfn.XLOOKUP(Table2[[#This Row],[Protein]],Table3[name],Table3[subloc_assigned],"")&lt;&gt;""</f>
        <v>0</v>
      </c>
      <c r="O2394" s="6" t="str" cm="1">
        <f t="array" ref="O2394">IF(Table2[[#This Row],[modeled?]]," "&amp;_xlfn.TEXTJOIN(" ",FALSE,_xlfn._xlws.FILTER(Table3[subloc_assigned],Table3[name]=Table2[[#This Row],[Protein]],""))&amp;" ","")</f>
        <v/>
      </c>
      <c r="P2394" s="6" t="b">
        <f>OR(ISNUMBER(FIND(" m ",Table2[[#This Row],[loc?]])),ISNUMBER(FIND(" mm ",Table2[[#This Row],[loc?]])))</f>
        <v>0</v>
      </c>
      <c r="Q2394" s="6" t="b">
        <f>AND(OR(ISNUMBER(FIND(" m ",Table2[[#This Row],[loc?]])),ISNUMBER(FIND(" mm ",Table2[[#This Row],[loc?]]))),SUBSTITUTE(SUBSTITUTE(Table2[[#This Row],[loc?]]," m ","")," mm ","")="")</f>
        <v>0</v>
      </c>
      <c r="R2394" s="36" cm="1">
        <f t="array" ref="R2394">AVERAGE(IF(Table2[[#This Row],[Min_aerobic_1]:[Min_aerobic_2]]="NA",0,Table2[[#This Row],[Min_aerobic_1]:[Min_aerobic_2]]))</f>
        <v>4.3075472427078147E-5</v>
      </c>
    </row>
    <row r="2395" spans="1:18" x14ac:dyDescent="0.35">
      <c r="A2395" s="4" t="s">
        <v>7105</v>
      </c>
      <c r="B2395" s="4" t="s">
        <v>7106</v>
      </c>
      <c r="C2395" s="4" t="s">
        <v>7107</v>
      </c>
      <c r="D2395" s="6">
        <v>1.13971187769719E-5</v>
      </c>
      <c r="E2395" s="6">
        <v>9.0615275267150903E-6</v>
      </c>
      <c r="F2395" s="6">
        <v>1.2156665028467299E-5</v>
      </c>
      <c r="G2395" s="6">
        <v>1.25441464500243E-5</v>
      </c>
      <c r="H2395" s="6">
        <v>1.13604556146636E-5</v>
      </c>
      <c r="I2395" s="6">
        <v>1.1565021361021999E-5</v>
      </c>
      <c r="J2395" s="6">
        <v>1.2200410144851201E-5</v>
      </c>
      <c r="K2395" s="6">
        <v>1.10619823117962E-5</v>
      </c>
      <c r="L2395" s="6">
        <v>1.18272001147209E-5</v>
      </c>
      <c r="M2395" s="6">
        <v>1.2745852007127501E-5</v>
      </c>
      <c r="N2395" s="4" t="b">
        <f>_xlfn.XLOOKUP(Table2[[#This Row],[Protein]],Table3[name],Table3[subloc_assigned],"")&lt;&gt;""</f>
        <v>0</v>
      </c>
      <c r="O2395" s="6" t="str" cm="1">
        <f t="array" ref="O2395">IF(Table2[[#This Row],[modeled?]]," "&amp;_xlfn.TEXTJOIN(" ",FALSE,_xlfn._xlws.FILTER(Table3[subloc_assigned],Table3[name]=Table2[[#This Row],[Protein]],""))&amp;" ","")</f>
        <v/>
      </c>
      <c r="P2395" s="6" t="b">
        <f>OR(ISNUMBER(FIND(" m ",Table2[[#This Row],[loc?]])),ISNUMBER(FIND(" mm ",Table2[[#This Row],[loc?]])))</f>
        <v>0</v>
      </c>
      <c r="Q2395" s="6" t="b">
        <f>AND(OR(ISNUMBER(FIND(" m ",Table2[[#This Row],[loc?]])),ISNUMBER(FIND(" mm ",Table2[[#This Row],[loc?]]))),SUBSTITUTE(SUBSTITUTE(Table2[[#This Row],[loc?]]," m ","")," mm ","")="")</f>
        <v>0</v>
      </c>
      <c r="R2395" s="36" cm="1">
        <f t="array" ref="R2395">AVERAGE(IF(Table2[[#This Row],[Min_aerobic_1]:[Min_aerobic_2]]="NA",0,Table2[[#This Row],[Min_aerobic_1]:[Min_aerobic_2]]))</f>
        <v>1.0229323151843495E-5</v>
      </c>
    </row>
    <row r="2396" spans="1:18" x14ac:dyDescent="0.35">
      <c r="A2396" s="4" t="s">
        <v>7108</v>
      </c>
      <c r="B2396" s="4" t="s">
        <v>7109</v>
      </c>
      <c r="C2396" s="4" t="s">
        <v>7110</v>
      </c>
      <c r="D2396" s="6">
        <v>1.53093090943413E-6</v>
      </c>
      <c r="E2396" s="6">
        <v>1.39361238891663E-6</v>
      </c>
      <c r="F2396" s="6">
        <v>1.63338754709302E-6</v>
      </c>
      <c r="G2396" s="6">
        <v>1.4819543888375501E-6</v>
      </c>
      <c r="H2396" s="6">
        <v>3.1897312894828702E-7</v>
      </c>
      <c r="I2396" s="6">
        <v>3.3870035435285799E-7</v>
      </c>
      <c r="J2396" s="6">
        <v>3.5363129754200602E-7</v>
      </c>
      <c r="K2396" s="6">
        <v>3.44654399706004E-7</v>
      </c>
      <c r="L2396" s="6">
        <v>3.8609536627266898E-7</v>
      </c>
      <c r="M2396" s="6">
        <v>3.47124441938694E-7</v>
      </c>
      <c r="N2396" s="4" t="b">
        <f>_xlfn.XLOOKUP(Table2[[#This Row],[Protein]],Table3[name],Table3[subloc_assigned],"")&lt;&gt;""</f>
        <v>0</v>
      </c>
      <c r="O2396" s="6" t="str" cm="1">
        <f t="array" ref="O2396">IF(Table2[[#This Row],[modeled?]]," "&amp;_xlfn.TEXTJOIN(" ",FALSE,_xlfn._xlws.FILTER(Table3[subloc_assigned],Table3[name]=Table2[[#This Row],[Protein]],""))&amp;" ","")</f>
        <v/>
      </c>
      <c r="P2396" s="6" t="b">
        <f>OR(ISNUMBER(FIND(" m ",Table2[[#This Row],[loc?]])),ISNUMBER(FIND(" mm ",Table2[[#This Row],[loc?]])))</f>
        <v>0</v>
      </c>
      <c r="Q2396" s="6" t="b">
        <f>AND(OR(ISNUMBER(FIND(" m ",Table2[[#This Row],[loc?]])),ISNUMBER(FIND(" mm ",Table2[[#This Row],[loc?]]))),SUBSTITUTE(SUBSTITUTE(Table2[[#This Row],[loc?]]," m ","")," mm ","")="")</f>
        <v>0</v>
      </c>
      <c r="R2396" s="36" cm="1">
        <f t="array" ref="R2396">AVERAGE(IF(Table2[[#This Row],[Min_aerobic_1]:[Min_aerobic_2]]="NA",0,Table2[[#This Row],[Min_aerobic_1]:[Min_aerobic_2]]))</f>
        <v>1.46227164917538E-6</v>
      </c>
    </row>
    <row r="2397" spans="1:18" x14ac:dyDescent="0.35">
      <c r="A2397" s="4" t="s">
        <v>7111</v>
      </c>
      <c r="B2397" s="4" t="s">
        <v>7112</v>
      </c>
      <c r="C2397" s="4" t="s">
        <v>7112</v>
      </c>
      <c r="D2397" s="6">
        <v>6.5364833849201699E-6</v>
      </c>
      <c r="E2397" s="6">
        <v>5.3051603106115399E-6</v>
      </c>
      <c r="F2397" s="6">
        <v>6.6137873164789296E-6</v>
      </c>
      <c r="G2397" s="6">
        <v>6.8331614839350297E-6</v>
      </c>
      <c r="H2397" s="6">
        <v>5.8499197592318904E-6</v>
      </c>
      <c r="I2397" s="6">
        <v>6.3292347457099098E-6</v>
      </c>
      <c r="J2397" s="6">
        <v>6.30882281450053E-6</v>
      </c>
      <c r="K2397" s="6">
        <v>5.9985855261398704E-6</v>
      </c>
      <c r="L2397" s="6">
        <v>6.8315825752264601E-6</v>
      </c>
      <c r="M2397" s="6">
        <v>6.6026189086108197E-6</v>
      </c>
      <c r="N2397" s="4" t="b">
        <f>_xlfn.XLOOKUP(Table2[[#This Row],[Protein]],Table3[name],Table3[subloc_assigned],"")&lt;&gt;""</f>
        <v>0</v>
      </c>
      <c r="O2397" s="6" t="str" cm="1">
        <f t="array" ref="O2397">IF(Table2[[#This Row],[modeled?]]," "&amp;_xlfn.TEXTJOIN(" ",FALSE,_xlfn._xlws.FILTER(Table3[subloc_assigned],Table3[name]=Table2[[#This Row],[Protein]],""))&amp;" ","")</f>
        <v/>
      </c>
      <c r="P2397" s="6" t="b">
        <f>OR(ISNUMBER(FIND(" m ",Table2[[#This Row],[loc?]])),ISNUMBER(FIND(" mm ",Table2[[#This Row],[loc?]])))</f>
        <v>0</v>
      </c>
      <c r="Q2397" s="6" t="b">
        <f>AND(OR(ISNUMBER(FIND(" m ",Table2[[#This Row],[loc?]])),ISNUMBER(FIND(" mm ",Table2[[#This Row],[loc?]]))),SUBSTITUTE(SUBSTITUTE(Table2[[#This Row],[loc?]]," m ","")," mm ","")="")</f>
        <v>0</v>
      </c>
      <c r="R2397" s="36" cm="1">
        <f t="array" ref="R2397">AVERAGE(IF(Table2[[#This Row],[Min_aerobic_1]:[Min_aerobic_2]]="NA",0,Table2[[#This Row],[Min_aerobic_1]:[Min_aerobic_2]]))</f>
        <v>5.9208218477658544E-6</v>
      </c>
    </row>
    <row r="2398" spans="1:18" x14ac:dyDescent="0.35">
      <c r="A2398" s="4" t="s">
        <v>7113</v>
      </c>
      <c r="B2398" s="4" t="s">
        <v>7114</v>
      </c>
      <c r="C2398" s="4" t="s">
        <v>7115</v>
      </c>
      <c r="D2398" s="6">
        <v>3.8389750765296497E-5</v>
      </c>
      <c r="E2398" s="6">
        <v>3.7746088344901301E-5</v>
      </c>
      <c r="F2398" s="6">
        <v>4.3332521650593901E-5</v>
      </c>
      <c r="G2398" s="6">
        <v>4.0935148018866302E-5</v>
      </c>
      <c r="H2398" s="6">
        <v>4.03905560498268E-5</v>
      </c>
      <c r="I2398" s="6">
        <v>4.1523165550094299E-5</v>
      </c>
      <c r="J2398" s="6">
        <v>4.3668443976555799E-5</v>
      </c>
      <c r="K2398" s="6">
        <v>4.4034952428405199E-5</v>
      </c>
      <c r="L2398" s="6">
        <v>4.7681178198651303E-5</v>
      </c>
      <c r="M2398" s="6">
        <v>4.58205900847379E-5</v>
      </c>
      <c r="N2398" s="4" t="b">
        <f>_xlfn.XLOOKUP(Table2[[#This Row],[Protein]],Table3[name],Table3[subloc_assigned],"")&lt;&gt;""</f>
        <v>0</v>
      </c>
      <c r="O2398" s="6" t="str" cm="1">
        <f t="array" ref="O2398">IF(Table2[[#This Row],[modeled?]]," "&amp;_xlfn.TEXTJOIN(" ",FALSE,_xlfn._xlws.FILTER(Table3[subloc_assigned],Table3[name]=Table2[[#This Row],[Protein]],""))&amp;" ","")</f>
        <v/>
      </c>
      <c r="P2398" s="6" t="b">
        <f>OR(ISNUMBER(FIND(" m ",Table2[[#This Row],[loc?]])),ISNUMBER(FIND(" mm ",Table2[[#This Row],[loc?]])))</f>
        <v>0</v>
      </c>
      <c r="Q2398" s="6" t="b">
        <f>AND(OR(ISNUMBER(FIND(" m ",Table2[[#This Row],[loc?]])),ISNUMBER(FIND(" mm ",Table2[[#This Row],[loc?]]))),SUBSTITUTE(SUBSTITUTE(Table2[[#This Row],[loc?]]," m ","")," mm ","")="")</f>
        <v>0</v>
      </c>
      <c r="R2398" s="36" cm="1">
        <f t="array" ref="R2398">AVERAGE(IF(Table2[[#This Row],[Min_aerobic_1]:[Min_aerobic_2]]="NA",0,Table2[[#This Row],[Min_aerobic_1]:[Min_aerobic_2]]))</f>
        <v>3.8067919555098895E-5</v>
      </c>
    </row>
    <row r="2399" spans="1:18" x14ac:dyDescent="0.35">
      <c r="A2399" s="4" t="s">
        <v>7116</v>
      </c>
      <c r="B2399" s="4" t="s">
        <v>7117</v>
      </c>
      <c r="C2399" s="4" t="s">
        <v>7118</v>
      </c>
      <c r="D2399" s="6">
        <v>1.24728140025422E-5</v>
      </c>
      <c r="E2399" s="6">
        <v>1.0406973849140501E-5</v>
      </c>
      <c r="F2399" s="6">
        <v>9.9444681614678106E-6</v>
      </c>
      <c r="G2399" s="6">
        <v>1.01253669051769E-5</v>
      </c>
      <c r="H2399" s="6">
        <v>2.0430071084411401E-5</v>
      </c>
      <c r="I2399" s="6">
        <v>1.9809329328102301E-5</v>
      </c>
      <c r="J2399" s="6">
        <v>2.02690050971012E-5</v>
      </c>
      <c r="K2399" s="6">
        <v>1.8599552678682001E-5</v>
      </c>
      <c r="L2399" s="6">
        <v>2.12749739285203E-5</v>
      </c>
      <c r="M2399" s="6">
        <v>2.1644968259370998E-5</v>
      </c>
      <c r="N2399" s="4" t="b">
        <f>_xlfn.XLOOKUP(Table2[[#This Row],[Protein]],Table3[name],Table3[subloc_assigned],"")&lt;&gt;""</f>
        <v>0</v>
      </c>
      <c r="O2399" s="6" t="str" cm="1">
        <f t="array" ref="O2399">IF(Table2[[#This Row],[modeled?]]," "&amp;_xlfn.TEXTJOIN(" ",FALSE,_xlfn._xlws.FILTER(Table3[subloc_assigned],Table3[name]=Table2[[#This Row],[Protein]],""))&amp;" ","")</f>
        <v/>
      </c>
      <c r="P2399" s="6" t="b">
        <f>OR(ISNUMBER(FIND(" m ",Table2[[#This Row],[loc?]])),ISNUMBER(FIND(" mm ",Table2[[#This Row],[loc?]])))</f>
        <v>0</v>
      </c>
      <c r="Q2399" s="6" t="b">
        <f>AND(OR(ISNUMBER(FIND(" m ",Table2[[#This Row],[loc?]])),ISNUMBER(FIND(" mm ",Table2[[#This Row],[loc?]]))),SUBSTITUTE(SUBSTITUTE(Table2[[#This Row],[loc?]]," m ","")," mm ","")="")</f>
        <v>0</v>
      </c>
      <c r="R2399" s="36" cm="1">
        <f t="array" ref="R2399">AVERAGE(IF(Table2[[#This Row],[Min_aerobic_1]:[Min_aerobic_2]]="NA",0,Table2[[#This Row],[Min_aerobic_1]:[Min_aerobic_2]]))</f>
        <v>1.143989392584135E-5</v>
      </c>
    </row>
    <row r="2400" spans="1:18" x14ac:dyDescent="0.35">
      <c r="A2400" s="4" t="s">
        <v>7119</v>
      </c>
      <c r="B2400" s="4" t="s">
        <v>7120</v>
      </c>
      <c r="C2400" s="4" t="s">
        <v>7121</v>
      </c>
      <c r="D2400" s="6">
        <v>2.27355321805956E-5</v>
      </c>
      <c r="E2400" s="6">
        <v>1.87875052229287E-5</v>
      </c>
      <c r="F2400" s="6">
        <v>2.47752696812879E-5</v>
      </c>
      <c r="G2400" s="6">
        <v>2.5430260401433301E-5</v>
      </c>
      <c r="H2400" s="6">
        <v>2.6427359250452001E-5</v>
      </c>
      <c r="I2400" s="6">
        <v>2.58920858242157E-5</v>
      </c>
      <c r="J2400" s="6">
        <v>2.7149293416851099E-5</v>
      </c>
      <c r="K2400" s="6">
        <v>2.27332629116334E-5</v>
      </c>
      <c r="L2400" s="6">
        <v>2.5126280449428E-5</v>
      </c>
      <c r="M2400" s="6">
        <v>2.5248207461017E-5</v>
      </c>
      <c r="N2400" s="4" t="b">
        <f>_xlfn.XLOOKUP(Table2[[#This Row],[Protein]],Table3[name],Table3[subloc_assigned],"")&lt;&gt;""</f>
        <v>0</v>
      </c>
      <c r="O2400" s="6" t="str" cm="1">
        <f t="array" ref="O2400">IF(Table2[[#This Row],[modeled?]]," "&amp;_xlfn.TEXTJOIN(" ",FALSE,_xlfn._xlws.FILTER(Table3[subloc_assigned],Table3[name]=Table2[[#This Row],[Protein]],""))&amp;" ","")</f>
        <v/>
      </c>
      <c r="P2400" s="6" t="b">
        <f>OR(ISNUMBER(FIND(" m ",Table2[[#This Row],[loc?]])),ISNUMBER(FIND(" mm ",Table2[[#This Row],[loc?]])))</f>
        <v>0</v>
      </c>
      <c r="Q2400" s="6" t="b">
        <f>AND(OR(ISNUMBER(FIND(" m ",Table2[[#This Row],[loc?]])),ISNUMBER(FIND(" mm ",Table2[[#This Row],[loc?]]))),SUBSTITUTE(SUBSTITUTE(Table2[[#This Row],[loc?]]," m ","")," mm ","")="")</f>
        <v>0</v>
      </c>
      <c r="R2400" s="36" cm="1">
        <f t="array" ref="R2400">AVERAGE(IF(Table2[[#This Row],[Min_aerobic_1]:[Min_aerobic_2]]="NA",0,Table2[[#This Row],[Min_aerobic_1]:[Min_aerobic_2]]))</f>
        <v>2.0761518701762152E-5</v>
      </c>
    </row>
    <row r="2401" spans="1:18" x14ac:dyDescent="0.35">
      <c r="A2401" s="4" t="s">
        <v>7122</v>
      </c>
      <c r="B2401" s="4" t="s">
        <v>7123</v>
      </c>
      <c r="C2401" s="4" t="s">
        <v>7124</v>
      </c>
      <c r="D2401" s="6">
        <v>2.3632920432589301E-5</v>
      </c>
      <c r="E2401" s="6">
        <v>1.9925412069966399E-5</v>
      </c>
      <c r="F2401" s="6">
        <v>2.4704656475159998E-5</v>
      </c>
      <c r="G2401" s="6">
        <v>2.47117222755571E-5</v>
      </c>
      <c r="H2401" s="6">
        <v>4.27306657223343E-5</v>
      </c>
      <c r="I2401" s="6">
        <v>4.2774214805069301E-5</v>
      </c>
      <c r="J2401" s="6">
        <v>4.3810681915026903E-5</v>
      </c>
      <c r="K2401" s="6">
        <v>4.7353290867153902E-5</v>
      </c>
      <c r="L2401" s="6">
        <v>5.0367819052139101E-5</v>
      </c>
      <c r="M2401" s="6">
        <v>4.8719684002423798E-5</v>
      </c>
      <c r="N2401" s="4" t="b">
        <f>_xlfn.XLOOKUP(Table2[[#This Row],[Protein]],Table3[name],Table3[subloc_assigned],"")&lt;&gt;""</f>
        <v>0</v>
      </c>
      <c r="O2401" s="6" t="str" cm="1">
        <f t="array" ref="O2401">IF(Table2[[#This Row],[modeled?]]," "&amp;_xlfn.TEXTJOIN(" ",FALSE,_xlfn._xlws.FILTER(Table3[subloc_assigned],Table3[name]=Table2[[#This Row],[Protein]],""))&amp;" ","")</f>
        <v/>
      </c>
      <c r="P2401" s="6" t="b">
        <f>OR(ISNUMBER(FIND(" m ",Table2[[#This Row],[loc?]])),ISNUMBER(FIND(" mm ",Table2[[#This Row],[loc?]])))</f>
        <v>0</v>
      </c>
      <c r="Q2401" s="6" t="b">
        <f>AND(OR(ISNUMBER(FIND(" m ",Table2[[#This Row],[loc?]])),ISNUMBER(FIND(" mm ",Table2[[#This Row],[loc?]]))),SUBSTITUTE(SUBSTITUTE(Table2[[#This Row],[loc?]]," m ","")," mm ","")="")</f>
        <v>0</v>
      </c>
      <c r="R2401" s="36" cm="1">
        <f t="array" ref="R2401">AVERAGE(IF(Table2[[#This Row],[Min_aerobic_1]:[Min_aerobic_2]]="NA",0,Table2[[#This Row],[Min_aerobic_1]:[Min_aerobic_2]]))</f>
        <v>2.177916625127785E-5</v>
      </c>
    </row>
    <row r="2402" spans="1:18" x14ac:dyDescent="0.35">
      <c r="A2402" s="4" t="s">
        <v>7125</v>
      </c>
      <c r="B2402" s="4" t="s">
        <v>7126</v>
      </c>
      <c r="C2402" s="4" t="s">
        <v>7127</v>
      </c>
      <c r="D2402" s="4">
        <v>1.06707997536484E-4</v>
      </c>
      <c r="E2402" s="6">
        <v>9.65376370983128E-5</v>
      </c>
      <c r="F2402" s="4">
        <v>1.15466800382212E-4</v>
      </c>
      <c r="G2402" s="4">
        <v>1.1475079903935E-4</v>
      </c>
      <c r="H2402" s="4">
        <v>1.4509709711423599E-4</v>
      </c>
      <c r="I2402" s="4">
        <v>1.3190621012474101E-4</v>
      </c>
      <c r="J2402" s="4">
        <v>1.6026943490796001E-4</v>
      </c>
      <c r="K2402" s="4">
        <v>1.4396420719033599E-4</v>
      </c>
      <c r="L2402" s="4">
        <v>1.36016628610432E-4</v>
      </c>
      <c r="M2402" s="4">
        <v>1.4212038387028799E-4</v>
      </c>
      <c r="N2402" s="4" t="b">
        <f>_xlfn.XLOOKUP(Table2[[#This Row],[Protein]],Table3[name],Table3[subloc_assigned],"")&lt;&gt;""</f>
        <v>0</v>
      </c>
      <c r="O2402" s="6" t="str" cm="1">
        <f t="array" ref="O2402">IF(Table2[[#This Row],[modeled?]]," "&amp;_xlfn.TEXTJOIN(" ",FALSE,_xlfn._xlws.FILTER(Table3[subloc_assigned],Table3[name]=Table2[[#This Row],[Protein]],""))&amp;" ","")</f>
        <v/>
      </c>
      <c r="P2402" s="6" t="b">
        <f>OR(ISNUMBER(FIND(" m ",Table2[[#This Row],[loc?]])),ISNUMBER(FIND(" mm ",Table2[[#This Row],[loc?]])))</f>
        <v>0</v>
      </c>
      <c r="Q2402" s="6" t="b">
        <f>AND(OR(ISNUMBER(FIND(" m ",Table2[[#This Row],[loc?]])),ISNUMBER(FIND(" mm ",Table2[[#This Row],[loc?]]))),SUBSTITUTE(SUBSTITUTE(Table2[[#This Row],[loc?]]," m ","")," mm ","")="")</f>
        <v>0</v>
      </c>
      <c r="R2402" s="36" cm="1">
        <f t="array" ref="R2402">AVERAGE(IF(Table2[[#This Row],[Min_aerobic_1]:[Min_aerobic_2]]="NA",0,Table2[[#This Row],[Min_aerobic_1]:[Min_aerobic_2]]))</f>
        <v>1.0162281731739841E-4</v>
      </c>
    </row>
    <row r="2403" spans="1:18" x14ac:dyDescent="0.35">
      <c r="A2403" s="4" t="s">
        <v>7128</v>
      </c>
      <c r="B2403" s="4" t="s">
        <v>7129</v>
      </c>
      <c r="C2403" s="4" t="s">
        <v>7129</v>
      </c>
      <c r="D2403" s="6">
        <v>2.2208021774240398E-5</v>
      </c>
      <c r="E2403" s="6">
        <v>1.57669776446003E-5</v>
      </c>
      <c r="F2403" s="6">
        <v>2.00798986277133E-5</v>
      </c>
      <c r="G2403" s="6">
        <v>2.0085641697075202E-5</v>
      </c>
      <c r="H2403" s="6">
        <v>2.9888765702315202E-5</v>
      </c>
      <c r="I2403" s="6">
        <v>3.2736088107215201E-5</v>
      </c>
      <c r="J2403" s="6">
        <v>3.3192169716706099E-5</v>
      </c>
      <c r="K2403" s="6">
        <v>3.1567320533720901E-5</v>
      </c>
      <c r="L2403" s="6">
        <v>3.3348746556808303E-5</v>
      </c>
      <c r="M2403" s="6">
        <v>3.3402381853726898E-5</v>
      </c>
      <c r="N2403" s="4" t="b">
        <f>_xlfn.XLOOKUP(Table2[[#This Row],[Protein]],Table3[name],Table3[subloc_assigned],"")&lt;&gt;""</f>
        <v>0</v>
      </c>
      <c r="O2403" s="6" t="str" cm="1">
        <f t="array" ref="O2403">IF(Table2[[#This Row],[modeled?]]," "&amp;_xlfn.TEXTJOIN(" ",FALSE,_xlfn._xlws.FILTER(Table3[subloc_assigned],Table3[name]=Table2[[#This Row],[Protein]],""))&amp;" ","")</f>
        <v/>
      </c>
      <c r="P2403" s="6" t="b">
        <f>OR(ISNUMBER(FIND(" m ",Table2[[#This Row],[loc?]])),ISNUMBER(FIND(" mm ",Table2[[#This Row],[loc?]])))</f>
        <v>0</v>
      </c>
      <c r="Q2403" s="6" t="b">
        <f>AND(OR(ISNUMBER(FIND(" m ",Table2[[#This Row],[loc?]])),ISNUMBER(FIND(" mm ",Table2[[#This Row],[loc?]]))),SUBSTITUTE(SUBSTITUTE(Table2[[#This Row],[loc?]]," m ","")," mm ","")="")</f>
        <v>0</v>
      </c>
      <c r="R2403" s="36" cm="1">
        <f t="array" ref="R2403">AVERAGE(IF(Table2[[#This Row],[Min_aerobic_1]:[Min_aerobic_2]]="NA",0,Table2[[#This Row],[Min_aerobic_1]:[Min_aerobic_2]]))</f>
        <v>1.8987499709420347E-5</v>
      </c>
    </row>
    <row r="2404" spans="1:18" x14ac:dyDescent="0.35">
      <c r="A2404" s="4" t="s">
        <v>7130</v>
      </c>
      <c r="B2404" s="4" t="s">
        <v>7131</v>
      </c>
      <c r="C2404" s="4" t="s">
        <v>7132</v>
      </c>
      <c r="D2404" s="6">
        <v>2.3639582039256701E-5</v>
      </c>
      <c r="E2404" s="6">
        <v>1.6809055730831701E-5</v>
      </c>
      <c r="F2404" s="6">
        <v>2.1878650382817799E-5</v>
      </c>
      <c r="G2404" s="6">
        <v>1.9952761324366801E-5</v>
      </c>
      <c r="H2404" s="6">
        <v>2.7145272055715401E-5</v>
      </c>
      <c r="I2404" s="6">
        <v>2.3487124157338701E-5</v>
      </c>
      <c r="J2404" s="6">
        <v>2.6169701458664699E-5</v>
      </c>
      <c r="K2404" s="6">
        <v>2.3614805521814102E-5</v>
      </c>
      <c r="L2404" s="6">
        <v>2.5424477892403699E-5</v>
      </c>
      <c r="M2404" s="6">
        <v>2.6041691807071698E-5</v>
      </c>
      <c r="N2404" s="4" t="b">
        <f>_xlfn.XLOOKUP(Table2[[#This Row],[Protein]],Table3[name],Table3[subloc_assigned],"")&lt;&gt;""</f>
        <v>0</v>
      </c>
      <c r="O2404" s="6" t="str" cm="1">
        <f t="array" ref="O2404">IF(Table2[[#This Row],[modeled?]]," "&amp;_xlfn.TEXTJOIN(" ",FALSE,_xlfn._xlws.FILTER(Table3[subloc_assigned],Table3[name]=Table2[[#This Row],[Protein]],""))&amp;" ","")</f>
        <v/>
      </c>
      <c r="P2404" s="6" t="b">
        <f>OR(ISNUMBER(FIND(" m ",Table2[[#This Row],[loc?]])),ISNUMBER(FIND(" mm ",Table2[[#This Row],[loc?]])))</f>
        <v>0</v>
      </c>
      <c r="Q2404" s="6" t="b">
        <f>AND(OR(ISNUMBER(FIND(" m ",Table2[[#This Row],[loc?]])),ISNUMBER(FIND(" mm ",Table2[[#This Row],[loc?]]))),SUBSTITUTE(SUBSTITUTE(Table2[[#This Row],[loc?]]," m ","")," mm ","")="")</f>
        <v>0</v>
      </c>
      <c r="R2404" s="36" cm="1">
        <f t="array" ref="R2404">AVERAGE(IF(Table2[[#This Row],[Min_aerobic_1]:[Min_aerobic_2]]="NA",0,Table2[[#This Row],[Min_aerobic_1]:[Min_aerobic_2]]))</f>
        <v>2.0224318885044199E-5</v>
      </c>
    </row>
    <row r="2405" spans="1:18" x14ac:dyDescent="0.35">
      <c r="A2405" s="4" t="s">
        <v>7133</v>
      </c>
      <c r="B2405" s="4" t="s">
        <v>7134</v>
      </c>
      <c r="C2405" s="4" t="s">
        <v>7135</v>
      </c>
      <c r="D2405" s="6">
        <v>2.68449543929951E-6</v>
      </c>
      <c r="E2405" s="6">
        <v>2.5482559552467401E-6</v>
      </c>
      <c r="F2405" s="6">
        <v>2.2731378530368801E-6</v>
      </c>
      <c r="G2405" s="6">
        <v>2.3104127682583299E-6</v>
      </c>
      <c r="H2405" s="4" t="s">
        <v>19</v>
      </c>
      <c r="I2405" s="4" t="s">
        <v>19</v>
      </c>
      <c r="J2405" s="4" t="s">
        <v>19</v>
      </c>
      <c r="K2405" s="4" t="s">
        <v>19</v>
      </c>
      <c r="L2405" s="4" t="s">
        <v>19</v>
      </c>
      <c r="M2405" s="4" t="s">
        <v>19</v>
      </c>
      <c r="N2405" s="4" t="b">
        <f>_xlfn.XLOOKUP(Table2[[#This Row],[Protein]],Table3[name],Table3[subloc_assigned],"")&lt;&gt;""</f>
        <v>0</v>
      </c>
      <c r="O2405" s="6" t="str" cm="1">
        <f t="array" ref="O2405">IF(Table2[[#This Row],[modeled?]]," "&amp;_xlfn.TEXTJOIN(" ",FALSE,_xlfn._xlws.FILTER(Table3[subloc_assigned],Table3[name]=Table2[[#This Row],[Protein]],""))&amp;" ","")</f>
        <v/>
      </c>
      <c r="P2405" s="6" t="b">
        <f>OR(ISNUMBER(FIND(" m ",Table2[[#This Row],[loc?]])),ISNUMBER(FIND(" mm ",Table2[[#This Row],[loc?]])))</f>
        <v>0</v>
      </c>
      <c r="Q2405" s="6" t="b">
        <f>AND(OR(ISNUMBER(FIND(" m ",Table2[[#This Row],[loc?]])),ISNUMBER(FIND(" mm ",Table2[[#This Row],[loc?]]))),SUBSTITUTE(SUBSTITUTE(Table2[[#This Row],[loc?]]," m ","")," mm ","")="")</f>
        <v>0</v>
      </c>
      <c r="R2405" s="36" cm="1">
        <f t="array" ref="R2405">AVERAGE(IF(Table2[[#This Row],[Min_aerobic_1]:[Min_aerobic_2]]="NA",0,Table2[[#This Row],[Min_aerobic_1]:[Min_aerobic_2]]))</f>
        <v>2.6163756972731252E-6</v>
      </c>
    </row>
    <row r="2406" spans="1:18" x14ac:dyDescent="0.35">
      <c r="A2406" s="4" t="s">
        <v>7136</v>
      </c>
      <c r="B2406" s="4" t="s">
        <v>7137</v>
      </c>
      <c r="C2406" s="4" t="s">
        <v>7138</v>
      </c>
      <c r="D2406" s="6">
        <v>1.07237958690504E-5</v>
      </c>
      <c r="E2406" s="6">
        <v>8.9035757814685794E-6</v>
      </c>
      <c r="F2406" s="6">
        <v>1.051374886212E-5</v>
      </c>
      <c r="G2406" s="6">
        <v>1.0644425176103401E-5</v>
      </c>
      <c r="H2406" s="6">
        <v>1.3752370709862801E-5</v>
      </c>
      <c r="I2406" s="6">
        <v>1.3693551863429299E-5</v>
      </c>
      <c r="J2406" s="6">
        <v>1.45843434821291E-5</v>
      </c>
      <c r="K2406" s="6">
        <v>1.5129867748928701E-5</v>
      </c>
      <c r="L2406" s="6">
        <v>1.5701737620708299E-5</v>
      </c>
      <c r="M2406" s="6">
        <v>1.5354558998262601E-5</v>
      </c>
      <c r="N2406" s="4" t="b">
        <f>_xlfn.XLOOKUP(Table2[[#This Row],[Protein]],Table3[name],Table3[subloc_assigned],"")&lt;&gt;""</f>
        <v>0</v>
      </c>
      <c r="O2406" s="6" t="str" cm="1">
        <f t="array" ref="O2406">IF(Table2[[#This Row],[modeled?]]," "&amp;_xlfn.TEXTJOIN(" ",FALSE,_xlfn._xlws.FILTER(Table3[subloc_assigned],Table3[name]=Table2[[#This Row],[Protein]],""))&amp;" ","")</f>
        <v/>
      </c>
      <c r="P2406" s="6" t="b">
        <f>OR(ISNUMBER(FIND(" m ",Table2[[#This Row],[loc?]])),ISNUMBER(FIND(" mm ",Table2[[#This Row],[loc?]])))</f>
        <v>0</v>
      </c>
      <c r="Q2406" s="6" t="b">
        <f>AND(OR(ISNUMBER(FIND(" m ",Table2[[#This Row],[loc?]])),ISNUMBER(FIND(" mm ",Table2[[#This Row],[loc?]]))),SUBSTITUTE(SUBSTITUTE(Table2[[#This Row],[loc?]]," m ","")," mm ","")="")</f>
        <v>0</v>
      </c>
      <c r="R2406" s="36" cm="1">
        <f t="array" ref="R2406">AVERAGE(IF(Table2[[#This Row],[Min_aerobic_1]:[Min_aerobic_2]]="NA",0,Table2[[#This Row],[Min_aerobic_1]:[Min_aerobic_2]]))</f>
        <v>9.8136858252594905E-6</v>
      </c>
    </row>
    <row r="2407" spans="1:18" x14ac:dyDescent="0.35">
      <c r="A2407" s="4" t="s">
        <v>7139</v>
      </c>
      <c r="B2407" s="4" t="s">
        <v>7140</v>
      </c>
      <c r="C2407" s="4" t="s">
        <v>7141</v>
      </c>
      <c r="D2407" s="4">
        <v>3.5690428391456998E-4</v>
      </c>
      <c r="E2407" s="4">
        <v>2.8035624624389799E-4</v>
      </c>
      <c r="F2407" s="6">
        <v>3.2601225041312098E-5</v>
      </c>
      <c r="G2407" s="6">
        <v>3.6402473688768699E-5</v>
      </c>
      <c r="H2407" s="4">
        <v>1.8499780815363099E-4</v>
      </c>
      <c r="I2407" s="4">
        <v>1.8914113988057599E-4</v>
      </c>
      <c r="J2407" s="4">
        <v>1.8297177054221099E-4</v>
      </c>
      <c r="K2407" s="6">
        <v>7.3822159788379901E-5</v>
      </c>
      <c r="L2407" s="6">
        <v>7.3167010463871901E-5</v>
      </c>
      <c r="M2407" s="6">
        <v>7.77472383013636E-5</v>
      </c>
      <c r="N2407" s="4" t="b">
        <f>_xlfn.XLOOKUP(Table2[[#This Row],[Protein]],Table3[name],Table3[subloc_assigned],"")&lt;&gt;""</f>
        <v>1</v>
      </c>
      <c r="O2407" s="6" t="str" cm="1">
        <f t="array" ref="O2407">IF(Table2[[#This Row],[modeled?]]," "&amp;_xlfn.TEXTJOIN(" ",FALSE,_xlfn._xlws.FILTER(Table3[subloc_assigned],Table3[name]=Table2[[#This Row],[Protein]],""))&amp;" ","")</f>
        <v xml:space="preserve"> c </v>
      </c>
      <c r="P2407" s="6" t="b">
        <f>OR(ISNUMBER(FIND(" m ",Table2[[#This Row],[loc?]])),ISNUMBER(FIND(" mm ",Table2[[#This Row],[loc?]])))</f>
        <v>0</v>
      </c>
      <c r="Q2407" s="6" t="b">
        <f>AND(OR(ISNUMBER(FIND(" m ",Table2[[#This Row],[loc?]])),ISNUMBER(FIND(" mm ",Table2[[#This Row],[loc?]]))),SUBSTITUTE(SUBSTITUTE(Table2[[#This Row],[loc?]]," m ","")," mm ","")="")</f>
        <v>0</v>
      </c>
      <c r="R2407" s="36" cm="1">
        <f t="array" ref="R2407">AVERAGE(IF(Table2[[#This Row],[Min_aerobic_1]:[Min_aerobic_2]]="NA",0,Table2[[#This Row],[Min_aerobic_1]:[Min_aerobic_2]]))</f>
        <v>3.1863026507923398E-4</v>
      </c>
    </row>
    <row r="2408" spans="1:18" x14ac:dyDescent="0.35">
      <c r="A2408" s="4" t="s">
        <v>7142</v>
      </c>
      <c r="B2408" s="4" t="s">
        <v>7143</v>
      </c>
      <c r="C2408" s="4" t="s">
        <v>7144</v>
      </c>
      <c r="D2408" s="4" t="s">
        <v>19</v>
      </c>
      <c r="E2408" s="4" t="s">
        <v>19</v>
      </c>
      <c r="F2408" s="4" t="s">
        <v>19</v>
      </c>
      <c r="G2408" s="4" t="s">
        <v>19</v>
      </c>
      <c r="H2408" s="6">
        <v>3.9611044246403899E-7</v>
      </c>
      <c r="I2408" s="6">
        <v>4.4329901658052598E-7</v>
      </c>
      <c r="J2408" s="6">
        <v>4.6419089415007099E-7</v>
      </c>
      <c r="K2408" s="6">
        <v>3.99437722417033E-7</v>
      </c>
      <c r="L2408" s="6">
        <v>4.7432080304251801E-7</v>
      </c>
      <c r="M2408" s="6">
        <v>4.4102478575294702E-7</v>
      </c>
      <c r="N2408" s="4" t="b">
        <f>_xlfn.XLOOKUP(Table2[[#This Row],[Protein]],Table3[name],Table3[subloc_assigned],"")&lt;&gt;""</f>
        <v>0</v>
      </c>
      <c r="O2408" s="6" t="str" cm="1">
        <f t="array" ref="O2408">IF(Table2[[#This Row],[modeled?]]," "&amp;_xlfn.TEXTJOIN(" ",FALSE,_xlfn._xlws.FILTER(Table3[subloc_assigned],Table3[name]=Table2[[#This Row],[Protein]],""))&amp;" ","")</f>
        <v/>
      </c>
      <c r="P2408" s="6" t="b">
        <f>OR(ISNUMBER(FIND(" m ",Table2[[#This Row],[loc?]])),ISNUMBER(FIND(" mm ",Table2[[#This Row],[loc?]])))</f>
        <v>0</v>
      </c>
      <c r="Q2408" s="6" t="b">
        <f>AND(OR(ISNUMBER(FIND(" m ",Table2[[#This Row],[loc?]])),ISNUMBER(FIND(" mm ",Table2[[#This Row],[loc?]]))),SUBSTITUTE(SUBSTITUTE(Table2[[#This Row],[loc?]]," m ","")," mm ","")="")</f>
        <v>0</v>
      </c>
      <c r="R2408" s="36" cm="1">
        <f t="array" ref="R2408">AVERAGE(IF(Table2[[#This Row],[Min_aerobic_1]:[Min_aerobic_2]]="NA",0,Table2[[#This Row],[Min_aerobic_1]:[Min_aerobic_2]]))</f>
        <v>0</v>
      </c>
    </row>
    <row r="2409" spans="1:18" x14ac:dyDescent="0.35">
      <c r="A2409" s="4" t="s">
        <v>7145</v>
      </c>
      <c r="B2409" s="4" t="s">
        <v>7146</v>
      </c>
      <c r="C2409" s="4" t="s">
        <v>7147</v>
      </c>
      <c r="D2409" s="4">
        <v>1.7545516358638099E-4</v>
      </c>
      <c r="E2409" s="4">
        <v>1.4619378435794399E-4</v>
      </c>
      <c r="F2409" s="4">
        <v>1.94124861515069E-4</v>
      </c>
      <c r="G2409" s="4">
        <v>1.8807571576665499E-4</v>
      </c>
      <c r="H2409" s="4">
        <v>1.3129219592565499E-4</v>
      </c>
      <c r="I2409" s="4">
        <v>1.3301205781940999E-4</v>
      </c>
      <c r="J2409" s="4">
        <v>1.3125701510240001E-4</v>
      </c>
      <c r="K2409" s="4">
        <v>1.5665813265013201E-4</v>
      </c>
      <c r="L2409" s="4">
        <v>1.6319680239681501E-4</v>
      </c>
      <c r="M2409" s="4">
        <v>1.55857551813339E-4</v>
      </c>
      <c r="N2409" s="4" t="b">
        <f>_xlfn.XLOOKUP(Table2[[#This Row],[Protein]],Table3[name],Table3[subloc_assigned],"")&lt;&gt;""</f>
        <v>0</v>
      </c>
      <c r="O2409" s="6" t="str" cm="1">
        <f t="array" ref="O2409">IF(Table2[[#This Row],[modeled?]]," "&amp;_xlfn.TEXTJOIN(" ",FALSE,_xlfn._xlws.FILTER(Table3[subloc_assigned],Table3[name]=Table2[[#This Row],[Protein]],""))&amp;" ","")</f>
        <v/>
      </c>
      <c r="P2409" s="6" t="b">
        <f>OR(ISNUMBER(FIND(" m ",Table2[[#This Row],[loc?]])),ISNUMBER(FIND(" mm ",Table2[[#This Row],[loc?]])))</f>
        <v>0</v>
      </c>
      <c r="Q2409" s="6" t="b">
        <f>AND(OR(ISNUMBER(FIND(" m ",Table2[[#This Row],[loc?]])),ISNUMBER(FIND(" mm ",Table2[[#This Row],[loc?]]))),SUBSTITUTE(SUBSTITUTE(Table2[[#This Row],[loc?]]," m ","")," mm ","")="")</f>
        <v>0</v>
      </c>
      <c r="R2409" s="36" cm="1">
        <f t="array" ref="R2409">AVERAGE(IF(Table2[[#This Row],[Min_aerobic_1]:[Min_aerobic_2]]="NA",0,Table2[[#This Row],[Min_aerobic_1]:[Min_aerobic_2]]))</f>
        <v>1.6082447397216249E-4</v>
      </c>
    </row>
    <row r="2410" spans="1:18" x14ac:dyDescent="0.35">
      <c r="A2410" s="4" t="s">
        <v>7148</v>
      </c>
      <c r="B2410" s="4" t="s">
        <v>7149</v>
      </c>
      <c r="C2410" s="4" t="s">
        <v>7149</v>
      </c>
      <c r="D2410" s="6">
        <v>1.10580005554131E-5</v>
      </c>
      <c r="E2410" s="6">
        <v>8.5608443648442799E-6</v>
      </c>
      <c r="F2410" s="6">
        <v>5.4167939145712103E-6</v>
      </c>
      <c r="G2410" s="6">
        <v>5.9882951235752803E-6</v>
      </c>
      <c r="H2410" s="6">
        <v>1.43212177335249E-5</v>
      </c>
      <c r="I2410" s="6">
        <v>1.30110040281042E-5</v>
      </c>
      <c r="J2410" s="6">
        <v>1.35873575126742E-5</v>
      </c>
      <c r="K2410" s="6">
        <v>3.2580968382647498E-6</v>
      </c>
      <c r="L2410" s="6">
        <v>3.0780169107544202E-6</v>
      </c>
      <c r="M2410" s="6">
        <v>3.47385237864489E-6</v>
      </c>
      <c r="N2410" s="4" t="b">
        <f>_xlfn.XLOOKUP(Table2[[#This Row],[Protein]],Table3[name],Table3[subloc_assigned],"")&lt;&gt;""</f>
        <v>0</v>
      </c>
      <c r="O2410" s="6" t="str" cm="1">
        <f t="array" ref="O2410">IF(Table2[[#This Row],[modeled?]]," "&amp;_xlfn.TEXTJOIN(" ",FALSE,_xlfn._xlws.FILTER(Table3[subloc_assigned],Table3[name]=Table2[[#This Row],[Protein]],""))&amp;" ","")</f>
        <v/>
      </c>
      <c r="P2410" s="6" t="b">
        <f>OR(ISNUMBER(FIND(" m ",Table2[[#This Row],[loc?]])),ISNUMBER(FIND(" mm ",Table2[[#This Row],[loc?]])))</f>
        <v>0</v>
      </c>
      <c r="Q2410" s="6" t="b">
        <f>AND(OR(ISNUMBER(FIND(" m ",Table2[[#This Row],[loc?]])),ISNUMBER(FIND(" mm ",Table2[[#This Row],[loc?]]))),SUBSTITUTE(SUBSTITUTE(Table2[[#This Row],[loc?]]," m ","")," mm ","")="")</f>
        <v>0</v>
      </c>
      <c r="R2410" s="36" cm="1">
        <f t="array" ref="R2410">AVERAGE(IF(Table2[[#This Row],[Min_aerobic_1]:[Min_aerobic_2]]="NA",0,Table2[[#This Row],[Min_aerobic_1]:[Min_aerobic_2]]))</f>
        <v>9.8094224601286899E-6</v>
      </c>
    </row>
    <row r="2411" spans="1:18" x14ac:dyDescent="0.35">
      <c r="A2411" s="4" t="s">
        <v>7150</v>
      </c>
      <c r="B2411" s="4" t="s">
        <v>7151</v>
      </c>
      <c r="C2411" s="4" t="s">
        <v>7151</v>
      </c>
      <c r="D2411" s="6">
        <v>1.2939594653428299E-5</v>
      </c>
      <c r="E2411" s="6">
        <v>1.1285737860490001E-5</v>
      </c>
      <c r="F2411" s="6">
        <v>1.32948631813991E-5</v>
      </c>
      <c r="G2411" s="6">
        <v>1.2950148901696199E-5</v>
      </c>
      <c r="H2411" s="6">
        <v>8.1155609029924699E-6</v>
      </c>
      <c r="I2411" s="6">
        <v>7.8108902525655798E-6</v>
      </c>
      <c r="J2411" s="6">
        <v>8.5530288185828207E-6</v>
      </c>
      <c r="K2411" s="6">
        <v>7.2707176821522102E-6</v>
      </c>
      <c r="L2411" s="6">
        <v>7.6772294990430194E-6</v>
      </c>
      <c r="M2411" s="6">
        <v>7.3523118796957896E-6</v>
      </c>
      <c r="N2411" s="4" t="b">
        <f>_xlfn.XLOOKUP(Table2[[#This Row],[Protein]],Table3[name],Table3[subloc_assigned],"")&lt;&gt;""</f>
        <v>0</v>
      </c>
      <c r="O2411" s="6" t="str" cm="1">
        <f t="array" ref="O2411">IF(Table2[[#This Row],[modeled?]]," "&amp;_xlfn.TEXTJOIN(" ",FALSE,_xlfn._xlws.FILTER(Table3[subloc_assigned],Table3[name]=Table2[[#This Row],[Protein]],""))&amp;" ","")</f>
        <v/>
      </c>
      <c r="P2411" s="6" t="b">
        <f>OR(ISNUMBER(FIND(" m ",Table2[[#This Row],[loc?]])),ISNUMBER(FIND(" mm ",Table2[[#This Row],[loc?]])))</f>
        <v>0</v>
      </c>
      <c r="Q2411" s="6" t="b">
        <f>AND(OR(ISNUMBER(FIND(" m ",Table2[[#This Row],[loc?]])),ISNUMBER(FIND(" mm ",Table2[[#This Row],[loc?]]))),SUBSTITUTE(SUBSTITUTE(Table2[[#This Row],[loc?]]," m ","")," mm ","")="")</f>
        <v>0</v>
      </c>
      <c r="R2411" s="36" cm="1">
        <f t="array" ref="R2411">AVERAGE(IF(Table2[[#This Row],[Min_aerobic_1]:[Min_aerobic_2]]="NA",0,Table2[[#This Row],[Min_aerobic_1]:[Min_aerobic_2]]))</f>
        <v>1.2112666256959151E-5</v>
      </c>
    </row>
    <row r="2412" spans="1:18" x14ac:dyDescent="0.35">
      <c r="A2412" s="4" t="s">
        <v>7152</v>
      </c>
      <c r="B2412" s="4" t="s">
        <v>7153</v>
      </c>
      <c r="C2412" s="4" t="s">
        <v>7154</v>
      </c>
      <c r="D2412" s="6">
        <v>1.8406293074703299E-5</v>
      </c>
      <c r="E2412" s="6">
        <v>2.06822963675003E-5</v>
      </c>
      <c r="F2412" s="6">
        <v>2.3842009995966301E-5</v>
      </c>
      <c r="G2412" s="6">
        <v>2.34593968514403E-5</v>
      </c>
      <c r="H2412" s="6">
        <v>9.3506616734140105E-6</v>
      </c>
      <c r="I2412" s="6">
        <v>9.8810775420851499E-6</v>
      </c>
      <c r="J2412" s="6">
        <v>9.8701659557224194E-6</v>
      </c>
      <c r="K2412" s="6">
        <v>1.35838154201601E-5</v>
      </c>
      <c r="L2412" s="6">
        <v>1.48270159857763E-5</v>
      </c>
      <c r="M2412" s="6">
        <v>1.43331442155644E-5</v>
      </c>
      <c r="N2412" s="4" t="b">
        <f>_xlfn.XLOOKUP(Table2[[#This Row],[Protein]],Table3[name],Table3[subloc_assigned],"")&lt;&gt;""</f>
        <v>0</v>
      </c>
      <c r="O2412" s="6" t="str" cm="1">
        <f t="array" ref="O2412">IF(Table2[[#This Row],[modeled?]]," "&amp;_xlfn.TEXTJOIN(" ",FALSE,_xlfn._xlws.FILTER(Table3[subloc_assigned],Table3[name]=Table2[[#This Row],[Protein]],""))&amp;" ","")</f>
        <v/>
      </c>
      <c r="P2412" s="6" t="b">
        <f>OR(ISNUMBER(FIND(" m ",Table2[[#This Row],[loc?]])),ISNUMBER(FIND(" mm ",Table2[[#This Row],[loc?]])))</f>
        <v>0</v>
      </c>
      <c r="Q2412" s="6" t="b">
        <f>AND(OR(ISNUMBER(FIND(" m ",Table2[[#This Row],[loc?]])),ISNUMBER(FIND(" mm ",Table2[[#This Row],[loc?]]))),SUBSTITUTE(SUBSTITUTE(Table2[[#This Row],[loc?]]," m ","")," mm ","")="")</f>
        <v>0</v>
      </c>
      <c r="R2412" s="36" cm="1">
        <f t="array" ref="R2412">AVERAGE(IF(Table2[[#This Row],[Min_aerobic_1]:[Min_aerobic_2]]="NA",0,Table2[[#This Row],[Min_aerobic_1]:[Min_aerobic_2]]))</f>
        <v>1.95442947211018E-5</v>
      </c>
    </row>
    <row r="2413" spans="1:18" x14ac:dyDescent="0.35">
      <c r="A2413" s="4" t="s">
        <v>7155</v>
      </c>
      <c r="B2413" s="4" t="s">
        <v>7156</v>
      </c>
      <c r="C2413" s="4" t="s">
        <v>7157</v>
      </c>
      <c r="D2413" s="6">
        <v>3.8686478239272402E-6</v>
      </c>
      <c r="E2413" s="6">
        <v>3.12753164174349E-6</v>
      </c>
      <c r="F2413" s="6">
        <v>4.4016177641112696E-6</v>
      </c>
      <c r="G2413" s="6">
        <v>4.5745611739195304E-6</v>
      </c>
      <c r="H2413" s="6">
        <v>5.7703276920504896E-6</v>
      </c>
      <c r="I2413" s="6">
        <v>5.4982690895366999E-6</v>
      </c>
      <c r="J2413" s="6">
        <v>5.8890741263902802E-6</v>
      </c>
      <c r="K2413" s="6">
        <v>6.4109171831437797E-6</v>
      </c>
      <c r="L2413" s="6">
        <v>7.1921841409986798E-6</v>
      </c>
      <c r="M2413" s="6">
        <v>7.0039231710492603E-6</v>
      </c>
      <c r="N2413" s="4" t="b">
        <f>_xlfn.XLOOKUP(Table2[[#This Row],[Protein]],Table3[name],Table3[subloc_assigned],"")&lt;&gt;""</f>
        <v>0</v>
      </c>
      <c r="O2413" s="6" t="str" cm="1">
        <f t="array" ref="O2413">IF(Table2[[#This Row],[modeled?]]," "&amp;_xlfn.TEXTJOIN(" ",FALSE,_xlfn._xlws.FILTER(Table3[subloc_assigned],Table3[name]=Table2[[#This Row],[Protein]],""))&amp;" ","")</f>
        <v/>
      </c>
      <c r="P2413" s="6" t="b">
        <f>OR(ISNUMBER(FIND(" m ",Table2[[#This Row],[loc?]])),ISNUMBER(FIND(" mm ",Table2[[#This Row],[loc?]])))</f>
        <v>0</v>
      </c>
      <c r="Q2413" s="6" t="b">
        <f>AND(OR(ISNUMBER(FIND(" m ",Table2[[#This Row],[loc?]])),ISNUMBER(FIND(" mm ",Table2[[#This Row],[loc?]]))),SUBSTITUTE(SUBSTITUTE(Table2[[#This Row],[loc?]]," m ","")," mm ","")="")</f>
        <v>0</v>
      </c>
      <c r="R2413" s="36" cm="1">
        <f t="array" ref="R2413">AVERAGE(IF(Table2[[#This Row],[Min_aerobic_1]:[Min_aerobic_2]]="NA",0,Table2[[#This Row],[Min_aerobic_1]:[Min_aerobic_2]]))</f>
        <v>3.4980897328353651E-6</v>
      </c>
    </row>
    <row r="2414" spans="1:18" x14ac:dyDescent="0.35">
      <c r="A2414" s="4" t="s">
        <v>7158</v>
      </c>
      <c r="B2414" s="4" t="s">
        <v>7159</v>
      </c>
      <c r="C2414" s="4" t="s">
        <v>7160</v>
      </c>
      <c r="D2414" s="6">
        <v>5.0390274147549697E-5</v>
      </c>
      <c r="E2414" s="6">
        <v>4.3999864806707803E-5</v>
      </c>
      <c r="F2414" s="6">
        <v>6.1936154936737198E-5</v>
      </c>
      <c r="G2414" s="6">
        <v>5.8254048112997197E-5</v>
      </c>
      <c r="H2414" s="6">
        <v>2.2554368360105501E-5</v>
      </c>
      <c r="I2414" s="6">
        <v>2.1408899196439299E-5</v>
      </c>
      <c r="J2414" s="6">
        <v>2.1922571074771301E-5</v>
      </c>
      <c r="K2414" s="6">
        <v>2.1713179845400999E-5</v>
      </c>
      <c r="L2414" s="6">
        <v>2.4119015279569399E-5</v>
      </c>
      <c r="M2414" s="6">
        <v>2.3774459548701901E-5</v>
      </c>
      <c r="N2414" s="4" t="b">
        <f>_xlfn.XLOOKUP(Table2[[#This Row],[Protein]],Table3[name],Table3[subloc_assigned],"")&lt;&gt;""</f>
        <v>0</v>
      </c>
      <c r="O2414" s="6" t="str" cm="1">
        <f t="array" ref="O2414">IF(Table2[[#This Row],[modeled?]]," "&amp;_xlfn.TEXTJOIN(" ",FALSE,_xlfn._xlws.FILTER(Table3[subloc_assigned],Table3[name]=Table2[[#This Row],[Protein]],""))&amp;" ","")</f>
        <v/>
      </c>
      <c r="P2414" s="6" t="b">
        <f>OR(ISNUMBER(FIND(" m ",Table2[[#This Row],[loc?]])),ISNUMBER(FIND(" mm ",Table2[[#This Row],[loc?]])))</f>
        <v>0</v>
      </c>
      <c r="Q2414" s="6" t="b">
        <f>AND(OR(ISNUMBER(FIND(" m ",Table2[[#This Row],[loc?]])),ISNUMBER(FIND(" mm ",Table2[[#This Row],[loc?]]))),SUBSTITUTE(SUBSTITUTE(Table2[[#This Row],[loc?]]," m ","")," mm ","")="")</f>
        <v>0</v>
      </c>
      <c r="R2414" s="36" cm="1">
        <f t="array" ref="R2414">AVERAGE(IF(Table2[[#This Row],[Min_aerobic_1]:[Min_aerobic_2]]="NA",0,Table2[[#This Row],[Min_aerobic_1]:[Min_aerobic_2]]))</f>
        <v>4.7195069477128746E-5</v>
      </c>
    </row>
    <row r="2415" spans="1:18" x14ac:dyDescent="0.35">
      <c r="A2415" s="4" t="s">
        <v>7161</v>
      </c>
      <c r="B2415" s="4" t="s">
        <v>7162</v>
      </c>
      <c r="C2415" s="4" t="s">
        <v>7163</v>
      </c>
      <c r="D2415" s="6">
        <v>3.23646831657829E-5</v>
      </c>
      <c r="E2415" s="6">
        <v>2.83422651492888E-5</v>
      </c>
      <c r="F2415" s="6">
        <v>3.8188917843431501E-5</v>
      </c>
      <c r="G2415" s="6">
        <v>3.1955133155749503E-5</v>
      </c>
      <c r="H2415" s="4">
        <v>1.04207787353028E-4</v>
      </c>
      <c r="I2415" s="4">
        <v>1.02377280956727E-4</v>
      </c>
      <c r="J2415" s="6">
        <v>9.8845839555118602E-5</v>
      </c>
      <c r="K2415" s="4">
        <v>1.0504652828934099E-4</v>
      </c>
      <c r="L2415" s="4">
        <v>1.1839714939910399E-4</v>
      </c>
      <c r="M2415" s="4">
        <v>1.11425784992769E-4</v>
      </c>
      <c r="N2415" s="4" t="b">
        <f>_xlfn.XLOOKUP(Table2[[#This Row],[Protein]],Table3[name],Table3[subloc_assigned],"")&lt;&gt;""</f>
        <v>0</v>
      </c>
      <c r="O2415" s="6" t="str" cm="1">
        <f t="array" ref="O2415">IF(Table2[[#This Row],[modeled?]]," "&amp;_xlfn.TEXTJOIN(" ",FALSE,_xlfn._xlws.FILTER(Table3[subloc_assigned],Table3[name]=Table2[[#This Row],[Protein]],""))&amp;" ","")</f>
        <v/>
      </c>
      <c r="P2415" s="6" t="b">
        <f>OR(ISNUMBER(FIND(" m ",Table2[[#This Row],[loc?]])),ISNUMBER(FIND(" mm ",Table2[[#This Row],[loc?]])))</f>
        <v>0</v>
      </c>
      <c r="Q2415" s="6" t="b">
        <f>AND(OR(ISNUMBER(FIND(" m ",Table2[[#This Row],[loc?]])),ISNUMBER(FIND(" mm ",Table2[[#This Row],[loc?]]))),SUBSTITUTE(SUBSTITUTE(Table2[[#This Row],[loc?]]," m ","")," mm ","")="")</f>
        <v>0</v>
      </c>
      <c r="R2415" s="36" cm="1">
        <f t="array" ref="R2415">AVERAGE(IF(Table2[[#This Row],[Min_aerobic_1]:[Min_aerobic_2]]="NA",0,Table2[[#This Row],[Min_aerobic_1]:[Min_aerobic_2]]))</f>
        <v>3.0353474157535852E-5</v>
      </c>
    </row>
    <row r="2416" spans="1:18" x14ac:dyDescent="0.35">
      <c r="A2416" s="4" t="s">
        <v>7164</v>
      </c>
      <c r="B2416" s="4" t="s">
        <v>7165</v>
      </c>
      <c r="C2416" s="4" t="s">
        <v>7165</v>
      </c>
      <c r="D2416" s="6">
        <v>1.6626024824185699E-5</v>
      </c>
      <c r="E2416" s="6">
        <v>1.3176584552744301E-5</v>
      </c>
      <c r="F2416" s="6">
        <v>1.6157964937123898E-5</v>
      </c>
      <c r="G2416" s="6">
        <v>1.6209332744282299E-5</v>
      </c>
      <c r="H2416" s="4" t="s">
        <v>19</v>
      </c>
      <c r="I2416" s="4" t="s">
        <v>19</v>
      </c>
      <c r="J2416" s="4" t="s">
        <v>19</v>
      </c>
      <c r="K2416" s="4" t="s">
        <v>19</v>
      </c>
      <c r="L2416" s="4" t="s">
        <v>19</v>
      </c>
      <c r="M2416" s="4" t="s">
        <v>19</v>
      </c>
      <c r="N2416" s="4" t="b">
        <f>_xlfn.XLOOKUP(Table2[[#This Row],[Protein]],Table3[name],Table3[subloc_assigned],"")&lt;&gt;""</f>
        <v>0</v>
      </c>
      <c r="O2416" s="6" t="str" cm="1">
        <f t="array" ref="O2416">IF(Table2[[#This Row],[modeled?]]," "&amp;_xlfn.TEXTJOIN(" ",FALSE,_xlfn._xlws.FILTER(Table3[subloc_assigned],Table3[name]=Table2[[#This Row],[Protein]],""))&amp;" ","")</f>
        <v/>
      </c>
      <c r="P2416" s="6" t="b">
        <f>OR(ISNUMBER(FIND(" m ",Table2[[#This Row],[loc?]])),ISNUMBER(FIND(" mm ",Table2[[#This Row],[loc?]])))</f>
        <v>0</v>
      </c>
      <c r="Q2416" s="6" t="b">
        <f>AND(OR(ISNUMBER(FIND(" m ",Table2[[#This Row],[loc?]])),ISNUMBER(FIND(" mm ",Table2[[#This Row],[loc?]]))),SUBSTITUTE(SUBSTITUTE(Table2[[#This Row],[loc?]]," m ","")," mm ","")="")</f>
        <v>0</v>
      </c>
      <c r="R2416" s="36" cm="1">
        <f t="array" ref="R2416">AVERAGE(IF(Table2[[#This Row],[Min_aerobic_1]:[Min_aerobic_2]]="NA",0,Table2[[#This Row],[Min_aerobic_1]:[Min_aerobic_2]]))</f>
        <v>1.4901304688465E-5</v>
      </c>
    </row>
    <row r="2417" spans="1:18" x14ac:dyDescent="0.35">
      <c r="A2417" s="4" t="s">
        <v>7166</v>
      </c>
      <c r="B2417" s="4" t="s">
        <v>7167</v>
      </c>
      <c r="C2417" s="4" t="s">
        <v>7168</v>
      </c>
      <c r="D2417" s="6">
        <v>2.6367273639118499E-5</v>
      </c>
      <c r="E2417" s="6">
        <v>2.6489446047611902E-5</v>
      </c>
      <c r="F2417" s="6">
        <v>3.03263169009833E-5</v>
      </c>
      <c r="G2417" s="6">
        <v>3.0365204691415E-5</v>
      </c>
      <c r="H2417" s="6">
        <v>3.3864991360966198E-5</v>
      </c>
      <c r="I2417" s="6">
        <v>3.5884026072148601E-5</v>
      </c>
      <c r="J2417" s="6">
        <v>3.6030823553547697E-5</v>
      </c>
      <c r="K2417" s="6">
        <v>4.5827119897068097E-5</v>
      </c>
      <c r="L2417" s="6">
        <v>4.6988141989766202E-5</v>
      </c>
      <c r="M2417" s="6">
        <v>4.7477434037391999E-5</v>
      </c>
      <c r="N2417" s="4" t="b">
        <f>_xlfn.XLOOKUP(Table2[[#This Row],[Protein]],Table3[name],Table3[subloc_assigned],"")&lt;&gt;""</f>
        <v>0</v>
      </c>
      <c r="O2417" s="6" t="str" cm="1">
        <f t="array" ref="O2417">IF(Table2[[#This Row],[modeled?]]," "&amp;_xlfn.TEXTJOIN(" ",FALSE,_xlfn._xlws.FILTER(Table3[subloc_assigned],Table3[name]=Table2[[#This Row],[Protein]],""))&amp;" ","")</f>
        <v/>
      </c>
      <c r="P2417" s="6" t="b">
        <f>OR(ISNUMBER(FIND(" m ",Table2[[#This Row],[loc?]])),ISNUMBER(FIND(" mm ",Table2[[#This Row],[loc?]])))</f>
        <v>0</v>
      </c>
      <c r="Q2417" s="6" t="b">
        <f>AND(OR(ISNUMBER(FIND(" m ",Table2[[#This Row],[loc?]])),ISNUMBER(FIND(" mm ",Table2[[#This Row],[loc?]]))),SUBSTITUTE(SUBSTITUTE(Table2[[#This Row],[loc?]]," m ","")," mm ","")="")</f>
        <v>0</v>
      </c>
      <c r="R2417" s="36" cm="1">
        <f t="array" ref="R2417">AVERAGE(IF(Table2[[#This Row],[Min_aerobic_1]:[Min_aerobic_2]]="NA",0,Table2[[#This Row],[Min_aerobic_1]:[Min_aerobic_2]]))</f>
        <v>2.64283598433652E-5</v>
      </c>
    </row>
    <row r="2418" spans="1:18" x14ac:dyDescent="0.35">
      <c r="A2418" s="4" t="s">
        <v>7169</v>
      </c>
      <c r="B2418" s="4" t="s">
        <v>7170</v>
      </c>
      <c r="C2418" s="4" t="s">
        <v>7171</v>
      </c>
      <c r="D2418" s="4" t="s">
        <v>19</v>
      </c>
      <c r="E2418" s="4" t="s">
        <v>19</v>
      </c>
      <c r="F2418" s="4" t="s">
        <v>19</v>
      </c>
      <c r="G2418" s="4" t="s">
        <v>19</v>
      </c>
      <c r="H2418" s="6">
        <v>3.1354186410485699E-7</v>
      </c>
      <c r="I2418" s="6">
        <v>3.1759231991641503E-7</v>
      </c>
      <c r="J2418" s="6">
        <v>2.8831605119559701E-7</v>
      </c>
      <c r="K2418" s="6">
        <v>3.9373113512798499E-7</v>
      </c>
      <c r="L2418" s="6">
        <v>3.63904397910409E-7</v>
      </c>
      <c r="M2418" s="6">
        <v>3.31900294366338E-7</v>
      </c>
      <c r="N2418" s="4" t="b">
        <f>_xlfn.XLOOKUP(Table2[[#This Row],[Protein]],Table3[name],Table3[subloc_assigned],"")&lt;&gt;""</f>
        <v>0</v>
      </c>
      <c r="O2418" s="6" t="str" cm="1">
        <f t="array" ref="O2418">IF(Table2[[#This Row],[modeled?]]," "&amp;_xlfn.TEXTJOIN(" ",FALSE,_xlfn._xlws.FILTER(Table3[subloc_assigned],Table3[name]=Table2[[#This Row],[Protein]],""))&amp;" ","")</f>
        <v/>
      </c>
      <c r="P2418" s="6" t="b">
        <f>OR(ISNUMBER(FIND(" m ",Table2[[#This Row],[loc?]])),ISNUMBER(FIND(" mm ",Table2[[#This Row],[loc?]])))</f>
        <v>0</v>
      </c>
      <c r="Q2418" s="6" t="b">
        <f>AND(OR(ISNUMBER(FIND(" m ",Table2[[#This Row],[loc?]])),ISNUMBER(FIND(" mm ",Table2[[#This Row],[loc?]]))),SUBSTITUTE(SUBSTITUTE(Table2[[#This Row],[loc?]]," m ","")," mm ","")="")</f>
        <v>0</v>
      </c>
      <c r="R2418" s="36" cm="1">
        <f t="array" ref="R2418">AVERAGE(IF(Table2[[#This Row],[Min_aerobic_1]:[Min_aerobic_2]]="NA",0,Table2[[#This Row],[Min_aerobic_1]:[Min_aerobic_2]]))</f>
        <v>0</v>
      </c>
    </row>
    <row r="2419" spans="1:18" x14ac:dyDescent="0.35">
      <c r="A2419" s="4" t="s">
        <v>7172</v>
      </c>
      <c r="B2419" s="4" t="s">
        <v>7173</v>
      </c>
      <c r="C2419" s="4" t="s">
        <v>7174</v>
      </c>
      <c r="D2419" s="6">
        <v>1.58926923708272E-7</v>
      </c>
      <c r="E2419" s="6">
        <v>2.1516783713587499E-7</v>
      </c>
      <c r="F2419" s="6">
        <v>1.79458031175602E-7</v>
      </c>
      <c r="G2419" s="6">
        <v>1.8163792758791501E-7</v>
      </c>
      <c r="H2419" s="6">
        <v>1.4008435314309101E-7</v>
      </c>
      <c r="I2419" s="6">
        <v>1.43384784305608E-7</v>
      </c>
      <c r="J2419" s="6">
        <v>1.5043367395903901E-7</v>
      </c>
      <c r="K2419" s="6">
        <v>1.2971379112253401E-7</v>
      </c>
      <c r="L2419" s="6">
        <v>1.4349177056025E-7</v>
      </c>
      <c r="M2419" s="6">
        <v>1.4686734289588601E-7</v>
      </c>
      <c r="N2419" s="4" t="b">
        <f>_xlfn.XLOOKUP(Table2[[#This Row],[Protein]],Table3[name],Table3[subloc_assigned],"")&lt;&gt;""</f>
        <v>0</v>
      </c>
      <c r="O2419" s="6" t="str" cm="1">
        <f t="array" ref="O2419">IF(Table2[[#This Row],[modeled?]]," "&amp;_xlfn.TEXTJOIN(" ",FALSE,_xlfn._xlws.FILTER(Table3[subloc_assigned],Table3[name]=Table2[[#This Row],[Protein]],""))&amp;" ","")</f>
        <v/>
      </c>
      <c r="P2419" s="6" t="b">
        <f>OR(ISNUMBER(FIND(" m ",Table2[[#This Row],[loc?]])),ISNUMBER(FIND(" mm ",Table2[[#This Row],[loc?]])))</f>
        <v>0</v>
      </c>
      <c r="Q2419" s="6" t="b">
        <f>AND(OR(ISNUMBER(FIND(" m ",Table2[[#This Row],[loc?]])),ISNUMBER(FIND(" mm ",Table2[[#This Row],[loc?]]))),SUBSTITUTE(SUBSTITUTE(Table2[[#This Row],[loc?]]," m ","")," mm ","")="")</f>
        <v>0</v>
      </c>
      <c r="R2419" s="36" cm="1">
        <f t="array" ref="R2419">AVERAGE(IF(Table2[[#This Row],[Min_aerobic_1]:[Min_aerobic_2]]="NA",0,Table2[[#This Row],[Min_aerobic_1]:[Min_aerobic_2]]))</f>
        <v>1.870473804220735E-7</v>
      </c>
    </row>
    <row r="2420" spans="1:18" x14ac:dyDescent="0.35">
      <c r="A2420" s="4" t="s">
        <v>7175</v>
      </c>
      <c r="B2420" s="4" t="s">
        <v>7176</v>
      </c>
      <c r="C2420" s="4" t="s">
        <v>7177</v>
      </c>
      <c r="D2420" s="6">
        <v>6.4825774408793997E-6</v>
      </c>
      <c r="E2420" s="6">
        <v>5.5864448594669199E-6</v>
      </c>
      <c r="F2420" s="6">
        <v>6.0737888044573197E-6</v>
      </c>
      <c r="G2420" s="6">
        <v>6.7600922810446803E-6</v>
      </c>
      <c r="H2420" s="6">
        <v>7.3672394556252196E-6</v>
      </c>
      <c r="I2420" s="6">
        <v>7.3539590883324097E-6</v>
      </c>
      <c r="J2420" s="6">
        <v>7.4378478973915399E-6</v>
      </c>
      <c r="K2420" s="6">
        <v>7.3835530124488903E-6</v>
      </c>
      <c r="L2420" s="6">
        <v>8.1473380679620897E-6</v>
      </c>
      <c r="M2420" s="6">
        <v>8.2211747508184094E-6</v>
      </c>
      <c r="N2420" s="4" t="b">
        <f>_xlfn.XLOOKUP(Table2[[#This Row],[Protein]],Table3[name],Table3[subloc_assigned],"")&lt;&gt;""</f>
        <v>1</v>
      </c>
      <c r="O2420" s="6" t="str" cm="1">
        <f t="array" ref="O2420">IF(Table2[[#This Row],[modeled?]]," "&amp;_xlfn.TEXTJOIN(" ",FALSE,_xlfn._xlws.FILTER(Table3[subloc_assigned],Table3[name]=Table2[[#This Row],[Protein]],""))&amp;" ","")</f>
        <v xml:space="preserve"> en </v>
      </c>
      <c r="P2420" s="6" t="b">
        <f>OR(ISNUMBER(FIND(" m ",Table2[[#This Row],[loc?]])),ISNUMBER(FIND(" mm ",Table2[[#This Row],[loc?]])))</f>
        <v>0</v>
      </c>
      <c r="Q2420" s="6" t="b">
        <f>AND(OR(ISNUMBER(FIND(" m ",Table2[[#This Row],[loc?]])),ISNUMBER(FIND(" mm ",Table2[[#This Row],[loc?]]))),SUBSTITUTE(SUBSTITUTE(Table2[[#This Row],[loc?]]," m ","")," mm ","")="")</f>
        <v>0</v>
      </c>
      <c r="R2420" s="36" cm="1">
        <f t="array" ref="R2420">AVERAGE(IF(Table2[[#This Row],[Min_aerobic_1]:[Min_aerobic_2]]="NA",0,Table2[[#This Row],[Min_aerobic_1]:[Min_aerobic_2]]))</f>
        <v>6.0345111501731594E-6</v>
      </c>
    </row>
    <row r="2421" spans="1:18" x14ac:dyDescent="0.35">
      <c r="A2421" s="4" t="s">
        <v>7178</v>
      </c>
      <c r="B2421" s="4" t="s">
        <v>7179</v>
      </c>
      <c r="C2421" s="4" t="s">
        <v>7179</v>
      </c>
      <c r="D2421" s="6">
        <v>6.9919921705886103E-6</v>
      </c>
      <c r="E2421" s="6">
        <v>5.7708861951897897E-6</v>
      </c>
      <c r="F2421" s="6">
        <v>7.9290765974003702E-6</v>
      </c>
      <c r="G2421" s="6">
        <v>7.8263927723152392E-6</v>
      </c>
      <c r="H2421" s="6">
        <v>1.66015592364994E-5</v>
      </c>
      <c r="I2421" s="6">
        <v>1.6904892402042301E-5</v>
      </c>
      <c r="J2421" s="6">
        <v>1.7660261121193299E-5</v>
      </c>
      <c r="K2421" s="6">
        <v>1.82168050090061E-5</v>
      </c>
      <c r="L2421" s="6">
        <v>1.8395361586101798E-5</v>
      </c>
      <c r="M2421" s="6">
        <v>1.8318547046612199E-5</v>
      </c>
      <c r="N2421" s="4" t="b">
        <f>_xlfn.XLOOKUP(Table2[[#This Row],[Protein]],Table3[name],Table3[subloc_assigned],"")&lt;&gt;""</f>
        <v>0</v>
      </c>
      <c r="O2421" s="6" t="str" cm="1">
        <f t="array" ref="O2421">IF(Table2[[#This Row],[modeled?]]," "&amp;_xlfn.TEXTJOIN(" ",FALSE,_xlfn._xlws.FILTER(Table3[subloc_assigned],Table3[name]=Table2[[#This Row],[Protein]],""))&amp;" ","")</f>
        <v/>
      </c>
      <c r="P2421" s="6" t="b">
        <f>OR(ISNUMBER(FIND(" m ",Table2[[#This Row],[loc?]])),ISNUMBER(FIND(" mm ",Table2[[#This Row],[loc?]])))</f>
        <v>0</v>
      </c>
      <c r="Q2421" s="6" t="b">
        <f>AND(OR(ISNUMBER(FIND(" m ",Table2[[#This Row],[loc?]])),ISNUMBER(FIND(" mm ",Table2[[#This Row],[loc?]]))),SUBSTITUTE(SUBSTITUTE(Table2[[#This Row],[loc?]]," m ","")," mm ","")="")</f>
        <v>0</v>
      </c>
      <c r="R2421" s="36" cm="1">
        <f t="array" ref="R2421">AVERAGE(IF(Table2[[#This Row],[Min_aerobic_1]:[Min_aerobic_2]]="NA",0,Table2[[#This Row],[Min_aerobic_1]:[Min_aerobic_2]]))</f>
        <v>6.3814391828892004E-6</v>
      </c>
    </row>
    <row r="2422" spans="1:18" x14ac:dyDescent="0.35">
      <c r="A2422" s="4" t="s">
        <v>7180</v>
      </c>
      <c r="B2422" s="4" t="s">
        <v>7181</v>
      </c>
      <c r="C2422" s="4" t="s">
        <v>7182</v>
      </c>
      <c r="D2422" s="6">
        <v>9.0122375997506698E-6</v>
      </c>
      <c r="E2422" s="6">
        <v>8.2063646224863406E-6</v>
      </c>
      <c r="F2422" s="6">
        <v>1.0004814440641101E-5</v>
      </c>
      <c r="G2422" s="6">
        <v>1.0040274219286E-5</v>
      </c>
      <c r="H2422" s="4" t="s">
        <v>19</v>
      </c>
      <c r="I2422" s="4" t="s">
        <v>19</v>
      </c>
      <c r="J2422" s="4" t="s">
        <v>19</v>
      </c>
      <c r="K2422" s="4" t="s">
        <v>19</v>
      </c>
      <c r="L2422" s="4" t="s">
        <v>19</v>
      </c>
      <c r="M2422" s="4" t="s">
        <v>19</v>
      </c>
      <c r="N2422" s="4" t="b">
        <f>_xlfn.XLOOKUP(Table2[[#This Row],[Protein]],Table3[name],Table3[subloc_assigned],"")&lt;&gt;""</f>
        <v>1</v>
      </c>
      <c r="O2422" s="6" t="str" cm="1">
        <f t="array" ref="O2422">IF(Table2[[#This Row],[modeled?]]," "&amp;_xlfn.TEXTJOIN(" ",FALSE,_xlfn._xlws.FILTER(Table3[subloc_assigned],Table3[name]=Table2[[#This Row],[Protein]],""))&amp;" ","")</f>
        <v xml:space="preserve"> mm </v>
      </c>
      <c r="P2422" s="6" t="b">
        <f>OR(ISNUMBER(FIND(" m ",Table2[[#This Row],[loc?]])),ISNUMBER(FIND(" mm ",Table2[[#This Row],[loc?]])))</f>
        <v>1</v>
      </c>
      <c r="Q2422" s="6" t="b">
        <f>AND(OR(ISNUMBER(FIND(" m ",Table2[[#This Row],[loc?]])),ISNUMBER(FIND(" mm ",Table2[[#This Row],[loc?]]))),SUBSTITUTE(SUBSTITUTE(Table2[[#This Row],[loc?]]," m ","")," mm ","")="")</f>
        <v>1</v>
      </c>
      <c r="R2422" s="36" cm="1">
        <f t="array" ref="R2422">AVERAGE(IF(Table2[[#This Row],[Min_aerobic_1]:[Min_aerobic_2]]="NA",0,Table2[[#This Row],[Min_aerobic_1]:[Min_aerobic_2]]))</f>
        <v>8.6093011111185052E-6</v>
      </c>
    </row>
    <row r="2423" spans="1:18" x14ac:dyDescent="0.35">
      <c r="A2423" s="4" t="s">
        <v>7183</v>
      </c>
      <c r="B2423" s="4" t="s">
        <v>7184</v>
      </c>
      <c r="C2423" s="4" t="s">
        <v>7185</v>
      </c>
      <c r="D2423" s="6">
        <v>8.1036441495624301E-7</v>
      </c>
      <c r="E2423" s="6">
        <v>7.5097202889883299E-7</v>
      </c>
      <c r="F2423" s="6">
        <v>8.2782490159269897E-7</v>
      </c>
      <c r="G2423" s="6">
        <v>8.4126137630374302E-7</v>
      </c>
      <c r="H2423" s="4" t="s">
        <v>19</v>
      </c>
      <c r="I2423" s="4" t="s">
        <v>19</v>
      </c>
      <c r="J2423" s="4" t="s">
        <v>19</v>
      </c>
      <c r="K2423" s="4" t="s">
        <v>19</v>
      </c>
      <c r="L2423" s="4" t="s">
        <v>19</v>
      </c>
      <c r="M2423" s="4" t="s">
        <v>19</v>
      </c>
      <c r="N2423" s="4" t="b">
        <f>_xlfn.XLOOKUP(Table2[[#This Row],[Protein]],Table3[name],Table3[subloc_assigned],"")&lt;&gt;""</f>
        <v>0</v>
      </c>
      <c r="O2423" s="6" t="str" cm="1">
        <f t="array" ref="O2423">IF(Table2[[#This Row],[modeled?]]," "&amp;_xlfn.TEXTJOIN(" ",FALSE,_xlfn._xlws.FILTER(Table3[subloc_assigned],Table3[name]=Table2[[#This Row],[Protein]],""))&amp;" ","")</f>
        <v/>
      </c>
      <c r="P2423" s="6" t="b">
        <f>OR(ISNUMBER(FIND(" m ",Table2[[#This Row],[loc?]])),ISNUMBER(FIND(" mm ",Table2[[#This Row],[loc?]])))</f>
        <v>0</v>
      </c>
      <c r="Q2423" s="6" t="b">
        <f>AND(OR(ISNUMBER(FIND(" m ",Table2[[#This Row],[loc?]])),ISNUMBER(FIND(" mm ",Table2[[#This Row],[loc?]]))),SUBSTITUTE(SUBSTITUTE(Table2[[#This Row],[loc?]]," m ","")," mm ","")="")</f>
        <v>0</v>
      </c>
      <c r="R2423" s="36" cm="1">
        <f t="array" ref="R2423">AVERAGE(IF(Table2[[#This Row],[Min_aerobic_1]:[Min_aerobic_2]]="NA",0,Table2[[#This Row],[Min_aerobic_1]:[Min_aerobic_2]]))</f>
        <v>7.8066822192753794E-7</v>
      </c>
    </row>
    <row r="2424" spans="1:18" x14ac:dyDescent="0.35">
      <c r="A2424" s="4" t="s">
        <v>7186</v>
      </c>
      <c r="B2424" s="4" t="s">
        <v>7187</v>
      </c>
      <c r="C2424" s="4" t="s">
        <v>7188</v>
      </c>
      <c r="D2424" s="6">
        <v>2.98516974327657E-5</v>
      </c>
      <c r="E2424" s="6">
        <v>3.4163177025922199E-5</v>
      </c>
      <c r="F2424" s="6">
        <v>4.0123468151366897E-5</v>
      </c>
      <c r="G2424" s="6">
        <v>3.5989268556651998E-5</v>
      </c>
      <c r="H2424" s="6">
        <v>2.3660757468560701E-5</v>
      </c>
      <c r="I2424" s="6">
        <v>2.3368126239800399E-5</v>
      </c>
      <c r="J2424" s="6">
        <v>2.3476278674953299E-5</v>
      </c>
      <c r="K2424" s="6">
        <v>2.3960962400167999E-5</v>
      </c>
      <c r="L2424" s="6">
        <v>2.5856465616071101E-5</v>
      </c>
      <c r="M2424" s="6">
        <v>2.5344597361562098E-5</v>
      </c>
      <c r="N2424" s="4" t="b">
        <f>_xlfn.XLOOKUP(Table2[[#This Row],[Protein]],Table3[name],Table3[subloc_assigned],"")&lt;&gt;""</f>
        <v>1</v>
      </c>
      <c r="O2424" s="6" t="str" cm="1">
        <f t="array" ref="O2424">IF(Table2[[#This Row],[modeled?]]," "&amp;_xlfn.TEXTJOIN(" ",FALSE,_xlfn._xlws.FILTER(Table3[subloc_assigned],Table3[name]=Table2[[#This Row],[Protein]],""))&amp;" ","")</f>
        <v xml:space="preserve"> m </v>
      </c>
      <c r="P2424" s="6" t="b">
        <f>OR(ISNUMBER(FIND(" m ",Table2[[#This Row],[loc?]])),ISNUMBER(FIND(" mm ",Table2[[#This Row],[loc?]])))</f>
        <v>1</v>
      </c>
      <c r="Q2424" s="6" t="b">
        <f>AND(OR(ISNUMBER(FIND(" m ",Table2[[#This Row],[loc?]])),ISNUMBER(FIND(" mm ",Table2[[#This Row],[loc?]]))),SUBSTITUTE(SUBSTITUTE(Table2[[#This Row],[loc?]]," m ","")," mm ","")="")</f>
        <v>1</v>
      </c>
      <c r="R2424" s="36" cm="1">
        <f t="array" ref="R2424">AVERAGE(IF(Table2[[#This Row],[Min_aerobic_1]:[Min_aerobic_2]]="NA",0,Table2[[#This Row],[Min_aerobic_1]:[Min_aerobic_2]]))</f>
        <v>3.2007437229343951E-5</v>
      </c>
    </row>
    <row r="2425" spans="1:18" x14ac:dyDescent="0.35">
      <c r="A2425" s="4" t="s">
        <v>7189</v>
      </c>
      <c r="B2425" s="4" t="s">
        <v>7190</v>
      </c>
      <c r="C2425" s="4" t="s">
        <v>7191</v>
      </c>
      <c r="D2425" s="6">
        <v>1.3105263983833E-5</v>
      </c>
      <c r="E2425" s="6">
        <v>1.31860307928719E-5</v>
      </c>
      <c r="F2425" s="6">
        <v>1.3808121329796799E-5</v>
      </c>
      <c r="G2425" s="6">
        <v>1.40044988308607E-5</v>
      </c>
      <c r="H2425" s="6">
        <v>1.07294510628661E-5</v>
      </c>
      <c r="I2425" s="6">
        <v>1.0450472706652499E-5</v>
      </c>
      <c r="J2425" s="6">
        <v>1.09335196070231E-5</v>
      </c>
      <c r="K2425" s="6">
        <v>1.04725287122031E-5</v>
      </c>
      <c r="L2425" s="6">
        <v>1.07348510624496E-5</v>
      </c>
      <c r="M2425" s="6">
        <v>1.06361256594622E-5</v>
      </c>
      <c r="N2425" s="4" t="b">
        <f>_xlfn.XLOOKUP(Table2[[#This Row],[Protein]],Table3[name],Table3[subloc_assigned],"")&lt;&gt;""</f>
        <v>1</v>
      </c>
      <c r="O2425" s="6" t="str" cm="1">
        <f t="array" ref="O2425">IF(Table2[[#This Row],[modeled?]]," "&amp;_xlfn.TEXTJOIN(" ",FALSE,_xlfn._xlws.FILTER(Table3[subloc_assigned],Table3[name]=Table2[[#This Row],[Protein]],""))&amp;" ","")</f>
        <v xml:space="preserve"> x </v>
      </c>
      <c r="P2425" s="6" t="b">
        <f>OR(ISNUMBER(FIND(" m ",Table2[[#This Row],[loc?]])),ISNUMBER(FIND(" mm ",Table2[[#This Row],[loc?]])))</f>
        <v>0</v>
      </c>
      <c r="Q2425" s="6" t="b">
        <f>AND(OR(ISNUMBER(FIND(" m ",Table2[[#This Row],[loc?]])),ISNUMBER(FIND(" mm ",Table2[[#This Row],[loc?]]))),SUBSTITUTE(SUBSTITUTE(Table2[[#This Row],[loc?]]," m ","")," mm ","")="")</f>
        <v>0</v>
      </c>
      <c r="R2425" s="36" cm="1">
        <f t="array" ref="R2425">AVERAGE(IF(Table2[[#This Row],[Min_aerobic_1]:[Min_aerobic_2]]="NA",0,Table2[[#This Row],[Min_aerobic_1]:[Min_aerobic_2]]))</f>
        <v>1.314564738835245E-5</v>
      </c>
    </row>
    <row r="2426" spans="1:18" x14ac:dyDescent="0.35">
      <c r="A2426" s="4" t="s">
        <v>7192</v>
      </c>
      <c r="B2426" s="4" t="s">
        <v>7193</v>
      </c>
      <c r="C2426" s="4" t="s">
        <v>7194</v>
      </c>
      <c r="D2426" s="6">
        <v>6.3582610083593603E-6</v>
      </c>
      <c r="E2426" s="6">
        <v>6.9481887219508299E-6</v>
      </c>
      <c r="F2426" s="6">
        <v>7.3071793000423203E-6</v>
      </c>
      <c r="G2426" s="6">
        <v>7.4218019702372802E-6</v>
      </c>
      <c r="H2426" s="6">
        <v>2.5759201607441498E-6</v>
      </c>
      <c r="I2426" s="6">
        <v>2.45805485966468E-6</v>
      </c>
      <c r="J2426" s="6">
        <v>2.5900881001894499E-6</v>
      </c>
      <c r="K2426" s="6">
        <v>3.11673314709466E-6</v>
      </c>
      <c r="L2426" s="6">
        <v>3.3461398994917501E-6</v>
      </c>
      <c r="M2426" s="6">
        <v>3.20608523257007E-6</v>
      </c>
      <c r="N2426" s="4" t="b">
        <f>_xlfn.XLOOKUP(Table2[[#This Row],[Protein]],Table3[name],Table3[subloc_assigned],"")&lt;&gt;""</f>
        <v>0</v>
      </c>
      <c r="O2426" s="6" t="str" cm="1">
        <f t="array" ref="O2426">IF(Table2[[#This Row],[modeled?]]," "&amp;_xlfn.TEXTJOIN(" ",FALSE,_xlfn._xlws.FILTER(Table3[subloc_assigned],Table3[name]=Table2[[#This Row],[Protein]],""))&amp;" ","")</f>
        <v/>
      </c>
      <c r="P2426" s="6" t="b">
        <f>OR(ISNUMBER(FIND(" m ",Table2[[#This Row],[loc?]])),ISNUMBER(FIND(" mm ",Table2[[#This Row],[loc?]])))</f>
        <v>0</v>
      </c>
      <c r="Q2426" s="6" t="b">
        <f>AND(OR(ISNUMBER(FIND(" m ",Table2[[#This Row],[loc?]])),ISNUMBER(FIND(" mm ",Table2[[#This Row],[loc?]]))),SUBSTITUTE(SUBSTITUTE(Table2[[#This Row],[loc?]]," m ","")," mm ","")="")</f>
        <v>0</v>
      </c>
      <c r="R2426" s="36" cm="1">
        <f t="array" ref="R2426">AVERAGE(IF(Table2[[#This Row],[Min_aerobic_1]:[Min_aerobic_2]]="NA",0,Table2[[#This Row],[Min_aerobic_1]:[Min_aerobic_2]]))</f>
        <v>6.6532248651550951E-6</v>
      </c>
    </row>
    <row r="2427" spans="1:18" x14ac:dyDescent="0.35">
      <c r="A2427" s="4" t="s">
        <v>7195</v>
      </c>
      <c r="B2427" s="4" t="s">
        <v>7196</v>
      </c>
      <c r="C2427" s="4" t="s">
        <v>7197</v>
      </c>
      <c r="D2427" s="6">
        <v>6.7651720635646095E-7</v>
      </c>
      <c r="E2427" s="6">
        <v>5.9438903029333502E-7</v>
      </c>
      <c r="F2427" s="6">
        <v>7.1432477589786802E-7</v>
      </c>
      <c r="G2427" s="6">
        <v>7.2009683962077199E-7</v>
      </c>
      <c r="H2427" s="6">
        <v>4.1499946999433201E-7</v>
      </c>
      <c r="I2427" s="6">
        <v>4.1524014717925198E-7</v>
      </c>
      <c r="J2427" s="6">
        <v>4.0404706400002299E-7</v>
      </c>
      <c r="K2427" s="6">
        <v>4.1886543454434498E-7</v>
      </c>
      <c r="L2427" s="6">
        <v>4.6199149573319298E-7</v>
      </c>
      <c r="M2427" s="6">
        <v>4.7721719864164999E-7</v>
      </c>
      <c r="N2427" s="4" t="b">
        <f>_xlfn.XLOOKUP(Table2[[#This Row],[Protein]],Table3[name],Table3[subloc_assigned],"")&lt;&gt;""</f>
        <v>0</v>
      </c>
      <c r="O2427" s="6" t="str" cm="1">
        <f t="array" ref="O2427">IF(Table2[[#This Row],[modeled?]]," "&amp;_xlfn.TEXTJOIN(" ",FALSE,_xlfn._xlws.FILTER(Table3[subloc_assigned],Table3[name]=Table2[[#This Row],[Protein]],""))&amp;" ","")</f>
        <v/>
      </c>
      <c r="P2427" s="6" t="b">
        <f>OR(ISNUMBER(FIND(" m ",Table2[[#This Row],[loc?]])),ISNUMBER(FIND(" mm ",Table2[[#This Row],[loc?]])))</f>
        <v>0</v>
      </c>
      <c r="Q2427" s="6" t="b">
        <f>AND(OR(ISNUMBER(FIND(" m ",Table2[[#This Row],[loc?]])),ISNUMBER(FIND(" mm ",Table2[[#This Row],[loc?]]))),SUBSTITUTE(SUBSTITUTE(Table2[[#This Row],[loc?]]," m ","")," mm ","")="")</f>
        <v>0</v>
      </c>
      <c r="R2427" s="36" cm="1">
        <f t="array" ref="R2427">AVERAGE(IF(Table2[[#This Row],[Min_aerobic_1]:[Min_aerobic_2]]="NA",0,Table2[[#This Row],[Min_aerobic_1]:[Min_aerobic_2]]))</f>
        <v>6.3545311832489799E-7</v>
      </c>
    </row>
    <row r="2428" spans="1:18" x14ac:dyDescent="0.35">
      <c r="A2428" s="4" t="s">
        <v>7198</v>
      </c>
      <c r="B2428" s="4" t="s">
        <v>7199</v>
      </c>
      <c r="C2428" s="4" t="s">
        <v>7200</v>
      </c>
      <c r="D2428" s="6">
        <v>1.9800827871368101E-5</v>
      </c>
      <c r="E2428" s="6">
        <v>1.5185727238183999E-5</v>
      </c>
      <c r="F2428" s="6">
        <v>2.0477675766506799E-5</v>
      </c>
      <c r="G2428" s="6">
        <v>2.0304637123194301E-5</v>
      </c>
      <c r="H2428" s="6">
        <v>1.6590483396762599E-5</v>
      </c>
      <c r="I2428" s="6">
        <v>1.59720454243267E-5</v>
      </c>
      <c r="J2428" s="6">
        <v>1.75842043903703E-5</v>
      </c>
      <c r="K2428" s="6">
        <v>1.72933215469392E-5</v>
      </c>
      <c r="L2428" s="6">
        <v>1.8290910186263001E-5</v>
      </c>
      <c r="M2428" s="6">
        <v>1.7738498654343402E-5</v>
      </c>
      <c r="N2428" s="4" t="b">
        <f>_xlfn.XLOOKUP(Table2[[#This Row],[Protein]],Table3[name],Table3[subloc_assigned],"")&lt;&gt;""</f>
        <v>0</v>
      </c>
      <c r="O2428" s="6" t="str" cm="1">
        <f t="array" ref="O2428">IF(Table2[[#This Row],[modeled?]]," "&amp;_xlfn.TEXTJOIN(" ",FALSE,_xlfn._xlws.FILTER(Table3[subloc_assigned],Table3[name]=Table2[[#This Row],[Protein]],""))&amp;" ","")</f>
        <v/>
      </c>
      <c r="P2428" s="6" t="b">
        <f>OR(ISNUMBER(FIND(" m ",Table2[[#This Row],[loc?]])),ISNUMBER(FIND(" mm ",Table2[[#This Row],[loc?]])))</f>
        <v>0</v>
      </c>
      <c r="Q2428" s="6" t="b">
        <f>AND(OR(ISNUMBER(FIND(" m ",Table2[[#This Row],[loc?]])),ISNUMBER(FIND(" mm ",Table2[[#This Row],[loc?]]))),SUBSTITUTE(SUBSTITUTE(Table2[[#This Row],[loc?]]," m ","")," mm ","")="")</f>
        <v>0</v>
      </c>
      <c r="R2428" s="36" cm="1">
        <f t="array" ref="R2428">AVERAGE(IF(Table2[[#This Row],[Min_aerobic_1]:[Min_aerobic_2]]="NA",0,Table2[[#This Row],[Min_aerobic_1]:[Min_aerobic_2]]))</f>
        <v>1.7493277554776051E-5</v>
      </c>
    </row>
    <row r="2429" spans="1:18" x14ac:dyDescent="0.35">
      <c r="A2429" s="4" t="s">
        <v>7201</v>
      </c>
      <c r="B2429" s="4" t="s">
        <v>7202</v>
      </c>
      <c r="C2429" s="4" t="s">
        <v>7203</v>
      </c>
      <c r="D2429" s="6">
        <v>3.14010149675863E-6</v>
      </c>
      <c r="E2429" s="6">
        <v>2.6562368082140098E-6</v>
      </c>
      <c r="F2429" s="6">
        <v>3.3933355901601099E-6</v>
      </c>
      <c r="G2429" s="6">
        <v>3.5524398051556101E-6</v>
      </c>
      <c r="H2429" s="4" t="s">
        <v>19</v>
      </c>
      <c r="I2429" s="4" t="s">
        <v>19</v>
      </c>
      <c r="J2429" s="4" t="s">
        <v>19</v>
      </c>
      <c r="K2429" s="4" t="s">
        <v>19</v>
      </c>
      <c r="L2429" s="4" t="s">
        <v>19</v>
      </c>
      <c r="M2429" s="4" t="s">
        <v>19</v>
      </c>
      <c r="N2429" s="4" t="b">
        <f>_xlfn.XLOOKUP(Table2[[#This Row],[Protein]],Table3[name],Table3[subloc_assigned],"")&lt;&gt;""</f>
        <v>0</v>
      </c>
      <c r="O2429" s="6" t="str" cm="1">
        <f t="array" ref="O2429">IF(Table2[[#This Row],[modeled?]]," "&amp;_xlfn.TEXTJOIN(" ",FALSE,_xlfn._xlws.FILTER(Table3[subloc_assigned],Table3[name]=Table2[[#This Row],[Protein]],""))&amp;" ","")</f>
        <v/>
      </c>
      <c r="P2429" s="6" t="b">
        <f>OR(ISNUMBER(FIND(" m ",Table2[[#This Row],[loc?]])),ISNUMBER(FIND(" mm ",Table2[[#This Row],[loc?]])))</f>
        <v>0</v>
      </c>
      <c r="Q2429" s="6" t="b">
        <f>AND(OR(ISNUMBER(FIND(" m ",Table2[[#This Row],[loc?]])),ISNUMBER(FIND(" mm ",Table2[[#This Row],[loc?]]))),SUBSTITUTE(SUBSTITUTE(Table2[[#This Row],[loc?]]," m ","")," mm ","")="")</f>
        <v>0</v>
      </c>
      <c r="R2429" s="36" cm="1">
        <f t="array" ref="R2429">AVERAGE(IF(Table2[[#This Row],[Min_aerobic_1]:[Min_aerobic_2]]="NA",0,Table2[[#This Row],[Min_aerobic_1]:[Min_aerobic_2]]))</f>
        <v>2.8981691524863201E-6</v>
      </c>
    </row>
    <row r="2430" spans="1:18" x14ac:dyDescent="0.35">
      <c r="A2430" s="4" t="s">
        <v>7204</v>
      </c>
      <c r="B2430" s="4" t="s">
        <v>7205</v>
      </c>
      <c r="C2430" s="4" t="s">
        <v>7206</v>
      </c>
      <c r="D2430" s="6">
        <v>3.2777997849268202E-5</v>
      </c>
      <c r="E2430" s="6">
        <v>2.70078362494668E-5</v>
      </c>
      <c r="F2430" s="6">
        <v>3.2189604123150898E-5</v>
      </c>
      <c r="G2430" s="6">
        <v>3.2561850196152299E-5</v>
      </c>
      <c r="H2430" s="6">
        <v>2.3909489425175102E-5</v>
      </c>
      <c r="I2430" s="6">
        <v>2.54852406774358E-5</v>
      </c>
      <c r="J2430" s="6">
        <v>2.5634623839519999E-5</v>
      </c>
      <c r="K2430" s="6">
        <v>2.4013470416598601E-5</v>
      </c>
      <c r="L2430" s="6">
        <v>2.5072921296498499E-5</v>
      </c>
      <c r="M2430" s="6">
        <v>2.52263530216609E-5</v>
      </c>
      <c r="N2430" s="4" t="b">
        <f>_xlfn.XLOOKUP(Table2[[#This Row],[Protein]],Table3[name],Table3[subloc_assigned],"")&lt;&gt;""</f>
        <v>0</v>
      </c>
      <c r="O2430" s="6" t="str" cm="1">
        <f t="array" ref="O2430">IF(Table2[[#This Row],[modeled?]]," "&amp;_xlfn.TEXTJOIN(" ",FALSE,_xlfn._xlws.FILTER(Table3[subloc_assigned],Table3[name]=Table2[[#This Row],[Protein]],""))&amp;" ","")</f>
        <v/>
      </c>
      <c r="P2430" s="6" t="b">
        <f>OR(ISNUMBER(FIND(" m ",Table2[[#This Row],[loc?]])),ISNUMBER(FIND(" mm ",Table2[[#This Row],[loc?]])))</f>
        <v>0</v>
      </c>
      <c r="Q2430" s="6" t="b">
        <f>AND(OR(ISNUMBER(FIND(" m ",Table2[[#This Row],[loc?]])),ISNUMBER(FIND(" mm ",Table2[[#This Row],[loc?]]))),SUBSTITUTE(SUBSTITUTE(Table2[[#This Row],[loc?]]," m ","")," mm ","")="")</f>
        <v>0</v>
      </c>
      <c r="R2430" s="36" cm="1">
        <f t="array" ref="R2430">AVERAGE(IF(Table2[[#This Row],[Min_aerobic_1]:[Min_aerobic_2]]="NA",0,Table2[[#This Row],[Min_aerobic_1]:[Min_aerobic_2]]))</f>
        <v>2.9892917049367499E-5</v>
      </c>
    </row>
    <row r="2431" spans="1:18" x14ac:dyDescent="0.35">
      <c r="A2431" s="4" t="s">
        <v>7207</v>
      </c>
      <c r="B2431" s="4" t="s">
        <v>7208</v>
      </c>
      <c r="C2431" s="4" t="s">
        <v>7209</v>
      </c>
      <c r="D2431" s="4">
        <v>1.5242979256575799E-4</v>
      </c>
      <c r="E2431" s="4">
        <v>1.3057153024446301E-4</v>
      </c>
      <c r="F2431" s="4">
        <v>1.3640326741026399E-4</v>
      </c>
      <c r="G2431" s="4">
        <v>1.3808052372991001E-4</v>
      </c>
      <c r="H2431" s="6">
        <v>7.1828474124611605E-5</v>
      </c>
      <c r="I2431" s="6">
        <v>7.0755094921353393E-5</v>
      </c>
      <c r="J2431" s="6">
        <v>7.6996931728592099E-5</v>
      </c>
      <c r="K2431" s="6">
        <v>7.0426238714907494E-5</v>
      </c>
      <c r="L2431" s="6">
        <v>7.3859234490598094E-5</v>
      </c>
      <c r="M2431" s="6">
        <v>8.4563772817046804E-5</v>
      </c>
      <c r="N2431" s="4" t="b">
        <f>_xlfn.XLOOKUP(Table2[[#This Row],[Protein]],Table3[name],Table3[subloc_assigned],"")&lt;&gt;""</f>
        <v>0</v>
      </c>
      <c r="O2431" s="6" t="str" cm="1">
        <f t="array" ref="O2431">IF(Table2[[#This Row],[modeled?]]," "&amp;_xlfn.TEXTJOIN(" ",FALSE,_xlfn._xlws.FILTER(Table3[subloc_assigned],Table3[name]=Table2[[#This Row],[Protein]],""))&amp;" ","")</f>
        <v/>
      </c>
      <c r="P2431" s="6" t="b">
        <f>OR(ISNUMBER(FIND(" m ",Table2[[#This Row],[loc?]])),ISNUMBER(FIND(" mm ",Table2[[#This Row],[loc?]])))</f>
        <v>0</v>
      </c>
      <c r="Q2431" s="6" t="b">
        <f>AND(OR(ISNUMBER(FIND(" m ",Table2[[#This Row],[loc?]])),ISNUMBER(FIND(" mm ",Table2[[#This Row],[loc?]]))),SUBSTITUTE(SUBSTITUTE(Table2[[#This Row],[loc?]]," m ","")," mm ","")="")</f>
        <v>0</v>
      </c>
      <c r="R2431" s="36" cm="1">
        <f t="array" ref="R2431">AVERAGE(IF(Table2[[#This Row],[Min_aerobic_1]:[Min_aerobic_2]]="NA",0,Table2[[#This Row],[Min_aerobic_1]:[Min_aerobic_2]]))</f>
        <v>1.415006614051105E-4</v>
      </c>
    </row>
    <row r="2432" spans="1:18" x14ac:dyDescent="0.35">
      <c r="A2432" s="4" t="s">
        <v>7210</v>
      </c>
      <c r="B2432" s="4" t="s">
        <v>7211</v>
      </c>
      <c r="C2432" s="4" t="s">
        <v>7212</v>
      </c>
      <c r="D2432" s="6">
        <v>5.6391254368190498E-6</v>
      </c>
      <c r="E2432" s="6">
        <v>5.66228328746057E-6</v>
      </c>
      <c r="F2432" s="6">
        <v>6.1992408190364697E-6</v>
      </c>
      <c r="G2432" s="6">
        <v>6.40532153910476E-6</v>
      </c>
      <c r="H2432" s="6">
        <v>3.5699266904694599E-6</v>
      </c>
      <c r="I2432" s="6">
        <v>3.8258914394451303E-6</v>
      </c>
      <c r="J2432" s="6">
        <v>4.12675566169918E-6</v>
      </c>
      <c r="K2432" s="6">
        <v>4.0156308197962798E-6</v>
      </c>
      <c r="L2432" s="6">
        <v>4.2820451654661697E-6</v>
      </c>
      <c r="M2432" s="6">
        <v>4.2363243614832299E-6</v>
      </c>
      <c r="N2432" s="4" t="b">
        <f>_xlfn.XLOOKUP(Table2[[#This Row],[Protein]],Table3[name],Table3[subloc_assigned],"")&lt;&gt;""</f>
        <v>0</v>
      </c>
      <c r="O2432" s="6" t="str" cm="1">
        <f t="array" ref="O2432">IF(Table2[[#This Row],[modeled?]]," "&amp;_xlfn.TEXTJOIN(" ",FALSE,_xlfn._xlws.FILTER(Table3[subloc_assigned],Table3[name]=Table2[[#This Row],[Protein]],""))&amp;" ","")</f>
        <v/>
      </c>
      <c r="P2432" s="6" t="b">
        <f>OR(ISNUMBER(FIND(" m ",Table2[[#This Row],[loc?]])),ISNUMBER(FIND(" mm ",Table2[[#This Row],[loc?]])))</f>
        <v>0</v>
      </c>
      <c r="Q2432" s="6" t="b">
        <f>AND(OR(ISNUMBER(FIND(" m ",Table2[[#This Row],[loc?]])),ISNUMBER(FIND(" mm ",Table2[[#This Row],[loc?]]))),SUBSTITUTE(SUBSTITUTE(Table2[[#This Row],[loc?]]," m ","")," mm ","")="")</f>
        <v>0</v>
      </c>
      <c r="R2432" s="36" cm="1">
        <f t="array" ref="R2432">AVERAGE(IF(Table2[[#This Row],[Min_aerobic_1]:[Min_aerobic_2]]="NA",0,Table2[[#This Row],[Min_aerobic_1]:[Min_aerobic_2]]))</f>
        <v>5.6507043621398099E-6</v>
      </c>
    </row>
    <row r="2433" spans="1:18" x14ac:dyDescent="0.35">
      <c r="A2433" s="4" t="s">
        <v>7213</v>
      </c>
      <c r="B2433" s="4" t="s">
        <v>7214</v>
      </c>
      <c r="C2433" s="4" t="s">
        <v>7215</v>
      </c>
      <c r="D2433" s="6">
        <v>6.2390014237992599E-6</v>
      </c>
      <c r="E2433" s="6">
        <v>4.75074047573496E-6</v>
      </c>
      <c r="F2433" s="6">
        <v>7.1820317012380202E-6</v>
      </c>
      <c r="G2433" s="6">
        <v>6.5204532774340996E-6</v>
      </c>
      <c r="H2433" s="4" t="s">
        <v>19</v>
      </c>
      <c r="I2433" s="4" t="s">
        <v>19</v>
      </c>
      <c r="J2433" s="4" t="s">
        <v>19</v>
      </c>
      <c r="K2433" s="4" t="s">
        <v>19</v>
      </c>
      <c r="L2433" s="4" t="s">
        <v>19</v>
      </c>
      <c r="M2433" s="4" t="s">
        <v>19</v>
      </c>
      <c r="N2433" s="4" t="b">
        <f>_xlfn.XLOOKUP(Table2[[#This Row],[Protein]],Table3[name],Table3[subloc_assigned],"")&lt;&gt;""</f>
        <v>1</v>
      </c>
      <c r="O2433" s="6" t="str" cm="1">
        <f t="array" ref="O2433">IF(Table2[[#This Row],[modeled?]]," "&amp;_xlfn.TEXTJOIN(" ",FALSE,_xlfn._xlws.FILTER(Table3[subloc_assigned],Table3[name]=Table2[[#This Row],[Protein]],""))&amp;" ","")</f>
        <v xml:space="preserve"> r </v>
      </c>
      <c r="P2433" s="6" t="b">
        <f>OR(ISNUMBER(FIND(" m ",Table2[[#This Row],[loc?]])),ISNUMBER(FIND(" mm ",Table2[[#This Row],[loc?]])))</f>
        <v>0</v>
      </c>
      <c r="Q2433" s="6" t="b">
        <f>AND(OR(ISNUMBER(FIND(" m ",Table2[[#This Row],[loc?]])),ISNUMBER(FIND(" mm ",Table2[[#This Row],[loc?]]))),SUBSTITUTE(SUBSTITUTE(Table2[[#This Row],[loc?]]," m ","")," mm ","")="")</f>
        <v>0</v>
      </c>
      <c r="R2433" s="36" cm="1">
        <f t="array" ref="R2433">AVERAGE(IF(Table2[[#This Row],[Min_aerobic_1]:[Min_aerobic_2]]="NA",0,Table2[[#This Row],[Min_aerobic_1]:[Min_aerobic_2]]))</f>
        <v>5.4948709497671104E-6</v>
      </c>
    </row>
    <row r="2434" spans="1:18" x14ac:dyDescent="0.35">
      <c r="A2434" s="4" t="s">
        <v>7216</v>
      </c>
      <c r="B2434" s="4" t="s">
        <v>7217</v>
      </c>
      <c r="C2434" s="4" t="s">
        <v>7217</v>
      </c>
      <c r="D2434" s="6">
        <v>6.4957566014016496E-6</v>
      </c>
      <c r="E2434" s="6">
        <v>7.1402140692918604E-6</v>
      </c>
      <c r="F2434" s="6">
        <v>7.2720165794606903E-6</v>
      </c>
      <c r="G2434" s="6">
        <v>6.8038712226830501E-6</v>
      </c>
      <c r="H2434" s="6">
        <v>1.8390765655691299E-5</v>
      </c>
      <c r="I2434" s="6">
        <v>1.8735081321760899E-5</v>
      </c>
      <c r="J2434" s="6">
        <v>1.9258953746826301E-5</v>
      </c>
      <c r="K2434" s="6">
        <v>3.0768041525838697E-5</v>
      </c>
      <c r="L2434" s="6">
        <v>3.4071147488739801E-5</v>
      </c>
      <c r="M2434" s="6">
        <v>3.3029749434670001E-5</v>
      </c>
      <c r="N2434" s="4" t="b">
        <f>_xlfn.XLOOKUP(Table2[[#This Row],[Protein]],Table3[name],Table3[subloc_assigned],"")&lt;&gt;""</f>
        <v>0</v>
      </c>
      <c r="O2434" s="6" t="str" cm="1">
        <f t="array" ref="O2434">IF(Table2[[#This Row],[modeled?]]," "&amp;_xlfn.TEXTJOIN(" ",FALSE,_xlfn._xlws.FILTER(Table3[subloc_assigned],Table3[name]=Table2[[#This Row],[Protein]],""))&amp;" ","")</f>
        <v/>
      </c>
      <c r="P2434" s="6" t="b">
        <f>OR(ISNUMBER(FIND(" m ",Table2[[#This Row],[loc?]])),ISNUMBER(FIND(" mm ",Table2[[#This Row],[loc?]])))</f>
        <v>0</v>
      </c>
      <c r="Q2434" s="6" t="b">
        <f>AND(OR(ISNUMBER(FIND(" m ",Table2[[#This Row],[loc?]])),ISNUMBER(FIND(" mm ",Table2[[#This Row],[loc?]]))),SUBSTITUTE(SUBSTITUTE(Table2[[#This Row],[loc?]]," m ","")," mm ","")="")</f>
        <v>0</v>
      </c>
      <c r="R2434" s="36" cm="1">
        <f t="array" ref="R2434">AVERAGE(IF(Table2[[#This Row],[Min_aerobic_1]:[Min_aerobic_2]]="NA",0,Table2[[#This Row],[Min_aerobic_1]:[Min_aerobic_2]]))</f>
        <v>6.8179853353467546E-6</v>
      </c>
    </row>
    <row r="2435" spans="1:18" x14ac:dyDescent="0.35">
      <c r="A2435" s="4" t="s">
        <v>7218</v>
      </c>
      <c r="B2435" s="4" t="s">
        <v>7219</v>
      </c>
      <c r="C2435" s="4" t="s">
        <v>7220</v>
      </c>
      <c r="D2435" s="6">
        <v>5.44304886134455E-5</v>
      </c>
      <c r="E2435" s="6">
        <v>4.74218461339492E-5</v>
      </c>
      <c r="F2435" s="6">
        <v>5.3023371666444403E-5</v>
      </c>
      <c r="G2435" s="6">
        <v>5.0031817146870801E-5</v>
      </c>
      <c r="H2435" s="4">
        <v>1.3163730440187899E-4</v>
      </c>
      <c r="I2435" s="4">
        <v>1.16218682204388E-4</v>
      </c>
      <c r="J2435" s="4">
        <v>1.23524332585347E-4</v>
      </c>
      <c r="K2435" s="4">
        <v>1.2417329293290801E-4</v>
      </c>
      <c r="L2435" s="4">
        <v>1.38122317687737E-4</v>
      </c>
      <c r="M2435" s="4">
        <v>1.3518743634787999E-4</v>
      </c>
      <c r="N2435" s="4" t="b">
        <f>_xlfn.XLOOKUP(Table2[[#This Row],[Protein]],Table3[name],Table3[subloc_assigned],"")&lt;&gt;""</f>
        <v>1</v>
      </c>
      <c r="O2435" s="6" t="str" cm="1">
        <f t="array" ref="O2435">IF(Table2[[#This Row],[modeled?]]," "&amp;_xlfn.TEXTJOIN(" ",FALSE,_xlfn._xlws.FILTER(Table3[subloc_assigned],Table3[name]=Table2[[#This Row],[Protein]],""))&amp;" ","")</f>
        <v xml:space="preserve"> c </v>
      </c>
      <c r="P2435" s="6" t="b">
        <f>OR(ISNUMBER(FIND(" m ",Table2[[#This Row],[loc?]])),ISNUMBER(FIND(" mm ",Table2[[#This Row],[loc?]])))</f>
        <v>0</v>
      </c>
      <c r="Q2435" s="6" t="b">
        <f>AND(OR(ISNUMBER(FIND(" m ",Table2[[#This Row],[loc?]])),ISNUMBER(FIND(" mm ",Table2[[#This Row],[loc?]]))),SUBSTITUTE(SUBSTITUTE(Table2[[#This Row],[loc?]]," m ","")," mm ","")="")</f>
        <v>0</v>
      </c>
      <c r="R2435" s="36" cm="1">
        <f t="array" ref="R2435">AVERAGE(IF(Table2[[#This Row],[Min_aerobic_1]:[Min_aerobic_2]]="NA",0,Table2[[#This Row],[Min_aerobic_1]:[Min_aerobic_2]]))</f>
        <v>5.0926167373697347E-5</v>
      </c>
    </row>
    <row r="2436" spans="1:18" x14ac:dyDescent="0.35">
      <c r="A2436" s="4" t="s">
        <v>7221</v>
      </c>
      <c r="B2436" s="4" t="s">
        <v>7222</v>
      </c>
      <c r="C2436" s="4" t="s">
        <v>7222</v>
      </c>
      <c r="D2436" s="6">
        <v>3.4710987492125499E-6</v>
      </c>
      <c r="E2436" s="6">
        <v>3.5652179850543E-6</v>
      </c>
      <c r="F2436" s="6">
        <v>4.1746884377077302E-6</v>
      </c>
      <c r="G2436" s="6">
        <v>3.75603696584436E-6</v>
      </c>
      <c r="H2436" s="4" t="s">
        <v>19</v>
      </c>
      <c r="I2436" s="4" t="s">
        <v>19</v>
      </c>
      <c r="J2436" s="4" t="s">
        <v>19</v>
      </c>
      <c r="K2436" s="4" t="s">
        <v>19</v>
      </c>
      <c r="L2436" s="4" t="s">
        <v>19</v>
      </c>
      <c r="M2436" s="4" t="s">
        <v>19</v>
      </c>
      <c r="N2436" s="4" t="b">
        <f>_xlfn.XLOOKUP(Table2[[#This Row],[Protein]],Table3[name],Table3[subloc_assigned],"")&lt;&gt;""</f>
        <v>0</v>
      </c>
      <c r="O2436" s="6" t="str" cm="1">
        <f t="array" ref="O2436">IF(Table2[[#This Row],[modeled?]]," "&amp;_xlfn.TEXTJOIN(" ",FALSE,_xlfn._xlws.FILTER(Table3[subloc_assigned],Table3[name]=Table2[[#This Row],[Protein]],""))&amp;" ","")</f>
        <v/>
      </c>
      <c r="P2436" s="6" t="b">
        <f>OR(ISNUMBER(FIND(" m ",Table2[[#This Row],[loc?]])),ISNUMBER(FIND(" mm ",Table2[[#This Row],[loc?]])))</f>
        <v>0</v>
      </c>
      <c r="Q2436" s="6" t="b">
        <f>AND(OR(ISNUMBER(FIND(" m ",Table2[[#This Row],[loc?]])),ISNUMBER(FIND(" mm ",Table2[[#This Row],[loc?]]))),SUBSTITUTE(SUBSTITUTE(Table2[[#This Row],[loc?]]," m ","")," mm ","")="")</f>
        <v>0</v>
      </c>
      <c r="R2436" s="36" cm="1">
        <f t="array" ref="R2436">AVERAGE(IF(Table2[[#This Row],[Min_aerobic_1]:[Min_aerobic_2]]="NA",0,Table2[[#This Row],[Min_aerobic_1]:[Min_aerobic_2]]))</f>
        <v>3.518158367133425E-6</v>
      </c>
    </row>
    <row r="2437" spans="1:18" x14ac:dyDescent="0.35">
      <c r="A2437" s="4" t="s">
        <v>7223</v>
      </c>
      <c r="B2437" s="4" t="s">
        <v>7224</v>
      </c>
      <c r="C2437" s="4" t="s">
        <v>7225</v>
      </c>
      <c r="D2437" s="6">
        <v>5.9295974884082201E-5</v>
      </c>
      <c r="E2437" s="6">
        <v>4.57134927990079E-5</v>
      </c>
      <c r="F2437" s="6">
        <v>5.7961279136936401E-5</v>
      </c>
      <c r="G2437" s="6">
        <v>5.7786930710532798E-5</v>
      </c>
      <c r="H2437" s="6">
        <v>6.5345417894356603E-5</v>
      </c>
      <c r="I2437" s="6">
        <v>6.4867219688007004E-5</v>
      </c>
      <c r="J2437" s="6">
        <v>6.8139222183877598E-5</v>
      </c>
      <c r="K2437" s="6">
        <v>6.6360223099328598E-5</v>
      </c>
      <c r="L2437" s="6">
        <v>7.1907988853900999E-5</v>
      </c>
      <c r="M2437" s="6">
        <v>7.2356417720629798E-5</v>
      </c>
      <c r="N2437" s="4" t="b">
        <f>_xlfn.XLOOKUP(Table2[[#This Row],[Protein]],Table3[name],Table3[subloc_assigned],"")&lt;&gt;""</f>
        <v>0</v>
      </c>
      <c r="O2437" s="6" t="str" cm="1">
        <f t="array" ref="O2437">IF(Table2[[#This Row],[modeled?]]," "&amp;_xlfn.TEXTJOIN(" ",FALSE,_xlfn._xlws.FILTER(Table3[subloc_assigned],Table3[name]=Table2[[#This Row],[Protein]],""))&amp;" ","")</f>
        <v/>
      </c>
      <c r="P2437" s="6" t="b">
        <f>OR(ISNUMBER(FIND(" m ",Table2[[#This Row],[loc?]])),ISNUMBER(FIND(" mm ",Table2[[#This Row],[loc?]])))</f>
        <v>0</v>
      </c>
      <c r="Q2437" s="6" t="b">
        <f>AND(OR(ISNUMBER(FIND(" m ",Table2[[#This Row],[loc?]])),ISNUMBER(FIND(" mm ",Table2[[#This Row],[loc?]]))),SUBSTITUTE(SUBSTITUTE(Table2[[#This Row],[loc?]]," m ","")," mm ","")="")</f>
        <v>0</v>
      </c>
      <c r="R2437" s="36" cm="1">
        <f t="array" ref="R2437">AVERAGE(IF(Table2[[#This Row],[Min_aerobic_1]:[Min_aerobic_2]]="NA",0,Table2[[#This Row],[Min_aerobic_1]:[Min_aerobic_2]]))</f>
        <v>5.250473384154505E-5</v>
      </c>
    </row>
    <row r="2438" spans="1:18" x14ac:dyDescent="0.35">
      <c r="A2438" s="4" t="s">
        <v>7226</v>
      </c>
      <c r="B2438" s="4" t="s">
        <v>7227</v>
      </c>
      <c r="C2438" s="4" t="s">
        <v>7228</v>
      </c>
      <c r="D2438" s="6">
        <v>1.4002083440360901E-5</v>
      </c>
      <c r="E2438" s="6">
        <v>1.27838979057344E-5</v>
      </c>
      <c r="F2438" s="6">
        <v>1.47673121726935E-5</v>
      </c>
      <c r="G2438" s="6">
        <v>1.45716503206269E-5</v>
      </c>
      <c r="H2438" s="6">
        <v>1.7862503310494599E-5</v>
      </c>
      <c r="I2438" s="6">
        <v>1.8978805219664299E-5</v>
      </c>
      <c r="J2438" s="6">
        <v>1.7958676258384499E-5</v>
      </c>
      <c r="K2438" s="6">
        <v>2.0696758052767401E-5</v>
      </c>
      <c r="L2438" s="6">
        <v>2.2787115176947499E-5</v>
      </c>
      <c r="M2438" s="6">
        <v>2.0810762845266999E-5</v>
      </c>
      <c r="N2438" s="4" t="b">
        <f>_xlfn.XLOOKUP(Table2[[#This Row],[Protein]],Table3[name],Table3[subloc_assigned],"")&lt;&gt;""</f>
        <v>0</v>
      </c>
      <c r="O2438" s="6" t="str" cm="1">
        <f t="array" ref="O2438">IF(Table2[[#This Row],[modeled?]]," "&amp;_xlfn.TEXTJOIN(" ",FALSE,_xlfn._xlws.FILTER(Table3[subloc_assigned],Table3[name]=Table2[[#This Row],[Protein]],""))&amp;" ","")</f>
        <v/>
      </c>
      <c r="P2438" s="6" t="b">
        <f>OR(ISNUMBER(FIND(" m ",Table2[[#This Row],[loc?]])),ISNUMBER(FIND(" mm ",Table2[[#This Row],[loc?]])))</f>
        <v>0</v>
      </c>
      <c r="Q2438" s="6" t="b">
        <f>AND(OR(ISNUMBER(FIND(" m ",Table2[[#This Row],[loc?]])),ISNUMBER(FIND(" mm ",Table2[[#This Row],[loc?]]))),SUBSTITUTE(SUBSTITUTE(Table2[[#This Row],[loc?]]," m ","")," mm ","")="")</f>
        <v>0</v>
      </c>
      <c r="R2438" s="36" cm="1">
        <f t="array" ref="R2438">AVERAGE(IF(Table2[[#This Row],[Min_aerobic_1]:[Min_aerobic_2]]="NA",0,Table2[[#This Row],[Min_aerobic_1]:[Min_aerobic_2]]))</f>
        <v>1.3392990673047651E-5</v>
      </c>
    </row>
    <row r="2439" spans="1:18" x14ac:dyDescent="0.35">
      <c r="A2439" s="4" t="s">
        <v>7229</v>
      </c>
      <c r="B2439" s="4" t="s">
        <v>7230</v>
      </c>
      <c r="C2439" s="4" t="s">
        <v>7231</v>
      </c>
      <c r="D2439" s="6">
        <v>4.8626895667305698E-6</v>
      </c>
      <c r="E2439" s="6">
        <v>5.7729657562228903E-6</v>
      </c>
      <c r="F2439" s="6">
        <v>5.9377047500476799E-6</v>
      </c>
      <c r="G2439" s="6">
        <v>6.1008761293304797E-6</v>
      </c>
      <c r="H2439" s="6">
        <v>4.8299065022846499E-6</v>
      </c>
      <c r="I2439" s="6">
        <v>4.9825498820211204E-6</v>
      </c>
      <c r="J2439" s="6">
        <v>5.2867667140037702E-6</v>
      </c>
      <c r="K2439" s="6">
        <v>4.4808517418390098E-6</v>
      </c>
      <c r="L2439" s="6">
        <v>4.70376611476383E-6</v>
      </c>
      <c r="M2439" s="6">
        <v>4.4481482986422597E-6</v>
      </c>
      <c r="N2439" s="4" t="b">
        <f>_xlfn.XLOOKUP(Table2[[#This Row],[Protein]],Table3[name],Table3[subloc_assigned],"")&lt;&gt;""</f>
        <v>0</v>
      </c>
      <c r="O2439" s="6" t="str" cm="1">
        <f t="array" ref="O2439">IF(Table2[[#This Row],[modeled?]]," "&amp;_xlfn.TEXTJOIN(" ",FALSE,_xlfn._xlws.FILTER(Table3[subloc_assigned],Table3[name]=Table2[[#This Row],[Protein]],""))&amp;" ","")</f>
        <v/>
      </c>
      <c r="P2439" s="6" t="b">
        <f>OR(ISNUMBER(FIND(" m ",Table2[[#This Row],[loc?]])),ISNUMBER(FIND(" mm ",Table2[[#This Row],[loc?]])))</f>
        <v>0</v>
      </c>
      <c r="Q2439" s="6" t="b">
        <f>AND(OR(ISNUMBER(FIND(" m ",Table2[[#This Row],[loc?]])),ISNUMBER(FIND(" mm ",Table2[[#This Row],[loc?]]))),SUBSTITUTE(SUBSTITUTE(Table2[[#This Row],[loc?]]," m ","")," mm ","")="")</f>
        <v>0</v>
      </c>
      <c r="R2439" s="36" cm="1">
        <f t="array" ref="R2439">AVERAGE(IF(Table2[[#This Row],[Min_aerobic_1]:[Min_aerobic_2]]="NA",0,Table2[[#This Row],[Min_aerobic_1]:[Min_aerobic_2]]))</f>
        <v>5.3178276614767301E-6</v>
      </c>
    </row>
    <row r="2440" spans="1:18" x14ac:dyDescent="0.35">
      <c r="A2440" s="4" t="s">
        <v>7232</v>
      </c>
      <c r="B2440" s="4" t="s">
        <v>7233</v>
      </c>
      <c r="C2440" s="4" t="s">
        <v>7234</v>
      </c>
      <c r="D2440" s="4">
        <v>1.6746899554091901E-4</v>
      </c>
      <c r="E2440" s="4">
        <v>1.4704278376260899E-4</v>
      </c>
      <c r="F2440" s="4">
        <v>1.69379611814843E-4</v>
      </c>
      <c r="G2440" s="4">
        <v>1.6331365605923401E-4</v>
      </c>
      <c r="H2440" s="4">
        <v>2.36795057648706E-4</v>
      </c>
      <c r="I2440" s="4">
        <v>2.47221989085848E-4</v>
      </c>
      <c r="J2440" s="4">
        <v>2.4738732384870399E-4</v>
      </c>
      <c r="K2440" s="4">
        <v>1.7646493972670599E-4</v>
      </c>
      <c r="L2440" s="4">
        <v>2.16199209445672E-4</v>
      </c>
      <c r="M2440" s="4">
        <v>1.9971684315608099E-4</v>
      </c>
      <c r="N2440" s="4" t="b">
        <f>_xlfn.XLOOKUP(Table2[[#This Row],[Protein]],Table3[name],Table3[subloc_assigned],"")&lt;&gt;""</f>
        <v>1</v>
      </c>
      <c r="O2440" s="6" t="str" cm="1">
        <f t="array" ref="O2440">IF(Table2[[#This Row],[modeled?]]," "&amp;_xlfn.TEXTJOIN(" ",FALSE,_xlfn._xlws.FILTER(Table3[subloc_assigned],Table3[name]=Table2[[#This Row],[Protein]],""))&amp;" ","")</f>
        <v xml:space="preserve"> rm </v>
      </c>
      <c r="P2440" s="6" t="b">
        <f>OR(ISNUMBER(FIND(" m ",Table2[[#This Row],[loc?]])),ISNUMBER(FIND(" mm ",Table2[[#This Row],[loc?]])))</f>
        <v>0</v>
      </c>
      <c r="Q2440" s="6" t="b">
        <f>AND(OR(ISNUMBER(FIND(" m ",Table2[[#This Row],[loc?]])),ISNUMBER(FIND(" mm ",Table2[[#This Row],[loc?]]))),SUBSTITUTE(SUBSTITUTE(Table2[[#This Row],[loc?]]," m ","")," mm ","")="")</f>
        <v>0</v>
      </c>
      <c r="R2440" s="36" cm="1">
        <f t="array" ref="R2440">AVERAGE(IF(Table2[[#This Row],[Min_aerobic_1]:[Min_aerobic_2]]="NA",0,Table2[[#This Row],[Min_aerobic_1]:[Min_aerobic_2]]))</f>
        <v>1.5725588965176401E-4</v>
      </c>
    </row>
    <row r="2441" spans="1:18" x14ac:dyDescent="0.35">
      <c r="A2441" s="4" t="s">
        <v>7235</v>
      </c>
      <c r="B2441" s="4" t="s">
        <v>7236</v>
      </c>
      <c r="C2441" s="4" t="s">
        <v>7237</v>
      </c>
      <c r="D2441" s="6">
        <v>5.3828739233133E-5</v>
      </c>
      <c r="E2441" s="6">
        <v>6.6723679927160897E-5</v>
      </c>
      <c r="F2441" s="6">
        <v>5.3271579579310203E-5</v>
      </c>
      <c r="G2441" s="6">
        <v>5.3603527960109199E-5</v>
      </c>
      <c r="H2441" s="6">
        <v>7.3028698619955905E-5</v>
      </c>
      <c r="I2441" s="6">
        <v>7.2194003110068105E-5</v>
      </c>
      <c r="J2441" s="6">
        <v>6.9915300962145299E-5</v>
      </c>
      <c r="K2441" s="6">
        <v>7.1543308335417395E-5</v>
      </c>
      <c r="L2441" s="6">
        <v>7.0286712579295304E-5</v>
      </c>
      <c r="M2441" s="6">
        <v>7.2987218660183206E-5</v>
      </c>
      <c r="N2441" s="4" t="b">
        <f>_xlfn.XLOOKUP(Table2[[#This Row],[Protein]],Table3[name],Table3[subloc_assigned],"")&lt;&gt;""</f>
        <v>0</v>
      </c>
      <c r="O2441" s="6" t="str" cm="1">
        <f t="array" ref="O2441">IF(Table2[[#This Row],[modeled?]]," "&amp;_xlfn.TEXTJOIN(" ",FALSE,_xlfn._xlws.FILTER(Table3[subloc_assigned],Table3[name]=Table2[[#This Row],[Protein]],""))&amp;" ","")</f>
        <v/>
      </c>
      <c r="P2441" s="6" t="b">
        <f>OR(ISNUMBER(FIND(" m ",Table2[[#This Row],[loc?]])),ISNUMBER(FIND(" mm ",Table2[[#This Row],[loc?]])))</f>
        <v>0</v>
      </c>
      <c r="Q2441" s="6" t="b">
        <f>AND(OR(ISNUMBER(FIND(" m ",Table2[[#This Row],[loc?]])),ISNUMBER(FIND(" mm ",Table2[[#This Row],[loc?]]))),SUBSTITUTE(SUBSTITUTE(Table2[[#This Row],[loc?]]," m ","")," mm ","")="")</f>
        <v>0</v>
      </c>
      <c r="R2441" s="36" cm="1">
        <f t="array" ref="R2441">AVERAGE(IF(Table2[[#This Row],[Min_aerobic_1]:[Min_aerobic_2]]="NA",0,Table2[[#This Row],[Min_aerobic_1]:[Min_aerobic_2]]))</f>
        <v>6.0276209580146949E-5</v>
      </c>
    </row>
    <row r="2442" spans="1:18" x14ac:dyDescent="0.35">
      <c r="A2442" s="4" t="s">
        <v>7238</v>
      </c>
      <c r="B2442" s="4" t="s">
        <v>7239</v>
      </c>
      <c r="C2442" s="4" t="s">
        <v>7240</v>
      </c>
      <c r="D2442" s="6">
        <v>4.8508227409012101E-6</v>
      </c>
      <c r="E2442" s="6">
        <v>3.9037233580199898E-6</v>
      </c>
      <c r="F2442" s="6">
        <v>5.0488649889099799E-6</v>
      </c>
      <c r="G2442" s="6">
        <v>5.3275515024493799E-6</v>
      </c>
      <c r="H2442" s="6">
        <v>6.6124313181501704E-6</v>
      </c>
      <c r="I2442" s="6">
        <v>6.6338108333064401E-6</v>
      </c>
      <c r="J2442" s="6">
        <v>6.8903687561912802E-6</v>
      </c>
      <c r="K2442" s="6">
        <v>7.5585005698653403E-6</v>
      </c>
      <c r="L2442" s="6">
        <v>8.2386349088959908E-6</v>
      </c>
      <c r="M2442" s="6">
        <v>7.8957079089300904E-6</v>
      </c>
      <c r="N2442" s="4" t="b">
        <f>_xlfn.XLOOKUP(Table2[[#This Row],[Protein]],Table3[name],Table3[subloc_assigned],"")&lt;&gt;""</f>
        <v>0</v>
      </c>
      <c r="O2442" s="6" t="str" cm="1">
        <f t="array" ref="O2442">IF(Table2[[#This Row],[modeled?]]," "&amp;_xlfn.TEXTJOIN(" ",FALSE,_xlfn._xlws.FILTER(Table3[subloc_assigned],Table3[name]=Table2[[#This Row],[Protein]],""))&amp;" ","")</f>
        <v/>
      </c>
      <c r="P2442" s="6" t="b">
        <f>OR(ISNUMBER(FIND(" m ",Table2[[#This Row],[loc?]])),ISNUMBER(FIND(" mm ",Table2[[#This Row],[loc?]])))</f>
        <v>0</v>
      </c>
      <c r="Q2442" s="6" t="b">
        <f>AND(OR(ISNUMBER(FIND(" m ",Table2[[#This Row],[loc?]])),ISNUMBER(FIND(" mm ",Table2[[#This Row],[loc?]]))),SUBSTITUTE(SUBSTITUTE(Table2[[#This Row],[loc?]]," m ","")," mm ","")="")</f>
        <v>0</v>
      </c>
      <c r="R2442" s="36" cm="1">
        <f t="array" ref="R2442">AVERAGE(IF(Table2[[#This Row],[Min_aerobic_1]:[Min_aerobic_2]]="NA",0,Table2[[#This Row],[Min_aerobic_1]:[Min_aerobic_2]]))</f>
        <v>4.3772730494606E-6</v>
      </c>
    </row>
    <row r="2443" spans="1:18" x14ac:dyDescent="0.35">
      <c r="A2443" s="4" t="s">
        <v>7241</v>
      </c>
      <c r="B2443" s="4" t="s">
        <v>7242</v>
      </c>
      <c r="C2443" s="4" t="s">
        <v>7243</v>
      </c>
      <c r="D2443" s="6">
        <v>1.6241855097871901E-5</v>
      </c>
      <c r="E2443" s="6">
        <v>1.3618672504944499E-5</v>
      </c>
      <c r="F2443" s="6">
        <v>1.68503644214356E-5</v>
      </c>
      <c r="G2443" s="6">
        <v>1.6855183808895602E-5</v>
      </c>
      <c r="H2443" s="6">
        <v>1.15750028213692E-5</v>
      </c>
      <c r="I2443" s="6">
        <v>1.1922103596587399E-5</v>
      </c>
      <c r="J2443" s="6">
        <v>1.23398339642949E-5</v>
      </c>
      <c r="K2443" s="6">
        <v>1.2362848997331901E-5</v>
      </c>
      <c r="L2443" s="6">
        <v>1.3305865379862999E-5</v>
      </c>
      <c r="M2443" s="6">
        <v>1.30365887642278E-5</v>
      </c>
      <c r="N2443" s="4" t="b">
        <f>_xlfn.XLOOKUP(Table2[[#This Row],[Protein]],Table3[name],Table3[subloc_assigned],"")&lt;&gt;""</f>
        <v>0</v>
      </c>
      <c r="O2443" s="6" t="str" cm="1">
        <f t="array" ref="O2443">IF(Table2[[#This Row],[modeled?]]," "&amp;_xlfn.TEXTJOIN(" ",FALSE,_xlfn._xlws.FILTER(Table3[subloc_assigned],Table3[name]=Table2[[#This Row],[Protein]],""))&amp;" ","")</f>
        <v/>
      </c>
      <c r="P2443" s="6" t="b">
        <f>OR(ISNUMBER(FIND(" m ",Table2[[#This Row],[loc?]])),ISNUMBER(FIND(" mm ",Table2[[#This Row],[loc?]])))</f>
        <v>0</v>
      </c>
      <c r="Q2443" s="6" t="b">
        <f>AND(OR(ISNUMBER(FIND(" m ",Table2[[#This Row],[loc?]])),ISNUMBER(FIND(" mm ",Table2[[#This Row],[loc?]]))),SUBSTITUTE(SUBSTITUTE(Table2[[#This Row],[loc?]]," m ","")," mm ","")="")</f>
        <v>0</v>
      </c>
      <c r="R2443" s="36" cm="1">
        <f t="array" ref="R2443">AVERAGE(IF(Table2[[#This Row],[Min_aerobic_1]:[Min_aerobic_2]]="NA",0,Table2[[#This Row],[Min_aerobic_1]:[Min_aerobic_2]]))</f>
        <v>1.4930263801408199E-5</v>
      </c>
    </row>
    <row r="2444" spans="1:18" x14ac:dyDescent="0.35">
      <c r="A2444" s="4" t="s">
        <v>7244</v>
      </c>
      <c r="B2444" s="4" t="s">
        <v>7245</v>
      </c>
      <c r="C2444" s="4" t="s">
        <v>7246</v>
      </c>
      <c r="D2444" s="4" t="s">
        <v>19</v>
      </c>
      <c r="E2444" s="4" t="s">
        <v>19</v>
      </c>
      <c r="F2444" s="4" t="s">
        <v>19</v>
      </c>
      <c r="G2444" s="4" t="s">
        <v>19</v>
      </c>
      <c r="H2444" s="6">
        <v>3.9104509592493798E-6</v>
      </c>
      <c r="I2444" s="6">
        <v>3.8697914365296104E-6</v>
      </c>
      <c r="J2444" s="6">
        <v>4.3195942439376804E-6</v>
      </c>
      <c r="K2444" s="6">
        <v>3.8229245440890396E-6</v>
      </c>
      <c r="L2444" s="6">
        <v>4.4589735828450298E-6</v>
      </c>
      <c r="M2444" s="6">
        <v>4.8592553181760898E-6</v>
      </c>
      <c r="N2444" s="4" t="b">
        <f>_xlfn.XLOOKUP(Table2[[#This Row],[Protein]],Table3[name],Table3[subloc_assigned],"")&lt;&gt;""</f>
        <v>0</v>
      </c>
      <c r="O2444" s="6" t="str" cm="1">
        <f t="array" ref="O2444">IF(Table2[[#This Row],[modeled?]]," "&amp;_xlfn.TEXTJOIN(" ",FALSE,_xlfn._xlws.FILTER(Table3[subloc_assigned],Table3[name]=Table2[[#This Row],[Protein]],""))&amp;" ","")</f>
        <v/>
      </c>
      <c r="P2444" s="6" t="b">
        <f>OR(ISNUMBER(FIND(" m ",Table2[[#This Row],[loc?]])),ISNUMBER(FIND(" mm ",Table2[[#This Row],[loc?]])))</f>
        <v>0</v>
      </c>
      <c r="Q2444" s="6" t="b">
        <f>AND(OR(ISNUMBER(FIND(" m ",Table2[[#This Row],[loc?]])),ISNUMBER(FIND(" mm ",Table2[[#This Row],[loc?]]))),SUBSTITUTE(SUBSTITUTE(Table2[[#This Row],[loc?]]," m ","")," mm ","")="")</f>
        <v>0</v>
      </c>
      <c r="R2444" s="36" cm="1">
        <f t="array" ref="R2444">AVERAGE(IF(Table2[[#This Row],[Min_aerobic_1]:[Min_aerobic_2]]="NA",0,Table2[[#This Row],[Min_aerobic_1]:[Min_aerobic_2]]))</f>
        <v>0</v>
      </c>
    </row>
    <row r="2445" spans="1:18" x14ac:dyDescent="0.35">
      <c r="A2445" s="4" t="s">
        <v>7247</v>
      </c>
      <c r="B2445" s="4" t="s">
        <v>7248</v>
      </c>
      <c r="C2445" s="4" t="s">
        <v>7249</v>
      </c>
      <c r="D2445" s="6">
        <v>6.0533435066617102E-7</v>
      </c>
      <c r="E2445" s="6">
        <v>6.7766002410428503E-7</v>
      </c>
      <c r="F2445" s="6">
        <v>6.1244927463201498E-7</v>
      </c>
      <c r="G2445" s="6">
        <v>6.23196045611672E-7</v>
      </c>
      <c r="H2445" s="6">
        <v>4.9974800610621595E-7</v>
      </c>
      <c r="I2445" s="6">
        <v>5.1289941992601104E-7</v>
      </c>
      <c r="J2445" s="6">
        <v>5.6335571042400504E-7</v>
      </c>
      <c r="K2445" s="6">
        <v>5.7510124631006803E-7</v>
      </c>
      <c r="L2445" s="6">
        <v>5.8296067228044798E-7</v>
      </c>
      <c r="M2445" s="6">
        <v>5.7786136835218704E-7</v>
      </c>
      <c r="N2445" s="4" t="b">
        <f>_xlfn.XLOOKUP(Table2[[#This Row],[Protein]],Table3[name],Table3[subloc_assigned],"")&lt;&gt;""</f>
        <v>1</v>
      </c>
      <c r="O2445" s="6" t="str" cm="1">
        <f t="array" ref="O2445">IF(Table2[[#This Row],[modeled?]]," "&amp;_xlfn.TEXTJOIN(" ",FALSE,_xlfn._xlws.FILTER(Table3[subloc_assigned],Table3[name]=Table2[[#This Row],[Protein]],""))&amp;" ","")</f>
        <v xml:space="preserve"> n </v>
      </c>
      <c r="P2445" s="6" t="b">
        <f>OR(ISNUMBER(FIND(" m ",Table2[[#This Row],[loc?]])),ISNUMBER(FIND(" mm ",Table2[[#This Row],[loc?]])))</f>
        <v>0</v>
      </c>
      <c r="Q2445" s="6" t="b">
        <f>AND(OR(ISNUMBER(FIND(" m ",Table2[[#This Row],[loc?]])),ISNUMBER(FIND(" mm ",Table2[[#This Row],[loc?]]))),SUBSTITUTE(SUBSTITUTE(Table2[[#This Row],[loc?]]," m ","")," mm ","")="")</f>
        <v>0</v>
      </c>
      <c r="R2445" s="36" cm="1">
        <f t="array" ref="R2445">AVERAGE(IF(Table2[[#This Row],[Min_aerobic_1]:[Min_aerobic_2]]="NA",0,Table2[[#This Row],[Min_aerobic_1]:[Min_aerobic_2]]))</f>
        <v>6.4149718738522802E-7</v>
      </c>
    </row>
    <row r="2446" spans="1:18" x14ac:dyDescent="0.35">
      <c r="A2446" s="4" t="s">
        <v>7250</v>
      </c>
      <c r="B2446" s="4" t="s">
        <v>7251</v>
      </c>
      <c r="C2446" s="4" t="s">
        <v>7251</v>
      </c>
      <c r="D2446" s="6">
        <v>5.60179920287326E-5</v>
      </c>
      <c r="E2446" s="6">
        <v>5.3494271433401498E-5</v>
      </c>
      <c r="F2446" s="6">
        <v>5.5929551126207401E-5</v>
      </c>
      <c r="G2446" s="6">
        <v>5.7474340245315902E-5</v>
      </c>
      <c r="H2446" s="6">
        <v>6.9038864554677197E-5</v>
      </c>
      <c r="I2446" s="6">
        <v>6.8522524184780101E-5</v>
      </c>
      <c r="J2446" s="6">
        <v>7.3439914795192206E-5</v>
      </c>
      <c r="K2446" s="6">
        <v>7.5571591371095104E-5</v>
      </c>
      <c r="L2446" s="6">
        <v>7.4124693531655794E-5</v>
      </c>
      <c r="M2446" s="6">
        <v>7.6245581620742493E-5</v>
      </c>
      <c r="N2446" s="4" t="b">
        <f>_xlfn.XLOOKUP(Table2[[#This Row],[Protein]],Table3[name],Table3[subloc_assigned],"")&lt;&gt;""</f>
        <v>0</v>
      </c>
      <c r="O2446" s="6" t="str" cm="1">
        <f t="array" ref="O2446">IF(Table2[[#This Row],[modeled?]]," "&amp;_xlfn.TEXTJOIN(" ",FALSE,_xlfn._xlws.FILTER(Table3[subloc_assigned],Table3[name]=Table2[[#This Row],[Protein]],""))&amp;" ","")</f>
        <v/>
      </c>
      <c r="P2446" s="6" t="b">
        <f>OR(ISNUMBER(FIND(" m ",Table2[[#This Row],[loc?]])),ISNUMBER(FIND(" mm ",Table2[[#This Row],[loc?]])))</f>
        <v>0</v>
      </c>
      <c r="Q2446" s="6" t="b">
        <f>AND(OR(ISNUMBER(FIND(" m ",Table2[[#This Row],[loc?]])),ISNUMBER(FIND(" mm ",Table2[[#This Row],[loc?]]))),SUBSTITUTE(SUBSTITUTE(Table2[[#This Row],[loc?]]," m ","")," mm ","")="")</f>
        <v>0</v>
      </c>
      <c r="R2446" s="36" cm="1">
        <f t="array" ref="R2446">AVERAGE(IF(Table2[[#This Row],[Min_aerobic_1]:[Min_aerobic_2]]="NA",0,Table2[[#This Row],[Min_aerobic_1]:[Min_aerobic_2]]))</f>
        <v>5.4756131731067049E-5</v>
      </c>
    </row>
    <row r="2447" spans="1:18" x14ac:dyDescent="0.35">
      <c r="A2447" s="4" t="s">
        <v>7252</v>
      </c>
      <c r="B2447" s="4" t="s">
        <v>7253</v>
      </c>
      <c r="C2447" s="4" t="s">
        <v>7254</v>
      </c>
      <c r="D2447" s="6">
        <v>1.6102783967616E-6</v>
      </c>
      <c r="E2447" s="6">
        <v>1.2630985200777099E-6</v>
      </c>
      <c r="F2447" s="6">
        <v>1.7540663225030199E-6</v>
      </c>
      <c r="G2447" s="6">
        <v>1.70384069829159E-6</v>
      </c>
      <c r="H2447" s="6">
        <v>2.6701442639873001E-6</v>
      </c>
      <c r="I2447" s="6">
        <v>2.6226442672053998E-6</v>
      </c>
      <c r="J2447" s="6">
        <v>2.8675804182118198E-6</v>
      </c>
      <c r="K2447" s="6">
        <v>2.9086473312277501E-6</v>
      </c>
      <c r="L2447" s="6">
        <v>3.09958619748826E-6</v>
      </c>
      <c r="M2447" s="6">
        <v>3.0665836632748699E-6</v>
      </c>
      <c r="N2447" s="4" t="b">
        <f>_xlfn.XLOOKUP(Table2[[#This Row],[Protein]],Table3[name],Table3[subloc_assigned],"")&lt;&gt;""</f>
        <v>0</v>
      </c>
      <c r="O2447" s="6" t="str" cm="1">
        <f t="array" ref="O2447">IF(Table2[[#This Row],[modeled?]]," "&amp;_xlfn.TEXTJOIN(" ",FALSE,_xlfn._xlws.FILTER(Table3[subloc_assigned],Table3[name]=Table2[[#This Row],[Protein]],""))&amp;" ","")</f>
        <v/>
      </c>
      <c r="P2447" s="6" t="b">
        <f>OR(ISNUMBER(FIND(" m ",Table2[[#This Row],[loc?]])),ISNUMBER(FIND(" mm ",Table2[[#This Row],[loc?]])))</f>
        <v>0</v>
      </c>
      <c r="Q2447" s="6" t="b">
        <f>AND(OR(ISNUMBER(FIND(" m ",Table2[[#This Row],[loc?]])),ISNUMBER(FIND(" mm ",Table2[[#This Row],[loc?]]))),SUBSTITUTE(SUBSTITUTE(Table2[[#This Row],[loc?]]," m ","")," mm ","")="")</f>
        <v>0</v>
      </c>
      <c r="R2447" s="36" cm="1">
        <f t="array" ref="R2447">AVERAGE(IF(Table2[[#This Row],[Min_aerobic_1]:[Min_aerobic_2]]="NA",0,Table2[[#This Row],[Min_aerobic_1]:[Min_aerobic_2]]))</f>
        <v>1.4366884584196549E-6</v>
      </c>
    </row>
    <row r="2448" spans="1:18" x14ac:dyDescent="0.35">
      <c r="A2448" s="4" t="s">
        <v>7255</v>
      </c>
      <c r="B2448" s="4" t="s">
        <v>7256</v>
      </c>
      <c r="C2448" s="4" t="s">
        <v>7256</v>
      </c>
      <c r="D2448" s="6">
        <v>2.6781211598346299E-6</v>
      </c>
      <c r="E2448" s="6">
        <v>2.1032523882722901E-6</v>
      </c>
      <c r="F2448" s="6">
        <v>2.4384578644816501E-6</v>
      </c>
      <c r="G2448" s="6">
        <v>2.5614953671861001E-6</v>
      </c>
      <c r="H2448" s="4" t="s">
        <v>19</v>
      </c>
      <c r="I2448" s="4" t="s">
        <v>19</v>
      </c>
      <c r="J2448" s="4" t="s">
        <v>19</v>
      </c>
      <c r="K2448" s="4" t="s">
        <v>19</v>
      </c>
      <c r="L2448" s="4" t="s">
        <v>19</v>
      </c>
      <c r="M2448" s="4" t="s">
        <v>19</v>
      </c>
      <c r="N2448" s="4" t="b">
        <f>_xlfn.XLOOKUP(Table2[[#This Row],[Protein]],Table3[name],Table3[subloc_assigned],"")&lt;&gt;""</f>
        <v>0</v>
      </c>
      <c r="O2448" s="6" t="str" cm="1">
        <f t="array" ref="O2448">IF(Table2[[#This Row],[modeled?]]," "&amp;_xlfn.TEXTJOIN(" ",FALSE,_xlfn._xlws.FILTER(Table3[subloc_assigned],Table3[name]=Table2[[#This Row],[Protein]],""))&amp;" ","")</f>
        <v/>
      </c>
      <c r="P2448" s="6" t="b">
        <f>OR(ISNUMBER(FIND(" m ",Table2[[#This Row],[loc?]])),ISNUMBER(FIND(" mm ",Table2[[#This Row],[loc?]])))</f>
        <v>0</v>
      </c>
      <c r="Q2448" s="6" t="b">
        <f>AND(OR(ISNUMBER(FIND(" m ",Table2[[#This Row],[loc?]])),ISNUMBER(FIND(" mm ",Table2[[#This Row],[loc?]]))),SUBSTITUTE(SUBSTITUTE(Table2[[#This Row],[loc?]]," m ","")," mm ","")="")</f>
        <v>0</v>
      </c>
      <c r="R2448" s="36" cm="1">
        <f t="array" ref="R2448">AVERAGE(IF(Table2[[#This Row],[Min_aerobic_1]:[Min_aerobic_2]]="NA",0,Table2[[#This Row],[Min_aerobic_1]:[Min_aerobic_2]]))</f>
        <v>2.39068677405346E-6</v>
      </c>
    </row>
    <row r="2449" spans="1:18" x14ac:dyDescent="0.35">
      <c r="A2449" s="4" t="s">
        <v>7257</v>
      </c>
      <c r="B2449" s="4" t="s">
        <v>7258</v>
      </c>
      <c r="C2449" s="4" t="s">
        <v>7258</v>
      </c>
      <c r="D2449" s="6">
        <v>1.14653619850873E-5</v>
      </c>
      <c r="E2449" s="6">
        <v>1.0446605546164599E-5</v>
      </c>
      <c r="F2449" s="6">
        <v>1.2012347517857E-5</v>
      </c>
      <c r="G2449" s="6">
        <v>1.12107055798813E-5</v>
      </c>
      <c r="H2449" s="6">
        <v>1.76011026875969E-5</v>
      </c>
      <c r="I2449" s="6">
        <v>1.8157925425283401E-5</v>
      </c>
      <c r="J2449" s="6">
        <v>1.7625217896596699E-5</v>
      </c>
      <c r="K2449" s="6">
        <v>1.66232001735405E-5</v>
      </c>
      <c r="L2449" s="6">
        <v>1.75271068867139E-5</v>
      </c>
      <c r="M2449" s="6">
        <v>1.8231902682478101E-5</v>
      </c>
      <c r="N2449" s="4" t="b">
        <f>_xlfn.XLOOKUP(Table2[[#This Row],[Protein]],Table3[name],Table3[subloc_assigned],"")&lt;&gt;""</f>
        <v>0</v>
      </c>
      <c r="O2449" s="6" t="str" cm="1">
        <f t="array" ref="O2449">IF(Table2[[#This Row],[modeled?]]," "&amp;_xlfn.TEXTJOIN(" ",FALSE,_xlfn._xlws.FILTER(Table3[subloc_assigned],Table3[name]=Table2[[#This Row],[Protein]],""))&amp;" ","")</f>
        <v/>
      </c>
      <c r="P2449" s="6" t="b">
        <f>OR(ISNUMBER(FIND(" m ",Table2[[#This Row],[loc?]])),ISNUMBER(FIND(" mm ",Table2[[#This Row],[loc?]])))</f>
        <v>0</v>
      </c>
      <c r="Q2449" s="6" t="b">
        <f>AND(OR(ISNUMBER(FIND(" m ",Table2[[#This Row],[loc?]])),ISNUMBER(FIND(" mm ",Table2[[#This Row],[loc?]]))),SUBSTITUTE(SUBSTITUTE(Table2[[#This Row],[loc?]]," m ","")," mm ","")="")</f>
        <v>0</v>
      </c>
      <c r="R2449" s="36" cm="1">
        <f t="array" ref="R2449">AVERAGE(IF(Table2[[#This Row],[Min_aerobic_1]:[Min_aerobic_2]]="NA",0,Table2[[#This Row],[Min_aerobic_1]:[Min_aerobic_2]]))</f>
        <v>1.0955983765625951E-5</v>
      </c>
    </row>
    <row r="2450" spans="1:18" x14ac:dyDescent="0.35">
      <c r="A2450" s="4" t="s">
        <v>7259</v>
      </c>
      <c r="B2450" s="4" t="s">
        <v>7260</v>
      </c>
      <c r="C2450" s="4" t="s">
        <v>7260</v>
      </c>
      <c r="D2450" s="6">
        <v>6.4084603924278101E-6</v>
      </c>
      <c r="E2450" s="6">
        <v>5.3243539050621004E-6</v>
      </c>
      <c r="F2450" s="6">
        <v>6.5409230246776196E-6</v>
      </c>
      <c r="G2450" s="6">
        <v>6.8856157714628903E-6</v>
      </c>
      <c r="H2450" s="6">
        <v>3.4248502142260401E-6</v>
      </c>
      <c r="I2450" s="6">
        <v>3.1293960220537699E-6</v>
      </c>
      <c r="J2450" s="6">
        <v>3.3359318303591099E-6</v>
      </c>
      <c r="K2450" s="6">
        <v>3.2570243747772502E-6</v>
      </c>
      <c r="L2450" s="6">
        <v>3.5021588655990902E-6</v>
      </c>
      <c r="M2450" s="6">
        <v>3.6162486397229999E-6</v>
      </c>
      <c r="N2450" s="4" t="b">
        <f>_xlfn.XLOOKUP(Table2[[#This Row],[Protein]],Table3[name],Table3[subloc_assigned],"")&lt;&gt;""</f>
        <v>0</v>
      </c>
      <c r="O2450" s="6" t="str" cm="1">
        <f t="array" ref="O2450">IF(Table2[[#This Row],[modeled?]]," "&amp;_xlfn.TEXTJOIN(" ",FALSE,_xlfn._xlws.FILTER(Table3[subloc_assigned],Table3[name]=Table2[[#This Row],[Protein]],""))&amp;" ","")</f>
        <v/>
      </c>
      <c r="P2450" s="6" t="b">
        <f>OR(ISNUMBER(FIND(" m ",Table2[[#This Row],[loc?]])),ISNUMBER(FIND(" mm ",Table2[[#This Row],[loc?]])))</f>
        <v>0</v>
      </c>
      <c r="Q2450" s="6" t="b">
        <f>AND(OR(ISNUMBER(FIND(" m ",Table2[[#This Row],[loc?]])),ISNUMBER(FIND(" mm ",Table2[[#This Row],[loc?]]))),SUBSTITUTE(SUBSTITUTE(Table2[[#This Row],[loc?]]," m ","")," mm ","")="")</f>
        <v>0</v>
      </c>
      <c r="R2450" s="36" cm="1">
        <f t="array" ref="R2450">AVERAGE(IF(Table2[[#This Row],[Min_aerobic_1]:[Min_aerobic_2]]="NA",0,Table2[[#This Row],[Min_aerobic_1]:[Min_aerobic_2]]))</f>
        <v>5.8664071487449548E-6</v>
      </c>
    </row>
    <row r="2451" spans="1:18" x14ac:dyDescent="0.35">
      <c r="A2451" s="4" t="s">
        <v>7261</v>
      </c>
      <c r="B2451" s="4" t="s">
        <v>7262</v>
      </c>
      <c r="C2451" s="4" t="s">
        <v>7263</v>
      </c>
      <c r="D2451" s="6">
        <v>1.6689231061678301E-5</v>
      </c>
      <c r="E2451" s="6">
        <v>1.4991467967738E-5</v>
      </c>
      <c r="F2451" s="6">
        <v>1.9947384159557302E-5</v>
      </c>
      <c r="G2451" s="6">
        <v>1.9893881348137501E-5</v>
      </c>
      <c r="H2451" s="6">
        <v>1.7605346415440199E-5</v>
      </c>
      <c r="I2451" s="6">
        <v>1.6689430951706499E-5</v>
      </c>
      <c r="J2451" s="6">
        <v>1.7531366165436902E-5</v>
      </c>
      <c r="K2451" s="6">
        <v>2.00201657318627E-5</v>
      </c>
      <c r="L2451" s="6">
        <v>2.0908770429614799E-5</v>
      </c>
      <c r="M2451" s="6">
        <v>2.1368739040223298E-5</v>
      </c>
      <c r="N2451" s="4" t="b">
        <f>_xlfn.XLOOKUP(Table2[[#This Row],[Protein]],Table3[name],Table3[subloc_assigned],"")&lt;&gt;""</f>
        <v>0</v>
      </c>
      <c r="O2451" s="6" t="str" cm="1">
        <f t="array" ref="O2451">IF(Table2[[#This Row],[modeled?]]," "&amp;_xlfn.TEXTJOIN(" ",FALSE,_xlfn._xlws.FILTER(Table3[subloc_assigned],Table3[name]=Table2[[#This Row],[Protein]],""))&amp;" ","")</f>
        <v/>
      </c>
      <c r="P2451" s="6" t="b">
        <f>OR(ISNUMBER(FIND(" m ",Table2[[#This Row],[loc?]])),ISNUMBER(FIND(" mm ",Table2[[#This Row],[loc?]])))</f>
        <v>0</v>
      </c>
      <c r="Q2451" s="6" t="b">
        <f>AND(OR(ISNUMBER(FIND(" m ",Table2[[#This Row],[loc?]])),ISNUMBER(FIND(" mm ",Table2[[#This Row],[loc?]]))),SUBSTITUTE(SUBSTITUTE(Table2[[#This Row],[loc?]]," m ","")," mm ","")="")</f>
        <v>0</v>
      </c>
      <c r="R2451" s="36" cm="1">
        <f t="array" ref="R2451">AVERAGE(IF(Table2[[#This Row],[Min_aerobic_1]:[Min_aerobic_2]]="NA",0,Table2[[#This Row],[Min_aerobic_1]:[Min_aerobic_2]]))</f>
        <v>1.5840349514708151E-5</v>
      </c>
    </row>
    <row r="2452" spans="1:18" x14ac:dyDescent="0.35">
      <c r="A2452" s="4" t="s">
        <v>7264</v>
      </c>
      <c r="B2452" s="4" t="s">
        <v>7265</v>
      </c>
      <c r="C2452" s="4" t="s">
        <v>7266</v>
      </c>
      <c r="D2452" s="6">
        <v>1.2238974720567701E-5</v>
      </c>
      <c r="E2452" s="6">
        <v>1.15477849914474E-5</v>
      </c>
      <c r="F2452" s="6">
        <v>1.23524085053213E-5</v>
      </c>
      <c r="G2452" s="6">
        <v>1.27473060891079E-5</v>
      </c>
      <c r="H2452" s="6">
        <v>1.23903581576492E-5</v>
      </c>
      <c r="I2452" s="6">
        <v>1.2688373566600599E-5</v>
      </c>
      <c r="J2452" s="6">
        <v>1.3239150169914E-5</v>
      </c>
      <c r="K2452" s="6">
        <v>1.27991504283444E-5</v>
      </c>
      <c r="L2452" s="6">
        <v>1.34456317684685E-5</v>
      </c>
      <c r="M2452" s="6">
        <v>1.3459957071852E-5</v>
      </c>
      <c r="N2452" s="4" t="b">
        <f>_xlfn.XLOOKUP(Table2[[#This Row],[Protein]],Table3[name],Table3[subloc_assigned],"")&lt;&gt;""</f>
        <v>0</v>
      </c>
      <c r="O2452" s="6" t="str" cm="1">
        <f t="array" ref="O2452">IF(Table2[[#This Row],[modeled?]]," "&amp;_xlfn.TEXTJOIN(" ",FALSE,_xlfn._xlws.FILTER(Table3[subloc_assigned],Table3[name]=Table2[[#This Row],[Protein]],""))&amp;" ","")</f>
        <v/>
      </c>
      <c r="P2452" s="6" t="b">
        <f>OR(ISNUMBER(FIND(" m ",Table2[[#This Row],[loc?]])),ISNUMBER(FIND(" mm ",Table2[[#This Row],[loc?]])))</f>
        <v>0</v>
      </c>
      <c r="Q2452" s="6" t="b">
        <f>AND(OR(ISNUMBER(FIND(" m ",Table2[[#This Row],[loc?]])),ISNUMBER(FIND(" mm ",Table2[[#This Row],[loc?]]))),SUBSTITUTE(SUBSTITUTE(Table2[[#This Row],[loc?]]," m ","")," mm ","")="")</f>
        <v>0</v>
      </c>
      <c r="R2452" s="36" cm="1">
        <f t="array" ref="R2452">AVERAGE(IF(Table2[[#This Row],[Min_aerobic_1]:[Min_aerobic_2]]="NA",0,Table2[[#This Row],[Min_aerobic_1]:[Min_aerobic_2]]))</f>
        <v>1.1893379856007551E-5</v>
      </c>
    </row>
    <row r="2453" spans="1:18" x14ac:dyDescent="0.35">
      <c r="A2453" s="4" t="s">
        <v>7267</v>
      </c>
      <c r="B2453" s="4" t="s">
        <v>7268</v>
      </c>
      <c r="C2453" s="4" t="s">
        <v>7269</v>
      </c>
      <c r="D2453" s="4">
        <v>2.79420169317194E-4</v>
      </c>
      <c r="E2453" s="4">
        <v>3.2978482301775498E-4</v>
      </c>
      <c r="F2453" s="4">
        <v>2.8875764073613798E-4</v>
      </c>
      <c r="G2453" s="4">
        <v>2.8232345484569498E-4</v>
      </c>
      <c r="H2453" s="4">
        <v>1.09263231346362E-4</v>
      </c>
      <c r="I2453" s="4">
        <v>1.1379172310584E-4</v>
      </c>
      <c r="J2453" s="4">
        <v>1.11512129784011E-4</v>
      </c>
      <c r="K2453" s="4">
        <v>1.14785190858971E-4</v>
      </c>
      <c r="L2453" s="4">
        <v>1.27364436193319E-4</v>
      </c>
      <c r="M2453" s="4">
        <v>1.3142541711511199E-4</v>
      </c>
      <c r="N2453" s="4" t="b">
        <f>_xlfn.XLOOKUP(Table2[[#This Row],[Protein]],Table3[name],Table3[subloc_assigned],"")&lt;&gt;""</f>
        <v>0</v>
      </c>
      <c r="O2453" s="6" t="str" cm="1">
        <f t="array" ref="O2453">IF(Table2[[#This Row],[modeled?]]," "&amp;_xlfn.TEXTJOIN(" ",FALSE,_xlfn._xlws.FILTER(Table3[subloc_assigned],Table3[name]=Table2[[#This Row],[Protein]],""))&amp;" ","")</f>
        <v/>
      </c>
      <c r="P2453" s="6" t="b">
        <f>OR(ISNUMBER(FIND(" m ",Table2[[#This Row],[loc?]])),ISNUMBER(FIND(" mm ",Table2[[#This Row],[loc?]])))</f>
        <v>0</v>
      </c>
      <c r="Q2453" s="6" t="b">
        <f>AND(OR(ISNUMBER(FIND(" m ",Table2[[#This Row],[loc?]])),ISNUMBER(FIND(" mm ",Table2[[#This Row],[loc?]]))),SUBSTITUTE(SUBSTITUTE(Table2[[#This Row],[loc?]]," m ","")," mm ","")="")</f>
        <v>0</v>
      </c>
      <c r="R2453" s="36" cm="1">
        <f t="array" ref="R2453">AVERAGE(IF(Table2[[#This Row],[Min_aerobic_1]:[Min_aerobic_2]]="NA",0,Table2[[#This Row],[Min_aerobic_1]:[Min_aerobic_2]]))</f>
        <v>3.0460249616747447E-4</v>
      </c>
    </row>
    <row r="2454" spans="1:18" x14ac:dyDescent="0.35">
      <c r="A2454" s="4" t="s">
        <v>7270</v>
      </c>
      <c r="B2454" s="4" t="s">
        <v>7271</v>
      </c>
      <c r="C2454" s="4" t="s">
        <v>7272</v>
      </c>
      <c r="D2454" s="6">
        <v>3.07372384682358E-5</v>
      </c>
      <c r="E2454" s="6">
        <v>2.8531680939120901E-5</v>
      </c>
      <c r="F2454" s="6">
        <v>3.2437020845610802E-5</v>
      </c>
      <c r="G2454" s="6">
        <v>3.4413957358490901E-5</v>
      </c>
      <c r="H2454" s="6">
        <v>6.7224655643756198E-5</v>
      </c>
      <c r="I2454" s="6">
        <v>7.8606331307920401E-5</v>
      </c>
      <c r="J2454" s="6">
        <v>7.8322030202570398E-5</v>
      </c>
      <c r="K2454" s="6">
        <v>8.9687380870970705E-5</v>
      </c>
      <c r="L2454" s="6">
        <v>8.6440453933398498E-5</v>
      </c>
      <c r="M2454" s="6">
        <v>8.5573348191321806E-5</v>
      </c>
      <c r="N2454" s="4" t="b">
        <f>_xlfn.XLOOKUP(Table2[[#This Row],[Protein]],Table3[name],Table3[subloc_assigned],"")&lt;&gt;""</f>
        <v>0</v>
      </c>
      <c r="O2454" s="6" t="str" cm="1">
        <f t="array" ref="O2454">IF(Table2[[#This Row],[modeled?]]," "&amp;_xlfn.TEXTJOIN(" ",FALSE,_xlfn._xlws.FILTER(Table3[subloc_assigned],Table3[name]=Table2[[#This Row],[Protein]],""))&amp;" ","")</f>
        <v/>
      </c>
      <c r="P2454" s="6" t="b">
        <f>OR(ISNUMBER(FIND(" m ",Table2[[#This Row],[loc?]])),ISNUMBER(FIND(" mm ",Table2[[#This Row],[loc?]])))</f>
        <v>0</v>
      </c>
      <c r="Q2454" s="6" t="b">
        <f>AND(OR(ISNUMBER(FIND(" m ",Table2[[#This Row],[loc?]])),ISNUMBER(FIND(" mm ",Table2[[#This Row],[loc?]]))),SUBSTITUTE(SUBSTITUTE(Table2[[#This Row],[loc?]]," m ","")," mm ","")="")</f>
        <v>0</v>
      </c>
      <c r="R2454" s="36" cm="1">
        <f t="array" ref="R2454">AVERAGE(IF(Table2[[#This Row],[Min_aerobic_1]:[Min_aerobic_2]]="NA",0,Table2[[#This Row],[Min_aerobic_1]:[Min_aerobic_2]]))</f>
        <v>2.963445970367835E-5</v>
      </c>
    </row>
    <row r="2455" spans="1:18" x14ac:dyDescent="0.35">
      <c r="A2455" s="4" t="s">
        <v>7273</v>
      </c>
      <c r="B2455" s="4" t="s">
        <v>7274</v>
      </c>
      <c r="C2455" s="4" t="s">
        <v>7275</v>
      </c>
      <c r="D2455" s="6">
        <v>3.1497650096740702E-5</v>
      </c>
      <c r="E2455" s="6">
        <v>2.4012806107258499E-5</v>
      </c>
      <c r="F2455" s="6">
        <v>3.2771175091245398E-5</v>
      </c>
      <c r="G2455" s="6">
        <v>3.04504798398392E-5</v>
      </c>
      <c r="H2455" s="6">
        <v>1.0763205456477699E-5</v>
      </c>
      <c r="I2455" s="6">
        <v>1.4641236251577999E-5</v>
      </c>
      <c r="J2455" s="6">
        <v>1.3560803932798E-5</v>
      </c>
      <c r="K2455" s="6">
        <v>1.76092671099943E-5</v>
      </c>
      <c r="L2455" s="6">
        <v>1.68875284127322E-5</v>
      </c>
      <c r="M2455" s="6">
        <v>1.77021160173656E-5</v>
      </c>
      <c r="N2455" s="4" t="b">
        <f>_xlfn.XLOOKUP(Table2[[#This Row],[Protein]],Table3[name],Table3[subloc_assigned],"")&lt;&gt;""</f>
        <v>1</v>
      </c>
      <c r="O2455" s="6" t="str" cm="1">
        <f t="array" ref="O2455">IF(Table2[[#This Row],[modeled?]]," "&amp;_xlfn.TEXTJOIN(" ",FALSE,_xlfn._xlws.FILTER(Table3[subloc_assigned],Table3[name]=Table2[[#This Row],[Protein]],""))&amp;" ","")</f>
        <v xml:space="preserve"> c </v>
      </c>
      <c r="P2455" s="6" t="b">
        <f>OR(ISNUMBER(FIND(" m ",Table2[[#This Row],[loc?]])),ISNUMBER(FIND(" mm ",Table2[[#This Row],[loc?]])))</f>
        <v>0</v>
      </c>
      <c r="Q2455" s="6" t="b">
        <f>AND(OR(ISNUMBER(FIND(" m ",Table2[[#This Row],[loc?]])),ISNUMBER(FIND(" mm ",Table2[[#This Row],[loc?]]))),SUBSTITUTE(SUBSTITUTE(Table2[[#This Row],[loc?]]," m ","")," mm ","")="")</f>
        <v>0</v>
      </c>
      <c r="R2455" s="36" cm="1">
        <f t="array" ref="R2455">AVERAGE(IF(Table2[[#This Row],[Min_aerobic_1]:[Min_aerobic_2]]="NA",0,Table2[[#This Row],[Min_aerobic_1]:[Min_aerobic_2]]))</f>
        <v>2.7755228101999601E-5</v>
      </c>
    </row>
    <row r="2456" spans="1:18" x14ac:dyDescent="0.35">
      <c r="A2456" s="4" t="s">
        <v>7276</v>
      </c>
      <c r="B2456" s="4" t="s">
        <v>7277</v>
      </c>
      <c r="C2456" s="4" t="s">
        <v>7278</v>
      </c>
      <c r="D2456" s="6">
        <v>8.7284798228326404E-6</v>
      </c>
      <c r="E2456" s="6">
        <v>1.05704941494835E-5</v>
      </c>
      <c r="F2456" s="6">
        <v>9.3212011380654904E-6</v>
      </c>
      <c r="G2456" s="6">
        <v>1.0352922669498899E-5</v>
      </c>
      <c r="H2456" s="4" t="s">
        <v>19</v>
      </c>
      <c r="I2456" s="4" t="s">
        <v>19</v>
      </c>
      <c r="J2456" s="4" t="s">
        <v>19</v>
      </c>
      <c r="K2456" s="4" t="s">
        <v>19</v>
      </c>
      <c r="L2456" s="4" t="s">
        <v>19</v>
      </c>
      <c r="M2456" s="4" t="s">
        <v>19</v>
      </c>
      <c r="N2456" s="4" t="b">
        <f>_xlfn.XLOOKUP(Table2[[#This Row],[Protein]],Table3[name],Table3[subloc_assigned],"")&lt;&gt;""</f>
        <v>0</v>
      </c>
      <c r="O2456" s="6" t="str" cm="1">
        <f t="array" ref="O2456">IF(Table2[[#This Row],[modeled?]]," "&amp;_xlfn.TEXTJOIN(" ",FALSE,_xlfn._xlws.FILTER(Table3[subloc_assigned],Table3[name]=Table2[[#This Row],[Protein]],""))&amp;" ","")</f>
        <v/>
      </c>
      <c r="P2456" s="6" t="b">
        <f>OR(ISNUMBER(FIND(" m ",Table2[[#This Row],[loc?]])),ISNUMBER(FIND(" mm ",Table2[[#This Row],[loc?]])))</f>
        <v>0</v>
      </c>
      <c r="Q2456" s="6" t="b">
        <f>AND(OR(ISNUMBER(FIND(" m ",Table2[[#This Row],[loc?]])),ISNUMBER(FIND(" mm ",Table2[[#This Row],[loc?]]))),SUBSTITUTE(SUBSTITUTE(Table2[[#This Row],[loc?]]," m ","")," mm ","")="")</f>
        <v>0</v>
      </c>
      <c r="R2456" s="36" cm="1">
        <f t="array" ref="R2456">AVERAGE(IF(Table2[[#This Row],[Min_aerobic_1]:[Min_aerobic_2]]="NA",0,Table2[[#This Row],[Min_aerobic_1]:[Min_aerobic_2]]))</f>
        <v>9.6494869861580696E-6</v>
      </c>
    </row>
    <row r="2457" spans="1:18" x14ac:dyDescent="0.35">
      <c r="A2457" s="4" t="s">
        <v>7279</v>
      </c>
      <c r="B2457" s="4" t="s">
        <v>7280</v>
      </c>
      <c r="C2457" s="4" t="s">
        <v>7280</v>
      </c>
      <c r="D2457" s="6">
        <v>3.3182892334440099E-5</v>
      </c>
      <c r="E2457" s="6">
        <v>4.0108389825515397E-5</v>
      </c>
      <c r="F2457" s="6">
        <v>3.8086397721444003E-5</v>
      </c>
      <c r="G2457" s="6">
        <v>3.7070804948828203E-5</v>
      </c>
      <c r="H2457" s="6">
        <v>1.9475357608139399E-5</v>
      </c>
      <c r="I2457" s="6">
        <v>2.08379320736356E-5</v>
      </c>
      <c r="J2457" s="6">
        <v>2.0417555571593499E-5</v>
      </c>
      <c r="K2457" s="6">
        <v>2.1826490478552701E-5</v>
      </c>
      <c r="L2457" s="6">
        <v>2.2817531007021501E-5</v>
      </c>
      <c r="M2457" s="6">
        <v>2.3363008175721401E-5</v>
      </c>
      <c r="N2457" s="4" t="b">
        <f>_xlfn.XLOOKUP(Table2[[#This Row],[Protein]],Table3[name],Table3[subloc_assigned],"")&lt;&gt;""</f>
        <v>0</v>
      </c>
      <c r="O2457" s="6" t="str" cm="1">
        <f t="array" ref="O2457">IF(Table2[[#This Row],[modeled?]]," "&amp;_xlfn.TEXTJOIN(" ",FALSE,_xlfn._xlws.FILTER(Table3[subloc_assigned],Table3[name]=Table2[[#This Row],[Protein]],""))&amp;" ","")</f>
        <v/>
      </c>
      <c r="P2457" s="6" t="b">
        <f>OR(ISNUMBER(FIND(" m ",Table2[[#This Row],[loc?]])),ISNUMBER(FIND(" mm ",Table2[[#This Row],[loc?]])))</f>
        <v>0</v>
      </c>
      <c r="Q2457" s="6" t="b">
        <f>AND(OR(ISNUMBER(FIND(" m ",Table2[[#This Row],[loc?]])),ISNUMBER(FIND(" mm ",Table2[[#This Row],[loc?]]))),SUBSTITUTE(SUBSTITUTE(Table2[[#This Row],[loc?]]," m ","")," mm ","")="")</f>
        <v>0</v>
      </c>
      <c r="R2457" s="36" cm="1">
        <f t="array" ref="R2457">AVERAGE(IF(Table2[[#This Row],[Min_aerobic_1]:[Min_aerobic_2]]="NA",0,Table2[[#This Row],[Min_aerobic_1]:[Min_aerobic_2]]))</f>
        <v>3.6645641079977744E-5</v>
      </c>
    </row>
    <row r="2458" spans="1:18" x14ac:dyDescent="0.35">
      <c r="A2458" s="4" t="s">
        <v>7281</v>
      </c>
      <c r="B2458" s="4" t="s">
        <v>7282</v>
      </c>
      <c r="C2458" s="4" t="s">
        <v>7283</v>
      </c>
      <c r="D2458" s="6">
        <v>5.7239115923676598E-6</v>
      </c>
      <c r="E2458" s="6">
        <v>5.8367667662051502E-6</v>
      </c>
      <c r="F2458" s="6">
        <v>6.0609122685935099E-6</v>
      </c>
      <c r="G2458" s="6">
        <v>5.88983875050555E-6</v>
      </c>
      <c r="H2458" s="6">
        <v>5.9982130723163503E-6</v>
      </c>
      <c r="I2458" s="6">
        <v>6.0686036102421904E-6</v>
      </c>
      <c r="J2458" s="6">
        <v>6.2117304254011801E-6</v>
      </c>
      <c r="K2458" s="6">
        <v>7.00691532473639E-6</v>
      </c>
      <c r="L2458" s="6">
        <v>6.7198257907050399E-6</v>
      </c>
      <c r="M2458" s="6">
        <v>6.90353016764957E-6</v>
      </c>
      <c r="N2458" s="4" t="b">
        <f>_xlfn.XLOOKUP(Table2[[#This Row],[Protein]],Table3[name],Table3[subloc_assigned],"")&lt;&gt;""</f>
        <v>0</v>
      </c>
      <c r="O2458" s="6" t="str" cm="1">
        <f t="array" ref="O2458">IF(Table2[[#This Row],[modeled?]]," "&amp;_xlfn.TEXTJOIN(" ",FALSE,_xlfn._xlws.FILTER(Table3[subloc_assigned],Table3[name]=Table2[[#This Row],[Protein]],""))&amp;" ","")</f>
        <v/>
      </c>
      <c r="P2458" s="6" t="b">
        <f>OR(ISNUMBER(FIND(" m ",Table2[[#This Row],[loc?]])),ISNUMBER(FIND(" mm ",Table2[[#This Row],[loc?]])))</f>
        <v>0</v>
      </c>
      <c r="Q2458" s="6" t="b">
        <f>AND(OR(ISNUMBER(FIND(" m ",Table2[[#This Row],[loc?]])),ISNUMBER(FIND(" mm ",Table2[[#This Row],[loc?]]))),SUBSTITUTE(SUBSTITUTE(Table2[[#This Row],[loc?]]," m ","")," mm ","")="")</f>
        <v>0</v>
      </c>
      <c r="R2458" s="36" cm="1">
        <f t="array" ref="R2458">AVERAGE(IF(Table2[[#This Row],[Min_aerobic_1]:[Min_aerobic_2]]="NA",0,Table2[[#This Row],[Min_aerobic_1]:[Min_aerobic_2]]))</f>
        <v>5.780339179286405E-6</v>
      </c>
    </row>
    <row r="2459" spans="1:18" x14ac:dyDescent="0.35">
      <c r="A2459" s="4" t="s">
        <v>7284</v>
      </c>
      <c r="B2459" s="4" t="s">
        <v>7285</v>
      </c>
      <c r="C2459" s="4" t="s">
        <v>7286</v>
      </c>
      <c r="D2459" s="4" t="s">
        <v>19</v>
      </c>
      <c r="E2459" s="4" t="s">
        <v>19</v>
      </c>
      <c r="F2459" s="4" t="s">
        <v>19</v>
      </c>
      <c r="G2459" s="4" t="s">
        <v>19</v>
      </c>
      <c r="H2459" s="6">
        <v>7.9187776517794395E-7</v>
      </c>
      <c r="I2459" s="6">
        <v>7.9659688773893403E-7</v>
      </c>
      <c r="J2459" s="6">
        <v>8.72770713998743E-7</v>
      </c>
      <c r="K2459" s="6">
        <v>8.8698592722069001E-7</v>
      </c>
      <c r="L2459" s="6">
        <v>8.4754003025173701E-7</v>
      </c>
      <c r="M2459" s="6">
        <v>8.6773198690944398E-7</v>
      </c>
      <c r="N2459" s="4" t="b">
        <f>_xlfn.XLOOKUP(Table2[[#This Row],[Protein]],Table3[name],Table3[subloc_assigned],"")&lt;&gt;""</f>
        <v>0</v>
      </c>
      <c r="O2459" s="6" t="str" cm="1">
        <f t="array" ref="O2459">IF(Table2[[#This Row],[modeled?]]," "&amp;_xlfn.TEXTJOIN(" ",FALSE,_xlfn._xlws.FILTER(Table3[subloc_assigned],Table3[name]=Table2[[#This Row],[Protein]],""))&amp;" ","")</f>
        <v/>
      </c>
      <c r="P2459" s="6" t="b">
        <f>OR(ISNUMBER(FIND(" m ",Table2[[#This Row],[loc?]])),ISNUMBER(FIND(" mm ",Table2[[#This Row],[loc?]])))</f>
        <v>0</v>
      </c>
      <c r="Q2459" s="6" t="b">
        <f>AND(OR(ISNUMBER(FIND(" m ",Table2[[#This Row],[loc?]])),ISNUMBER(FIND(" mm ",Table2[[#This Row],[loc?]]))),SUBSTITUTE(SUBSTITUTE(Table2[[#This Row],[loc?]]," m ","")," mm ","")="")</f>
        <v>0</v>
      </c>
      <c r="R2459" s="36" cm="1">
        <f t="array" ref="R2459">AVERAGE(IF(Table2[[#This Row],[Min_aerobic_1]:[Min_aerobic_2]]="NA",0,Table2[[#This Row],[Min_aerobic_1]:[Min_aerobic_2]]))</f>
        <v>0</v>
      </c>
    </row>
    <row r="2460" spans="1:18" x14ac:dyDescent="0.35">
      <c r="A2460" s="4" t="s">
        <v>7287</v>
      </c>
      <c r="B2460" s="4" t="s">
        <v>7288</v>
      </c>
      <c r="C2460" s="4" t="s">
        <v>7289</v>
      </c>
      <c r="D2460" s="6">
        <v>2.78589995351281E-5</v>
      </c>
      <c r="E2460" s="6">
        <v>2.72378839015787E-5</v>
      </c>
      <c r="F2460" s="6">
        <v>1.5581872258617801E-5</v>
      </c>
      <c r="G2460" s="6">
        <v>1.5952548976126899E-5</v>
      </c>
      <c r="H2460" s="6">
        <v>9.5640448890377708E-6</v>
      </c>
      <c r="I2460" s="6">
        <v>9.9029761985572902E-6</v>
      </c>
      <c r="J2460" s="6">
        <v>1.2114011089108801E-5</v>
      </c>
      <c r="K2460" s="6">
        <v>7.0269690519638603E-6</v>
      </c>
      <c r="L2460" s="6">
        <v>6.7738496239509499E-6</v>
      </c>
      <c r="M2460" s="6">
        <v>6.47475638040503E-6</v>
      </c>
      <c r="N2460" s="4" t="b">
        <f>_xlfn.XLOOKUP(Table2[[#This Row],[Protein]],Table3[name],Table3[subloc_assigned],"")&lt;&gt;""</f>
        <v>1</v>
      </c>
      <c r="O2460" s="6" t="str" cm="1">
        <f t="array" ref="O2460">IF(Table2[[#This Row],[modeled?]]," "&amp;_xlfn.TEXTJOIN(" ",FALSE,_xlfn._xlws.FILTER(Table3[subloc_assigned],Table3[name]=Table2[[#This Row],[Protein]],""))&amp;" ","")</f>
        <v xml:space="preserve"> en </v>
      </c>
      <c r="P2460" s="6" t="b">
        <f>OR(ISNUMBER(FIND(" m ",Table2[[#This Row],[loc?]])),ISNUMBER(FIND(" mm ",Table2[[#This Row],[loc?]])))</f>
        <v>0</v>
      </c>
      <c r="Q2460" s="6" t="b">
        <f>AND(OR(ISNUMBER(FIND(" m ",Table2[[#This Row],[loc?]])),ISNUMBER(FIND(" mm ",Table2[[#This Row],[loc?]]))),SUBSTITUTE(SUBSTITUTE(Table2[[#This Row],[loc?]]," m ","")," mm ","")="")</f>
        <v>0</v>
      </c>
      <c r="R2460" s="36" cm="1">
        <f t="array" ref="R2460">AVERAGE(IF(Table2[[#This Row],[Min_aerobic_1]:[Min_aerobic_2]]="NA",0,Table2[[#This Row],[Min_aerobic_1]:[Min_aerobic_2]]))</f>
        <v>2.75484417183534E-5</v>
      </c>
    </row>
    <row r="2461" spans="1:18" x14ac:dyDescent="0.35">
      <c r="A2461" s="4" t="s">
        <v>7290</v>
      </c>
      <c r="B2461" s="4" t="s">
        <v>7291</v>
      </c>
      <c r="C2461" s="4" t="s">
        <v>7292</v>
      </c>
      <c r="D2461" s="4" t="s">
        <v>19</v>
      </c>
      <c r="E2461" s="4" t="s">
        <v>19</v>
      </c>
      <c r="F2461" s="4" t="s">
        <v>19</v>
      </c>
      <c r="G2461" s="4" t="s">
        <v>19</v>
      </c>
      <c r="H2461" s="6">
        <v>2.2055838155385901E-6</v>
      </c>
      <c r="I2461" s="6">
        <v>1.6678977997301999E-6</v>
      </c>
      <c r="J2461" s="6">
        <v>1.8631891375982701E-6</v>
      </c>
      <c r="K2461" s="6">
        <v>1.6436036371208599E-6</v>
      </c>
      <c r="L2461" s="6">
        <v>1.8016488006430399E-6</v>
      </c>
      <c r="M2461" s="6">
        <v>1.67707349409273E-6</v>
      </c>
      <c r="N2461" s="4" t="b">
        <f>_xlfn.XLOOKUP(Table2[[#This Row],[Protein]],Table3[name],Table3[subloc_assigned],"")&lt;&gt;""</f>
        <v>0</v>
      </c>
      <c r="O2461" s="6" t="str" cm="1">
        <f t="array" ref="O2461">IF(Table2[[#This Row],[modeled?]]," "&amp;_xlfn.TEXTJOIN(" ",FALSE,_xlfn._xlws.FILTER(Table3[subloc_assigned],Table3[name]=Table2[[#This Row],[Protein]],""))&amp;" ","")</f>
        <v/>
      </c>
      <c r="P2461" s="6" t="b">
        <f>OR(ISNUMBER(FIND(" m ",Table2[[#This Row],[loc?]])),ISNUMBER(FIND(" mm ",Table2[[#This Row],[loc?]])))</f>
        <v>0</v>
      </c>
      <c r="Q2461" s="6" t="b">
        <f>AND(OR(ISNUMBER(FIND(" m ",Table2[[#This Row],[loc?]])),ISNUMBER(FIND(" mm ",Table2[[#This Row],[loc?]]))),SUBSTITUTE(SUBSTITUTE(Table2[[#This Row],[loc?]]," m ","")," mm ","")="")</f>
        <v>0</v>
      </c>
      <c r="R2461" s="36" cm="1">
        <f t="array" ref="R2461">AVERAGE(IF(Table2[[#This Row],[Min_aerobic_1]:[Min_aerobic_2]]="NA",0,Table2[[#This Row],[Min_aerobic_1]:[Min_aerobic_2]]))</f>
        <v>0</v>
      </c>
    </row>
    <row r="2462" spans="1:18" x14ac:dyDescent="0.35">
      <c r="A2462" s="4" t="s">
        <v>7293</v>
      </c>
      <c r="B2462" s="4" t="s">
        <v>7294</v>
      </c>
      <c r="C2462" s="4" t="s">
        <v>7295</v>
      </c>
      <c r="D2462" s="6">
        <v>3.5032993053861899E-7</v>
      </c>
      <c r="E2462" s="6">
        <v>3.1557247834130399E-7</v>
      </c>
      <c r="F2462" s="6">
        <v>3.1837097088133798E-7</v>
      </c>
      <c r="G2462" s="6">
        <v>3.29418290887431E-7</v>
      </c>
      <c r="H2462" s="4" t="s">
        <v>19</v>
      </c>
      <c r="I2462" s="4" t="s">
        <v>19</v>
      </c>
      <c r="J2462" s="4" t="s">
        <v>19</v>
      </c>
      <c r="K2462" s="4" t="s">
        <v>19</v>
      </c>
      <c r="L2462" s="4" t="s">
        <v>19</v>
      </c>
      <c r="M2462" s="4" t="s">
        <v>19</v>
      </c>
      <c r="N2462" s="4" t="b">
        <f>_xlfn.XLOOKUP(Table2[[#This Row],[Protein]],Table3[name],Table3[subloc_assigned],"")&lt;&gt;""</f>
        <v>0</v>
      </c>
      <c r="O2462" s="6" t="str" cm="1">
        <f t="array" ref="O2462">IF(Table2[[#This Row],[modeled?]]," "&amp;_xlfn.TEXTJOIN(" ",FALSE,_xlfn._xlws.FILTER(Table3[subloc_assigned],Table3[name]=Table2[[#This Row],[Protein]],""))&amp;" ","")</f>
        <v/>
      </c>
      <c r="P2462" s="6" t="b">
        <f>OR(ISNUMBER(FIND(" m ",Table2[[#This Row],[loc?]])),ISNUMBER(FIND(" mm ",Table2[[#This Row],[loc?]])))</f>
        <v>0</v>
      </c>
      <c r="Q2462" s="6" t="b">
        <f>AND(OR(ISNUMBER(FIND(" m ",Table2[[#This Row],[loc?]])),ISNUMBER(FIND(" mm ",Table2[[#This Row],[loc?]]))),SUBSTITUTE(SUBSTITUTE(Table2[[#This Row],[loc?]]," m ","")," mm ","")="")</f>
        <v>0</v>
      </c>
      <c r="R2462" s="36" cm="1">
        <f t="array" ref="R2462">AVERAGE(IF(Table2[[#This Row],[Min_aerobic_1]:[Min_aerobic_2]]="NA",0,Table2[[#This Row],[Min_aerobic_1]:[Min_aerobic_2]]))</f>
        <v>3.3295120443996146E-7</v>
      </c>
    </row>
    <row r="2463" spans="1:18" x14ac:dyDescent="0.35">
      <c r="A2463" s="4" t="s">
        <v>7296</v>
      </c>
      <c r="B2463" s="4" t="s">
        <v>7297</v>
      </c>
      <c r="C2463" s="4" t="s">
        <v>7298</v>
      </c>
      <c r="D2463" s="6">
        <v>1.7742486154305301E-6</v>
      </c>
      <c r="E2463" s="6">
        <v>2.1641869543734601E-6</v>
      </c>
      <c r="F2463" s="6">
        <v>2.1398275163661199E-6</v>
      </c>
      <c r="G2463" s="6">
        <v>2.1900647687590098E-6</v>
      </c>
      <c r="H2463" s="6">
        <v>1.50552555747417E-6</v>
      </c>
      <c r="I2463" s="6">
        <v>1.4769542765601299E-6</v>
      </c>
      <c r="J2463" s="6">
        <v>1.47102884493882E-6</v>
      </c>
      <c r="K2463" s="6">
        <v>1.59967512460324E-6</v>
      </c>
      <c r="L2463" s="6">
        <v>1.71766735860923E-6</v>
      </c>
      <c r="M2463" s="6">
        <v>1.7270175178694499E-6</v>
      </c>
      <c r="N2463" s="4" t="b">
        <f>_xlfn.XLOOKUP(Table2[[#This Row],[Protein]],Table3[name],Table3[subloc_assigned],"")&lt;&gt;""</f>
        <v>0</v>
      </c>
      <c r="O2463" s="6" t="str" cm="1">
        <f t="array" ref="O2463">IF(Table2[[#This Row],[modeled?]]," "&amp;_xlfn.TEXTJOIN(" ",FALSE,_xlfn._xlws.FILTER(Table3[subloc_assigned],Table3[name]=Table2[[#This Row],[Protein]],""))&amp;" ","")</f>
        <v/>
      </c>
      <c r="P2463" s="6" t="b">
        <f>OR(ISNUMBER(FIND(" m ",Table2[[#This Row],[loc?]])),ISNUMBER(FIND(" mm ",Table2[[#This Row],[loc?]])))</f>
        <v>0</v>
      </c>
      <c r="Q2463" s="6" t="b">
        <f>AND(OR(ISNUMBER(FIND(" m ",Table2[[#This Row],[loc?]])),ISNUMBER(FIND(" mm ",Table2[[#This Row],[loc?]]))),SUBSTITUTE(SUBSTITUTE(Table2[[#This Row],[loc?]]," m ","")," mm ","")="")</f>
        <v>0</v>
      </c>
      <c r="R2463" s="36" cm="1">
        <f t="array" ref="R2463">AVERAGE(IF(Table2[[#This Row],[Min_aerobic_1]:[Min_aerobic_2]]="NA",0,Table2[[#This Row],[Min_aerobic_1]:[Min_aerobic_2]]))</f>
        <v>1.9692177849019951E-6</v>
      </c>
    </row>
    <row r="2464" spans="1:18" x14ac:dyDescent="0.35">
      <c r="A2464" s="4" t="s">
        <v>7299</v>
      </c>
      <c r="B2464" s="4" t="s">
        <v>7300</v>
      </c>
      <c r="C2464" s="4" t="s">
        <v>7301</v>
      </c>
      <c r="D2464" s="6">
        <v>1.1831228212877001E-5</v>
      </c>
      <c r="E2464" s="6">
        <v>1.3150473223059699E-5</v>
      </c>
      <c r="F2464" s="6">
        <v>1.5114991825875E-5</v>
      </c>
      <c r="G2464" s="6">
        <v>1.51364085069327E-5</v>
      </c>
      <c r="H2464" s="6">
        <v>5.1781349950006603E-6</v>
      </c>
      <c r="I2464" s="6">
        <v>5.7436008525366298E-6</v>
      </c>
      <c r="J2464" s="6">
        <v>5.7070815516577199E-6</v>
      </c>
      <c r="K2464" s="6">
        <v>6.8377262718565298E-6</v>
      </c>
      <c r="L2464" s="6">
        <v>7.1975983208021599E-6</v>
      </c>
      <c r="M2464" s="6">
        <v>7.2106343475450897E-6</v>
      </c>
      <c r="N2464" s="4" t="b">
        <f>_xlfn.XLOOKUP(Table2[[#This Row],[Protein]],Table3[name],Table3[subloc_assigned],"")&lt;&gt;""</f>
        <v>0</v>
      </c>
      <c r="O2464" s="6" t="str" cm="1">
        <f t="array" ref="O2464">IF(Table2[[#This Row],[modeled?]]," "&amp;_xlfn.TEXTJOIN(" ",FALSE,_xlfn._xlws.FILTER(Table3[subloc_assigned],Table3[name]=Table2[[#This Row],[Protein]],""))&amp;" ","")</f>
        <v/>
      </c>
      <c r="P2464" s="6" t="b">
        <f>OR(ISNUMBER(FIND(" m ",Table2[[#This Row],[loc?]])),ISNUMBER(FIND(" mm ",Table2[[#This Row],[loc?]])))</f>
        <v>0</v>
      </c>
      <c r="Q2464" s="6" t="b">
        <f>AND(OR(ISNUMBER(FIND(" m ",Table2[[#This Row],[loc?]])),ISNUMBER(FIND(" mm ",Table2[[#This Row],[loc?]]))),SUBSTITUTE(SUBSTITUTE(Table2[[#This Row],[loc?]]," m ","")," mm ","")="")</f>
        <v>0</v>
      </c>
      <c r="R2464" s="36" cm="1">
        <f t="array" ref="R2464">AVERAGE(IF(Table2[[#This Row],[Min_aerobic_1]:[Min_aerobic_2]]="NA",0,Table2[[#This Row],[Min_aerobic_1]:[Min_aerobic_2]]))</f>
        <v>1.2490850717968351E-5</v>
      </c>
    </row>
    <row r="2465" spans="1:18" x14ac:dyDescent="0.35">
      <c r="A2465" s="4" t="s">
        <v>7302</v>
      </c>
      <c r="B2465" s="4" t="s">
        <v>7303</v>
      </c>
      <c r="C2465" s="4" t="s">
        <v>7304</v>
      </c>
      <c r="D2465" s="4">
        <v>1.1715812064152301E-3</v>
      </c>
      <c r="E2465" s="4">
        <v>1.0601016935344099E-3</v>
      </c>
      <c r="F2465" s="4">
        <v>1.18611260710063E-3</v>
      </c>
      <c r="G2465" s="4">
        <v>1.12549652389296E-3</v>
      </c>
      <c r="H2465" s="4">
        <v>1.05688176478211E-3</v>
      </c>
      <c r="I2465" s="4">
        <v>1.0998415388851E-3</v>
      </c>
      <c r="J2465" s="4">
        <v>1.0822884383308599E-3</v>
      </c>
      <c r="K2465" s="4">
        <v>1.07070131185704E-3</v>
      </c>
      <c r="L2465" s="4">
        <v>1.18302049412882E-3</v>
      </c>
      <c r="M2465" s="4">
        <v>1.2000322996928499E-3</v>
      </c>
      <c r="N2465" s="4" t="b">
        <f>_xlfn.XLOOKUP(Table2[[#This Row],[Protein]],Table3[name],Table3[subloc_assigned],"")&lt;&gt;""</f>
        <v>0</v>
      </c>
      <c r="O2465" s="6" t="str" cm="1">
        <f t="array" ref="O2465">IF(Table2[[#This Row],[modeled?]]," "&amp;_xlfn.TEXTJOIN(" ",FALSE,_xlfn._xlws.FILTER(Table3[subloc_assigned],Table3[name]=Table2[[#This Row],[Protein]],""))&amp;" ","")</f>
        <v/>
      </c>
      <c r="P2465" s="6" t="b">
        <f>OR(ISNUMBER(FIND(" m ",Table2[[#This Row],[loc?]])),ISNUMBER(FIND(" mm ",Table2[[#This Row],[loc?]])))</f>
        <v>0</v>
      </c>
      <c r="Q2465" s="6" t="b">
        <f>AND(OR(ISNUMBER(FIND(" m ",Table2[[#This Row],[loc?]])),ISNUMBER(FIND(" mm ",Table2[[#This Row],[loc?]]))),SUBSTITUTE(SUBSTITUTE(Table2[[#This Row],[loc?]]," m ","")," mm ","")="")</f>
        <v>0</v>
      </c>
      <c r="R2465" s="36" cm="1">
        <f t="array" ref="R2465">AVERAGE(IF(Table2[[#This Row],[Min_aerobic_1]:[Min_aerobic_2]]="NA",0,Table2[[#This Row],[Min_aerobic_1]:[Min_aerobic_2]]))</f>
        <v>1.11584144997482E-3</v>
      </c>
    </row>
    <row r="2466" spans="1:18" x14ac:dyDescent="0.35">
      <c r="A2466" s="4" t="s">
        <v>7305</v>
      </c>
      <c r="B2466" s="4" t="s">
        <v>7306</v>
      </c>
      <c r="C2466" s="4" t="s">
        <v>7307</v>
      </c>
      <c r="D2466" s="4">
        <v>1.03273195184156E-4</v>
      </c>
      <c r="E2466" s="6">
        <v>9.0604853056446095E-5</v>
      </c>
      <c r="F2466" s="4">
        <v>1.21594596025873E-4</v>
      </c>
      <c r="G2466" s="4">
        <v>1.21541680992062E-4</v>
      </c>
      <c r="H2466" s="6">
        <v>8.6614142850195006E-5</v>
      </c>
      <c r="I2466" s="6">
        <v>9.0787112672290196E-5</v>
      </c>
      <c r="J2466" s="6">
        <v>9.0968469418201698E-5</v>
      </c>
      <c r="K2466" s="4">
        <v>1.13924908870038E-4</v>
      </c>
      <c r="L2466" s="4">
        <v>1.1639746363061899E-4</v>
      </c>
      <c r="M2466" s="4">
        <v>1.13037579470108E-4</v>
      </c>
      <c r="N2466" s="4" t="b">
        <f>_xlfn.XLOOKUP(Table2[[#This Row],[Protein]],Table3[name],Table3[subloc_assigned],"")&lt;&gt;""</f>
        <v>0</v>
      </c>
      <c r="O2466" s="6" t="str" cm="1">
        <f t="array" ref="O2466">IF(Table2[[#This Row],[modeled?]]," "&amp;_xlfn.TEXTJOIN(" ",FALSE,_xlfn._xlws.FILTER(Table3[subloc_assigned],Table3[name]=Table2[[#This Row],[Protein]],""))&amp;" ","")</f>
        <v/>
      </c>
      <c r="P2466" s="6" t="b">
        <f>OR(ISNUMBER(FIND(" m ",Table2[[#This Row],[loc?]])),ISNUMBER(FIND(" mm ",Table2[[#This Row],[loc?]])))</f>
        <v>0</v>
      </c>
      <c r="Q2466" s="6" t="b">
        <f>AND(OR(ISNUMBER(FIND(" m ",Table2[[#This Row],[loc?]])),ISNUMBER(FIND(" mm ",Table2[[#This Row],[loc?]]))),SUBSTITUTE(SUBSTITUTE(Table2[[#This Row],[loc?]]," m ","")," mm ","")="")</f>
        <v>0</v>
      </c>
      <c r="R2466" s="36" cm="1">
        <f t="array" ref="R2466">AVERAGE(IF(Table2[[#This Row],[Min_aerobic_1]:[Min_aerobic_2]]="NA",0,Table2[[#This Row],[Min_aerobic_1]:[Min_aerobic_2]]))</f>
        <v>9.6939024120301041E-5</v>
      </c>
    </row>
    <row r="2467" spans="1:18" x14ac:dyDescent="0.35">
      <c r="A2467" s="4" t="s">
        <v>7308</v>
      </c>
      <c r="B2467" s="4" t="s">
        <v>7309</v>
      </c>
      <c r="C2467" s="4" t="s">
        <v>7310</v>
      </c>
      <c r="D2467" s="4" t="s">
        <v>19</v>
      </c>
      <c r="E2467" s="4" t="s">
        <v>19</v>
      </c>
      <c r="F2467" s="4" t="s">
        <v>19</v>
      </c>
      <c r="G2467" s="4" t="s">
        <v>19</v>
      </c>
      <c r="H2467" s="6">
        <v>6.5368976439305699E-6</v>
      </c>
      <c r="I2467" s="6">
        <v>6.4208397624229799E-6</v>
      </c>
      <c r="J2467" s="6">
        <v>6.8099878874828001E-6</v>
      </c>
      <c r="K2467" s="6">
        <v>6.8554708378882003E-6</v>
      </c>
      <c r="L2467" s="6">
        <v>7.1597850195979998E-6</v>
      </c>
      <c r="M2467" s="6">
        <v>7.0187501699202899E-6</v>
      </c>
      <c r="N2467" s="4" t="b">
        <f>_xlfn.XLOOKUP(Table2[[#This Row],[Protein]],Table3[name],Table3[subloc_assigned],"")&lt;&gt;""</f>
        <v>0</v>
      </c>
      <c r="O2467" s="6" t="str" cm="1">
        <f t="array" ref="O2467">IF(Table2[[#This Row],[modeled?]]," "&amp;_xlfn.TEXTJOIN(" ",FALSE,_xlfn._xlws.FILTER(Table3[subloc_assigned],Table3[name]=Table2[[#This Row],[Protein]],""))&amp;" ","")</f>
        <v/>
      </c>
      <c r="P2467" s="6" t="b">
        <f>OR(ISNUMBER(FIND(" m ",Table2[[#This Row],[loc?]])),ISNUMBER(FIND(" mm ",Table2[[#This Row],[loc?]])))</f>
        <v>0</v>
      </c>
      <c r="Q2467" s="6" t="b">
        <f>AND(OR(ISNUMBER(FIND(" m ",Table2[[#This Row],[loc?]])),ISNUMBER(FIND(" mm ",Table2[[#This Row],[loc?]]))),SUBSTITUTE(SUBSTITUTE(Table2[[#This Row],[loc?]]," m ","")," mm ","")="")</f>
        <v>0</v>
      </c>
      <c r="R2467" s="36" cm="1">
        <f t="array" ref="R2467">AVERAGE(IF(Table2[[#This Row],[Min_aerobic_1]:[Min_aerobic_2]]="NA",0,Table2[[#This Row],[Min_aerobic_1]:[Min_aerobic_2]]))</f>
        <v>0</v>
      </c>
    </row>
    <row r="2468" spans="1:18" x14ac:dyDescent="0.35">
      <c r="A2468" s="4" t="s">
        <v>7311</v>
      </c>
      <c r="B2468" s="4" t="s">
        <v>7312</v>
      </c>
      <c r="C2468" s="4" t="s">
        <v>7313</v>
      </c>
      <c r="D2468" s="6">
        <v>4.3343993641146097E-5</v>
      </c>
      <c r="E2468" s="6">
        <v>3.5972091517097903E-5</v>
      </c>
      <c r="F2468" s="6">
        <v>4.7843620229720599E-5</v>
      </c>
      <c r="G2468" s="6">
        <v>4.1997225981448097E-5</v>
      </c>
      <c r="H2468" s="6">
        <v>2.6694442080636301E-5</v>
      </c>
      <c r="I2468" s="6">
        <v>2.8419980781652301E-5</v>
      </c>
      <c r="J2468" s="6">
        <v>2.8137230525184701E-5</v>
      </c>
      <c r="K2468" s="6">
        <v>2.9740335925276399E-5</v>
      </c>
      <c r="L2468" s="6">
        <v>3.0758361341153599E-5</v>
      </c>
      <c r="M2468" s="6">
        <v>2.98678377505647E-5</v>
      </c>
      <c r="N2468" s="4" t="b">
        <f>_xlfn.XLOOKUP(Table2[[#This Row],[Protein]],Table3[name],Table3[subloc_assigned],"")&lt;&gt;""</f>
        <v>0</v>
      </c>
      <c r="O2468" s="6" t="str" cm="1">
        <f t="array" ref="O2468">IF(Table2[[#This Row],[modeled?]]," "&amp;_xlfn.TEXTJOIN(" ",FALSE,_xlfn._xlws.FILTER(Table3[subloc_assigned],Table3[name]=Table2[[#This Row],[Protein]],""))&amp;" ","")</f>
        <v/>
      </c>
      <c r="P2468" s="6" t="b">
        <f>OR(ISNUMBER(FIND(" m ",Table2[[#This Row],[loc?]])),ISNUMBER(FIND(" mm ",Table2[[#This Row],[loc?]])))</f>
        <v>0</v>
      </c>
      <c r="Q2468" s="6" t="b">
        <f>AND(OR(ISNUMBER(FIND(" m ",Table2[[#This Row],[loc?]])),ISNUMBER(FIND(" mm ",Table2[[#This Row],[loc?]]))),SUBSTITUTE(SUBSTITUTE(Table2[[#This Row],[loc?]]," m ","")," mm ","")="")</f>
        <v>0</v>
      </c>
      <c r="R2468" s="36" cm="1">
        <f t="array" ref="R2468">AVERAGE(IF(Table2[[#This Row],[Min_aerobic_1]:[Min_aerobic_2]]="NA",0,Table2[[#This Row],[Min_aerobic_1]:[Min_aerobic_2]]))</f>
        <v>3.9658042579121996E-5</v>
      </c>
    </row>
    <row r="2469" spans="1:18" x14ac:dyDescent="0.35">
      <c r="A2469" s="4" t="s">
        <v>7314</v>
      </c>
      <c r="B2469" s="4" t="s">
        <v>7315</v>
      </c>
      <c r="C2469" s="4" t="s">
        <v>7316</v>
      </c>
      <c r="D2469" s="6">
        <v>2.3968717491536299E-5</v>
      </c>
      <c r="E2469" s="6">
        <v>2.0594505493109E-5</v>
      </c>
      <c r="F2469" s="6">
        <v>2.4936003078109101E-5</v>
      </c>
      <c r="G2469" s="6">
        <v>2.5121938881606699E-5</v>
      </c>
      <c r="H2469" s="6">
        <v>1.84231072097783E-5</v>
      </c>
      <c r="I2469" s="6">
        <v>1.84612040230888E-5</v>
      </c>
      <c r="J2469" s="6">
        <v>1.9064004178813798E-5</v>
      </c>
      <c r="K2469" s="6">
        <v>1.8079981595658801E-5</v>
      </c>
      <c r="L2469" s="6">
        <v>1.9387988080839E-5</v>
      </c>
      <c r="M2469" s="6">
        <v>1.9795338636663601E-5</v>
      </c>
      <c r="N2469" s="4" t="b">
        <f>_xlfn.XLOOKUP(Table2[[#This Row],[Protein]],Table3[name],Table3[subloc_assigned],"")&lt;&gt;""</f>
        <v>0</v>
      </c>
      <c r="O2469" s="6" t="str" cm="1">
        <f t="array" ref="O2469">IF(Table2[[#This Row],[modeled?]]," "&amp;_xlfn.TEXTJOIN(" ",FALSE,_xlfn._xlws.FILTER(Table3[subloc_assigned],Table3[name]=Table2[[#This Row],[Protein]],""))&amp;" ","")</f>
        <v/>
      </c>
      <c r="P2469" s="6" t="b">
        <f>OR(ISNUMBER(FIND(" m ",Table2[[#This Row],[loc?]])),ISNUMBER(FIND(" mm ",Table2[[#This Row],[loc?]])))</f>
        <v>0</v>
      </c>
      <c r="Q2469" s="6" t="b">
        <f>AND(OR(ISNUMBER(FIND(" m ",Table2[[#This Row],[loc?]])),ISNUMBER(FIND(" mm ",Table2[[#This Row],[loc?]]))),SUBSTITUTE(SUBSTITUTE(Table2[[#This Row],[loc?]]," m ","")," mm ","")="")</f>
        <v>0</v>
      </c>
      <c r="R2469" s="36" cm="1">
        <f t="array" ref="R2469">AVERAGE(IF(Table2[[#This Row],[Min_aerobic_1]:[Min_aerobic_2]]="NA",0,Table2[[#This Row],[Min_aerobic_1]:[Min_aerobic_2]]))</f>
        <v>2.2281611492322651E-5</v>
      </c>
    </row>
    <row r="2470" spans="1:18" x14ac:dyDescent="0.35">
      <c r="A2470" s="4" t="s">
        <v>7317</v>
      </c>
      <c r="B2470" s="4" t="s">
        <v>7318</v>
      </c>
      <c r="C2470" s="4" t="s">
        <v>7319</v>
      </c>
      <c r="D2470" s="4" t="s">
        <v>19</v>
      </c>
      <c r="E2470" s="4" t="s">
        <v>19</v>
      </c>
      <c r="F2470" s="4" t="s">
        <v>19</v>
      </c>
      <c r="G2470" s="4" t="s">
        <v>19</v>
      </c>
      <c r="H2470" s="6">
        <v>2.46718457901634E-6</v>
      </c>
      <c r="I2470" s="6">
        <v>2.2032556731475199E-6</v>
      </c>
      <c r="J2470" s="6">
        <v>2.49320178605049E-6</v>
      </c>
      <c r="K2470" s="6">
        <v>2.3369991255328501E-6</v>
      </c>
      <c r="L2470" s="6">
        <v>2.5083944418468898E-6</v>
      </c>
      <c r="M2470" s="6">
        <v>2.4871064924931101E-6</v>
      </c>
      <c r="N2470" s="4" t="b">
        <f>_xlfn.XLOOKUP(Table2[[#This Row],[Protein]],Table3[name],Table3[subloc_assigned],"")&lt;&gt;""</f>
        <v>1</v>
      </c>
      <c r="O2470" s="6" t="str" cm="1">
        <f t="array" ref="O2470">IF(Table2[[#This Row],[modeled?]]," "&amp;_xlfn.TEXTJOIN(" ",FALSE,_xlfn._xlws.FILTER(Table3[subloc_assigned],Table3[name]=Table2[[#This Row],[Protein]],""))&amp;" ","")</f>
        <v xml:space="preserve"> m </v>
      </c>
      <c r="P2470" s="6" t="b">
        <f>OR(ISNUMBER(FIND(" m ",Table2[[#This Row],[loc?]])),ISNUMBER(FIND(" mm ",Table2[[#This Row],[loc?]])))</f>
        <v>1</v>
      </c>
      <c r="Q2470" s="6" t="b">
        <f>AND(OR(ISNUMBER(FIND(" m ",Table2[[#This Row],[loc?]])),ISNUMBER(FIND(" mm ",Table2[[#This Row],[loc?]]))),SUBSTITUTE(SUBSTITUTE(Table2[[#This Row],[loc?]]," m ","")," mm ","")="")</f>
        <v>1</v>
      </c>
      <c r="R2470" s="36" cm="1">
        <f t="array" ref="R2470">AVERAGE(IF(Table2[[#This Row],[Min_aerobic_1]:[Min_aerobic_2]]="NA",0,Table2[[#This Row],[Min_aerobic_1]:[Min_aerobic_2]]))</f>
        <v>0</v>
      </c>
    </row>
    <row r="2471" spans="1:18" x14ac:dyDescent="0.35">
      <c r="A2471" s="4" t="s">
        <v>7320</v>
      </c>
      <c r="B2471" s="4" t="s">
        <v>7321</v>
      </c>
      <c r="C2471" s="4" t="s">
        <v>7322</v>
      </c>
      <c r="D2471" s="6">
        <v>6.37483865122322E-5</v>
      </c>
      <c r="E2471" s="6">
        <v>5.7343557803007502E-5</v>
      </c>
      <c r="F2471" s="6">
        <v>7.4142223185484995E-5</v>
      </c>
      <c r="G2471" s="6">
        <v>7.6807153141637106E-5</v>
      </c>
      <c r="H2471" s="6">
        <v>4.1817632142567698E-5</v>
      </c>
      <c r="I2471" s="6">
        <v>4.4261308714539997E-5</v>
      </c>
      <c r="J2471" s="6">
        <v>4.2688336142431898E-5</v>
      </c>
      <c r="K2471" s="6">
        <v>5.1138540877295003E-5</v>
      </c>
      <c r="L2471" s="6">
        <v>5.53796952626123E-5</v>
      </c>
      <c r="M2471" s="6">
        <v>5.5849978140110202E-5</v>
      </c>
      <c r="N2471" s="4" t="b">
        <f>_xlfn.XLOOKUP(Table2[[#This Row],[Protein]],Table3[name],Table3[subloc_assigned],"")&lt;&gt;""</f>
        <v>0</v>
      </c>
      <c r="O2471" s="6" t="str" cm="1">
        <f t="array" ref="O2471">IF(Table2[[#This Row],[modeled?]]," "&amp;_xlfn.TEXTJOIN(" ",FALSE,_xlfn._xlws.FILTER(Table3[subloc_assigned],Table3[name]=Table2[[#This Row],[Protein]],""))&amp;" ","")</f>
        <v/>
      </c>
      <c r="P2471" s="6" t="b">
        <f>OR(ISNUMBER(FIND(" m ",Table2[[#This Row],[loc?]])),ISNUMBER(FIND(" mm ",Table2[[#This Row],[loc?]])))</f>
        <v>0</v>
      </c>
      <c r="Q2471" s="6" t="b">
        <f>AND(OR(ISNUMBER(FIND(" m ",Table2[[#This Row],[loc?]])),ISNUMBER(FIND(" mm ",Table2[[#This Row],[loc?]]))),SUBSTITUTE(SUBSTITUTE(Table2[[#This Row],[loc?]]," m ","")," mm ","")="")</f>
        <v>0</v>
      </c>
      <c r="R2471" s="36" cm="1">
        <f t="array" ref="R2471">AVERAGE(IF(Table2[[#This Row],[Min_aerobic_1]:[Min_aerobic_2]]="NA",0,Table2[[#This Row],[Min_aerobic_1]:[Min_aerobic_2]]))</f>
        <v>6.0545972157619851E-5</v>
      </c>
    </row>
    <row r="2472" spans="1:18" x14ac:dyDescent="0.35">
      <c r="A2472" s="4" t="s">
        <v>7323</v>
      </c>
      <c r="B2472" s="4" t="s">
        <v>7324</v>
      </c>
      <c r="C2472" s="4" t="s">
        <v>7324</v>
      </c>
      <c r="D2472" s="6">
        <v>9.0053961120887196E-6</v>
      </c>
      <c r="E2472" s="6">
        <v>7.7678784154953397E-6</v>
      </c>
      <c r="F2472" s="6">
        <v>1.02810012496734E-5</v>
      </c>
      <c r="G2472" s="6">
        <v>1.03756262008857E-5</v>
      </c>
      <c r="H2472" s="6">
        <v>6.29782492185833E-6</v>
      </c>
      <c r="I2472" s="6">
        <v>5.8574473452464096E-6</v>
      </c>
      <c r="J2472" s="6">
        <v>6.2562351122540402E-6</v>
      </c>
      <c r="K2472" s="6">
        <v>6.9592762835085197E-6</v>
      </c>
      <c r="L2472" s="6">
        <v>7.3110606677911397E-6</v>
      </c>
      <c r="M2472" s="6">
        <v>7.2034888021607003E-6</v>
      </c>
      <c r="N2472" s="4" t="b">
        <f>_xlfn.XLOOKUP(Table2[[#This Row],[Protein]],Table3[name],Table3[subloc_assigned],"")&lt;&gt;""</f>
        <v>0</v>
      </c>
      <c r="O2472" s="6" t="str" cm="1">
        <f t="array" ref="O2472">IF(Table2[[#This Row],[modeled?]]," "&amp;_xlfn.TEXTJOIN(" ",FALSE,_xlfn._xlws.FILTER(Table3[subloc_assigned],Table3[name]=Table2[[#This Row],[Protein]],""))&amp;" ","")</f>
        <v/>
      </c>
      <c r="P2472" s="6" t="b">
        <f>OR(ISNUMBER(FIND(" m ",Table2[[#This Row],[loc?]])),ISNUMBER(FIND(" mm ",Table2[[#This Row],[loc?]])))</f>
        <v>0</v>
      </c>
      <c r="Q2472" s="6" t="b">
        <f>AND(OR(ISNUMBER(FIND(" m ",Table2[[#This Row],[loc?]])),ISNUMBER(FIND(" mm ",Table2[[#This Row],[loc?]]))),SUBSTITUTE(SUBSTITUTE(Table2[[#This Row],[loc?]]," m ","")," mm ","")="")</f>
        <v>0</v>
      </c>
      <c r="R2472" s="36" cm="1">
        <f t="array" ref="R2472">AVERAGE(IF(Table2[[#This Row],[Min_aerobic_1]:[Min_aerobic_2]]="NA",0,Table2[[#This Row],[Min_aerobic_1]:[Min_aerobic_2]]))</f>
        <v>8.3866372637920297E-6</v>
      </c>
    </row>
    <row r="2473" spans="1:18" x14ac:dyDescent="0.35">
      <c r="A2473" s="4" t="s">
        <v>7325</v>
      </c>
      <c r="B2473" s="4" t="s">
        <v>7326</v>
      </c>
      <c r="C2473" s="4" t="s">
        <v>7327</v>
      </c>
      <c r="D2473" s="6">
        <v>3.20170538166759E-6</v>
      </c>
      <c r="E2473" s="6">
        <v>2.93759178824946E-6</v>
      </c>
      <c r="F2473" s="6">
        <v>3.3283359703405202E-6</v>
      </c>
      <c r="G2473" s="6">
        <v>3.3497548444980501E-6</v>
      </c>
      <c r="H2473" s="6">
        <v>9.3000040853459795E-7</v>
      </c>
      <c r="I2473" s="6">
        <v>8.9724559229527004E-7</v>
      </c>
      <c r="J2473" s="6">
        <v>9.7539872053067104E-7</v>
      </c>
      <c r="K2473" s="6">
        <v>9.8234191397333996E-7</v>
      </c>
      <c r="L2473" s="6">
        <v>1.01320420961486E-6</v>
      </c>
      <c r="M2473" s="6">
        <v>1.0433701337655799E-6</v>
      </c>
      <c r="N2473" s="4" t="b">
        <f>_xlfn.XLOOKUP(Table2[[#This Row],[Protein]],Table3[name],Table3[subloc_assigned],"")&lt;&gt;""</f>
        <v>0</v>
      </c>
      <c r="O2473" s="6" t="str" cm="1">
        <f t="array" ref="O2473">IF(Table2[[#This Row],[modeled?]]," "&amp;_xlfn.TEXTJOIN(" ",FALSE,_xlfn._xlws.FILTER(Table3[subloc_assigned],Table3[name]=Table2[[#This Row],[Protein]],""))&amp;" ","")</f>
        <v/>
      </c>
      <c r="P2473" s="6" t="b">
        <f>OR(ISNUMBER(FIND(" m ",Table2[[#This Row],[loc?]])),ISNUMBER(FIND(" mm ",Table2[[#This Row],[loc?]])))</f>
        <v>0</v>
      </c>
      <c r="Q2473" s="6" t="b">
        <f>AND(OR(ISNUMBER(FIND(" m ",Table2[[#This Row],[loc?]])),ISNUMBER(FIND(" mm ",Table2[[#This Row],[loc?]]))),SUBSTITUTE(SUBSTITUTE(Table2[[#This Row],[loc?]]," m ","")," mm ","")="")</f>
        <v>0</v>
      </c>
      <c r="R2473" s="36" cm="1">
        <f t="array" ref="R2473">AVERAGE(IF(Table2[[#This Row],[Min_aerobic_1]:[Min_aerobic_2]]="NA",0,Table2[[#This Row],[Min_aerobic_1]:[Min_aerobic_2]]))</f>
        <v>3.0696485849585248E-6</v>
      </c>
    </row>
    <row r="2474" spans="1:18" x14ac:dyDescent="0.35">
      <c r="A2474" s="4" t="s">
        <v>7328</v>
      </c>
      <c r="B2474" s="4" t="s">
        <v>7329</v>
      </c>
      <c r="C2474" s="4" t="s">
        <v>7329</v>
      </c>
      <c r="D2474" s="6">
        <v>1.28174315300023E-5</v>
      </c>
      <c r="E2474" s="6">
        <v>1.4967383620095199E-5</v>
      </c>
      <c r="F2474" s="6">
        <v>1.0260740503893799E-5</v>
      </c>
      <c r="G2474" s="6">
        <v>1.0202702859411001E-5</v>
      </c>
      <c r="H2474" s="6">
        <v>1.1298152802590099E-5</v>
      </c>
      <c r="I2474" s="6">
        <v>1.16153933432769E-5</v>
      </c>
      <c r="J2474" s="6">
        <v>1.17606891419866E-5</v>
      </c>
      <c r="K2474" s="6">
        <v>1.3212914286102E-5</v>
      </c>
      <c r="L2474" s="6">
        <v>1.33427056217545E-5</v>
      </c>
      <c r="M2474" s="6">
        <v>1.2763252355379501E-5</v>
      </c>
      <c r="N2474" s="4" t="b">
        <f>_xlfn.XLOOKUP(Table2[[#This Row],[Protein]],Table3[name],Table3[subloc_assigned],"")&lt;&gt;""</f>
        <v>0</v>
      </c>
      <c r="O2474" s="6" t="str" cm="1">
        <f t="array" ref="O2474">IF(Table2[[#This Row],[modeled?]]," "&amp;_xlfn.TEXTJOIN(" ",FALSE,_xlfn._xlws.FILTER(Table3[subloc_assigned],Table3[name]=Table2[[#This Row],[Protein]],""))&amp;" ","")</f>
        <v/>
      </c>
      <c r="P2474" s="6" t="b">
        <f>OR(ISNUMBER(FIND(" m ",Table2[[#This Row],[loc?]])),ISNUMBER(FIND(" mm ",Table2[[#This Row],[loc?]])))</f>
        <v>0</v>
      </c>
      <c r="Q2474" s="6" t="b">
        <f>AND(OR(ISNUMBER(FIND(" m ",Table2[[#This Row],[loc?]])),ISNUMBER(FIND(" mm ",Table2[[#This Row],[loc?]]))),SUBSTITUTE(SUBSTITUTE(Table2[[#This Row],[loc?]]," m ","")," mm ","")="")</f>
        <v>0</v>
      </c>
      <c r="R2474" s="36" cm="1">
        <f t="array" ref="R2474">AVERAGE(IF(Table2[[#This Row],[Min_aerobic_1]:[Min_aerobic_2]]="NA",0,Table2[[#This Row],[Min_aerobic_1]:[Min_aerobic_2]]))</f>
        <v>1.3892407575048749E-5</v>
      </c>
    </row>
    <row r="2475" spans="1:18" x14ac:dyDescent="0.35">
      <c r="A2475" s="4" t="s">
        <v>7330</v>
      </c>
      <c r="B2475" s="4" t="s">
        <v>7331</v>
      </c>
      <c r="C2475" s="4" t="s">
        <v>7332</v>
      </c>
      <c r="D2475" s="4" t="s">
        <v>19</v>
      </c>
      <c r="E2475" s="4" t="s">
        <v>19</v>
      </c>
      <c r="F2475" s="4" t="s">
        <v>19</v>
      </c>
      <c r="G2475" s="4" t="s">
        <v>19</v>
      </c>
      <c r="H2475" s="6">
        <v>3.7059568926726001E-6</v>
      </c>
      <c r="I2475" s="6">
        <v>4.2579726532914398E-6</v>
      </c>
      <c r="J2475" s="6">
        <v>3.81398144073642E-6</v>
      </c>
      <c r="K2475" s="6">
        <v>4.49326976846602E-6</v>
      </c>
      <c r="L2475" s="6">
        <v>5.0848396586404701E-6</v>
      </c>
      <c r="M2475" s="6">
        <v>4.6714100852857897E-6</v>
      </c>
      <c r="N2475" s="4" t="b">
        <f>_xlfn.XLOOKUP(Table2[[#This Row],[Protein]],Table3[name],Table3[subloc_assigned],"")&lt;&gt;""</f>
        <v>0</v>
      </c>
      <c r="O2475" s="6" t="str" cm="1">
        <f t="array" ref="O2475">IF(Table2[[#This Row],[modeled?]]," "&amp;_xlfn.TEXTJOIN(" ",FALSE,_xlfn._xlws.FILTER(Table3[subloc_assigned],Table3[name]=Table2[[#This Row],[Protein]],""))&amp;" ","")</f>
        <v/>
      </c>
      <c r="P2475" s="6" t="b">
        <f>OR(ISNUMBER(FIND(" m ",Table2[[#This Row],[loc?]])),ISNUMBER(FIND(" mm ",Table2[[#This Row],[loc?]])))</f>
        <v>0</v>
      </c>
      <c r="Q2475" s="6" t="b">
        <f>AND(OR(ISNUMBER(FIND(" m ",Table2[[#This Row],[loc?]])),ISNUMBER(FIND(" mm ",Table2[[#This Row],[loc?]]))),SUBSTITUTE(SUBSTITUTE(Table2[[#This Row],[loc?]]," m ","")," mm ","")="")</f>
        <v>0</v>
      </c>
      <c r="R2475" s="36" cm="1">
        <f t="array" ref="R2475">AVERAGE(IF(Table2[[#This Row],[Min_aerobic_1]:[Min_aerobic_2]]="NA",0,Table2[[#This Row],[Min_aerobic_1]:[Min_aerobic_2]]))</f>
        <v>0</v>
      </c>
    </row>
    <row r="2476" spans="1:18" x14ac:dyDescent="0.35">
      <c r="A2476" s="4" t="s">
        <v>7333</v>
      </c>
      <c r="B2476" s="4" t="s">
        <v>7334</v>
      </c>
      <c r="C2476" s="4" t="s">
        <v>7334</v>
      </c>
      <c r="D2476" s="6">
        <v>4.4036006586920904E-6</v>
      </c>
      <c r="E2476" s="6">
        <v>3.6999024599212898E-6</v>
      </c>
      <c r="F2476" s="6">
        <v>4.9764020616827798E-6</v>
      </c>
      <c r="G2476" s="6">
        <v>4.9203084770448998E-6</v>
      </c>
      <c r="H2476" s="6">
        <v>1.24215121756672E-6</v>
      </c>
      <c r="I2476" s="6">
        <v>1.1824635715502099E-6</v>
      </c>
      <c r="J2476" s="6">
        <v>1.2615287122463899E-6</v>
      </c>
      <c r="K2476" s="6">
        <v>1.18432768103929E-6</v>
      </c>
      <c r="L2476" s="6">
        <v>1.3457219413254999E-6</v>
      </c>
      <c r="M2476" s="6">
        <v>1.3093460833798601E-6</v>
      </c>
      <c r="N2476" s="4" t="b">
        <f>_xlfn.XLOOKUP(Table2[[#This Row],[Protein]],Table3[name],Table3[subloc_assigned],"")&lt;&gt;""</f>
        <v>0</v>
      </c>
      <c r="O2476" s="6" t="str" cm="1">
        <f t="array" ref="O2476">IF(Table2[[#This Row],[modeled?]]," "&amp;_xlfn.TEXTJOIN(" ",FALSE,_xlfn._xlws.FILTER(Table3[subloc_assigned],Table3[name]=Table2[[#This Row],[Protein]],""))&amp;" ","")</f>
        <v/>
      </c>
      <c r="P2476" s="6" t="b">
        <f>OR(ISNUMBER(FIND(" m ",Table2[[#This Row],[loc?]])),ISNUMBER(FIND(" mm ",Table2[[#This Row],[loc?]])))</f>
        <v>0</v>
      </c>
      <c r="Q2476" s="6" t="b">
        <f>AND(OR(ISNUMBER(FIND(" m ",Table2[[#This Row],[loc?]])),ISNUMBER(FIND(" mm ",Table2[[#This Row],[loc?]]))),SUBSTITUTE(SUBSTITUTE(Table2[[#This Row],[loc?]]," m ","")," mm ","")="")</f>
        <v>0</v>
      </c>
      <c r="R2476" s="36" cm="1">
        <f t="array" ref="R2476">AVERAGE(IF(Table2[[#This Row],[Min_aerobic_1]:[Min_aerobic_2]]="NA",0,Table2[[#This Row],[Min_aerobic_1]:[Min_aerobic_2]]))</f>
        <v>4.0517515593066903E-6</v>
      </c>
    </row>
    <row r="2477" spans="1:18" x14ac:dyDescent="0.35">
      <c r="A2477" s="4" t="s">
        <v>7335</v>
      </c>
      <c r="B2477" s="4" t="s">
        <v>7336</v>
      </c>
      <c r="C2477" s="4" t="s">
        <v>7336</v>
      </c>
      <c r="D2477" s="6">
        <v>5.9290369478454799E-5</v>
      </c>
      <c r="E2477" s="6">
        <v>5.1375434807837598E-5</v>
      </c>
      <c r="F2477" s="6">
        <v>3.36570056287474E-5</v>
      </c>
      <c r="G2477" s="6">
        <v>3.3498298738860997E-5</v>
      </c>
      <c r="H2477" s="6">
        <v>2.9924715840959398E-5</v>
      </c>
      <c r="I2477" s="6">
        <v>3.0238040680145299E-5</v>
      </c>
      <c r="J2477" s="6">
        <v>3.0904099687491701E-5</v>
      </c>
      <c r="K2477" s="6">
        <v>1.9744621722622599E-5</v>
      </c>
      <c r="L2477" s="6">
        <v>2.14486226238089E-5</v>
      </c>
      <c r="M2477" s="6">
        <v>2.06518048217711E-5</v>
      </c>
      <c r="N2477" s="4" t="b">
        <f>_xlfn.XLOOKUP(Table2[[#This Row],[Protein]],Table3[name],Table3[subloc_assigned],"")&lt;&gt;""</f>
        <v>0</v>
      </c>
      <c r="O2477" s="6" t="str" cm="1">
        <f t="array" ref="O2477">IF(Table2[[#This Row],[modeled?]]," "&amp;_xlfn.TEXTJOIN(" ",FALSE,_xlfn._xlws.FILTER(Table3[subloc_assigned],Table3[name]=Table2[[#This Row],[Protein]],""))&amp;" ","")</f>
        <v/>
      </c>
      <c r="P2477" s="6" t="b">
        <f>OR(ISNUMBER(FIND(" m ",Table2[[#This Row],[loc?]])),ISNUMBER(FIND(" mm ",Table2[[#This Row],[loc?]])))</f>
        <v>0</v>
      </c>
      <c r="Q2477" s="6" t="b">
        <f>AND(OR(ISNUMBER(FIND(" m ",Table2[[#This Row],[loc?]])),ISNUMBER(FIND(" mm ",Table2[[#This Row],[loc?]]))),SUBSTITUTE(SUBSTITUTE(Table2[[#This Row],[loc?]]," m ","")," mm ","")="")</f>
        <v>0</v>
      </c>
      <c r="R2477" s="36" cm="1">
        <f t="array" ref="R2477">AVERAGE(IF(Table2[[#This Row],[Min_aerobic_1]:[Min_aerobic_2]]="NA",0,Table2[[#This Row],[Min_aerobic_1]:[Min_aerobic_2]]))</f>
        <v>5.5332902143146202E-5</v>
      </c>
    </row>
    <row r="2478" spans="1:18" x14ac:dyDescent="0.35">
      <c r="A2478" s="4" t="s">
        <v>7337</v>
      </c>
      <c r="B2478" s="4" t="s">
        <v>7338</v>
      </c>
      <c r="C2478" s="4" t="s">
        <v>7338</v>
      </c>
      <c r="D2478" s="6">
        <v>1.5897495504765801E-6</v>
      </c>
      <c r="E2478" s="6">
        <v>1.5705560610582001E-6</v>
      </c>
      <c r="F2478" s="6">
        <v>1.97434587264692E-6</v>
      </c>
      <c r="G2478" s="6">
        <v>1.6419504300647001E-6</v>
      </c>
      <c r="H2478" s="4" t="s">
        <v>19</v>
      </c>
      <c r="I2478" s="4" t="s">
        <v>19</v>
      </c>
      <c r="J2478" s="4" t="s">
        <v>19</v>
      </c>
      <c r="K2478" s="4" t="s">
        <v>19</v>
      </c>
      <c r="L2478" s="4" t="s">
        <v>19</v>
      </c>
      <c r="M2478" s="4" t="s">
        <v>19</v>
      </c>
      <c r="N2478" s="4" t="b">
        <f>_xlfn.XLOOKUP(Table2[[#This Row],[Protein]],Table3[name],Table3[subloc_assigned],"")&lt;&gt;""</f>
        <v>0</v>
      </c>
      <c r="O2478" s="6" t="str" cm="1">
        <f t="array" ref="O2478">IF(Table2[[#This Row],[modeled?]]," "&amp;_xlfn.TEXTJOIN(" ",FALSE,_xlfn._xlws.FILTER(Table3[subloc_assigned],Table3[name]=Table2[[#This Row],[Protein]],""))&amp;" ","")</f>
        <v/>
      </c>
      <c r="P2478" s="6" t="b">
        <f>OR(ISNUMBER(FIND(" m ",Table2[[#This Row],[loc?]])),ISNUMBER(FIND(" mm ",Table2[[#This Row],[loc?]])))</f>
        <v>0</v>
      </c>
      <c r="Q2478" s="6" t="b">
        <f>AND(OR(ISNUMBER(FIND(" m ",Table2[[#This Row],[loc?]])),ISNUMBER(FIND(" mm ",Table2[[#This Row],[loc?]]))),SUBSTITUTE(SUBSTITUTE(Table2[[#This Row],[loc?]]," m ","")," mm ","")="")</f>
        <v>0</v>
      </c>
      <c r="R2478" s="36" cm="1">
        <f t="array" ref="R2478">AVERAGE(IF(Table2[[#This Row],[Min_aerobic_1]:[Min_aerobic_2]]="NA",0,Table2[[#This Row],[Min_aerobic_1]:[Min_aerobic_2]]))</f>
        <v>1.5801528057673902E-6</v>
      </c>
    </row>
    <row r="2479" spans="1:18" x14ac:dyDescent="0.35">
      <c r="A2479" s="4" t="s">
        <v>7339</v>
      </c>
      <c r="B2479" s="4" t="s">
        <v>7340</v>
      </c>
      <c r="C2479" s="4" t="s">
        <v>7341</v>
      </c>
      <c r="D2479" s="4">
        <v>1.17125014106795E-4</v>
      </c>
      <c r="E2479" s="6">
        <v>9.1356642065393702E-5</v>
      </c>
      <c r="F2479" s="4">
        <v>1.34711972905167E-4</v>
      </c>
      <c r="G2479" s="4">
        <v>1.3128647880679799E-4</v>
      </c>
      <c r="H2479" s="4">
        <v>1.0244958352014799E-4</v>
      </c>
      <c r="I2479" s="4">
        <v>1.02597138892479E-4</v>
      </c>
      <c r="J2479" s="4">
        <v>1.16404373890987E-4</v>
      </c>
      <c r="K2479" s="4">
        <v>1.07789506888006E-4</v>
      </c>
      <c r="L2479" s="4">
        <v>1.09126529643446E-4</v>
      </c>
      <c r="M2479" s="4">
        <v>1.13619248393316E-4</v>
      </c>
      <c r="N2479" s="4" t="b">
        <f>_xlfn.XLOOKUP(Table2[[#This Row],[Protein]],Table3[name],Table3[subloc_assigned],"")&lt;&gt;""</f>
        <v>0</v>
      </c>
      <c r="O2479" s="6" t="str" cm="1">
        <f t="array" ref="O2479">IF(Table2[[#This Row],[modeled?]]," "&amp;_xlfn.TEXTJOIN(" ",FALSE,_xlfn._xlws.FILTER(Table3[subloc_assigned],Table3[name]=Table2[[#This Row],[Protein]],""))&amp;" ","")</f>
        <v/>
      </c>
      <c r="P2479" s="6" t="b">
        <f>OR(ISNUMBER(FIND(" m ",Table2[[#This Row],[loc?]])),ISNUMBER(FIND(" mm ",Table2[[#This Row],[loc?]])))</f>
        <v>0</v>
      </c>
      <c r="Q2479" s="6" t="b">
        <f>AND(OR(ISNUMBER(FIND(" m ",Table2[[#This Row],[loc?]])),ISNUMBER(FIND(" mm ",Table2[[#This Row],[loc?]]))),SUBSTITUTE(SUBSTITUTE(Table2[[#This Row],[loc?]]," m ","")," mm ","")="")</f>
        <v>0</v>
      </c>
      <c r="R2479" s="36" cm="1">
        <f t="array" ref="R2479">AVERAGE(IF(Table2[[#This Row],[Min_aerobic_1]:[Min_aerobic_2]]="NA",0,Table2[[#This Row],[Min_aerobic_1]:[Min_aerobic_2]]))</f>
        <v>1.0424082808609434E-4</v>
      </c>
    </row>
    <row r="2480" spans="1:18" x14ac:dyDescent="0.35">
      <c r="A2480" s="4" t="s">
        <v>7342</v>
      </c>
      <c r="B2480" s="4" t="s">
        <v>7343</v>
      </c>
      <c r="C2480" s="4" t="s">
        <v>7343</v>
      </c>
      <c r="D2480" s="6">
        <v>1.62692817782934E-5</v>
      </c>
      <c r="E2480" s="6">
        <v>1.35567292550649E-5</v>
      </c>
      <c r="F2480" s="6">
        <v>1.89186601161474E-5</v>
      </c>
      <c r="G2480" s="6">
        <v>1.90133355447932E-5</v>
      </c>
      <c r="H2480" s="6">
        <v>3.16482837089544E-5</v>
      </c>
      <c r="I2480" s="6">
        <v>2.9474623807239099E-5</v>
      </c>
      <c r="J2480" s="6">
        <v>3.4208072190740197E-5</v>
      </c>
      <c r="K2480" s="6">
        <v>3.6176585646637699E-5</v>
      </c>
      <c r="L2480" s="6">
        <v>3.8791692115048902E-5</v>
      </c>
      <c r="M2480" s="6">
        <v>3.9042257752260497E-5</v>
      </c>
      <c r="N2480" s="4" t="b">
        <f>_xlfn.XLOOKUP(Table2[[#This Row],[Protein]],Table3[name],Table3[subloc_assigned],"")&lt;&gt;""</f>
        <v>0</v>
      </c>
      <c r="O2480" s="6" t="str" cm="1">
        <f t="array" ref="O2480">IF(Table2[[#This Row],[modeled?]]," "&amp;_xlfn.TEXTJOIN(" ",FALSE,_xlfn._xlws.FILTER(Table3[subloc_assigned],Table3[name]=Table2[[#This Row],[Protein]],""))&amp;" ","")</f>
        <v/>
      </c>
      <c r="P2480" s="6" t="b">
        <f>OR(ISNUMBER(FIND(" m ",Table2[[#This Row],[loc?]])),ISNUMBER(FIND(" mm ",Table2[[#This Row],[loc?]])))</f>
        <v>0</v>
      </c>
      <c r="Q2480" s="6" t="b">
        <f>AND(OR(ISNUMBER(FIND(" m ",Table2[[#This Row],[loc?]])),ISNUMBER(FIND(" mm ",Table2[[#This Row],[loc?]]))),SUBSTITUTE(SUBSTITUTE(Table2[[#This Row],[loc?]]," m ","")," mm ","")="")</f>
        <v>0</v>
      </c>
      <c r="R2480" s="36" cm="1">
        <f t="array" ref="R2480">AVERAGE(IF(Table2[[#This Row],[Min_aerobic_1]:[Min_aerobic_2]]="NA",0,Table2[[#This Row],[Min_aerobic_1]:[Min_aerobic_2]]))</f>
        <v>1.4913005516679149E-5</v>
      </c>
    </row>
    <row r="2481" spans="1:18" x14ac:dyDescent="0.35">
      <c r="A2481" s="4" t="s">
        <v>7344</v>
      </c>
      <c r="B2481" s="4" t="s">
        <v>7345</v>
      </c>
      <c r="C2481" s="4" t="s">
        <v>7346</v>
      </c>
      <c r="D2481" s="6">
        <v>8.4697716181570803E-7</v>
      </c>
      <c r="E2481" s="6">
        <v>7.3227836699055796E-7</v>
      </c>
      <c r="F2481" s="6">
        <v>9.4221479884177198E-7</v>
      </c>
      <c r="G2481" s="6">
        <v>1.10371179441905E-6</v>
      </c>
      <c r="H2481" s="6">
        <v>4.07795804685207E-7</v>
      </c>
      <c r="I2481" s="6">
        <v>3.9745634445076202E-7</v>
      </c>
      <c r="J2481" s="6">
        <v>4.6486833424091703E-7</v>
      </c>
      <c r="K2481" s="6">
        <v>4.8948440219321096E-7</v>
      </c>
      <c r="L2481" s="6">
        <v>5.0640062782283595E-7</v>
      </c>
      <c r="M2481" s="6">
        <v>4.8505123217706402E-7</v>
      </c>
      <c r="N2481" s="4" t="b">
        <f>_xlfn.XLOOKUP(Table2[[#This Row],[Protein]],Table3[name],Table3[subloc_assigned],"")&lt;&gt;""</f>
        <v>0</v>
      </c>
      <c r="O2481" s="6" t="str" cm="1">
        <f t="array" ref="O2481">IF(Table2[[#This Row],[modeled?]]," "&amp;_xlfn.TEXTJOIN(" ",FALSE,_xlfn._xlws.FILTER(Table3[subloc_assigned],Table3[name]=Table2[[#This Row],[Protein]],""))&amp;" ","")</f>
        <v/>
      </c>
      <c r="P2481" s="6" t="b">
        <f>OR(ISNUMBER(FIND(" m ",Table2[[#This Row],[loc?]])),ISNUMBER(FIND(" mm ",Table2[[#This Row],[loc?]])))</f>
        <v>0</v>
      </c>
      <c r="Q2481" s="6" t="b">
        <f>AND(OR(ISNUMBER(FIND(" m ",Table2[[#This Row],[loc?]])),ISNUMBER(FIND(" mm ",Table2[[#This Row],[loc?]]))),SUBSTITUTE(SUBSTITUTE(Table2[[#This Row],[loc?]]," m ","")," mm ","")="")</f>
        <v>0</v>
      </c>
      <c r="R2481" s="36" cm="1">
        <f t="array" ref="R2481">AVERAGE(IF(Table2[[#This Row],[Min_aerobic_1]:[Min_aerobic_2]]="NA",0,Table2[[#This Row],[Min_aerobic_1]:[Min_aerobic_2]]))</f>
        <v>7.89627764403133E-7</v>
      </c>
    </row>
    <row r="2482" spans="1:18" x14ac:dyDescent="0.35">
      <c r="A2482" s="4" t="s">
        <v>7347</v>
      </c>
      <c r="B2482" s="4" t="s">
        <v>7348</v>
      </c>
      <c r="C2482" s="4" t="s">
        <v>7349</v>
      </c>
      <c r="D2482" s="4" t="s">
        <v>19</v>
      </c>
      <c r="E2482" s="4" t="s">
        <v>19</v>
      </c>
      <c r="F2482" s="4" t="s">
        <v>19</v>
      </c>
      <c r="G2482" s="4" t="s">
        <v>19</v>
      </c>
      <c r="H2482" s="6">
        <v>2.0280340533339398E-6</v>
      </c>
      <c r="I2482" s="6">
        <v>1.8290730455025799E-6</v>
      </c>
      <c r="J2482" s="6">
        <v>2.18062585209137E-6</v>
      </c>
      <c r="K2482" s="6">
        <v>2.1005092562031398E-6</v>
      </c>
      <c r="L2482" s="6">
        <v>2.2799496196770602E-6</v>
      </c>
      <c r="M2482" s="6">
        <v>2.2409430143302501E-6</v>
      </c>
      <c r="N2482" s="4" t="b">
        <f>_xlfn.XLOOKUP(Table2[[#This Row],[Protein]],Table3[name],Table3[subloc_assigned],"")&lt;&gt;""</f>
        <v>0</v>
      </c>
      <c r="O2482" s="6" t="str" cm="1">
        <f t="array" ref="O2482">IF(Table2[[#This Row],[modeled?]]," "&amp;_xlfn.TEXTJOIN(" ",FALSE,_xlfn._xlws.FILTER(Table3[subloc_assigned],Table3[name]=Table2[[#This Row],[Protein]],""))&amp;" ","")</f>
        <v/>
      </c>
      <c r="P2482" s="6" t="b">
        <f>OR(ISNUMBER(FIND(" m ",Table2[[#This Row],[loc?]])),ISNUMBER(FIND(" mm ",Table2[[#This Row],[loc?]])))</f>
        <v>0</v>
      </c>
      <c r="Q2482" s="6" t="b">
        <f>AND(OR(ISNUMBER(FIND(" m ",Table2[[#This Row],[loc?]])),ISNUMBER(FIND(" mm ",Table2[[#This Row],[loc?]]))),SUBSTITUTE(SUBSTITUTE(Table2[[#This Row],[loc?]]," m ","")," mm ","")="")</f>
        <v>0</v>
      </c>
      <c r="R2482" s="36" cm="1">
        <f t="array" ref="R2482">AVERAGE(IF(Table2[[#This Row],[Min_aerobic_1]:[Min_aerobic_2]]="NA",0,Table2[[#This Row],[Min_aerobic_1]:[Min_aerobic_2]]))</f>
        <v>0</v>
      </c>
    </row>
    <row r="2483" spans="1:18" x14ac:dyDescent="0.35">
      <c r="A2483" s="4" t="s">
        <v>7350</v>
      </c>
      <c r="B2483" s="4" t="s">
        <v>7351</v>
      </c>
      <c r="C2483" s="4" t="s">
        <v>7352</v>
      </c>
      <c r="D2483" s="4" t="s">
        <v>19</v>
      </c>
      <c r="E2483" s="4" t="s">
        <v>19</v>
      </c>
      <c r="F2483" s="4" t="s">
        <v>19</v>
      </c>
      <c r="G2483" s="4" t="s">
        <v>19</v>
      </c>
      <c r="H2483" s="6">
        <v>3.3060789425143798E-7</v>
      </c>
      <c r="I2483" s="6">
        <v>2.6510837966058598E-7</v>
      </c>
      <c r="J2483" s="6">
        <v>2.8155198997173398E-7</v>
      </c>
      <c r="K2483" s="6">
        <v>3.5553271232273501E-7</v>
      </c>
      <c r="L2483" s="6">
        <v>4.2871710608475801E-7</v>
      </c>
      <c r="M2483" s="6">
        <v>3.3754241836151602E-7</v>
      </c>
      <c r="N2483" s="4" t="b">
        <f>_xlfn.XLOOKUP(Table2[[#This Row],[Protein]],Table3[name],Table3[subloc_assigned],"")&lt;&gt;""</f>
        <v>1</v>
      </c>
      <c r="O2483" s="6" t="str" cm="1">
        <f t="array" ref="O2483">IF(Table2[[#This Row],[modeled?]]," "&amp;_xlfn.TEXTJOIN(" ",FALSE,_xlfn._xlws.FILTER(Table3[subloc_assigned],Table3[name]=Table2[[#This Row],[Protein]],""))&amp;" ","")</f>
        <v xml:space="preserve"> en </v>
      </c>
      <c r="P2483" s="6" t="b">
        <f>OR(ISNUMBER(FIND(" m ",Table2[[#This Row],[loc?]])),ISNUMBER(FIND(" mm ",Table2[[#This Row],[loc?]])))</f>
        <v>0</v>
      </c>
      <c r="Q2483" s="6" t="b">
        <f>AND(OR(ISNUMBER(FIND(" m ",Table2[[#This Row],[loc?]])),ISNUMBER(FIND(" mm ",Table2[[#This Row],[loc?]]))),SUBSTITUTE(SUBSTITUTE(Table2[[#This Row],[loc?]]," m ","")," mm ","")="")</f>
        <v>0</v>
      </c>
      <c r="R2483" s="36" cm="1">
        <f t="array" ref="R2483">AVERAGE(IF(Table2[[#This Row],[Min_aerobic_1]:[Min_aerobic_2]]="NA",0,Table2[[#This Row],[Min_aerobic_1]:[Min_aerobic_2]]))</f>
        <v>0</v>
      </c>
    </row>
    <row r="2484" spans="1:18" x14ac:dyDescent="0.35">
      <c r="A2484" s="4" t="s">
        <v>7353</v>
      </c>
      <c r="B2484" s="4" t="s">
        <v>7354</v>
      </c>
      <c r="C2484" s="4" t="s">
        <v>7355</v>
      </c>
      <c r="D2484" s="6">
        <v>4.9010557177921602E-6</v>
      </c>
      <c r="E2484" s="6">
        <v>4.0488167145731901E-6</v>
      </c>
      <c r="F2484" s="6">
        <v>4.1398226184634399E-6</v>
      </c>
      <c r="G2484" s="6">
        <v>4.1440740650852599E-6</v>
      </c>
      <c r="H2484" s="4" t="s">
        <v>19</v>
      </c>
      <c r="I2484" s="4" t="s">
        <v>19</v>
      </c>
      <c r="J2484" s="4" t="s">
        <v>19</v>
      </c>
      <c r="K2484" s="4" t="s">
        <v>19</v>
      </c>
      <c r="L2484" s="4" t="s">
        <v>19</v>
      </c>
      <c r="M2484" s="4" t="s">
        <v>19</v>
      </c>
      <c r="N2484" s="4" t="b">
        <f>_xlfn.XLOOKUP(Table2[[#This Row],[Protein]],Table3[name],Table3[subloc_assigned],"")&lt;&gt;""</f>
        <v>0</v>
      </c>
      <c r="O2484" s="6" t="str" cm="1">
        <f t="array" ref="O2484">IF(Table2[[#This Row],[modeled?]]," "&amp;_xlfn.TEXTJOIN(" ",FALSE,_xlfn._xlws.FILTER(Table3[subloc_assigned],Table3[name]=Table2[[#This Row],[Protein]],""))&amp;" ","")</f>
        <v/>
      </c>
      <c r="P2484" s="6" t="b">
        <f>OR(ISNUMBER(FIND(" m ",Table2[[#This Row],[loc?]])),ISNUMBER(FIND(" mm ",Table2[[#This Row],[loc?]])))</f>
        <v>0</v>
      </c>
      <c r="Q2484" s="6" t="b">
        <f>AND(OR(ISNUMBER(FIND(" m ",Table2[[#This Row],[loc?]])),ISNUMBER(FIND(" mm ",Table2[[#This Row],[loc?]]))),SUBSTITUTE(SUBSTITUTE(Table2[[#This Row],[loc?]]," m ","")," mm ","")="")</f>
        <v>0</v>
      </c>
      <c r="R2484" s="36" cm="1">
        <f t="array" ref="R2484">AVERAGE(IF(Table2[[#This Row],[Min_aerobic_1]:[Min_aerobic_2]]="NA",0,Table2[[#This Row],[Min_aerobic_1]:[Min_aerobic_2]]))</f>
        <v>4.4749362161826747E-6</v>
      </c>
    </row>
    <row r="2485" spans="1:18" x14ac:dyDescent="0.35">
      <c r="A2485" s="4" t="s">
        <v>7356</v>
      </c>
      <c r="B2485" s="4" t="s">
        <v>7357</v>
      </c>
      <c r="C2485" s="4" t="s">
        <v>7358</v>
      </c>
      <c r="D2485" s="6">
        <v>3.4665590186718698E-5</v>
      </c>
      <c r="E2485" s="6">
        <v>4.0193978655458497E-5</v>
      </c>
      <c r="F2485" s="6">
        <v>5.0930839987591197E-5</v>
      </c>
      <c r="G2485" s="6">
        <v>5.5526496446327403E-5</v>
      </c>
      <c r="H2485" s="6">
        <v>2.3798920200415302E-5</v>
      </c>
      <c r="I2485" s="6">
        <v>2.34722881398052E-5</v>
      </c>
      <c r="J2485" s="6">
        <v>2.36521424900987E-5</v>
      </c>
      <c r="K2485" s="6">
        <v>2.7084545117132999E-5</v>
      </c>
      <c r="L2485" s="6">
        <v>2.8175078639859599E-5</v>
      </c>
      <c r="M2485" s="6">
        <v>2.7514879470151701E-5</v>
      </c>
      <c r="N2485" s="4" t="b">
        <f>_xlfn.XLOOKUP(Table2[[#This Row],[Protein]],Table3[name],Table3[subloc_assigned],"")&lt;&gt;""</f>
        <v>1</v>
      </c>
      <c r="O2485" s="6" t="str" cm="1">
        <f t="array" ref="O2485">IF(Table2[[#This Row],[modeled?]]," "&amp;_xlfn.TEXTJOIN(" ",FALSE,_xlfn._xlws.FILTER(Table3[subloc_assigned],Table3[name]=Table2[[#This Row],[Protein]],""))&amp;" ","")</f>
        <v xml:space="preserve"> m </v>
      </c>
      <c r="P2485" s="6" t="b">
        <f>OR(ISNUMBER(FIND(" m ",Table2[[#This Row],[loc?]])),ISNUMBER(FIND(" mm ",Table2[[#This Row],[loc?]])))</f>
        <v>1</v>
      </c>
      <c r="Q2485" s="6" t="b">
        <f>AND(OR(ISNUMBER(FIND(" m ",Table2[[#This Row],[loc?]])),ISNUMBER(FIND(" mm ",Table2[[#This Row],[loc?]]))),SUBSTITUTE(SUBSTITUTE(Table2[[#This Row],[loc?]]," m ","")," mm ","")="")</f>
        <v>1</v>
      </c>
      <c r="R2485" s="36" cm="1">
        <f t="array" ref="R2485">AVERAGE(IF(Table2[[#This Row],[Min_aerobic_1]:[Min_aerobic_2]]="NA",0,Table2[[#This Row],[Min_aerobic_1]:[Min_aerobic_2]]))</f>
        <v>3.7429784421088601E-5</v>
      </c>
    </row>
    <row r="2486" spans="1:18" x14ac:dyDescent="0.35">
      <c r="A2486" s="4" t="s">
        <v>7359</v>
      </c>
      <c r="B2486" s="4" t="s">
        <v>7360</v>
      </c>
      <c r="C2486" s="4" t="s">
        <v>7361</v>
      </c>
      <c r="D2486" s="6">
        <v>8.9098019613469303E-7</v>
      </c>
      <c r="E2486" s="6">
        <v>7.5846317009756299E-7</v>
      </c>
      <c r="F2486" s="6">
        <v>9.0403691546748703E-7</v>
      </c>
      <c r="G2486" s="6">
        <v>9.1995427604404204E-7</v>
      </c>
      <c r="H2486" s="4" t="s">
        <v>19</v>
      </c>
      <c r="I2486" s="4" t="s">
        <v>19</v>
      </c>
      <c r="J2486" s="4" t="s">
        <v>19</v>
      </c>
      <c r="K2486" s="4" t="s">
        <v>19</v>
      </c>
      <c r="L2486" s="4" t="s">
        <v>19</v>
      </c>
      <c r="M2486" s="4" t="s">
        <v>19</v>
      </c>
      <c r="N2486" s="4" t="b">
        <f>_xlfn.XLOOKUP(Table2[[#This Row],[Protein]],Table3[name],Table3[subloc_assigned],"")&lt;&gt;""</f>
        <v>0</v>
      </c>
      <c r="O2486" s="6" t="str" cm="1">
        <f t="array" ref="O2486">IF(Table2[[#This Row],[modeled?]]," "&amp;_xlfn.TEXTJOIN(" ",FALSE,_xlfn._xlws.FILTER(Table3[subloc_assigned],Table3[name]=Table2[[#This Row],[Protein]],""))&amp;" ","")</f>
        <v/>
      </c>
      <c r="P2486" s="6" t="b">
        <f>OR(ISNUMBER(FIND(" m ",Table2[[#This Row],[loc?]])),ISNUMBER(FIND(" mm ",Table2[[#This Row],[loc?]])))</f>
        <v>0</v>
      </c>
      <c r="Q2486" s="6" t="b">
        <f>AND(OR(ISNUMBER(FIND(" m ",Table2[[#This Row],[loc?]])),ISNUMBER(FIND(" mm ",Table2[[#This Row],[loc?]]))),SUBSTITUTE(SUBSTITUTE(Table2[[#This Row],[loc?]]," m ","")," mm ","")="")</f>
        <v>0</v>
      </c>
      <c r="R2486" s="36" cm="1">
        <f t="array" ref="R2486">AVERAGE(IF(Table2[[#This Row],[Min_aerobic_1]:[Min_aerobic_2]]="NA",0,Table2[[#This Row],[Min_aerobic_1]:[Min_aerobic_2]]))</f>
        <v>8.2472168311612801E-7</v>
      </c>
    </row>
    <row r="2487" spans="1:18" x14ac:dyDescent="0.35">
      <c r="A2487" s="4" t="s">
        <v>7362</v>
      </c>
      <c r="B2487" s="4" t="s">
        <v>7363</v>
      </c>
      <c r="C2487" s="4" t="s">
        <v>7364</v>
      </c>
      <c r="D2487" s="6">
        <v>1.9436289694973801E-5</v>
      </c>
      <c r="E2487" s="6">
        <v>2.1875087660926901E-5</v>
      </c>
      <c r="F2487" s="6">
        <v>2.4914846101655798E-5</v>
      </c>
      <c r="G2487" s="6">
        <v>2.48763830453671E-5</v>
      </c>
      <c r="H2487" s="6">
        <v>1.8801208694201099E-5</v>
      </c>
      <c r="I2487" s="6">
        <v>1.95835033458901E-5</v>
      </c>
      <c r="J2487" s="6">
        <v>1.9899473018695001E-5</v>
      </c>
      <c r="K2487" s="6">
        <v>2.39217271509889E-5</v>
      </c>
      <c r="L2487" s="6">
        <v>2.5261408865370499E-5</v>
      </c>
      <c r="M2487" s="6">
        <v>2.3955589988250299E-5</v>
      </c>
      <c r="N2487" s="4" t="b">
        <f>_xlfn.XLOOKUP(Table2[[#This Row],[Protein]],Table3[name],Table3[subloc_assigned],"")&lt;&gt;""</f>
        <v>0</v>
      </c>
      <c r="O2487" s="6" t="str" cm="1">
        <f t="array" ref="O2487">IF(Table2[[#This Row],[modeled?]]," "&amp;_xlfn.TEXTJOIN(" ",FALSE,_xlfn._xlws.FILTER(Table3[subloc_assigned],Table3[name]=Table2[[#This Row],[Protein]],""))&amp;" ","")</f>
        <v/>
      </c>
      <c r="P2487" s="6" t="b">
        <f>OR(ISNUMBER(FIND(" m ",Table2[[#This Row],[loc?]])),ISNUMBER(FIND(" mm ",Table2[[#This Row],[loc?]])))</f>
        <v>0</v>
      </c>
      <c r="Q2487" s="6" t="b">
        <f>AND(OR(ISNUMBER(FIND(" m ",Table2[[#This Row],[loc?]])),ISNUMBER(FIND(" mm ",Table2[[#This Row],[loc?]]))),SUBSTITUTE(SUBSTITUTE(Table2[[#This Row],[loc?]]," m ","")," mm ","")="")</f>
        <v>0</v>
      </c>
      <c r="R2487" s="36" cm="1">
        <f t="array" ref="R2487">AVERAGE(IF(Table2[[#This Row],[Min_aerobic_1]:[Min_aerobic_2]]="NA",0,Table2[[#This Row],[Min_aerobic_1]:[Min_aerobic_2]]))</f>
        <v>2.0655688677950351E-5</v>
      </c>
    </row>
    <row r="2488" spans="1:18" x14ac:dyDescent="0.35">
      <c r="A2488" s="4" t="s">
        <v>7365</v>
      </c>
      <c r="B2488" s="4" t="s">
        <v>7366</v>
      </c>
      <c r="C2488" s="4" t="s">
        <v>7367</v>
      </c>
      <c r="D2488" s="6">
        <v>1.2153895181620401E-6</v>
      </c>
      <c r="E2488" s="6">
        <v>1.07751966437096E-6</v>
      </c>
      <c r="F2488" s="6">
        <v>1.7592722670217001E-6</v>
      </c>
      <c r="G2488" s="6">
        <v>1.70283072134171E-6</v>
      </c>
      <c r="H2488" s="6">
        <v>2.0208139269395799E-6</v>
      </c>
      <c r="I2488" s="6">
        <v>2.1337630780488199E-6</v>
      </c>
      <c r="J2488" s="6">
        <v>2.0585026456549098E-6</v>
      </c>
      <c r="K2488" s="6">
        <v>1.81731135558752E-6</v>
      </c>
      <c r="L2488" s="6">
        <v>1.9298070118492198E-6</v>
      </c>
      <c r="M2488" s="6">
        <v>2.04137553028781E-6</v>
      </c>
      <c r="N2488" s="4" t="b">
        <f>_xlfn.XLOOKUP(Table2[[#This Row],[Protein]],Table3[name],Table3[subloc_assigned],"")&lt;&gt;""</f>
        <v>1</v>
      </c>
      <c r="O2488" s="6" t="str" cm="1">
        <f t="array" ref="O2488">IF(Table2[[#This Row],[modeled?]]," "&amp;_xlfn.TEXTJOIN(" ",FALSE,_xlfn._xlws.FILTER(Table3[subloc_assigned],Table3[name]=Table2[[#This Row],[Protein]],""))&amp;" ","")</f>
        <v xml:space="preserve"> l </v>
      </c>
      <c r="P2488" s="6" t="b">
        <f>OR(ISNUMBER(FIND(" m ",Table2[[#This Row],[loc?]])),ISNUMBER(FIND(" mm ",Table2[[#This Row],[loc?]])))</f>
        <v>0</v>
      </c>
      <c r="Q2488" s="6" t="b">
        <f>AND(OR(ISNUMBER(FIND(" m ",Table2[[#This Row],[loc?]])),ISNUMBER(FIND(" mm ",Table2[[#This Row],[loc?]]))),SUBSTITUTE(SUBSTITUTE(Table2[[#This Row],[loc?]]," m ","")," mm ","")="")</f>
        <v>0</v>
      </c>
      <c r="R2488" s="36" cm="1">
        <f t="array" ref="R2488">AVERAGE(IF(Table2[[#This Row],[Min_aerobic_1]:[Min_aerobic_2]]="NA",0,Table2[[#This Row],[Min_aerobic_1]:[Min_aerobic_2]]))</f>
        <v>1.1464545912664999E-6</v>
      </c>
    </row>
    <row r="2489" spans="1:18" x14ac:dyDescent="0.35">
      <c r="A2489" s="4" t="s">
        <v>7368</v>
      </c>
      <c r="B2489" s="4" t="s">
        <v>7369</v>
      </c>
      <c r="C2489" s="4" t="s">
        <v>7370</v>
      </c>
      <c r="D2489" s="6">
        <v>7.0919154063903399E-6</v>
      </c>
      <c r="E2489" s="6">
        <v>9.09659990638784E-6</v>
      </c>
      <c r="F2489" s="6">
        <v>8.2305824335266492E-6</v>
      </c>
      <c r="G2489" s="6">
        <v>8.7750473369950007E-6</v>
      </c>
      <c r="H2489" s="6">
        <v>1.26988274241532E-5</v>
      </c>
      <c r="I2489" s="6">
        <v>1.3046811116370099E-5</v>
      </c>
      <c r="J2489" s="6">
        <v>1.33468556952088E-5</v>
      </c>
      <c r="K2489" s="6">
        <v>1.4211261608538601E-5</v>
      </c>
      <c r="L2489" s="6">
        <v>1.4763980182114E-5</v>
      </c>
      <c r="M2489" s="6">
        <v>1.50577483316211E-5</v>
      </c>
      <c r="N2489" s="4" t="b">
        <f>_xlfn.XLOOKUP(Table2[[#This Row],[Protein]],Table3[name],Table3[subloc_assigned],"")&lt;&gt;""</f>
        <v>0</v>
      </c>
      <c r="O2489" s="6" t="str" cm="1">
        <f t="array" ref="O2489">IF(Table2[[#This Row],[modeled?]]," "&amp;_xlfn.TEXTJOIN(" ",FALSE,_xlfn._xlws.FILTER(Table3[subloc_assigned],Table3[name]=Table2[[#This Row],[Protein]],""))&amp;" ","")</f>
        <v/>
      </c>
      <c r="P2489" s="6" t="b">
        <f>OR(ISNUMBER(FIND(" m ",Table2[[#This Row],[loc?]])),ISNUMBER(FIND(" mm ",Table2[[#This Row],[loc?]])))</f>
        <v>0</v>
      </c>
      <c r="Q2489" s="6" t="b">
        <f>AND(OR(ISNUMBER(FIND(" m ",Table2[[#This Row],[loc?]])),ISNUMBER(FIND(" mm ",Table2[[#This Row],[loc?]]))),SUBSTITUTE(SUBSTITUTE(Table2[[#This Row],[loc?]]," m ","")," mm ","")="")</f>
        <v>0</v>
      </c>
      <c r="R2489" s="36" cm="1">
        <f t="array" ref="R2489">AVERAGE(IF(Table2[[#This Row],[Min_aerobic_1]:[Min_aerobic_2]]="NA",0,Table2[[#This Row],[Min_aerobic_1]:[Min_aerobic_2]]))</f>
        <v>8.0942576563890908E-6</v>
      </c>
    </row>
    <row r="2490" spans="1:18" x14ac:dyDescent="0.35">
      <c r="A2490" s="4" t="s">
        <v>7371</v>
      </c>
      <c r="B2490" s="4" t="s">
        <v>7372</v>
      </c>
      <c r="C2490" s="4" t="s">
        <v>7373</v>
      </c>
      <c r="D2490" s="4">
        <v>1.2891981958728101E-4</v>
      </c>
      <c r="E2490" s="4">
        <v>1.62759997481652E-4</v>
      </c>
      <c r="F2490" s="4">
        <v>1.66739599584012E-4</v>
      </c>
      <c r="G2490" s="4">
        <v>1.7360511429238501E-4</v>
      </c>
      <c r="H2490" s="6">
        <v>7.9271795960675199E-5</v>
      </c>
      <c r="I2490" s="6">
        <v>8.4811566680543295E-5</v>
      </c>
      <c r="J2490" s="6">
        <v>8.73985603850738E-5</v>
      </c>
      <c r="K2490" s="4">
        <v>1.00483269779843E-4</v>
      </c>
      <c r="L2490" s="4">
        <v>1.02572792531135E-4</v>
      </c>
      <c r="M2490" s="4">
        <v>1.06895379336888E-4</v>
      </c>
      <c r="N2490" s="4" t="b">
        <f>_xlfn.XLOOKUP(Table2[[#This Row],[Protein]],Table3[name],Table3[subloc_assigned],"")&lt;&gt;""</f>
        <v>0</v>
      </c>
      <c r="O2490" s="6" t="str" cm="1">
        <f t="array" ref="O2490">IF(Table2[[#This Row],[modeled?]]," "&amp;_xlfn.TEXTJOIN(" ",FALSE,_xlfn._xlws.FILTER(Table3[subloc_assigned],Table3[name]=Table2[[#This Row],[Protein]],""))&amp;" ","")</f>
        <v/>
      </c>
      <c r="P2490" s="6" t="b">
        <f>OR(ISNUMBER(FIND(" m ",Table2[[#This Row],[loc?]])),ISNUMBER(FIND(" mm ",Table2[[#This Row],[loc?]])))</f>
        <v>0</v>
      </c>
      <c r="Q2490" s="6" t="b">
        <f>AND(OR(ISNUMBER(FIND(" m ",Table2[[#This Row],[loc?]])),ISNUMBER(FIND(" mm ",Table2[[#This Row],[loc?]]))),SUBSTITUTE(SUBSTITUTE(Table2[[#This Row],[loc?]]," m ","")," mm ","")="")</f>
        <v>0</v>
      </c>
      <c r="R2490" s="36" cm="1">
        <f t="array" ref="R2490">AVERAGE(IF(Table2[[#This Row],[Min_aerobic_1]:[Min_aerobic_2]]="NA",0,Table2[[#This Row],[Min_aerobic_1]:[Min_aerobic_2]]))</f>
        <v>1.458399085344665E-4</v>
      </c>
    </row>
    <row r="2491" spans="1:18" x14ac:dyDescent="0.35">
      <c r="A2491" s="4" t="s">
        <v>7374</v>
      </c>
      <c r="B2491" s="4" t="s">
        <v>7375</v>
      </c>
      <c r="C2491" s="4" t="s">
        <v>7376</v>
      </c>
      <c r="D2491" s="6">
        <v>4.9615549142282298E-5</v>
      </c>
      <c r="E2491" s="6">
        <v>4.9588982575939097E-5</v>
      </c>
      <c r="F2491" s="6">
        <v>5.9247149576062999E-5</v>
      </c>
      <c r="G2491" s="6">
        <v>5.7129115088654198E-5</v>
      </c>
      <c r="H2491" s="6">
        <v>5.1880426534111102E-5</v>
      </c>
      <c r="I2491" s="6">
        <v>5.4314971608929301E-5</v>
      </c>
      <c r="J2491" s="6">
        <v>5.0893617077838801E-5</v>
      </c>
      <c r="K2491" s="6">
        <v>5.4908279716545801E-5</v>
      </c>
      <c r="L2491" s="6">
        <v>6.6408896987183902E-5</v>
      </c>
      <c r="M2491" s="6">
        <v>6.1244409492988805E-5</v>
      </c>
      <c r="N2491" s="4" t="b">
        <f>_xlfn.XLOOKUP(Table2[[#This Row],[Protein]],Table3[name],Table3[subloc_assigned],"")&lt;&gt;""</f>
        <v>0</v>
      </c>
      <c r="O2491" s="6" t="str" cm="1">
        <f t="array" ref="O2491">IF(Table2[[#This Row],[modeled?]]," "&amp;_xlfn.TEXTJOIN(" ",FALSE,_xlfn._xlws.FILTER(Table3[subloc_assigned],Table3[name]=Table2[[#This Row],[Protein]],""))&amp;" ","")</f>
        <v/>
      </c>
      <c r="P2491" s="6" t="b">
        <f>OR(ISNUMBER(FIND(" m ",Table2[[#This Row],[loc?]])),ISNUMBER(FIND(" mm ",Table2[[#This Row],[loc?]])))</f>
        <v>0</v>
      </c>
      <c r="Q2491" s="6" t="b">
        <f>AND(OR(ISNUMBER(FIND(" m ",Table2[[#This Row],[loc?]])),ISNUMBER(FIND(" mm ",Table2[[#This Row],[loc?]]))),SUBSTITUTE(SUBSTITUTE(Table2[[#This Row],[loc?]]," m ","")," mm ","")="")</f>
        <v>0</v>
      </c>
      <c r="R2491" s="36" cm="1">
        <f t="array" ref="R2491">AVERAGE(IF(Table2[[#This Row],[Min_aerobic_1]:[Min_aerobic_2]]="NA",0,Table2[[#This Row],[Min_aerobic_1]:[Min_aerobic_2]]))</f>
        <v>4.9602265859110697E-5</v>
      </c>
    </row>
    <row r="2492" spans="1:18" x14ac:dyDescent="0.35">
      <c r="A2492" s="4" t="s">
        <v>7377</v>
      </c>
      <c r="B2492" s="4" t="s">
        <v>7378</v>
      </c>
      <c r="C2492" s="4" t="s">
        <v>7379</v>
      </c>
      <c r="D2492" s="4">
        <v>1.4109435221947299E-4</v>
      </c>
      <c r="E2492" s="4">
        <v>1.02091360201655E-4</v>
      </c>
      <c r="F2492" s="4">
        <v>1.6850355434619701E-4</v>
      </c>
      <c r="G2492" s="4">
        <v>1.5316871327640601E-4</v>
      </c>
      <c r="H2492" s="4">
        <v>1.67462779587181E-4</v>
      </c>
      <c r="I2492" s="4">
        <v>1.7071574512080899E-4</v>
      </c>
      <c r="J2492" s="4">
        <v>1.7158841262908601E-4</v>
      </c>
      <c r="K2492" s="4">
        <v>2.0351640944543301E-4</v>
      </c>
      <c r="L2492" s="4">
        <v>2.1076030119553701E-4</v>
      </c>
      <c r="M2492" s="4">
        <v>2.0807330184557699E-4</v>
      </c>
      <c r="N2492" s="4" t="b">
        <f>_xlfn.XLOOKUP(Table2[[#This Row],[Protein]],Table3[name],Table3[subloc_assigned],"")&lt;&gt;""</f>
        <v>0</v>
      </c>
      <c r="O2492" s="6" t="str" cm="1">
        <f t="array" ref="O2492">IF(Table2[[#This Row],[modeled?]]," "&amp;_xlfn.TEXTJOIN(" ",FALSE,_xlfn._xlws.FILTER(Table3[subloc_assigned],Table3[name]=Table2[[#This Row],[Protein]],""))&amp;" ","")</f>
        <v/>
      </c>
      <c r="P2492" s="6" t="b">
        <f>OR(ISNUMBER(FIND(" m ",Table2[[#This Row],[loc?]])),ISNUMBER(FIND(" mm ",Table2[[#This Row],[loc?]])))</f>
        <v>0</v>
      </c>
      <c r="Q2492" s="6" t="b">
        <f>AND(OR(ISNUMBER(FIND(" m ",Table2[[#This Row],[loc?]])),ISNUMBER(FIND(" mm ",Table2[[#This Row],[loc?]]))),SUBSTITUTE(SUBSTITUTE(Table2[[#This Row],[loc?]]," m ","")," mm ","")="")</f>
        <v>0</v>
      </c>
      <c r="R2492" s="36" cm="1">
        <f t="array" ref="R2492">AVERAGE(IF(Table2[[#This Row],[Min_aerobic_1]:[Min_aerobic_2]]="NA",0,Table2[[#This Row],[Min_aerobic_1]:[Min_aerobic_2]]))</f>
        <v>1.2159285621056399E-4</v>
      </c>
    </row>
    <row r="2493" spans="1:18" x14ac:dyDescent="0.35">
      <c r="A2493" s="4" t="s">
        <v>7380</v>
      </c>
      <c r="B2493" s="4" t="s">
        <v>7381</v>
      </c>
      <c r="C2493" s="4" t="s">
        <v>7382</v>
      </c>
      <c r="D2493" s="6">
        <v>1.6260617082182401E-5</v>
      </c>
      <c r="E2493" s="6">
        <v>1.6983308309915599E-5</v>
      </c>
      <c r="F2493" s="6">
        <v>1.7820836684491701E-5</v>
      </c>
      <c r="G2493" s="6">
        <v>2.0095147254802E-5</v>
      </c>
      <c r="H2493" s="6">
        <v>1.90946619501304E-6</v>
      </c>
      <c r="I2493" s="6">
        <v>2.1028203180378999E-6</v>
      </c>
      <c r="J2493" s="6">
        <v>2.1301206025988401E-6</v>
      </c>
      <c r="K2493" s="6">
        <v>2.6820678792533998E-6</v>
      </c>
      <c r="L2493" s="6">
        <v>2.3828882743481002E-6</v>
      </c>
      <c r="M2493" s="6">
        <v>2.5848073712624298E-6</v>
      </c>
      <c r="N2493" s="4" t="b">
        <f>_xlfn.XLOOKUP(Table2[[#This Row],[Protein]],Table3[name],Table3[subloc_assigned],"")&lt;&gt;""</f>
        <v>1</v>
      </c>
      <c r="O2493" s="6" t="str" cm="1">
        <f t="array" ref="O2493">IF(Table2[[#This Row],[modeled?]]," "&amp;_xlfn.TEXTJOIN(" ",FALSE,_xlfn._xlws.FILTER(Table3[subloc_assigned],Table3[name]=Table2[[#This Row],[Protein]],""))&amp;" ","")</f>
        <v xml:space="preserve"> m </v>
      </c>
      <c r="P2493" s="6" t="b">
        <f>OR(ISNUMBER(FIND(" m ",Table2[[#This Row],[loc?]])),ISNUMBER(FIND(" mm ",Table2[[#This Row],[loc?]])))</f>
        <v>1</v>
      </c>
      <c r="Q2493" s="6" t="b">
        <f>AND(OR(ISNUMBER(FIND(" m ",Table2[[#This Row],[loc?]])),ISNUMBER(FIND(" mm ",Table2[[#This Row],[loc?]]))),SUBSTITUTE(SUBSTITUTE(Table2[[#This Row],[loc?]]," m ","")," mm ","")="")</f>
        <v>1</v>
      </c>
      <c r="R2493" s="36" cm="1">
        <f t="array" ref="R2493">AVERAGE(IF(Table2[[#This Row],[Min_aerobic_1]:[Min_aerobic_2]]="NA",0,Table2[[#This Row],[Min_aerobic_1]:[Min_aerobic_2]]))</f>
        <v>1.6621962696049E-5</v>
      </c>
    </row>
    <row r="2494" spans="1:18" x14ac:dyDescent="0.35">
      <c r="A2494" s="4" t="s">
        <v>7383</v>
      </c>
      <c r="B2494" s="4" t="s">
        <v>7384</v>
      </c>
      <c r="C2494" s="4" t="s">
        <v>7385</v>
      </c>
      <c r="D2494" s="6">
        <v>1.14035365175614E-5</v>
      </c>
      <c r="E2494" s="6">
        <v>1.24059289924932E-5</v>
      </c>
      <c r="F2494" s="6">
        <v>1.3163424733165199E-5</v>
      </c>
      <c r="G2494" s="6">
        <v>1.3923924651171299E-5</v>
      </c>
      <c r="H2494" s="6">
        <v>1.2055001571797201E-5</v>
      </c>
      <c r="I2494" s="6">
        <v>1.24808368035364E-5</v>
      </c>
      <c r="J2494" s="6">
        <v>1.25506628076243E-5</v>
      </c>
      <c r="K2494" s="6">
        <v>1.2100084987237501E-5</v>
      </c>
      <c r="L2494" s="6">
        <v>1.2898761029676E-5</v>
      </c>
      <c r="M2494" s="6">
        <v>1.3353607821733601E-5</v>
      </c>
      <c r="N2494" s="4" t="b">
        <f>_xlfn.XLOOKUP(Table2[[#This Row],[Protein]],Table3[name],Table3[subloc_assigned],"")&lt;&gt;""</f>
        <v>0</v>
      </c>
      <c r="O2494" s="6" t="str" cm="1">
        <f t="array" ref="O2494">IF(Table2[[#This Row],[modeled?]]," "&amp;_xlfn.TEXTJOIN(" ",FALSE,_xlfn._xlws.FILTER(Table3[subloc_assigned],Table3[name]=Table2[[#This Row],[Protein]],""))&amp;" ","")</f>
        <v/>
      </c>
      <c r="P2494" s="6" t="b">
        <f>OR(ISNUMBER(FIND(" m ",Table2[[#This Row],[loc?]])),ISNUMBER(FIND(" mm ",Table2[[#This Row],[loc?]])))</f>
        <v>0</v>
      </c>
      <c r="Q2494" s="6" t="b">
        <f>AND(OR(ISNUMBER(FIND(" m ",Table2[[#This Row],[loc?]])),ISNUMBER(FIND(" mm ",Table2[[#This Row],[loc?]]))),SUBSTITUTE(SUBSTITUTE(Table2[[#This Row],[loc?]]," m ","")," mm ","")="")</f>
        <v>0</v>
      </c>
      <c r="R2494" s="36" cm="1">
        <f t="array" ref="R2494">AVERAGE(IF(Table2[[#This Row],[Min_aerobic_1]:[Min_aerobic_2]]="NA",0,Table2[[#This Row],[Min_aerobic_1]:[Min_aerobic_2]]))</f>
        <v>1.1904732755027299E-5</v>
      </c>
    </row>
    <row r="2495" spans="1:18" x14ac:dyDescent="0.35">
      <c r="A2495" s="4" t="s">
        <v>7386</v>
      </c>
      <c r="B2495" s="4" t="s">
        <v>7387</v>
      </c>
      <c r="C2495" s="4" t="s">
        <v>7388</v>
      </c>
      <c r="D2495" s="4">
        <v>1.84967389375981E-4</v>
      </c>
      <c r="E2495" s="4">
        <v>1.7009223601523201E-4</v>
      </c>
      <c r="F2495" s="4">
        <v>1.8883533328539699E-4</v>
      </c>
      <c r="G2495" s="4">
        <v>1.7676968178718301E-4</v>
      </c>
      <c r="H2495" s="4">
        <v>1.2489296123247801E-4</v>
      </c>
      <c r="I2495" s="4">
        <v>1.23740838014069E-4</v>
      </c>
      <c r="J2495" s="4">
        <v>1.31110423692664E-4</v>
      </c>
      <c r="K2495" s="4">
        <v>1.24342925291464E-4</v>
      </c>
      <c r="L2495" s="4">
        <v>1.32450591817115E-4</v>
      </c>
      <c r="M2495" s="4">
        <v>1.36865401645005E-4</v>
      </c>
      <c r="N2495" s="4" t="b">
        <f>_xlfn.XLOOKUP(Table2[[#This Row],[Protein]],Table3[name],Table3[subloc_assigned],"")&lt;&gt;""</f>
        <v>1</v>
      </c>
      <c r="O2495" s="6" t="str" cm="1">
        <f t="array" ref="O2495">IF(Table2[[#This Row],[modeled?]]," "&amp;_xlfn.TEXTJOIN(" ",FALSE,_xlfn._xlws.FILTER(Table3[subloc_assigned],Table3[name]=Table2[[#This Row],[Protein]],""))&amp;" ","")</f>
        <v xml:space="preserve"> m </v>
      </c>
      <c r="P2495" s="6" t="b">
        <f>OR(ISNUMBER(FIND(" m ",Table2[[#This Row],[loc?]])),ISNUMBER(FIND(" mm ",Table2[[#This Row],[loc?]])))</f>
        <v>1</v>
      </c>
      <c r="Q2495" s="6" t="b">
        <f>AND(OR(ISNUMBER(FIND(" m ",Table2[[#This Row],[loc?]])),ISNUMBER(FIND(" mm ",Table2[[#This Row],[loc?]]))),SUBSTITUTE(SUBSTITUTE(Table2[[#This Row],[loc?]]," m ","")," mm ","")="")</f>
        <v>1</v>
      </c>
      <c r="R2495" s="36" cm="1">
        <f t="array" ref="R2495">AVERAGE(IF(Table2[[#This Row],[Min_aerobic_1]:[Min_aerobic_2]]="NA",0,Table2[[#This Row],[Min_aerobic_1]:[Min_aerobic_2]]))</f>
        <v>1.775298126956065E-4</v>
      </c>
    </row>
    <row r="2496" spans="1:18" x14ac:dyDescent="0.35">
      <c r="A2496" s="4" t="s">
        <v>7389</v>
      </c>
      <c r="B2496" s="4" t="s">
        <v>7390</v>
      </c>
      <c r="C2496" s="4" t="s">
        <v>7391</v>
      </c>
      <c r="D2496" s="6">
        <v>3.6694870904227002E-5</v>
      </c>
      <c r="E2496" s="6">
        <v>3.3110252388688101E-5</v>
      </c>
      <c r="F2496" s="6">
        <v>4.7306812424630802E-5</v>
      </c>
      <c r="G2496" s="6">
        <v>4.8881950312552603E-5</v>
      </c>
      <c r="H2496" s="6">
        <v>2.24946883851693E-5</v>
      </c>
      <c r="I2496" s="6">
        <v>2.4376136720775301E-5</v>
      </c>
      <c r="J2496" s="6">
        <v>2.40435757434412E-5</v>
      </c>
      <c r="K2496" s="6">
        <v>3.36078422794944E-5</v>
      </c>
      <c r="L2496" s="6">
        <v>3.3985040941022098E-5</v>
      </c>
      <c r="M2496" s="6">
        <v>3.39041612998441E-5</v>
      </c>
      <c r="N2496" s="4" t="b">
        <f>_xlfn.XLOOKUP(Table2[[#This Row],[Protein]],Table3[name],Table3[subloc_assigned],"")&lt;&gt;""</f>
        <v>0</v>
      </c>
      <c r="O2496" s="6" t="str" cm="1">
        <f t="array" ref="O2496">IF(Table2[[#This Row],[modeled?]]," "&amp;_xlfn.TEXTJOIN(" ",FALSE,_xlfn._xlws.FILTER(Table3[subloc_assigned],Table3[name]=Table2[[#This Row],[Protein]],""))&amp;" ","")</f>
        <v/>
      </c>
      <c r="P2496" s="6" t="b">
        <f>OR(ISNUMBER(FIND(" m ",Table2[[#This Row],[loc?]])),ISNUMBER(FIND(" mm ",Table2[[#This Row],[loc?]])))</f>
        <v>0</v>
      </c>
      <c r="Q2496" s="6" t="b">
        <f>AND(OR(ISNUMBER(FIND(" m ",Table2[[#This Row],[loc?]])),ISNUMBER(FIND(" mm ",Table2[[#This Row],[loc?]]))),SUBSTITUTE(SUBSTITUTE(Table2[[#This Row],[loc?]]," m ","")," mm ","")="")</f>
        <v>0</v>
      </c>
      <c r="R2496" s="36" cm="1">
        <f t="array" ref="R2496">AVERAGE(IF(Table2[[#This Row],[Min_aerobic_1]:[Min_aerobic_2]]="NA",0,Table2[[#This Row],[Min_aerobic_1]:[Min_aerobic_2]]))</f>
        <v>3.4902561646457551E-5</v>
      </c>
    </row>
    <row r="2497" spans="1:18" x14ac:dyDescent="0.35">
      <c r="A2497" s="4" t="s">
        <v>7392</v>
      </c>
      <c r="B2497" s="4" t="s">
        <v>7393</v>
      </c>
      <c r="C2497" s="4" t="s">
        <v>7394</v>
      </c>
      <c r="D2497" s="6">
        <v>1.16010491568909E-5</v>
      </c>
      <c r="E2497" s="6">
        <v>1.3412195721547299E-5</v>
      </c>
      <c r="F2497" s="6">
        <v>1.12229938623561E-5</v>
      </c>
      <c r="G2497" s="6">
        <v>1.17524320619228E-5</v>
      </c>
      <c r="H2497" s="6">
        <v>9.0425083611936804E-6</v>
      </c>
      <c r="I2497" s="6">
        <v>8.3930667412160092E-6</v>
      </c>
      <c r="J2497" s="6">
        <v>9.5311413523590498E-6</v>
      </c>
      <c r="K2497" s="6">
        <v>7.70957498589765E-6</v>
      </c>
      <c r="L2497" s="6">
        <v>8.1243789459990701E-6</v>
      </c>
      <c r="M2497" s="6">
        <v>7.8447919785502607E-6</v>
      </c>
      <c r="N2497" s="4" t="b">
        <f>_xlfn.XLOOKUP(Table2[[#This Row],[Protein]],Table3[name],Table3[subloc_assigned],"")&lt;&gt;""</f>
        <v>1</v>
      </c>
      <c r="O2497" s="6" t="str" cm="1">
        <f t="array" ref="O2497">IF(Table2[[#This Row],[modeled?]]," "&amp;_xlfn.TEXTJOIN(" ",FALSE,_xlfn._xlws.FILTER(Table3[subloc_assigned],Table3[name]=Table2[[#This Row],[Protein]],""))&amp;" ","")</f>
        <v xml:space="preserve"> g </v>
      </c>
      <c r="P2497" s="6" t="b">
        <f>OR(ISNUMBER(FIND(" m ",Table2[[#This Row],[loc?]])),ISNUMBER(FIND(" mm ",Table2[[#This Row],[loc?]])))</f>
        <v>0</v>
      </c>
      <c r="Q2497" s="6" t="b">
        <f>AND(OR(ISNUMBER(FIND(" m ",Table2[[#This Row],[loc?]])),ISNUMBER(FIND(" mm ",Table2[[#This Row],[loc?]]))),SUBSTITUTE(SUBSTITUTE(Table2[[#This Row],[loc?]]," m ","")," mm ","")="")</f>
        <v>0</v>
      </c>
      <c r="R2497" s="36" cm="1">
        <f t="array" ref="R2497">AVERAGE(IF(Table2[[#This Row],[Min_aerobic_1]:[Min_aerobic_2]]="NA",0,Table2[[#This Row],[Min_aerobic_1]:[Min_aerobic_2]]))</f>
        <v>1.2506622439219099E-5</v>
      </c>
    </row>
    <row r="2498" spans="1:18" x14ac:dyDescent="0.35">
      <c r="A2498" s="4" t="s">
        <v>7395</v>
      </c>
      <c r="B2498" s="4" t="s">
        <v>7396</v>
      </c>
      <c r="C2498" s="4" t="s">
        <v>7397</v>
      </c>
      <c r="D2498" s="4" t="s">
        <v>19</v>
      </c>
      <c r="E2498" s="4" t="s">
        <v>19</v>
      </c>
      <c r="F2498" s="4" t="s">
        <v>19</v>
      </c>
      <c r="G2498" s="4" t="s">
        <v>19</v>
      </c>
      <c r="H2498" s="6">
        <v>1.7931940196543099E-6</v>
      </c>
      <c r="I2498" s="6">
        <v>1.67229033500331E-6</v>
      </c>
      <c r="J2498" s="6">
        <v>2.49379189827219E-6</v>
      </c>
      <c r="K2498" s="6">
        <v>1.9689605977072901E-6</v>
      </c>
      <c r="L2498" s="6">
        <v>2.80968500590947E-6</v>
      </c>
      <c r="M2498" s="6">
        <v>1.78103749205581E-6</v>
      </c>
      <c r="N2498" s="4" t="b">
        <f>_xlfn.XLOOKUP(Table2[[#This Row],[Protein]],Table3[name],Table3[subloc_assigned],"")&lt;&gt;""</f>
        <v>1</v>
      </c>
      <c r="O2498" s="6" t="str" cm="1">
        <f t="array" ref="O2498">IF(Table2[[#This Row],[modeled?]]," "&amp;_xlfn.TEXTJOIN(" ",FALSE,_xlfn._xlws.FILTER(Table3[subloc_assigned],Table3[name]=Table2[[#This Row],[Protein]],""))&amp;" ","")</f>
        <v xml:space="preserve"> c </v>
      </c>
      <c r="P2498" s="6" t="b">
        <f>OR(ISNUMBER(FIND(" m ",Table2[[#This Row],[loc?]])),ISNUMBER(FIND(" mm ",Table2[[#This Row],[loc?]])))</f>
        <v>0</v>
      </c>
      <c r="Q2498" s="6" t="b">
        <f>AND(OR(ISNUMBER(FIND(" m ",Table2[[#This Row],[loc?]])),ISNUMBER(FIND(" mm ",Table2[[#This Row],[loc?]]))),SUBSTITUTE(SUBSTITUTE(Table2[[#This Row],[loc?]]," m ","")," mm ","")="")</f>
        <v>0</v>
      </c>
      <c r="R2498" s="36" cm="1">
        <f t="array" ref="R2498">AVERAGE(IF(Table2[[#This Row],[Min_aerobic_1]:[Min_aerobic_2]]="NA",0,Table2[[#This Row],[Min_aerobic_1]:[Min_aerobic_2]]))</f>
        <v>0</v>
      </c>
    </row>
    <row r="2499" spans="1:18" x14ac:dyDescent="0.35">
      <c r="A2499" s="4" t="s">
        <v>7398</v>
      </c>
      <c r="B2499" s="4" t="s">
        <v>7399</v>
      </c>
      <c r="C2499" s="4" t="s">
        <v>7399</v>
      </c>
      <c r="D2499" s="6">
        <v>1.2390192710697699E-6</v>
      </c>
      <c r="E2499" s="6">
        <v>1.0929109339913601E-6</v>
      </c>
      <c r="F2499" s="6">
        <v>1.7985576823197101E-6</v>
      </c>
      <c r="G2499" s="6">
        <v>1.8260581707154799E-6</v>
      </c>
      <c r="H2499" s="6">
        <v>4.2093221898199902E-6</v>
      </c>
      <c r="I2499" s="6">
        <v>4.0252116689437298E-6</v>
      </c>
      <c r="J2499" s="6">
        <v>4.4939855135007099E-6</v>
      </c>
      <c r="K2499" s="6">
        <v>3.9875878992913497E-6</v>
      </c>
      <c r="L2499" s="6">
        <v>4.0988791707260397E-6</v>
      </c>
      <c r="M2499" s="6">
        <v>4.0515279685396903E-6</v>
      </c>
      <c r="N2499" s="4" t="b">
        <f>_xlfn.XLOOKUP(Table2[[#This Row],[Protein]],Table3[name],Table3[subloc_assigned],"")&lt;&gt;""</f>
        <v>0</v>
      </c>
      <c r="O2499" s="6" t="str" cm="1">
        <f t="array" ref="O2499">IF(Table2[[#This Row],[modeled?]]," "&amp;_xlfn.TEXTJOIN(" ",FALSE,_xlfn._xlws.FILTER(Table3[subloc_assigned],Table3[name]=Table2[[#This Row],[Protein]],""))&amp;" ","")</f>
        <v/>
      </c>
      <c r="P2499" s="6" t="b">
        <f>OR(ISNUMBER(FIND(" m ",Table2[[#This Row],[loc?]])),ISNUMBER(FIND(" mm ",Table2[[#This Row],[loc?]])))</f>
        <v>0</v>
      </c>
      <c r="Q2499" s="6" t="b">
        <f>AND(OR(ISNUMBER(FIND(" m ",Table2[[#This Row],[loc?]])),ISNUMBER(FIND(" mm ",Table2[[#This Row],[loc?]]))),SUBSTITUTE(SUBSTITUTE(Table2[[#This Row],[loc?]]," m ","")," mm ","")="")</f>
        <v>0</v>
      </c>
      <c r="R2499" s="36" cm="1">
        <f t="array" ref="R2499">AVERAGE(IF(Table2[[#This Row],[Min_aerobic_1]:[Min_aerobic_2]]="NA",0,Table2[[#This Row],[Min_aerobic_1]:[Min_aerobic_2]]))</f>
        <v>1.1659651025305651E-6</v>
      </c>
    </row>
    <row r="2500" spans="1:18" x14ac:dyDescent="0.35">
      <c r="A2500" s="4" t="s">
        <v>7400</v>
      </c>
      <c r="B2500" s="4" t="s">
        <v>7401</v>
      </c>
      <c r="C2500" s="4" t="s">
        <v>7402</v>
      </c>
      <c r="D2500" s="6">
        <v>1.09540284194591E-6</v>
      </c>
      <c r="E2500" s="6">
        <v>1.2630116160351599E-6</v>
      </c>
      <c r="F2500" s="6">
        <v>1.35523902436967E-6</v>
      </c>
      <c r="G2500" s="6">
        <v>1.35078165305949E-6</v>
      </c>
      <c r="H2500" s="6">
        <v>4.3026207943226999E-7</v>
      </c>
      <c r="I2500" s="6">
        <v>3.70660845651336E-7</v>
      </c>
      <c r="J2500" s="6">
        <v>3.68388627393675E-7</v>
      </c>
      <c r="K2500" s="6">
        <v>4.9852923980493398E-7</v>
      </c>
      <c r="L2500" s="6">
        <v>5.1839932010486295E-7</v>
      </c>
      <c r="M2500" s="6">
        <v>5.4799036792427799E-7</v>
      </c>
      <c r="N2500" s="4" t="b">
        <f>_xlfn.XLOOKUP(Table2[[#This Row],[Protein]],Table3[name],Table3[subloc_assigned],"")&lt;&gt;""</f>
        <v>0</v>
      </c>
      <c r="O2500" s="6" t="str" cm="1">
        <f t="array" ref="O2500">IF(Table2[[#This Row],[modeled?]]," "&amp;_xlfn.TEXTJOIN(" ",FALSE,_xlfn._xlws.FILTER(Table3[subloc_assigned],Table3[name]=Table2[[#This Row],[Protein]],""))&amp;" ","")</f>
        <v/>
      </c>
      <c r="P2500" s="6" t="b">
        <f>OR(ISNUMBER(FIND(" m ",Table2[[#This Row],[loc?]])),ISNUMBER(FIND(" mm ",Table2[[#This Row],[loc?]])))</f>
        <v>0</v>
      </c>
      <c r="Q2500" s="6" t="b">
        <f>AND(OR(ISNUMBER(FIND(" m ",Table2[[#This Row],[loc?]])),ISNUMBER(FIND(" mm ",Table2[[#This Row],[loc?]]))),SUBSTITUTE(SUBSTITUTE(Table2[[#This Row],[loc?]]," m ","")," mm ","")="")</f>
        <v>0</v>
      </c>
      <c r="R2500" s="36" cm="1">
        <f t="array" ref="R2500">AVERAGE(IF(Table2[[#This Row],[Min_aerobic_1]:[Min_aerobic_2]]="NA",0,Table2[[#This Row],[Min_aerobic_1]:[Min_aerobic_2]]))</f>
        <v>1.179207228990535E-6</v>
      </c>
    </row>
    <row r="2501" spans="1:18" x14ac:dyDescent="0.35">
      <c r="A2501" s="4" t="s">
        <v>7403</v>
      </c>
      <c r="B2501" s="4" t="s">
        <v>7404</v>
      </c>
      <c r="C2501" s="4" t="s">
        <v>7405</v>
      </c>
      <c r="D2501" s="6">
        <v>1.1559124852560599E-5</v>
      </c>
      <c r="E2501" s="6">
        <v>1.01434560977088E-5</v>
      </c>
      <c r="F2501" s="6">
        <v>8.5258210885037297E-6</v>
      </c>
      <c r="G2501" s="6">
        <v>8.5170381718813204E-6</v>
      </c>
      <c r="H2501" s="6">
        <v>6.8432711783022701E-6</v>
      </c>
      <c r="I2501" s="6">
        <v>6.7040777797931497E-6</v>
      </c>
      <c r="J2501" s="6">
        <v>6.6999589044299499E-6</v>
      </c>
      <c r="K2501" s="6">
        <v>6.5084431248844603E-6</v>
      </c>
      <c r="L2501" s="6">
        <v>7.1584896145498099E-6</v>
      </c>
      <c r="M2501" s="6">
        <v>7.4020490011411502E-6</v>
      </c>
      <c r="N2501" s="4" t="b">
        <f>_xlfn.XLOOKUP(Table2[[#This Row],[Protein]],Table3[name],Table3[subloc_assigned],"")&lt;&gt;""</f>
        <v>1</v>
      </c>
      <c r="O2501" s="6" t="str" cm="1">
        <f t="array" ref="O2501">IF(Table2[[#This Row],[modeled?]]," "&amp;_xlfn.TEXTJOIN(" ",FALSE,_xlfn._xlws.FILTER(Table3[subloc_assigned],Table3[name]=Table2[[#This Row],[Protein]],""))&amp;" ","")</f>
        <v xml:space="preserve"> mm </v>
      </c>
      <c r="P2501" s="6" t="b">
        <f>OR(ISNUMBER(FIND(" m ",Table2[[#This Row],[loc?]])),ISNUMBER(FIND(" mm ",Table2[[#This Row],[loc?]])))</f>
        <v>1</v>
      </c>
      <c r="Q2501" s="6" t="b">
        <f>AND(OR(ISNUMBER(FIND(" m ",Table2[[#This Row],[loc?]])),ISNUMBER(FIND(" mm ",Table2[[#This Row],[loc?]]))),SUBSTITUTE(SUBSTITUTE(Table2[[#This Row],[loc?]]," m ","")," mm ","")="")</f>
        <v>1</v>
      </c>
      <c r="R2501" s="36" cm="1">
        <f t="array" ref="R2501">AVERAGE(IF(Table2[[#This Row],[Min_aerobic_1]:[Min_aerobic_2]]="NA",0,Table2[[#This Row],[Min_aerobic_1]:[Min_aerobic_2]]))</f>
        <v>1.08512904751347E-5</v>
      </c>
    </row>
    <row r="2502" spans="1:18" x14ac:dyDescent="0.35">
      <c r="A2502" s="4" t="s">
        <v>7406</v>
      </c>
      <c r="B2502" s="4" t="s">
        <v>7407</v>
      </c>
      <c r="C2502" s="4" t="s">
        <v>7408</v>
      </c>
      <c r="D2502" s="6">
        <v>2.3282993672307501E-5</v>
      </c>
      <c r="E2502" s="6">
        <v>1.9760312282075501E-5</v>
      </c>
      <c r="F2502" s="6">
        <v>1.69901162290362E-5</v>
      </c>
      <c r="G2502" s="6">
        <v>1.7177717260011799E-5</v>
      </c>
      <c r="H2502" s="6">
        <v>3.8422494933398797E-6</v>
      </c>
      <c r="I2502" s="6">
        <v>7.6020664237517302E-6</v>
      </c>
      <c r="J2502" s="6">
        <v>6.0678291526739998E-6</v>
      </c>
      <c r="K2502" s="6">
        <v>6.5597472051097298E-6</v>
      </c>
      <c r="L2502" s="6">
        <v>7.3438766063833503E-6</v>
      </c>
      <c r="M2502" s="6">
        <v>8.0618067075162407E-6</v>
      </c>
      <c r="N2502" s="4" t="b">
        <f>_xlfn.XLOOKUP(Table2[[#This Row],[Protein]],Table3[name],Table3[subloc_assigned],"")&lt;&gt;""</f>
        <v>1</v>
      </c>
      <c r="O2502" s="6" t="str" cm="1">
        <f t="array" ref="O2502">IF(Table2[[#This Row],[modeled?]]," "&amp;_xlfn.TEXTJOIN(" ",FALSE,_xlfn._xlws.FILTER(Table3[subloc_assigned],Table3[name]=Table2[[#This Row],[Protein]],""))&amp;" ","")</f>
        <v xml:space="preserve"> c </v>
      </c>
      <c r="P2502" s="6" t="b">
        <f>OR(ISNUMBER(FIND(" m ",Table2[[#This Row],[loc?]])),ISNUMBER(FIND(" mm ",Table2[[#This Row],[loc?]])))</f>
        <v>0</v>
      </c>
      <c r="Q2502" s="6" t="b">
        <f>AND(OR(ISNUMBER(FIND(" m ",Table2[[#This Row],[loc?]])),ISNUMBER(FIND(" mm ",Table2[[#This Row],[loc?]]))),SUBSTITUTE(SUBSTITUTE(Table2[[#This Row],[loc?]]," m ","")," mm ","")="")</f>
        <v>0</v>
      </c>
      <c r="R2502" s="36" cm="1">
        <f t="array" ref="R2502">AVERAGE(IF(Table2[[#This Row],[Min_aerobic_1]:[Min_aerobic_2]]="NA",0,Table2[[#This Row],[Min_aerobic_1]:[Min_aerobic_2]]))</f>
        <v>2.1521652977191502E-5</v>
      </c>
    </row>
    <row r="2503" spans="1:18" x14ac:dyDescent="0.35">
      <c r="A2503" s="4" t="s">
        <v>7409</v>
      </c>
      <c r="B2503" s="4" t="s">
        <v>7410</v>
      </c>
      <c r="C2503" s="4" t="s">
        <v>7411</v>
      </c>
      <c r="D2503" s="6">
        <v>1.04431730209087E-5</v>
      </c>
      <c r="E2503" s="6">
        <v>9.0740668290134296E-6</v>
      </c>
      <c r="F2503" s="6">
        <v>1.3637270476793699E-5</v>
      </c>
      <c r="G2503" s="6">
        <v>1.4280600769653901E-5</v>
      </c>
      <c r="H2503" s="6">
        <v>2.4042720762795599E-5</v>
      </c>
      <c r="I2503" s="6">
        <v>1.9280430591848302E-5</v>
      </c>
      <c r="J2503" s="6">
        <v>2.2318375222747501E-5</v>
      </c>
      <c r="K2503" s="6">
        <v>2.4483368003866E-5</v>
      </c>
      <c r="L2503" s="6">
        <v>2.48201011906769E-5</v>
      </c>
      <c r="M2503" s="6">
        <v>2.72597462663527E-5</v>
      </c>
      <c r="N2503" s="4" t="b">
        <f>_xlfn.XLOOKUP(Table2[[#This Row],[Protein]],Table3[name],Table3[subloc_assigned],"")&lt;&gt;""</f>
        <v>1</v>
      </c>
      <c r="O2503" s="6" t="str" cm="1">
        <f t="array" ref="O2503">IF(Table2[[#This Row],[modeled?]]," "&amp;_xlfn.TEXTJOIN(" ",FALSE,_xlfn._xlws.FILTER(Table3[subloc_assigned],Table3[name]=Table2[[#This Row],[Protein]],""))&amp;" ","")</f>
        <v xml:space="preserve"> en </v>
      </c>
      <c r="P2503" s="6" t="b">
        <f>OR(ISNUMBER(FIND(" m ",Table2[[#This Row],[loc?]])),ISNUMBER(FIND(" mm ",Table2[[#This Row],[loc?]])))</f>
        <v>0</v>
      </c>
      <c r="Q2503" s="6" t="b">
        <f>AND(OR(ISNUMBER(FIND(" m ",Table2[[#This Row],[loc?]])),ISNUMBER(FIND(" mm ",Table2[[#This Row],[loc?]]))),SUBSTITUTE(SUBSTITUTE(Table2[[#This Row],[loc?]]," m ","")," mm ","")="")</f>
        <v>0</v>
      </c>
      <c r="R2503" s="36" cm="1">
        <f t="array" ref="R2503">AVERAGE(IF(Table2[[#This Row],[Min_aerobic_1]:[Min_aerobic_2]]="NA",0,Table2[[#This Row],[Min_aerobic_1]:[Min_aerobic_2]]))</f>
        <v>9.7586199249610647E-6</v>
      </c>
    </row>
    <row r="2504" spans="1:18" x14ac:dyDescent="0.35">
      <c r="A2504" s="4" t="s">
        <v>7412</v>
      </c>
      <c r="B2504" s="4" t="s">
        <v>7413</v>
      </c>
      <c r="C2504" s="4" t="s">
        <v>7414</v>
      </c>
      <c r="D2504" s="6">
        <v>4.5311127133627101E-6</v>
      </c>
      <c r="E2504" s="6">
        <v>5.9331152974880696E-6</v>
      </c>
      <c r="F2504" s="6">
        <v>4.7681218820394197E-6</v>
      </c>
      <c r="G2504" s="6">
        <v>5.3708974915498396E-6</v>
      </c>
      <c r="H2504" s="6">
        <v>2.3869073982199701E-6</v>
      </c>
      <c r="I2504" s="6">
        <v>2.4140273983830399E-6</v>
      </c>
      <c r="J2504" s="6">
        <v>2.6726618106656201E-6</v>
      </c>
      <c r="K2504" s="6">
        <v>2.4116888035414699E-6</v>
      </c>
      <c r="L2504" s="6">
        <v>2.5672863679106999E-6</v>
      </c>
      <c r="M2504" s="6">
        <v>2.7187160705912599E-6</v>
      </c>
      <c r="N2504" s="4" t="b">
        <f>_xlfn.XLOOKUP(Table2[[#This Row],[Protein]],Table3[name],Table3[subloc_assigned],"")&lt;&gt;""</f>
        <v>0</v>
      </c>
      <c r="O2504" s="6" t="str" cm="1">
        <f t="array" ref="O2504">IF(Table2[[#This Row],[modeled?]]," "&amp;_xlfn.TEXTJOIN(" ",FALSE,_xlfn._xlws.FILTER(Table3[subloc_assigned],Table3[name]=Table2[[#This Row],[Protein]],""))&amp;" ","")</f>
        <v/>
      </c>
      <c r="P2504" s="6" t="b">
        <f>OR(ISNUMBER(FIND(" m ",Table2[[#This Row],[loc?]])),ISNUMBER(FIND(" mm ",Table2[[#This Row],[loc?]])))</f>
        <v>0</v>
      </c>
      <c r="Q2504" s="6" t="b">
        <f>AND(OR(ISNUMBER(FIND(" m ",Table2[[#This Row],[loc?]])),ISNUMBER(FIND(" mm ",Table2[[#This Row],[loc?]]))),SUBSTITUTE(SUBSTITUTE(Table2[[#This Row],[loc?]]," m ","")," mm ","")="")</f>
        <v>0</v>
      </c>
      <c r="R2504" s="36" cm="1">
        <f t="array" ref="R2504">AVERAGE(IF(Table2[[#This Row],[Min_aerobic_1]:[Min_aerobic_2]]="NA",0,Table2[[#This Row],[Min_aerobic_1]:[Min_aerobic_2]]))</f>
        <v>5.2321140054253903E-6</v>
      </c>
    </row>
    <row r="2505" spans="1:18" x14ac:dyDescent="0.35">
      <c r="A2505" s="4" t="s">
        <v>7415</v>
      </c>
      <c r="B2505" s="4" t="s">
        <v>7416</v>
      </c>
      <c r="C2505" s="4" t="s">
        <v>7417</v>
      </c>
      <c r="D2505" s="4" t="s">
        <v>19</v>
      </c>
      <c r="E2505" s="4" t="s">
        <v>19</v>
      </c>
      <c r="F2505" s="4" t="s">
        <v>19</v>
      </c>
      <c r="G2505" s="4" t="s">
        <v>19</v>
      </c>
      <c r="H2505" s="6">
        <v>3.2081429286764101E-6</v>
      </c>
      <c r="I2505" s="6">
        <v>2.7934118057437099E-6</v>
      </c>
      <c r="J2505" s="6">
        <v>3.44070526242434E-6</v>
      </c>
      <c r="K2505" s="6">
        <v>4.4121670665951004E-6</v>
      </c>
      <c r="L2505" s="6">
        <v>4.3479349125625297E-6</v>
      </c>
      <c r="M2505" s="6">
        <v>4.0340290662028102E-6</v>
      </c>
      <c r="N2505" s="4" t="b">
        <f>_xlfn.XLOOKUP(Table2[[#This Row],[Protein]],Table3[name],Table3[subloc_assigned],"")&lt;&gt;""</f>
        <v>0</v>
      </c>
      <c r="O2505" s="6" t="str" cm="1">
        <f t="array" ref="O2505">IF(Table2[[#This Row],[modeled?]]," "&amp;_xlfn.TEXTJOIN(" ",FALSE,_xlfn._xlws.FILTER(Table3[subloc_assigned],Table3[name]=Table2[[#This Row],[Protein]],""))&amp;" ","")</f>
        <v/>
      </c>
      <c r="P2505" s="6" t="b">
        <f>OR(ISNUMBER(FIND(" m ",Table2[[#This Row],[loc?]])),ISNUMBER(FIND(" mm ",Table2[[#This Row],[loc?]])))</f>
        <v>0</v>
      </c>
      <c r="Q2505" s="6" t="b">
        <f>AND(OR(ISNUMBER(FIND(" m ",Table2[[#This Row],[loc?]])),ISNUMBER(FIND(" mm ",Table2[[#This Row],[loc?]]))),SUBSTITUTE(SUBSTITUTE(Table2[[#This Row],[loc?]]," m ","")," mm ","")="")</f>
        <v>0</v>
      </c>
      <c r="R2505" s="36" cm="1">
        <f t="array" ref="R2505">AVERAGE(IF(Table2[[#This Row],[Min_aerobic_1]:[Min_aerobic_2]]="NA",0,Table2[[#This Row],[Min_aerobic_1]:[Min_aerobic_2]]))</f>
        <v>0</v>
      </c>
    </row>
    <row r="2506" spans="1:18" x14ac:dyDescent="0.35">
      <c r="A2506" s="4" t="s">
        <v>7418</v>
      </c>
      <c r="B2506" s="4" t="s">
        <v>7419</v>
      </c>
      <c r="C2506" s="4" t="s">
        <v>7419</v>
      </c>
      <c r="D2506" s="6">
        <v>4.6876245327164802E-5</v>
      </c>
      <c r="E2506" s="6">
        <v>3.8660217063737901E-5</v>
      </c>
      <c r="F2506" s="6">
        <v>5.0652716203040602E-5</v>
      </c>
      <c r="G2506" s="6">
        <v>4.86292715312551E-5</v>
      </c>
      <c r="H2506" s="6">
        <v>1.2772679466695099E-5</v>
      </c>
      <c r="I2506" s="6">
        <v>1.30742145653343E-5</v>
      </c>
      <c r="J2506" s="6">
        <v>1.2216405075450801E-5</v>
      </c>
      <c r="K2506" s="6">
        <v>1.33588991813077E-5</v>
      </c>
      <c r="L2506" s="6">
        <v>1.3994470091802501E-5</v>
      </c>
      <c r="M2506" s="6">
        <v>1.3876981615294E-5</v>
      </c>
      <c r="N2506" s="4" t="b">
        <f>_xlfn.XLOOKUP(Table2[[#This Row],[Protein]],Table3[name],Table3[subloc_assigned],"")&lt;&gt;""</f>
        <v>0</v>
      </c>
      <c r="O2506" s="6" t="str" cm="1">
        <f t="array" ref="O2506">IF(Table2[[#This Row],[modeled?]]," "&amp;_xlfn.TEXTJOIN(" ",FALSE,_xlfn._xlws.FILTER(Table3[subloc_assigned],Table3[name]=Table2[[#This Row],[Protein]],""))&amp;" ","")</f>
        <v/>
      </c>
      <c r="P2506" s="6" t="b">
        <f>OR(ISNUMBER(FIND(" m ",Table2[[#This Row],[loc?]])),ISNUMBER(FIND(" mm ",Table2[[#This Row],[loc?]])))</f>
        <v>0</v>
      </c>
      <c r="Q2506" s="6" t="b">
        <f>AND(OR(ISNUMBER(FIND(" m ",Table2[[#This Row],[loc?]])),ISNUMBER(FIND(" mm ",Table2[[#This Row],[loc?]]))),SUBSTITUTE(SUBSTITUTE(Table2[[#This Row],[loc?]]," m ","")," mm ","")="")</f>
        <v>0</v>
      </c>
      <c r="R2506" s="36" cm="1">
        <f t="array" ref="R2506">AVERAGE(IF(Table2[[#This Row],[Min_aerobic_1]:[Min_aerobic_2]]="NA",0,Table2[[#This Row],[Min_aerobic_1]:[Min_aerobic_2]]))</f>
        <v>4.2768231195451355E-5</v>
      </c>
    </row>
    <row r="2507" spans="1:18" x14ac:dyDescent="0.35">
      <c r="A2507" s="4" t="s">
        <v>7420</v>
      </c>
      <c r="B2507" s="4" t="s">
        <v>7421</v>
      </c>
      <c r="C2507" s="4" t="s">
        <v>7422</v>
      </c>
      <c r="D2507" s="6">
        <v>1.40926498860048E-5</v>
      </c>
      <c r="E2507" s="6">
        <v>1.28840378633239E-5</v>
      </c>
      <c r="F2507" s="6">
        <v>1.5876695739305901E-5</v>
      </c>
      <c r="G2507" s="6">
        <v>1.56639335229176E-5</v>
      </c>
      <c r="H2507" s="6">
        <v>1.2010568025966101E-5</v>
      </c>
      <c r="I2507" s="6">
        <v>1.2024056668921101E-5</v>
      </c>
      <c r="J2507" s="6">
        <v>1.25773405605615E-5</v>
      </c>
      <c r="K2507" s="6">
        <v>1.28028688620444E-5</v>
      </c>
      <c r="L2507" s="6">
        <v>1.3905253226045801E-5</v>
      </c>
      <c r="M2507" s="6">
        <v>1.33146041182567E-5</v>
      </c>
      <c r="N2507" s="4" t="b">
        <f>_xlfn.XLOOKUP(Table2[[#This Row],[Protein]],Table3[name],Table3[subloc_assigned],"")&lt;&gt;""</f>
        <v>0</v>
      </c>
      <c r="O2507" s="6" t="str" cm="1">
        <f t="array" ref="O2507">IF(Table2[[#This Row],[modeled?]]," "&amp;_xlfn.TEXTJOIN(" ",FALSE,_xlfn._xlws.FILTER(Table3[subloc_assigned],Table3[name]=Table2[[#This Row],[Protein]],""))&amp;" ","")</f>
        <v/>
      </c>
      <c r="P2507" s="6" t="b">
        <f>OR(ISNUMBER(FIND(" m ",Table2[[#This Row],[loc?]])),ISNUMBER(FIND(" mm ",Table2[[#This Row],[loc?]])))</f>
        <v>0</v>
      </c>
      <c r="Q2507" s="6" t="b">
        <f>AND(OR(ISNUMBER(FIND(" m ",Table2[[#This Row],[loc?]])),ISNUMBER(FIND(" mm ",Table2[[#This Row],[loc?]]))),SUBSTITUTE(SUBSTITUTE(Table2[[#This Row],[loc?]]," m ","")," mm ","")="")</f>
        <v>0</v>
      </c>
      <c r="R2507" s="36" cm="1">
        <f t="array" ref="R2507">AVERAGE(IF(Table2[[#This Row],[Min_aerobic_1]:[Min_aerobic_2]]="NA",0,Table2[[#This Row],[Min_aerobic_1]:[Min_aerobic_2]]))</f>
        <v>1.348834387466435E-5</v>
      </c>
    </row>
    <row r="2508" spans="1:18" x14ac:dyDescent="0.35">
      <c r="A2508" s="4" t="s">
        <v>7423</v>
      </c>
      <c r="B2508" s="4" t="s">
        <v>7424</v>
      </c>
      <c r="C2508" s="4" t="s">
        <v>7425</v>
      </c>
      <c r="D2508" s="4" t="s">
        <v>19</v>
      </c>
      <c r="E2508" s="4" t="s">
        <v>19</v>
      </c>
      <c r="F2508" s="4" t="s">
        <v>19</v>
      </c>
      <c r="G2508" s="4" t="s">
        <v>19</v>
      </c>
      <c r="H2508" s="6">
        <v>1.5309325555993699E-6</v>
      </c>
      <c r="I2508" s="6">
        <v>1.5911798426125099E-6</v>
      </c>
      <c r="J2508" s="6">
        <v>1.7174200442506399E-6</v>
      </c>
      <c r="K2508" s="6">
        <v>1.8441335130959701E-6</v>
      </c>
      <c r="L2508" s="6">
        <v>2.0781888653404802E-6</v>
      </c>
      <c r="M2508" s="6">
        <v>2.03026759801722E-6</v>
      </c>
      <c r="N2508" s="4" t="b">
        <f>_xlfn.XLOOKUP(Table2[[#This Row],[Protein]],Table3[name],Table3[subloc_assigned],"")&lt;&gt;""</f>
        <v>0</v>
      </c>
      <c r="O2508" s="6" t="str" cm="1">
        <f t="array" ref="O2508">IF(Table2[[#This Row],[modeled?]]," "&amp;_xlfn.TEXTJOIN(" ",FALSE,_xlfn._xlws.FILTER(Table3[subloc_assigned],Table3[name]=Table2[[#This Row],[Protein]],""))&amp;" ","")</f>
        <v/>
      </c>
      <c r="P2508" s="6" t="b">
        <f>OR(ISNUMBER(FIND(" m ",Table2[[#This Row],[loc?]])),ISNUMBER(FIND(" mm ",Table2[[#This Row],[loc?]])))</f>
        <v>0</v>
      </c>
      <c r="Q2508" s="6" t="b">
        <f>AND(OR(ISNUMBER(FIND(" m ",Table2[[#This Row],[loc?]])),ISNUMBER(FIND(" mm ",Table2[[#This Row],[loc?]]))),SUBSTITUTE(SUBSTITUTE(Table2[[#This Row],[loc?]]," m ","")," mm ","")="")</f>
        <v>0</v>
      </c>
      <c r="R2508" s="36" cm="1">
        <f t="array" ref="R2508">AVERAGE(IF(Table2[[#This Row],[Min_aerobic_1]:[Min_aerobic_2]]="NA",0,Table2[[#This Row],[Min_aerobic_1]:[Min_aerobic_2]]))</f>
        <v>0</v>
      </c>
    </row>
    <row r="2509" spans="1:18" x14ac:dyDescent="0.35">
      <c r="A2509" s="4" t="s">
        <v>7426</v>
      </c>
      <c r="B2509" s="4" t="s">
        <v>7427</v>
      </c>
      <c r="C2509" s="4" t="s">
        <v>7428</v>
      </c>
      <c r="D2509" s="6">
        <v>1.7921579820703999E-5</v>
      </c>
      <c r="E2509" s="6">
        <v>1.6825942204083599E-5</v>
      </c>
      <c r="F2509" s="6">
        <v>1.9731411397098301E-5</v>
      </c>
      <c r="G2509" s="6">
        <v>2.0436075485990301E-5</v>
      </c>
      <c r="H2509" s="6">
        <v>1.0248922056222599E-5</v>
      </c>
      <c r="I2509" s="6">
        <v>1.05628033898908E-5</v>
      </c>
      <c r="J2509" s="6">
        <v>1.0766742111806301E-5</v>
      </c>
      <c r="K2509" s="6">
        <v>1.11206949628768E-5</v>
      </c>
      <c r="L2509" s="6">
        <v>1.14384962009766E-5</v>
      </c>
      <c r="M2509" s="6">
        <v>1.1425284103568501E-5</v>
      </c>
      <c r="N2509" s="4" t="b">
        <f>_xlfn.XLOOKUP(Table2[[#This Row],[Protein]],Table3[name],Table3[subloc_assigned],"")&lt;&gt;""</f>
        <v>0</v>
      </c>
      <c r="O2509" s="6" t="str" cm="1">
        <f t="array" ref="O2509">IF(Table2[[#This Row],[modeled?]]," "&amp;_xlfn.TEXTJOIN(" ",FALSE,_xlfn._xlws.FILTER(Table3[subloc_assigned],Table3[name]=Table2[[#This Row],[Protein]],""))&amp;" ","")</f>
        <v/>
      </c>
      <c r="P2509" s="6" t="b">
        <f>OR(ISNUMBER(FIND(" m ",Table2[[#This Row],[loc?]])),ISNUMBER(FIND(" mm ",Table2[[#This Row],[loc?]])))</f>
        <v>0</v>
      </c>
      <c r="Q2509" s="6" t="b">
        <f>AND(OR(ISNUMBER(FIND(" m ",Table2[[#This Row],[loc?]])),ISNUMBER(FIND(" mm ",Table2[[#This Row],[loc?]]))),SUBSTITUTE(SUBSTITUTE(Table2[[#This Row],[loc?]]," m ","")," mm ","")="")</f>
        <v>0</v>
      </c>
      <c r="R2509" s="36" cm="1">
        <f t="array" ref="R2509">AVERAGE(IF(Table2[[#This Row],[Min_aerobic_1]:[Min_aerobic_2]]="NA",0,Table2[[#This Row],[Min_aerobic_1]:[Min_aerobic_2]]))</f>
        <v>1.7373761012393799E-5</v>
      </c>
    </row>
    <row r="2510" spans="1:18" x14ac:dyDescent="0.35">
      <c r="A2510" s="4" t="s">
        <v>7429</v>
      </c>
      <c r="B2510" s="4" t="s">
        <v>7430</v>
      </c>
      <c r="C2510" s="4" t="s">
        <v>7431</v>
      </c>
      <c r="D2510" s="6">
        <v>2.58308414177258E-5</v>
      </c>
      <c r="E2510" s="6">
        <v>2.1749831528663001E-5</v>
      </c>
      <c r="F2510" s="6">
        <v>2.6946273143083498E-5</v>
      </c>
      <c r="G2510" s="6">
        <v>2.5396497731260299E-5</v>
      </c>
      <c r="H2510" s="6">
        <v>4.4621267626523399E-5</v>
      </c>
      <c r="I2510" s="6">
        <v>4.67734142896089E-5</v>
      </c>
      <c r="J2510" s="6">
        <v>4.6063812811222797E-5</v>
      </c>
      <c r="K2510" s="6">
        <v>5.0035820653569898E-5</v>
      </c>
      <c r="L2510" s="6">
        <v>5.2221072636403199E-5</v>
      </c>
      <c r="M2510" s="6">
        <v>5.0988056724560101E-5</v>
      </c>
      <c r="N2510" s="4" t="b">
        <f>_xlfn.XLOOKUP(Table2[[#This Row],[Protein]],Table3[name],Table3[subloc_assigned],"")&lt;&gt;""</f>
        <v>1</v>
      </c>
      <c r="O2510" s="6" t="str" cm="1">
        <f t="array" ref="O2510">IF(Table2[[#This Row],[modeled?]]," "&amp;_xlfn.TEXTJOIN(" ",FALSE,_xlfn._xlws.FILTER(Table3[subloc_assigned],Table3[name]=Table2[[#This Row],[Protein]],""))&amp;" ","")</f>
        <v xml:space="preserve"> c </v>
      </c>
      <c r="P2510" s="6" t="b">
        <f>OR(ISNUMBER(FIND(" m ",Table2[[#This Row],[loc?]])),ISNUMBER(FIND(" mm ",Table2[[#This Row],[loc?]])))</f>
        <v>0</v>
      </c>
      <c r="Q2510" s="6" t="b">
        <f>AND(OR(ISNUMBER(FIND(" m ",Table2[[#This Row],[loc?]])),ISNUMBER(FIND(" mm ",Table2[[#This Row],[loc?]]))),SUBSTITUTE(SUBSTITUTE(Table2[[#This Row],[loc?]]," m ","")," mm ","")="")</f>
        <v>0</v>
      </c>
      <c r="R2510" s="36" cm="1">
        <f t="array" ref="R2510">AVERAGE(IF(Table2[[#This Row],[Min_aerobic_1]:[Min_aerobic_2]]="NA",0,Table2[[#This Row],[Min_aerobic_1]:[Min_aerobic_2]]))</f>
        <v>2.37903364731944E-5</v>
      </c>
    </row>
    <row r="2511" spans="1:18" x14ac:dyDescent="0.35">
      <c r="A2511" s="4" t="s">
        <v>7432</v>
      </c>
      <c r="B2511" s="4" t="s">
        <v>7433</v>
      </c>
      <c r="C2511" s="4" t="s">
        <v>7434</v>
      </c>
      <c r="D2511" s="6">
        <v>1.87291590403959E-5</v>
      </c>
      <c r="E2511" s="6">
        <v>1.49138934228877E-5</v>
      </c>
      <c r="F2511" s="6">
        <v>1.9535481930769999E-5</v>
      </c>
      <c r="G2511" s="6">
        <v>1.8853003470929501E-5</v>
      </c>
      <c r="H2511" s="6">
        <v>2.4683002978477701E-5</v>
      </c>
      <c r="I2511" s="6">
        <v>2.34506491121345E-5</v>
      </c>
      <c r="J2511" s="6">
        <v>2.5879087422427899E-5</v>
      </c>
      <c r="K2511" s="6">
        <v>2.4824241293239798E-5</v>
      </c>
      <c r="L2511" s="6">
        <v>2.6824074471890198E-5</v>
      </c>
      <c r="M2511" s="6">
        <v>2.6384426540159201E-5</v>
      </c>
      <c r="N2511" s="4" t="b">
        <f>_xlfn.XLOOKUP(Table2[[#This Row],[Protein]],Table3[name],Table3[subloc_assigned],"")&lt;&gt;""</f>
        <v>0</v>
      </c>
      <c r="O2511" s="6" t="str" cm="1">
        <f t="array" ref="O2511">IF(Table2[[#This Row],[modeled?]]," "&amp;_xlfn.TEXTJOIN(" ",FALSE,_xlfn._xlws.FILTER(Table3[subloc_assigned],Table3[name]=Table2[[#This Row],[Protein]],""))&amp;" ","")</f>
        <v/>
      </c>
      <c r="P2511" s="6" t="b">
        <f>OR(ISNUMBER(FIND(" m ",Table2[[#This Row],[loc?]])),ISNUMBER(FIND(" mm ",Table2[[#This Row],[loc?]])))</f>
        <v>0</v>
      </c>
      <c r="Q2511" s="6" t="b">
        <f>AND(OR(ISNUMBER(FIND(" m ",Table2[[#This Row],[loc?]])),ISNUMBER(FIND(" mm ",Table2[[#This Row],[loc?]]))),SUBSTITUTE(SUBSTITUTE(Table2[[#This Row],[loc?]]," m ","")," mm ","")="")</f>
        <v>0</v>
      </c>
      <c r="R2511" s="36" cm="1">
        <f t="array" ref="R2511">AVERAGE(IF(Table2[[#This Row],[Min_aerobic_1]:[Min_aerobic_2]]="NA",0,Table2[[#This Row],[Min_aerobic_1]:[Min_aerobic_2]]))</f>
        <v>1.6821526231641799E-5</v>
      </c>
    </row>
    <row r="2512" spans="1:18" x14ac:dyDescent="0.35">
      <c r="A2512" s="4" t="s">
        <v>7435</v>
      </c>
      <c r="B2512" s="4" t="s">
        <v>7436</v>
      </c>
      <c r="C2512" s="4" t="s">
        <v>7437</v>
      </c>
      <c r="D2512" s="6">
        <v>6.4213613314740997E-5</v>
      </c>
      <c r="E2512" s="6">
        <v>5.68757571052557E-5</v>
      </c>
      <c r="F2512" s="6">
        <v>6.41986610152137E-5</v>
      </c>
      <c r="G2512" s="6">
        <v>6.6467619114386601E-5</v>
      </c>
      <c r="H2512" s="4">
        <v>1.3013400290891899E-4</v>
      </c>
      <c r="I2512" s="4">
        <v>1.29225026947938E-4</v>
      </c>
      <c r="J2512" s="4">
        <v>1.2566173265699299E-4</v>
      </c>
      <c r="K2512" s="4">
        <v>1.3253792750923799E-4</v>
      </c>
      <c r="L2512" s="4">
        <v>1.48257296805785E-4</v>
      </c>
      <c r="M2512" s="4">
        <v>1.4940331295699099E-4</v>
      </c>
      <c r="N2512" s="4" t="b">
        <f>_xlfn.XLOOKUP(Table2[[#This Row],[Protein]],Table3[name],Table3[subloc_assigned],"")&lt;&gt;""</f>
        <v>0</v>
      </c>
      <c r="O2512" s="6" t="str" cm="1">
        <f t="array" ref="O2512">IF(Table2[[#This Row],[modeled?]]," "&amp;_xlfn.TEXTJOIN(" ",FALSE,_xlfn._xlws.FILTER(Table3[subloc_assigned],Table3[name]=Table2[[#This Row],[Protein]],""))&amp;" ","")</f>
        <v/>
      </c>
      <c r="P2512" s="6" t="b">
        <f>OR(ISNUMBER(FIND(" m ",Table2[[#This Row],[loc?]])),ISNUMBER(FIND(" mm ",Table2[[#This Row],[loc?]])))</f>
        <v>0</v>
      </c>
      <c r="Q2512" s="6" t="b">
        <f>AND(OR(ISNUMBER(FIND(" m ",Table2[[#This Row],[loc?]])),ISNUMBER(FIND(" mm ",Table2[[#This Row],[loc?]]))),SUBSTITUTE(SUBSTITUTE(Table2[[#This Row],[loc?]]," m ","")," mm ","")="")</f>
        <v>0</v>
      </c>
      <c r="R2512" s="36" cm="1">
        <f t="array" ref="R2512">AVERAGE(IF(Table2[[#This Row],[Min_aerobic_1]:[Min_aerobic_2]]="NA",0,Table2[[#This Row],[Min_aerobic_1]:[Min_aerobic_2]]))</f>
        <v>6.0544685209998349E-5</v>
      </c>
    </row>
    <row r="2513" spans="1:18" x14ac:dyDescent="0.35">
      <c r="A2513" s="4" t="s">
        <v>7438</v>
      </c>
      <c r="B2513" s="4" t="s">
        <v>7439</v>
      </c>
      <c r="C2513" s="4" t="s">
        <v>7440</v>
      </c>
      <c r="D2513" s="6">
        <v>5.3197140480619802E-6</v>
      </c>
      <c r="E2513" s="6">
        <v>5.0510021771854098E-6</v>
      </c>
      <c r="F2513" s="6">
        <v>5.2905422334487299E-6</v>
      </c>
      <c r="G2513" s="6">
        <v>4.9341909849519096E-6</v>
      </c>
      <c r="H2513" s="6">
        <v>2.2424874837519202E-6</v>
      </c>
      <c r="I2513" s="6">
        <v>2.2471549611123499E-6</v>
      </c>
      <c r="J2513" s="6">
        <v>2.49480031282523E-6</v>
      </c>
      <c r="K2513" s="6">
        <v>3.0106687767648098E-6</v>
      </c>
      <c r="L2513" s="6">
        <v>3.3125764901795099E-6</v>
      </c>
      <c r="M2513" s="6">
        <v>3.4664149440882599E-6</v>
      </c>
      <c r="N2513" s="4" t="b">
        <f>_xlfn.XLOOKUP(Table2[[#This Row],[Protein]],Table3[name],Table3[subloc_assigned],"")&lt;&gt;""</f>
        <v>0</v>
      </c>
      <c r="O2513" s="6" t="str" cm="1">
        <f t="array" ref="O2513">IF(Table2[[#This Row],[modeled?]]," "&amp;_xlfn.TEXTJOIN(" ",FALSE,_xlfn._xlws.FILTER(Table3[subloc_assigned],Table3[name]=Table2[[#This Row],[Protein]],""))&amp;" ","")</f>
        <v/>
      </c>
      <c r="P2513" s="6" t="b">
        <f>OR(ISNUMBER(FIND(" m ",Table2[[#This Row],[loc?]])),ISNUMBER(FIND(" mm ",Table2[[#This Row],[loc?]])))</f>
        <v>0</v>
      </c>
      <c r="Q2513" s="6" t="b">
        <f>AND(OR(ISNUMBER(FIND(" m ",Table2[[#This Row],[loc?]])),ISNUMBER(FIND(" mm ",Table2[[#This Row],[loc?]]))),SUBSTITUTE(SUBSTITUTE(Table2[[#This Row],[loc?]]," m ","")," mm ","")="")</f>
        <v>0</v>
      </c>
      <c r="R2513" s="36" cm="1">
        <f t="array" ref="R2513">AVERAGE(IF(Table2[[#This Row],[Min_aerobic_1]:[Min_aerobic_2]]="NA",0,Table2[[#This Row],[Min_aerobic_1]:[Min_aerobic_2]]))</f>
        <v>5.185358112623695E-6</v>
      </c>
    </row>
    <row r="2514" spans="1:18" x14ac:dyDescent="0.35">
      <c r="A2514" s="4" t="s">
        <v>7441</v>
      </c>
      <c r="B2514" s="4" t="s">
        <v>7442</v>
      </c>
      <c r="C2514" s="4" t="s">
        <v>7442</v>
      </c>
      <c r="D2514" s="6">
        <v>3.9499979358818098E-8</v>
      </c>
      <c r="E2514" s="6">
        <v>4.0035575955184598E-8</v>
      </c>
      <c r="F2514" s="6">
        <v>4.8814855493163302E-8</v>
      </c>
      <c r="G2514" s="6">
        <v>5.1476424042822498E-8</v>
      </c>
      <c r="H2514" s="6">
        <v>5.6882803295800999E-8</v>
      </c>
      <c r="I2514" s="6">
        <v>6.2059886597519101E-8</v>
      </c>
      <c r="J2514" s="6">
        <v>6.4029116151951604E-8</v>
      </c>
      <c r="K2514" s="6">
        <v>7.3766788033078794E-8</v>
      </c>
      <c r="L2514" s="6">
        <v>8.9987383259149595E-8</v>
      </c>
      <c r="M2514" s="6">
        <v>8.8882178614235602E-8</v>
      </c>
      <c r="N2514" s="4" t="b">
        <f>_xlfn.XLOOKUP(Table2[[#This Row],[Protein]],Table3[name],Table3[subloc_assigned],"")&lt;&gt;""</f>
        <v>0</v>
      </c>
      <c r="O2514" s="6" t="str" cm="1">
        <f t="array" ref="O2514">IF(Table2[[#This Row],[modeled?]]," "&amp;_xlfn.TEXTJOIN(" ",FALSE,_xlfn._xlws.FILTER(Table3[subloc_assigned],Table3[name]=Table2[[#This Row],[Protein]],""))&amp;" ","")</f>
        <v/>
      </c>
      <c r="P2514" s="6" t="b">
        <f>OR(ISNUMBER(FIND(" m ",Table2[[#This Row],[loc?]])),ISNUMBER(FIND(" mm ",Table2[[#This Row],[loc?]])))</f>
        <v>0</v>
      </c>
      <c r="Q2514" s="6" t="b">
        <f>AND(OR(ISNUMBER(FIND(" m ",Table2[[#This Row],[loc?]])),ISNUMBER(FIND(" mm ",Table2[[#This Row],[loc?]]))),SUBSTITUTE(SUBSTITUTE(Table2[[#This Row],[loc?]]," m ","")," mm ","")="")</f>
        <v>0</v>
      </c>
      <c r="R2514" s="36" cm="1">
        <f t="array" ref="R2514">AVERAGE(IF(Table2[[#This Row],[Min_aerobic_1]:[Min_aerobic_2]]="NA",0,Table2[[#This Row],[Min_aerobic_1]:[Min_aerobic_2]]))</f>
        <v>3.9767777657001345E-8</v>
      </c>
    </row>
    <row r="2515" spans="1:18" x14ac:dyDescent="0.35">
      <c r="A2515" s="4" t="s">
        <v>7443</v>
      </c>
      <c r="B2515" s="4" t="s">
        <v>7444</v>
      </c>
      <c r="C2515" s="4" t="s">
        <v>7445</v>
      </c>
      <c r="D2515" s="4">
        <v>1.38691887505696E-4</v>
      </c>
      <c r="E2515" s="4">
        <v>1.1675888398520599E-4</v>
      </c>
      <c r="F2515" s="4">
        <v>1.4720078715424101E-4</v>
      </c>
      <c r="G2515" s="4">
        <v>1.43881178404268E-4</v>
      </c>
      <c r="H2515" s="4">
        <v>1.7508564116202501E-4</v>
      </c>
      <c r="I2515" s="4">
        <v>1.8080185937940099E-4</v>
      </c>
      <c r="J2515" s="4">
        <v>1.71315462654892E-4</v>
      </c>
      <c r="K2515" s="4">
        <v>1.8038614579742599E-4</v>
      </c>
      <c r="L2515" s="4">
        <v>1.9232808034962701E-4</v>
      </c>
      <c r="M2515" s="4">
        <v>1.9359652336470699E-4</v>
      </c>
      <c r="N2515" s="4" t="b">
        <f>_xlfn.XLOOKUP(Table2[[#This Row],[Protein]],Table3[name],Table3[subloc_assigned],"")&lt;&gt;""</f>
        <v>0</v>
      </c>
      <c r="O2515" s="6" t="str" cm="1">
        <f t="array" ref="O2515">IF(Table2[[#This Row],[modeled?]]," "&amp;_xlfn.TEXTJOIN(" ",FALSE,_xlfn._xlws.FILTER(Table3[subloc_assigned],Table3[name]=Table2[[#This Row],[Protein]],""))&amp;" ","")</f>
        <v/>
      </c>
      <c r="P2515" s="6" t="b">
        <f>OR(ISNUMBER(FIND(" m ",Table2[[#This Row],[loc?]])),ISNUMBER(FIND(" mm ",Table2[[#This Row],[loc?]])))</f>
        <v>0</v>
      </c>
      <c r="Q2515" s="6" t="b">
        <f>AND(OR(ISNUMBER(FIND(" m ",Table2[[#This Row],[loc?]])),ISNUMBER(FIND(" mm ",Table2[[#This Row],[loc?]]))),SUBSTITUTE(SUBSTITUTE(Table2[[#This Row],[loc?]]," m ","")," mm ","")="")</f>
        <v>0</v>
      </c>
      <c r="R2515" s="36" cm="1">
        <f t="array" ref="R2515">AVERAGE(IF(Table2[[#This Row],[Min_aerobic_1]:[Min_aerobic_2]]="NA",0,Table2[[#This Row],[Min_aerobic_1]:[Min_aerobic_2]]))</f>
        <v>1.2772538574545099E-4</v>
      </c>
    </row>
    <row r="2516" spans="1:18" x14ac:dyDescent="0.35">
      <c r="A2516" s="4" t="s">
        <v>7446</v>
      </c>
      <c r="B2516" s="4" t="s">
        <v>7447</v>
      </c>
      <c r="C2516" s="4" t="s">
        <v>7448</v>
      </c>
      <c r="D2516" s="4" t="s">
        <v>19</v>
      </c>
      <c r="E2516" s="4" t="s">
        <v>19</v>
      </c>
      <c r="F2516" s="4" t="s">
        <v>19</v>
      </c>
      <c r="G2516" s="4" t="s">
        <v>19</v>
      </c>
      <c r="H2516" s="6">
        <v>2.3172756413118801E-5</v>
      </c>
      <c r="I2516" s="6">
        <v>2.2179428514594301E-5</v>
      </c>
      <c r="J2516" s="6">
        <v>2.2217640744719599E-5</v>
      </c>
      <c r="K2516" s="6">
        <v>2.21377020528049E-5</v>
      </c>
      <c r="L2516" s="6">
        <v>2.38987149150062E-5</v>
      </c>
      <c r="M2516" s="6">
        <v>2.4057252629582601E-5</v>
      </c>
      <c r="N2516" s="4" t="b">
        <f>_xlfn.XLOOKUP(Table2[[#This Row],[Protein]],Table3[name],Table3[subloc_assigned],"")&lt;&gt;""</f>
        <v>0</v>
      </c>
      <c r="O2516" s="6" t="str" cm="1">
        <f t="array" ref="O2516">IF(Table2[[#This Row],[modeled?]]," "&amp;_xlfn.TEXTJOIN(" ",FALSE,_xlfn._xlws.FILTER(Table3[subloc_assigned],Table3[name]=Table2[[#This Row],[Protein]],""))&amp;" ","")</f>
        <v/>
      </c>
      <c r="P2516" s="6" t="b">
        <f>OR(ISNUMBER(FIND(" m ",Table2[[#This Row],[loc?]])),ISNUMBER(FIND(" mm ",Table2[[#This Row],[loc?]])))</f>
        <v>0</v>
      </c>
      <c r="Q2516" s="6" t="b">
        <f>AND(OR(ISNUMBER(FIND(" m ",Table2[[#This Row],[loc?]])),ISNUMBER(FIND(" mm ",Table2[[#This Row],[loc?]]))),SUBSTITUTE(SUBSTITUTE(Table2[[#This Row],[loc?]]," m ","")," mm ","")="")</f>
        <v>0</v>
      </c>
      <c r="R2516" s="36" cm="1">
        <f t="array" ref="R2516">AVERAGE(IF(Table2[[#This Row],[Min_aerobic_1]:[Min_aerobic_2]]="NA",0,Table2[[#This Row],[Min_aerobic_1]:[Min_aerobic_2]]))</f>
        <v>0</v>
      </c>
    </row>
    <row r="2517" spans="1:18" x14ac:dyDescent="0.35">
      <c r="A2517" s="4" t="s">
        <v>7449</v>
      </c>
      <c r="B2517" s="4" t="s">
        <v>7450</v>
      </c>
      <c r="C2517" s="4" t="s">
        <v>7451</v>
      </c>
      <c r="D2517" s="6">
        <v>2.1034184139439999E-5</v>
      </c>
      <c r="E2517" s="6">
        <v>1.9721367217699899E-5</v>
      </c>
      <c r="F2517" s="6">
        <v>5.0642286823660099E-5</v>
      </c>
      <c r="G2517" s="6">
        <v>5.2018512226142303E-5</v>
      </c>
      <c r="H2517" s="6">
        <v>3.9731150989736098E-5</v>
      </c>
      <c r="I2517" s="6">
        <v>4.4991216257979403E-5</v>
      </c>
      <c r="J2517" s="6">
        <v>4.7234619470502003E-5</v>
      </c>
      <c r="K2517" s="6">
        <v>5.6950330349770002E-5</v>
      </c>
      <c r="L2517" s="6">
        <v>6.2279717853292696E-5</v>
      </c>
      <c r="M2517" s="6">
        <v>5.8014693815509301E-5</v>
      </c>
      <c r="N2517" s="4" t="b">
        <f>_xlfn.XLOOKUP(Table2[[#This Row],[Protein]],Table3[name],Table3[subloc_assigned],"")&lt;&gt;""</f>
        <v>1</v>
      </c>
      <c r="O2517" s="6" t="str" cm="1">
        <f t="array" ref="O2517">IF(Table2[[#This Row],[modeled?]]," "&amp;_xlfn.TEXTJOIN(" ",FALSE,_xlfn._xlws.FILTER(Table3[subloc_assigned],Table3[name]=Table2[[#This Row],[Protein]],""))&amp;" ","")</f>
        <v xml:space="preserve"> en </v>
      </c>
      <c r="P2517" s="6" t="b">
        <f>OR(ISNUMBER(FIND(" m ",Table2[[#This Row],[loc?]])),ISNUMBER(FIND(" mm ",Table2[[#This Row],[loc?]])))</f>
        <v>0</v>
      </c>
      <c r="Q2517" s="6" t="b">
        <f>AND(OR(ISNUMBER(FIND(" m ",Table2[[#This Row],[loc?]])),ISNUMBER(FIND(" mm ",Table2[[#This Row],[loc?]]))),SUBSTITUTE(SUBSTITUTE(Table2[[#This Row],[loc?]]," m ","")," mm ","")="")</f>
        <v>0</v>
      </c>
      <c r="R2517" s="36" cm="1">
        <f t="array" ref="R2517">AVERAGE(IF(Table2[[#This Row],[Min_aerobic_1]:[Min_aerobic_2]]="NA",0,Table2[[#This Row],[Min_aerobic_1]:[Min_aerobic_2]]))</f>
        <v>2.0377775678569951E-5</v>
      </c>
    </row>
    <row r="2518" spans="1:18" x14ac:dyDescent="0.35">
      <c r="A2518" s="4" t="s">
        <v>7452</v>
      </c>
      <c r="B2518" s="4" t="s">
        <v>7453</v>
      </c>
      <c r="C2518" s="4" t="s">
        <v>7454</v>
      </c>
      <c r="D2518" s="4" t="s">
        <v>19</v>
      </c>
      <c r="E2518" s="4" t="s">
        <v>19</v>
      </c>
      <c r="F2518" s="4" t="s">
        <v>19</v>
      </c>
      <c r="G2518" s="4" t="s">
        <v>19</v>
      </c>
      <c r="H2518" s="6">
        <v>2.5468798085784301E-6</v>
      </c>
      <c r="I2518" s="6">
        <v>2.3104511924802898E-6</v>
      </c>
      <c r="J2518" s="6">
        <v>2.7159052254575798E-6</v>
      </c>
      <c r="K2518" s="6">
        <v>3.1220520501194601E-6</v>
      </c>
      <c r="L2518" s="6">
        <v>3.3762954940819502E-6</v>
      </c>
      <c r="M2518" s="6">
        <v>2.9823196859337898E-6</v>
      </c>
      <c r="N2518" s="4" t="b">
        <f>_xlfn.XLOOKUP(Table2[[#This Row],[Protein]],Table3[name],Table3[subloc_assigned],"")&lt;&gt;""</f>
        <v>0</v>
      </c>
      <c r="O2518" s="6" t="str" cm="1">
        <f t="array" ref="O2518">IF(Table2[[#This Row],[modeled?]]," "&amp;_xlfn.TEXTJOIN(" ",FALSE,_xlfn._xlws.FILTER(Table3[subloc_assigned],Table3[name]=Table2[[#This Row],[Protein]],""))&amp;" ","")</f>
        <v/>
      </c>
      <c r="P2518" s="6" t="b">
        <f>OR(ISNUMBER(FIND(" m ",Table2[[#This Row],[loc?]])),ISNUMBER(FIND(" mm ",Table2[[#This Row],[loc?]])))</f>
        <v>0</v>
      </c>
      <c r="Q2518" s="6" t="b">
        <f>AND(OR(ISNUMBER(FIND(" m ",Table2[[#This Row],[loc?]])),ISNUMBER(FIND(" mm ",Table2[[#This Row],[loc?]]))),SUBSTITUTE(SUBSTITUTE(Table2[[#This Row],[loc?]]," m ","")," mm ","")="")</f>
        <v>0</v>
      </c>
      <c r="R2518" s="36" cm="1">
        <f t="array" ref="R2518">AVERAGE(IF(Table2[[#This Row],[Min_aerobic_1]:[Min_aerobic_2]]="NA",0,Table2[[#This Row],[Min_aerobic_1]:[Min_aerobic_2]]))</f>
        <v>0</v>
      </c>
    </row>
    <row r="2519" spans="1:18" x14ac:dyDescent="0.35">
      <c r="A2519" s="4" t="s">
        <v>7455</v>
      </c>
      <c r="B2519" s="4" t="s">
        <v>7456</v>
      </c>
      <c r="C2519" s="4" t="s">
        <v>7457</v>
      </c>
      <c r="D2519" s="6">
        <v>7.9884123538744598E-8</v>
      </c>
      <c r="E2519" s="6">
        <v>5.79566254960455E-8</v>
      </c>
      <c r="F2519" s="6">
        <v>7.8127794105537794E-8</v>
      </c>
      <c r="G2519" s="6">
        <v>6.2926086354059505E-8</v>
      </c>
      <c r="H2519" s="6">
        <v>4.1870185381459097E-8</v>
      </c>
      <c r="I2519" s="6">
        <v>4.65961974800243E-8</v>
      </c>
      <c r="J2519" s="6">
        <v>5.5033645814396997E-8</v>
      </c>
      <c r="K2519" s="6">
        <v>5.7676181735152701E-8</v>
      </c>
      <c r="L2519" s="6">
        <v>5.7809017881883397E-8</v>
      </c>
      <c r="M2519" s="6">
        <v>6.0339395905177801E-8</v>
      </c>
      <c r="N2519" s="4" t="b">
        <f>_xlfn.XLOOKUP(Table2[[#This Row],[Protein]],Table3[name],Table3[subloc_assigned],"")&lt;&gt;""</f>
        <v>0</v>
      </c>
      <c r="O2519" s="6" t="str" cm="1">
        <f t="array" ref="O2519">IF(Table2[[#This Row],[modeled?]]," "&amp;_xlfn.TEXTJOIN(" ",FALSE,_xlfn._xlws.FILTER(Table3[subloc_assigned],Table3[name]=Table2[[#This Row],[Protein]],""))&amp;" ","")</f>
        <v/>
      </c>
      <c r="P2519" s="6" t="b">
        <f>OR(ISNUMBER(FIND(" m ",Table2[[#This Row],[loc?]])),ISNUMBER(FIND(" mm ",Table2[[#This Row],[loc?]])))</f>
        <v>0</v>
      </c>
      <c r="Q2519" s="6" t="b">
        <f>AND(OR(ISNUMBER(FIND(" m ",Table2[[#This Row],[loc?]])),ISNUMBER(FIND(" mm ",Table2[[#This Row],[loc?]]))),SUBSTITUTE(SUBSTITUTE(Table2[[#This Row],[loc?]]," m ","")," mm ","")="")</f>
        <v>0</v>
      </c>
      <c r="R2519" s="36" cm="1">
        <f t="array" ref="R2519">AVERAGE(IF(Table2[[#This Row],[Min_aerobic_1]:[Min_aerobic_2]]="NA",0,Table2[[#This Row],[Min_aerobic_1]:[Min_aerobic_2]]))</f>
        <v>6.8920374517395045E-8</v>
      </c>
    </row>
    <row r="2520" spans="1:18" x14ac:dyDescent="0.35">
      <c r="A2520" s="4" t="s">
        <v>7458</v>
      </c>
      <c r="B2520" s="4" t="s">
        <v>7459</v>
      </c>
      <c r="C2520" s="4" t="s">
        <v>7460</v>
      </c>
      <c r="D2520" s="6">
        <v>3.37364361291324E-6</v>
      </c>
      <c r="E2520" s="6">
        <v>2.60234585520488E-6</v>
      </c>
      <c r="F2520" s="6">
        <v>3.5164233214868501E-6</v>
      </c>
      <c r="G2520" s="6">
        <v>3.4142642380904599E-6</v>
      </c>
      <c r="H2520" s="4" t="s">
        <v>19</v>
      </c>
      <c r="I2520" s="4" t="s">
        <v>19</v>
      </c>
      <c r="J2520" s="4" t="s">
        <v>19</v>
      </c>
      <c r="K2520" s="4" t="s">
        <v>19</v>
      </c>
      <c r="L2520" s="4" t="s">
        <v>19</v>
      </c>
      <c r="M2520" s="4" t="s">
        <v>19</v>
      </c>
      <c r="N2520" s="4" t="b">
        <f>_xlfn.XLOOKUP(Table2[[#This Row],[Protein]],Table3[name],Table3[subloc_assigned],"")&lt;&gt;""</f>
        <v>0</v>
      </c>
      <c r="O2520" s="6" t="str" cm="1">
        <f t="array" ref="O2520">IF(Table2[[#This Row],[modeled?]]," "&amp;_xlfn.TEXTJOIN(" ",FALSE,_xlfn._xlws.FILTER(Table3[subloc_assigned],Table3[name]=Table2[[#This Row],[Protein]],""))&amp;" ","")</f>
        <v/>
      </c>
      <c r="P2520" s="6" t="b">
        <f>OR(ISNUMBER(FIND(" m ",Table2[[#This Row],[loc?]])),ISNUMBER(FIND(" mm ",Table2[[#This Row],[loc?]])))</f>
        <v>0</v>
      </c>
      <c r="Q2520" s="6" t="b">
        <f>AND(OR(ISNUMBER(FIND(" m ",Table2[[#This Row],[loc?]])),ISNUMBER(FIND(" mm ",Table2[[#This Row],[loc?]]))),SUBSTITUTE(SUBSTITUTE(Table2[[#This Row],[loc?]]," m ","")," mm ","")="")</f>
        <v>0</v>
      </c>
      <c r="R2520" s="36" cm="1">
        <f t="array" ref="R2520">AVERAGE(IF(Table2[[#This Row],[Min_aerobic_1]:[Min_aerobic_2]]="NA",0,Table2[[#This Row],[Min_aerobic_1]:[Min_aerobic_2]]))</f>
        <v>2.98799473405906E-6</v>
      </c>
    </row>
    <row r="2521" spans="1:18" x14ac:dyDescent="0.35">
      <c r="A2521" s="4" t="s">
        <v>7461</v>
      </c>
      <c r="B2521" s="4" t="s">
        <v>7462</v>
      </c>
      <c r="C2521" s="4" t="s">
        <v>7463</v>
      </c>
      <c r="D2521" s="6">
        <v>2.2595518390760602E-5</v>
      </c>
      <c r="E2521" s="6">
        <v>2.1524493494858499E-5</v>
      </c>
      <c r="F2521" s="6">
        <v>2.1119548638246601E-5</v>
      </c>
      <c r="G2521" s="6">
        <v>1.8831791855379702E-5</v>
      </c>
      <c r="H2521" s="6">
        <v>1.32288811051307E-5</v>
      </c>
      <c r="I2521" s="6">
        <v>1.33531362336107E-5</v>
      </c>
      <c r="J2521" s="6">
        <v>1.4239627581756599E-5</v>
      </c>
      <c r="K2521" s="6">
        <v>1.2828301770538499E-5</v>
      </c>
      <c r="L2521" s="6">
        <v>1.28559762559031E-5</v>
      </c>
      <c r="M2521" s="6">
        <v>1.4111077421074599E-5</v>
      </c>
      <c r="N2521" s="4" t="b">
        <f>_xlfn.XLOOKUP(Table2[[#This Row],[Protein]],Table3[name],Table3[subloc_assigned],"")&lt;&gt;""</f>
        <v>0</v>
      </c>
      <c r="O2521" s="6" t="str" cm="1">
        <f t="array" ref="O2521">IF(Table2[[#This Row],[modeled?]]," "&amp;_xlfn.TEXTJOIN(" ",FALSE,_xlfn._xlws.FILTER(Table3[subloc_assigned],Table3[name]=Table2[[#This Row],[Protein]],""))&amp;" ","")</f>
        <v/>
      </c>
      <c r="P2521" s="6" t="b">
        <f>OR(ISNUMBER(FIND(" m ",Table2[[#This Row],[loc?]])),ISNUMBER(FIND(" mm ",Table2[[#This Row],[loc?]])))</f>
        <v>0</v>
      </c>
      <c r="Q2521" s="6" t="b">
        <f>AND(OR(ISNUMBER(FIND(" m ",Table2[[#This Row],[loc?]])),ISNUMBER(FIND(" mm ",Table2[[#This Row],[loc?]]))),SUBSTITUTE(SUBSTITUTE(Table2[[#This Row],[loc?]]," m ","")," mm ","")="")</f>
        <v>0</v>
      </c>
      <c r="R2521" s="36" cm="1">
        <f t="array" ref="R2521">AVERAGE(IF(Table2[[#This Row],[Min_aerobic_1]:[Min_aerobic_2]]="NA",0,Table2[[#This Row],[Min_aerobic_1]:[Min_aerobic_2]]))</f>
        <v>2.206000594280955E-5</v>
      </c>
    </row>
    <row r="2522" spans="1:18" x14ac:dyDescent="0.35">
      <c r="A2522" s="4" t="s">
        <v>7464</v>
      </c>
      <c r="B2522" s="4" t="s">
        <v>7465</v>
      </c>
      <c r="C2522" s="4" t="s">
        <v>7466</v>
      </c>
      <c r="D2522" s="4">
        <v>1.7103259953532899E-4</v>
      </c>
      <c r="E2522" s="4">
        <v>1.6871846043056999E-4</v>
      </c>
      <c r="F2522" s="4">
        <v>1.96602445819553E-4</v>
      </c>
      <c r="G2522" s="4">
        <v>2.0460707125561899E-4</v>
      </c>
      <c r="H2522" s="4">
        <v>2.2810638365423401E-4</v>
      </c>
      <c r="I2522" s="4">
        <v>2.2226925573264899E-4</v>
      </c>
      <c r="J2522" s="4">
        <v>2.2473834288897401E-4</v>
      </c>
      <c r="K2522" s="4">
        <v>2.12594856757729E-4</v>
      </c>
      <c r="L2522" s="4">
        <v>2.40372395988592E-4</v>
      </c>
      <c r="M2522" s="4">
        <v>2.35705952778637E-4</v>
      </c>
      <c r="N2522" s="4" t="b">
        <f>_xlfn.XLOOKUP(Table2[[#This Row],[Protein]],Table3[name],Table3[subloc_assigned],"")&lt;&gt;""</f>
        <v>0</v>
      </c>
      <c r="O2522" s="6" t="str" cm="1">
        <f t="array" ref="O2522">IF(Table2[[#This Row],[modeled?]]," "&amp;_xlfn.TEXTJOIN(" ",FALSE,_xlfn._xlws.FILTER(Table3[subloc_assigned],Table3[name]=Table2[[#This Row],[Protein]],""))&amp;" ","")</f>
        <v/>
      </c>
      <c r="P2522" s="6" t="b">
        <f>OR(ISNUMBER(FIND(" m ",Table2[[#This Row],[loc?]])),ISNUMBER(FIND(" mm ",Table2[[#This Row],[loc?]])))</f>
        <v>0</v>
      </c>
      <c r="Q2522" s="6" t="b">
        <f>AND(OR(ISNUMBER(FIND(" m ",Table2[[#This Row],[loc?]])),ISNUMBER(FIND(" mm ",Table2[[#This Row],[loc?]]))),SUBSTITUTE(SUBSTITUTE(Table2[[#This Row],[loc?]]," m ","")," mm ","")="")</f>
        <v>0</v>
      </c>
      <c r="R2522" s="36" cm="1">
        <f t="array" ref="R2522">AVERAGE(IF(Table2[[#This Row],[Min_aerobic_1]:[Min_aerobic_2]]="NA",0,Table2[[#This Row],[Min_aerobic_1]:[Min_aerobic_2]]))</f>
        <v>1.698755299829495E-4</v>
      </c>
    </row>
    <row r="2523" spans="1:18" x14ac:dyDescent="0.35">
      <c r="A2523" s="4" t="s">
        <v>7467</v>
      </c>
      <c r="B2523" s="4" t="s">
        <v>7468</v>
      </c>
      <c r="C2523" s="4" t="s">
        <v>7469</v>
      </c>
      <c r="D2523" s="4">
        <v>1.01423275393835E-4</v>
      </c>
      <c r="E2523" s="6">
        <v>8.3272685463032199E-5</v>
      </c>
      <c r="F2523" s="6">
        <v>9.9985872744787503E-5</v>
      </c>
      <c r="G2523" s="6">
        <v>9.9735099764315495E-5</v>
      </c>
      <c r="H2523" s="6">
        <v>6.3026289941762307E-5</v>
      </c>
      <c r="I2523" s="6">
        <v>6.1908323011067103E-5</v>
      </c>
      <c r="J2523" s="6">
        <v>6.2333820968294202E-5</v>
      </c>
      <c r="K2523" s="6">
        <v>6.1996836784724093E-5</v>
      </c>
      <c r="L2523" s="6">
        <v>7.0171829652798505E-5</v>
      </c>
      <c r="M2523" s="6">
        <v>6.7922515570595701E-5</v>
      </c>
      <c r="N2523" s="4" t="b">
        <f>_xlfn.XLOOKUP(Table2[[#This Row],[Protein]],Table3[name],Table3[subloc_assigned],"")&lt;&gt;""</f>
        <v>0</v>
      </c>
      <c r="O2523" s="6" t="str" cm="1">
        <f t="array" ref="O2523">IF(Table2[[#This Row],[modeled?]]," "&amp;_xlfn.TEXTJOIN(" ",FALSE,_xlfn._xlws.FILTER(Table3[subloc_assigned],Table3[name]=Table2[[#This Row],[Protein]],""))&amp;" ","")</f>
        <v/>
      </c>
      <c r="P2523" s="6" t="b">
        <f>OR(ISNUMBER(FIND(" m ",Table2[[#This Row],[loc?]])),ISNUMBER(FIND(" mm ",Table2[[#This Row],[loc?]])))</f>
        <v>0</v>
      </c>
      <c r="Q2523" s="6" t="b">
        <f>AND(OR(ISNUMBER(FIND(" m ",Table2[[#This Row],[loc?]])),ISNUMBER(FIND(" mm ",Table2[[#This Row],[loc?]]))),SUBSTITUTE(SUBSTITUTE(Table2[[#This Row],[loc?]]," m ","")," mm ","")="")</f>
        <v>0</v>
      </c>
      <c r="R2523" s="36" cm="1">
        <f t="array" ref="R2523">AVERAGE(IF(Table2[[#This Row],[Min_aerobic_1]:[Min_aerobic_2]]="NA",0,Table2[[#This Row],[Min_aerobic_1]:[Min_aerobic_2]]))</f>
        <v>9.2347980428433591E-5</v>
      </c>
    </row>
    <row r="2524" spans="1:18" x14ac:dyDescent="0.35">
      <c r="A2524" s="4" t="s">
        <v>7470</v>
      </c>
      <c r="B2524" s="4" t="s">
        <v>7471</v>
      </c>
      <c r="C2524" s="4" t="s">
        <v>7472</v>
      </c>
      <c r="D2524" s="6">
        <v>7.6161180284167903E-5</v>
      </c>
      <c r="E2524" s="6">
        <v>7.1127504678349199E-5</v>
      </c>
      <c r="F2524" s="6">
        <v>6.7542260398029797E-5</v>
      </c>
      <c r="G2524" s="6">
        <v>7.0084962465709699E-5</v>
      </c>
      <c r="H2524" s="6">
        <v>2.0180762893413901E-5</v>
      </c>
      <c r="I2524" s="6">
        <v>2.0431581526580801E-5</v>
      </c>
      <c r="J2524" s="6">
        <v>2.08952108675389E-5</v>
      </c>
      <c r="K2524" s="6">
        <v>2.3638901053496701E-5</v>
      </c>
      <c r="L2524" s="6">
        <v>2.6513177799667301E-5</v>
      </c>
      <c r="M2524" s="6">
        <v>2.6197264734254301E-5</v>
      </c>
      <c r="N2524" s="4" t="b">
        <f>_xlfn.XLOOKUP(Table2[[#This Row],[Protein]],Table3[name],Table3[subloc_assigned],"")&lt;&gt;""</f>
        <v>0</v>
      </c>
      <c r="O2524" s="6" t="str" cm="1">
        <f t="array" ref="O2524">IF(Table2[[#This Row],[modeled?]]," "&amp;_xlfn.TEXTJOIN(" ",FALSE,_xlfn._xlws.FILTER(Table3[subloc_assigned],Table3[name]=Table2[[#This Row],[Protein]],""))&amp;" ","")</f>
        <v/>
      </c>
      <c r="P2524" s="6" t="b">
        <f>OR(ISNUMBER(FIND(" m ",Table2[[#This Row],[loc?]])),ISNUMBER(FIND(" mm ",Table2[[#This Row],[loc?]])))</f>
        <v>0</v>
      </c>
      <c r="Q2524" s="6" t="b">
        <f>AND(OR(ISNUMBER(FIND(" m ",Table2[[#This Row],[loc?]])),ISNUMBER(FIND(" mm ",Table2[[#This Row],[loc?]]))),SUBSTITUTE(SUBSTITUTE(Table2[[#This Row],[loc?]]," m ","")," mm ","")="")</f>
        <v>0</v>
      </c>
      <c r="R2524" s="36" cm="1">
        <f t="array" ref="R2524">AVERAGE(IF(Table2[[#This Row],[Min_aerobic_1]:[Min_aerobic_2]]="NA",0,Table2[[#This Row],[Min_aerobic_1]:[Min_aerobic_2]]))</f>
        <v>7.3644342481258551E-5</v>
      </c>
    </row>
    <row r="2525" spans="1:18" x14ac:dyDescent="0.35">
      <c r="A2525" s="4" t="s">
        <v>7473</v>
      </c>
      <c r="B2525" s="4" t="s">
        <v>7474</v>
      </c>
      <c r="C2525" s="4" t="s">
        <v>7475</v>
      </c>
      <c r="D2525" s="6">
        <v>4.2027748951074203E-5</v>
      </c>
      <c r="E2525" s="6">
        <v>3.5431386790392799E-5</v>
      </c>
      <c r="F2525" s="6">
        <v>4.4864725951032099E-5</v>
      </c>
      <c r="G2525" s="6">
        <v>4.6011647657578498E-5</v>
      </c>
      <c r="H2525" s="6">
        <v>2.8112331743678898E-5</v>
      </c>
      <c r="I2525" s="6">
        <v>2.8669633018556199E-5</v>
      </c>
      <c r="J2525" s="6">
        <v>3.04456775275283E-5</v>
      </c>
      <c r="K2525" s="6">
        <v>3.2240048992392503E-5</v>
      </c>
      <c r="L2525" s="6">
        <v>3.4268793712808E-5</v>
      </c>
      <c r="M2525" s="6">
        <v>3.4261835338690502E-5</v>
      </c>
      <c r="N2525" s="4" t="b">
        <f>_xlfn.XLOOKUP(Table2[[#This Row],[Protein]],Table3[name],Table3[subloc_assigned],"")&lt;&gt;""</f>
        <v>0</v>
      </c>
      <c r="O2525" s="6" t="str" cm="1">
        <f t="array" ref="O2525">IF(Table2[[#This Row],[modeled?]]," "&amp;_xlfn.TEXTJOIN(" ",FALSE,_xlfn._xlws.FILTER(Table3[subloc_assigned],Table3[name]=Table2[[#This Row],[Protein]],""))&amp;" ","")</f>
        <v/>
      </c>
      <c r="P2525" s="6" t="b">
        <f>OR(ISNUMBER(FIND(" m ",Table2[[#This Row],[loc?]])),ISNUMBER(FIND(" mm ",Table2[[#This Row],[loc?]])))</f>
        <v>0</v>
      </c>
      <c r="Q2525" s="6" t="b">
        <f>AND(OR(ISNUMBER(FIND(" m ",Table2[[#This Row],[loc?]])),ISNUMBER(FIND(" mm ",Table2[[#This Row],[loc?]]))),SUBSTITUTE(SUBSTITUTE(Table2[[#This Row],[loc?]]," m ","")," mm ","")="")</f>
        <v>0</v>
      </c>
      <c r="R2525" s="36" cm="1">
        <f t="array" ref="R2525">AVERAGE(IF(Table2[[#This Row],[Min_aerobic_1]:[Min_aerobic_2]]="NA",0,Table2[[#This Row],[Min_aerobic_1]:[Min_aerobic_2]]))</f>
        <v>3.8729567870733497E-5</v>
      </c>
    </row>
    <row r="2526" spans="1:18" x14ac:dyDescent="0.35">
      <c r="A2526" s="4" t="s">
        <v>7476</v>
      </c>
      <c r="B2526" s="4" t="s">
        <v>7477</v>
      </c>
      <c r="C2526" s="4" t="s">
        <v>7478</v>
      </c>
      <c r="D2526" s="6">
        <v>3.0613888439899599E-6</v>
      </c>
      <c r="E2526" s="6">
        <v>2.93604273728509E-6</v>
      </c>
      <c r="F2526" s="6">
        <v>3.6533366548811701E-6</v>
      </c>
      <c r="G2526" s="6">
        <v>3.6231232308220199E-6</v>
      </c>
      <c r="H2526" s="4" t="s">
        <v>19</v>
      </c>
      <c r="I2526" s="4" t="s">
        <v>19</v>
      </c>
      <c r="J2526" s="4" t="s">
        <v>19</v>
      </c>
      <c r="K2526" s="4" t="s">
        <v>19</v>
      </c>
      <c r="L2526" s="4" t="s">
        <v>19</v>
      </c>
      <c r="M2526" s="4" t="s">
        <v>19</v>
      </c>
      <c r="N2526" s="4" t="b">
        <f>_xlfn.XLOOKUP(Table2[[#This Row],[Protein]],Table3[name],Table3[subloc_assigned],"")&lt;&gt;""</f>
        <v>0</v>
      </c>
      <c r="O2526" s="6" t="str" cm="1">
        <f t="array" ref="O2526">IF(Table2[[#This Row],[modeled?]]," "&amp;_xlfn.TEXTJOIN(" ",FALSE,_xlfn._xlws.FILTER(Table3[subloc_assigned],Table3[name]=Table2[[#This Row],[Protein]],""))&amp;" ","")</f>
        <v/>
      </c>
      <c r="P2526" s="6" t="b">
        <f>OR(ISNUMBER(FIND(" m ",Table2[[#This Row],[loc?]])),ISNUMBER(FIND(" mm ",Table2[[#This Row],[loc?]])))</f>
        <v>0</v>
      </c>
      <c r="Q2526" s="6" t="b">
        <f>AND(OR(ISNUMBER(FIND(" m ",Table2[[#This Row],[loc?]])),ISNUMBER(FIND(" mm ",Table2[[#This Row],[loc?]]))),SUBSTITUTE(SUBSTITUTE(Table2[[#This Row],[loc?]]," m ","")," mm ","")="")</f>
        <v>0</v>
      </c>
      <c r="R2526" s="36" cm="1">
        <f t="array" ref="R2526">AVERAGE(IF(Table2[[#This Row],[Min_aerobic_1]:[Min_aerobic_2]]="NA",0,Table2[[#This Row],[Min_aerobic_1]:[Min_aerobic_2]]))</f>
        <v>2.9987157906375249E-6</v>
      </c>
    </row>
    <row r="2527" spans="1:18" x14ac:dyDescent="0.35">
      <c r="A2527" s="4" t="s">
        <v>7479</v>
      </c>
      <c r="B2527" s="4" t="s">
        <v>7480</v>
      </c>
      <c r="C2527" s="4" t="s">
        <v>7481</v>
      </c>
      <c r="D2527" s="6">
        <v>1.0282364515276699E-6</v>
      </c>
      <c r="E2527" s="6">
        <v>1.0029637565585299E-6</v>
      </c>
      <c r="F2527" s="6">
        <v>1.00513372817885E-6</v>
      </c>
      <c r="G2527" s="6">
        <v>9.5911891491121799E-7</v>
      </c>
      <c r="H2527" s="4" t="s">
        <v>19</v>
      </c>
      <c r="I2527" s="4" t="s">
        <v>19</v>
      </c>
      <c r="J2527" s="4" t="s">
        <v>19</v>
      </c>
      <c r="K2527" s="4" t="s">
        <v>19</v>
      </c>
      <c r="L2527" s="4" t="s">
        <v>19</v>
      </c>
      <c r="M2527" s="4" t="s">
        <v>19</v>
      </c>
      <c r="N2527" s="4" t="b">
        <f>_xlfn.XLOOKUP(Table2[[#This Row],[Protein]],Table3[name],Table3[subloc_assigned],"")&lt;&gt;""</f>
        <v>0</v>
      </c>
      <c r="O2527" s="6" t="str" cm="1">
        <f t="array" ref="O2527">IF(Table2[[#This Row],[modeled?]]," "&amp;_xlfn.TEXTJOIN(" ",FALSE,_xlfn._xlws.FILTER(Table3[subloc_assigned],Table3[name]=Table2[[#This Row],[Protein]],""))&amp;" ","")</f>
        <v/>
      </c>
      <c r="P2527" s="6" t="b">
        <f>OR(ISNUMBER(FIND(" m ",Table2[[#This Row],[loc?]])),ISNUMBER(FIND(" mm ",Table2[[#This Row],[loc?]])))</f>
        <v>0</v>
      </c>
      <c r="Q2527" s="6" t="b">
        <f>AND(OR(ISNUMBER(FIND(" m ",Table2[[#This Row],[loc?]])),ISNUMBER(FIND(" mm ",Table2[[#This Row],[loc?]]))),SUBSTITUTE(SUBSTITUTE(Table2[[#This Row],[loc?]]," m ","")," mm ","")="")</f>
        <v>0</v>
      </c>
      <c r="R2527" s="36" cm="1">
        <f t="array" ref="R2527">AVERAGE(IF(Table2[[#This Row],[Min_aerobic_1]:[Min_aerobic_2]]="NA",0,Table2[[#This Row],[Min_aerobic_1]:[Min_aerobic_2]]))</f>
        <v>1.0156001040431E-6</v>
      </c>
    </row>
    <row r="2528" spans="1:18" x14ac:dyDescent="0.35">
      <c r="A2528" s="4" t="s">
        <v>7482</v>
      </c>
      <c r="B2528" s="4" t="s">
        <v>7483</v>
      </c>
      <c r="C2528" s="4" t="s">
        <v>7484</v>
      </c>
      <c r="D2528" s="6">
        <v>6.3049034110433701E-5</v>
      </c>
      <c r="E2528" s="6">
        <v>7.8101063739092295E-5</v>
      </c>
      <c r="F2528" s="6">
        <v>7.6588181801842494E-5</v>
      </c>
      <c r="G2528" s="6">
        <v>7.4089515701932697E-5</v>
      </c>
      <c r="H2528" s="6">
        <v>2.4233915595439401E-5</v>
      </c>
      <c r="I2528" s="6">
        <v>2.43170832830484E-5</v>
      </c>
      <c r="J2528" s="6">
        <v>2.3950264189071599E-5</v>
      </c>
      <c r="K2528" s="6">
        <v>2.52708279100847E-5</v>
      </c>
      <c r="L2528" s="6">
        <v>2.6683214581948098E-5</v>
      </c>
      <c r="M2528" s="6">
        <v>2.7085256571042501E-5</v>
      </c>
      <c r="N2528" s="4" t="b">
        <f>_xlfn.XLOOKUP(Table2[[#This Row],[Protein]],Table3[name],Table3[subloc_assigned],"")&lt;&gt;""</f>
        <v>1</v>
      </c>
      <c r="O2528" s="6" t="str" cm="1">
        <f t="array" ref="O2528">IF(Table2[[#This Row],[modeled?]]," "&amp;_xlfn.TEXTJOIN(" ",FALSE,_xlfn._xlws.FILTER(Table3[subloc_assigned],Table3[name]=Table2[[#This Row],[Protein]],""))&amp;" ","")</f>
        <v xml:space="preserve"> m </v>
      </c>
      <c r="P2528" s="6" t="b">
        <f>OR(ISNUMBER(FIND(" m ",Table2[[#This Row],[loc?]])),ISNUMBER(FIND(" mm ",Table2[[#This Row],[loc?]])))</f>
        <v>1</v>
      </c>
      <c r="Q2528" s="6" t="b">
        <f>AND(OR(ISNUMBER(FIND(" m ",Table2[[#This Row],[loc?]])),ISNUMBER(FIND(" mm ",Table2[[#This Row],[loc?]]))),SUBSTITUTE(SUBSTITUTE(Table2[[#This Row],[loc?]]," m ","")," mm ","")="")</f>
        <v>1</v>
      </c>
      <c r="R2528" s="36" cm="1">
        <f t="array" ref="R2528">AVERAGE(IF(Table2[[#This Row],[Min_aerobic_1]:[Min_aerobic_2]]="NA",0,Table2[[#This Row],[Min_aerobic_1]:[Min_aerobic_2]]))</f>
        <v>7.0575048924762998E-5</v>
      </c>
    </row>
    <row r="2529" spans="1:18" x14ac:dyDescent="0.35">
      <c r="A2529" s="4" t="s">
        <v>7485</v>
      </c>
      <c r="B2529" s="4" t="s">
        <v>7486</v>
      </c>
      <c r="C2529" s="4" t="s">
        <v>7487</v>
      </c>
      <c r="D2529" s="6">
        <v>8.3282386555573293E-6</v>
      </c>
      <c r="E2529" s="6">
        <v>6.3451941493559102E-6</v>
      </c>
      <c r="F2529" s="6">
        <v>7.5959195333527096E-6</v>
      </c>
      <c r="G2529" s="6">
        <v>8.0314948039590801E-6</v>
      </c>
      <c r="H2529" s="6">
        <v>7.8277183904956808E-6</v>
      </c>
      <c r="I2529" s="6">
        <v>7.7223102155947807E-6</v>
      </c>
      <c r="J2529" s="6">
        <v>7.8335688530040398E-6</v>
      </c>
      <c r="K2529" s="6">
        <v>7.7459063821082901E-6</v>
      </c>
      <c r="L2529" s="6">
        <v>8.1257615911303206E-6</v>
      </c>
      <c r="M2529" s="6">
        <v>8.3308296042648606E-6</v>
      </c>
      <c r="N2529" s="4" t="b">
        <f>_xlfn.XLOOKUP(Table2[[#This Row],[Protein]],Table3[name],Table3[subloc_assigned],"")&lt;&gt;""</f>
        <v>0</v>
      </c>
      <c r="O2529" s="6" t="str" cm="1">
        <f t="array" ref="O2529">IF(Table2[[#This Row],[modeled?]]," "&amp;_xlfn.TEXTJOIN(" ",FALSE,_xlfn._xlws.FILTER(Table3[subloc_assigned],Table3[name]=Table2[[#This Row],[Protein]],""))&amp;" ","")</f>
        <v/>
      </c>
      <c r="P2529" s="6" t="b">
        <f>OR(ISNUMBER(FIND(" m ",Table2[[#This Row],[loc?]])),ISNUMBER(FIND(" mm ",Table2[[#This Row],[loc?]])))</f>
        <v>0</v>
      </c>
      <c r="Q2529" s="6" t="b">
        <f>AND(OR(ISNUMBER(FIND(" m ",Table2[[#This Row],[loc?]])),ISNUMBER(FIND(" mm ",Table2[[#This Row],[loc?]]))),SUBSTITUTE(SUBSTITUTE(Table2[[#This Row],[loc?]]," m ","")," mm ","")="")</f>
        <v>0</v>
      </c>
      <c r="R2529" s="36" cm="1">
        <f t="array" ref="R2529">AVERAGE(IF(Table2[[#This Row],[Min_aerobic_1]:[Min_aerobic_2]]="NA",0,Table2[[#This Row],[Min_aerobic_1]:[Min_aerobic_2]]))</f>
        <v>7.3367164024566198E-6</v>
      </c>
    </row>
    <row r="2530" spans="1:18" x14ac:dyDescent="0.35">
      <c r="A2530" s="4" t="s">
        <v>7488</v>
      </c>
      <c r="B2530" s="4" t="s">
        <v>7489</v>
      </c>
      <c r="C2530" s="4" t="s">
        <v>7490</v>
      </c>
      <c r="D2530" s="4" t="s">
        <v>19</v>
      </c>
      <c r="E2530" s="4" t="s">
        <v>19</v>
      </c>
      <c r="F2530" s="4" t="s">
        <v>19</v>
      </c>
      <c r="G2530" s="4" t="s">
        <v>19</v>
      </c>
      <c r="H2530" s="6">
        <v>1.6832085994323002E-5</v>
      </c>
      <c r="I2530" s="6">
        <v>1.7793013022269099E-5</v>
      </c>
      <c r="J2530" s="6">
        <v>1.70366849075487E-5</v>
      </c>
      <c r="K2530" s="6">
        <v>1.5553150284943502E-5</v>
      </c>
      <c r="L2530" s="6">
        <v>1.9726383475075699E-5</v>
      </c>
      <c r="M2530" s="6">
        <v>1.9459305058269201E-5</v>
      </c>
      <c r="N2530" s="4" t="b">
        <f>_xlfn.XLOOKUP(Table2[[#This Row],[Protein]],Table3[name],Table3[subloc_assigned],"")&lt;&gt;""</f>
        <v>0</v>
      </c>
      <c r="O2530" s="6" t="str" cm="1">
        <f t="array" ref="O2530">IF(Table2[[#This Row],[modeled?]]," "&amp;_xlfn.TEXTJOIN(" ",FALSE,_xlfn._xlws.FILTER(Table3[subloc_assigned],Table3[name]=Table2[[#This Row],[Protein]],""))&amp;" ","")</f>
        <v/>
      </c>
      <c r="P2530" s="6" t="b">
        <f>OR(ISNUMBER(FIND(" m ",Table2[[#This Row],[loc?]])),ISNUMBER(FIND(" mm ",Table2[[#This Row],[loc?]])))</f>
        <v>0</v>
      </c>
      <c r="Q2530" s="6" t="b">
        <f>AND(OR(ISNUMBER(FIND(" m ",Table2[[#This Row],[loc?]])),ISNUMBER(FIND(" mm ",Table2[[#This Row],[loc?]]))),SUBSTITUTE(SUBSTITUTE(Table2[[#This Row],[loc?]]," m ","")," mm ","")="")</f>
        <v>0</v>
      </c>
      <c r="R2530" s="36" cm="1">
        <f t="array" ref="R2530">AVERAGE(IF(Table2[[#This Row],[Min_aerobic_1]:[Min_aerobic_2]]="NA",0,Table2[[#This Row],[Min_aerobic_1]:[Min_aerobic_2]]))</f>
        <v>0</v>
      </c>
    </row>
    <row r="2531" spans="1:18" x14ac:dyDescent="0.35">
      <c r="A2531" s="4" t="s">
        <v>7491</v>
      </c>
      <c r="B2531" s="4" t="s">
        <v>7492</v>
      </c>
      <c r="C2531" s="4" t="s">
        <v>7493</v>
      </c>
      <c r="D2531" s="6">
        <v>6.0587612671061299E-5</v>
      </c>
      <c r="E2531" s="6">
        <v>4.7751883625614801E-5</v>
      </c>
      <c r="F2531" s="6">
        <v>4.3505362951358697E-5</v>
      </c>
      <c r="G2531" s="6">
        <v>3.5580596066495398E-5</v>
      </c>
      <c r="H2531" s="4" t="s">
        <v>19</v>
      </c>
      <c r="I2531" s="4" t="s">
        <v>19</v>
      </c>
      <c r="J2531" s="4" t="s">
        <v>19</v>
      </c>
      <c r="K2531" s="4" t="s">
        <v>19</v>
      </c>
      <c r="L2531" s="4" t="s">
        <v>19</v>
      </c>
      <c r="M2531" s="4" t="s">
        <v>19</v>
      </c>
      <c r="N2531" s="4" t="b">
        <f>_xlfn.XLOOKUP(Table2[[#This Row],[Protein]],Table3[name],Table3[subloc_assigned],"")&lt;&gt;""</f>
        <v>1</v>
      </c>
      <c r="O2531" s="6" t="str" cm="1">
        <f t="array" ref="O2531">IF(Table2[[#This Row],[modeled?]]," "&amp;_xlfn.TEXTJOIN(" ",FALSE,_xlfn._xlws.FILTER(Table3[subloc_assigned],Table3[name]=Table2[[#This Row],[Protein]],""))&amp;" ","")</f>
        <v xml:space="preserve"> c </v>
      </c>
      <c r="P2531" s="6" t="b">
        <f>OR(ISNUMBER(FIND(" m ",Table2[[#This Row],[loc?]])),ISNUMBER(FIND(" mm ",Table2[[#This Row],[loc?]])))</f>
        <v>0</v>
      </c>
      <c r="Q2531" s="6" t="b">
        <f>AND(OR(ISNUMBER(FIND(" m ",Table2[[#This Row],[loc?]])),ISNUMBER(FIND(" mm ",Table2[[#This Row],[loc?]]))),SUBSTITUTE(SUBSTITUTE(Table2[[#This Row],[loc?]]," m ","")," mm ","")="")</f>
        <v>0</v>
      </c>
      <c r="R2531" s="36" cm="1">
        <f t="array" ref="R2531">AVERAGE(IF(Table2[[#This Row],[Min_aerobic_1]:[Min_aerobic_2]]="NA",0,Table2[[#This Row],[Min_aerobic_1]:[Min_aerobic_2]]))</f>
        <v>5.416974814833805E-5</v>
      </c>
    </row>
    <row r="2532" spans="1:18" x14ac:dyDescent="0.35">
      <c r="A2532" s="4" t="s">
        <v>7494</v>
      </c>
      <c r="B2532" s="4" t="s">
        <v>7495</v>
      </c>
      <c r="C2532" s="4" t="s">
        <v>7496</v>
      </c>
      <c r="D2532" s="6">
        <v>3.5781156663569702E-7</v>
      </c>
      <c r="E2532" s="6">
        <v>3.7789748724706199E-7</v>
      </c>
      <c r="F2532" s="6">
        <v>3.7167647160366001E-7</v>
      </c>
      <c r="G2532" s="6">
        <v>3.5477310566648801E-7</v>
      </c>
      <c r="H2532" s="6">
        <v>4.9589907305302904E-7</v>
      </c>
      <c r="I2532" s="6">
        <v>5.0664893690543503E-7</v>
      </c>
      <c r="J2532" s="6">
        <v>5.3099214429644603E-7</v>
      </c>
      <c r="K2532" s="6">
        <v>4.4292930589348601E-7</v>
      </c>
      <c r="L2532" s="6">
        <v>5.2354996495082998E-7</v>
      </c>
      <c r="M2532" s="6">
        <v>4.9549975015347104E-7</v>
      </c>
      <c r="N2532" s="4" t="b">
        <f>_xlfn.XLOOKUP(Table2[[#This Row],[Protein]],Table3[name],Table3[subloc_assigned],"")&lt;&gt;""</f>
        <v>0</v>
      </c>
      <c r="O2532" s="6" t="str" cm="1">
        <f t="array" ref="O2532">IF(Table2[[#This Row],[modeled?]]," "&amp;_xlfn.TEXTJOIN(" ",FALSE,_xlfn._xlws.FILTER(Table3[subloc_assigned],Table3[name]=Table2[[#This Row],[Protein]],""))&amp;" ","")</f>
        <v/>
      </c>
      <c r="P2532" s="6" t="b">
        <f>OR(ISNUMBER(FIND(" m ",Table2[[#This Row],[loc?]])),ISNUMBER(FIND(" mm ",Table2[[#This Row],[loc?]])))</f>
        <v>0</v>
      </c>
      <c r="Q2532" s="6" t="b">
        <f>AND(OR(ISNUMBER(FIND(" m ",Table2[[#This Row],[loc?]])),ISNUMBER(FIND(" mm ",Table2[[#This Row],[loc?]]))),SUBSTITUTE(SUBSTITUTE(Table2[[#This Row],[loc?]]," m ","")," mm ","")="")</f>
        <v>0</v>
      </c>
      <c r="R2532" s="36" cm="1">
        <f t="array" ref="R2532">AVERAGE(IF(Table2[[#This Row],[Min_aerobic_1]:[Min_aerobic_2]]="NA",0,Table2[[#This Row],[Min_aerobic_1]:[Min_aerobic_2]]))</f>
        <v>3.6785452694137951E-7</v>
      </c>
    </row>
    <row r="2533" spans="1:18" x14ac:dyDescent="0.35">
      <c r="A2533" s="4" t="s">
        <v>7497</v>
      </c>
      <c r="B2533" s="4" t="s">
        <v>7498</v>
      </c>
      <c r="C2533" s="4" t="s">
        <v>7499</v>
      </c>
      <c r="D2533" s="6">
        <v>2.85769527538299E-5</v>
      </c>
      <c r="E2533" s="6">
        <v>2.67770862078723E-5</v>
      </c>
      <c r="F2533" s="6">
        <v>3.3284011039787698E-5</v>
      </c>
      <c r="G2533" s="6">
        <v>3.3374438358237902E-5</v>
      </c>
      <c r="H2533" s="6">
        <v>1.74789283090218E-5</v>
      </c>
      <c r="I2533" s="6">
        <v>1.7777739150415498E-5</v>
      </c>
      <c r="J2533" s="6">
        <v>1.7877092984748799E-5</v>
      </c>
      <c r="K2533" s="6">
        <v>2.3856058235187899E-5</v>
      </c>
      <c r="L2533" s="6">
        <v>2.1676368657012998E-5</v>
      </c>
      <c r="M2533" s="6">
        <v>2.3047572641765899E-5</v>
      </c>
      <c r="N2533" s="4" t="b">
        <f>_xlfn.XLOOKUP(Table2[[#This Row],[Protein]],Table3[name],Table3[subloc_assigned],"")&lt;&gt;""</f>
        <v>0</v>
      </c>
      <c r="O2533" s="6" t="str" cm="1">
        <f t="array" ref="O2533">IF(Table2[[#This Row],[modeled?]]," "&amp;_xlfn.TEXTJOIN(" ",FALSE,_xlfn._xlws.FILTER(Table3[subloc_assigned],Table3[name]=Table2[[#This Row],[Protein]],""))&amp;" ","")</f>
        <v/>
      </c>
      <c r="P2533" s="6" t="b">
        <f>OR(ISNUMBER(FIND(" m ",Table2[[#This Row],[loc?]])),ISNUMBER(FIND(" mm ",Table2[[#This Row],[loc?]])))</f>
        <v>0</v>
      </c>
      <c r="Q2533" s="6" t="b">
        <f>AND(OR(ISNUMBER(FIND(" m ",Table2[[#This Row],[loc?]])),ISNUMBER(FIND(" mm ",Table2[[#This Row],[loc?]]))),SUBSTITUTE(SUBSTITUTE(Table2[[#This Row],[loc?]]," m ","")," mm ","")="")</f>
        <v>0</v>
      </c>
      <c r="R2533" s="36" cm="1">
        <f t="array" ref="R2533">AVERAGE(IF(Table2[[#This Row],[Min_aerobic_1]:[Min_aerobic_2]]="NA",0,Table2[[#This Row],[Min_aerobic_1]:[Min_aerobic_2]]))</f>
        <v>2.7677019480851102E-5</v>
      </c>
    </row>
    <row r="2534" spans="1:18" x14ac:dyDescent="0.35">
      <c r="A2534" s="4" t="s">
        <v>7500</v>
      </c>
      <c r="B2534" s="4" t="s">
        <v>7501</v>
      </c>
      <c r="C2534" s="4" t="s">
        <v>7502</v>
      </c>
      <c r="D2534" s="4">
        <v>1.5604658864347499E-4</v>
      </c>
      <c r="E2534" s="4">
        <v>1.42428433935095E-4</v>
      </c>
      <c r="F2534" s="4">
        <v>1.7479256008471101E-4</v>
      </c>
      <c r="G2534" s="4">
        <v>1.71512218321302E-4</v>
      </c>
      <c r="H2534" s="4">
        <v>1.6310860275111201E-4</v>
      </c>
      <c r="I2534" s="4">
        <v>1.6524906114192899E-4</v>
      </c>
      <c r="J2534" s="4">
        <v>1.6908529299652399E-4</v>
      </c>
      <c r="K2534" s="4">
        <v>1.8891735214730199E-4</v>
      </c>
      <c r="L2534" s="4">
        <v>1.95837341849946E-4</v>
      </c>
      <c r="M2534" s="4">
        <v>1.9781806006124501E-4</v>
      </c>
      <c r="N2534" s="4" t="b">
        <f>_xlfn.XLOOKUP(Table2[[#This Row],[Protein]],Table3[name],Table3[subloc_assigned],"")&lt;&gt;""</f>
        <v>0</v>
      </c>
      <c r="O2534" s="6" t="str" cm="1">
        <f t="array" ref="O2534">IF(Table2[[#This Row],[modeled?]]," "&amp;_xlfn.TEXTJOIN(" ",FALSE,_xlfn._xlws.FILTER(Table3[subloc_assigned],Table3[name]=Table2[[#This Row],[Protein]],""))&amp;" ","")</f>
        <v/>
      </c>
      <c r="P2534" s="6" t="b">
        <f>OR(ISNUMBER(FIND(" m ",Table2[[#This Row],[loc?]])),ISNUMBER(FIND(" mm ",Table2[[#This Row],[loc?]])))</f>
        <v>0</v>
      </c>
      <c r="Q2534" s="6" t="b">
        <f>AND(OR(ISNUMBER(FIND(" m ",Table2[[#This Row],[loc?]])),ISNUMBER(FIND(" mm ",Table2[[#This Row],[loc?]]))),SUBSTITUTE(SUBSTITUTE(Table2[[#This Row],[loc?]]," m ","")," mm ","")="")</f>
        <v>0</v>
      </c>
      <c r="R2534" s="36" cm="1">
        <f t="array" ref="R2534">AVERAGE(IF(Table2[[#This Row],[Min_aerobic_1]:[Min_aerobic_2]]="NA",0,Table2[[#This Row],[Min_aerobic_1]:[Min_aerobic_2]]))</f>
        <v>1.4923751128928498E-4</v>
      </c>
    </row>
    <row r="2535" spans="1:18" x14ac:dyDescent="0.35">
      <c r="A2535" s="4" t="s">
        <v>7503</v>
      </c>
      <c r="B2535" s="4" t="s">
        <v>7504</v>
      </c>
      <c r="C2535" s="4" t="s">
        <v>7505</v>
      </c>
      <c r="D2535" s="4" t="s">
        <v>19</v>
      </c>
      <c r="E2535" s="4" t="s">
        <v>19</v>
      </c>
      <c r="F2535" s="4" t="s">
        <v>19</v>
      </c>
      <c r="G2535" s="4" t="s">
        <v>19</v>
      </c>
      <c r="H2535" s="6">
        <v>1.9068578175078199E-5</v>
      </c>
      <c r="I2535" s="6">
        <v>1.9998621325569801E-5</v>
      </c>
      <c r="J2535" s="6">
        <v>1.93707400015799E-5</v>
      </c>
      <c r="K2535" s="6">
        <v>2.3782038036682901E-5</v>
      </c>
      <c r="L2535" s="6">
        <v>2.4039676749557799E-5</v>
      </c>
      <c r="M2535" s="6">
        <v>2.4794764464711301E-5</v>
      </c>
      <c r="N2535" s="4" t="b">
        <f>_xlfn.XLOOKUP(Table2[[#This Row],[Protein]],Table3[name],Table3[subloc_assigned],"")&lt;&gt;""</f>
        <v>0</v>
      </c>
      <c r="O2535" s="6" t="str" cm="1">
        <f t="array" ref="O2535">IF(Table2[[#This Row],[modeled?]]," "&amp;_xlfn.TEXTJOIN(" ",FALSE,_xlfn._xlws.FILTER(Table3[subloc_assigned],Table3[name]=Table2[[#This Row],[Protein]],""))&amp;" ","")</f>
        <v/>
      </c>
      <c r="P2535" s="6" t="b">
        <f>OR(ISNUMBER(FIND(" m ",Table2[[#This Row],[loc?]])),ISNUMBER(FIND(" mm ",Table2[[#This Row],[loc?]])))</f>
        <v>0</v>
      </c>
      <c r="Q2535" s="6" t="b">
        <f>AND(OR(ISNUMBER(FIND(" m ",Table2[[#This Row],[loc?]])),ISNUMBER(FIND(" mm ",Table2[[#This Row],[loc?]]))),SUBSTITUTE(SUBSTITUTE(Table2[[#This Row],[loc?]]," m ","")," mm ","")="")</f>
        <v>0</v>
      </c>
      <c r="R2535" s="36" cm="1">
        <f t="array" ref="R2535">AVERAGE(IF(Table2[[#This Row],[Min_aerobic_1]:[Min_aerobic_2]]="NA",0,Table2[[#This Row],[Min_aerobic_1]:[Min_aerobic_2]]))</f>
        <v>0</v>
      </c>
    </row>
    <row r="2536" spans="1:18" x14ac:dyDescent="0.35">
      <c r="A2536" s="4" t="s">
        <v>7506</v>
      </c>
      <c r="B2536" s="4" t="s">
        <v>7507</v>
      </c>
      <c r="C2536" s="4" t="s">
        <v>7508</v>
      </c>
      <c r="D2536" s="6">
        <v>4.2808726930225901E-5</v>
      </c>
      <c r="E2536" s="6">
        <v>3.7890953018103003E-5</v>
      </c>
      <c r="F2536" s="6">
        <v>4.7473242538376797E-5</v>
      </c>
      <c r="G2536" s="6">
        <v>4.6713779139622101E-5</v>
      </c>
      <c r="H2536" s="6">
        <v>9.3318123718819708E-6</v>
      </c>
      <c r="I2536" s="6">
        <v>9.4759850556760001E-6</v>
      </c>
      <c r="J2536" s="6">
        <v>1.0765243652337401E-5</v>
      </c>
      <c r="K2536" s="6">
        <v>9.6480496956961393E-6</v>
      </c>
      <c r="L2536" s="6">
        <v>1.09029314961988E-5</v>
      </c>
      <c r="M2536" s="6">
        <v>9.5582270267181906E-6</v>
      </c>
      <c r="N2536" s="4" t="b">
        <f>_xlfn.XLOOKUP(Table2[[#This Row],[Protein]],Table3[name],Table3[subloc_assigned],"")&lt;&gt;""</f>
        <v>1</v>
      </c>
      <c r="O2536" s="6" t="str" cm="1">
        <f t="array" ref="O2536">IF(Table2[[#This Row],[modeled?]]," "&amp;_xlfn.TEXTJOIN(" ",FALSE,_xlfn._xlws.FILTER(Table3[subloc_assigned],Table3[name]=Table2[[#This Row],[Protein]],""))&amp;" ","")</f>
        <v xml:space="preserve"> rm </v>
      </c>
      <c r="P2536" s="6" t="b">
        <f>OR(ISNUMBER(FIND(" m ",Table2[[#This Row],[loc?]])),ISNUMBER(FIND(" mm ",Table2[[#This Row],[loc?]])))</f>
        <v>0</v>
      </c>
      <c r="Q2536" s="6" t="b">
        <f>AND(OR(ISNUMBER(FIND(" m ",Table2[[#This Row],[loc?]])),ISNUMBER(FIND(" mm ",Table2[[#This Row],[loc?]]))),SUBSTITUTE(SUBSTITUTE(Table2[[#This Row],[loc?]]," m ","")," mm ","")="")</f>
        <v>0</v>
      </c>
      <c r="R2536" s="36" cm="1">
        <f t="array" ref="R2536">AVERAGE(IF(Table2[[#This Row],[Min_aerobic_1]:[Min_aerobic_2]]="NA",0,Table2[[#This Row],[Min_aerobic_1]:[Min_aerobic_2]]))</f>
        <v>4.0349839974164452E-5</v>
      </c>
    </row>
    <row r="2537" spans="1:18" x14ac:dyDescent="0.35">
      <c r="A2537" s="4" t="s">
        <v>7509</v>
      </c>
      <c r="B2537" s="4" t="s">
        <v>7510</v>
      </c>
      <c r="C2537" s="4" t="s">
        <v>7511</v>
      </c>
      <c r="D2537" s="6">
        <v>1.28597101370914E-5</v>
      </c>
      <c r="E2537" s="6">
        <v>1.14047332159106E-5</v>
      </c>
      <c r="F2537" s="6">
        <v>1.2838166258813699E-5</v>
      </c>
      <c r="G2537" s="6">
        <v>1.3480315993932301E-5</v>
      </c>
      <c r="H2537" s="6">
        <v>9.7186512033917603E-6</v>
      </c>
      <c r="I2537" s="6">
        <v>9.9504601460871401E-6</v>
      </c>
      <c r="J2537" s="6">
        <v>1.0069857919207301E-5</v>
      </c>
      <c r="K2537" s="6">
        <v>9.6182991269416494E-6</v>
      </c>
      <c r="L2537" s="6">
        <v>1.0856604694131399E-5</v>
      </c>
      <c r="M2537" s="6">
        <v>1.0477214062589499E-5</v>
      </c>
      <c r="N2537" s="4" t="b">
        <f>_xlfn.XLOOKUP(Table2[[#This Row],[Protein]],Table3[name],Table3[subloc_assigned],"")&lt;&gt;""</f>
        <v>0</v>
      </c>
      <c r="O2537" s="6" t="str" cm="1">
        <f t="array" ref="O2537">IF(Table2[[#This Row],[modeled?]]," "&amp;_xlfn.TEXTJOIN(" ",FALSE,_xlfn._xlws.FILTER(Table3[subloc_assigned],Table3[name]=Table2[[#This Row],[Protein]],""))&amp;" ","")</f>
        <v/>
      </c>
      <c r="P2537" s="6" t="b">
        <f>OR(ISNUMBER(FIND(" m ",Table2[[#This Row],[loc?]])),ISNUMBER(FIND(" mm ",Table2[[#This Row],[loc?]])))</f>
        <v>0</v>
      </c>
      <c r="Q2537" s="6" t="b">
        <f>AND(OR(ISNUMBER(FIND(" m ",Table2[[#This Row],[loc?]])),ISNUMBER(FIND(" mm ",Table2[[#This Row],[loc?]]))),SUBSTITUTE(SUBSTITUTE(Table2[[#This Row],[loc?]]," m ","")," mm ","")="")</f>
        <v>0</v>
      </c>
      <c r="R2537" s="36" cm="1">
        <f t="array" ref="R2537">AVERAGE(IF(Table2[[#This Row],[Min_aerobic_1]:[Min_aerobic_2]]="NA",0,Table2[[#This Row],[Min_aerobic_1]:[Min_aerobic_2]]))</f>
        <v>1.2132221676501E-5</v>
      </c>
    </row>
    <row r="2538" spans="1:18" x14ac:dyDescent="0.35">
      <c r="A2538" s="4" t="s">
        <v>7512</v>
      </c>
      <c r="B2538" s="4" t="s">
        <v>7513</v>
      </c>
      <c r="C2538" s="4" t="s">
        <v>7514</v>
      </c>
      <c r="D2538" s="4">
        <v>1.02798861982955E-3</v>
      </c>
      <c r="E2538" s="4">
        <v>9.0739635298724196E-4</v>
      </c>
      <c r="F2538" s="4">
        <v>1.09224458730981E-3</v>
      </c>
      <c r="G2538" s="4">
        <v>1.1095926929032701E-3</v>
      </c>
      <c r="H2538" s="4">
        <v>6.5729623136643895E-4</v>
      </c>
      <c r="I2538" s="4">
        <v>6.8216085734469699E-4</v>
      </c>
      <c r="J2538" s="4">
        <v>6.8363645636655896E-4</v>
      </c>
      <c r="K2538" s="4">
        <v>7.0924693110025405E-4</v>
      </c>
      <c r="L2538" s="4">
        <v>7.6380084006172399E-4</v>
      </c>
      <c r="M2538" s="4">
        <v>7.6347442329249198E-4</v>
      </c>
      <c r="N2538" s="4" t="b">
        <f>_xlfn.XLOOKUP(Table2[[#This Row],[Protein]],Table3[name],Table3[subloc_assigned],"")&lt;&gt;""</f>
        <v>0</v>
      </c>
      <c r="O2538" s="6" t="str" cm="1">
        <f t="array" ref="O2538">IF(Table2[[#This Row],[modeled?]]," "&amp;_xlfn.TEXTJOIN(" ",FALSE,_xlfn._xlws.FILTER(Table3[subloc_assigned],Table3[name]=Table2[[#This Row],[Protein]],""))&amp;" ","")</f>
        <v/>
      </c>
      <c r="P2538" s="6" t="b">
        <f>OR(ISNUMBER(FIND(" m ",Table2[[#This Row],[loc?]])),ISNUMBER(FIND(" mm ",Table2[[#This Row],[loc?]])))</f>
        <v>0</v>
      </c>
      <c r="Q2538" s="6" t="b">
        <f>AND(OR(ISNUMBER(FIND(" m ",Table2[[#This Row],[loc?]])),ISNUMBER(FIND(" mm ",Table2[[#This Row],[loc?]]))),SUBSTITUTE(SUBSTITUTE(Table2[[#This Row],[loc?]]," m ","")," mm ","")="")</f>
        <v>0</v>
      </c>
      <c r="R2538" s="36" cm="1">
        <f t="array" ref="R2538">AVERAGE(IF(Table2[[#This Row],[Min_aerobic_1]:[Min_aerobic_2]]="NA",0,Table2[[#This Row],[Min_aerobic_1]:[Min_aerobic_2]]))</f>
        <v>9.6769248640839601E-4</v>
      </c>
    </row>
    <row r="2539" spans="1:18" x14ac:dyDescent="0.35">
      <c r="A2539" s="4" t="s">
        <v>7515</v>
      </c>
      <c r="B2539" s="4" t="s">
        <v>7516</v>
      </c>
      <c r="C2539" s="4" t="s">
        <v>7517</v>
      </c>
      <c r="D2539" s="6">
        <v>2.3401210864366098E-6</v>
      </c>
      <c r="E2539" s="6">
        <v>1.8766929707074799E-6</v>
      </c>
      <c r="F2539" s="6">
        <v>2.2169863785947298E-6</v>
      </c>
      <c r="G2539" s="6">
        <v>2.1511618034643302E-6</v>
      </c>
      <c r="H2539" s="6">
        <v>9.8430154013297901E-7</v>
      </c>
      <c r="I2539" s="6">
        <v>8.8357713668762205E-7</v>
      </c>
      <c r="J2539" s="6">
        <v>8.7231696650224503E-7</v>
      </c>
      <c r="K2539" s="6">
        <v>1.01295961079264E-6</v>
      </c>
      <c r="L2539" s="6">
        <v>1.1688154237512899E-6</v>
      </c>
      <c r="M2539" s="6">
        <v>1.06987940367056E-6</v>
      </c>
      <c r="N2539" s="4" t="b">
        <f>_xlfn.XLOOKUP(Table2[[#This Row],[Protein]],Table3[name],Table3[subloc_assigned],"")&lt;&gt;""</f>
        <v>1</v>
      </c>
      <c r="O2539" s="6" t="str" cm="1">
        <f t="array" ref="O2539">IF(Table2[[#This Row],[modeled?]]," "&amp;_xlfn.TEXTJOIN(" ",FALSE,_xlfn._xlws.FILTER(Table3[subloc_assigned],Table3[name]=Table2[[#This Row],[Protein]],""))&amp;" ","")</f>
        <v xml:space="preserve"> n </v>
      </c>
      <c r="P2539" s="6" t="b">
        <f>OR(ISNUMBER(FIND(" m ",Table2[[#This Row],[loc?]])),ISNUMBER(FIND(" mm ",Table2[[#This Row],[loc?]])))</f>
        <v>0</v>
      </c>
      <c r="Q2539" s="6" t="b">
        <f>AND(OR(ISNUMBER(FIND(" m ",Table2[[#This Row],[loc?]])),ISNUMBER(FIND(" mm ",Table2[[#This Row],[loc?]]))),SUBSTITUTE(SUBSTITUTE(Table2[[#This Row],[loc?]]," m ","")," mm ","")="")</f>
        <v>0</v>
      </c>
      <c r="R2539" s="36" cm="1">
        <f t="array" ref="R2539">AVERAGE(IF(Table2[[#This Row],[Min_aerobic_1]:[Min_aerobic_2]]="NA",0,Table2[[#This Row],[Min_aerobic_1]:[Min_aerobic_2]]))</f>
        <v>2.1084070285720451E-6</v>
      </c>
    </row>
    <row r="2540" spans="1:18" x14ac:dyDescent="0.35">
      <c r="A2540" s="4" t="s">
        <v>7518</v>
      </c>
      <c r="B2540" s="4" t="s">
        <v>7519</v>
      </c>
      <c r="C2540" s="4" t="s">
        <v>7520</v>
      </c>
      <c r="D2540" s="4" t="s">
        <v>19</v>
      </c>
      <c r="E2540" s="4" t="s">
        <v>19</v>
      </c>
      <c r="F2540" s="4" t="s">
        <v>19</v>
      </c>
      <c r="G2540" s="4" t="s">
        <v>19</v>
      </c>
      <c r="H2540" s="6">
        <v>6.8247487283491703E-7</v>
      </c>
      <c r="I2540" s="6">
        <v>7.47043854815594E-7</v>
      </c>
      <c r="J2540" s="6">
        <v>6.6117584317625798E-7</v>
      </c>
      <c r="K2540" s="6">
        <v>6.4753919577629895E-7</v>
      </c>
      <c r="L2540" s="6">
        <v>7.2456840183722002E-7</v>
      </c>
      <c r="M2540" s="6">
        <v>6.4041622861521299E-7</v>
      </c>
      <c r="N2540" s="4" t="b">
        <f>_xlfn.XLOOKUP(Table2[[#This Row],[Protein]],Table3[name],Table3[subloc_assigned],"")&lt;&gt;""</f>
        <v>1</v>
      </c>
      <c r="O2540" s="6" t="str" cm="1">
        <f t="array" ref="O2540">IF(Table2[[#This Row],[modeled?]]," "&amp;_xlfn.TEXTJOIN(" ",FALSE,_xlfn._xlws.FILTER(Table3[subloc_assigned],Table3[name]=Table2[[#This Row],[Protein]],""))&amp;" ","")</f>
        <v xml:space="preserve"> n </v>
      </c>
      <c r="P2540" s="6" t="b">
        <f>OR(ISNUMBER(FIND(" m ",Table2[[#This Row],[loc?]])),ISNUMBER(FIND(" mm ",Table2[[#This Row],[loc?]])))</f>
        <v>0</v>
      </c>
      <c r="Q2540" s="6" t="b">
        <f>AND(OR(ISNUMBER(FIND(" m ",Table2[[#This Row],[loc?]])),ISNUMBER(FIND(" mm ",Table2[[#This Row],[loc?]]))),SUBSTITUTE(SUBSTITUTE(Table2[[#This Row],[loc?]]," m ","")," mm ","")="")</f>
        <v>0</v>
      </c>
      <c r="R2540" s="36" cm="1">
        <f t="array" ref="R2540">AVERAGE(IF(Table2[[#This Row],[Min_aerobic_1]:[Min_aerobic_2]]="NA",0,Table2[[#This Row],[Min_aerobic_1]:[Min_aerobic_2]]))</f>
        <v>0</v>
      </c>
    </row>
    <row r="2541" spans="1:18" x14ac:dyDescent="0.35">
      <c r="A2541" s="4" t="s">
        <v>7521</v>
      </c>
      <c r="B2541" s="4" t="s">
        <v>7522</v>
      </c>
      <c r="C2541" s="4" t="s">
        <v>7523</v>
      </c>
      <c r="D2541" s="4">
        <v>3.2655135619857602E-4</v>
      </c>
      <c r="E2541" s="4">
        <v>2.9960539981172999E-4</v>
      </c>
      <c r="F2541" s="4">
        <v>4.51268219793463E-4</v>
      </c>
      <c r="G2541" s="4">
        <v>4.5659239685745198E-4</v>
      </c>
      <c r="H2541" s="4">
        <v>2.85758586667612E-4</v>
      </c>
      <c r="I2541" s="4">
        <v>2.95793757139921E-4</v>
      </c>
      <c r="J2541" s="4">
        <v>2.7478168977068901E-4</v>
      </c>
      <c r="K2541" s="4">
        <v>3.4320268082711699E-4</v>
      </c>
      <c r="L2541" s="4">
        <v>3.7505564200436201E-4</v>
      </c>
      <c r="M2541" s="4">
        <v>3.63788475193083E-4</v>
      </c>
      <c r="N2541" s="4" t="b">
        <f>_xlfn.XLOOKUP(Table2[[#This Row],[Protein]],Table3[name],Table3[subloc_assigned],"")&lt;&gt;""</f>
        <v>0</v>
      </c>
      <c r="O2541" s="6" t="str" cm="1">
        <f t="array" ref="O2541">IF(Table2[[#This Row],[modeled?]]," "&amp;_xlfn.TEXTJOIN(" ",FALSE,_xlfn._xlws.FILTER(Table3[subloc_assigned],Table3[name]=Table2[[#This Row],[Protein]],""))&amp;" ","")</f>
        <v/>
      </c>
      <c r="P2541" s="6" t="b">
        <f>OR(ISNUMBER(FIND(" m ",Table2[[#This Row],[loc?]])),ISNUMBER(FIND(" mm ",Table2[[#This Row],[loc?]])))</f>
        <v>0</v>
      </c>
      <c r="Q2541" s="6" t="b">
        <f>AND(OR(ISNUMBER(FIND(" m ",Table2[[#This Row],[loc?]])),ISNUMBER(FIND(" mm ",Table2[[#This Row],[loc?]]))),SUBSTITUTE(SUBSTITUTE(Table2[[#This Row],[loc?]]," m ","")," mm ","")="")</f>
        <v>0</v>
      </c>
      <c r="R2541" s="36" cm="1">
        <f t="array" ref="R2541">AVERAGE(IF(Table2[[#This Row],[Min_aerobic_1]:[Min_aerobic_2]]="NA",0,Table2[[#This Row],[Min_aerobic_1]:[Min_aerobic_2]]))</f>
        <v>3.13078378005153E-4</v>
      </c>
    </row>
    <row r="2542" spans="1:18" x14ac:dyDescent="0.35">
      <c r="A2542" s="4" t="s">
        <v>7524</v>
      </c>
      <c r="B2542" s="4" t="s">
        <v>7525</v>
      </c>
      <c r="C2542" s="4" t="s">
        <v>7526</v>
      </c>
      <c r="D2542" s="6">
        <v>2.33318672719225E-6</v>
      </c>
      <c r="E2542" s="6">
        <v>2.2130332465565599E-6</v>
      </c>
      <c r="F2542" s="6">
        <v>2.5989691730699102E-6</v>
      </c>
      <c r="G2542" s="6">
        <v>2.7277497391702501E-6</v>
      </c>
      <c r="H2542" s="6">
        <v>1.2891696622444699E-6</v>
      </c>
      <c r="I2542" s="6">
        <v>1.31024497327106E-6</v>
      </c>
      <c r="J2542" s="6">
        <v>1.30464466413014E-6</v>
      </c>
      <c r="K2542" s="6">
        <v>1.7134610815345201E-6</v>
      </c>
      <c r="L2542" s="6">
        <v>1.5243192351696901E-6</v>
      </c>
      <c r="M2542" s="6">
        <v>1.53900426039393E-6</v>
      </c>
      <c r="N2542" s="4" t="b">
        <f>_xlfn.XLOOKUP(Table2[[#This Row],[Protein]],Table3[name],Table3[subloc_assigned],"")&lt;&gt;""</f>
        <v>0</v>
      </c>
      <c r="O2542" s="6" t="str" cm="1">
        <f t="array" ref="O2542">IF(Table2[[#This Row],[modeled?]]," "&amp;_xlfn.TEXTJOIN(" ",FALSE,_xlfn._xlws.FILTER(Table3[subloc_assigned],Table3[name]=Table2[[#This Row],[Protein]],""))&amp;" ","")</f>
        <v/>
      </c>
      <c r="P2542" s="6" t="b">
        <f>OR(ISNUMBER(FIND(" m ",Table2[[#This Row],[loc?]])),ISNUMBER(FIND(" mm ",Table2[[#This Row],[loc?]])))</f>
        <v>0</v>
      </c>
      <c r="Q2542" s="6" t="b">
        <f>AND(OR(ISNUMBER(FIND(" m ",Table2[[#This Row],[loc?]])),ISNUMBER(FIND(" mm ",Table2[[#This Row],[loc?]]))),SUBSTITUTE(SUBSTITUTE(Table2[[#This Row],[loc?]]," m ","")," mm ","")="")</f>
        <v>0</v>
      </c>
      <c r="R2542" s="36" cm="1">
        <f t="array" ref="R2542">AVERAGE(IF(Table2[[#This Row],[Min_aerobic_1]:[Min_aerobic_2]]="NA",0,Table2[[#This Row],[Min_aerobic_1]:[Min_aerobic_2]]))</f>
        <v>2.2731099868744047E-6</v>
      </c>
    </row>
    <row r="2543" spans="1:18" x14ac:dyDescent="0.35">
      <c r="A2543" s="4" t="s">
        <v>7527</v>
      </c>
      <c r="B2543" s="4" t="s">
        <v>7528</v>
      </c>
      <c r="C2543" s="4" t="s">
        <v>7529</v>
      </c>
      <c r="D2543" s="6">
        <v>1.42924819914225E-5</v>
      </c>
      <c r="E2543" s="6">
        <v>1.17028629768607E-5</v>
      </c>
      <c r="F2543" s="6">
        <v>1.9369051558038099E-5</v>
      </c>
      <c r="G2543" s="6">
        <v>1.92329411778008E-5</v>
      </c>
      <c r="H2543" s="6">
        <v>4.1379062408874399E-5</v>
      </c>
      <c r="I2543" s="6">
        <v>4.3178099757371301E-5</v>
      </c>
      <c r="J2543" s="6">
        <v>4.7075643316572999E-5</v>
      </c>
      <c r="K2543" s="6">
        <v>4.65088188560492E-5</v>
      </c>
      <c r="L2543" s="6">
        <v>5.2565775177820502E-5</v>
      </c>
      <c r="M2543" s="6">
        <v>5.1526296337413302E-5</v>
      </c>
      <c r="N2543" s="4" t="b">
        <f>_xlfn.XLOOKUP(Table2[[#This Row],[Protein]],Table3[name],Table3[subloc_assigned],"")&lt;&gt;""</f>
        <v>0</v>
      </c>
      <c r="O2543" s="6" t="str" cm="1">
        <f t="array" ref="O2543">IF(Table2[[#This Row],[modeled?]]," "&amp;_xlfn.TEXTJOIN(" ",FALSE,_xlfn._xlws.FILTER(Table3[subloc_assigned],Table3[name]=Table2[[#This Row],[Protein]],""))&amp;" ","")</f>
        <v/>
      </c>
      <c r="P2543" s="6" t="b">
        <f>OR(ISNUMBER(FIND(" m ",Table2[[#This Row],[loc?]])),ISNUMBER(FIND(" mm ",Table2[[#This Row],[loc?]])))</f>
        <v>0</v>
      </c>
      <c r="Q2543" s="6" t="b">
        <f>AND(OR(ISNUMBER(FIND(" m ",Table2[[#This Row],[loc?]])),ISNUMBER(FIND(" mm ",Table2[[#This Row],[loc?]]))),SUBSTITUTE(SUBSTITUTE(Table2[[#This Row],[loc?]]," m ","")," mm ","")="")</f>
        <v>0</v>
      </c>
      <c r="R2543" s="36" cm="1">
        <f t="array" ref="R2543">AVERAGE(IF(Table2[[#This Row],[Min_aerobic_1]:[Min_aerobic_2]]="NA",0,Table2[[#This Row],[Min_aerobic_1]:[Min_aerobic_2]]))</f>
        <v>1.2997672484141599E-5</v>
      </c>
    </row>
    <row r="2544" spans="1:18" x14ac:dyDescent="0.35">
      <c r="A2544" s="4" t="s">
        <v>7530</v>
      </c>
      <c r="B2544" s="4" t="s">
        <v>7531</v>
      </c>
      <c r="C2544" s="4" t="s">
        <v>7532</v>
      </c>
      <c r="D2544" s="6">
        <v>1.01433147127471E-5</v>
      </c>
      <c r="E2544" s="6">
        <v>9.2605442383415299E-6</v>
      </c>
      <c r="F2544" s="6">
        <v>1.25433402676115E-5</v>
      </c>
      <c r="G2544" s="6">
        <v>1.3125776089321699E-5</v>
      </c>
      <c r="H2544" s="4" t="s">
        <v>19</v>
      </c>
      <c r="I2544" s="4" t="s">
        <v>19</v>
      </c>
      <c r="J2544" s="4" t="s">
        <v>19</v>
      </c>
      <c r="K2544" s="4" t="s">
        <v>19</v>
      </c>
      <c r="L2544" s="4" t="s">
        <v>19</v>
      </c>
      <c r="M2544" s="4" t="s">
        <v>19</v>
      </c>
      <c r="N2544" s="4" t="b">
        <f>_xlfn.XLOOKUP(Table2[[#This Row],[Protein]],Table3[name],Table3[subloc_assigned],"")&lt;&gt;""</f>
        <v>0</v>
      </c>
      <c r="O2544" s="6" t="str" cm="1">
        <f t="array" ref="O2544">IF(Table2[[#This Row],[modeled?]]," "&amp;_xlfn.TEXTJOIN(" ",FALSE,_xlfn._xlws.FILTER(Table3[subloc_assigned],Table3[name]=Table2[[#This Row],[Protein]],""))&amp;" ","")</f>
        <v/>
      </c>
      <c r="P2544" s="6" t="b">
        <f>OR(ISNUMBER(FIND(" m ",Table2[[#This Row],[loc?]])),ISNUMBER(FIND(" mm ",Table2[[#This Row],[loc?]])))</f>
        <v>0</v>
      </c>
      <c r="Q2544" s="6" t="b">
        <f>AND(OR(ISNUMBER(FIND(" m ",Table2[[#This Row],[loc?]])),ISNUMBER(FIND(" mm ",Table2[[#This Row],[loc?]]))),SUBSTITUTE(SUBSTITUTE(Table2[[#This Row],[loc?]]," m ","")," mm ","")="")</f>
        <v>0</v>
      </c>
      <c r="R2544" s="36" cm="1">
        <f t="array" ref="R2544">AVERAGE(IF(Table2[[#This Row],[Min_aerobic_1]:[Min_aerobic_2]]="NA",0,Table2[[#This Row],[Min_aerobic_1]:[Min_aerobic_2]]))</f>
        <v>9.7019294755443158E-6</v>
      </c>
    </row>
    <row r="2545" spans="1:18" x14ac:dyDescent="0.35">
      <c r="A2545" s="4" t="s">
        <v>7533</v>
      </c>
      <c r="B2545" s="4" t="s">
        <v>7534</v>
      </c>
      <c r="C2545" s="4" t="s">
        <v>7534</v>
      </c>
      <c r="D2545" s="4">
        <v>2.9296256269888197E-4</v>
      </c>
      <c r="E2545" s="4">
        <v>2.7426515838540998E-4</v>
      </c>
      <c r="F2545" s="4">
        <v>3.0497491062800899E-4</v>
      </c>
      <c r="G2545" s="4">
        <v>3.1012624926499198E-4</v>
      </c>
      <c r="H2545" s="4">
        <v>2.03141883256113E-4</v>
      </c>
      <c r="I2545" s="4">
        <v>2.0938820174032499E-4</v>
      </c>
      <c r="J2545" s="4">
        <v>2.05195471263673E-4</v>
      </c>
      <c r="K2545" s="4">
        <v>2.32026575334025E-4</v>
      </c>
      <c r="L2545" s="4">
        <v>2.3331828384328001E-4</v>
      </c>
      <c r="M2545" s="4">
        <v>2.3779089603845601E-4</v>
      </c>
      <c r="N2545" s="4" t="b">
        <f>_xlfn.XLOOKUP(Table2[[#This Row],[Protein]],Table3[name],Table3[subloc_assigned],"")&lt;&gt;""</f>
        <v>0</v>
      </c>
      <c r="O2545" s="6" t="str" cm="1">
        <f t="array" ref="O2545">IF(Table2[[#This Row],[modeled?]]," "&amp;_xlfn.TEXTJOIN(" ",FALSE,_xlfn._xlws.FILTER(Table3[subloc_assigned],Table3[name]=Table2[[#This Row],[Protein]],""))&amp;" ","")</f>
        <v/>
      </c>
      <c r="P2545" s="6" t="b">
        <f>OR(ISNUMBER(FIND(" m ",Table2[[#This Row],[loc?]])),ISNUMBER(FIND(" mm ",Table2[[#This Row],[loc?]])))</f>
        <v>0</v>
      </c>
      <c r="Q2545" s="6" t="b">
        <f>AND(OR(ISNUMBER(FIND(" m ",Table2[[#This Row],[loc?]])),ISNUMBER(FIND(" mm ",Table2[[#This Row],[loc?]]))),SUBSTITUTE(SUBSTITUTE(Table2[[#This Row],[loc?]]," m ","")," mm ","")="")</f>
        <v>0</v>
      </c>
      <c r="R2545" s="36" cm="1">
        <f t="array" ref="R2545">AVERAGE(IF(Table2[[#This Row],[Min_aerobic_1]:[Min_aerobic_2]]="NA",0,Table2[[#This Row],[Min_aerobic_1]:[Min_aerobic_2]]))</f>
        <v>2.8361386054214595E-4</v>
      </c>
    </row>
    <row r="2546" spans="1:18" x14ac:dyDescent="0.35">
      <c r="A2546" s="4" t="s">
        <v>7535</v>
      </c>
      <c r="B2546" s="4" t="s">
        <v>7536</v>
      </c>
      <c r="C2546" s="4" t="s">
        <v>7537</v>
      </c>
      <c r="D2546" s="6">
        <v>1.71416541474392E-5</v>
      </c>
      <c r="E2546" s="6">
        <v>1.9784529850389701E-5</v>
      </c>
      <c r="F2546" s="6">
        <v>2.1564463891779501E-5</v>
      </c>
      <c r="G2546" s="6">
        <v>2.2162231162778198E-5</v>
      </c>
      <c r="H2546" s="4" t="s">
        <v>19</v>
      </c>
      <c r="I2546" s="4" t="s">
        <v>19</v>
      </c>
      <c r="J2546" s="4" t="s">
        <v>19</v>
      </c>
      <c r="K2546" s="4" t="s">
        <v>19</v>
      </c>
      <c r="L2546" s="4" t="s">
        <v>19</v>
      </c>
      <c r="M2546" s="4" t="s">
        <v>19</v>
      </c>
      <c r="N2546" s="4" t="b">
        <f>_xlfn.XLOOKUP(Table2[[#This Row],[Protein]],Table3[name],Table3[subloc_assigned],"")&lt;&gt;""</f>
        <v>1</v>
      </c>
      <c r="O2546" s="6" t="str" cm="1">
        <f t="array" ref="O2546">IF(Table2[[#This Row],[modeled?]]," "&amp;_xlfn.TEXTJOIN(" ",FALSE,_xlfn._xlws.FILTER(Table3[subloc_assigned],Table3[name]=Table2[[#This Row],[Protein]],""))&amp;" ","")</f>
        <v xml:space="preserve"> m </v>
      </c>
      <c r="P2546" s="6" t="b">
        <f>OR(ISNUMBER(FIND(" m ",Table2[[#This Row],[loc?]])),ISNUMBER(FIND(" mm ",Table2[[#This Row],[loc?]])))</f>
        <v>1</v>
      </c>
      <c r="Q2546" s="6" t="b">
        <f>AND(OR(ISNUMBER(FIND(" m ",Table2[[#This Row],[loc?]])),ISNUMBER(FIND(" mm ",Table2[[#This Row],[loc?]]))),SUBSTITUTE(SUBSTITUTE(Table2[[#This Row],[loc?]]," m ","")," mm ","")="")</f>
        <v>1</v>
      </c>
      <c r="R2546" s="36" cm="1">
        <f t="array" ref="R2546">AVERAGE(IF(Table2[[#This Row],[Min_aerobic_1]:[Min_aerobic_2]]="NA",0,Table2[[#This Row],[Min_aerobic_1]:[Min_aerobic_2]]))</f>
        <v>1.846309199891445E-5</v>
      </c>
    </row>
    <row r="2547" spans="1:18" x14ac:dyDescent="0.35">
      <c r="A2547" s="4" t="s">
        <v>7538</v>
      </c>
      <c r="B2547" s="4" t="s">
        <v>7539</v>
      </c>
      <c r="C2547" s="4" t="s">
        <v>7540</v>
      </c>
      <c r="D2547" s="6">
        <v>1.2728414539114001E-6</v>
      </c>
      <c r="E2547" s="6">
        <v>1.3221970150796699E-6</v>
      </c>
      <c r="F2547" s="6">
        <v>1.615640488471E-6</v>
      </c>
      <c r="G2547" s="6">
        <v>1.6097607770774899E-6</v>
      </c>
      <c r="H2547" s="6">
        <v>1.39364589645186E-6</v>
      </c>
      <c r="I2547" s="6">
        <v>1.4180558396756799E-6</v>
      </c>
      <c r="J2547" s="6">
        <v>1.53177250587766E-6</v>
      </c>
      <c r="K2547" s="6">
        <v>1.7100254510080299E-6</v>
      </c>
      <c r="L2547" s="6">
        <v>1.92738729022597E-6</v>
      </c>
      <c r="M2547" s="6">
        <v>1.9166744763693499E-6</v>
      </c>
      <c r="N2547" s="4" t="b">
        <f>_xlfn.XLOOKUP(Table2[[#This Row],[Protein]],Table3[name],Table3[subloc_assigned],"")&lt;&gt;""</f>
        <v>0</v>
      </c>
      <c r="O2547" s="6" t="str" cm="1">
        <f t="array" ref="O2547">IF(Table2[[#This Row],[modeled?]]," "&amp;_xlfn.TEXTJOIN(" ",FALSE,_xlfn._xlws.FILTER(Table3[subloc_assigned],Table3[name]=Table2[[#This Row],[Protein]],""))&amp;" ","")</f>
        <v/>
      </c>
      <c r="P2547" s="6" t="b">
        <f>OR(ISNUMBER(FIND(" m ",Table2[[#This Row],[loc?]])),ISNUMBER(FIND(" mm ",Table2[[#This Row],[loc?]])))</f>
        <v>0</v>
      </c>
      <c r="Q2547" s="6" t="b">
        <f>AND(OR(ISNUMBER(FIND(" m ",Table2[[#This Row],[loc?]])),ISNUMBER(FIND(" mm ",Table2[[#This Row],[loc?]]))),SUBSTITUTE(SUBSTITUTE(Table2[[#This Row],[loc?]]," m ","")," mm ","")="")</f>
        <v>0</v>
      </c>
      <c r="R2547" s="36" cm="1">
        <f t="array" ref="R2547">AVERAGE(IF(Table2[[#This Row],[Min_aerobic_1]:[Min_aerobic_2]]="NA",0,Table2[[#This Row],[Min_aerobic_1]:[Min_aerobic_2]]))</f>
        <v>1.297519234495535E-6</v>
      </c>
    </row>
    <row r="2548" spans="1:18" x14ac:dyDescent="0.35">
      <c r="A2548" s="4" t="s">
        <v>7541</v>
      </c>
      <c r="B2548" s="4" t="s">
        <v>7542</v>
      </c>
      <c r="C2548" s="4" t="s">
        <v>7543</v>
      </c>
      <c r="D2548" s="6">
        <v>6.7142612291069702E-6</v>
      </c>
      <c r="E2548" s="6">
        <v>5.2026178721456096E-6</v>
      </c>
      <c r="F2548" s="6">
        <v>6.8569709333168404E-6</v>
      </c>
      <c r="G2548" s="6">
        <v>7.0544087918058502E-6</v>
      </c>
      <c r="H2548" s="6">
        <v>9.2902051826188092E-6</v>
      </c>
      <c r="I2548" s="6">
        <v>8.3911870417636808E-6</v>
      </c>
      <c r="J2548" s="6">
        <v>9.2006872451761592E-6</v>
      </c>
      <c r="K2548" s="6">
        <v>8.7062883144211801E-6</v>
      </c>
      <c r="L2548" s="6">
        <v>8.5482014829111896E-6</v>
      </c>
      <c r="M2548" s="6">
        <v>8.83619408996843E-6</v>
      </c>
      <c r="N2548" s="4" t="b">
        <f>_xlfn.XLOOKUP(Table2[[#This Row],[Protein]],Table3[name],Table3[subloc_assigned],"")&lt;&gt;""</f>
        <v>1</v>
      </c>
      <c r="O2548" s="6" t="str" cm="1">
        <f t="array" ref="O2548">IF(Table2[[#This Row],[modeled?]]," "&amp;_xlfn.TEXTJOIN(" ",FALSE,_xlfn._xlws.FILTER(Table3[subloc_assigned],Table3[name]=Table2[[#This Row],[Protein]],""))&amp;" ","")</f>
        <v xml:space="preserve"> c </v>
      </c>
      <c r="P2548" s="6" t="b">
        <f>OR(ISNUMBER(FIND(" m ",Table2[[#This Row],[loc?]])),ISNUMBER(FIND(" mm ",Table2[[#This Row],[loc?]])))</f>
        <v>0</v>
      </c>
      <c r="Q2548" s="6" t="b">
        <f>AND(OR(ISNUMBER(FIND(" m ",Table2[[#This Row],[loc?]])),ISNUMBER(FIND(" mm ",Table2[[#This Row],[loc?]]))),SUBSTITUTE(SUBSTITUTE(Table2[[#This Row],[loc?]]," m ","")," mm ","")="")</f>
        <v>0</v>
      </c>
      <c r="R2548" s="36" cm="1">
        <f t="array" ref="R2548">AVERAGE(IF(Table2[[#This Row],[Min_aerobic_1]:[Min_aerobic_2]]="NA",0,Table2[[#This Row],[Min_aerobic_1]:[Min_aerobic_2]]))</f>
        <v>5.9584395506262903E-6</v>
      </c>
    </row>
    <row r="2549" spans="1:18" x14ac:dyDescent="0.35">
      <c r="A2549" s="4" t="s">
        <v>7544</v>
      </c>
      <c r="B2549" s="4" t="s">
        <v>7545</v>
      </c>
      <c r="C2549" s="4" t="s">
        <v>7546</v>
      </c>
      <c r="D2549" s="4" t="s">
        <v>19</v>
      </c>
      <c r="E2549" s="4" t="s">
        <v>19</v>
      </c>
      <c r="F2549" s="4" t="s">
        <v>19</v>
      </c>
      <c r="G2549" s="4" t="s">
        <v>19</v>
      </c>
      <c r="H2549" s="6">
        <v>6.72680356954614E-6</v>
      </c>
      <c r="I2549" s="6">
        <v>7.9538533059372298E-6</v>
      </c>
      <c r="J2549" s="6">
        <v>8.1458404413549098E-6</v>
      </c>
      <c r="K2549" s="6">
        <v>1.08307628387591E-5</v>
      </c>
      <c r="L2549" s="6">
        <v>1.14823041898966E-5</v>
      </c>
      <c r="M2549" s="6">
        <v>1.0696962715208001E-5</v>
      </c>
      <c r="N2549" s="4" t="b">
        <f>_xlfn.XLOOKUP(Table2[[#This Row],[Protein]],Table3[name],Table3[subloc_assigned],"")&lt;&gt;""</f>
        <v>0</v>
      </c>
      <c r="O2549" s="6" t="str" cm="1">
        <f t="array" ref="O2549">IF(Table2[[#This Row],[modeled?]]," "&amp;_xlfn.TEXTJOIN(" ",FALSE,_xlfn._xlws.FILTER(Table3[subloc_assigned],Table3[name]=Table2[[#This Row],[Protein]],""))&amp;" ","")</f>
        <v/>
      </c>
      <c r="P2549" s="6" t="b">
        <f>OR(ISNUMBER(FIND(" m ",Table2[[#This Row],[loc?]])),ISNUMBER(FIND(" mm ",Table2[[#This Row],[loc?]])))</f>
        <v>0</v>
      </c>
      <c r="Q2549" s="6" t="b">
        <f>AND(OR(ISNUMBER(FIND(" m ",Table2[[#This Row],[loc?]])),ISNUMBER(FIND(" mm ",Table2[[#This Row],[loc?]]))),SUBSTITUTE(SUBSTITUTE(Table2[[#This Row],[loc?]]," m ","")," mm ","")="")</f>
        <v>0</v>
      </c>
      <c r="R2549" s="36" cm="1">
        <f t="array" ref="R2549">AVERAGE(IF(Table2[[#This Row],[Min_aerobic_1]:[Min_aerobic_2]]="NA",0,Table2[[#This Row],[Min_aerobic_1]:[Min_aerobic_2]]))</f>
        <v>0</v>
      </c>
    </row>
    <row r="2550" spans="1:18" x14ac:dyDescent="0.35">
      <c r="A2550" s="4" t="s">
        <v>7547</v>
      </c>
      <c r="B2550" s="4" t="s">
        <v>7548</v>
      </c>
      <c r="C2550" s="4" t="s">
        <v>7548</v>
      </c>
      <c r="D2550" s="6">
        <v>2.25263168154254E-5</v>
      </c>
      <c r="E2550" s="6">
        <v>1.9789469741221001E-5</v>
      </c>
      <c r="F2550" s="6">
        <v>2.56902202770429E-5</v>
      </c>
      <c r="G2550" s="6">
        <v>2.49247087726557E-5</v>
      </c>
      <c r="H2550" s="6">
        <v>4.3743569570807E-5</v>
      </c>
      <c r="I2550" s="6">
        <v>3.9491495001203403E-5</v>
      </c>
      <c r="J2550" s="6">
        <v>4.1220611456803499E-5</v>
      </c>
      <c r="K2550" s="6">
        <v>4.3860934573379599E-5</v>
      </c>
      <c r="L2550" s="6">
        <v>4.5549195283745799E-5</v>
      </c>
      <c r="M2550" s="6">
        <v>4.3816584253995399E-5</v>
      </c>
      <c r="N2550" s="4" t="b">
        <f>_xlfn.XLOOKUP(Table2[[#This Row],[Protein]],Table3[name],Table3[subloc_assigned],"")&lt;&gt;""</f>
        <v>0</v>
      </c>
      <c r="O2550" s="6" t="str" cm="1">
        <f t="array" ref="O2550">IF(Table2[[#This Row],[modeled?]]," "&amp;_xlfn.TEXTJOIN(" ",FALSE,_xlfn._xlws.FILTER(Table3[subloc_assigned],Table3[name]=Table2[[#This Row],[Protein]],""))&amp;" ","")</f>
        <v/>
      </c>
      <c r="P2550" s="6" t="b">
        <f>OR(ISNUMBER(FIND(" m ",Table2[[#This Row],[loc?]])),ISNUMBER(FIND(" mm ",Table2[[#This Row],[loc?]])))</f>
        <v>0</v>
      </c>
      <c r="Q2550" s="6" t="b">
        <f>AND(OR(ISNUMBER(FIND(" m ",Table2[[#This Row],[loc?]])),ISNUMBER(FIND(" mm ",Table2[[#This Row],[loc?]]))),SUBSTITUTE(SUBSTITUTE(Table2[[#This Row],[loc?]]," m ","")," mm ","")="")</f>
        <v>0</v>
      </c>
      <c r="R2550" s="36" cm="1">
        <f t="array" ref="R2550">AVERAGE(IF(Table2[[#This Row],[Min_aerobic_1]:[Min_aerobic_2]]="NA",0,Table2[[#This Row],[Min_aerobic_1]:[Min_aerobic_2]]))</f>
        <v>2.1157893278323199E-5</v>
      </c>
    </row>
    <row r="2551" spans="1:18" x14ac:dyDescent="0.35">
      <c r="A2551" s="4" t="s">
        <v>7549</v>
      </c>
      <c r="B2551" s="4" t="s">
        <v>7550</v>
      </c>
      <c r="C2551" s="4" t="s">
        <v>7551</v>
      </c>
      <c r="D2551" s="6">
        <v>5.2650957248849E-5</v>
      </c>
      <c r="E2551" s="6">
        <v>4.1443601939367101E-5</v>
      </c>
      <c r="F2551" s="6">
        <v>5.8169152690619302E-5</v>
      </c>
      <c r="G2551" s="6">
        <v>5.6517619124550802E-5</v>
      </c>
      <c r="H2551" s="6">
        <v>4.5905713397556302E-5</v>
      </c>
      <c r="I2551" s="6">
        <v>4.5751202835770501E-5</v>
      </c>
      <c r="J2551" s="6">
        <v>4.5532103679814697E-5</v>
      </c>
      <c r="K2551" s="6">
        <v>4.6636433559647397E-5</v>
      </c>
      <c r="L2551" s="6">
        <v>5.1857653813187599E-5</v>
      </c>
      <c r="M2551" s="6">
        <v>4.9902917404733402E-5</v>
      </c>
      <c r="N2551" s="4" t="b">
        <f>_xlfn.XLOOKUP(Table2[[#This Row],[Protein]],Table3[name],Table3[subloc_assigned],"")&lt;&gt;""</f>
        <v>0</v>
      </c>
      <c r="O2551" s="6" t="str" cm="1">
        <f t="array" ref="O2551">IF(Table2[[#This Row],[modeled?]]," "&amp;_xlfn.TEXTJOIN(" ",FALSE,_xlfn._xlws.FILTER(Table3[subloc_assigned],Table3[name]=Table2[[#This Row],[Protein]],""))&amp;" ","")</f>
        <v/>
      </c>
      <c r="P2551" s="6" t="b">
        <f>OR(ISNUMBER(FIND(" m ",Table2[[#This Row],[loc?]])),ISNUMBER(FIND(" mm ",Table2[[#This Row],[loc?]])))</f>
        <v>0</v>
      </c>
      <c r="Q2551" s="6" t="b">
        <f>AND(OR(ISNUMBER(FIND(" m ",Table2[[#This Row],[loc?]])),ISNUMBER(FIND(" mm ",Table2[[#This Row],[loc?]]))),SUBSTITUTE(SUBSTITUTE(Table2[[#This Row],[loc?]]," m ","")," mm ","")="")</f>
        <v>0</v>
      </c>
      <c r="R2551" s="36" cm="1">
        <f t="array" ref="R2551">AVERAGE(IF(Table2[[#This Row],[Min_aerobic_1]:[Min_aerobic_2]]="NA",0,Table2[[#This Row],[Min_aerobic_1]:[Min_aerobic_2]]))</f>
        <v>4.7047279594108051E-5</v>
      </c>
    </row>
    <row r="2552" spans="1:18" x14ac:dyDescent="0.35">
      <c r="A2552" s="4" t="s">
        <v>7552</v>
      </c>
      <c r="B2552" s="4" t="s">
        <v>7553</v>
      </c>
      <c r="C2552" s="4" t="s">
        <v>7554</v>
      </c>
      <c r="D2552" s="4">
        <v>1.2347930097914901E-4</v>
      </c>
      <c r="E2552" s="4">
        <v>1.04632818895658E-4</v>
      </c>
      <c r="F2552" s="4">
        <v>1.19724466613151E-4</v>
      </c>
      <c r="G2552" s="4">
        <v>1.11035923958651E-4</v>
      </c>
      <c r="H2552" s="4">
        <v>1.9208340237722701E-4</v>
      </c>
      <c r="I2552" s="4">
        <v>2.0055233970091101E-4</v>
      </c>
      <c r="J2552" s="4">
        <v>1.95736728167165E-4</v>
      </c>
      <c r="K2552" s="4">
        <v>2.04461622335577E-4</v>
      </c>
      <c r="L2552" s="4">
        <v>2.1986279105682701E-4</v>
      </c>
      <c r="M2552" s="4">
        <v>2.2273893430105299E-4</v>
      </c>
      <c r="N2552" s="4" t="b">
        <f>_xlfn.XLOOKUP(Table2[[#This Row],[Protein]],Table3[name],Table3[subloc_assigned],"")&lt;&gt;""</f>
        <v>0</v>
      </c>
      <c r="O2552" s="6" t="str" cm="1">
        <f t="array" ref="O2552">IF(Table2[[#This Row],[modeled?]]," "&amp;_xlfn.TEXTJOIN(" ",FALSE,_xlfn._xlws.FILTER(Table3[subloc_assigned],Table3[name]=Table2[[#This Row],[Protein]],""))&amp;" ","")</f>
        <v/>
      </c>
      <c r="P2552" s="6" t="b">
        <f>OR(ISNUMBER(FIND(" m ",Table2[[#This Row],[loc?]])),ISNUMBER(FIND(" mm ",Table2[[#This Row],[loc?]])))</f>
        <v>0</v>
      </c>
      <c r="Q2552" s="6" t="b">
        <f>AND(OR(ISNUMBER(FIND(" m ",Table2[[#This Row],[loc?]])),ISNUMBER(FIND(" mm ",Table2[[#This Row],[loc?]]))),SUBSTITUTE(SUBSTITUTE(Table2[[#This Row],[loc?]]," m ","")," mm ","")="")</f>
        <v>0</v>
      </c>
      <c r="R2552" s="36" cm="1">
        <f t="array" ref="R2552">AVERAGE(IF(Table2[[#This Row],[Min_aerobic_1]:[Min_aerobic_2]]="NA",0,Table2[[#This Row],[Min_aerobic_1]:[Min_aerobic_2]]))</f>
        <v>1.140560599374035E-4</v>
      </c>
    </row>
    <row r="2553" spans="1:18" x14ac:dyDescent="0.35">
      <c r="A2553" s="4" t="s">
        <v>7555</v>
      </c>
      <c r="B2553" s="4" t="s">
        <v>7556</v>
      </c>
      <c r="C2553" s="4" t="s">
        <v>7557</v>
      </c>
      <c r="D2553" s="6">
        <v>7.4627769490763601E-6</v>
      </c>
      <c r="E2553" s="6">
        <v>7.2559149137558402E-6</v>
      </c>
      <c r="F2553" s="6">
        <v>8.2350033288742008E-6</v>
      </c>
      <c r="G2553" s="6">
        <v>8.3574867760543604E-6</v>
      </c>
      <c r="H2553" s="6">
        <v>2.4624914947827101E-6</v>
      </c>
      <c r="I2553" s="6">
        <v>2.4634044498663499E-6</v>
      </c>
      <c r="J2553" s="6">
        <v>2.3978011590114801E-6</v>
      </c>
      <c r="K2553" s="6">
        <v>2.3183251606429799E-6</v>
      </c>
      <c r="L2553" s="6">
        <v>2.8238013022425202E-6</v>
      </c>
      <c r="M2553" s="6">
        <v>2.6678041666909E-6</v>
      </c>
      <c r="N2553" s="4" t="b">
        <f>_xlfn.XLOOKUP(Table2[[#This Row],[Protein]],Table3[name],Table3[subloc_assigned],"")&lt;&gt;""</f>
        <v>0</v>
      </c>
      <c r="O2553" s="6" t="str" cm="1">
        <f t="array" ref="O2553">IF(Table2[[#This Row],[modeled?]]," "&amp;_xlfn.TEXTJOIN(" ",FALSE,_xlfn._xlws.FILTER(Table3[subloc_assigned],Table3[name]=Table2[[#This Row],[Protein]],""))&amp;" ","")</f>
        <v/>
      </c>
      <c r="P2553" s="6" t="b">
        <f>OR(ISNUMBER(FIND(" m ",Table2[[#This Row],[loc?]])),ISNUMBER(FIND(" mm ",Table2[[#This Row],[loc?]])))</f>
        <v>0</v>
      </c>
      <c r="Q2553" s="6" t="b">
        <f>AND(OR(ISNUMBER(FIND(" m ",Table2[[#This Row],[loc?]])),ISNUMBER(FIND(" mm ",Table2[[#This Row],[loc?]]))),SUBSTITUTE(SUBSTITUTE(Table2[[#This Row],[loc?]]," m ","")," mm ","")="")</f>
        <v>0</v>
      </c>
      <c r="R2553" s="36" cm="1">
        <f t="array" ref="R2553">AVERAGE(IF(Table2[[#This Row],[Min_aerobic_1]:[Min_aerobic_2]]="NA",0,Table2[[#This Row],[Min_aerobic_1]:[Min_aerobic_2]]))</f>
        <v>7.3593459314160997E-6</v>
      </c>
    </row>
    <row r="2554" spans="1:18" x14ac:dyDescent="0.35">
      <c r="A2554" s="4" t="s">
        <v>7558</v>
      </c>
      <c r="B2554" s="4" t="s">
        <v>7559</v>
      </c>
      <c r="C2554" s="4" t="s">
        <v>7560</v>
      </c>
      <c r="D2554" s="6">
        <v>2.7113892212089399E-5</v>
      </c>
      <c r="E2554" s="6">
        <v>2.9508587479229702E-5</v>
      </c>
      <c r="F2554" s="6">
        <v>2.9336259449505599E-5</v>
      </c>
      <c r="G2554" s="6">
        <v>2.6807940919119999E-5</v>
      </c>
      <c r="H2554" s="6">
        <v>1.17449928837155E-5</v>
      </c>
      <c r="I2554" s="6">
        <v>1.11152004090787E-5</v>
      </c>
      <c r="J2554" s="6">
        <v>1.13913886539553E-5</v>
      </c>
      <c r="K2554" s="6">
        <v>1.0900335369776199E-5</v>
      </c>
      <c r="L2554" s="6">
        <v>1.13876751909767E-5</v>
      </c>
      <c r="M2554" s="6">
        <v>1.14253871222277E-5</v>
      </c>
      <c r="N2554" s="4" t="b">
        <f>_xlfn.XLOOKUP(Table2[[#This Row],[Protein]],Table3[name],Table3[subloc_assigned],"")&lt;&gt;""</f>
        <v>0</v>
      </c>
      <c r="O2554" s="6" t="str" cm="1">
        <f t="array" ref="O2554">IF(Table2[[#This Row],[modeled?]]," "&amp;_xlfn.TEXTJOIN(" ",FALSE,_xlfn._xlws.FILTER(Table3[subloc_assigned],Table3[name]=Table2[[#This Row],[Protein]],""))&amp;" ","")</f>
        <v/>
      </c>
      <c r="P2554" s="6" t="b">
        <f>OR(ISNUMBER(FIND(" m ",Table2[[#This Row],[loc?]])),ISNUMBER(FIND(" mm ",Table2[[#This Row],[loc?]])))</f>
        <v>0</v>
      </c>
      <c r="Q2554" s="6" t="b">
        <f>AND(OR(ISNUMBER(FIND(" m ",Table2[[#This Row],[loc?]])),ISNUMBER(FIND(" mm ",Table2[[#This Row],[loc?]]))),SUBSTITUTE(SUBSTITUTE(Table2[[#This Row],[loc?]]," m ","")," mm ","")="")</f>
        <v>0</v>
      </c>
      <c r="R2554" s="36" cm="1">
        <f t="array" ref="R2554">AVERAGE(IF(Table2[[#This Row],[Min_aerobic_1]:[Min_aerobic_2]]="NA",0,Table2[[#This Row],[Min_aerobic_1]:[Min_aerobic_2]]))</f>
        <v>2.8311239845659549E-5</v>
      </c>
    </row>
    <row r="2555" spans="1:18" x14ac:dyDescent="0.35">
      <c r="A2555" s="4" t="s">
        <v>7561</v>
      </c>
      <c r="B2555" s="4" t="s">
        <v>7562</v>
      </c>
      <c r="C2555" s="4" t="s">
        <v>7563</v>
      </c>
      <c r="D2555" s="6">
        <v>2.90238145325172E-5</v>
      </c>
      <c r="E2555" s="6">
        <v>2.4969625577484401E-5</v>
      </c>
      <c r="F2555" s="6">
        <v>3.2412226704214199E-5</v>
      </c>
      <c r="G2555" s="6">
        <v>3.1976931863061399E-5</v>
      </c>
      <c r="H2555" s="6">
        <v>1.82767939516206E-5</v>
      </c>
      <c r="I2555" s="6">
        <v>1.8309317892141701E-5</v>
      </c>
      <c r="J2555" s="6">
        <v>1.9114525034280101E-5</v>
      </c>
      <c r="K2555" s="6">
        <v>2.25020749931699E-5</v>
      </c>
      <c r="L2555" s="6">
        <v>2.3713921484692901E-5</v>
      </c>
      <c r="M2555" s="6">
        <v>2.28944434240373E-5</v>
      </c>
      <c r="N2555" s="4" t="b">
        <f>_xlfn.XLOOKUP(Table2[[#This Row],[Protein]],Table3[name],Table3[subloc_assigned],"")&lt;&gt;""</f>
        <v>0</v>
      </c>
      <c r="O2555" s="6" t="str" cm="1">
        <f t="array" ref="O2555">IF(Table2[[#This Row],[modeled?]]," "&amp;_xlfn.TEXTJOIN(" ",FALSE,_xlfn._xlws.FILTER(Table3[subloc_assigned],Table3[name]=Table2[[#This Row],[Protein]],""))&amp;" ","")</f>
        <v/>
      </c>
      <c r="P2555" s="6" t="b">
        <f>OR(ISNUMBER(FIND(" m ",Table2[[#This Row],[loc?]])),ISNUMBER(FIND(" mm ",Table2[[#This Row],[loc?]])))</f>
        <v>0</v>
      </c>
      <c r="Q2555" s="6" t="b">
        <f>AND(OR(ISNUMBER(FIND(" m ",Table2[[#This Row],[loc?]])),ISNUMBER(FIND(" mm ",Table2[[#This Row],[loc?]]))),SUBSTITUTE(SUBSTITUTE(Table2[[#This Row],[loc?]]," m ","")," mm ","")="")</f>
        <v>0</v>
      </c>
      <c r="R2555" s="36" cm="1">
        <f t="array" ref="R2555">AVERAGE(IF(Table2[[#This Row],[Min_aerobic_1]:[Min_aerobic_2]]="NA",0,Table2[[#This Row],[Min_aerobic_1]:[Min_aerobic_2]]))</f>
        <v>2.69967200550008E-5</v>
      </c>
    </row>
    <row r="2556" spans="1:18" x14ac:dyDescent="0.35">
      <c r="A2556" s="4" t="s">
        <v>7564</v>
      </c>
      <c r="B2556" s="4" t="s">
        <v>7565</v>
      </c>
      <c r="C2556" s="4" t="s">
        <v>7566</v>
      </c>
      <c r="D2556" s="6">
        <v>4.3160625219312398E-6</v>
      </c>
      <c r="E2556" s="6">
        <v>3.8923245216963901E-6</v>
      </c>
      <c r="F2556" s="6">
        <v>4.4107778527236599E-6</v>
      </c>
      <c r="G2556" s="6">
        <v>4.6585501354620097E-6</v>
      </c>
      <c r="H2556" s="6">
        <v>1.9450780049091099E-6</v>
      </c>
      <c r="I2556" s="6">
        <v>1.9687726284389298E-6</v>
      </c>
      <c r="J2556" s="6">
        <v>2.2109302113760101E-6</v>
      </c>
      <c r="K2556" s="6">
        <v>1.9371260451845901E-6</v>
      </c>
      <c r="L2556" s="6">
        <v>2.22870135137688E-6</v>
      </c>
      <c r="M2556" s="6">
        <v>2.2658964447238201E-6</v>
      </c>
      <c r="N2556" s="4" t="b">
        <f>_xlfn.XLOOKUP(Table2[[#This Row],[Protein]],Table3[name],Table3[subloc_assigned],"")&lt;&gt;""</f>
        <v>0</v>
      </c>
      <c r="O2556" s="6" t="str" cm="1">
        <f t="array" ref="O2556">IF(Table2[[#This Row],[modeled?]]," "&amp;_xlfn.TEXTJOIN(" ",FALSE,_xlfn._xlws.FILTER(Table3[subloc_assigned],Table3[name]=Table2[[#This Row],[Protein]],""))&amp;" ","")</f>
        <v/>
      </c>
      <c r="P2556" s="6" t="b">
        <f>OR(ISNUMBER(FIND(" m ",Table2[[#This Row],[loc?]])),ISNUMBER(FIND(" mm ",Table2[[#This Row],[loc?]])))</f>
        <v>0</v>
      </c>
      <c r="Q2556" s="6" t="b">
        <f>AND(OR(ISNUMBER(FIND(" m ",Table2[[#This Row],[loc?]])),ISNUMBER(FIND(" mm ",Table2[[#This Row],[loc?]]))),SUBSTITUTE(SUBSTITUTE(Table2[[#This Row],[loc?]]," m ","")," mm ","")="")</f>
        <v>0</v>
      </c>
      <c r="R2556" s="36" cm="1">
        <f t="array" ref="R2556">AVERAGE(IF(Table2[[#This Row],[Min_aerobic_1]:[Min_aerobic_2]]="NA",0,Table2[[#This Row],[Min_aerobic_1]:[Min_aerobic_2]]))</f>
        <v>4.104193521813815E-6</v>
      </c>
    </row>
    <row r="2557" spans="1:18" x14ac:dyDescent="0.35">
      <c r="A2557" s="4" t="s">
        <v>7567</v>
      </c>
      <c r="B2557" s="4" t="s">
        <v>7568</v>
      </c>
      <c r="C2557" s="4" t="s">
        <v>7568</v>
      </c>
      <c r="D2557" s="4" t="s">
        <v>19</v>
      </c>
      <c r="E2557" s="4" t="s">
        <v>19</v>
      </c>
      <c r="F2557" s="4" t="s">
        <v>19</v>
      </c>
      <c r="G2557" s="4" t="s">
        <v>19</v>
      </c>
      <c r="H2557" s="6">
        <v>5.9739184917418001E-6</v>
      </c>
      <c r="I2557" s="6">
        <v>6.2254384195770898E-6</v>
      </c>
      <c r="J2557" s="6">
        <v>7.1444697953610298E-6</v>
      </c>
      <c r="K2557" s="6">
        <v>6.5057110364164802E-6</v>
      </c>
      <c r="L2557" s="6">
        <v>6.88090139863314E-6</v>
      </c>
      <c r="M2557" s="6">
        <v>6.4390147180067804E-6</v>
      </c>
      <c r="N2557" s="4" t="b">
        <f>_xlfn.XLOOKUP(Table2[[#This Row],[Protein]],Table3[name],Table3[subloc_assigned],"")&lt;&gt;""</f>
        <v>0</v>
      </c>
      <c r="O2557" s="6" t="str" cm="1">
        <f t="array" ref="O2557">IF(Table2[[#This Row],[modeled?]]," "&amp;_xlfn.TEXTJOIN(" ",FALSE,_xlfn._xlws.FILTER(Table3[subloc_assigned],Table3[name]=Table2[[#This Row],[Protein]],""))&amp;" ","")</f>
        <v/>
      </c>
      <c r="P2557" s="6" t="b">
        <f>OR(ISNUMBER(FIND(" m ",Table2[[#This Row],[loc?]])),ISNUMBER(FIND(" mm ",Table2[[#This Row],[loc?]])))</f>
        <v>0</v>
      </c>
      <c r="Q2557" s="6" t="b">
        <f>AND(OR(ISNUMBER(FIND(" m ",Table2[[#This Row],[loc?]])),ISNUMBER(FIND(" mm ",Table2[[#This Row],[loc?]]))),SUBSTITUTE(SUBSTITUTE(Table2[[#This Row],[loc?]]," m ","")," mm ","")="")</f>
        <v>0</v>
      </c>
      <c r="R2557" s="36" cm="1">
        <f t="array" ref="R2557">AVERAGE(IF(Table2[[#This Row],[Min_aerobic_1]:[Min_aerobic_2]]="NA",0,Table2[[#This Row],[Min_aerobic_1]:[Min_aerobic_2]]))</f>
        <v>0</v>
      </c>
    </row>
    <row r="2558" spans="1:18" x14ac:dyDescent="0.35">
      <c r="A2558" s="4" t="s">
        <v>7569</v>
      </c>
      <c r="B2558" s="4" t="s">
        <v>7570</v>
      </c>
      <c r="C2558" s="4" t="s">
        <v>7571</v>
      </c>
      <c r="D2558" s="6">
        <v>5.0053670524790399E-5</v>
      </c>
      <c r="E2558" s="6">
        <v>4.4999248432483502E-5</v>
      </c>
      <c r="F2558" s="6">
        <v>4.7991232847769103E-5</v>
      </c>
      <c r="G2558" s="6">
        <v>4.5100744269144597E-5</v>
      </c>
      <c r="H2558" s="6">
        <v>3.59805744167556E-5</v>
      </c>
      <c r="I2558" s="6">
        <v>3.78937784351869E-5</v>
      </c>
      <c r="J2558" s="6">
        <v>3.4694271491670803E-5</v>
      </c>
      <c r="K2558" s="6">
        <v>3.41064154513141E-5</v>
      </c>
      <c r="L2558" s="6">
        <v>3.8460807053164499E-5</v>
      </c>
      <c r="M2558" s="6">
        <v>3.6319159071328601E-5</v>
      </c>
      <c r="N2558" s="4" t="b">
        <f>_xlfn.XLOOKUP(Table2[[#This Row],[Protein]],Table3[name],Table3[subloc_assigned],"")&lt;&gt;""</f>
        <v>0</v>
      </c>
      <c r="O2558" s="6" t="str" cm="1">
        <f t="array" ref="O2558">IF(Table2[[#This Row],[modeled?]]," "&amp;_xlfn.TEXTJOIN(" ",FALSE,_xlfn._xlws.FILTER(Table3[subloc_assigned],Table3[name]=Table2[[#This Row],[Protein]],""))&amp;" ","")</f>
        <v/>
      </c>
      <c r="P2558" s="6" t="b">
        <f>OR(ISNUMBER(FIND(" m ",Table2[[#This Row],[loc?]])),ISNUMBER(FIND(" mm ",Table2[[#This Row],[loc?]])))</f>
        <v>0</v>
      </c>
      <c r="Q2558" s="6" t="b">
        <f>AND(OR(ISNUMBER(FIND(" m ",Table2[[#This Row],[loc?]])),ISNUMBER(FIND(" mm ",Table2[[#This Row],[loc?]]))),SUBSTITUTE(SUBSTITUTE(Table2[[#This Row],[loc?]]," m ","")," mm ","")="")</f>
        <v>0</v>
      </c>
      <c r="R2558" s="36" cm="1">
        <f t="array" ref="R2558">AVERAGE(IF(Table2[[#This Row],[Min_aerobic_1]:[Min_aerobic_2]]="NA",0,Table2[[#This Row],[Min_aerobic_1]:[Min_aerobic_2]]))</f>
        <v>4.7526459478636947E-5</v>
      </c>
    </row>
    <row r="2559" spans="1:18" x14ac:dyDescent="0.35">
      <c r="A2559" s="4" t="s">
        <v>7572</v>
      </c>
      <c r="B2559" s="4" t="s">
        <v>7573</v>
      </c>
      <c r="C2559" s="4" t="s">
        <v>7574</v>
      </c>
      <c r="D2559" s="6">
        <v>3.5428369093509399E-6</v>
      </c>
      <c r="E2559" s="6">
        <v>3.0159807400976701E-6</v>
      </c>
      <c r="F2559" s="6">
        <v>3.5576962954322101E-6</v>
      </c>
      <c r="G2559" s="6">
        <v>3.6251190128476299E-6</v>
      </c>
      <c r="H2559" s="6">
        <v>1.74450719670056E-6</v>
      </c>
      <c r="I2559" s="6">
        <v>1.76458565236475E-6</v>
      </c>
      <c r="J2559" s="6">
        <v>1.9370656281308398E-6</v>
      </c>
      <c r="K2559" s="6">
        <v>1.9680015857987298E-6</v>
      </c>
      <c r="L2559" s="6">
        <v>2.0478026295636498E-6</v>
      </c>
      <c r="M2559" s="6">
        <v>2.1229521271733998E-6</v>
      </c>
      <c r="N2559" s="4" t="b">
        <f>_xlfn.XLOOKUP(Table2[[#This Row],[Protein]],Table3[name],Table3[subloc_assigned],"")&lt;&gt;""</f>
        <v>0</v>
      </c>
      <c r="O2559" s="6" t="str" cm="1">
        <f t="array" ref="O2559">IF(Table2[[#This Row],[modeled?]]," "&amp;_xlfn.TEXTJOIN(" ",FALSE,_xlfn._xlws.FILTER(Table3[subloc_assigned],Table3[name]=Table2[[#This Row],[Protein]],""))&amp;" ","")</f>
        <v/>
      </c>
      <c r="P2559" s="6" t="b">
        <f>OR(ISNUMBER(FIND(" m ",Table2[[#This Row],[loc?]])),ISNUMBER(FIND(" mm ",Table2[[#This Row],[loc?]])))</f>
        <v>0</v>
      </c>
      <c r="Q2559" s="6" t="b">
        <f>AND(OR(ISNUMBER(FIND(" m ",Table2[[#This Row],[loc?]])),ISNUMBER(FIND(" mm ",Table2[[#This Row],[loc?]]))),SUBSTITUTE(SUBSTITUTE(Table2[[#This Row],[loc?]]," m ","")," mm ","")="")</f>
        <v>0</v>
      </c>
      <c r="R2559" s="36" cm="1">
        <f t="array" ref="R2559">AVERAGE(IF(Table2[[#This Row],[Min_aerobic_1]:[Min_aerobic_2]]="NA",0,Table2[[#This Row],[Min_aerobic_1]:[Min_aerobic_2]]))</f>
        <v>3.2794088247243048E-6</v>
      </c>
    </row>
    <row r="2560" spans="1:18" x14ac:dyDescent="0.35">
      <c r="A2560" s="4" t="s">
        <v>7575</v>
      </c>
      <c r="B2560" s="4" t="s">
        <v>7576</v>
      </c>
      <c r="C2560" s="4" t="s">
        <v>7576</v>
      </c>
      <c r="D2560" s="6">
        <v>1.18692965808436E-5</v>
      </c>
      <c r="E2560" s="6">
        <v>1.1790159387731501E-5</v>
      </c>
      <c r="F2560" s="6">
        <v>1.24235848555759E-5</v>
      </c>
      <c r="G2560" s="6">
        <v>1.23281171149386E-5</v>
      </c>
      <c r="H2560" s="6">
        <v>1.0893363193575099E-5</v>
      </c>
      <c r="I2560" s="6">
        <v>1.1355320361042301E-5</v>
      </c>
      <c r="J2560" s="6">
        <v>1.09396717351607E-5</v>
      </c>
      <c r="K2560" s="6">
        <v>1.2469072969614601E-5</v>
      </c>
      <c r="L2560" s="6">
        <v>1.39400076807933E-5</v>
      </c>
      <c r="M2560" s="6">
        <v>1.3271608705610301E-5</v>
      </c>
      <c r="N2560" s="4" t="b">
        <f>_xlfn.XLOOKUP(Table2[[#This Row],[Protein]],Table3[name],Table3[subloc_assigned],"")&lt;&gt;""</f>
        <v>0</v>
      </c>
      <c r="O2560" s="6" t="str" cm="1">
        <f t="array" ref="O2560">IF(Table2[[#This Row],[modeled?]]," "&amp;_xlfn.TEXTJOIN(" ",FALSE,_xlfn._xlws.FILTER(Table3[subloc_assigned],Table3[name]=Table2[[#This Row],[Protein]],""))&amp;" ","")</f>
        <v/>
      </c>
      <c r="P2560" s="6" t="b">
        <f>OR(ISNUMBER(FIND(" m ",Table2[[#This Row],[loc?]])),ISNUMBER(FIND(" mm ",Table2[[#This Row],[loc?]])))</f>
        <v>0</v>
      </c>
      <c r="Q2560" s="6" t="b">
        <f>AND(OR(ISNUMBER(FIND(" m ",Table2[[#This Row],[loc?]])),ISNUMBER(FIND(" mm ",Table2[[#This Row],[loc?]]))),SUBSTITUTE(SUBSTITUTE(Table2[[#This Row],[loc?]]," m ","")," mm ","")="")</f>
        <v>0</v>
      </c>
      <c r="R2560" s="36" cm="1">
        <f t="array" ref="R2560">AVERAGE(IF(Table2[[#This Row],[Min_aerobic_1]:[Min_aerobic_2]]="NA",0,Table2[[#This Row],[Min_aerobic_1]:[Min_aerobic_2]]))</f>
        <v>1.182972798428755E-5</v>
      </c>
    </row>
    <row r="2561" spans="1:18" x14ac:dyDescent="0.35">
      <c r="A2561" s="4" t="s">
        <v>7577</v>
      </c>
      <c r="B2561" s="4" t="s">
        <v>7578</v>
      </c>
      <c r="C2561" s="4" t="s">
        <v>7579</v>
      </c>
      <c r="D2561" s="6">
        <v>3.4657657583222999E-6</v>
      </c>
      <c r="E2561" s="6">
        <v>3.6150684169993402E-6</v>
      </c>
      <c r="F2561" s="6">
        <v>3.79266996864369E-6</v>
      </c>
      <c r="G2561" s="6">
        <v>4.0648735707275601E-6</v>
      </c>
      <c r="H2561" s="6">
        <v>5.0227413911051897E-6</v>
      </c>
      <c r="I2561" s="6">
        <v>5.1292296215152202E-6</v>
      </c>
      <c r="J2561" s="6">
        <v>5.0934554429387602E-6</v>
      </c>
      <c r="K2561" s="6">
        <v>5.4396614738713403E-6</v>
      </c>
      <c r="L2561" s="6">
        <v>5.5953718053820203E-6</v>
      </c>
      <c r="M2561" s="6">
        <v>5.5527543553377503E-6</v>
      </c>
      <c r="N2561" s="4" t="b">
        <f>_xlfn.XLOOKUP(Table2[[#This Row],[Protein]],Table3[name],Table3[subloc_assigned],"")&lt;&gt;""</f>
        <v>0</v>
      </c>
      <c r="O2561" s="6" t="str" cm="1">
        <f t="array" ref="O2561">IF(Table2[[#This Row],[modeled?]]," "&amp;_xlfn.TEXTJOIN(" ",FALSE,_xlfn._xlws.FILTER(Table3[subloc_assigned],Table3[name]=Table2[[#This Row],[Protein]],""))&amp;" ","")</f>
        <v/>
      </c>
      <c r="P2561" s="6" t="b">
        <f>OR(ISNUMBER(FIND(" m ",Table2[[#This Row],[loc?]])),ISNUMBER(FIND(" mm ",Table2[[#This Row],[loc?]])))</f>
        <v>0</v>
      </c>
      <c r="Q2561" s="6" t="b">
        <f>AND(OR(ISNUMBER(FIND(" m ",Table2[[#This Row],[loc?]])),ISNUMBER(FIND(" mm ",Table2[[#This Row],[loc?]]))),SUBSTITUTE(SUBSTITUTE(Table2[[#This Row],[loc?]]," m ","")," mm ","")="")</f>
        <v>0</v>
      </c>
      <c r="R2561" s="36" cm="1">
        <f t="array" ref="R2561">AVERAGE(IF(Table2[[#This Row],[Min_aerobic_1]:[Min_aerobic_2]]="NA",0,Table2[[#This Row],[Min_aerobic_1]:[Min_aerobic_2]]))</f>
        <v>3.5404170876608202E-6</v>
      </c>
    </row>
    <row r="2562" spans="1:18" x14ac:dyDescent="0.35">
      <c r="A2562" s="4" t="s">
        <v>7580</v>
      </c>
      <c r="B2562" s="4" t="s">
        <v>7581</v>
      </c>
      <c r="C2562" s="4" t="s">
        <v>7582</v>
      </c>
      <c r="D2562" s="6">
        <v>6.67016336720304E-5</v>
      </c>
      <c r="E2562" s="6">
        <v>8.7405343572862605E-5</v>
      </c>
      <c r="F2562" s="6">
        <v>9.4946148788933602E-5</v>
      </c>
      <c r="G2562" s="4">
        <v>1.0213445592752E-4</v>
      </c>
      <c r="H2562" s="6">
        <v>4.25346057647152E-5</v>
      </c>
      <c r="I2562" s="6">
        <v>4.4906308947904098E-5</v>
      </c>
      <c r="J2562" s="6">
        <v>4.4344928808799201E-5</v>
      </c>
      <c r="K2562" s="6">
        <v>5.2658164660683E-5</v>
      </c>
      <c r="L2562" s="6">
        <v>5.6663297151351102E-5</v>
      </c>
      <c r="M2562" s="6">
        <v>5.6328037003736901E-5</v>
      </c>
      <c r="N2562" s="4" t="b">
        <f>_xlfn.XLOOKUP(Table2[[#This Row],[Protein]],Table3[name],Table3[subloc_assigned],"")&lt;&gt;""</f>
        <v>0</v>
      </c>
      <c r="O2562" s="6" t="str" cm="1">
        <f t="array" ref="O2562">IF(Table2[[#This Row],[modeled?]]," "&amp;_xlfn.TEXTJOIN(" ",FALSE,_xlfn._xlws.FILTER(Table3[subloc_assigned],Table3[name]=Table2[[#This Row],[Protein]],""))&amp;" ","")</f>
        <v/>
      </c>
      <c r="P2562" s="6" t="b">
        <f>OR(ISNUMBER(FIND(" m ",Table2[[#This Row],[loc?]])),ISNUMBER(FIND(" mm ",Table2[[#This Row],[loc?]])))</f>
        <v>0</v>
      </c>
      <c r="Q2562" s="6" t="b">
        <f>AND(OR(ISNUMBER(FIND(" m ",Table2[[#This Row],[loc?]])),ISNUMBER(FIND(" mm ",Table2[[#This Row],[loc?]]))),SUBSTITUTE(SUBSTITUTE(Table2[[#This Row],[loc?]]," m ","")," mm ","")="")</f>
        <v>0</v>
      </c>
      <c r="R2562" s="36" cm="1">
        <f t="array" ref="R2562">AVERAGE(IF(Table2[[#This Row],[Min_aerobic_1]:[Min_aerobic_2]]="NA",0,Table2[[#This Row],[Min_aerobic_1]:[Min_aerobic_2]]))</f>
        <v>7.7053488622446509E-5</v>
      </c>
    </row>
    <row r="2563" spans="1:18" x14ac:dyDescent="0.35">
      <c r="A2563" s="4" t="s">
        <v>7583</v>
      </c>
      <c r="B2563" s="4" t="s">
        <v>7584</v>
      </c>
      <c r="C2563" s="4" t="s">
        <v>7585</v>
      </c>
      <c r="D2563" s="6">
        <v>1.9087212388237902E-6</v>
      </c>
      <c r="E2563" s="6">
        <v>2.4254429126267802E-6</v>
      </c>
      <c r="F2563" s="6">
        <v>2.6406583102170799E-6</v>
      </c>
      <c r="G2563" s="6">
        <v>2.71353407416356E-6</v>
      </c>
      <c r="H2563" s="6">
        <v>2.3643957986878102E-6</v>
      </c>
      <c r="I2563" s="6">
        <v>2.3307718847665202E-6</v>
      </c>
      <c r="J2563" s="6">
        <v>2.43426458599991E-6</v>
      </c>
      <c r="K2563" s="6">
        <v>3.6068994571086902E-6</v>
      </c>
      <c r="L2563" s="6">
        <v>3.4414714102229999E-6</v>
      </c>
      <c r="M2563" s="6">
        <v>3.3225604597286698E-6</v>
      </c>
      <c r="N2563" s="4" t="b">
        <f>_xlfn.XLOOKUP(Table2[[#This Row],[Protein]],Table3[name],Table3[subloc_assigned],"")&lt;&gt;""</f>
        <v>0</v>
      </c>
      <c r="O2563" s="6" t="str" cm="1">
        <f t="array" ref="O2563">IF(Table2[[#This Row],[modeled?]]," "&amp;_xlfn.TEXTJOIN(" ",FALSE,_xlfn._xlws.FILTER(Table3[subloc_assigned],Table3[name]=Table2[[#This Row],[Protein]],""))&amp;" ","")</f>
        <v/>
      </c>
      <c r="P2563" s="6" t="b">
        <f>OR(ISNUMBER(FIND(" m ",Table2[[#This Row],[loc?]])),ISNUMBER(FIND(" mm ",Table2[[#This Row],[loc?]])))</f>
        <v>0</v>
      </c>
      <c r="Q2563" s="6" t="b">
        <f>AND(OR(ISNUMBER(FIND(" m ",Table2[[#This Row],[loc?]])),ISNUMBER(FIND(" mm ",Table2[[#This Row],[loc?]]))),SUBSTITUTE(SUBSTITUTE(Table2[[#This Row],[loc?]]," m ","")," mm ","")="")</f>
        <v>0</v>
      </c>
      <c r="R2563" s="36" cm="1">
        <f t="array" ref="R2563">AVERAGE(IF(Table2[[#This Row],[Min_aerobic_1]:[Min_aerobic_2]]="NA",0,Table2[[#This Row],[Min_aerobic_1]:[Min_aerobic_2]]))</f>
        <v>2.1670820757252849E-6</v>
      </c>
    </row>
    <row r="2564" spans="1:18" x14ac:dyDescent="0.35">
      <c r="A2564" s="4" t="s">
        <v>7586</v>
      </c>
      <c r="B2564" s="4" t="s">
        <v>7587</v>
      </c>
      <c r="C2564" s="4" t="s">
        <v>7587</v>
      </c>
      <c r="D2564" s="4" t="s">
        <v>19</v>
      </c>
      <c r="E2564" s="4" t="s">
        <v>19</v>
      </c>
      <c r="F2564" s="4" t="s">
        <v>19</v>
      </c>
      <c r="G2564" s="4" t="s">
        <v>19</v>
      </c>
      <c r="H2564" s="6">
        <v>1.6038040845280501E-6</v>
      </c>
      <c r="I2564" s="6">
        <v>1.3868639292657599E-6</v>
      </c>
      <c r="J2564" s="6">
        <v>1.58400763499786E-6</v>
      </c>
      <c r="K2564" s="6">
        <v>5.5976457261269201E-7</v>
      </c>
      <c r="L2564" s="6">
        <v>6.4257768495951695E-7</v>
      </c>
      <c r="M2564" s="6">
        <v>5.71432122420378E-7</v>
      </c>
      <c r="N2564" s="4" t="b">
        <f>_xlfn.XLOOKUP(Table2[[#This Row],[Protein]],Table3[name],Table3[subloc_assigned],"")&lt;&gt;""</f>
        <v>0</v>
      </c>
      <c r="O2564" s="6" t="str" cm="1">
        <f t="array" ref="O2564">IF(Table2[[#This Row],[modeled?]]," "&amp;_xlfn.TEXTJOIN(" ",FALSE,_xlfn._xlws.FILTER(Table3[subloc_assigned],Table3[name]=Table2[[#This Row],[Protein]],""))&amp;" ","")</f>
        <v/>
      </c>
      <c r="P2564" s="6" t="b">
        <f>OR(ISNUMBER(FIND(" m ",Table2[[#This Row],[loc?]])),ISNUMBER(FIND(" mm ",Table2[[#This Row],[loc?]])))</f>
        <v>0</v>
      </c>
      <c r="Q2564" s="6" t="b">
        <f>AND(OR(ISNUMBER(FIND(" m ",Table2[[#This Row],[loc?]])),ISNUMBER(FIND(" mm ",Table2[[#This Row],[loc?]]))),SUBSTITUTE(SUBSTITUTE(Table2[[#This Row],[loc?]]," m ","")," mm ","")="")</f>
        <v>0</v>
      </c>
      <c r="R2564" s="36" cm="1">
        <f t="array" ref="R2564">AVERAGE(IF(Table2[[#This Row],[Min_aerobic_1]:[Min_aerobic_2]]="NA",0,Table2[[#This Row],[Min_aerobic_1]:[Min_aerobic_2]]))</f>
        <v>0</v>
      </c>
    </row>
    <row r="2565" spans="1:18" x14ac:dyDescent="0.35">
      <c r="A2565" s="4" t="s">
        <v>7588</v>
      </c>
      <c r="B2565" s="4" t="s">
        <v>7589</v>
      </c>
      <c r="C2565" s="4" t="s">
        <v>7590</v>
      </c>
      <c r="D2565" s="4" t="s">
        <v>19</v>
      </c>
      <c r="E2565" s="4" t="s">
        <v>19</v>
      </c>
      <c r="F2565" s="4" t="s">
        <v>19</v>
      </c>
      <c r="G2565" s="4" t="s">
        <v>19</v>
      </c>
      <c r="H2565" s="6">
        <v>2.98162504242338E-5</v>
      </c>
      <c r="I2565" s="6">
        <v>3.1489236563697697E-5</v>
      </c>
      <c r="J2565" s="6">
        <v>2.98076122807172E-5</v>
      </c>
      <c r="K2565" s="6">
        <v>3.4091525257729099E-5</v>
      </c>
      <c r="L2565" s="6">
        <v>3.7128456707076001E-5</v>
      </c>
      <c r="M2565" s="6">
        <v>3.6781992164052399E-5</v>
      </c>
      <c r="N2565" s="4" t="b">
        <f>_xlfn.XLOOKUP(Table2[[#This Row],[Protein]],Table3[name],Table3[subloc_assigned],"")&lt;&gt;""</f>
        <v>1</v>
      </c>
      <c r="O2565" s="6" t="str" cm="1">
        <f t="array" ref="O2565">IF(Table2[[#This Row],[modeled?]]," "&amp;_xlfn.TEXTJOIN(" ",FALSE,_xlfn._xlws.FILTER(Table3[subloc_assigned],Table3[name]=Table2[[#This Row],[Protein]],""))&amp;" ","")</f>
        <v xml:space="preserve"> e </v>
      </c>
      <c r="P2565" s="6" t="b">
        <f>OR(ISNUMBER(FIND(" m ",Table2[[#This Row],[loc?]])),ISNUMBER(FIND(" mm ",Table2[[#This Row],[loc?]])))</f>
        <v>0</v>
      </c>
      <c r="Q2565" s="6" t="b">
        <f>AND(OR(ISNUMBER(FIND(" m ",Table2[[#This Row],[loc?]])),ISNUMBER(FIND(" mm ",Table2[[#This Row],[loc?]]))),SUBSTITUTE(SUBSTITUTE(Table2[[#This Row],[loc?]]," m ","")," mm ","")="")</f>
        <v>0</v>
      </c>
      <c r="R2565" s="36" cm="1">
        <f t="array" ref="R2565">AVERAGE(IF(Table2[[#This Row],[Min_aerobic_1]:[Min_aerobic_2]]="NA",0,Table2[[#This Row],[Min_aerobic_1]:[Min_aerobic_2]]))</f>
        <v>0</v>
      </c>
    </row>
    <row r="2566" spans="1:18" x14ac:dyDescent="0.35">
      <c r="A2566" s="4" t="s">
        <v>7591</v>
      </c>
      <c r="B2566" s="4" t="s">
        <v>7592</v>
      </c>
      <c r="C2566" s="4" t="s">
        <v>7593</v>
      </c>
      <c r="D2566" s="6">
        <v>1.778514434819E-5</v>
      </c>
      <c r="E2566" s="6">
        <v>1.47877737460235E-5</v>
      </c>
      <c r="F2566" s="6">
        <v>1.8398905483414701E-5</v>
      </c>
      <c r="G2566" s="6">
        <v>1.7974737189147001E-5</v>
      </c>
      <c r="H2566" s="6">
        <v>1.0579712550683599E-5</v>
      </c>
      <c r="I2566" s="6">
        <v>1.0888741989828099E-5</v>
      </c>
      <c r="J2566" s="6">
        <v>1.1046718863723701E-5</v>
      </c>
      <c r="K2566" s="6">
        <v>1.0983807023943E-5</v>
      </c>
      <c r="L2566" s="6">
        <v>1.1768221519413799E-5</v>
      </c>
      <c r="M2566" s="6">
        <v>1.1804997310081199E-5</v>
      </c>
      <c r="N2566" s="4" t="b">
        <f>_xlfn.XLOOKUP(Table2[[#This Row],[Protein]],Table3[name],Table3[subloc_assigned],"")&lt;&gt;""</f>
        <v>0</v>
      </c>
      <c r="O2566" s="6" t="str" cm="1">
        <f t="array" ref="O2566">IF(Table2[[#This Row],[modeled?]]," "&amp;_xlfn.TEXTJOIN(" ",FALSE,_xlfn._xlws.FILTER(Table3[subloc_assigned],Table3[name]=Table2[[#This Row],[Protein]],""))&amp;" ","")</f>
        <v/>
      </c>
      <c r="P2566" s="6" t="b">
        <f>OR(ISNUMBER(FIND(" m ",Table2[[#This Row],[loc?]])),ISNUMBER(FIND(" mm ",Table2[[#This Row],[loc?]])))</f>
        <v>0</v>
      </c>
      <c r="Q2566" s="6" t="b">
        <f>AND(OR(ISNUMBER(FIND(" m ",Table2[[#This Row],[loc?]])),ISNUMBER(FIND(" mm ",Table2[[#This Row],[loc?]]))),SUBSTITUTE(SUBSTITUTE(Table2[[#This Row],[loc?]]," m ","")," mm ","")="")</f>
        <v>0</v>
      </c>
      <c r="R2566" s="36" cm="1">
        <f t="array" ref="R2566">AVERAGE(IF(Table2[[#This Row],[Min_aerobic_1]:[Min_aerobic_2]]="NA",0,Table2[[#This Row],[Min_aerobic_1]:[Min_aerobic_2]]))</f>
        <v>1.628645904710675E-5</v>
      </c>
    </row>
    <row r="2567" spans="1:18" x14ac:dyDescent="0.35">
      <c r="A2567" s="4" t="s">
        <v>7594</v>
      </c>
      <c r="B2567" s="4" t="s">
        <v>7595</v>
      </c>
      <c r="C2567" s="4" t="s">
        <v>7596</v>
      </c>
      <c r="D2567" s="6">
        <v>5.0677533386350803E-5</v>
      </c>
      <c r="E2567" s="6">
        <v>3.7310652413163898E-5</v>
      </c>
      <c r="F2567" s="6">
        <v>5.1851358253774E-5</v>
      </c>
      <c r="G2567" s="6">
        <v>5.0973482827490501E-5</v>
      </c>
      <c r="H2567" s="6">
        <v>3.7219058772860701E-5</v>
      </c>
      <c r="I2567" s="6">
        <v>3.6223855326326403E-5</v>
      </c>
      <c r="J2567" s="6">
        <v>3.9667379251761999E-5</v>
      </c>
      <c r="K2567" s="6">
        <v>4.0511861748550799E-5</v>
      </c>
      <c r="L2567" s="6">
        <v>4.2334779449763202E-5</v>
      </c>
      <c r="M2567" s="6">
        <v>4.4183384074521597E-5</v>
      </c>
      <c r="N2567" s="4" t="b">
        <f>_xlfn.XLOOKUP(Table2[[#This Row],[Protein]],Table3[name],Table3[subloc_assigned],"")&lt;&gt;""</f>
        <v>0</v>
      </c>
      <c r="O2567" s="6" t="str" cm="1">
        <f t="array" ref="O2567">IF(Table2[[#This Row],[modeled?]]," "&amp;_xlfn.TEXTJOIN(" ",FALSE,_xlfn._xlws.FILTER(Table3[subloc_assigned],Table3[name]=Table2[[#This Row],[Protein]],""))&amp;" ","")</f>
        <v/>
      </c>
      <c r="P2567" s="6" t="b">
        <f>OR(ISNUMBER(FIND(" m ",Table2[[#This Row],[loc?]])),ISNUMBER(FIND(" mm ",Table2[[#This Row],[loc?]])))</f>
        <v>0</v>
      </c>
      <c r="Q2567" s="6" t="b">
        <f>AND(OR(ISNUMBER(FIND(" m ",Table2[[#This Row],[loc?]])),ISNUMBER(FIND(" mm ",Table2[[#This Row],[loc?]]))),SUBSTITUTE(SUBSTITUTE(Table2[[#This Row],[loc?]]," m ","")," mm ","")="")</f>
        <v>0</v>
      </c>
      <c r="R2567" s="36" cm="1">
        <f t="array" ref="R2567">AVERAGE(IF(Table2[[#This Row],[Min_aerobic_1]:[Min_aerobic_2]]="NA",0,Table2[[#This Row],[Min_aerobic_1]:[Min_aerobic_2]]))</f>
        <v>4.3994092899757351E-5</v>
      </c>
    </row>
    <row r="2568" spans="1:18" x14ac:dyDescent="0.35">
      <c r="A2568" s="4" t="s">
        <v>7597</v>
      </c>
      <c r="B2568" s="4" t="s">
        <v>7598</v>
      </c>
      <c r="C2568" s="4" t="s">
        <v>7599</v>
      </c>
      <c r="D2568" s="4" t="s">
        <v>19</v>
      </c>
      <c r="E2568" s="4" t="s">
        <v>19</v>
      </c>
      <c r="F2568" s="4" t="s">
        <v>19</v>
      </c>
      <c r="G2568" s="4" t="s">
        <v>19</v>
      </c>
      <c r="H2568" s="6">
        <v>1.42548083588605E-6</v>
      </c>
      <c r="I2568" s="6">
        <v>1.2871592550266801E-6</v>
      </c>
      <c r="J2568" s="6">
        <v>1.5697373108200399E-6</v>
      </c>
      <c r="K2568" s="6">
        <v>1.4972139276214201E-6</v>
      </c>
      <c r="L2568" s="6">
        <v>1.5988348667920801E-6</v>
      </c>
      <c r="M2568" s="6">
        <v>1.4309406180010801E-6</v>
      </c>
      <c r="N2568" s="4" t="b">
        <f>_xlfn.XLOOKUP(Table2[[#This Row],[Protein]],Table3[name],Table3[subloc_assigned],"")&lt;&gt;""</f>
        <v>0</v>
      </c>
      <c r="O2568" s="6" t="str" cm="1">
        <f t="array" ref="O2568">IF(Table2[[#This Row],[modeled?]]," "&amp;_xlfn.TEXTJOIN(" ",FALSE,_xlfn._xlws.FILTER(Table3[subloc_assigned],Table3[name]=Table2[[#This Row],[Protein]],""))&amp;" ","")</f>
        <v/>
      </c>
      <c r="P2568" s="6" t="b">
        <f>OR(ISNUMBER(FIND(" m ",Table2[[#This Row],[loc?]])),ISNUMBER(FIND(" mm ",Table2[[#This Row],[loc?]])))</f>
        <v>0</v>
      </c>
      <c r="Q2568" s="6" t="b">
        <f>AND(OR(ISNUMBER(FIND(" m ",Table2[[#This Row],[loc?]])),ISNUMBER(FIND(" mm ",Table2[[#This Row],[loc?]]))),SUBSTITUTE(SUBSTITUTE(Table2[[#This Row],[loc?]]," m ","")," mm ","")="")</f>
        <v>0</v>
      </c>
      <c r="R2568" s="36" cm="1">
        <f t="array" ref="R2568">AVERAGE(IF(Table2[[#This Row],[Min_aerobic_1]:[Min_aerobic_2]]="NA",0,Table2[[#This Row],[Min_aerobic_1]:[Min_aerobic_2]]))</f>
        <v>0</v>
      </c>
    </row>
    <row r="2569" spans="1:18" x14ac:dyDescent="0.35">
      <c r="A2569" s="4" t="s">
        <v>7600</v>
      </c>
      <c r="B2569" s="4" t="s">
        <v>7601</v>
      </c>
      <c r="C2569" s="4" t="s">
        <v>7602</v>
      </c>
      <c r="D2569" s="6">
        <v>3.2276165243010898E-5</v>
      </c>
      <c r="E2569" s="6">
        <v>4.2772049798131903E-5</v>
      </c>
      <c r="F2569" s="6">
        <v>4.75662341767959E-5</v>
      </c>
      <c r="G2569" s="6">
        <v>4.8143330434348398E-5</v>
      </c>
      <c r="H2569" s="6">
        <v>2.05510584314465E-5</v>
      </c>
      <c r="I2569" s="6">
        <v>1.99251035754693E-5</v>
      </c>
      <c r="J2569" s="6">
        <v>1.9840474901923701E-5</v>
      </c>
      <c r="K2569" s="6">
        <v>2.3660199007591998E-5</v>
      </c>
      <c r="L2569" s="6">
        <v>2.4413383285435899E-5</v>
      </c>
      <c r="M2569" s="6">
        <v>2.3645574834029899E-5</v>
      </c>
      <c r="N2569" s="4" t="b">
        <f>_xlfn.XLOOKUP(Table2[[#This Row],[Protein]],Table3[name],Table3[subloc_assigned],"")&lt;&gt;""</f>
        <v>0</v>
      </c>
      <c r="O2569" s="6" t="str" cm="1">
        <f t="array" ref="O2569">IF(Table2[[#This Row],[modeled?]]," "&amp;_xlfn.TEXTJOIN(" ",FALSE,_xlfn._xlws.FILTER(Table3[subloc_assigned],Table3[name]=Table2[[#This Row],[Protein]],""))&amp;" ","")</f>
        <v/>
      </c>
      <c r="P2569" s="6" t="b">
        <f>OR(ISNUMBER(FIND(" m ",Table2[[#This Row],[loc?]])),ISNUMBER(FIND(" mm ",Table2[[#This Row],[loc?]])))</f>
        <v>0</v>
      </c>
      <c r="Q2569" s="6" t="b">
        <f>AND(OR(ISNUMBER(FIND(" m ",Table2[[#This Row],[loc?]])),ISNUMBER(FIND(" mm ",Table2[[#This Row],[loc?]]))),SUBSTITUTE(SUBSTITUTE(Table2[[#This Row],[loc?]]," m ","")," mm ","")="")</f>
        <v>0</v>
      </c>
      <c r="R2569" s="36" cm="1">
        <f t="array" ref="R2569">AVERAGE(IF(Table2[[#This Row],[Min_aerobic_1]:[Min_aerobic_2]]="NA",0,Table2[[#This Row],[Min_aerobic_1]:[Min_aerobic_2]]))</f>
        <v>3.7524107520571401E-5</v>
      </c>
    </row>
    <row r="2570" spans="1:18" x14ac:dyDescent="0.35">
      <c r="A2570" s="4" t="s">
        <v>7603</v>
      </c>
      <c r="B2570" s="4" t="s">
        <v>7604</v>
      </c>
      <c r="C2570" s="4" t="s">
        <v>7605</v>
      </c>
      <c r="D2570" s="4" t="s">
        <v>19</v>
      </c>
      <c r="E2570" s="4" t="s">
        <v>19</v>
      </c>
      <c r="F2570" s="4" t="s">
        <v>19</v>
      </c>
      <c r="G2570" s="4" t="s">
        <v>19</v>
      </c>
      <c r="H2570" s="6">
        <v>2.9201512435398398E-6</v>
      </c>
      <c r="I2570" s="6">
        <v>3.2572079806096601E-6</v>
      </c>
      <c r="J2570" s="6">
        <v>3.3633107876050902E-6</v>
      </c>
      <c r="K2570" s="6">
        <v>3.3468392626089699E-6</v>
      </c>
      <c r="L2570" s="6">
        <v>3.1818661441816E-6</v>
      </c>
      <c r="M2570" s="6">
        <v>3.3763952295795098E-6</v>
      </c>
      <c r="N2570" s="4" t="b">
        <f>_xlfn.XLOOKUP(Table2[[#This Row],[Protein]],Table3[name],Table3[subloc_assigned],"")&lt;&gt;""</f>
        <v>0</v>
      </c>
      <c r="O2570" s="6" t="str" cm="1">
        <f t="array" ref="O2570">IF(Table2[[#This Row],[modeled?]]," "&amp;_xlfn.TEXTJOIN(" ",FALSE,_xlfn._xlws.FILTER(Table3[subloc_assigned],Table3[name]=Table2[[#This Row],[Protein]],""))&amp;" ","")</f>
        <v/>
      </c>
      <c r="P2570" s="6" t="b">
        <f>OR(ISNUMBER(FIND(" m ",Table2[[#This Row],[loc?]])),ISNUMBER(FIND(" mm ",Table2[[#This Row],[loc?]])))</f>
        <v>0</v>
      </c>
      <c r="Q2570" s="6" t="b">
        <f>AND(OR(ISNUMBER(FIND(" m ",Table2[[#This Row],[loc?]])),ISNUMBER(FIND(" mm ",Table2[[#This Row],[loc?]]))),SUBSTITUTE(SUBSTITUTE(Table2[[#This Row],[loc?]]," m ","")," mm ","")="")</f>
        <v>0</v>
      </c>
      <c r="R2570" s="36" cm="1">
        <f t="array" ref="R2570">AVERAGE(IF(Table2[[#This Row],[Min_aerobic_1]:[Min_aerobic_2]]="NA",0,Table2[[#This Row],[Min_aerobic_1]:[Min_aerobic_2]]))</f>
        <v>0</v>
      </c>
    </row>
    <row r="2571" spans="1:18" x14ac:dyDescent="0.35">
      <c r="A2571" s="4" t="s">
        <v>7606</v>
      </c>
      <c r="B2571" s="4" t="s">
        <v>7607</v>
      </c>
      <c r="C2571" s="4" t="s">
        <v>7608</v>
      </c>
      <c r="D2571" s="6">
        <v>3.1567460965686701E-5</v>
      </c>
      <c r="E2571" s="6">
        <v>3.1019268541968402E-5</v>
      </c>
      <c r="F2571" s="6">
        <v>3.1961722289472198E-5</v>
      </c>
      <c r="G2571" s="6">
        <v>3.1798977325684902E-5</v>
      </c>
      <c r="H2571" s="6">
        <v>4.1335600034679702E-5</v>
      </c>
      <c r="I2571" s="6">
        <v>3.9744060121006302E-5</v>
      </c>
      <c r="J2571" s="6">
        <v>4.3890430904706802E-5</v>
      </c>
      <c r="K2571" s="6">
        <v>3.4251196623082997E-5</v>
      </c>
      <c r="L2571" s="6">
        <v>3.6889051934810997E-5</v>
      </c>
      <c r="M2571" s="6">
        <v>3.6783157753363801E-5</v>
      </c>
      <c r="N2571" s="4" t="b">
        <f>_xlfn.XLOOKUP(Table2[[#This Row],[Protein]],Table3[name],Table3[subloc_assigned],"")&lt;&gt;""</f>
        <v>0</v>
      </c>
      <c r="O2571" s="6" t="str" cm="1">
        <f t="array" ref="O2571">IF(Table2[[#This Row],[modeled?]]," "&amp;_xlfn.TEXTJOIN(" ",FALSE,_xlfn._xlws.FILTER(Table3[subloc_assigned],Table3[name]=Table2[[#This Row],[Protein]],""))&amp;" ","")</f>
        <v/>
      </c>
      <c r="P2571" s="6" t="b">
        <f>OR(ISNUMBER(FIND(" m ",Table2[[#This Row],[loc?]])),ISNUMBER(FIND(" mm ",Table2[[#This Row],[loc?]])))</f>
        <v>0</v>
      </c>
      <c r="Q2571" s="6" t="b">
        <f>AND(OR(ISNUMBER(FIND(" m ",Table2[[#This Row],[loc?]])),ISNUMBER(FIND(" mm ",Table2[[#This Row],[loc?]]))),SUBSTITUTE(SUBSTITUTE(Table2[[#This Row],[loc?]]," m ","")," mm ","")="")</f>
        <v>0</v>
      </c>
      <c r="R2571" s="36" cm="1">
        <f t="array" ref="R2571">AVERAGE(IF(Table2[[#This Row],[Min_aerobic_1]:[Min_aerobic_2]]="NA",0,Table2[[#This Row],[Min_aerobic_1]:[Min_aerobic_2]]))</f>
        <v>3.1293364753827552E-5</v>
      </c>
    </row>
    <row r="2572" spans="1:18" x14ac:dyDescent="0.35">
      <c r="A2572" s="4" t="s">
        <v>7609</v>
      </c>
      <c r="B2572" s="4" t="s">
        <v>7610</v>
      </c>
      <c r="C2572" s="4" t="s">
        <v>7611</v>
      </c>
      <c r="D2572" s="6">
        <v>1.46787160881125E-5</v>
      </c>
      <c r="E2572" s="6">
        <v>1.1548303692010399E-5</v>
      </c>
      <c r="F2572" s="6">
        <v>1.6366044364882799E-5</v>
      </c>
      <c r="G2572" s="6">
        <v>1.6121309750173099E-5</v>
      </c>
      <c r="H2572" s="6">
        <v>8.6400074216770106E-6</v>
      </c>
      <c r="I2572" s="6">
        <v>8.8369611303780203E-6</v>
      </c>
      <c r="J2572" s="6">
        <v>9.6331959099869999E-6</v>
      </c>
      <c r="K2572" s="6">
        <v>1.01980386576322E-5</v>
      </c>
      <c r="L2572" s="6">
        <v>1.07910228376061E-5</v>
      </c>
      <c r="M2572" s="6">
        <v>1.0688802787240301E-5</v>
      </c>
      <c r="N2572" s="4" t="b">
        <f>_xlfn.XLOOKUP(Table2[[#This Row],[Protein]],Table3[name],Table3[subloc_assigned],"")&lt;&gt;""</f>
        <v>0</v>
      </c>
      <c r="O2572" s="6" t="str" cm="1">
        <f t="array" ref="O2572">IF(Table2[[#This Row],[modeled?]]," "&amp;_xlfn.TEXTJOIN(" ",FALSE,_xlfn._xlws.FILTER(Table3[subloc_assigned],Table3[name]=Table2[[#This Row],[Protein]],""))&amp;" ","")</f>
        <v/>
      </c>
      <c r="P2572" s="6" t="b">
        <f>OR(ISNUMBER(FIND(" m ",Table2[[#This Row],[loc?]])),ISNUMBER(FIND(" mm ",Table2[[#This Row],[loc?]])))</f>
        <v>0</v>
      </c>
      <c r="Q2572" s="6" t="b">
        <f>AND(OR(ISNUMBER(FIND(" m ",Table2[[#This Row],[loc?]])),ISNUMBER(FIND(" mm ",Table2[[#This Row],[loc?]]))),SUBSTITUTE(SUBSTITUTE(Table2[[#This Row],[loc?]]," m ","")," mm ","")="")</f>
        <v>0</v>
      </c>
      <c r="R2572" s="36" cm="1">
        <f t="array" ref="R2572">AVERAGE(IF(Table2[[#This Row],[Min_aerobic_1]:[Min_aerobic_2]]="NA",0,Table2[[#This Row],[Min_aerobic_1]:[Min_aerobic_2]]))</f>
        <v>1.3113509890061449E-5</v>
      </c>
    </row>
    <row r="2573" spans="1:18" x14ac:dyDescent="0.35">
      <c r="A2573" s="4" t="s">
        <v>7612</v>
      </c>
      <c r="B2573" s="4" t="s">
        <v>7613</v>
      </c>
      <c r="C2573" s="4" t="s">
        <v>7614</v>
      </c>
      <c r="D2573" s="6">
        <v>1.5337182585317599E-5</v>
      </c>
      <c r="E2573" s="6">
        <v>1.1652702457795001E-5</v>
      </c>
      <c r="F2573" s="6">
        <v>1.7347986650200301E-5</v>
      </c>
      <c r="G2573" s="6">
        <v>1.5354839163551699E-5</v>
      </c>
      <c r="H2573" s="6">
        <v>9.2844465082981795E-6</v>
      </c>
      <c r="I2573" s="6">
        <v>8.6757427562125302E-6</v>
      </c>
      <c r="J2573" s="6">
        <v>9.5487693659883194E-6</v>
      </c>
      <c r="K2573" s="6">
        <v>9.1592102123639104E-6</v>
      </c>
      <c r="L2573" s="6">
        <v>1.0739113695327301E-5</v>
      </c>
      <c r="M2573" s="6">
        <v>1.0527880856479701E-5</v>
      </c>
      <c r="N2573" s="4" t="b">
        <f>_xlfn.XLOOKUP(Table2[[#This Row],[Protein]],Table3[name],Table3[subloc_assigned],"")&lt;&gt;""</f>
        <v>0</v>
      </c>
      <c r="O2573" s="6" t="str" cm="1">
        <f t="array" ref="O2573">IF(Table2[[#This Row],[modeled?]]," "&amp;_xlfn.TEXTJOIN(" ",FALSE,_xlfn._xlws.FILTER(Table3[subloc_assigned],Table3[name]=Table2[[#This Row],[Protein]],""))&amp;" ","")</f>
        <v/>
      </c>
      <c r="P2573" s="6" t="b">
        <f>OR(ISNUMBER(FIND(" m ",Table2[[#This Row],[loc?]])),ISNUMBER(FIND(" mm ",Table2[[#This Row],[loc?]])))</f>
        <v>0</v>
      </c>
      <c r="Q2573" s="6" t="b">
        <f>AND(OR(ISNUMBER(FIND(" m ",Table2[[#This Row],[loc?]])),ISNUMBER(FIND(" mm ",Table2[[#This Row],[loc?]]))),SUBSTITUTE(SUBSTITUTE(Table2[[#This Row],[loc?]]," m ","")," mm ","")="")</f>
        <v>0</v>
      </c>
      <c r="R2573" s="36" cm="1">
        <f t="array" ref="R2573">AVERAGE(IF(Table2[[#This Row],[Min_aerobic_1]:[Min_aerobic_2]]="NA",0,Table2[[#This Row],[Min_aerobic_1]:[Min_aerobic_2]]))</f>
        <v>1.3494942521556299E-5</v>
      </c>
    </row>
    <row r="2574" spans="1:18" x14ac:dyDescent="0.35">
      <c r="A2574" s="4" t="s">
        <v>7615</v>
      </c>
      <c r="B2574" s="4" t="s">
        <v>7616</v>
      </c>
      <c r="C2574" s="4" t="s">
        <v>7617</v>
      </c>
      <c r="D2574" s="6">
        <v>3.4128610635285801E-5</v>
      </c>
      <c r="E2574" s="6">
        <v>2.9480957814886499E-5</v>
      </c>
      <c r="F2574" s="6">
        <v>3.8256216334886699E-5</v>
      </c>
      <c r="G2574" s="6">
        <v>4.0316153669824802E-5</v>
      </c>
      <c r="H2574" s="6">
        <v>4.2583818460294698E-5</v>
      </c>
      <c r="I2574" s="6">
        <v>4.0615869998487202E-5</v>
      </c>
      <c r="J2574" s="6">
        <v>4.2573221269561898E-5</v>
      </c>
      <c r="K2574" s="6">
        <v>4.69234443935113E-5</v>
      </c>
      <c r="L2574" s="6">
        <v>4.7218618962695199E-5</v>
      </c>
      <c r="M2574" s="6">
        <v>4.8064210960930297E-5</v>
      </c>
      <c r="N2574" s="4" t="b">
        <f>_xlfn.XLOOKUP(Table2[[#This Row],[Protein]],Table3[name],Table3[subloc_assigned],"")&lt;&gt;""</f>
        <v>0</v>
      </c>
      <c r="O2574" s="6" t="str" cm="1">
        <f t="array" ref="O2574">IF(Table2[[#This Row],[modeled?]]," "&amp;_xlfn.TEXTJOIN(" ",FALSE,_xlfn._xlws.FILTER(Table3[subloc_assigned],Table3[name]=Table2[[#This Row],[Protein]],""))&amp;" ","")</f>
        <v/>
      </c>
      <c r="P2574" s="6" t="b">
        <f>OR(ISNUMBER(FIND(" m ",Table2[[#This Row],[loc?]])),ISNUMBER(FIND(" mm ",Table2[[#This Row],[loc?]])))</f>
        <v>0</v>
      </c>
      <c r="Q2574" s="6" t="b">
        <f>AND(OR(ISNUMBER(FIND(" m ",Table2[[#This Row],[loc?]])),ISNUMBER(FIND(" mm ",Table2[[#This Row],[loc?]]))),SUBSTITUTE(SUBSTITUTE(Table2[[#This Row],[loc?]]," m ","")," mm ","")="")</f>
        <v>0</v>
      </c>
      <c r="R2574" s="36" cm="1">
        <f t="array" ref="R2574">AVERAGE(IF(Table2[[#This Row],[Min_aerobic_1]:[Min_aerobic_2]]="NA",0,Table2[[#This Row],[Min_aerobic_1]:[Min_aerobic_2]]))</f>
        <v>3.1804784225086152E-5</v>
      </c>
    </row>
    <row r="2575" spans="1:18" x14ac:dyDescent="0.35">
      <c r="A2575" s="4" t="s">
        <v>7618</v>
      </c>
      <c r="B2575" s="4" t="s">
        <v>7619</v>
      </c>
      <c r="C2575" s="4" t="s">
        <v>7620</v>
      </c>
      <c r="D2575" s="4" t="s">
        <v>19</v>
      </c>
      <c r="E2575" s="4" t="s">
        <v>19</v>
      </c>
      <c r="F2575" s="4" t="s">
        <v>19</v>
      </c>
      <c r="G2575" s="4" t="s">
        <v>19</v>
      </c>
      <c r="H2575" s="6">
        <v>2.1453101158020599E-5</v>
      </c>
      <c r="I2575" s="6">
        <v>1.87589297142257E-5</v>
      </c>
      <c r="J2575" s="6">
        <v>2.3242121466130999E-5</v>
      </c>
      <c r="K2575" s="6">
        <v>2.3350839300447299E-5</v>
      </c>
      <c r="L2575" s="6">
        <v>2.3526119709483701E-5</v>
      </c>
      <c r="M2575" s="6">
        <v>2.08993835310241E-5</v>
      </c>
      <c r="N2575" s="4" t="b">
        <f>_xlfn.XLOOKUP(Table2[[#This Row],[Protein]],Table3[name],Table3[subloc_assigned],"")&lt;&gt;""</f>
        <v>0</v>
      </c>
      <c r="O2575" s="6" t="str" cm="1">
        <f t="array" ref="O2575">IF(Table2[[#This Row],[modeled?]]," "&amp;_xlfn.TEXTJOIN(" ",FALSE,_xlfn._xlws.FILTER(Table3[subloc_assigned],Table3[name]=Table2[[#This Row],[Protein]],""))&amp;" ","")</f>
        <v/>
      </c>
      <c r="P2575" s="6" t="b">
        <f>OR(ISNUMBER(FIND(" m ",Table2[[#This Row],[loc?]])),ISNUMBER(FIND(" mm ",Table2[[#This Row],[loc?]])))</f>
        <v>0</v>
      </c>
      <c r="Q2575" s="6" t="b">
        <f>AND(OR(ISNUMBER(FIND(" m ",Table2[[#This Row],[loc?]])),ISNUMBER(FIND(" mm ",Table2[[#This Row],[loc?]]))),SUBSTITUTE(SUBSTITUTE(Table2[[#This Row],[loc?]]," m ","")," mm ","")="")</f>
        <v>0</v>
      </c>
      <c r="R2575" s="36" cm="1">
        <f t="array" ref="R2575">AVERAGE(IF(Table2[[#This Row],[Min_aerobic_1]:[Min_aerobic_2]]="NA",0,Table2[[#This Row],[Min_aerobic_1]:[Min_aerobic_2]]))</f>
        <v>0</v>
      </c>
    </row>
    <row r="2576" spans="1:18" x14ac:dyDescent="0.35">
      <c r="A2576" s="4" t="s">
        <v>7621</v>
      </c>
      <c r="B2576" s="4" t="s">
        <v>7622</v>
      </c>
      <c r="C2576" s="4" t="s">
        <v>7622</v>
      </c>
      <c r="D2576" s="6">
        <v>2.3561092097818199E-6</v>
      </c>
      <c r="E2576" s="6">
        <v>2.0952810247829598E-6</v>
      </c>
      <c r="F2576" s="6">
        <v>2.8523600158213301E-6</v>
      </c>
      <c r="G2576" s="6">
        <v>3.01322238798469E-6</v>
      </c>
      <c r="H2576" s="6">
        <v>4.9081100059110003E-6</v>
      </c>
      <c r="I2576" s="6">
        <v>4.4524967948585799E-6</v>
      </c>
      <c r="J2576" s="6">
        <v>5.1523381270197601E-6</v>
      </c>
      <c r="K2576" s="6">
        <v>4.9548918120180504E-6</v>
      </c>
      <c r="L2576" s="6">
        <v>5.2119843319255303E-6</v>
      </c>
      <c r="M2576" s="6">
        <v>4.96275388644481E-6</v>
      </c>
      <c r="N2576" s="4" t="b">
        <f>_xlfn.XLOOKUP(Table2[[#This Row],[Protein]],Table3[name],Table3[subloc_assigned],"")&lt;&gt;""</f>
        <v>0</v>
      </c>
      <c r="O2576" s="6" t="str" cm="1">
        <f t="array" ref="O2576">IF(Table2[[#This Row],[modeled?]]," "&amp;_xlfn.TEXTJOIN(" ",FALSE,_xlfn._xlws.FILTER(Table3[subloc_assigned],Table3[name]=Table2[[#This Row],[Protein]],""))&amp;" ","")</f>
        <v/>
      </c>
      <c r="P2576" s="6" t="b">
        <f>OR(ISNUMBER(FIND(" m ",Table2[[#This Row],[loc?]])),ISNUMBER(FIND(" mm ",Table2[[#This Row],[loc?]])))</f>
        <v>0</v>
      </c>
      <c r="Q2576" s="6" t="b">
        <f>AND(OR(ISNUMBER(FIND(" m ",Table2[[#This Row],[loc?]])),ISNUMBER(FIND(" mm ",Table2[[#This Row],[loc?]]))),SUBSTITUTE(SUBSTITUTE(Table2[[#This Row],[loc?]]," m ","")," mm ","")="")</f>
        <v>0</v>
      </c>
      <c r="R2576" s="36" cm="1">
        <f t="array" ref="R2576">AVERAGE(IF(Table2[[#This Row],[Min_aerobic_1]:[Min_aerobic_2]]="NA",0,Table2[[#This Row],[Min_aerobic_1]:[Min_aerobic_2]]))</f>
        <v>2.2256951172823899E-6</v>
      </c>
    </row>
    <row r="2577" spans="1:18" x14ac:dyDescent="0.35">
      <c r="A2577" s="4" t="s">
        <v>7623</v>
      </c>
      <c r="B2577" s="4" t="s">
        <v>7624</v>
      </c>
      <c r="C2577" s="4" t="s">
        <v>7625</v>
      </c>
      <c r="D2577" s="6">
        <v>3.2383938430426003E-5</v>
      </c>
      <c r="E2577" s="6">
        <v>2.6050421619042701E-5</v>
      </c>
      <c r="F2577" s="6">
        <v>3.2692704980435199E-5</v>
      </c>
      <c r="G2577" s="6">
        <v>3.3057512574020899E-5</v>
      </c>
      <c r="H2577" s="6">
        <v>1.73134625017374E-5</v>
      </c>
      <c r="I2577" s="6">
        <v>1.73026199262374E-5</v>
      </c>
      <c r="J2577" s="6">
        <v>1.8278010196618401E-5</v>
      </c>
      <c r="K2577" s="6">
        <v>1.9380200258767899E-5</v>
      </c>
      <c r="L2577" s="6">
        <v>2.0936083020969799E-5</v>
      </c>
      <c r="M2577" s="6">
        <v>2.16849949420665E-5</v>
      </c>
      <c r="N2577" s="4" t="b">
        <f>_xlfn.XLOOKUP(Table2[[#This Row],[Protein]],Table3[name],Table3[subloc_assigned],"")&lt;&gt;""</f>
        <v>0</v>
      </c>
      <c r="O2577" s="6" t="str" cm="1">
        <f t="array" ref="O2577">IF(Table2[[#This Row],[modeled?]]," "&amp;_xlfn.TEXTJOIN(" ",FALSE,_xlfn._xlws.FILTER(Table3[subloc_assigned],Table3[name]=Table2[[#This Row],[Protein]],""))&amp;" ","")</f>
        <v/>
      </c>
      <c r="P2577" s="6" t="b">
        <f>OR(ISNUMBER(FIND(" m ",Table2[[#This Row],[loc?]])),ISNUMBER(FIND(" mm ",Table2[[#This Row],[loc?]])))</f>
        <v>0</v>
      </c>
      <c r="Q2577" s="6" t="b">
        <f>AND(OR(ISNUMBER(FIND(" m ",Table2[[#This Row],[loc?]])),ISNUMBER(FIND(" mm ",Table2[[#This Row],[loc?]]))),SUBSTITUTE(SUBSTITUTE(Table2[[#This Row],[loc?]]," m ","")," mm ","")="")</f>
        <v>0</v>
      </c>
      <c r="R2577" s="36" cm="1">
        <f t="array" ref="R2577">AVERAGE(IF(Table2[[#This Row],[Min_aerobic_1]:[Min_aerobic_2]]="NA",0,Table2[[#This Row],[Min_aerobic_1]:[Min_aerobic_2]]))</f>
        <v>2.9217180024734352E-5</v>
      </c>
    </row>
    <row r="2578" spans="1:18" x14ac:dyDescent="0.35">
      <c r="A2578" s="4" t="s">
        <v>7626</v>
      </c>
      <c r="B2578" s="4" t="s">
        <v>7627</v>
      </c>
      <c r="C2578" s="4" t="s">
        <v>7628</v>
      </c>
      <c r="D2578" s="6">
        <v>3.9489338665155497E-5</v>
      </c>
      <c r="E2578" s="6">
        <v>3.61646550532438E-5</v>
      </c>
      <c r="F2578" s="6">
        <v>3.2301306638243098E-5</v>
      </c>
      <c r="G2578" s="6">
        <v>3.2631643748667701E-5</v>
      </c>
      <c r="H2578" s="6">
        <v>3.0684744380921797E-5</v>
      </c>
      <c r="I2578" s="6">
        <v>3.02882361388639E-5</v>
      </c>
      <c r="J2578" s="6">
        <v>3.1040116013597703E-5</v>
      </c>
      <c r="K2578" s="6">
        <v>2.7338308340974299E-5</v>
      </c>
      <c r="L2578" s="6">
        <v>2.8619227060102401E-5</v>
      </c>
      <c r="M2578" s="6">
        <v>2.7521623249444099E-5</v>
      </c>
      <c r="N2578" s="4" t="b">
        <f>_xlfn.XLOOKUP(Table2[[#This Row],[Protein]],Table3[name],Table3[subloc_assigned],"")&lt;&gt;""</f>
        <v>1</v>
      </c>
      <c r="O2578" s="6" t="str" cm="1">
        <f t="array" ref="O2578">IF(Table2[[#This Row],[modeled?]]," "&amp;_xlfn.TEXTJOIN(" ",FALSE,_xlfn._xlws.FILTER(Table3[subloc_assigned],Table3[name]=Table2[[#This Row],[Protein]],""))&amp;" ","")</f>
        <v xml:space="preserve"> mm </v>
      </c>
      <c r="P2578" s="6" t="b">
        <f>OR(ISNUMBER(FIND(" m ",Table2[[#This Row],[loc?]])),ISNUMBER(FIND(" mm ",Table2[[#This Row],[loc?]])))</f>
        <v>1</v>
      </c>
      <c r="Q2578" s="6" t="b">
        <f>AND(OR(ISNUMBER(FIND(" m ",Table2[[#This Row],[loc?]])),ISNUMBER(FIND(" mm ",Table2[[#This Row],[loc?]]))),SUBSTITUTE(SUBSTITUTE(Table2[[#This Row],[loc?]]," m ","")," mm ","")="")</f>
        <v>1</v>
      </c>
      <c r="R2578" s="36" cm="1">
        <f t="array" ref="R2578">AVERAGE(IF(Table2[[#This Row],[Min_aerobic_1]:[Min_aerobic_2]]="NA",0,Table2[[#This Row],[Min_aerobic_1]:[Min_aerobic_2]]))</f>
        <v>3.7826996859199652E-5</v>
      </c>
    </row>
    <row r="2579" spans="1:18" x14ac:dyDescent="0.35">
      <c r="A2579" s="4" t="s">
        <v>7629</v>
      </c>
      <c r="B2579" s="4" t="s">
        <v>7630</v>
      </c>
      <c r="C2579" s="4" t="s">
        <v>7631</v>
      </c>
      <c r="D2579" s="6">
        <v>1.4840753233248899E-5</v>
      </c>
      <c r="E2579" s="6">
        <v>1.99339663276863E-5</v>
      </c>
      <c r="F2579" s="6">
        <v>1.35756815239556E-5</v>
      </c>
      <c r="G2579" s="6">
        <v>1.32637604951833E-5</v>
      </c>
      <c r="H2579" s="6">
        <v>2.0925031403679601E-5</v>
      </c>
      <c r="I2579" s="6">
        <v>1.8770461834260201E-5</v>
      </c>
      <c r="J2579" s="6">
        <v>2.2590624757060399E-5</v>
      </c>
      <c r="K2579" s="6">
        <v>2.51556216213658E-5</v>
      </c>
      <c r="L2579" s="6">
        <v>2.3811075890672899E-5</v>
      </c>
      <c r="M2579" s="6">
        <v>1.8607164454991098E-5</v>
      </c>
      <c r="N2579" s="4" t="b">
        <f>_xlfn.XLOOKUP(Table2[[#This Row],[Protein]],Table3[name],Table3[subloc_assigned],"")&lt;&gt;""</f>
        <v>0</v>
      </c>
      <c r="O2579" s="6" t="str" cm="1">
        <f t="array" ref="O2579">IF(Table2[[#This Row],[modeled?]]," "&amp;_xlfn.TEXTJOIN(" ",FALSE,_xlfn._xlws.FILTER(Table3[subloc_assigned],Table3[name]=Table2[[#This Row],[Protein]],""))&amp;" ","")</f>
        <v/>
      </c>
      <c r="P2579" s="6" t="b">
        <f>OR(ISNUMBER(FIND(" m ",Table2[[#This Row],[loc?]])),ISNUMBER(FIND(" mm ",Table2[[#This Row],[loc?]])))</f>
        <v>0</v>
      </c>
      <c r="Q2579" s="6" t="b">
        <f>AND(OR(ISNUMBER(FIND(" m ",Table2[[#This Row],[loc?]])),ISNUMBER(FIND(" mm ",Table2[[#This Row],[loc?]]))),SUBSTITUTE(SUBSTITUTE(Table2[[#This Row],[loc?]]," m ","")," mm ","")="")</f>
        <v>0</v>
      </c>
      <c r="R2579" s="36" cm="1">
        <f t="array" ref="R2579">AVERAGE(IF(Table2[[#This Row],[Min_aerobic_1]:[Min_aerobic_2]]="NA",0,Table2[[#This Row],[Min_aerobic_1]:[Min_aerobic_2]]))</f>
        <v>1.7387359780467599E-5</v>
      </c>
    </row>
    <row r="2580" spans="1:18" x14ac:dyDescent="0.35">
      <c r="A2580" s="4" t="s">
        <v>7632</v>
      </c>
      <c r="B2580" s="4" t="s">
        <v>7633</v>
      </c>
      <c r="C2580" s="4" t="s">
        <v>7634</v>
      </c>
      <c r="D2580" s="6">
        <v>3.0281764190738399E-6</v>
      </c>
      <c r="E2580" s="6">
        <v>3.2100518844108401E-6</v>
      </c>
      <c r="F2580" s="6">
        <v>3.3065389433666E-6</v>
      </c>
      <c r="G2580" s="6">
        <v>3.15603409682653E-6</v>
      </c>
      <c r="H2580" s="4" t="s">
        <v>19</v>
      </c>
      <c r="I2580" s="4" t="s">
        <v>19</v>
      </c>
      <c r="J2580" s="4" t="s">
        <v>19</v>
      </c>
      <c r="K2580" s="4" t="s">
        <v>19</v>
      </c>
      <c r="L2580" s="4" t="s">
        <v>19</v>
      </c>
      <c r="M2580" s="4" t="s">
        <v>19</v>
      </c>
      <c r="N2580" s="4" t="b">
        <f>_xlfn.XLOOKUP(Table2[[#This Row],[Protein]],Table3[name],Table3[subloc_assigned],"")&lt;&gt;""</f>
        <v>0</v>
      </c>
      <c r="O2580" s="6" t="str" cm="1">
        <f t="array" ref="O2580">IF(Table2[[#This Row],[modeled?]]," "&amp;_xlfn.TEXTJOIN(" ",FALSE,_xlfn._xlws.FILTER(Table3[subloc_assigned],Table3[name]=Table2[[#This Row],[Protein]],""))&amp;" ","")</f>
        <v/>
      </c>
      <c r="P2580" s="6" t="b">
        <f>OR(ISNUMBER(FIND(" m ",Table2[[#This Row],[loc?]])),ISNUMBER(FIND(" mm ",Table2[[#This Row],[loc?]])))</f>
        <v>0</v>
      </c>
      <c r="Q2580" s="6" t="b">
        <f>AND(OR(ISNUMBER(FIND(" m ",Table2[[#This Row],[loc?]])),ISNUMBER(FIND(" mm ",Table2[[#This Row],[loc?]]))),SUBSTITUTE(SUBSTITUTE(Table2[[#This Row],[loc?]]," m ","")," mm ","")="")</f>
        <v>0</v>
      </c>
      <c r="R2580" s="36" cm="1">
        <f t="array" ref="R2580">AVERAGE(IF(Table2[[#This Row],[Min_aerobic_1]:[Min_aerobic_2]]="NA",0,Table2[[#This Row],[Min_aerobic_1]:[Min_aerobic_2]]))</f>
        <v>3.1191141517423402E-6</v>
      </c>
    </row>
    <row r="2581" spans="1:18" x14ac:dyDescent="0.35">
      <c r="A2581" s="4" t="s">
        <v>7635</v>
      </c>
      <c r="B2581" s="4" t="s">
        <v>7636</v>
      </c>
      <c r="C2581" s="4" t="s">
        <v>7636</v>
      </c>
      <c r="D2581" s="4">
        <v>3.2495518108855402E-4</v>
      </c>
      <c r="E2581" s="4">
        <v>2.69834984682351E-4</v>
      </c>
      <c r="F2581" s="4">
        <v>3.6021050669410602E-4</v>
      </c>
      <c r="G2581" s="4">
        <v>3.5166193473713201E-4</v>
      </c>
      <c r="H2581" s="4">
        <v>2.88451240940405E-4</v>
      </c>
      <c r="I2581" s="4">
        <v>2.8935400819189499E-4</v>
      </c>
      <c r="J2581" s="4">
        <v>2.8980329148218799E-4</v>
      </c>
      <c r="K2581" s="4">
        <v>3.1040578046416501E-4</v>
      </c>
      <c r="L2581" s="4">
        <v>3.2851978871811799E-4</v>
      </c>
      <c r="M2581" s="4">
        <v>3.3035530331735398E-4</v>
      </c>
      <c r="N2581" s="4" t="b">
        <f>_xlfn.XLOOKUP(Table2[[#This Row],[Protein]],Table3[name],Table3[subloc_assigned],"")&lt;&gt;""</f>
        <v>1</v>
      </c>
      <c r="O2581" s="6" t="str" cm="1">
        <f t="array" ref="O2581">IF(Table2[[#This Row],[modeled?]]," "&amp;_xlfn.TEXTJOIN(" ",FALSE,_xlfn._xlws.FILTER(Table3[subloc_assigned],Table3[name]=Table2[[#This Row],[Protein]],""))&amp;" ","")</f>
        <v xml:space="preserve"> c </v>
      </c>
      <c r="P2581" s="6" t="b">
        <f>OR(ISNUMBER(FIND(" m ",Table2[[#This Row],[loc?]])),ISNUMBER(FIND(" mm ",Table2[[#This Row],[loc?]])))</f>
        <v>0</v>
      </c>
      <c r="Q2581" s="6" t="b">
        <f>AND(OR(ISNUMBER(FIND(" m ",Table2[[#This Row],[loc?]])),ISNUMBER(FIND(" mm ",Table2[[#This Row],[loc?]]))),SUBSTITUTE(SUBSTITUTE(Table2[[#This Row],[loc?]]," m ","")," mm ","")="")</f>
        <v>0</v>
      </c>
      <c r="R2581" s="36" cm="1">
        <f t="array" ref="R2581">AVERAGE(IF(Table2[[#This Row],[Min_aerobic_1]:[Min_aerobic_2]]="NA",0,Table2[[#This Row],[Min_aerobic_1]:[Min_aerobic_2]]))</f>
        <v>2.9739508288545251E-4</v>
      </c>
    </row>
    <row r="2582" spans="1:18" x14ac:dyDescent="0.35">
      <c r="A2582" s="4" t="s">
        <v>7637</v>
      </c>
      <c r="B2582" s="4" t="s">
        <v>7638</v>
      </c>
      <c r="C2582" s="4" t="s">
        <v>7639</v>
      </c>
      <c r="D2582" s="6">
        <v>1.18441447634397E-5</v>
      </c>
      <c r="E2582" s="6">
        <v>1.1594773037938899E-5</v>
      </c>
      <c r="F2582" s="6">
        <v>1.30197406327522E-5</v>
      </c>
      <c r="G2582" s="6">
        <v>1.3132905297633699E-5</v>
      </c>
      <c r="H2582" s="6">
        <v>2.9662925480449599E-5</v>
      </c>
      <c r="I2582" s="6">
        <v>2.8589064509741001E-5</v>
      </c>
      <c r="J2582" s="6">
        <v>2.9738131024848701E-5</v>
      </c>
      <c r="K2582" s="6">
        <v>3.0697794667064697E-5</v>
      </c>
      <c r="L2582" s="6">
        <v>3.6177733694044798E-5</v>
      </c>
      <c r="M2582" s="6">
        <v>3.6210591121535402E-5</v>
      </c>
      <c r="N2582" s="4" t="b">
        <f>_xlfn.XLOOKUP(Table2[[#This Row],[Protein]],Table3[name],Table3[subloc_assigned],"")&lt;&gt;""</f>
        <v>0</v>
      </c>
      <c r="O2582" s="6" t="str" cm="1">
        <f t="array" ref="O2582">IF(Table2[[#This Row],[modeled?]]," "&amp;_xlfn.TEXTJOIN(" ",FALSE,_xlfn._xlws.FILTER(Table3[subloc_assigned],Table3[name]=Table2[[#This Row],[Protein]],""))&amp;" ","")</f>
        <v/>
      </c>
      <c r="P2582" s="6" t="b">
        <f>OR(ISNUMBER(FIND(" m ",Table2[[#This Row],[loc?]])),ISNUMBER(FIND(" mm ",Table2[[#This Row],[loc?]])))</f>
        <v>0</v>
      </c>
      <c r="Q2582" s="6" t="b">
        <f>AND(OR(ISNUMBER(FIND(" m ",Table2[[#This Row],[loc?]])),ISNUMBER(FIND(" mm ",Table2[[#This Row],[loc?]]))),SUBSTITUTE(SUBSTITUTE(Table2[[#This Row],[loc?]]," m ","")," mm ","")="")</f>
        <v>0</v>
      </c>
      <c r="R2582" s="36" cm="1">
        <f t="array" ref="R2582">AVERAGE(IF(Table2[[#This Row],[Min_aerobic_1]:[Min_aerobic_2]]="NA",0,Table2[[#This Row],[Min_aerobic_1]:[Min_aerobic_2]]))</f>
        <v>1.17194589006893E-5</v>
      </c>
    </row>
    <row r="2583" spans="1:18" x14ac:dyDescent="0.35">
      <c r="A2583" s="4" t="s">
        <v>7640</v>
      </c>
      <c r="B2583" s="4" t="s">
        <v>7641</v>
      </c>
      <c r="C2583" s="4" t="s">
        <v>7642</v>
      </c>
      <c r="D2583" s="6">
        <v>2.51106854225229E-6</v>
      </c>
      <c r="E2583" s="6">
        <v>3.0472470839484601E-6</v>
      </c>
      <c r="F2583" s="6">
        <v>2.9325138321728998E-6</v>
      </c>
      <c r="G2583" s="6">
        <v>3.1383029604339602E-6</v>
      </c>
      <c r="H2583" s="4" t="s">
        <v>19</v>
      </c>
      <c r="I2583" s="4" t="s">
        <v>19</v>
      </c>
      <c r="J2583" s="4" t="s">
        <v>19</v>
      </c>
      <c r="K2583" s="4" t="s">
        <v>19</v>
      </c>
      <c r="L2583" s="4" t="s">
        <v>19</v>
      </c>
      <c r="M2583" s="4" t="s">
        <v>19</v>
      </c>
      <c r="N2583" s="4" t="b">
        <f>_xlfn.XLOOKUP(Table2[[#This Row],[Protein]],Table3[name],Table3[subloc_assigned],"")&lt;&gt;""</f>
        <v>0</v>
      </c>
      <c r="O2583" s="6" t="str" cm="1">
        <f t="array" ref="O2583">IF(Table2[[#This Row],[modeled?]]," "&amp;_xlfn.TEXTJOIN(" ",FALSE,_xlfn._xlws.FILTER(Table3[subloc_assigned],Table3[name]=Table2[[#This Row],[Protein]],""))&amp;" ","")</f>
        <v/>
      </c>
      <c r="P2583" s="6" t="b">
        <f>OR(ISNUMBER(FIND(" m ",Table2[[#This Row],[loc?]])),ISNUMBER(FIND(" mm ",Table2[[#This Row],[loc?]])))</f>
        <v>0</v>
      </c>
      <c r="Q2583" s="6" t="b">
        <f>AND(OR(ISNUMBER(FIND(" m ",Table2[[#This Row],[loc?]])),ISNUMBER(FIND(" mm ",Table2[[#This Row],[loc?]]))),SUBSTITUTE(SUBSTITUTE(Table2[[#This Row],[loc?]]," m ","")," mm ","")="")</f>
        <v>0</v>
      </c>
      <c r="R2583" s="36" cm="1">
        <f t="array" ref="R2583">AVERAGE(IF(Table2[[#This Row],[Min_aerobic_1]:[Min_aerobic_2]]="NA",0,Table2[[#This Row],[Min_aerobic_1]:[Min_aerobic_2]]))</f>
        <v>2.7791578131003749E-6</v>
      </c>
    </row>
    <row r="2584" spans="1:18" x14ac:dyDescent="0.35">
      <c r="A2584" s="4" t="s">
        <v>7643</v>
      </c>
      <c r="B2584" s="4" t="s">
        <v>7644</v>
      </c>
      <c r="C2584" s="4" t="s">
        <v>7645</v>
      </c>
      <c r="D2584" s="6">
        <v>2.8796757015436699E-5</v>
      </c>
      <c r="E2584" s="6">
        <v>3.1214354573567003E-5</v>
      </c>
      <c r="F2584" s="6">
        <v>3.2878713057203702E-5</v>
      </c>
      <c r="G2584" s="6">
        <v>3.38895541910118E-5</v>
      </c>
      <c r="H2584" s="6">
        <v>2.5727813927674601E-5</v>
      </c>
      <c r="I2584" s="6">
        <v>2.62096699307632E-5</v>
      </c>
      <c r="J2584" s="6">
        <v>2.6272609937475901E-5</v>
      </c>
      <c r="K2584" s="6">
        <v>2.23512072436556E-5</v>
      </c>
      <c r="L2584" s="6">
        <v>2.4218042142888999E-5</v>
      </c>
      <c r="M2584" s="6">
        <v>2.4346416256312199E-5</v>
      </c>
      <c r="N2584" s="4" t="b">
        <f>_xlfn.XLOOKUP(Table2[[#This Row],[Protein]],Table3[name],Table3[subloc_assigned],"")&lt;&gt;""</f>
        <v>0</v>
      </c>
      <c r="O2584" s="6" t="str" cm="1">
        <f t="array" ref="O2584">IF(Table2[[#This Row],[modeled?]]," "&amp;_xlfn.TEXTJOIN(" ",FALSE,_xlfn._xlws.FILTER(Table3[subloc_assigned],Table3[name]=Table2[[#This Row],[Protein]],""))&amp;" ","")</f>
        <v/>
      </c>
      <c r="P2584" s="6" t="b">
        <f>OR(ISNUMBER(FIND(" m ",Table2[[#This Row],[loc?]])),ISNUMBER(FIND(" mm ",Table2[[#This Row],[loc?]])))</f>
        <v>0</v>
      </c>
      <c r="Q2584" s="6" t="b">
        <f>AND(OR(ISNUMBER(FIND(" m ",Table2[[#This Row],[loc?]])),ISNUMBER(FIND(" mm ",Table2[[#This Row],[loc?]]))),SUBSTITUTE(SUBSTITUTE(Table2[[#This Row],[loc?]]," m ","")," mm ","")="")</f>
        <v>0</v>
      </c>
      <c r="R2584" s="36" cm="1">
        <f t="array" ref="R2584">AVERAGE(IF(Table2[[#This Row],[Min_aerobic_1]:[Min_aerobic_2]]="NA",0,Table2[[#This Row],[Min_aerobic_1]:[Min_aerobic_2]]))</f>
        <v>3.0005555794501851E-5</v>
      </c>
    </row>
    <row r="2585" spans="1:18" x14ac:dyDescent="0.35">
      <c r="A2585" s="4" t="s">
        <v>7646</v>
      </c>
      <c r="B2585" s="4" t="s">
        <v>7647</v>
      </c>
      <c r="C2585" s="4" t="s">
        <v>7648</v>
      </c>
      <c r="D2585" s="6">
        <v>5.15693544683625E-5</v>
      </c>
      <c r="E2585" s="6">
        <v>5.0168930403959901E-5</v>
      </c>
      <c r="F2585" s="6">
        <v>4.8080526718460501E-5</v>
      </c>
      <c r="G2585" s="6">
        <v>4.6333755606414201E-5</v>
      </c>
      <c r="H2585" s="6">
        <v>8.6120829763396494E-6</v>
      </c>
      <c r="I2585" s="6">
        <v>8.4067123832497807E-6</v>
      </c>
      <c r="J2585" s="6">
        <v>8.7758802875761394E-6</v>
      </c>
      <c r="K2585" s="6">
        <v>6.6675657212593496E-6</v>
      </c>
      <c r="L2585" s="6">
        <v>8.0356069774265099E-6</v>
      </c>
      <c r="M2585" s="6">
        <v>7.8003198347426E-6</v>
      </c>
      <c r="N2585" s="4" t="b">
        <f>_xlfn.XLOOKUP(Table2[[#This Row],[Protein]],Table3[name],Table3[subloc_assigned],"")&lt;&gt;""</f>
        <v>0</v>
      </c>
      <c r="O2585" s="6" t="str" cm="1">
        <f t="array" ref="O2585">IF(Table2[[#This Row],[modeled?]]," "&amp;_xlfn.TEXTJOIN(" ",FALSE,_xlfn._xlws.FILTER(Table3[subloc_assigned],Table3[name]=Table2[[#This Row],[Protein]],""))&amp;" ","")</f>
        <v/>
      </c>
      <c r="P2585" s="6" t="b">
        <f>OR(ISNUMBER(FIND(" m ",Table2[[#This Row],[loc?]])),ISNUMBER(FIND(" mm ",Table2[[#This Row],[loc?]])))</f>
        <v>0</v>
      </c>
      <c r="Q2585" s="6" t="b">
        <f>AND(OR(ISNUMBER(FIND(" m ",Table2[[#This Row],[loc?]])),ISNUMBER(FIND(" mm ",Table2[[#This Row],[loc?]]))),SUBSTITUTE(SUBSTITUTE(Table2[[#This Row],[loc?]]," m ","")," mm ","")="")</f>
        <v>0</v>
      </c>
      <c r="R2585" s="36" cm="1">
        <f t="array" ref="R2585">AVERAGE(IF(Table2[[#This Row],[Min_aerobic_1]:[Min_aerobic_2]]="NA",0,Table2[[#This Row],[Min_aerobic_1]:[Min_aerobic_2]]))</f>
        <v>5.0869142436161204E-5</v>
      </c>
    </row>
    <row r="2586" spans="1:18" x14ac:dyDescent="0.35">
      <c r="A2586" s="4" t="s">
        <v>7649</v>
      </c>
      <c r="B2586" s="4" t="s">
        <v>7650</v>
      </c>
      <c r="C2586" s="4" t="s">
        <v>7651</v>
      </c>
      <c r="D2586" s="6">
        <v>4.2387967435665699E-6</v>
      </c>
      <c r="E2586" s="6">
        <v>3.8183135403311898E-6</v>
      </c>
      <c r="F2586" s="6">
        <v>4.8719337113360899E-6</v>
      </c>
      <c r="G2586" s="6">
        <v>4.8303757795355203E-6</v>
      </c>
      <c r="H2586" s="6">
        <v>2.8498126070600799E-6</v>
      </c>
      <c r="I2586" s="6">
        <v>2.85354813258135E-6</v>
      </c>
      <c r="J2586" s="6">
        <v>2.9952682434548199E-6</v>
      </c>
      <c r="K2586" s="6">
        <v>3.3568684739797599E-6</v>
      </c>
      <c r="L2586" s="6">
        <v>3.40409753664085E-6</v>
      </c>
      <c r="M2586" s="6">
        <v>3.4592907771932302E-6</v>
      </c>
      <c r="N2586" s="4" t="b">
        <f>_xlfn.XLOOKUP(Table2[[#This Row],[Protein]],Table3[name],Table3[subloc_assigned],"")&lt;&gt;""</f>
        <v>0</v>
      </c>
      <c r="O2586" s="6" t="str" cm="1">
        <f t="array" ref="O2586">IF(Table2[[#This Row],[modeled?]]," "&amp;_xlfn.TEXTJOIN(" ",FALSE,_xlfn._xlws.FILTER(Table3[subloc_assigned],Table3[name]=Table2[[#This Row],[Protein]],""))&amp;" ","")</f>
        <v/>
      </c>
      <c r="P2586" s="6" t="b">
        <f>OR(ISNUMBER(FIND(" m ",Table2[[#This Row],[loc?]])),ISNUMBER(FIND(" mm ",Table2[[#This Row],[loc?]])))</f>
        <v>0</v>
      </c>
      <c r="Q2586" s="6" t="b">
        <f>AND(OR(ISNUMBER(FIND(" m ",Table2[[#This Row],[loc?]])),ISNUMBER(FIND(" mm ",Table2[[#This Row],[loc?]]))),SUBSTITUTE(SUBSTITUTE(Table2[[#This Row],[loc?]]," m ","")," mm ","")="")</f>
        <v>0</v>
      </c>
      <c r="R2586" s="36" cm="1">
        <f t="array" ref="R2586">AVERAGE(IF(Table2[[#This Row],[Min_aerobic_1]:[Min_aerobic_2]]="NA",0,Table2[[#This Row],[Min_aerobic_1]:[Min_aerobic_2]]))</f>
        <v>4.0285551419488798E-6</v>
      </c>
    </row>
    <row r="2587" spans="1:18" x14ac:dyDescent="0.35">
      <c r="A2587" s="4" t="s">
        <v>7652</v>
      </c>
      <c r="B2587" s="4" t="s">
        <v>7653</v>
      </c>
      <c r="C2587" s="4" t="s">
        <v>7654</v>
      </c>
      <c r="D2587" s="6">
        <v>5.7769929530790003E-6</v>
      </c>
      <c r="E2587" s="6">
        <v>4.7946479924662097E-6</v>
      </c>
      <c r="F2587" s="6">
        <v>5.7979062284304902E-6</v>
      </c>
      <c r="G2587" s="6">
        <v>5.5828933410038199E-6</v>
      </c>
      <c r="H2587" s="6">
        <v>3.01118212044821E-6</v>
      </c>
      <c r="I2587" s="6">
        <v>2.9248740464703398E-6</v>
      </c>
      <c r="J2587" s="6">
        <v>3.22099583645239E-6</v>
      </c>
      <c r="K2587" s="6">
        <v>2.7400836437697E-6</v>
      </c>
      <c r="L2587" s="6">
        <v>3.02283400707572E-6</v>
      </c>
      <c r="M2587" s="6">
        <v>3.01628036474351E-6</v>
      </c>
      <c r="N2587" s="4" t="b">
        <f>_xlfn.XLOOKUP(Table2[[#This Row],[Protein]],Table3[name],Table3[subloc_assigned],"")&lt;&gt;""</f>
        <v>0</v>
      </c>
      <c r="O2587" s="6" t="str" cm="1">
        <f t="array" ref="O2587">IF(Table2[[#This Row],[modeled?]]," "&amp;_xlfn.TEXTJOIN(" ",FALSE,_xlfn._xlws.FILTER(Table3[subloc_assigned],Table3[name]=Table2[[#This Row],[Protein]],""))&amp;" ","")</f>
        <v/>
      </c>
      <c r="P2587" s="6" t="b">
        <f>OR(ISNUMBER(FIND(" m ",Table2[[#This Row],[loc?]])),ISNUMBER(FIND(" mm ",Table2[[#This Row],[loc?]])))</f>
        <v>0</v>
      </c>
      <c r="Q2587" s="6" t="b">
        <f>AND(OR(ISNUMBER(FIND(" m ",Table2[[#This Row],[loc?]])),ISNUMBER(FIND(" mm ",Table2[[#This Row],[loc?]]))),SUBSTITUTE(SUBSTITUTE(Table2[[#This Row],[loc?]]," m ","")," mm ","")="")</f>
        <v>0</v>
      </c>
      <c r="R2587" s="36" cm="1">
        <f t="array" ref="R2587">AVERAGE(IF(Table2[[#This Row],[Min_aerobic_1]:[Min_aerobic_2]]="NA",0,Table2[[#This Row],[Min_aerobic_1]:[Min_aerobic_2]]))</f>
        <v>5.285820472772605E-6</v>
      </c>
    </row>
    <row r="2588" spans="1:18" x14ac:dyDescent="0.35">
      <c r="A2588" s="4" t="s">
        <v>7655</v>
      </c>
      <c r="B2588" s="4" t="s">
        <v>7656</v>
      </c>
      <c r="C2588" s="4" t="s">
        <v>7657</v>
      </c>
      <c r="D2588" s="6">
        <v>6.4960774601973802E-6</v>
      </c>
      <c r="E2588" s="6">
        <v>6.8264515962829801E-6</v>
      </c>
      <c r="F2588" s="6">
        <v>6.9175759207548897E-6</v>
      </c>
      <c r="G2588" s="6">
        <v>6.8561779875131702E-6</v>
      </c>
      <c r="H2588" s="6">
        <v>4.3403267726488102E-6</v>
      </c>
      <c r="I2588" s="6">
        <v>4.3754331691932099E-6</v>
      </c>
      <c r="J2588" s="6">
        <v>4.5445651518080999E-6</v>
      </c>
      <c r="K2588" s="6">
        <v>4.7445392156745403E-6</v>
      </c>
      <c r="L2588" s="6">
        <v>5.2700797851950399E-6</v>
      </c>
      <c r="M2588" s="6">
        <v>5.2916457821140603E-6</v>
      </c>
      <c r="N2588" s="4" t="b">
        <f>_xlfn.XLOOKUP(Table2[[#This Row],[Protein]],Table3[name],Table3[subloc_assigned],"")&lt;&gt;""</f>
        <v>0</v>
      </c>
      <c r="O2588" s="6" t="str" cm="1">
        <f t="array" ref="O2588">IF(Table2[[#This Row],[modeled?]]," "&amp;_xlfn.TEXTJOIN(" ",FALSE,_xlfn._xlws.FILTER(Table3[subloc_assigned],Table3[name]=Table2[[#This Row],[Protein]],""))&amp;" ","")</f>
        <v/>
      </c>
      <c r="P2588" s="6" t="b">
        <f>OR(ISNUMBER(FIND(" m ",Table2[[#This Row],[loc?]])),ISNUMBER(FIND(" mm ",Table2[[#This Row],[loc?]])))</f>
        <v>0</v>
      </c>
      <c r="Q2588" s="6" t="b">
        <f>AND(OR(ISNUMBER(FIND(" m ",Table2[[#This Row],[loc?]])),ISNUMBER(FIND(" mm ",Table2[[#This Row],[loc?]]))),SUBSTITUTE(SUBSTITUTE(Table2[[#This Row],[loc?]]," m ","")," mm ","")="")</f>
        <v>0</v>
      </c>
      <c r="R2588" s="36" cm="1">
        <f t="array" ref="R2588">AVERAGE(IF(Table2[[#This Row],[Min_aerobic_1]:[Min_aerobic_2]]="NA",0,Table2[[#This Row],[Min_aerobic_1]:[Min_aerobic_2]]))</f>
        <v>6.6612645282401797E-6</v>
      </c>
    </row>
    <row r="2589" spans="1:18" x14ac:dyDescent="0.35">
      <c r="A2589" s="4" t="s">
        <v>7658</v>
      </c>
      <c r="B2589" s="4" t="s">
        <v>7659</v>
      </c>
      <c r="C2589" s="4" t="s">
        <v>7660</v>
      </c>
      <c r="D2589" s="6">
        <v>7.9931594887318704E-5</v>
      </c>
      <c r="E2589" s="6">
        <v>7.3416193332053007E-5</v>
      </c>
      <c r="F2589" s="6">
        <v>8.8615399287624006E-5</v>
      </c>
      <c r="G2589" s="6">
        <v>8.5136644555745602E-5</v>
      </c>
      <c r="H2589" s="6">
        <v>5.3177915105464999E-5</v>
      </c>
      <c r="I2589" s="6">
        <v>5.3494823989583298E-5</v>
      </c>
      <c r="J2589" s="6">
        <v>5.35567709344702E-5</v>
      </c>
      <c r="K2589" s="6">
        <v>4.9762497922031903E-5</v>
      </c>
      <c r="L2589" s="6">
        <v>5.45374488768026E-5</v>
      </c>
      <c r="M2589" s="6">
        <v>5.46368807540596E-5</v>
      </c>
      <c r="N2589" s="4" t="b">
        <f>_xlfn.XLOOKUP(Table2[[#This Row],[Protein]],Table3[name],Table3[subloc_assigned],"")&lt;&gt;""</f>
        <v>0</v>
      </c>
      <c r="O2589" s="6" t="str" cm="1">
        <f t="array" ref="O2589">IF(Table2[[#This Row],[modeled?]]," "&amp;_xlfn.TEXTJOIN(" ",FALSE,_xlfn._xlws.FILTER(Table3[subloc_assigned],Table3[name]=Table2[[#This Row],[Protein]],""))&amp;" ","")</f>
        <v/>
      </c>
      <c r="P2589" s="6" t="b">
        <f>OR(ISNUMBER(FIND(" m ",Table2[[#This Row],[loc?]])),ISNUMBER(FIND(" mm ",Table2[[#This Row],[loc?]])))</f>
        <v>0</v>
      </c>
      <c r="Q2589" s="6" t="b">
        <f>AND(OR(ISNUMBER(FIND(" m ",Table2[[#This Row],[loc?]])),ISNUMBER(FIND(" mm ",Table2[[#This Row],[loc?]]))),SUBSTITUTE(SUBSTITUTE(Table2[[#This Row],[loc?]]," m ","")," mm ","")="")</f>
        <v>0</v>
      </c>
      <c r="R2589" s="36" cm="1">
        <f t="array" ref="R2589">AVERAGE(IF(Table2[[#This Row],[Min_aerobic_1]:[Min_aerobic_2]]="NA",0,Table2[[#This Row],[Min_aerobic_1]:[Min_aerobic_2]]))</f>
        <v>7.6673894109685855E-5</v>
      </c>
    </row>
    <row r="2590" spans="1:18" x14ac:dyDescent="0.35">
      <c r="A2590" s="4" t="s">
        <v>7661</v>
      </c>
      <c r="B2590" s="4" t="s">
        <v>7662</v>
      </c>
      <c r="C2590" s="4" t="s">
        <v>7662</v>
      </c>
      <c r="D2590" s="6">
        <v>1.2027929429739299E-5</v>
      </c>
      <c r="E2590" s="6">
        <v>1.0607005470598801E-5</v>
      </c>
      <c r="F2590" s="6">
        <v>1.3180084942921801E-5</v>
      </c>
      <c r="G2590" s="6">
        <v>1.27856844854559E-5</v>
      </c>
      <c r="H2590" s="6">
        <v>7.2064413639756798E-6</v>
      </c>
      <c r="I2590" s="6">
        <v>6.2205184636696801E-6</v>
      </c>
      <c r="J2590" s="6">
        <v>7.4513206440110903E-6</v>
      </c>
      <c r="K2590" s="6">
        <v>7.0383042719375197E-6</v>
      </c>
      <c r="L2590" s="6">
        <v>7.9516733224216496E-6</v>
      </c>
      <c r="M2590" s="6">
        <v>7.5467099641754504E-6</v>
      </c>
      <c r="N2590" s="4" t="b">
        <f>_xlfn.XLOOKUP(Table2[[#This Row],[Protein]],Table3[name],Table3[subloc_assigned],"")&lt;&gt;""</f>
        <v>0</v>
      </c>
      <c r="O2590" s="6" t="str" cm="1">
        <f t="array" ref="O2590">IF(Table2[[#This Row],[modeled?]]," "&amp;_xlfn.TEXTJOIN(" ",FALSE,_xlfn._xlws.FILTER(Table3[subloc_assigned],Table3[name]=Table2[[#This Row],[Protein]],""))&amp;" ","")</f>
        <v/>
      </c>
      <c r="P2590" s="6" t="b">
        <f>OR(ISNUMBER(FIND(" m ",Table2[[#This Row],[loc?]])),ISNUMBER(FIND(" mm ",Table2[[#This Row],[loc?]])))</f>
        <v>0</v>
      </c>
      <c r="Q2590" s="6" t="b">
        <f>AND(OR(ISNUMBER(FIND(" m ",Table2[[#This Row],[loc?]])),ISNUMBER(FIND(" mm ",Table2[[#This Row],[loc?]]))),SUBSTITUTE(SUBSTITUTE(Table2[[#This Row],[loc?]]," m ","")," mm ","")="")</f>
        <v>0</v>
      </c>
      <c r="R2590" s="36" cm="1">
        <f t="array" ref="R2590">AVERAGE(IF(Table2[[#This Row],[Min_aerobic_1]:[Min_aerobic_2]]="NA",0,Table2[[#This Row],[Min_aerobic_1]:[Min_aerobic_2]]))</f>
        <v>1.1317467450169051E-5</v>
      </c>
    </row>
    <row r="2591" spans="1:18" x14ac:dyDescent="0.35">
      <c r="A2591" s="4" t="s">
        <v>7663</v>
      </c>
      <c r="B2591" s="4" t="s">
        <v>7664</v>
      </c>
      <c r="C2591" s="4" t="s">
        <v>7665</v>
      </c>
      <c r="D2591" s="4" t="s">
        <v>19</v>
      </c>
      <c r="E2591" s="4" t="s">
        <v>19</v>
      </c>
      <c r="F2591" s="4" t="s">
        <v>19</v>
      </c>
      <c r="G2591" s="4" t="s">
        <v>19</v>
      </c>
      <c r="H2591" s="6">
        <v>1.04936064459491E-5</v>
      </c>
      <c r="I2591" s="6">
        <v>1.02299497004596E-5</v>
      </c>
      <c r="J2591" s="6">
        <v>1.03311254097527E-5</v>
      </c>
      <c r="K2591" s="6">
        <v>8.2890145897808806E-6</v>
      </c>
      <c r="L2591" s="6">
        <v>7.6168807344604696E-6</v>
      </c>
      <c r="M2591" s="6">
        <v>8.1523188057099493E-6</v>
      </c>
      <c r="N2591" s="4" t="b">
        <f>_xlfn.XLOOKUP(Table2[[#This Row],[Protein]],Table3[name],Table3[subloc_assigned],"")&lt;&gt;""</f>
        <v>1</v>
      </c>
      <c r="O2591" s="6" t="str" cm="1">
        <f t="array" ref="O2591">IF(Table2[[#This Row],[modeled?]]," "&amp;_xlfn.TEXTJOIN(" ",FALSE,_xlfn._xlws.FILTER(Table3[subloc_assigned],Table3[name]=Table2[[#This Row],[Protein]],""))&amp;" ","")</f>
        <v xml:space="preserve"> c </v>
      </c>
      <c r="P2591" s="6" t="b">
        <f>OR(ISNUMBER(FIND(" m ",Table2[[#This Row],[loc?]])),ISNUMBER(FIND(" mm ",Table2[[#This Row],[loc?]])))</f>
        <v>0</v>
      </c>
      <c r="Q2591" s="6" t="b">
        <f>AND(OR(ISNUMBER(FIND(" m ",Table2[[#This Row],[loc?]])),ISNUMBER(FIND(" mm ",Table2[[#This Row],[loc?]]))),SUBSTITUTE(SUBSTITUTE(Table2[[#This Row],[loc?]]," m ","")," mm ","")="")</f>
        <v>0</v>
      </c>
      <c r="R2591" s="36" cm="1">
        <f t="array" ref="R2591">AVERAGE(IF(Table2[[#This Row],[Min_aerobic_1]:[Min_aerobic_2]]="NA",0,Table2[[#This Row],[Min_aerobic_1]:[Min_aerobic_2]]))</f>
        <v>0</v>
      </c>
    </row>
    <row r="2592" spans="1:18" x14ac:dyDescent="0.35">
      <c r="A2592" s="4" t="s">
        <v>7666</v>
      </c>
      <c r="B2592" s="4" t="s">
        <v>7667</v>
      </c>
      <c r="C2592" s="4" t="s">
        <v>7668</v>
      </c>
      <c r="D2592" s="6">
        <v>1.45868244029407E-5</v>
      </c>
      <c r="E2592" s="6">
        <v>1.26271454648749E-5</v>
      </c>
      <c r="F2592" s="6">
        <v>1.6576647052344198E-5</v>
      </c>
      <c r="G2592" s="6">
        <v>1.7113269088821701E-5</v>
      </c>
      <c r="H2592" s="6">
        <v>1.14799074319512E-5</v>
      </c>
      <c r="I2592" s="6">
        <v>1.2529341677458401E-5</v>
      </c>
      <c r="J2592" s="6">
        <v>1.2497575621313001E-5</v>
      </c>
      <c r="K2592" s="6">
        <v>1.59086653751184E-5</v>
      </c>
      <c r="L2592" s="6">
        <v>1.6101232430778699E-5</v>
      </c>
      <c r="M2592" s="6">
        <v>1.5441801187043301E-5</v>
      </c>
      <c r="N2592" s="4" t="b">
        <f>_xlfn.XLOOKUP(Table2[[#This Row],[Protein]],Table3[name],Table3[subloc_assigned],"")&lt;&gt;""</f>
        <v>0</v>
      </c>
      <c r="O2592" s="6" t="str" cm="1">
        <f t="array" ref="O2592">IF(Table2[[#This Row],[modeled?]]," "&amp;_xlfn.TEXTJOIN(" ",FALSE,_xlfn._xlws.FILTER(Table3[subloc_assigned],Table3[name]=Table2[[#This Row],[Protein]],""))&amp;" ","")</f>
        <v/>
      </c>
      <c r="P2592" s="6" t="b">
        <f>OR(ISNUMBER(FIND(" m ",Table2[[#This Row],[loc?]])),ISNUMBER(FIND(" mm ",Table2[[#This Row],[loc?]])))</f>
        <v>0</v>
      </c>
      <c r="Q2592" s="6" t="b">
        <f>AND(OR(ISNUMBER(FIND(" m ",Table2[[#This Row],[loc?]])),ISNUMBER(FIND(" mm ",Table2[[#This Row],[loc?]]))),SUBSTITUTE(SUBSTITUTE(Table2[[#This Row],[loc?]]," m ","")," mm ","")="")</f>
        <v>0</v>
      </c>
      <c r="R2592" s="36" cm="1">
        <f t="array" ref="R2592">AVERAGE(IF(Table2[[#This Row],[Min_aerobic_1]:[Min_aerobic_2]]="NA",0,Table2[[#This Row],[Min_aerobic_1]:[Min_aerobic_2]]))</f>
        <v>1.3606984933907801E-5</v>
      </c>
    </row>
    <row r="2593" spans="1:18" x14ac:dyDescent="0.35">
      <c r="A2593" s="4" t="s">
        <v>7669</v>
      </c>
      <c r="B2593" s="4" t="s">
        <v>7670</v>
      </c>
      <c r="C2593" s="4" t="s">
        <v>7671</v>
      </c>
      <c r="D2593" s="6">
        <v>4.8763562315931598E-5</v>
      </c>
      <c r="E2593" s="6">
        <v>5.20615425785107E-5</v>
      </c>
      <c r="F2593" s="6">
        <v>5.8386420420044203E-5</v>
      </c>
      <c r="G2593" s="6">
        <v>6.5032662873870496E-5</v>
      </c>
      <c r="H2593" s="6">
        <v>2.7599070595239599E-5</v>
      </c>
      <c r="I2593" s="6">
        <v>2.7172830995586701E-5</v>
      </c>
      <c r="J2593" s="6">
        <v>2.8465923489388201E-5</v>
      </c>
      <c r="K2593" s="6">
        <v>3.14960380808899E-5</v>
      </c>
      <c r="L2593" s="6">
        <v>3.4453042013917997E-5</v>
      </c>
      <c r="M2593" s="6">
        <v>3.3955471690692801E-5</v>
      </c>
      <c r="N2593" s="4" t="b">
        <f>_xlfn.XLOOKUP(Table2[[#This Row],[Protein]],Table3[name],Table3[subloc_assigned],"")&lt;&gt;""</f>
        <v>1</v>
      </c>
      <c r="O2593" s="6" t="str" cm="1">
        <f t="array" ref="O2593">IF(Table2[[#This Row],[modeled?]]," "&amp;_xlfn.TEXTJOIN(" ",FALSE,_xlfn._xlws.FILTER(Table3[subloc_assigned],Table3[name]=Table2[[#This Row],[Protein]],""))&amp;" ","")</f>
        <v xml:space="preserve"> m </v>
      </c>
      <c r="P2593" s="6" t="b">
        <f>OR(ISNUMBER(FIND(" m ",Table2[[#This Row],[loc?]])),ISNUMBER(FIND(" mm ",Table2[[#This Row],[loc?]])))</f>
        <v>1</v>
      </c>
      <c r="Q2593" s="6" t="b">
        <f>AND(OR(ISNUMBER(FIND(" m ",Table2[[#This Row],[loc?]])),ISNUMBER(FIND(" mm ",Table2[[#This Row],[loc?]]))),SUBSTITUTE(SUBSTITUTE(Table2[[#This Row],[loc?]]," m ","")," mm ","")="")</f>
        <v>1</v>
      </c>
      <c r="R2593" s="36" cm="1">
        <f t="array" ref="R2593">AVERAGE(IF(Table2[[#This Row],[Min_aerobic_1]:[Min_aerobic_2]]="NA",0,Table2[[#This Row],[Min_aerobic_1]:[Min_aerobic_2]]))</f>
        <v>5.0412552447221153E-5</v>
      </c>
    </row>
    <row r="2594" spans="1:18" x14ac:dyDescent="0.35">
      <c r="A2594" s="4" t="s">
        <v>7672</v>
      </c>
      <c r="B2594" s="4" t="s">
        <v>7673</v>
      </c>
      <c r="C2594" s="4" t="s">
        <v>7674</v>
      </c>
      <c r="D2594" s="6">
        <v>2.6810312072886198E-5</v>
      </c>
      <c r="E2594" s="6">
        <v>2.6564221233030801E-5</v>
      </c>
      <c r="F2594" s="6">
        <v>3.0301908765772202E-5</v>
      </c>
      <c r="G2594" s="6">
        <v>3.2066938899591403E-5</v>
      </c>
      <c r="H2594" s="6">
        <v>1.5486340883783901E-5</v>
      </c>
      <c r="I2594" s="6">
        <v>1.6346891525559901E-5</v>
      </c>
      <c r="J2594" s="6">
        <v>1.6429412420558501E-5</v>
      </c>
      <c r="K2594" s="6">
        <v>2.0644302072010002E-5</v>
      </c>
      <c r="L2594" s="6">
        <v>2.01426073251114E-5</v>
      </c>
      <c r="M2594" s="6">
        <v>2.0639902415789301E-5</v>
      </c>
      <c r="N2594" s="4" t="b">
        <f>_xlfn.XLOOKUP(Table2[[#This Row],[Protein]],Table3[name],Table3[subloc_assigned],"")&lt;&gt;""</f>
        <v>0</v>
      </c>
      <c r="O2594" s="6" t="str" cm="1">
        <f t="array" ref="O2594">IF(Table2[[#This Row],[modeled?]]," "&amp;_xlfn.TEXTJOIN(" ",FALSE,_xlfn._xlws.FILTER(Table3[subloc_assigned],Table3[name]=Table2[[#This Row],[Protein]],""))&amp;" ","")</f>
        <v/>
      </c>
      <c r="P2594" s="6" t="b">
        <f>OR(ISNUMBER(FIND(" m ",Table2[[#This Row],[loc?]])),ISNUMBER(FIND(" mm ",Table2[[#This Row],[loc?]])))</f>
        <v>0</v>
      </c>
      <c r="Q2594" s="6" t="b">
        <f>AND(OR(ISNUMBER(FIND(" m ",Table2[[#This Row],[loc?]])),ISNUMBER(FIND(" mm ",Table2[[#This Row],[loc?]]))),SUBSTITUTE(SUBSTITUTE(Table2[[#This Row],[loc?]]," m ","")," mm ","")="")</f>
        <v>0</v>
      </c>
      <c r="R2594" s="36" cm="1">
        <f t="array" ref="R2594">AVERAGE(IF(Table2[[#This Row],[Min_aerobic_1]:[Min_aerobic_2]]="NA",0,Table2[[#This Row],[Min_aerobic_1]:[Min_aerobic_2]]))</f>
        <v>2.66872666529585E-5</v>
      </c>
    </row>
    <row r="2595" spans="1:18" x14ac:dyDescent="0.35">
      <c r="A2595" s="4" t="s">
        <v>7675</v>
      </c>
      <c r="B2595" s="4" t="s">
        <v>7676</v>
      </c>
      <c r="C2595" s="4" t="s">
        <v>7676</v>
      </c>
      <c r="D2595" s="6">
        <v>3.76132501526773E-5</v>
      </c>
      <c r="E2595" s="6">
        <v>3.4012452686781499E-5</v>
      </c>
      <c r="F2595" s="6">
        <v>3.5819434605985203E-5</v>
      </c>
      <c r="G2595" s="6">
        <v>3.6375308988622303E-5</v>
      </c>
      <c r="H2595" s="6">
        <v>2.1922192338359301E-5</v>
      </c>
      <c r="I2595" s="6">
        <v>2.1206893515979301E-5</v>
      </c>
      <c r="J2595" s="6">
        <v>2.1836805783654301E-5</v>
      </c>
      <c r="K2595" s="6">
        <v>2.4128575569104899E-5</v>
      </c>
      <c r="L2595" s="6">
        <v>2.5476371278216699E-5</v>
      </c>
      <c r="M2595" s="6">
        <v>2.4483566897361501E-5</v>
      </c>
      <c r="N2595" s="4" t="b">
        <f>_xlfn.XLOOKUP(Table2[[#This Row],[Protein]],Table3[name],Table3[subloc_assigned],"")&lt;&gt;""</f>
        <v>0</v>
      </c>
      <c r="O2595" s="6" t="str" cm="1">
        <f t="array" ref="O2595">IF(Table2[[#This Row],[modeled?]]," "&amp;_xlfn.TEXTJOIN(" ",FALSE,_xlfn._xlws.FILTER(Table3[subloc_assigned],Table3[name]=Table2[[#This Row],[Protein]],""))&amp;" ","")</f>
        <v/>
      </c>
      <c r="P2595" s="6" t="b">
        <f>OR(ISNUMBER(FIND(" m ",Table2[[#This Row],[loc?]])),ISNUMBER(FIND(" mm ",Table2[[#This Row],[loc?]])))</f>
        <v>0</v>
      </c>
      <c r="Q2595" s="6" t="b">
        <f>AND(OR(ISNUMBER(FIND(" m ",Table2[[#This Row],[loc?]])),ISNUMBER(FIND(" mm ",Table2[[#This Row],[loc?]]))),SUBSTITUTE(SUBSTITUTE(Table2[[#This Row],[loc?]]," m ","")," mm ","")="")</f>
        <v>0</v>
      </c>
      <c r="R2595" s="36" cm="1">
        <f t="array" ref="R2595">AVERAGE(IF(Table2[[#This Row],[Min_aerobic_1]:[Min_aerobic_2]]="NA",0,Table2[[#This Row],[Min_aerobic_1]:[Min_aerobic_2]]))</f>
        <v>3.5812851419729399E-5</v>
      </c>
    </row>
    <row r="2596" spans="1:18" x14ac:dyDescent="0.35">
      <c r="A2596" s="4" t="s">
        <v>7677</v>
      </c>
      <c r="B2596" s="4" t="s">
        <v>7678</v>
      </c>
      <c r="C2596" s="4" t="s">
        <v>7679</v>
      </c>
      <c r="D2596" s="6">
        <v>6.2538960752800899E-6</v>
      </c>
      <c r="E2596" s="6">
        <v>7.0990821100596896E-6</v>
      </c>
      <c r="F2596" s="6">
        <v>5.4728559477101898E-6</v>
      </c>
      <c r="G2596" s="6">
        <v>5.6182706867282499E-6</v>
      </c>
      <c r="H2596" s="6">
        <v>3.62844775260006E-6</v>
      </c>
      <c r="I2596" s="6">
        <v>3.80678261530127E-6</v>
      </c>
      <c r="J2596" s="6">
        <v>3.7658079024420598E-6</v>
      </c>
      <c r="K2596" s="6">
        <v>3.37675685484564E-6</v>
      </c>
      <c r="L2596" s="6">
        <v>3.8522200870581902E-6</v>
      </c>
      <c r="M2596" s="6">
        <v>3.5442048031826602E-6</v>
      </c>
      <c r="N2596" s="4" t="b">
        <f>_xlfn.XLOOKUP(Table2[[#This Row],[Protein]],Table3[name],Table3[subloc_assigned],"")&lt;&gt;""</f>
        <v>0</v>
      </c>
      <c r="O2596" s="6" t="str" cm="1">
        <f t="array" ref="O2596">IF(Table2[[#This Row],[modeled?]]," "&amp;_xlfn.TEXTJOIN(" ",FALSE,_xlfn._xlws.FILTER(Table3[subloc_assigned],Table3[name]=Table2[[#This Row],[Protein]],""))&amp;" ","")</f>
        <v/>
      </c>
      <c r="P2596" s="6" t="b">
        <f>OR(ISNUMBER(FIND(" m ",Table2[[#This Row],[loc?]])),ISNUMBER(FIND(" mm ",Table2[[#This Row],[loc?]])))</f>
        <v>0</v>
      </c>
      <c r="Q2596" s="6" t="b">
        <f>AND(OR(ISNUMBER(FIND(" m ",Table2[[#This Row],[loc?]])),ISNUMBER(FIND(" mm ",Table2[[#This Row],[loc?]]))),SUBSTITUTE(SUBSTITUTE(Table2[[#This Row],[loc?]]," m ","")," mm ","")="")</f>
        <v>0</v>
      </c>
      <c r="R2596" s="36" cm="1">
        <f t="array" ref="R2596">AVERAGE(IF(Table2[[#This Row],[Min_aerobic_1]:[Min_aerobic_2]]="NA",0,Table2[[#This Row],[Min_aerobic_1]:[Min_aerobic_2]]))</f>
        <v>6.6764890926698897E-6</v>
      </c>
    </row>
    <row r="2597" spans="1:18" x14ac:dyDescent="0.35">
      <c r="A2597" s="4" t="s">
        <v>7680</v>
      </c>
      <c r="B2597" s="4" t="s">
        <v>7681</v>
      </c>
      <c r="C2597" s="4" t="s">
        <v>7682</v>
      </c>
      <c r="D2597" s="6">
        <v>5.4016465915006302E-5</v>
      </c>
      <c r="E2597" s="6">
        <v>5.2833981519283798E-5</v>
      </c>
      <c r="F2597" s="6">
        <v>4.9568873208623102E-5</v>
      </c>
      <c r="G2597" s="6">
        <v>5.12881072007298E-5</v>
      </c>
      <c r="H2597" s="6">
        <v>1.56040101792583E-5</v>
      </c>
      <c r="I2597" s="6">
        <v>1.6298628049722799E-5</v>
      </c>
      <c r="J2597" s="6">
        <v>1.6011597187752499E-5</v>
      </c>
      <c r="K2597" s="6">
        <v>1.6551266302759502E-5</v>
      </c>
      <c r="L2597" s="6">
        <v>1.73803516825578E-5</v>
      </c>
      <c r="M2597" s="6">
        <v>1.7365086091805699E-5</v>
      </c>
      <c r="N2597" s="4" t="b">
        <f>_xlfn.XLOOKUP(Table2[[#This Row],[Protein]],Table3[name],Table3[subloc_assigned],"")&lt;&gt;""</f>
        <v>1</v>
      </c>
      <c r="O2597" s="6" t="str" cm="1">
        <f t="array" ref="O2597">IF(Table2[[#This Row],[modeled?]]," "&amp;_xlfn.TEXTJOIN(" ",FALSE,_xlfn._xlws.FILTER(Table3[subloc_assigned],Table3[name]=Table2[[#This Row],[Protein]],""))&amp;" ","")</f>
        <v xml:space="preserve"> m </v>
      </c>
      <c r="P2597" s="6" t="b">
        <f>OR(ISNUMBER(FIND(" m ",Table2[[#This Row],[loc?]])),ISNUMBER(FIND(" mm ",Table2[[#This Row],[loc?]])))</f>
        <v>1</v>
      </c>
      <c r="Q2597" s="6" t="b">
        <f>AND(OR(ISNUMBER(FIND(" m ",Table2[[#This Row],[loc?]])),ISNUMBER(FIND(" mm ",Table2[[#This Row],[loc?]]))),SUBSTITUTE(SUBSTITUTE(Table2[[#This Row],[loc?]]," m ","")," mm ","")="")</f>
        <v>1</v>
      </c>
      <c r="R2597" s="36" cm="1">
        <f t="array" ref="R2597">AVERAGE(IF(Table2[[#This Row],[Min_aerobic_1]:[Min_aerobic_2]]="NA",0,Table2[[#This Row],[Min_aerobic_1]:[Min_aerobic_2]]))</f>
        <v>5.3425223717145054E-5</v>
      </c>
    </row>
    <row r="2598" spans="1:18" x14ac:dyDescent="0.35">
      <c r="A2598" s="4" t="s">
        <v>7683</v>
      </c>
      <c r="B2598" s="4" t="s">
        <v>7684</v>
      </c>
      <c r="C2598" s="4" t="s">
        <v>7685</v>
      </c>
      <c r="D2598" s="6">
        <v>4.0658786508069301E-5</v>
      </c>
      <c r="E2598" s="6">
        <v>4.5528033496764697E-5</v>
      </c>
      <c r="F2598" s="6">
        <v>6.0337708301756197E-5</v>
      </c>
      <c r="G2598" s="6">
        <v>6.1716611691189498E-5</v>
      </c>
      <c r="H2598" s="6">
        <v>1.41925834591796E-5</v>
      </c>
      <c r="I2598" s="6">
        <v>1.3976878356358401E-5</v>
      </c>
      <c r="J2598" s="6">
        <v>1.5568638966788901E-5</v>
      </c>
      <c r="K2598" s="6">
        <v>1.9385993842017799E-5</v>
      </c>
      <c r="L2598" s="6">
        <v>2.0566958841573E-5</v>
      </c>
      <c r="M2598" s="6">
        <v>1.9508511169106799E-5</v>
      </c>
      <c r="N2598" s="4" t="b">
        <f>_xlfn.XLOOKUP(Table2[[#This Row],[Protein]],Table3[name],Table3[subloc_assigned],"")&lt;&gt;""</f>
        <v>0</v>
      </c>
      <c r="O2598" s="6" t="str" cm="1">
        <f t="array" ref="O2598">IF(Table2[[#This Row],[modeled?]]," "&amp;_xlfn.TEXTJOIN(" ",FALSE,_xlfn._xlws.FILTER(Table3[subloc_assigned],Table3[name]=Table2[[#This Row],[Protein]],""))&amp;" ","")</f>
        <v/>
      </c>
      <c r="P2598" s="6" t="b">
        <f>OR(ISNUMBER(FIND(" m ",Table2[[#This Row],[loc?]])),ISNUMBER(FIND(" mm ",Table2[[#This Row],[loc?]])))</f>
        <v>0</v>
      </c>
      <c r="Q2598" s="6" t="b">
        <f>AND(OR(ISNUMBER(FIND(" m ",Table2[[#This Row],[loc?]])),ISNUMBER(FIND(" mm ",Table2[[#This Row],[loc?]]))),SUBSTITUTE(SUBSTITUTE(Table2[[#This Row],[loc?]]," m ","")," mm ","")="")</f>
        <v>0</v>
      </c>
      <c r="R2598" s="36" cm="1">
        <f t="array" ref="R2598">AVERAGE(IF(Table2[[#This Row],[Min_aerobic_1]:[Min_aerobic_2]]="NA",0,Table2[[#This Row],[Min_aerobic_1]:[Min_aerobic_2]]))</f>
        <v>4.3093410002417002E-5</v>
      </c>
    </row>
    <row r="2599" spans="1:18" x14ac:dyDescent="0.35">
      <c r="A2599" s="4" t="s">
        <v>7686</v>
      </c>
      <c r="B2599" s="4" t="s">
        <v>7687</v>
      </c>
      <c r="C2599" s="4" t="s">
        <v>7688</v>
      </c>
      <c r="D2599" s="4" t="s">
        <v>19</v>
      </c>
      <c r="E2599" s="4" t="s">
        <v>19</v>
      </c>
      <c r="F2599" s="4" t="s">
        <v>19</v>
      </c>
      <c r="G2599" s="4" t="s">
        <v>19</v>
      </c>
      <c r="H2599" s="6">
        <v>2.50981908954003E-5</v>
      </c>
      <c r="I2599" s="6">
        <v>2.4859853095464002E-5</v>
      </c>
      <c r="J2599" s="6">
        <v>2.72669140822235E-5</v>
      </c>
      <c r="K2599" s="6">
        <v>2.9500226767449699E-5</v>
      </c>
      <c r="L2599" s="6">
        <v>3.0045183771130401E-5</v>
      </c>
      <c r="M2599" s="6">
        <v>2.7480902752537201E-5</v>
      </c>
      <c r="N2599" s="4" t="b">
        <f>_xlfn.XLOOKUP(Table2[[#This Row],[Protein]],Table3[name],Table3[subloc_assigned],"")&lt;&gt;""</f>
        <v>0</v>
      </c>
      <c r="O2599" s="6" t="str" cm="1">
        <f t="array" ref="O2599">IF(Table2[[#This Row],[modeled?]]," "&amp;_xlfn.TEXTJOIN(" ",FALSE,_xlfn._xlws.FILTER(Table3[subloc_assigned],Table3[name]=Table2[[#This Row],[Protein]],""))&amp;" ","")</f>
        <v/>
      </c>
      <c r="P2599" s="6" t="b">
        <f>OR(ISNUMBER(FIND(" m ",Table2[[#This Row],[loc?]])),ISNUMBER(FIND(" mm ",Table2[[#This Row],[loc?]])))</f>
        <v>0</v>
      </c>
      <c r="Q2599" s="6" t="b">
        <f>AND(OR(ISNUMBER(FIND(" m ",Table2[[#This Row],[loc?]])),ISNUMBER(FIND(" mm ",Table2[[#This Row],[loc?]]))),SUBSTITUTE(SUBSTITUTE(Table2[[#This Row],[loc?]]," m ","")," mm ","")="")</f>
        <v>0</v>
      </c>
      <c r="R2599" s="36" cm="1">
        <f t="array" ref="R2599">AVERAGE(IF(Table2[[#This Row],[Min_aerobic_1]:[Min_aerobic_2]]="NA",0,Table2[[#This Row],[Min_aerobic_1]:[Min_aerobic_2]]))</f>
        <v>0</v>
      </c>
    </row>
    <row r="2600" spans="1:18" x14ac:dyDescent="0.35">
      <c r="A2600" s="4" t="s">
        <v>7689</v>
      </c>
      <c r="B2600" s="4" t="s">
        <v>7690</v>
      </c>
      <c r="C2600" s="4" t="s">
        <v>7691</v>
      </c>
      <c r="D2600" s="4" t="s">
        <v>19</v>
      </c>
      <c r="E2600" s="4" t="s">
        <v>19</v>
      </c>
      <c r="F2600" s="4" t="s">
        <v>19</v>
      </c>
      <c r="G2600" s="4" t="s">
        <v>19</v>
      </c>
      <c r="H2600" s="6">
        <v>5.7017746867769503E-6</v>
      </c>
      <c r="I2600" s="6">
        <v>4.6893333147058703E-6</v>
      </c>
      <c r="J2600" s="6">
        <v>6.3550823221196599E-6</v>
      </c>
      <c r="K2600" s="6">
        <v>5.4997449583138603E-6</v>
      </c>
      <c r="L2600" s="6">
        <v>6.0508536645514197E-6</v>
      </c>
      <c r="M2600" s="6">
        <v>6.0768247595181602E-6</v>
      </c>
      <c r="N2600" s="4" t="b">
        <f>_xlfn.XLOOKUP(Table2[[#This Row],[Protein]],Table3[name],Table3[subloc_assigned],"")&lt;&gt;""</f>
        <v>0</v>
      </c>
      <c r="O2600" s="6" t="str" cm="1">
        <f t="array" ref="O2600">IF(Table2[[#This Row],[modeled?]]," "&amp;_xlfn.TEXTJOIN(" ",FALSE,_xlfn._xlws.FILTER(Table3[subloc_assigned],Table3[name]=Table2[[#This Row],[Protein]],""))&amp;" ","")</f>
        <v/>
      </c>
      <c r="P2600" s="6" t="b">
        <f>OR(ISNUMBER(FIND(" m ",Table2[[#This Row],[loc?]])),ISNUMBER(FIND(" mm ",Table2[[#This Row],[loc?]])))</f>
        <v>0</v>
      </c>
      <c r="Q2600" s="6" t="b">
        <f>AND(OR(ISNUMBER(FIND(" m ",Table2[[#This Row],[loc?]])),ISNUMBER(FIND(" mm ",Table2[[#This Row],[loc?]]))),SUBSTITUTE(SUBSTITUTE(Table2[[#This Row],[loc?]]," m ","")," mm ","")="")</f>
        <v>0</v>
      </c>
      <c r="R2600" s="36" cm="1">
        <f t="array" ref="R2600">AVERAGE(IF(Table2[[#This Row],[Min_aerobic_1]:[Min_aerobic_2]]="NA",0,Table2[[#This Row],[Min_aerobic_1]:[Min_aerobic_2]]))</f>
        <v>0</v>
      </c>
    </row>
    <row r="2601" spans="1:18" x14ac:dyDescent="0.35">
      <c r="A2601" s="4" t="s">
        <v>7692</v>
      </c>
      <c r="B2601" s="4" t="s">
        <v>7693</v>
      </c>
      <c r="C2601" s="4" t="s">
        <v>7694</v>
      </c>
      <c r="D2601" s="6">
        <v>1.1376868859140601E-5</v>
      </c>
      <c r="E2601" s="6">
        <v>1.00438199046484E-5</v>
      </c>
      <c r="F2601" s="6">
        <v>1.2243476394609701E-5</v>
      </c>
      <c r="G2601" s="6">
        <v>1.22743151668234E-5</v>
      </c>
      <c r="H2601" s="6">
        <v>5.7096267433000001E-6</v>
      </c>
      <c r="I2601" s="6">
        <v>5.8751867698296898E-6</v>
      </c>
      <c r="J2601" s="6">
        <v>5.9736695047531398E-6</v>
      </c>
      <c r="K2601" s="6">
        <v>6.3687552270638801E-6</v>
      </c>
      <c r="L2601" s="6">
        <v>6.6434887381558596E-6</v>
      </c>
      <c r="M2601" s="6">
        <v>6.70763252802441E-6</v>
      </c>
      <c r="N2601" s="4" t="b">
        <f>_xlfn.XLOOKUP(Table2[[#This Row],[Protein]],Table3[name],Table3[subloc_assigned],"")&lt;&gt;""</f>
        <v>0</v>
      </c>
      <c r="O2601" s="6" t="str" cm="1">
        <f t="array" ref="O2601">IF(Table2[[#This Row],[modeled?]]," "&amp;_xlfn.TEXTJOIN(" ",FALSE,_xlfn._xlws.FILTER(Table3[subloc_assigned],Table3[name]=Table2[[#This Row],[Protein]],""))&amp;" ","")</f>
        <v/>
      </c>
      <c r="P2601" s="6" t="b">
        <f>OR(ISNUMBER(FIND(" m ",Table2[[#This Row],[loc?]])),ISNUMBER(FIND(" mm ",Table2[[#This Row],[loc?]])))</f>
        <v>0</v>
      </c>
      <c r="Q2601" s="6" t="b">
        <f>AND(OR(ISNUMBER(FIND(" m ",Table2[[#This Row],[loc?]])),ISNUMBER(FIND(" mm ",Table2[[#This Row],[loc?]]))),SUBSTITUTE(SUBSTITUTE(Table2[[#This Row],[loc?]]," m ","")," mm ","")="")</f>
        <v>0</v>
      </c>
      <c r="R2601" s="36" cm="1">
        <f t="array" ref="R2601">AVERAGE(IF(Table2[[#This Row],[Min_aerobic_1]:[Min_aerobic_2]]="NA",0,Table2[[#This Row],[Min_aerobic_1]:[Min_aerobic_2]]))</f>
        <v>1.07103443818945E-5</v>
      </c>
    </row>
    <row r="2602" spans="1:18" x14ac:dyDescent="0.35">
      <c r="A2602" s="4" t="s">
        <v>7695</v>
      </c>
      <c r="B2602" s="4" t="s">
        <v>7696</v>
      </c>
      <c r="C2602" s="4" t="s">
        <v>7697</v>
      </c>
      <c r="D2602" s="6">
        <v>7.2038113424313297E-6</v>
      </c>
      <c r="E2602" s="6">
        <v>6.2199742178756497E-6</v>
      </c>
      <c r="F2602" s="6">
        <v>7.8906544045254203E-6</v>
      </c>
      <c r="G2602" s="6">
        <v>8.0522298627550001E-6</v>
      </c>
      <c r="H2602" s="6">
        <v>1.42193101374529E-5</v>
      </c>
      <c r="I2602" s="6">
        <v>1.2430202441911001E-5</v>
      </c>
      <c r="J2602" s="6">
        <v>1.35676296988228E-5</v>
      </c>
      <c r="K2602" s="6">
        <v>1.4901482981978999E-5</v>
      </c>
      <c r="L2602" s="6">
        <v>1.5572306567458999E-5</v>
      </c>
      <c r="M2602" s="6">
        <v>1.47988542968403E-5</v>
      </c>
      <c r="N2602" s="4" t="b">
        <f>_xlfn.XLOOKUP(Table2[[#This Row],[Protein]],Table3[name],Table3[subloc_assigned],"")&lt;&gt;""</f>
        <v>0</v>
      </c>
      <c r="O2602" s="6" t="str" cm="1">
        <f t="array" ref="O2602">IF(Table2[[#This Row],[modeled?]]," "&amp;_xlfn.TEXTJOIN(" ",FALSE,_xlfn._xlws.FILTER(Table3[subloc_assigned],Table3[name]=Table2[[#This Row],[Protein]],""))&amp;" ","")</f>
        <v/>
      </c>
      <c r="P2602" s="6" t="b">
        <f>OR(ISNUMBER(FIND(" m ",Table2[[#This Row],[loc?]])),ISNUMBER(FIND(" mm ",Table2[[#This Row],[loc?]])))</f>
        <v>0</v>
      </c>
      <c r="Q2602" s="6" t="b">
        <f>AND(OR(ISNUMBER(FIND(" m ",Table2[[#This Row],[loc?]])),ISNUMBER(FIND(" mm ",Table2[[#This Row],[loc?]]))),SUBSTITUTE(SUBSTITUTE(Table2[[#This Row],[loc?]]," m ","")," mm ","")="")</f>
        <v>0</v>
      </c>
      <c r="R2602" s="36" cm="1">
        <f t="array" ref="R2602">AVERAGE(IF(Table2[[#This Row],[Min_aerobic_1]:[Min_aerobic_2]]="NA",0,Table2[[#This Row],[Min_aerobic_1]:[Min_aerobic_2]]))</f>
        <v>6.7118927801534897E-6</v>
      </c>
    </row>
    <row r="2603" spans="1:18" x14ac:dyDescent="0.35">
      <c r="A2603" s="4" t="s">
        <v>7698</v>
      </c>
      <c r="B2603" s="4" t="s">
        <v>7699</v>
      </c>
      <c r="C2603" s="4" t="s">
        <v>7700</v>
      </c>
      <c r="D2603" s="4" t="s">
        <v>19</v>
      </c>
      <c r="E2603" s="4" t="s">
        <v>19</v>
      </c>
      <c r="F2603" s="4" t="s">
        <v>19</v>
      </c>
      <c r="G2603" s="4" t="s">
        <v>19</v>
      </c>
      <c r="H2603" s="6">
        <v>4.6115860956626602E-6</v>
      </c>
      <c r="I2603" s="6">
        <v>5.0717882452136098E-6</v>
      </c>
      <c r="J2603" s="6">
        <v>5.0652356301640102E-6</v>
      </c>
      <c r="K2603" s="6">
        <v>5.2943372387846202E-6</v>
      </c>
      <c r="L2603" s="6">
        <v>5.8358457519147199E-6</v>
      </c>
      <c r="M2603" s="6">
        <v>5.2613743930326903E-6</v>
      </c>
      <c r="N2603" s="4" t="b">
        <f>_xlfn.XLOOKUP(Table2[[#This Row],[Protein]],Table3[name],Table3[subloc_assigned],"")&lt;&gt;""</f>
        <v>0</v>
      </c>
      <c r="O2603" s="6" t="str" cm="1">
        <f t="array" ref="O2603">IF(Table2[[#This Row],[modeled?]]," "&amp;_xlfn.TEXTJOIN(" ",FALSE,_xlfn._xlws.FILTER(Table3[subloc_assigned],Table3[name]=Table2[[#This Row],[Protein]],""))&amp;" ","")</f>
        <v/>
      </c>
      <c r="P2603" s="6" t="b">
        <f>OR(ISNUMBER(FIND(" m ",Table2[[#This Row],[loc?]])),ISNUMBER(FIND(" mm ",Table2[[#This Row],[loc?]])))</f>
        <v>0</v>
      </c>
      <c r="Q2603" s="6" t="b">
        <f>AND(OR(ISNUMBER(FIND(" m ",Table2[[#This Row],[loc?]])),ISNUMBER(FIND(" mm ",Table2[[#This Row],[loc?]]))),SUBSTITUTE(SUBSTITUTE(Table2[[#This Row],[loc?]]," m ","")," mm ","")="")</f>
        <v>0</v>
      </c>
      <c r="R2603" s="36" cm="1">
        <f t="array" ref="R2603">AVERAGE(IF(Table2[[#This Row],[Min_aerobic_1]:[Min_aerobic_2]]="NA",0,Table2[[#This Row],[Min_aerobic_1]:[Min_aerobic_2]]))</f>
        <v>0</v>
      </c>
    </row>
    <row r="2604" spans="1:18" x14ac:dyDescent="0.35">
      <c r="A2604" s="4" t="s">
        <v>7701</v>
      </c>
      <c r="B2604" s="4" t="s">
        <v>7702</v>
      </c>
      <c r="C2604" s="4" t="s">
        <v>7703</v>
      </c>
      <c r="D2604" s="6">
        <v>8.3091334455233095E-6</v>
      </c>
      <c r="E2604" s="6">
        <v>6.4832382428753099E-6</v>
      </c>
      <c r="F2604" s="6">
        <v>3.7879692726770099E-5</v>
      </c>
      <c r="G2604" s="6">
        <v>2.95464950745561E-5</v>
      </c>
      <c r="H2604" s="6">
        <v>1.57901616544386E-5</v>
      </c>
      <c r="I2604" s="6">
        <v>1.63317056582102E-5</v>
      </c>
      <c r="J2604" s="6">
        <v>1.6832169028182199E-5</v>
      </c>
      <c r="K2604" s="6">
        <v>1.9326005042458798E-5</v>
      </c>
      <c r="L2604" s="6">
        <v>2.05877034103252E-5</v>
      </c>
      <c r="M2604" s="6">
        <v>2.0437799464555101E-5</v>
      </c>
      <c r="N2604" s="4" t="b">
        <f>_xlfn.XLOOKUP(Table2[[#This Row],[Protein]],Table3[name],Table3[subloc_assigned],"")&lt;&gt;""</f>
        <v>0</v>
      </c>
      <c r="O2604" s="6" t="str" cm="1">
        <f t="array" ref="O2604">IF(Table2[[#This Row],[modeled?]]," "&amp;_xlfn.TEXTJOIN(" ",FALSE,_xlfn._xlws.FILTER(Table3[subloc_assigned],Table3[name]=Table2[[#This Row],[Protein]],""))&amp;" ","")</f>
        <v/>
      </c>
      <c r="P2604" s="6" t="b">
        <f>OR(ISNUMBER(FIND(" m ",Table2[[#This Row],[loc?]])),ISNUMBER(FIND(" mm ",Table2[[#This Row],[loc?]])))</f>
        <v>0</v>
      </c>
      <c r="Q2604" s="6" t="b">
        <f>AND(OR(ISNUMBER(FIND(" m ",Table2[[#This Row],[loc?]])),ISNUMBER(FIND(" mm ",Table2[[#This Row],[loc?]]))),SUBSTITUTE(SUBSTITUTE(Table2[[#This Row],[loc?]]," m ","")," mm ","")="")</f>
        <v>0</v>
      </c>
      <c r="R2604" s="36" cm="1">
        <f t="array" ref="R2604">AVERAGE(IF(Table2[[#This Row],[Min_aerobic_1]:[Min_aerobic_2]]="NA",0,Table2[[#This Row],[Min_aerobic_1]:[Min_aerobic_2]]))</f>
        <v>7.3961858441993097E-6</v>
      </c>
    </row>
    <row r="2605" spans="1:18" x14ac:dyDescent="0.35">
      <c r="A2605" s="4" t="s">
        <v>7704</v>
      </c>
      <c r="B2605" s="4" t="s">
        <v>7705</v>
      </c>
      <c r="C2605" s="4" t="s">
        <v>7706</v>
      </c>
      <c r="D2605" s="6">
        <v>2.2142577661751999E-5</v>
      </c>
      <c r="E2605" s="6">
        <v>2.07634147142206E-5</v>
      </c>
      <c r="F2605" s="6">
        <v>2.4843774022833999E-5</v>
      </c>
      <c r="G2605" s="6">
        <v>2.49652680110386E-5</v>
      </c>
      <c r="H2605" s="6">
        <v>1.4042945111682199E-5</v>
      </c>
      <c r="I2605" s="6">
        <v>1.4355961202572599E-5</v>
      </c>
      <c r="J2605" s="6">
        <v>1.47514155152695E-5</v>
      </c>
      <c r="K2605" s="6">
        <v>1.61700106280333E-5</v>
      </c>
      <c r="L2605" s="6">
        <v>1.6939940753828501E-5</v>
      </c>
      <c r="M2605" s="6">
        <v>1.65568110354061E-5</v>
      </c>
      <c r="N2605" s="4" t="b">
        <f>_xlfn.XLOOKUP(Table2[[#This Row],[Protein]],Table3[name],Table3[subloc_assigned],"")&lt;&gt;""</f>
        <v>0</v>
      </c>
      <c r="O2605" s="6" t="str" cm="1">
        <f t="array" ref="O2605">IF(Table2[[#This Row],[modeled?]]," "&amp;_xlfn.TEXTJOIN(" ",FALSE,_xlfn._xlws.FILTER(Table3[subloc_assigned],Table3[name]=Table2[[#This Row],[Protein]],""))&amp;" ","")</f>
        <v/>
      </c>
      <c r="P2605" s="6" t="b">
        <f>OR(ISNUMBER(FIND(" m ",Table2[[#This Row],[loc?]])),ISNUMBER(FIND(" mm ",Table2[[#This Row],[loc?]])))</f>
        <v>0</v>
      </c>
      <c r="Q2605" s="6" t="b">
        <f>AND(OR(ISNUMBER(FIND(" m ",Table2[[#This Row],[loc?]])),ISNUMBER(FIND(" mm ",Table2[[#This Row],[loc?]]))),SUBSTITUTE(SUBSTITUTE(Table2[[#This Row],[loc?]]," m ","")," mm ","")="")</f>
        <v>0</v>
      </c>
      <c r="R2605" s="36" cm="1">
        <f t="array" ref="R2605">AVERAGE(IF(Table2[[#This Row],[Min_aerobic_1]:[Min_aerobic_2]]="NA",0,Table2[[#This Row],[Min_aerobic_1]:[Min_aerobic_2]]))</f>
        <v>2.14529961879863E-5</v>
      </c>
    </row>
    <row r="2606" spans="1:18" x14ac:dyDescent="0.35">
      <c r="A2606" s="4" t="s">
        <v>7707</v>
      </c>
      <c r="B2606" s="4" t="s">
        <v>7708</v>
      </c>
      <c r="C2606" s="4" t="s">
        <v>7709</v>
      </c>
      <c r="D2606" s="4" t="s">
        <v>19</v>
      </c>
      <c r="E2606" s="4" t="s">
        <v>19</v>
      </c>
      <c r="F2606" s="4" t="s">
        <v>19</v>
      </c>
      <c r="G2606" s="4" t="s">
        <v>19</v>
      </c>
      <c r="H2606" s="6">
        <v>1.10411055105133E-5</v>
      </c>
      <c r="I2606" s="6">
        <v>1.2057930196695E-5</v>
      </c>
      <c r="J2606" s="6">
        <v>1.15487290281867E-5</v>
      </c>
      <c r="K2606" s="6">
        <v>1.2502477899407999E-5</v>
      </c>
      <c r="L2606" s="6">
        <v>1.3176048077963799E-5</v>
      </c>
      <c r="M2606" s="6">
        <v>1.2768595438921101E-5</v>
      </c>
      <c r="N2606" s="4" t="b">
        <f>_xlfn.XLOOKUP(Table2[[#This Row],[Protein]],Table3[name],Table3[subloc_assigned],"")&lt;&gt;""</f>
        <v>1</v>
      </c>
      <c r="O2606" s="6" t="str" cm="1">
        <f t="array" ref="O2606">IF(Table2[[#This Row],[modeled?]]," "&amp;_xlfn.TEXTJOIN(" ",FALSE,_xlfn._xlws.FILTER(Table3[subloc_assigned],Table3[name]=Table2[[#This Row],[Protein]],""))&amp;" ","")</f>
        <v xml:space="preserve"> rm </v>
      </c>
      <c r="P2606" s="6" t="b">
        <f>OR(ISNUMBER(FIND(" m ",Table2[[#This Row],[loc?]])),ISNUMBER(FIND(" mm ",Table2[[#This Row],[loc?]])))</f>
        <v>0</v>
      </c>
      <c r="Q2606" s="6" t="b">
        <f>AND(OR(ISNUMBER(FIND(" m ",Table2[[#This Row],[loc?]])),ISNUMBER(FIND(" mm ",Table2[[#This Row],[loc?]]))),SUBSTITUTE(SUBSTITUTE(Table2[[#This Row],[loc?]]," m ","")," mm ","")="")</f>
        <v>0</v>
      </c>
      <c r="R2606" s="36" cm="1">
        <f t="array" ref="R2606">AVERAGE(IF(Table2[[#This Row],[Min_aerobic_1]:[Min_aerobic_2]]="NA",0,Table2[[#This Row],[Min_aerobic_1]:[Min_aerobic_2]]))</f>
        <v>0</v>
      </c>
    </row>
    <row r="2607" spans="1:18" x14ac:dyDescent="0.35">
      <c r="A2607" s="4" t="s">
        <v>7710</v>
      </c>
      <c r="B2607" s="4" t="s">
        <v>7711</v>
      </c>
      <c r="C2607" s="4" t="s">
        <v>7712</v>
      </c>
      <c r="D2607" s="6">
        <v>5.7004378992795997E-6</v>
      </c>
      <c r="E2607" s="6">
        <v>5.3408209015603496E-6</v>
      </c>
      <c r="F2607" s="6">
        <v>5.8130494525244399E-6</v>
      </c>
      <c r="G2607" s="6">
        <v>6.6707751053627304E-6</v>
      </c>
      <c r="H2607" s="4" t="s">
        <v>19</v>
      </c>
      <c r="I2607" s="4" t="s">
        <v>19</v>
      </c>
      <c r="J2607" s="4" t="s">
        <v>19</v>
      </c>
      <c r="K2607" s="4" t="s">
        <v>19</v>
      </c>
      <c r="L2607" s="4" t="s">
        <v>19</v>
      </c>
      <c r="M2607" s="4" t="s">
        <v>19</v>
      </c>
      <c r="N2607" s="4" t="b">
        <f>_xlfn.XLOOKUP(Table2[[#This Row],[Protein]],Table3[name],Table3[subloc_assigned],"")&lt;&gt;""</f>
        <v>0</v>
      </c>
      <c r="O2607" s="6" t="str" cm="1">
        <f t="array" ref="O2607">IF(Table2[[#This Row],[modeled?]]," "&amp;_xlfn.TEXTJOIN(" ",FALSE,_xlfn._xlws.FILTER(Table3[subloc_assigned],Table3[name]=Table2[[#This Row],[Protein]],""))&amp;" ","")</f>
        <v/>
      </c>
      <c r="P2607" s="6" t="b">
        <f>OR(ISNUMBER(FIND(" m ",Table2[[#This Row],[loc?]])),ISNUMBER(FIND(" mm ",Table2[[#This Row],[loc?]])))</f>
        <v>0</v>
      </c>
      <c r="Q2607" s="6" t="b">
        <f>AND(OR(ISNUMBER(FIND(" m ",Table2[[#This Row],[loc?]])),ISNUMBER(FIND(" mm ",Table2[[#This Row],[loc?]]))),SUBSTITUTE(SUBSTITUTE(Table2[[#This Row],[loc?]]," m ","")," mm ","")="")</f>
        <v>0</v>
      </c>
      <c r="R2607" s="36" cm="1">
        <f t="array" ref="R2607">AVERAGE(IF(Table2[[#This Row],[Min_aerobic_1]:[Min_aerobic_2]]="NA",0,Table2[[#This Row],[Min_aerobic_1]:[Min_aerobic_2]]))</f>
        <v>5.5206294004199742E-6</v>
      </c>
    </row>
    <row r="2608" spans="1:18" x14ac:dyDescent="0.35">
      <c r="A2608" s="4" t="s">
        <v>7713</v>
      </c>
      <c r="B2608" s="4" t="s">
        <v>7714</v>
      </c>
      <c r="C2608" s="4" t="s">
        <v>7715</v>
      </c>
      <c r="D2608" s="6">
        <v>1.05215290152605E-5</v>
      </c>
      <c r="E2608" s="6">
        <v>1.04359120121501E-5</v>
      </c>
      <c r="F2608" s="6">
        <v>1.18168213793296E-5</v>
      </c>
      <c r="G2608" s="6">
        <v>1.1929760140441399E-5</v>
      </c>
      <c r="H2608" s="6">
        <v>6.0748487092737401E-6</v>
      </c>
      <c r="I2608" s="6">
        <v>6.4673664965128798E-6</v>
      </c>
      <c r="J2608" s="6">
        <v>6.4623311680530797E-6</v>
      </c>
      <c r="K2608" s="6">
        <v>5.7902071703391203E-6</v>
      </c>
      <c r="L2608" s="6">
        <v>6.1067519680505204E-6</v>
      </c>
      <c r="M2608" s="6">
        <v>6.3574397111455296E-6</v>
      </c>
      <c r="N2608" s="4" t="b">
        <f>_xlfn.XLOOKUP(Table2[[#This Row],[Protein]],Table3[name],Table3[subloc_assigned],"")&lt;&gt;""</f>
        <v>0</v>
      </c>
      <c r="O2608" s="6" t="str" cm="1">
        <f t="array" ref="O2608">IF(Table2[[#This Row],[modeled?]]," "&amp;_xlfn.TEXTJOIN(" ",FALSE,_xlfn._xlws.FILTER(Table3[subloc_assigned],Table3[name]=Table2[[#This Row],[Protein]],""))&amp;" ","")</f>
        <v/>
      </c>
      <c r="P2608" s="6" t="b">
        <f>OR(ISNUMBER(FIND(" m ",Table2[[#This Row],[loc?]])),ISNUMBER(FIND(" mm ",Table2[[#This Row],[loc?]])))</f>
        <v>0</v>
      </c>
      <c r="Q2608" s="6" t="b">
        <f>AND(OR(ISNUMBER(FIND(" m ",Table2[[#This Row],[loc?]])),ISNUMBER(FIND(" mm ",Table2[[#This Row],[loc?]]))),SUBSTITUTE(SUBSTITUTE(Table2[[#This Row],[loc?]]," m ","")," mm ","")="")</f>
        <v>0</v>
      </c>
      <c r="R2608" s="36" cm="1">
        <f t="array" ref="R2608">AVERAGE(IF(Table2[[#This Row],[Min_aerobic_1]:[Min_aerobic_2]]="NA",0,Table2[[#This Row],[Min_aerobic_1]:[Min_aerobic_2]]))</f>
        <v>1.0478720513705299E-5</v>
      </c>
    </row>
    <row r="2609" spans="1:18" x14ac:dyDescent="0.35">
      <c r="A2609" s="4" t="s">
        <v>7716</v>
      </c>
      <c r="B2609" s="4" t="s">
        <v>7717</v>
      </c>
      <c r="C2609" s="4" t="s">
        <v>7718</v>
      </c>
      <c r="D2609" s="6">
        <v>1.4948967878152401E-5</v>
      </c>
      <c r="E2609" s="6">
        <v>1.23542242128455E-5</v>
      </c>
      <c r="F2609" s="6">
        <v>1.5577915420522602E-5</v>
      </c>
      <c r="G2609" s="6">
        <v>1.4369546241591701E-5</v>
      </c>
      <c r="H2609" s="6">
        <v>4.60524058411398E-5</v>
      </c>
      <c r="I2609" s="6">
        <v>4.9618127015426E-5</v>
      </c>
      <c r="J2609" s="6">
        <v>5.23352203622995E-5</v>
      </c>
      <c r="K2609" s="6">
        <v>5.46035827953078E-5</v>
      </c>
      <c r="L2609" s="6">
        <v>6.0667903834787701E-5</v>
      </c>
      <c r="M2609" s="6">
        <v>5.8139850870146198E-5</v>
      </c>
      <c r="N2609" s="4" t="b">
        <f>_xlfn.XLOOKUP(Table2[[#This Row],[Protein]],Table3[name],Table3[subloc_assigned],"")&lt;&gt;""</f>
        <v>0</v>
      </c>
      <c r="O2609" s="6" t="str" cm="1">
        <f t="array" ref="O2609">IF(Table2[[#This Row],[modeled?]]," "&amp;_xlfn.TEXTJOIN(" ",FALSE,_xlfn._xlws.FILTER(Table3[subloc_assigned],Table3[name]=Table2[[#This Row],[Protein]],""))&amp;" ","")</f>
        <v/>
      </c>
      <c r="P2609" s="6" t="b">
        <f>OR(ISNUMBER(FIND(" m ",Table2[[#This Row],[loc?]])),ISNUMBER(FIND(" mm ",Table2[[#This Row],[loc?]])))</f>
        <v>0</v>
      </c>
      <c r="Q2609" s="6" t="b">
        <f>AND(OR(ISNUMBER(FIND(" m ",Table2[[#This Row],[loc?]])),ISNUMBER(FIND(" mm ",Table2[[#This Row],[loc?]]))),SUBSTITUTE(SUBSTITUTE(Table2[[#This Row],[loc?]]," m ","")," mm ","")="")</f>
        <v>0</v>
      </c>
      <c r="R2609" s="36" cm="1">
        <f t="array" ref="R2609">AVERAGE(IF(Table2[[#This Row],[Min_aerobic_1]:[Min_aerobic_2]]="NA",0,Table2[[#This Row],[Min_aerobic_1]:[Min_aerobic_2]]))</f>
        <v>1.365159604549895E-5</v>
      </c>
    </row>
    <row r="2610" spans="1:18" x14ac:dyDescent="0.35">
      <c r="A2610" s="4" t="s">
        <v>7719</v>
      </c>
      <c r="B2610" s="4" t="s">
        <v>7720</v>
      </c>
      <c r="C2610" s="4" t="s">
        <v>7721</v>
      </c>
      <c r="D2610" s="6">
        <v>5.5368130153341103E-5</v>
      </c>
      <c r="E2610" s="6">
        <v>5.8494895685562E-5</v>
      </c>
      <c r="F2610" s="6">
        <v>5.9358629788121301E-5</v>
      </c>
      <c r="G2610" s="6">
        <v>5.8136032742814299E-5</v>
      </c>
      <c r="H2610" s="6">
        <v>3.9032389767507903E-5</v>
      </c>
      <c r="I2610" s="6">
        <v>4.1650721197626497E-5</v>
      </c>
      <c r="J2610" s="6">
        <v>4.21411121959326E-5</v>
      </c>
      <c r="K2610" s="6">
        <v>3.7301528615123097E-5</v>
      </c>
      <c r="L2610" s="6">
        <v>4.0113513523411701E-5</v>
      </c>
      <c r="M2610" s="6">
        <v>4.1873000604399503E-5</v>
      </c>
      <c r="N2610" s="4" t="b">
        <f>_xlfn.XLOOKUP(Table2[[#This Row],[Protein]],Table3[name],Table3[subloc_assigned],"")&lt;&gt;""</f>
        <v>0</v>
      </c>
      <c r="O2610" s="6" t="str" cm="1">
        <f t="array" ref="O2610">IF(Table2[[#This Row],[modeled?]]," "&amp;_xlfn.TEXTJOIN(" ",FALSE,_xlfn._xlws.FILTER(Table3[subloc_assigned],Table3[name]=Table2[[#This Row],[Protein]],""))&amp;" ","")</f>
        <v/>
      </c>
      <c r="P2610" s="6" t="b">
        <f>OR(ISNUMBER(FIND(" m ",Table2[[#This Row],[loc?]])),ISNUMBER(FIND(" mm ",Table2[[#This Row],[loc?]])))</f>
        <v>0</v>
      </c>
      <c r="Q2610" s="6" t="b">
        <f>AND(OR(ISNUMBER(FIND(" m ",Table2[[#This Row],[loc?]])),ISNUMBER(FIND(" mm ",Table2[[#This Row],[loc?]]))),SUBSTITUTE(SUBSTITUTE(Table2[[#This Row],[loc?]]," m ","")," mm ","")="")</f>
        <v>0</v>
      </c>
      <c r="R2610" s="36" cm="1">
        <f t="array" ref="R2610">AVERAGE(IF(Table2[[#This Row],[Min_aerobic_1]:[Min_aerobic_2]]="NA",0,Table2[[#This Row],[Min_aerobic_1]:[Min_aerobic_2]]))</f>
        <v>5.6931512919451555E-5</v>
      </c>
    </row>
    <row r="2611" spans="1:18" x14ac:dyDescent="0.35">
      <c r="A2611" s="4" t="s">
        <v>7722</v>
      </c>
      <c r="B2611" s="4" t="s">
        <v>7723</v>
      </c>
      <c r="C2611" s="4" t="s">
        <v>7724</v>
      </c>
      <c r="D2611" s="6">
        <v>4.0721612736322498E-7</v>
      </c>
      <c r="E2611" s="6">
        <v>5.0555936849609499E-7</v>
      </c>
      <c r="F2611" s="6">
        <v>5.1637513955743404E-7</v>
      </c>
      <c r="G2611" s="6">
        <v>5.3394564702854604E-7</v>
      </c>
      <c r="H2611" s="6">
        <v>2.3662273236299901E-7</v>
      </c>
      <c r="I2611" s="6">
        <v>2.51323173944392E-7</v>
      </c>
      <c r="J2611" s="6">
        <v>2.6321606204235202E-7</v>
      </c>
      <c r="K2611" s="6">
        <v>3.1075214023702802E-7</v>
      </c>
      <c r="L2611" s="6">
        <v>2.9923589222779299E-7</v>
      </c>
      <c r="M2611" s="6">
        <v>3.2280367404946402E-7</v>
      </c>
      <c r="N2611" s="4" t="b">
        <f>_xlfn.XLOOKUP(Table2[[#This Row],[Protein]],Table3[name],Table3[subloc_assigned],"")&lt;&gt;""</f>
        <v>0</v>
      </c>
      <c r="O2611" s="6" t="str" cm="1">
        <f t="array" ref="O2611">IF(Table2[[#This Row],[modeled?]]," "&amp;_xlfn.TEXTJOIN(" ",FALSE,_xlfn._xlws.FILTER(Table3[subloc_assigned],Table3[name]=Table2[[#This Row],[Protein]],""))&amp;" ","")</f>
        <v/>
      </c>
      <c r="P2611" s="6" t="b">
        <f>OR(ISNUMBER(FIND(" m ",Table2[[#This Row],[loc?]])),ISNUMBER(FIND(" mm ",Table2[[#This Row],[loc?]])))</f>
        <v>0</v>
      </c>
      <c r="Q2611" s="6" t="b">
        <f>AND(OR(ISNUMBER(FIND(" m ",Table2[[#This Row],[loc?]])),ISNUMBER(FIND(" mm ",Table2[[#This Row],[loc?]]))),SUBSTITUTE(SUBSTITUTE(Table2[[#This Row],[loc?]]," m ","")," mm ","")="")</f>
        <v>0</v>
      </c>
      <c r="R2611" s="36" cm="1">
        <f t="array" ref="R2611">AVERAGE(IF(Table2[[#This Row],[Min_aerobic_1]:[Min_aerobic_2]]="NA",0,Table2[[#This Row],[Min_aerobic_1]:[Min_aerobic_2]]))</f>
        <v>4.5638774792965996E-7</v>
      </c>
    </row>
    <row r="2612" spans="1:18" x14ac:dyDescent="0.35">
      <c r="A2612" s="4" t="s">
        <v>7725</v>
      </c>
      <c r="B2612" s="4" t="s">
        <v>7726</v>
      </c>
      <c r="C2612" s="4" t="s">
        <v>7727</v>
      </c>
      <c r="D2612" s="6">
        <v>5.1720397321484903E-6</v>
      </c>
      <c r="E2612" s="6">
        <v>4.8536424536434301E-6</v>
      </c>
      <c r="F2612" s="6">
        <v>6.2401842200791899E-6</v>
      </c>
      <c r="G2612" s="6">
        <v>6.1151789857046999E-6</v>
      </c>
      <c r="H2612" s="6">
        <v>3.9185705097751602E-6</v>
      </c>
      <c r="I2612" s="6">
        <v>4.1530973090292696E-6</v>
      </c>
      <c r="J2612" s="6">
        <v>3.7395695323721301E-6</v>
      </c>
      <c r="K2612" s="6">
        <v>4.9151957600260698E-6</v>
      </c>
      <c r="L2612" s="6">
        <v>5.2012951215904998E-6</v>
      </c>
      <c r="M2612" s="6">
        <v>5.2205534393614398E-6</v>
      </c>
      <c r="N2612" s="4" t="b">
        <f>_xlfn.XLOOKUP(Table2[[#This Row],[Protein]],Table3[name],Table3[subloc_assigned],"")&lt;&gt;""</f>
        <v>0</v>
      </c>
      <c r="O2612" s="6" t="str" cm="1">
        <f t="array" ref="O2612">IF(Table2[[#This Row],[modeled?]]," "&amp;_xlfn.TEXTJOIN(" ",FALSE,_xlfn._xlws.FILTER(Table3[subloc_assigned],Table3[name]=Table2[[#This Row],[Protein]],""))&amp;" ","")</f>
        <v/>
      </c>
      <c r="P2612" s="6" t="b">
        <f>OR(ISNUMBER(FIND(" m ",Table2[[#This Row],[loc?]])),ISNUMBER(FIND(" mm ",Table2[[#This Row],[loc?]])))</f>
        <v>0</v>
      </c>
      <c r="Q2612" s="6" t="b">
        <f>AND(OR(ISNUMBER(FIND(" m ",Table2[[#This Row],[loc?]])),ISNUMBER(FIND(" mm ",Table2[[#This Row],[loc?]]))),SUBSTITUTE(SUBSTITUTE(Table2[[#This Row],[loc?]]," m ","")," mm ","")="")</f>
        <v>0</v>
      </c>
      <c r="R2612" s="36" cm="1">
        <f t="array" ref="R2612">AVERAGE(IF(Table2[[#This Row],[Min_aerobic_1]:[Min_aerobic_2]]="NA",0,Table2[[#This Row],[Min_aerobic_1]:[Min_aerobic_2]]))</f>
        <v>5.0128410928959602E-6</v>
      </c>
    </row>
    <row r="2613" spans="1:18" x14ac:dyDescent="0.35">
      <c r="A2613" s="4" t="s">
        <v>7728</v>
      </c>
      <c r="B2613" s="4" t="s">
        <v>7729</v>
      </c>
      <c r="C2613" s="4" t="s">
        <v>7730</v>
      </c>
      <c r="D2613" s="4">
        <v>3.89801751046375E-4</v>
      </c>
      <c r="E2613" s="4">
        <v>3.1783835625398598E-4</v>
      </c>
      <c r="F2613" s="4">
        <v>3.5932240432856501E-4</v>
      </c>
      <c r="G2613" s="4">
        <v>3.4835377193046099E-4</v>
      </c>
      <c r="H2613" s="4">
        <v>3.2372075883357502E-4</v>
      </c>
      <c r="I2613" s="4">
        <v>3.4879740715423901E-4</v>
      </c>
      <c r="J2613" s="4">
        <v>3.3116257912288601E-4</v>
      </c>
      <c r="K2613" s="4">
        <v>4.8042509227733902E-4</v>
      </c>
      <c r="L2613" s="4">
        <v>4.7479079992694299E-4</v>
      </c>
      <c r="M2613" s="4">
        <v>4.6317260442029499E-4</v>
      </c>
      <c r="N2613" s="4" t="b">
        <f>_xlfn.XLOOKUP(Table2[[#This Row],[Protein]],Table3[name],Table3[subloc_assigned],"")&lt;&gt;""</f>
        <v>1</v>
      </c>
      <c r="O2613" s="6" t="str" cm="1">
        <f t="array" ref="O2613">IF(Table2[[#This Row],[modeled?]]," "&amp;_xlfn.TEXTJOIN(" ",FALSE,_xlfn._xlws.FILTER(Table3[subloc_assigned],Table3[name]=Table2[[#This Row],[Protein]],""))&amp;" ","")</f>
        <v xml:space="preserve"> c </v>
      </c>
      <c r="P2613" s="6" t="b">
        <f>OR(ISNUMBER(FIND(" m ",Table2[[#This Row],[loc?]])),ISNUMBER(FIND(" mm ",Table2[[#This Row],[loc?]])))</f>
        <v>0</v>
      </c>
      <c r="Q2613" s="6" t="b">
        <f>AND(OR(ISNUMBER(FIND(" m ",Table2[[#This Row],[loc?]])),ISNUMBER(FIND(" mm ",Table2[[#This Row],[loc?]]))),SUBSTITUTE(SUBSTITUTE(Table2[[#This Row],[loc?]]," m ","")," mm ","")="")</f>
        <v>0</v>
      </c>
      <c r="R2613" s="36" cm="1">
        <f t="array" ref="R2613">AVERAGE(IF(Table2[[#This Row],[Min_aerobic_1]:[Min_aerobic_2]]="NA",0,Table2[[#This Row],[Min_aerobic_1]:[Min_aerobic_2]]))</f>
        <v>3.5382005365018046E-4</v>
      </c>
    </row>
    <row r="2614" spans="1:18" x14ac:dyDescent="0.35">
      <c r="A2614" s="4" t="s">
        <v>7731</v>
      </c>
      <c r="B2614" s="4" t="s">
        <v>7732</v>
      </c>
      <c r="C2614" s="4" t="s">
        <v>7733</v>
      </c>
      <c r="D2614" s="4">
        <v>1.4098020816552401E-4</v>
      </c>
      <c r="E2614" s="4">
        <v>1.2528572306684399E-4</v>
      </c>
      <c r="F2614" s="4">
        <v>1.5631581435500099E-4</v>
      </c>
      <c r="G2614" s="4">
        <v>1.5658199620545801E-4</v>
      </c>
      <c r="H2614" s="6">
        <v>9.0307443247164695E-5</v>
      </c>
      <c r="I2614" s="6">
        <v>9.2088866227985706E-5</v>
      </c>
      <c r="J2614" s="6">
        <v>9.2654735937160006E-5</v>
      </c>
      <c r="K2614" s="4">
        <v>1.13316742666569E-4</v>
      </c>
      <c r="L2614" s="4">
        <v>1.1633611412279701E-4</v>
      </c>
      <c r="M2614" s="4">
        <v>1.11011594562642E-4</v>
      </c>
      <c r="N2614" s="4" t="b">
        <f>_xlfn.XLOOKUP(Table2[[#This Row],[Protein]],Table3[name],Table3[subloc_assigned],"")&lt;&gt;""</f>
        <v>0</v>
      </c>
      <c r="O2614" s="6" t="str" cm="1">
        <f t="array" ref="O2614">IF(Table2[[#This Row],[modeled?]]," "&amp;_xlfn.TEXTJOIN(" ",FALSE,_xlfn._xlws.FILTER(Table3[subloc_assigned],Table3[name]=Table2[[#This Row],[Protein]],""))&amp;" ","")</f>
        <v/>
      </c>
      <c r="P2614" s="6" t="b">
        <f>OR(ISNUMBER(FIND(" m ",Table2[[#This Row],[loc?]])),ISNUMBER(FIND(" mm ",Table2[[#This Row],[loc?]])))</f>
        <v>0</v>
      </c>
      <c r="Q2614" s="6" t="b">
        <f>AND(OR(ISNUMBER(FIND(" m ",Table2[[#This Row],[loc?]])),ISNUMBER(FIND(" mm ",Table2[[#This Row],[loc?]]))),SUBSTITUTE(SUBSTITUTE(Table2[[#This Row],[loc?]]," m ","")," mm ","")="")</f>
        <v>0</v>
      </c>
      <c r="R2614" s="36" cm="1">
        <f t="array" ref="R2614">AVERAGE(IF(Table2[[#This Row],[Min_aerobic_1]:[Min_aerobic_2]]="NA",0,Table2[[#This Row],[Min_aerobic_1]:[Min_aerobic_2]]))</f>
        <v>1.3313296561618402E-4</v>
      </c>
    </row>
    <row r="2615" spans="1:18" x14ac:dyDescent="0.35">
      <c r="A2615" s="4" t="s">
        <v>7734</v>
      </c>
      <c r="B2615" s="4" t="s">
        <v>7735</v>
      </c>
      <c r="C2615" s="4" t="s">
        <v>7736</v>
      </c>
      <c r="D2615" s="4" t="s">
        <v>19</v>
      </c>
      <c r="E2615" s="4" t="s">
        <v>19</v>
      </c>
      <c r="F2615" s="4" t="s">
        <v>19</v>
      </c>
      <c r="G2615" s="4" t="s">
        <v>19</v>
      </c>
      <c r="H2615" s="6">
        <v>2.1221405231058699E-6</v>
      </c>
      <c r="I2615" s="6">
        <v>2.2478243689648698E-6</v>
      </c>
      <c r="J2615" s="6">
        <v>2.3522531250695499E-6</v>
      </c>
      <c r="K2615" s="6">
        <v>2.1436516669827502E-6</v>
      </c>
      <c r="L2615" s="6">
        <v>2.701699835816E-6</v>
      </c>
      <c r="M2615" s="6">
        <v>2.6362714154943901E-6</v>
      </c>
      <c r="N2615" s="4" t="b">
        <f>_xlfn.XLOOKUP(Table2[[#This Row],[Protein]],Table3[name],Table3[subloc_assigned],"")&lt;&gt;""</f>
        <v>0</v>
      </c>
      <c r="O2615" s="6" t="str" cm="1">
        <f t="array" ref="O2615">IF(Table2[[#This Row],[modeled?]]," "&amp;_xlfn.TEXTJOIN(" ",FALSE,_xlfn._xlws.FILTER(Table3[subloc_assigned],Table3[name]=Table2[[#This Row],[Protein]],""))&amp;" ","")</f>
        <v/>
      </c>
      <c r="P2615" s="6" t="b">
        <f>OR(ISNUMBER(FIND(" m ",Table2[[#This Row],[loc?]])),ISNUMBER(FIND(" mm ",Table2[[#This Row],[loc?]])))</f>
        <v>0</v>
      </c>
      <c r="Q2615" s="6" t="b">
        <f>AND(OR(ISNUMBER(FIND(" m ",Table2[[#This Row],[loc?]])),ISNUMBER(FIND(" mm ",Table2[[#This Row],[loc?]]))),SUBSTITUTE(SUBSTITUTE(Table2[[#This Row],[loc?]]," m ","")," mm ","")="")</f>
        <v>0</v>
      </c>
      <c r="R2615" s="36" cm="1">
        <f t="array" ref="R2615">AVERAGE(IF(Table2[[#This Row],[Min_aerobic_1]:[Min_aerobic_2]]="NA",0,Table2[[#This Row],[Min_aerobic_1]:[Min_aerobic_2]]))</f>
        <v>0</v>
      </c>
    </row>
    <row r="2616" spans="1:18" x14ac:dyDescent="0.35">
      <c r="A2616" s="4" t="s">
        <v>7737</v>
      </c>
      <c r="B2616" s="4" t="s">
        <v>7738</v>
      </c>
      <c r="C2616" s="4" t="s">
        <v>7739</v>
      </c>
      <c r="D2616" s="6">
        <v>3.0530303273967897E-5</v>
      </c>
      <c r="E2616" s="6">
        <v>2.5588447895612298E-5</v>
      </c>
      <c r="F2616" s="6">
        <v>2.9062506083145501E-5</v>
      </c>
      <c r="G2616" s="6">
        <v>2.8678726314586801E-5</v>
      </c>
      <c r="H2616" s="6">
        <v>2.4290938550847801E-5</v>
      </c>
      <c r="I2616" s="6">
        <v>2.4211105346479199E-5</v>
      </c>
      <c r="J2616" s="6">
        <v>2.5549219712434199E-5</v>
      </c>
      <c r="K2616" s="6">
        <v>2.5759148814189401E-5</v>
      </c>
      <c r="L2616" s="6">
        <v>2.55941756049654E-5</v>
      </c>
      <c r="M2616" s="6">
        <v>2.635805784348E-5</v>
      </c>
      <c r="N2616" s="4" t="b">
        <f>_xlfn.XLOOKUP(Table2[[#This Row],[Protein]],Table3[name],Table3[subloc_assigned],"")&lt;&gt;""</f>
        <v>0</v>
      </c>
      <c r="O2616" s="6" t="str" cm="1">
        <f t="array" ref="O2616">IF(Table2[[#This Row],[modeled?]]," "&amp;_xlfn.TEXTJOIN(" ",FALSE,_xlfn._xlws.FILTER(Table3[subloc_assigned],Table3[name]=Table2[[#This Row],[Protein]],""))&amp;" ","")</f>
        <v/>
      </c>
      <c r="P2616" s="6" t="b">
        <f>OR(ISNUMBER(FIND(" m ",Table2[[#This Row],[loc?]])),ISNUMBER(FIND(" mm ",Table2[[#This Row],[loc?]])))</f>
        <v>0</v>
      </c>
      <c r="Q2616" s="6" t="b">
        <f>AND(OR(ISNUMBER(FIND(" m ",Table2[[#This Row],[loc?]])),ISNUMBER(FIND(" mm ",Table2[[#This Row],[loc?]]))),SUBSTITUTE(SUBSTITUTE(Table2[[#This Row],[loc?]]," m ","")," mm ","")="")</f>
        <v>0</v>
      </c>
      <c r="R2616" s="36" cm="1">
        <f t="array" ref="R2616">AVERAGE(IF(Table2[[#This Row],[Min_aerobic_1]:[Min_aerobic_2]]="NA",0,Table2[[#This Row],[Min_aerobic_1]:[Min_aerobic_2]]))</f>
        <v>2.8059375584790099E-5</v>
      </c>
    </row>
    <row r="2617" spans="1:18" x14ac:dyDescent="0.35">
      <c r="A2617" s="4" t="s">
        <v>7740</v>
      </c>
      <c r="B2617" s="4" t="s">
        <v>7741</v>
      </c>
      <c r="C2617" s="4" t="s">
        <v>7742</v>
      </c>
      <c r="D2617" s="6">
        <v>7.8335809125745301E-5</v>
      </c>
      <c r="E2617" s="6">
        <v>7.4019272922299896E-5</v>
      </c>
      <c r="F2617" s="6">
        <v>8.86549995116713E-5</v>
      </c>
      <c r="G2617" s="6">
        <v>8.9246551213766802E-5</v>
      </c>
      <c r="H2617" s="6">
        <v>7.4699868660558399E-5</v>
      </c>
      <c r="I2617" s="6">
        <v>6.9809965136990207E-5</v>
      </c>
      <c r="J2617" s="6">
        <v>7.3648425672416298E-5</v>
      </c>
      <c r="K2617" s="6">
        <v>8.7766676164807196E-5</v>
      </c>
      <c r="L2617" s="6">
        <v>9.0298582540862901E-5</v>
      </c>
      <c r="M2617" s="6">
        <v>8.3558024056000995E-5</v>
      </c>
      <c r="N2617" s="4" t="b">
        <f>_xlfn.XLOOKUP(Table2[[#This Row],[Protein]],Table3[name],Table3[subloc_assigned],"")&lt;&gt;""</f>
        <v>0</v>
      </c>
      <c r="O2617" s="6" t="str" cm="1">
        <f t="array" ref="O2617">IF(Table2[[#This Row],[modeled?]]," "&amp;_xlfn.TEXTJOIN(" ",FALSE,_xlfn._xlws.FILTER(Table3[subloc_assigned],Table3[name]=Table2[[#This Row],[Protein]],""))&amp;" ","")</f>
        <v/>
      </c>
      <c r="P2617" s="6" t="b">
        <f>OR(ISNUMBER(FIND(" m ",Table2[[#This Row],[loc?]])),ISNUMBER(FIND(" mm ",Table2[[#This Row],[loc?]])))</f>
        <v>0</v>
      </c>
      <c r="Q2617" s="6" t="b">
        <f>AND(OR(ISNUMBER(FIND(" m ",Table2[[#This Row],[loc?]])),ISNUMBER(FIND(" mm ",Table2[[#This Row],[loc?]]))),SUBSTITUTE(SUBSTITUTE(Table2[[#This Row],[loc?]]," m ","")," mm ","")="")</f>
        <v>0</v>
      </c>
      <c r="R2617" s="36" cm="1">
        <f t="array" ref="R2617">AVERAGE(IF(Table2[[#This Row],[Min_aerobic_1]:[Min_aerobic_2]]="NA",0,Table2[[#This Row],[Min_aerobic_1]:[Min_aerobic_2]]))</f>
        <v>7.6177541024022592E-5</v>
      </c>
    </row>
    <row r="2618" spans="1:18" x14ac:dyDescent="0.35">
      <c r="A2618" s="4" t="s">
        <v>7743</v>
      </c>
      <c r="B2618" s="4" t="s">
        <v>7744</v>
      </c>
      <c r="C2618" s="4" t="s">
        <v>7745</v>
      </c>
      <c r="D2618" s="6">
        <v>7.5717582788192601E-6</v>
      </c>
      <c r="E2618" s="6">
        <v>6.2385757609055604E-6</v>
      </c>
      <c r="F2618" s="6">
        <v>7.9002972407285895E-6</v>
      </c>
      <c r="G2618" s="6">
        <v>7.7266044334617102E-6</v>
      </c>
      <c r="H2618" s="6">
        <v>4.9824719093396702E-6</v>
      </c>
      <c r="I2618" s="6">
        <v>4.90787220709096E-6</v>
      </c>
      <c r="J2618" s="6">
        <v>4.9405172025326396E-6</v>
      </c>
      <c r="K2618" s="6">
        <v>5.7304593011236296E-6</v>
      </c>
      <c r="L2618" s="6">
        <v>5.9647474793349996E-6</v>
      </c>
      <c r="M2618" s="6">
        <v>5.8048437828729899E-6</v>
      </c>
      <c r="N2618" s="4" t="b">
        <f>_xlfn.XLOOKUP(Table2[[#This Row],[Protein]],Table3[name],Table3[subloc_assigned],"")&lt;&gt;""</f>
        <v>0</v>
      </c>
      <c r="O2618" s="6" t="str" cm="1">
        <f t="array" ref="O2618">IF(Table2[[#This Row],[modeled?]]," "&amp;_xlfn.TEXTJOIN(" ",FALSE,_xlfn._xlws.FILTER(Table3[subloc_assigned],Table3[name]=Table2[[#This Row],[Protein]],""))&amp;" ","")</f>
        <v/>
      </c>
      <c r="P2618" s="6" t="b">
        <f>OR(ISNUMBER(FIND(" m ",Table2[[#This Row],[loc?]])),ISNUMBER(FIND(" mm ",Table2[[#This Row],[loc?]])))</f>
        <v>0</v>
      </c>
      <c r="Q2618" s="6" t="b">
        <f>AND(OR(ISNUMBER(FIND(" m ",Table2[[#This Row],[loc?]])),ISNUMBER(FIND(" mm ",Table2[[#This Row],[loc?]]))),SUBSTITUTE(SUBSTITUTE(Table2[[#This Row],[loc?]]," m ","")," mm ","")="")</f>
        <v>0</v>
      </c>
      <c r="R2618" s="36" cm="1">
        <f t="array" ref="R2618">AVERAGE(IF(Table2[[#This Row],[Min_aerobic_1]:[Min_aerobic_2]]="NA",0,Table2[[#This Row],[Min_aerobic_1]:[Min_aerobic_2]]))</f>
        <v>6.9051670198624103E-6</v>
      </c>
    </row>
    <row r="2619" spans="1:18" x14ac:dyDescent="0.35">
      <c r="A2619" s="4" t="s">
        <v>7746</v>
      </c>
      <c r="B2619" s="4" t="s">
        <v>7747</v>
      </c>
      <c r="C2619" s="4" t="s">
        <v>7748</v>
      </c>
      <c r="D2619" s="6">
        <v>5.1852291152980698E-6</v>
      </c>
      <c r="E2619" s="6">
        <v>5.9546453363712298E-6</v>
      </c>
      <c r="F2619" s="6">
        <v>4.6311807839750197E-6</v>
      </c>
      <c r="G2619" s="6">
        <v>4.8507030678969302E-6</v>
      </c>
      <c r="H2619" s="6">
        <v>3.7397636592216302E-6</v>
      </c>
      <c r="I2619" s="6">
        <v>3.8697298761179001E-6</v>
      </c>
      <c r="J2619" s="6">
        <v>4.0426815028306999E-6</v>
      </c>
      <c r="K2619" s="6">
        <v>3.3604171427248601E-6</v>
      </c>
      <c r="L2619" s="6">
        <v>3.3708279837966802E-6</v>
      </c>
      <c r="M2619" s="6">
        <v>3.6176762467892002E-6</v>
      </c>
      <c r="N2619" s="4" t="b">
        <f>_xlfn.XLOOKUP(Table2[[#This Row],[Protein]],Table3[name],Table3[subloc_assigned],"")&lt;&gt;""</f>
        <v>0</v>
      </c>
      <c r="O2619" s="6" t="str" cm="1">
        <f t="array" ref="O2619">IF(Table2[[#This Row],[modeled?]]," "&amp;_xlfn.TEXTJOIN(" ",FALSE,_xlfn._xlws.FILTER(Table3[subloc_assigned],Table3[name]=Table2[[#This Row],[Protein]],""))&amp;" ","")</f>
        <v/>
      </c>
      <c r="P2619" s="6" t="b">
        <f>OR(ISNUMBER(FIND(" m ",Table2[[#This Row],[loc?]])),ISNUMBER(FIND(" mm ",Table2[[#This Row],[loc?]])))</f>
        <v>0</v>
      </c>
      <c r="Q2619" s="6" t="b">
        <f>AND(OR(ISNUMBER(FIND(" m ",Table2[[#This Row],[loc?]])),ISNUMBER(FIND(" mm ",Table2[[#This Row],[loc?]]))),SUBSTITUTE(SUBSTITUTE(Table2[[#This Row],[loc?]]," m ","")," mm ","")="")</f>
        <v>0</v>
      </c>
      <c r="R2619" s="36" cm="1">
        <f t="array" ref="R2619">AVERAGE(IF(Table2[[#This Row],[Min_aerobic_1]:[Min_aerobic_2]]="NA",0,Table2[[#This Row],[Min_aerobic_1]:[Min_aerobic_2]]))</f>
        <v>5.5699372258346498E-6</v>
      </c>
    </row>
    <row r="2620" spans="1:18" x14ac:dyDescent="0.35">
      <c r="A2620" s="4" t="s">
        <v>7749</v>
      </c>
      <c r="B2620" s="4" t="s">
        <v>7750</v>
      </c>
      <c r="C2620" s="4" t="s">
        <v>7750</v>
      </c>
      <c r="D2620" s="6">
        <v>1.1152030594997099E-5</v>
      </c>
      <c r="E2620" s="6">
        <v>1.0599007159756999E-5</v>
      </c>
      <c r="F2620" s="6">
        <v>1.0734116418018899E-5</v>
      </c>
      <c r="G2620" s="6">
        <v>1.10002356043174E-5</v>
      </c>
      <c r="H2620" s="6">
        <v>1.0637359856872401E-5</v>
      </c>
      <c r="I2620" s="6">
        <v>1.09308759262967E-5</v>
      </c>
      <c r="J2620" s="6">
        <v>1.1305899535753799E-5</v>
      </c>
      <c r="K2620" s="6">
        <v>9.9043335312786204E-6</v>
      </c>
      <c r="L2620" s="6">
        <v>1.04122992895585E-5</v>
      </c>
      <c r="M2620" s="6">
        <v>1.1212793796057999E-5</v>
      </c>
      <c r="N2620" s="4" t="b">
        <f>_xlfn.XLOOKUP(Table2[[#This Row],[Protein]],Table3[name],Table3[subloc_assigned],"")&lt;&gt;""</f>
        <v>0</v>
      </c>
      <c r="O2620" s="6" t="str" cm="1">
        <f t="array" ref="O2620">IF(Table2[[#This Row],[modeled?]]," "&amp;_xlfn.TEXTJOIN(" ",FALSE,_xlfn._xlws.FILTER(Table3[subloc_assigned],Table3[name]=Table2[[#This Row],[Protein]],""))&amp;" ","")</f>
        <v/>
      </c>
      <c r="P2620" s="6" t="b">
        <f>OR(ISNUMBER(FIND(" m ",Table2[[#This Row],[loc?]])),ISNUMBER(FIND(" mm ",Table2[[#This Row],[loc?]])))</f>
        <v>0</v>
      </c>
      <c r="Q2620" s="6" t="b">
        <f>AND(OR(ISNUMBER(FIND(" m ",Table2[[#This Row],[loc?]])),ISNUMBER(FIND(" mm ",Table2[[#This Row],[loc?]]))),SUBSTITUTE(SUBSTITUTE(Table2[[#This Row],[loc?]]," m ","")," mm ","")="")</f>
        <v>0</v>
      </c>
      <c r="R2620" s="36" cm="1">
        <f t="array" ref="R2620">AVERAGE(IF(Table2[[#This Row],[Min_aerobic_1]:[Min_aerobic_2]]="NA",0,Table2[[#This Row],[Min_aerobic_1]:[Min_aerobic_2]]))</f>
        <v>1.0875518877377049E-5</v>
      </c>
    </row>
    <row r="2621" spans="1:18" x14ac:dyDescent="0.35">
      <c r="A2621" s="4" t="s">
        <v>7751</v>
      </c>
      <c r="B2621" s="4" t="s">
        <v>7752</v>
      </c>
      <c r="C2621" s="4" t="s">
        <v>7753</v>
      </c>
      <c r="D2621" s="6">
        <v>2.8246360078504601E-5</v>
      </c>
      <c r="E2621" s="6">
        <v>3.3227611057307698E-5</v>
      </c>
      <c r="F2621" s="6">
        <v>3.7389986476735203E-5</v>
      </c>
      <c r="G2621" s="6">
        <v>3.7224854520909803E-5</v>
      </c>
      <c r="H2621" s="6">
        <v>1.0232015817261E-5</v>
      </c>
      <c r="I2621" s="6">
        <v>1.03332782577422E-5</v>
      </c>
      <c r="J2621" s="6">
        <v>9.6104493600534696E-6</v>
      </c>
      <c r="K2621" s="6">
        <v>1.3186837149206101E-5</v>
      </c>
      <c r="L2621" s="6">
        <v>1.40312247416929E-5</v>
      </c>
      <c r="M2621" s="6">
        <v>1.3845993587087901E-5</v>
      </c>
      <c r="N2621" s="4" t="b">
        <f>_xlfn.XLOOKUP(Table2[[#This Row],[Protein]],Table3[name],Table3[subloc_assigned],"")&lt;&gt;""</f>
        <v>0</v>
      </c>
      <c r="O2621" s="6" t="str" cm="1">
        <f t="array" ref="O2621">IF(Table2[[#This Row],[modeled?]]," "&amp;_xlfn.TEXTJOIN(" ",FALSE,_xlfn._xlws.FILTER(Table3[subloc_assigned],Table3[name]=Table2[[#This Row],[Protein]],""))&amp;" ","")</f>
        <v/>
      </c>
      <c r="P2621" s="6" t="b">
        <f>OR(ISNUMBER(FIND(" m ",Table2[[#This Row],[loc?]])),ISNUMBER(FIND(" mm ",Table2[[#This Row],[loc?]])))</f>
        <v>0</v>
      </c>
      <c r="Q2621" s="6" t="b">
        <f>AND(OR(ISNUMBER(FIND(" m ",Table2[[#This Row],[loc?]])),ISNUMBER(FIND(" mm ",Table2[[#This Row],[loc?]]))),SUBSTITUTE(SUBSTITUTE(Table2[[#This Row],[loc?]]," m ","")," mm ","")="")</f>
        <v>0</v>
      </c>
      <c r="R2621" s="36" cm="1">
        <f t="array" ref="R2621">AVERAGE(IF(Table2[[#This Row],[Min_aerobic_1]:[Min_aerobic_2]]="NA",0,Table2[[#This Row],[Min_aerobic_1]:[Min_aerobic_2]]))</f>
        <v>3.0736985567906148E-5</v>
      </c>
    </row>
    <row r="2622" spans="1:18" x14ac:dyDescent="0.35">
      <c r="A2622" s="4" t="s">
        <v>7754</v>
      </c>
      <c r="B2622" s="4" t="s">
        <v>7755</v>
      </c>
      <c r="C2622" s="4" t="s">
        <v>7755</v>
      </c>
      <c r="D2622" s="6">
        <v>2.20588772547407E-5</v>
      </c>
      <c r="E2622" s="6">
        <v>1.8711489473366801E-5</v>
      </c>
      <c r="F2622" s="6">
        <v>2.18500926707665E-5</v>
      </c>
      <c r="G2622" s="6">
        <v>2.3028768329460198E-5</v>
      </c>
      <c r="H2622" s="6">
        <v>3.5619896876666398E-5</v>
      </c>
      <c r="I2622" s="6">
        <v>3.7840257662452399E-5</v>
      </c>
      <c r="J2622" s="6">
        <v>3.6897033657206399E-5</v>
      </c>
      <c r="K2622" s="6">
        <v>3.8240877747089997E-5</v>
      </c>
      <c r="L2622" s="6">
        <v>4.1600443505693903E-5</v>
      </c>
      <c r="M2622" s="6">
        <v>4.09280525990274E-5</v>
      </c>
      <c r="N2622" s="4" t="b">
        <f>_xlfn.XLOOKUP(Table2[[#This Row],[Protein]],Table3[name],Table3[subloc_assigned],"")&lt;&gt;""</f>
        <v>0</v>
      </c>
      <c r="O2622" s="6" t="str" cm="1">
        <f t="array" ref="O2622">IF(Table2[[#This Row],[modeled?]]," "&amp;_xlfn.TEXTJOIN(" ",FALSE,_xlfn._xlws.FILTER(Table3[subloc_assigned],Table3[name]=Table2[[#This Row],[Protein]],""))&amp;" ","")</f>
        <v/>
      </c>
      <c r="P2622" s="6" t="b">
        <f>OR(ISNUMBER(FIND(" m ",Table2[[#This Row],[loc?]])),ISNUMBER(FIND(" mm ",Table2[[#This Row],[loc?]])))</f>
        <v>0</v>
      </c>
      <c r="Q2622" s="6" t="b">
        <f>AND(OR(ISNUMBER(FIND(" m ",Table2[[#This Row],[loc?]])),ISNUMBER(FIND(" mm ",Table2[[#This Row],[loc?]]))),SUBSTITUTE(SUBSTITUTE(Table2[[#This Row],[loc?]]," m ","")," mm ","")="")</f>
        <v>0</v>
      </c>
      <c r="R2622" s="36" cm="1">
        <f t="array" ref="R2622">AVERAGE(IF(Table2[[#This Row],[Min_aerobic_1]:[Min_aerobic_2]]="NA",0,Table2[[#This Row],[Min_aerobic_1]:[Min_aerobic_2]]))</f>
        <v>2.038518336405375E-5</v>
      </c>
    </row>
    <row r="2623" spans="1:18" x14ac:dyDescent="0.35">
      <c r="A2623" s="4" t="s">
        <v>7756</v>
      </c>
      <c r="B2623" s="4" t="s">
        <v>7757</v>
      </c>
      <c r="C2623" s="4" t="s">
        <v>7758</v>
      </c>
      <c r="D2623" s="6">
        <v>8.8039433952377906E-6</v>
      </c>
      <c r="E2623" s="6">
        <v>7.6759933907880793E-6</v>
      </c>
      <c r="F2623" s="6">
        <v>1.07034021424543E-5</v>
      </c>
      <c r="G2623" s="6">
        <v>1.02692750901582E-5</v>
      </c>
      <c r="H2623" s="6">
        <v>1.40370816312074E-5</v>
      </c>
      <c r="I2623" s="6">
        <v>1.1994791756694E-5</v>
      </c>
      <c r="J2623" s="6">
        <v>1.7303907254692498E-5</v>
      </c>
      <c r="K2623" s="6">
        <v>1.8043925849531098E-5</v>
      </c>
      <c r="L2623" s="6">
        <v>1.6742270551469002E-5</v>
      </c>
      <c r="M2623" s="6">
        <v>2.0502389797586401E-5</v>
      </c>
      <c r="N2623" s="4" t="b">
        <f>_xlfn.XLOOKUP(Table2[[#This Row],[Protein]],Table3[name],Table3[subloc_assigned],"")&lt;&gt;""</f>
        <v>0</v>
      </c>
      <c r="O2623" s="6" t="str" cm="1">
        <f t="array" ref="O2623">IF(Table2[[#This Row],[modeled?]]," "&amp;_xlfn.TEXTJOIN(" ",FALSE,_xlfn._xlws.FILTER(Table3[subloc_assigned],Table3[name]=Table2[[#This Row],[Protein]],""))&amp;" ","")</f>
        <v/>
      </c>
      <c r="P2623" s="6" t="b">
        <f>OR(ISNUMBER(FIND(" m ",Table2[[#This Row],[loc?]])),ISNUMBER(FIND(" mm ",Table2[[#This Row],[loc?]])))</f>
        <v>0</v>
      </c>
      <c r="Q2623" s="6" t="b">
        <f>AND(OR(ISNUMBER(FIND(" m ",Table2[[#This Row],[loc?]])),ISNUMBER(FIND(" mm ",Table2[[#This Row],[loc?]]))),SUBSTITUTE(SUBSTITUTE(Table2[[#This Row],[loc?]]," m ","")," mm ","")="")</f>
        <v>0</v>
      </c>
      <c r="R2623" s="36" cm="1">
        <f t="array" ref="R2623">AVERAGE(IF(Table2[[#This Row],[Min_aerobic_1]:[Min_aerobic_2]]="NA",0,Table2[[#This Row],[Min_aerobic_1]:[Min_aerobic_2]]))</f>
        <v>8.2399683930129349E-6</v>
      </c>
    </row>
    <row r="2624" spans="1:18" x14ac:dyDescent="0.35">
      <c r="A2624" s="4" t="s">
        <v>7759</v>
      </c>
      <c r="B2624" s="4" t="s">
        <v>7760</v>
      </c>
      <c r="C2624" s="4" t="s">
        <v>7760</v>
      </c>
      <c r="D2624" s="6">
        <v>2.6234816299552699E-6</v>
      </c>
      <c r="E2624" s="6">
        <v>2.0925533457884099E-6</v>
      </c>
      <c r="F2624" s="6">
        <v>2.1807948836593301E-6</v>
      </c>
      <c r="G2624" s="6">
        <v>2.2004426142575098E-6</v>
      </c>
      <c r="H2624" s="6">
        <v>1.19807612963031E-6</v>
      </c>
      <c r="I2624" s="6">
        <v>1.1925027054494799E-6</v>
      </c>
      <c r="J2624" s="6">
        <v>1.3393432774789101E-6</v>
      </c>
      <c r="K2624" s="6">
        <v>1.14648727886826E-6</v>
      </c>
      <c r="L2624" s="6">
        <v>1.3163411721602401E-6</v>
      </c>
      <c r="M2624" s="6">
        <v>1.16164264512657E-6</v>
      </c>
      <c r="N2624" s="4" t="b">
        <f>_xlfn.XLOOKUP(Table2[[#This Row],[Protein]],Table3[name],Table3[subloc_assigned],"")&lt;&gt;""</f>
        <v>0</v>
      </c>
      <c r="O2624" s="6" t="str" cm="1">
        <f t="array" ref="O2624">IF(Table2[[#This Row],[modeled?]]," "&amp;_xlfn.TEXTJOIN(" ",FALSE,_xlfn._xlws.FILTER(Table3[subloc_assigned],Table3[name]=Table2[[#This Row],[Protein]],""))&amp;" ","")</f>
        <v/>
      </c>
      <c r="P2624" s="6" t="b">
        <f>OR(ISNUMBER(FIND(" m ",Table2[[#This Row],[loc?]])),ISNUMBER(FIND(" mm ",Table2[[#This Row],[loc?]])))</f>
        <v>0</v>
      </c>
      <c r="Q2624" s="6" t="b">
        <f>AND(OR(ISNUMBER(FIND(" m ",Table2[[#This Row],[loc?]])),ISNUMBER(FIND(" mm ",Table2[[#This Row],[loc?]]))),SUBSTITUTE(SUBSTITUTE(Table2[[#This Row],[loc?]]," m ","")," mm ","")="")</f>
        <v>0</v>
      </c>
      <c r="R2624" s="36" cm="1">
        <f t="array" ref="R2624">AVERAGE(IF(Table2[[#This Row],[Min_aerobic_1]:[Min_aerobic_2]]="NA",0,Table2[[#This Row],[Min_aerobic_1]:[Min_aerobic_2]]))</f>
        <v>2.3580174878718397E-6</v>
      </c>
    </row>
    <row r="2625" spans="1:18" x14ac:dyDescent="0.35">
      <c r="A2625" s="4" t="s">
        <v>7761</v>
      </c>
      <c r="B2625" s="4" t="s">
        <v>7762</v>
      </c>
      <c r="C2625" s="4" t="s">
        <v>7763</v>
      </c>
      <c r="D2625" s="6">
        <v>1.7253656154216399E-5</v>
      </c>
      <c r="E2625" s="6">
        <v>1.51514204040198E-5</v>
      </c>
      <c r="F2625" s="6">
        <v>1.80187521564405E-5</v>
      </c>
      <c r="G2625" s="6">
        <v>1.85313354935246E-5</v>
      </c>
      <c r="H2625" s="6">
        <v>1.81383196387581E-5</v>
      </c>
      <c r="I2625" s="6">
        <v>1.69442606847409E-5</v>
      </c>
      <c r="J2625" s="6">
        <v>1.78402601844618E-5</v>
      </c>
      <c r="K2625" s="6">
        <v>2.21656693355535E-5</v>
      </c>
      <c r="L2625" s="6">
        <v>2.31047182410762E-5</v>
      </c>
      <c r="M2625" s="6">
        <v>2.19337248413989E-5</v>
      </c>
      <c r="N2625" s="4" t="b">
        <f>_xlfn.XLOOKUP(Table2[[#This Row],[Protein]],Table3[name],Table3[subloc_assigned],"")&lt;&gt;""</f>
        <v>0</v>
      </c>
      <c r="O2625" s="6" t="str" cm="1">
        <f t="array" ref="O2625">IF(Table2[[#This Row],[modeled?]]," "&amp;_xlfn.TEXTJOIN(" ",FALSE,_xlfn._xlws.FILTER(Table3[subloc_assigned],Table3[name]=Table2[[#This Row],[Protein]],""))&amp;" ","")</f>
        <v/>
      </c>
      <c r="P2625" s="6" t="b">
        <f>OR(ISNUMBER(FIND(" m ",Table2[[#This Row],[loc?]])),ISNUMBER(FIND(" mm ",Table2[[#This Row],[loc?]])))</f>
        <v>0</v>
      </c>
      <c r="Q2625" s="6" t="b">
        <f>AND(OR(ISNUMBER(FIND(" m ",Table2[[#This Row],[loc?]])),ISNUMBER(FIND(" mm ",Table2[[#This Row],[loc?]]))),SUBSTITUTE(SUBSTITUTE(Table2[[#This Row],[loc?]]," m ","")," mm ","")="")</f>
        <v>0</v>
      </c>
      <c r="R2625" s="36" cm="1">
        <f t="array" ref="R2625">AVERAGE(IF(Table2[[#This Row],[Min_aerobic_1]:[Min_aerobic_2]]="NA",0,Table2[[#This Row],[Min_aerobic_1]:[Min_aerobic_2]]))</f>
        <v>1.6202538279118098E-5</v>
      </c>
    </row>
    <row r="2626" spans="1:18" x14ac:dyDescent="0.35">
      <c r="A2626" s="4" t="s">
        <v>7764</v>
      </c>
      <c r="B2626" s="4" t="s">
        <v>7765</v>
      </c>
      <c r="C2626" s="4" t="s">
        <v>7766</v>
      </c>
      <c r="D2626" s="6">
        <v>5.4605629567391E-5</v>
      </c>
      <c r="E2626" s="6">
        <v>5.8409548687625197E-5</v>
      </c>
      <c r="F2626" s="6">
        <v>6.7012063852627397E-5</v>
      </c>
      <c r="G2626" s="6">
        <v>6.7879726614275399E-5</v>
      </c>
      <c r="H2626" s="6">
        <v>2.52258571012591E-5</v>
      </c>
      <c r="I2626" s="6">
        <v>2.6256750009941201E-5</v>
      </c>
      <c r="J2626" s="6">
        <v>2.68814497197493E-5</v>
      </c>
      <c r="K2626" s="6">
        <v>2.9110360348127399E-5</v>
      </c>
      <c r="L2626" s="6">
        <v>3.1419031203466601E-5</v>
      </c>
      <c r="M2626" s="6">
        <v>3.1245892203959899E-5</v>
      </c>
      <c r="N2626" s="4" t="b">
        <f>_xlfn.XLOOKUP(Table2[[#This Row],[Protein]],Table3[name],Table3[subloc_assigned],"")&lt;&gt;""</f>
        <v>0</v>
      </c>
      <c r="O2626" s="6" t="str" cm="1">
        <f t="array" ref="O2626">IF(Table2[[#This Row],[modeled?]]," "&amp;_xlfn.TEXTJOIN(" ",FALSE,_xlfn._xlws.FILTER(Table3[subloc_assigned],Table3[name]=Table2[[#This Row],[Protein]],""))&amp;" ","")</f>
        <v/>
      </c>
      <c r="P2626" s="6" t="b">
        <f>OR(ISNUMBER(FIND(" m ",Table2[[#This Row],[loc?]])),ISNUMBER(FIND(" mm ",Table2[[#This Row],[loc?]])))</f>
        <v>0</v>
      </c>
      <c r="Q2626" s="6" t="b">
        <f>AND(OR(ISNUMBER(FIND(" m ",Table2[[#This Row],[loc?]])),ISNUMBER(FIND(" mm ",Table2[[#This Row],[loc?]]))),SUBSTITUTE(SUBSTITUTE(Table2[[#This Row],[loc?]]," m ","")," mm ","")="")</f>
        <v>0</v>
      </c>
      <c r="R2626" s="36" cm="1">
        <f t="array" ref="R2626">AVERAGE(IF(Table2[[#This Row],[Min_aerobic_1]:[Min_aerobic_2]]="NA",0,Table2[[#This Row],[Min_aerobic_1]:[Min_aerobic_2]]))</f>
        <v>5.6507589127508095E-5</v>
      </c>
    </row>
    <row r="2627" spans="1:18" x14ac:dyDescent="0.35">
      <c r="A2627" s="4" t="s">
        <v>7767</v>
      </c>
      <c r="B2627" s="4" t="s">
        <v>7768</v>
      </c>
      <c r="C2627" s="4" t="s">
        <v>7769</v>
      </c>
      <c r="D2627" s="6">
        <v>1.0241059215579599E-6</v>
      </c>
      <c r="E2627" s="6">
        <v>8.0796326079187295E-7</v>
      </c>
      <c r="F2627" s="6">
        <v>1.1968887483593101E-6</v>
      </c>
      <c r="G2627" s="6">
        <v>1.16535395137182E-6</v>
      </c>
      <c r="H2627" s="6">
        <v>8.1415338046600105E-7</v>
      </c>
      <c r="I2627" s="6">
        <v>9.3453120348671404E-7</v>
      </c>
      <c r="J2627" s="6">
        <v>8.6250496922438604E-7</v>
      </c>
      <c r="K2627" s="6">
        <v>1.28287193855634E-6</v>
      </c>
      <c r="L2627" s="6">
        <v>1.3242454440433601E-6</v>
      </c>
      <c r="M2627" s="6">
        <v>1.26565801560104E-6</v>
      </c>
      <c r="N2627" s="4" t="b">
        <f>_xlfn.XLOOKUP(Table2[[#This Row],[Protein]],Table3[name],Table3[subloc_assigned],"")&lt;&gt;""</f>
        <v>1</v>
      </c>
      <c r="O2627" s="6" t="str" cm="1">
        <f t="array" ref="O2627">IF(Table2[[#This Row],[modeled?]]," "&amp;_xlfn.TEXTJOIN(" ",FALSE,_xlfn._xlws.FILTER(Table3[subloc_assigned],Table3[name]=Table2[[#This Row],[Protein]],""))&amp;" ","")</f>
        <v xml:space="preserve"> en </v>
      </c>
      <c r="P2627" s="6" t="b">
        <f>OR(ISNUMBER(FIND(" m ",Table2[[#This Row],[loc?]])),ISNUMBER(FIND(" mm ",Table2[[#This Row],[loc?]])))</f>
        <v>0</v>
      </c>
      <c r="Q2627" s="6" t="b">
        <f>AND(OR(ISNUMBER(FIND(" m ",Table2[[#This Row],[loc?]])),ISNUMBER(FIND(" mm ",Table2[[#This Row],[loc?]]))),SUBSTITUTE(SUBSTITUTE(Table2[[#This Row],[loc?]]," m ","")," mm ","")="")</f>
        <v>0</v>
      </c>
      <c r="R2627" s="36" cm="1">
        <f t="array" ref="R2627">AVERAGE(IF(Table2[[#This Row],[Min_aerobic_1]:[Min_aerobic_2]]="NA",0,Table2[[#This Row],[Min_aerobic_1]:[Min_aerobic_2]]))</f>
        <v>9.1603459117491644E-7</v>
      </c>
    </row>
    <row r="2628" spans="1:18" x14ac:dyDescent="0.35">
      <c r="A2628" s="4" t="s">
        <v>7770</v>
      </c>
      <c r="B2628" s="4" t="s">
        <v>7771</v>
      </c>
      <c r="C2628" s="4" t="s">
        <v>7772</v>
      </c>
      <c r="D2628" s="6">
        <v>2.1069033906925202E-5</v>
      </c>
      <c r="E2628" s="6">
        <v>1.9776219190549E-5</v>
      </c>
      <c r="F2628" s="6">
        <v>2.3324888130869499E-5</v>
      </c>
      <c r="G2628" s="6">
        <v>2.4022864763331501E-5</v>
      </c>
      <c r="H2628" s="6">
        <v>2.8105781185946899E-5</v>
      </c>
      <c r="I2628" s="6">
        <v>2.8298473995980601E-5</v>
      </c>
      <c r="J2628" s="6">
        <v>3.0018750445728701E-5</v>
      </c>
      <c r="K2628" s="6">
        <v>3.1290788002341798E-5</v>
      </c>
      <c r="L2628" s="6">
        <v>3.2892498324078497E-5</v>
      </c>
      <c r="M2628" s="6">
        <v>3.3124814400119597E-5</v>
      </c>
      <c r="N2628" s="4" t="b">
        <f>_xlfn.XLOOKUP(Table2[[#This Row],[Protein]],Table3[name],Table3[subloc_assigned],"")&lt;&gt;""</f>
        <v>0</v>
      </c>
      <c r="O2628" s="6" t="str" cm="1">
        <f t="array" ref="O2628">IF(Table2[[#This Row],[modeled?]]," "&amp;_xlfn.TEXTJOIN(" ",FALSE,_xlfn._xlws.FILTER(Table3[subloc_assigned],Table3[name]=Table2[[#This Row],[Protein]],""))&amp;" ","")</f>
        <v/>
      </c>
      <c r="P2628" s="6" t="b">
        <f>OR(ISNUMBER(FIND(" m ",Table2[[#This Row],[loc?]])),ISNUMBER(FIND(" mm ",Table2[[#This Row],[loc?]])))</f>
        <v>0</v>
      </c>
      <c r="Q2628" s="6" t="b">
        <f>AND(OR(ISNUMBER(FIND(" m ",Table2[[#This Row],[loc?]])),ISNUMBER(FIND(" mm ",Table2[[#This Row],[loc?]]))),SUBSTITUTE(SUBSTITUTE(Table2[[#This Row],[loc?]]," m ","")," mm ","")="")</f>
        <v>0</v>
      </c>
      <c r="R2628" s="36" cm="1">
        <f t="array" ref="R2628">AVERAGE(IF(Table2[[#This Row],[Min_aerobic_1]:[Min_aerobic_2]]="NA",0,Table2[[#This Row],[Min_aerobic_1]:[Min_aerobic_2]]))</f>
        <v>2.0422626548737103E-5</v>
      </c>
    </row>
    <row r="2629" spans="1:18" x14ac:dyDescent="0.35">
      <c r="A2629" s="4" t="s">
        <v>7773</v>
      </c>
      <c r="B2629" s="4" t="s">
        <v>7774</v>
      </c>
      <c r="C2629" s="4" t="s">
        <v>7775</v>
      </c>
      <c r="D2629" s="4" t="s">
        <v>19</v>
      </c>
      <c r="E2629" s="4" t="s">
        <v>19</v>
      </c>
      <c r="F2629" s="4" t="s">
        <v>19</v>
      </c>
      <c r="G2629" s="4" t="s">
        <v>19</v>
      </c>
      <c r="H2629" s="6">
        <v>1.43491079138036E-6</v>
      </c>
      <c r="I2629" s="6">
        <v>1.4150349682257599E-6</v>
      </c>
      <c r="J2629" s="6">
        <v>2.0733193092268E-6</v>
      </c>
      <c r="K2629" s="6">
        <v>1.15656746228126E-6</v>
      </c>
      <c r="L2629" s="6">
        <v>1.6451715452248999E-6</v>
      </c>
      <c r="M2629" s="6">
        <v>1.2444473598608199E-6</v>
      </c>
      <c r="N2629" s="4" t="b">
        <f>_xlfn.XLOOKUP(Table2[[#This Row],[Protein]],Table3[name],Table3[subloc_assigned],"")&lt;&gt;""</f>
        <v>0</v>
      </c>
      <c r="O2629" s="6" t="str" cm="1">
        <f t="array" ref="O2629">IF(Table2[[#This Row],[modeled?]]," "&amp;_xlfn.TEXTJOIN(" ",FALSE,_xlfn._xlws.FILTER(Table3[subloc_assigned],Table3[name]=Table2[[#This Row],[Protein]],""))&amp;" ","")</f>
        <v/>
      </c>
      <c r="P2629" s="6" t="b">
        <f>OR(ISNUMBER(FIND(" m ",Table2[[#This Row],[loc?]])),ISNUMBER(FIND(" mm ",Table2[[#This Row],[loc?]])))</f>
        <v>0</v>
      </c>
      <c r="Q2629" s="6" t="b">
        <f>AND(OR(ISNUMBER(FIND(" m ",Table2[[#This Row],[loc?]])),ISNUMBER(FIND(" mm ",Table2[[#This Row],[loc?]]))),SUBSTITUTE(SUBSTITUTE(Table2[[#This Row],[loc?]]," m ","")," mm ","")="")</f>
        <v>0</v>
      </c>
      <c r="R2629" s="36" cm="1">
        <f t="array" ref="R2629">AVERAGE(IF(Table2[[#This Row],[Min_aerobic_1]:[Min_aerobic_2]]="NA",0,Table2[[#This Row],[Min_aerobic_1]:[Min_aerobic_2]]))</f>
        <v>0</v>
      </c>
    </row>
    <row r="2630" spans="1:18" x14ac:dyDescent="0.35">
      <c r="A2630" s="4" t="s">
        <v>7776</v>
      </c>
      <c r="B2630" s="4" t="s">
        <v>7777</v>
      </c>
      <c r="C2630" s="4" t="s">
        <v>7778</v>
      </c>
      <c r="D2630" s="6">
        <v>5.7286178070793699E-6</v>
      </c>
      <c r="E2630" s="6">
        <v>4.2571861810971803E-6</v>
      </c>
      <c r="F2630" s="6">
        <v>6.2009573738371996E-6</v>
      </c>
      <c r="G2630" s="6">
        <v>6.1422586081055397E-6</v>
      </c>
      <c r="H2630" s="6">
        <v>8.1263589448974898E-6</v>
      </c>
      <c r="I2630" s="6">
        <v>8.0223759447147497E-6</v>
      </c>
      <c r="J2630" s="6">
        <v>8.3791662193772894E-6</v>
      </c>
      <c r="K2630" s="6">
        <v>8.8960669190261295E-6</v>
      </c>
      <c r="L2630" s="6">
        <v>9.7973935060860394E-6</v>
      </c>
      <c r="M2630" s="6">
        <v>9.7710005568262205E-6</v>
      </c>
      <c r="N2630" s="4" t="b">
        <f>_xlfn.XLOOKUP(Table2[[#This Row],[Protein]],Table3[name],Table3[subloc_assigned],"")&lt;&gt;""</f>
        <v>0</v>
      </c>
      <c r="O2630" s="6" t="str" cm="1">
        <f t="array" ref="O2630">IF(Table2[[#This Row],[modeled?]]," "&amp;_xlfn.TEXTJOIN(" ",FALSE,_xlfn._xlws.FILTER(Table3[subloc_assigned],Table3[name]=Table2[[#This Row],[Protein]],""))&amp;" ","")</f>
        <v/>
      </c>
      <c r="P2630" s="6" t="b">
        <f>OR(ISNUMBER(FIND(" m ",Table2[[#This Row],[loc?]])),ISNUMBER(FIND(" mm ",Table2[[#This Row],[loc?]])))</f>
        <v>0</v>
      </c>
      <c r="Q2630" s="6" t="b">
        <f>AND(OR(ISNUMBER(FIND(" m ",Table2[[#This Row],[loc?]])),ISNUMBER(FIND(" mm ",Table2[[#This Row],[loc?]]))),SUBSTITUTE(SUBSTITUTE(Table2[[#This Row],[loc?]]," m ","")," mm ","")="")</f>
        <v>0</v>
      </c>
      <c r="R2630" s="36" cm="1">
        <f t="array" ref="R2630">AVERAGE(IF(Table2[[#This Row],[Min_aerobic_1]:[Min_aerobic_2]]="NA",0,Table2[[#This Row],[Min_aerobic_1]:[Min_aerobic_2]]))</f>
        <v>4.9929019940882756E-6</v>
      </c>
    </row>
    <row r="2631" spans="1:18" x14ac:dyDescent="0.35">
      <c r="A2631" s="4" t="s">
        <v>7779</v>
      </c>
      <c r="B2631" s="4" t="s">
        <v>7780</v>
      </c>
      <c r="C2631" s="4" t="s">
        <v>7781</v>
      </c>
      <c r="D2631" s="6">
        <v>3.5442666991365497E-5</v>
      </c>
      <c r="E2631" s="6">
        <v>3.1156118729436701E-5</v>
      </c>
      <c r="F2631" s="6">
        <v>3.9359506981332303E-5</v>
      </c>
      <c r="G2631" s="6">
        <v>3.8452113063007298E-5</v>
      </c>
      <c r="H2631" s="6">
        <v>4.3050472955155497E-5</v>
      </c>
      <c r="I2631" s="6">
        <v>4.5438176088412102E-5</v>
      </c>
      <c r="J2631" s="6">
        <v>4.46155277551142E-5</v>
      </c>
      <c r="K2631" s="6">
        <v>4.3658583587984403E-5</v>
      </c>
      <c r="L2631" s="6">
        <v>4.4434512686518898E-5</v>
      </c>
      <c r="M2631" s="6">
        <v>4.3035909269904898E-5</v>
      </c>
      <c r="N2631" s="4" t="b">
        <f>_xlfn.XLOOKUP(Table2[[#This Row],[Protein]],Table3[name],Table3[subloc_assigned],"")&lt;&gt;""</f>
        <v>0</v>
      </c>
      <c r="O2631" s="6" t="str" cm="1">
        <f t="array" ref="O2631">IF(Table2[[#This Row],[modeled?]]," "&amp;_xlfn.TEXTJOIN(" ",FALSE,_xlfn._xlws.FILTER(Table3[subloc_assigned],Table3[name]=Table2[[#This Row],[Protein]],""))&amp;" ","")</f>
        <v/>
      </c>
      <c r="P2631" s="6" t="b">
        <f>OR(ISNUMBER(FIND(" m ",Table2[[#This Row],[loc?]])),ISNUMBER(FIND(" mm ",Table2[[#This Row],[loc?]])))</f>
        <v>0</v>
      </c>
      <c r="Q2631" s="6" t="b">
        <f>AND(OR(ISNUMBER(FIND(" m ",Table2[[#This Row],[loc?]])),ISNUMBER(FIND(" mm ",Table2[[#This Row],[loc?]]))),SUBSTITUTE(SUBSTITUTE(Table2[[#This Row],[loc?]]," m ","")," mm ","")="")</f>
        <v>0</v>
      </c>
      <c r="R2631" s="36" cm="1">
        <f t="array" ref="R2631">AVERAGE(IF(Table2[[#This Row],[Min_aerobic_1]:[Min_aerobic_2]]="NA",0,Table2[[#This Row],[Min_aerobic_1]:[Min_aerobic_2]]))</f>
        <v>3.3299392860401099E-5</v>
      </c>
    </row>
    <row r="2632" spans="1:18" x14ac:dyDescent="0.35">
      <c r="A2632" s="4" t="s">
        <v>7782</v>
      </c>
      <c r="B2632" s="4" t="s">
        <v>7783</v>
      </c>
      <c r="C2632" s="4" t="s">
        <v>7784</v>
      </c>
      <c r="D2632" s="6">
        <v>2.0887118975029601E-5</v>
      </c>
      <c r="E2632" s="6">
        <v>1.8108215255860002E-5</v>
      </c>
      <c r="F2632" s="6">
        <v>2.00326566361103E-5</v>
      </c>
      <c r="G2632" s="6">
        <v>2.07243850003817E-5</v>
      </c>
      <c r="H2632" s="6">
        <v>1.8564573278529002E-5</v>
      </c>
      <c r="I2632" s="6">
        <v>1.9659636665811399E-5</v>
      </c>
      <c r="J2632" s="6">
        <v>2.0120179780383801E-5</v>
      </c>
      <c r="K2632" s="6">
        <v>1.86045997892499E-5</v>
      </c>
      <c r="L2632" s="6">
        <v>2.0503953554580301E-5</v>
      </c>
      <c r="M2632" s="6">
        <v>2.0175619826285E-5</v>
      </c>
      <c r="N2632" s="4" t="b">
        <f>_xlfn.XLOOKUP(Table2[[#This Row],[Protein]],Table3[name],Table3[subloc_assigned],"")&lt;&gt;""</f>
        <v>0</v>
      </c>
      <c r="O2632" s="6" t="str" cm="1">
        <f t="array" ref="O2632">IF(Table2[[#This Row],[modeled?]]," "&amp;_xlfn.TEXTJOIN(" ",FALSE,_xlfn._xlws.FILTER(Table3[subloc_assigned],Table3[name]=Table2[[#This Row],[Protein]],""))&amp;" ","")</f>
        <v/>
      </c>
      <c r="P2632" s="6" t="b">
        <f>OR(ISNUMBER(FIND(" m ",Table2[[#This Row],[loc?]])),ISNUMBER(FIND(" mm ",Table2[[#This Row],[loc?]])))</f>
        <v>0</v>
      </c>
      <c r="Q2632" s="6" t="b">
        <f>AND(OR(ISNUMBER(FIND(" m ",Table2[[#This Row],[loc?]])),ISNUMBER(FIND(" mm ",Table2[[#This Row],[loc?]]))),SUBSTITUTE(SUBSTITUTE(Table2[[#This Row],[loc?]]," m ","")," mm ","")="")</f>
        <v>0</v>
      </c>
      <c r="R2632" s="36" cm="1">
        <f t="array" ref="R2632">AVERAGE(IF(Table2[[#This Row],[Min_aerobic_1]:[Min_aerobic_2]]="NA",0,Table2[[#This Row],[Min_aerobic_1]:[Min_aerobic_2]]))</f>
        <v>1.9497667115444801E-5</v>
      </c>
    </row>
    <row r="2633" spans="1:18" x14ac:dyDescent="0.35">
      <c r="A2633" s="4" t="s">
        <v>7785</v>
      </c>
      <c r="B2633" s="4" t="s">
        <v>7786</v>
      </c>
      <c r="C2633" s="4" t="s">
        <v>7787</v>
      </c>
      <c r="D2633" s="6">
        <v>1.2543158764147599E-5</v>
      </c>
      <c r="E2633" s="6">
        <v>1.1215394423666E-5</v>
      </c>
      <c r="F2633" s="6">
        <v>1.24304311539635E-5</v>
      </c>
      <c r="G2633" s="6">
        <v>1.1671368560375501E-5</v>
      </c>
      <c r="H2633" s="6">
        <v>1.6639119915602399E-5</v>
      </c>
      <c r="I2633" s="6">
        <v>1.6113418912877101E-5</v>
      </c>
      <c r="J2633" s="6">
        <v>1.9474010476909501E-5</v>
      </c>
      <c r="K2633" s="6">
        <v>1.83462100835525E-5</v>
      </c>
      <c r="L2633" s="6">
        <v>1.95712977775521E-5</v>
      </c>
      <c r="M2633" s="6">
        <v>1.82915004337834E-5</v>
      </c>
      <c r="N2633" s="4" t="b">
        <f>_xlfn.XLOOKUP(Table2[[#This Row],[Protein]],Table3[name],Table3[subloc_assigned],"")&lt;&gt;""</f>
        <v>0</v>
      </c>
      <c r="O2633" s="6" t="str" cm="1">
        <f t="array" ref="O2633">IF(Table2[[#This Row],[modeled?]]," "&amp;_xlfn.TEXTJOIN(" ",FALSE,_xlfn._xlws.FILTER(Table3[subloc_assigned],Table3[name]=Table2[[#This Row],[Protein]],""))&amp;" ","")</f>
        <v/>
      </c>
      <c r="P2633" s="6" t="b">
        <f>OR(ISNUMBER(FIND(" m ",Table2[[#This Row],[loc?]])),ISNUMBER(FIND(" mm ",Table2[[#This Row],[loc?]])))</f>
        <v>0</v>
      </c>
      <c r="Q2633" s="6" t="b">
        <f>AND(OR(ISNUMBER(FIND(" m ",Table2[[#This Row],[loc?]])),ISNUMBER(FIND(" mm ",Table2[[#This Row],[loc?]]))),SUBSTITUTE(SUBSTITUTE(Table2[[#This Row],[loc?]]," m ","")," mm ","")="")</f>
        <v>0</v>
      </c>
      <c r="R2633" s="36" cm="1">
        <f t="array" ref="R2633">AVERAGE(IF(Table2[[#This Row],[Min_aerobic_1]:[Min_aerobic_2]]="NA",0,Table2[[#This Row],[Min_aerobic_1]:[Min_aerobic_2]]))</f>
        <v>1.18792765939068E-5</v>
      </c>
    </row>
    <row r="2634" spans="1:18" x14ac:dyDescent="0.35">
      <c r="A2634" s="4" t="s">
        <v>7788</v>
      </c>
      <c r="B2634" s="4" t="s">
        <v>7789</v>
      </c>
      <c r="C2634" s="4" t="s">
        <v>7790</v>
      </c>
      <c r="D2634" s="6">
        <v>1.38553425515616E-7</v>
      </c>
      <c r="E2634" s="6">
        <v>1.4963596104964801E-7</v>
      </c>
      <c r="F2634" s="6">
        <v>1.3898278963169001E-7</v>
      </c>
      <c r="G2634" s="6">
        <v>1.5698474453258401E-7</v>
      </c>
      <c r="H2634" s="6">
        <v>6.8064670090538295E-8</v>
      </c>
      <c r="I2634" s="6">
        <v>7.2153615615032706E-8</v>
      </c>
      <c r="J2634" s="6">
        <v>7.1757814391371203E-8</v>
      </c>
      <c r="K2634" s="6">
        <v>7.9152949255173103E-8</v>
      </c>
      <c r="L2634" s="6">
        <v>8.6304761464189405E-8</v>
      </c>
      <c r="M2634" s="6">
        <v>8.0086096561015501E-8</v>
      </c>
      <c r="N2634" s="4" t="b">
        <f>_xlfn.XLOOKUP(Table2[[#This Row],[Protein]],Table3[name],Table3[subloc_assigned],"")&lt;&gt;""</f>
        <v>0</v>
      </c>
      <c r="O2634" s="6" t="str" cm="1">
        <f t="array" ref="O2634">IF(Table2[[#This Row],[modeled?]]," "&amp;_xlfn.TEXTJOIN(" ",FALSE,_xlfn._xlws.FILTER(Table3[subloc_assigned],Table3[name]=Table2[[#This Row],[Protein]],""))&amp;" ","")</f>
        <v/>
      </c>
      <c r="P2634" s="6" t="b">
        <f>OR(ISNUMBER(FIND(" m ",Table2[[#This Row],[loc?]])),ISNUMBER(FIND(" mm ",Table2[[#This Row],[loc?]])))</f>
        <v>0</v>
      </c>
      <c r="Q2634" s="6" t="b">
        <f>AND(OR(ISNUMBER(FIND(" m ",Table2[[#This Row],[loc?]])),ISNUMBER(FIND(" mm ",Table2[[#This Row],[loc?]]))),SUBSTITUTE(SUBSTITUTE(Table2[[#This Row],[loc?]]," m ","")," mm ","")="")</f>
        <v>0</v>
      </c>
      <c r="R2634" s="36" cm="1">
        <f t="array" ref="R2634">AVERAGE(IF(Table2[[#This Row],[Min_aerobic_1]:[Min_aerobic_2]]="NA",0,Table2[[#This Row],[Min_aerobic_1]:[Min_aerobic_2]]))</f>
        <v>1.4409469328263202E-7</v>
      </c>
    </row>
    <row r="2635" spans="1:18" x14ac:dyDescent="0.35">
      <c r="A2635" s="4" t="s">
        <v>7791</v>
      </c>
      <c r="B2635" s="4" t="s">
        <v>7792</v>
      </c>
      <c r="C2635" s="4" t="s">
        <v>7793</v>
      </c>
      <c r="D2635" s="6">
        <v>1.33025629306528E-5</v>
      </c>
      <c r="E2635" s="6">
        <v>1.22558295490107E-5</v>
      </c>
      <c r="F2635" s="6">
        <v>1.58866580487402E-5</v>
      </c>
      <c r="G2635" s="6">
        <v>1.5540557458705601E-5</v>
      </c>
      <c r="H2635" s="6">
        <v>1.5329210395033899E-5</v>
      </c>
      <c r="I2635" s="6">
        <v>1.41158330281434E-5</v>
      </c>
      <c r="J2635" s="6">
        <v>1.52219844224646E-5</v>
      </c>
      <c r="K2635" s="6">
        <v>1.6723818944354698E-5</v>
      </c>
      <c r="L2635" s="6">
        <v>1.6794304161303802E-5</v>
      </c>
      <c r="M2635" s="6">
        <v>1.6087737288134401E-5</v>
      </c>
      <c r="N2635" s="4" t="b">
        <f>_xlfn.XLOOKUP(Table2[[#This Row],[Protein]],Table3[name],Table3[subloc_assigned],"")&lt;&gt;""</f>
        <v>0</v>
      </c>
      <c r="O2635" s="6" t="str" cm="1">
        <f t="array" ref="O2635">IF(Table2[[#This Row],[modeled?]]," "&amp;_xlfn.TEXTJOIN(" ",FALSE,_xlfn._xlws.FILTER(Table3[subloc_assigned],Table3[name]=Table2[[#This Row],[Protein]],""))&amp;" ","")</f>
        <v/>
      </c>
      <c r="P2635" s="6" t="b">
        <f>OR(ISNUMBER(FIND(" m ",Table2[[#This Row],[loc?]])),ISNUMBER(FIND(" mm ",Table2[[#This Row],[loc?]])))</f>
        <v>0</v>
      </c>
      <c r="Q2635" s="6" t="b">
        <f>AND(OR(ISNUMBER(FIND(" m ",Table2[[#This Row],[loc?]])),ISNUMBER(FIND(" mm ",Table2[[#This Row],[loc?]]))),SUBSTITUTE(SUBSTITUTE(Table2[[#This Row],[loc?]]," m ","")," mm ","")="")</f>
        <v>0</v>
      </c>
      <c r="R2635" s="36" cm="1">
        <f t="array" ref="R2635">AVERAGE(IF(Table2[[#This Row],[Min_aerobic_1]:[Min_aerobic_2]]="NA",0,Table2[[#This Row],[Min_aerobic_1]:[Min_aerobic_2]]))</f>
        <v>1.277919623983175E-5</v>
      </c>
    </row>
    <row r="2636" spans="1:18" x14ac:dyDescent="0.35">
      <c r="A2636" s="4" t="s">
        <v>7794</v>
      </c>
      <c r="B2636" s="4" t="s">
        <v>7795</v>
      </c>
      <c r="C2636" s="4" t="s">
        <v>7795</v>
      </c>
      <c r="D2636" s="4" t="s">
        <v>19</v>
      </c>
      <c r="E2636" s="4" t="s">
        <v>19</v>
      </c>
      <c r="F2636" s="4" t="s">
        <v>19</v>
      </c>
      <c r="G2636" s="4" t="s">
        <v>19</v>
      </c>
      <c r="H2636" s="6">
        <v>1.0391851764178701E-5</v>
      </c>
      <c r="I2636" s="6">
        <v>9.4945910307551608E-6</v>
      </c>
      <c r="J2636" s="6">
        <v>9.9628600898181994E-6</v>
      </c>
      <c r="K2636" s="6">
        <v>8.4136026221836408E-6</v>
      </c>
      <c r="L2636" s="6">
        <v>9.1934321084763806E-6</v>
      </c>
      <c r="M2636" s="6">
        <v>9.8688008720546405E-6</v>
      </c>
      <c r="N2636" s="4" t="b">
        <f>_xlfn.XLOOKUP(Table2[[#This Row],[Protein]],Table3[name],Table3[subloc_assigned],"")&lt;&gt;""</f>
        <v>0</v>
      </c>
      <c r="O2636" s="6" t="str" cm="1">
        <f t="array" ref="O2636">IF(Table2[[#This Row],[modeled?]]," "&amp;_xlfn.TEXTJOIN(" ",FALSE,_xlfn._xlws.FILTER(Table3[subloc_assigned],Table3[name]=Table2[[#This Row],[Protein]],""))&amp;" ","")</f>
        <v/>
      </c>
      <c r="P2636" s="6" t="b">
        <f>OR(ISNUMBER(FIND(" m ",Table2[[#This Row],[loc?]])),ISNUMBER(FIND(" mm ",Table2[[#This Row],[loc?]])))</f>
        <v>0</v>
      </c>
      <c r="Q2636" s="6" t="b">
        <f>AND(OR(ISNUMBER(FIND(" m ",Table2[[#This Row],[loc?]])),ISNUMBER(FIND(" mm ",Table2[[#This Row],[loc?]]))),SUBSTITUTE(SUBSTITUTE(Table2[[#This Row],[loc?]]," m ","")," mm ","")="")</f>
        <v>0</v>
      </c>
      <c r="R2636" s="36" cm="1">
        <f t="array" ref="R2636">AVERAGE(IF(Table2[[#This Row],[Min_aerobic_1]:[Min_aerobic_2]]="NA",0,Table2[[#This Row],[Min_aerobic_1]:[Min_aerobic_2]]))</f>
        <v>0</v>
      </c>
    </row>
    <row r="2637" spans="1:18" x14ac:dyDescent="0.35">
      <c r="A2637" s="4" t="s">
        <v>7796</v>
      </c>
      <c r="B2637" s="4" t="s">
        <v>7797</v>
      </c>
      <c r="C2637" s="4" t="s">
        <v>7797</v>
      </c>
      <c r="D2637" s="6">
        <v>2.6054827549577701E-5</v>
      </c>
      <c r="E2637" s="6">
        <v>2.4360370108750698E-5</v>
      </c>
      <c r="F2637" s="6">
        <v>2.69114893456766E-5</v>
      </c>
      <c r="G2637" s="6">
        <v>2.6973789136289199E-5</v>
      </c>
      <c r="H2637" s="6">
        <v>2.57686824169407E-5</v>
      </c>
      <c r="I2637" s="6">
        <v>2.5177859612047901E-5</v>
      </c>
      <c r="J2637" s="6">
        <v>2.6524925648696299E-5</v>
      </c>
      <c r="K2637" s="6">
        <v>2.5662696169654001E-5</v>
      </c>
      <c r="L2637" s="6">
        <v>2.8290209676857201E-5</v>
      </c>
      <c r="M2637" s="6">
        <v>2.89062024435165E-5</v>
      </c>
      <c r="N2637" s="4" t="b">
        <f>_xlfn.XLOOKUP(Table2[[#This Row],[Protein]],Table3[name],Table3[subloc_assigned],"")&lt;&gt;""</f>
        <v>0</v>
      </c>
      <c r="O2637" s="6" t="str" cm="1">
        <f t="array" ref="O2637">IF(Table2[[#This Row],[modeled?]]," "&amp;_xlfn.TEXTJOIN(" ",FALSE,_xlfn._xlws.FILTER(Table3[subloc_assigned],Table3[name]=Table2[[#This Row],[Protein]],""))&amp;" ","")</f>
        <v/>
      </c>
      <c r="P2637" s="6" t="b">
        <f>OR(ISNUMBER(FIND(" m ",Table2[[#This Row],[loc?]])),ISNUMBER(FIND(" mm ",Table2[[#This Row],[loc?]])))</f>
        <v>0</v>
      </c>
      <c r="Q2637" s="6" t="b">
        <f>AND(OR(ISNUMBER(FIND(" m ",Table2[[#This Row],[loc?]])),ISNUMBER(FIND(" mm ",Table2[[#This Row],[loc?]]))),SUBSTITUTE(SUBSTITUTE(Table2[[#This Row],[loc?]]," m ","")," mm ","")="")</f>
        <v>0</v>
      </c>
      <c r="R2637" s="36" cm="1">
        <f t="array" ref="R2637">AVERAGE(IF(Table2[[#This Row],[Min_aerobic_1]:[Min_aerobic_2]]="NA",0,Table2[[#This Row],[Min_aerobic_1]:[Min_aerobic_2]]))</f>
        <v>2.5207598829164198E-5</v>
      </c>
    </row>
    <row r="2638" spans="1:18" x14ac:dyDescent="0.35">
      <c r="A2638" s="4" t="s">
        <v>7798</v>
      </c>
      <c r="B2638" s="4" t="s">
        <v>7799</v>
      </c>
      <c r="C2638" s="4" t="s">
        <v>7800</v>
      </c>
      <c r="D2638" s="6">
        <v>1.3609281699160801E-6</v>
      </c>
      <c r="E2638" s="6">
        <v>1.0716221797685599E-6</v>
      </c>
      <c r="F2638" s="6">
        <v>1.4349075412383701E-6</v>
      </c>
      <c r="G2638" s="6">
        <v>1.3423569338962401E-6</v>
      </c>
      <c r="H2638" s="6">
        <v>4.3974798326258696E-6</v>
      </c>
      <c r="I2638" s="6">
        <v>4.0733099836121201E-6</v>
      </c>
      <c r="J2638" s="6">
        <v>4.7242790177335096E-6</v>
      </c>
      <c r="K2638" s="6">
        <v>5.4278624761235499E-6</v>
      </c>
      <c r="L2638" s="6">
        <v>5.9240072925181903E-6</v>
      </c>
      <c r="M2638" s="6">
        <v>5.46026190259293E-6</v>
      </c>
      <c r="N2638" s="4" t="b">
        <f>_xlfn.XLOOKUP(Table2[[#This Row],[Protein]],Table3[name],Table3[subloc_assigned],"")&lt;&gt;""</f>
        <v>0</v>
      </c>
      <c r="O2638" s="6" t="str" cm="1">
        <f t="array" ref="O2638">IF(Table2[[#This Row],[modeled?]]," "&amp;_xlfn.TEXTJOIN(" ",FALSE,_xlfn._xlws.FILTER(Table3[subloc_assigned],Table3[name]=Table2[[#This Row],[Protein]],""))&amp;" ","")</f>
        <v/>
      </c>
      <c r="P2638" s="6" t="b">
        <f>OR(ISNUMBER(FIND(" m ",Table2[[#This Row],[loc?]])),ISNUMBER(FIND(" mm ",Table2[[#This Row],[loc?]])))</f>
        <v>0</v>
      </c>
      <c r="Q2638" s="6" t="b">
        <f>AND(OR(ISNUMBER(FIND(" m ",Table2[[#This Row],[loc?]])),ISNUMBER(FIND(" mm ",Table2[[#This Row],[loc?]]))),SUBSTITUTE(SUBSTITUTE(Table2[[#This Row],[loc?]]," m ","")," mm ","")="")</f>
        <v>0</v>
      </c>
      <c r="R2638" s="36" cm="1">
        <f t="array" ref="R2638">AVERAGE(IF(Table2[[#This Row],[Min_aerobic_1]:[Min_aerobic_2]]="NA",0,Table2[[#This Row],[Min_aerobic_1]:[Min_aerobic_2]]))</f>
        <v>1.2162751748423201E-6</v>
      </c>
    </row>
    <row r="2639" spans="1:18" x14ac:dyDescent="0.35">
      <c r="A2639" s="4" t="s">
        <v>7801</v>
      </c>
      <c r="B2639" s="4" t="s">
        <v>7802</v>
      </c>
      <c r="C2639" s="4" t="s">
        <v>7803</v>
      </c>
      <c r="D2639" s="6">
        <v>1.0810057398927599E-5</v>
      </c>
      <c r="E2639" s="6">
        <v>1.24249548932037E-5</v>
      </c>
      <c r="F2639" s="6">
        <v>1.25056701506006E-5</v>
      </c>
      <c r="G2639" s="6">
        <v>1.29201345804227E-5</v>
      </c>
      <c r="H2639" s="6">
        <v>5.6775464687078602E-6</v>
      </c>
      <c r="I2639" s="6">
        <v>5.5771394158595198E-6</v>
      </c>
      <c r="J2639" s="6">
        <v>5.79789267581564E-6</v>
      </c>
      <c r="K2639" s="6">
        <v>6.1674865868786697E-6</v>
      </c>
      <c r="L2639" s="6">
        <v>6.4849034013909602E-6</v>
      </c>
      <c r="M2639" s="6">
        <v>6.7263672052117202E-6</v>
      </c>
      <c r="N2639" s="4" t="b">
        <f>_xlfn.XLOOKUP(Table2[[#This Row],[Protein]],Table3[name],Table3[subloc_assigned],"")&lt;&gt;""</f>
        <v>0</v>
      </c>
      <c r="O2639" s="6" t="str" cm="1">
        <f t="array" ref="O2639">IF(Table2[[#This Row],[modeled?]]," "&amp;_xlfn.TEXTJOIN(" ",FALSE,_xlfn._xlws.FILTER(Table3[subloc_assigned],Table3[name]=Table2[[#This Row],[Protein]],""))&amp;" ","")</f>
        <v/>
      </c>
      <c r="P2639" s="6" t="b">
        <f>OR(ISNUMBER(FIND(" m ",Table2[[#This Row],[loc?]])),ISNUMBER(FIND(" mm ",Table2[[#This Row],[loc?]])))</f>
        <v>0</v>
      </c>
      <c r="Q2639" s="6" t="b">
        <f>AND(OR(ISNUMBER(FIND(" m ",Table2[[#This Row],[loc?]])),ISNUMBER(FIND(" mm ",Table2[[#This Row],[loc?]]))),SUBSTITUTE(SUBSTITUTE(Table2[[#This Row],[loc?]]," m ","")," mm ","")="")</f>
        <v>0</v>
      </c>
      <c r="R2639" s="36" cm="1">
        <f t="array" ref="R2639">AVERAGE(IF(Table2[[#This Row],[Min_aerobic_1]:[Min_aerobic_2]]="NA",0,Table2[[#This Row],[Min_aerobic_1]:[Min_aerobic_2]]))</f>
        <v>1.161750614606565E-5</v>
      </c>
    </row>
    <row r="2640" spans="1:18" x14ac:dyDescent="0.35">
      <c r="A2640" s="4" t="s">
        <v>7804</v>
      </c>
      <c r="B2640" s="4" t="s">
        <v>7805</v>
      </c>
      <c r="C2640" s="4" t="s">
        <v>7806</v>
      </c>
      <c r="D2640" s="4" t="s">
        <v>19</v>
      </c>
      <c r="E2640" s="4" t="s">
        <v>19</v>
      </c>
      <c r="F2640" s="4" t="s">
        <v>19</v>
      </c>
      <c r="G2640" s="4" t="s">
        <v>19</v>
      </c>
      <c r="H2640" s="6">
        <v>4.00430551365122E-7</v>
      </c>
      <c r="I2640" s="6">
        <v>4.6074261353645898E-7</v>
      </c>
      <c r="J2640" s="6">
        <v>4.2524518632858698E-7</v>
      </c>
      <c r="K2640" s="6">
        <v>4.6745166766592601E-7</v>
      </c>
      <c r="L2640" s="6">
        <v>5.1213740454307696E-7</v>
      </c>
      <c r="M2640" s="6">
        <v>4.6848730996524202E-7</v>
      </c>
      <c r="N2640" s="4" t="b">
        <f>_xlfn.XLOOKUP(Table2[[#This Row],[Protein]],Table3[name],Table3[subloc_assigned],"")&lt;&gt;""</f>
        <v>0</v>
      </c>
      <c r="O2640" s="6" t="str" cm="1">
        <f t="array" ref="O2640">IF(Table2[[#This Row],[modeled?]]," "&amp;_xlfn.TEXTJOIN(" ",FALSE,_xlfn._xlws.FILTER(Table3[subloc_assigned],Table3[name]=Table2[[#This Row],[Protein]],""))&amp;" ","")</f>
        <v/>
      </c>
      <c r="P2640" s="6" t="b">
        <f>OR(ISNUMBER(FIND(" m ",Table2[[#This Row],[loc?]])),ISNUMBER(FIND(" mm ",Table2[[#This Row],[loc?]])))</f>
        <v>0</v>
      </c>
      <c r="Q2640" s="6" t="b">
        <f>AND(OR(ISNUMBER(FIND(" m ",Table2[[#This Row],[loc?]])),ISNUMBER(FIND(" mm ",Table2[[#This Row],[loc?]]))),SUBSTITUTE(SUBSTITUTE(Table2[[#This Row],[loc?]]," m ","")," mm ","")="")</f>
        <v>0</v>
      </c>
      <c r="R2640" s="36" cm="1">
        <f t="array" ref="R2640">AVERAGE(IF(Table2[[#This Row],[Min_aerobic_1]:[Min_aerobic_2]]="NA",0,Table2[[#This Row],[Min_aerobic_1]:[Min_aerobic_2]]))</f>
        <v>0</v>
      </c>
    </row>
    <row r="2641" spans="1:18" x14ac:dyDescent="0.35">
      <c r="A2641" s="4" t="s">
        <v>7807</v>
      </c>
      <c r="B2641" s="4" t="s">
        <v>7808</v>
      </c>
      <c r="C2641" s="4" t="s">
        <v>7809</v>
      </c>
      <c r="D2641" s="6">
        <v>1.10126911942473E-5</v>
      </c>
      <c r="E2641" s="6">
        <v>1.1347157422837E-5</v>
      </c>
      <c r="F2641" s="6">
        <v>1.2358953150932001E-5</v>
      </c>
      <c r="G2641" s="6">
        <v>1.30340919188454E-5</v>
      </c>
      <c r="H2641" s="6">
        <v>5.98841559328017E-6</v>
      </c>
      <c r="I2641" s="6">
        <v>6.2235766135149103E-6</v>
      </c>
      <c r="J2641" s="6">
        <v>6.4929678669719902E-6</v>
      </c>
      <c r="K2641" s="6">
        <v>6.9352148047633902E-6</v>
      </c>
      <c r="L2641" s="6">
        <v>7.3603211380979499E-6</v>
      </c>
      <c r="M2641" s="6">
        <v>7.2599133608097304E-6</v>
      </c>
      <c r="N2641" s="4" t="b">
        <f>_xlfn.XLOOKUP(Table2[[#This Row],[Protein]],Table3[name],Table3[subloc_assigned],"")&lt;&gt;""</f>
        <v>0</v>
      </c>
      <c r="O2641" s="6" t="str" cm="1">
        <f t="array" ref="O2641">IF(Table2[[#This Row],[modeled?]]," "&amp;_xlfn.TEXTJOIN(" ",FALSE,_xlfn._xlws.FILTER(Table3[subloc_assigned],Table3[name]=Table2[[#This Row],[Protein]],""))&amp;" ","")</f>
        <v/>
      </c>
      <c r="P2641" s="6" t="b">
        <f>OR(ISNUMBER(FIND(" m ",Table2[[#This Row],[loc?]])),ISNUMBER(FIND(" mm ",Table2[[#This Row],[loc?]])))</f>
        <v>0</v>
      </c>
      <c r="Q2641" s="6" t="b">
        <f>AND(OR(ISNUMBER(FIND(" m ",Table2[[#This Row],[loc?]])),ISNUMBER(FIND(" mm ",Table2[[#This Row],[loc?]]))),SUBSTITUTE(SUBSTITUTE(Table2[[#This Row],[loc?]]," m ","")," mm ","")="")</f>
        <v>0</v>
      </c>
      <c r="R2641" s="36" cm="1">
        <f t="array" ref="R2641">AVERAGE(IF(Table2[[#This Row],[Min_aerobic_1]:[Min_aerobic_2]]="NA",0,Table2[[#This Row],[Min_aerobic_1]:[Min_aerobic_2]]))</f>
        <v>1.1179924308542149E-5</v>
      </c>
    </row>
    <row r="2642" spans="1:18" x14ac:dyDescent="0.35">
      <c r="A2642" s="4" t="s">
        <v>7810</v>
      </c>
      <c r="B2642" s="4" t="s">
        <v>7811</v>
      </c>
      <c r="C2642" s="4" t="s">
        <v>7812</v>
      </c>
      <c r="D2642" s="6">
        <v>1.2381489594807899E-5</v>
      </c>
      <c r="E2642" s="6">
        <v>1.10648284256865E-5</v>
      </c>
      <c r="F2642" s="6">
        <v>1.3365375848296099E-5</v>
      </c>
      <c r="G2642" s="6">
        <v>1.3737451862739401E-5</v>
      </c>
      <c r="H2642" s="6">
        <v>1.4563308095891301E-5</v>
      </c>
      <c r="I2642" s="6">
        <v>1.46757761867154E-5</v>
      </c>
      <c r="J2642" s="6">
        <v>1.62970106282486E-5</v>
      </c>
      <c r="K2642" s="6">
        <v>1.7329504684764201E-5</v>
      </c>
      <c r="L2642" s="6">
        <v>1.6780051042580798E-5</v>
      </c>
      <c r="M2642" s="6">
        <v>1.69790634756494E-5</v>
      </c>
      <c r="N2642" s="4" t="b">
        <f>_xlfn.XLOOKUP(Table2[[#This Row],[Protein]],Table3[name],Table3[subloc_assigned],"")&lt;&gt;""</f>
        <v>0</v>
      </c>
      <c r="O2642" s="6" t="str" cm="1">
        <f t="array" ref="O2642">IF(Table2[[#This Row],[modeled?]]," "&amp;_xlfn.TEXTJOIN(" ",FALSE,_xlfn._xlws.FILTER(Table3[subloc_assigned],Table3[name]=Table2[[#This Row],[Protein]],""))&amp;" ","")</f>
        <v/>
      </c>
      <c r="P2642" s="6" t="b">
        <f>OR(ISNUMBER(FIND(" m ",Table2[[#This Row],[loc?]])),ISNUMBER(FIND(" mm ",Table2[[#This Row],[loc?]])))</f>
        <v>0</v>
      </c>
      <c r="Q2642" s="6" t="b">
        <f>AND(OR(ISNUMBER(FIND(" m ",Table2[[#This Row],[loc?]])),ISNUMBER(FIND(" mm ",Table2[[#This Row],[loc?]]))),SUBSTITUTE(SUBSTITUTE(Table2[[#This Row],[loc?]]," m ","")," mm ","")="")</f>
        <v>0</v>
      </c>
      <c r="R2642" s="36" cm="1">
        <f t="array" ref="R2642">AVERAGE(IF(Table2[[#This Row],[Min_aerobic_1]:[Min_aerobic_2]]="NA",0,Table2[[#This Row],[Min_aerobic_1]:[Min_aerobic_2]]))</f>
        <v>1.1723159010247199E-5</v>
      </c>
    </row>
    <row r="2643" spans="1:18" x14ac:dyDescent="0.35">
      <c r="A2643" s="4" t="s">
        <v>7813</v>
      </c>
      <c r="B2643" s="4" t="s">
        <v>7814</v>
      </c>
      <c r="C2643" s="4" t="s">
        <v>7815</v>
      </c>
      <c r="D2643" s="4" t="s">
        <v>19</v>
      </c>
      <c r="E2643" s="4" t="s">
        <v>19</v>
      </c>
      <c r="F2643" s="4" t="s">
        <v>19</v>
      </c>
      <c r="G2643" s="4" t="s">
        <v>19</v>
      </c>
      <c r="H2643" s="6">
        <v>2.8320118375859399E-6</v>
      </c>
      <c r="I2643" s="6">
        <v>2.8875034098047201E-6</v>
      </c>
      <c r="J2643" s="6">
        <v>3.0988389041081199E-6</v>
      </c>
      <c r="K2643" s="6">
        <v>3.19835794847103E-6</v>
      </c>
      <c r="L2643" s="6">
        <v>3.2866666123007401E-6</v>
      </c>
      <c r="M2643" s="6">
        <v>3.49323648775804E-6</v>
      </c>
      <c r="N2643" s="4" t="b">
        <f>_xlfn.XLOOKUP(Table2[[#This Row],[Protein]],Table3[name],Table3[subloc_assigned],"")&lt;&gt;""</f>
        <v>0</v>
      </c>
      <c r="O2643" s="6" t="str" cm="1">
        <f t="array" ref="O2643">IF(Table2[[#This Row],[modeled?]]," "&amp;_xlfn.TEXTJOIN(" ",FALSE,_xlfn._xlws.FILTER(Table3[subloc_assigned],Table3[name]=Table2[[#This Row],[Protein]],""))&amp;" ","")</f>
        <v/>
      </c>
      <c r="P2643" s="6" t="b">
        <f>OR(ISNUMBER(FIND(" m ",Table2[[#This Row],[loc?]])),ISNUMBER(FIND(" mm ",Table2[[#This Row],[loc?]])))</f>
        <v>0</v>
      </c>
      <c r="Q2643" s="6" t="b">
        <f>AND(OR(ISNUMBER(FIND(" m ",Table2[[#This Row],[loc?]])),ISNUMBER(FIND(" mm ",Table2[[#This Row],[loc?]]))),SUBSTITUTE(SUBSTITUTE(Table2[[#This Row],[loc?]]," m ","")," mm ","")="")</f>
        <v>0</v>
      </c>
      <c r="R2643" s="36" cm="1">
        <f t="array" ref="R2643">AVERAGE(IF(Table2[[#This Row],[Min_aerobic_1]:[Min_aerobic_2]]="NA",0,Table2[[#This Row],[Min_aerobic_1]:[Min_aerobic_2]]))</f>
        <v>0</v>
      </c>
    </row>
    <row r="2644" spans="1:18" x14ac:dyDescent="0.35">
      <c r="A2644" s="4" t="s">
        <v>7816</v>
      </c>
      <c r="B2644" s="4" t="s">
        <v>7817</v>
      </c>
      <c r="C2644" s="4" t="s">
        <v>7818</v>
      </c>
      <c r="D2644" s="6">
        <v>2.05765653337835E-5</v>
      </c>
      <c r="E2644" s="6">
        <v>1.5783229660779798E-5</v>
      </c>
      <c r="F2644" s="6">
        <v>2.13331922669066E-5</v>
      </c>
      <c r="G2644" s="6">
        <v>2.1084242471656299E-5</v>
      </c>
      <c r="H2644" s="6">
        <v>2.41726543122107E-5</v>
      </c>
      <c r="I2644" s="6">
        <v>2.44985161880244E-5</v>
      </c>
      <c r="J2644" s="6">
        <v>2.5300012800060601E-5</v>
      </c>
      <c r="K2644" s="6">
        <v>2.4551932300147601E-5</v>
      </c>
      <c r="L2644" s="6">
        <v>3.0226295677425399E-5</v>
      </c>
      <c r="M2644" s="6">
        <v>3.05763451028988E-5</v>
      </c>
      <c r="N2644" s="4" t="b">
        <f>_xlfn.XLOOKUP(Table2[[#This Row],[Protein]],Table3[name],Table3[subloc_assigned],"")&lt;&gt;""</f>
        <v>0</v>
      </c>
      <c r="O2644" s="6" t="str" cm="1">
        <f t="array" ref="O2644">IF(Table2[[#This Row],[modeled?]]," "&amp;_xlfn.TEXTJOIN(" ",FALSE,_xlfn._xlws.FILTER(Table3[subloc_assigned],Table3[name]=Table2[[#This Row],[Protein]],""))&amp;" ","")</f>
        <v/>
      </c>
      <c r="P2644" s="6" t="b">
        <f>OR(ISNUMBER(FIND(" m ",Table2[[#This Row],[loc?]])),ISNUMBER(FIND(" mm ",Table2[[#This Row],[loc?]])))</f>
        <v>0</v>
      </c>
      <c r="Q2644" s="6" t="b">
        <f>AND(OR(ISNUMBER(FIND(" m ",Table2[[#This Row],[loc?]])),ISNUMBER(FIND(" mm ",Table2[[#This Row],[loc?]]))),SUBSTITUTE(SUBSTITUTE(Table2[[#This Row],[loc?]]," m ","")," mm ","")="")</f>
        <v>0</v>
      </c>
      <c r="R2644" s="36" cm="1">
        <f t="array" ref="R2644">AVERAGE(IF(Table2[[#This Row],[Min_aerobic_1]:[Min_aerobic_2]]="NA",0,Table2[[#This Row],[Min_aerobic_1]:[Min_aerobic_2]]))</f>
        <v>1.8179897497281649E-5</v>
      </c>
    </row>
    <row r="2645" spans="1:18" x14ac:dyDescent="0.35">
      <c r="A2645" s="4" t="s">
        <v>7819</v>
      </c>
      <c r="B2645" s="4" t="s">
        <v>7820</v>
      </c>
      <c r="C2645" s="4" t="s">
        <v>7820</v>
      </c>
      <c r="D2645" s="4">
        <v>2.4075838361174999E-4</v>
      </c>
      <c r="E2645" s="4">
        <v>2.00500892190934E-4</v>
      </c>
      <c r="F2645" s="4">
        <v>2.61713087066176E-4</v>
      </c>
      <c r="G2645" s="4">
        <v>2.58318782650006E-4</v>
      </c>
      <c r="H2645" s="4">
        <v>2.9889073257092803E-4</v>
      </c>
      <c r="I2645" s="4">
        <v>3.1864806059105397E-4</v>
      </c>
      <c r="J2645" s="4">
        <v>3.01107002692517E-4</v>
      </c>
      <c r="K2645" s="4">
        <v>3.5510572246273198E-4</v>
      </c>
      <c r="L2645" s="4">
        <v>3.9879708499976498E-4</v>
      </c>
      <c r="M2645" s="4">
        <v>3.8121065484441599E-4</v>
      </c>
      <c r="N2645" s="4" t="b">
        <f>_xlfn.XLOOKUP(Table2[[#This Row],[Protein]],Table3[name],Table3[subloc_assigned],"")&lt;&gt;""</f>
        <v>0</v>
      </c>
      <c r="O2645" s="6" t="str" cm="1">
        <f t="array" ref="O2645">IF(Table2[[#This Row],[modeled?]]," "&amp;_xlfn.TEXTJOIN(" ",FALSE,_xlfn._xlws.FILTER(Table3[subloc_assigned],Table3[name]=Table2[[#This Row],[Protein]],""))&amp;" ","")</f>
        <v/>
      </c>
      <c r="P2645" s="6" t="b">
        <f>OR(ISNUMBER(FIND(" m ",Table2[[#This Row],[loc?]])),ISNUMBER(FIND(" mm ",Table2[[#This Row],[loc?]])))</f>
        <v>0</v>
      </c>
      <c r="Q2645" s="6" t="b">
        <f>AND(OR(ISNUMBER(FIND(" m ",Table2[[#This Row],[loc?]])),ISNUMBER(FIND(" mm ",Table2[[#This Row],[loc?]]))),SUBSTITUTE(SUBSTITUTE(Table2[[#This Row],[loc?]]," m ","")," mm ","")="")</f>
        <v>0</v>
      </c>
      <c r="R2645" s="36" cm="1">
        <f t="array" ref="R2645">AVERAGE(IF(Table2[[#This Row],[Min_aerobic_1]:[Min_aerobic_2]]="NA",0,Table2[[#This Row],[Min_aerobic_1]:[Min_aerobic_2]]))</f>
        <v>2.2062963790134201E-4</v>
      </c>
    </row>
    <row r="2646" spans="1:18" x14ac:dyDescent="0.35">
      <c r="A2646" s="4" t="s">
        <v>7821</v>
      </c>
      <c r="B2646" s="4" t="s">
        <v>7822</v>
      </c>
      <c r="C2646" s="4" t="s">
        <v>7823</v>
      </c>
      <c r="D2646" s="6">
        <v>3.9449108163590204E-6</v>
      </c>
      <c r="E2646" s="6">
        <v>3.1248772519183498E-6</v>
      </c>
      <c r="F2646" s="6">
        <v>4.5095588774445201E-6</v>
      </c>
      <c r="G2646" s="6">
        <v>4.4152239445692198E-6</v>
      </c>
      <c r="H2646" s="4" t="s">
        <v>19</v>
      </c>
      <c r="I2646" s="4" t="s">
        <v>19</v>
      </c>
      <c r="J2646" s="4" t="s">
        <v>19</v>
      </c>
      <c r="K2646" s="4" t="s">
        <v>19</v>
      </c>
      <c r="L2646" s="4" t="s">
        <v>19</v>
      </c>
      <c r="M2646" s="4" t="s">
        <v>19</v>
      </c>
      <c r="N2646" s="4" t="b">
        <f>_xlfn.XLOOKUP(Table2[[#This Row],[Protein]],Table3[name],Table3[subloc_assigned],"")&lt;&gt;""</f>
        <v>1</v>
      </c>
      <c r="O2646" s="6" t="str" cm="1">
        <f t="array" ref="O2646">IF(Table2[[#This Row],[modeled?]]," "&amp;_xlfn.TEXTJOIN(" ",FALSE,_xlfn._xlws.FILTER(Table3[subloc_assigned],Table3[name]=Table2[[#This Row],[Protein]],""))&amp;" ","")</f>
        <v xml:space="preserve"> x </v>
      </c>
      <c r="P2646" s="6" t="b">
        <f>OR(ISNUMBER(FIND(" m ",Table2[[#This Row],[loc?]])),ISNUMBER(FIND(" mm ",Table2[[#This Row],[loc?]])))</f>
        <v>0</v>
      </c>
      <c r="Q2646" s="6" t="b">
        <f>AND(OR(ISNUMBER(FIND(" m ",Table2[[#This Row],[loc?]])),ISNUMBER(FIND(" mm ",Table2[[#This Row],[loc?]]))),SUBSTITUTE(SUBSTITUTE(Table2[[#This Row],[loc?]]," m ","")," mm ","")="")</f>
        <v>0</v>
      </c>
      <c r="R2646" s="36" cm="1">
        <f t="array" ref="R2646">AVERAGE(IF(Table2[[#This Row],[Min_aerobic_1]:[Min_aerobic_2]]="NA",0,Table2[[#This Row],[Min_aerobic_1]:[Min_aerobic_2]]))</f>
        <v>3.5348940341386851E-6</v>
      </c>
    </row>
    <row r="2647" spans="1:18" x14ac:dyDescent="0.35">
      <c r="A2647" s="4" t="s">
        <v>7824</v>
      </c>
      <c r="B2647" s="4" t="s">
        <v>7825</v>
      </c>
      <c r="C2647" s="4" t="s">
        <v>7826</v>
      </c>
      <c r="D2647" s="4" t="s">
        <v>19</v>
      </c>
      <c r="E2647" s="4" t="s">
        <v>19</v>
      </c>
      <c r="F2647" s="4" t="s">
        <v>19</v>
      </c>
      <c r="G2647" s="4" t="s">
        <v>19</v>
      </c>
      <c r="H2647" s="6">
        <v>1.70625448399233E-6</v>
      </c>
      <c r="I2647" s="6">
        <v>1.6925835454730201E-6</v>
      </c>
      <c r="J2647" s="6">
        <v>1.8265200135302601E-6</v>
      </c>
      <c r="K2647" s="6">
        <v>1.7860611506286501E-6</v>
      </c>
      <c r="L2647" s="6">
        <v>1.8676685884512499E-6</v>
      </c>
      <c r="M2647" s="6">
        <v>1.9279967541281399E-6</v>
      </c>
      <c r="N2647" s="4" t="b">
        <f>_xlfn.XLOOKUP(Table2[[#This Row],[Protein]],Table3[name],Table3[subloc_assigned],"")&lt;&gt;""</f>
        <v>0</v>
      </c>
      <c r="O2647" s="6" t="str" cm="1">
        <f t="array" ref="O2647">IF(Table2[[#This Row],[modeled?]]," "&amp;_xlfn.TEXTJOIN(" ",FALSE,_xlfn._xlws.FILTER(Table3[subloc_assigned],Table3[name]=Table2[[#This Row],[Protein]],""))&amp;" ","")</f>
        <v/>
      </c>
      <c r="P2647" s="6" t="b">
        <f>OR(ISNUMBER(FIND(" m ",Table2[[#This Row],[loc?]])),ISNUMBER(FIND(" mm ",Table2[[#This Row],[loc?]])))</f>
        <v>0</v>
      </c>
      <c r="Q2647" s="6" t="b">
        <f>AND(OR(ISNUMBER(FIND(" m ",Table2[[#This Row],[loc?]])),ISNUMBER(FIND(" mm ",Table2[[#This Row],[loc?]]))),SUBSTITUTE(SUBSTITUTE(Table2[[#This Row],[loc?]]," m ","")," mm ","")="")</f>
        <v>0</v>
      </c>
      <c r="R2647" s="36" cm="1">
        <f t="array" ref="R2647">AVERAGE(IF(Table2[[#This Row],[Min_aerobic_1]:[Min_aerobic_2]]="NA",0,Table2[[#This Row],[Min_aerobic_1]:[Min_aerobic_2]]))</f>
        <v>0</v>
      </c>
    </row>
    <row r="2648" spans="1:18" x14ac:dyDescent="0.35">
      <c r="A2648" s="4" t="s">
        <v>7827</v>
      </c>
      <c r="B2648" s="4" t="s">
        <v>7828</v>
      </c>
      <c r="C2648" s="4" t="s">
        <v>7829</v>
      </c>
      <c r="D2648" s="6">
        <v>3.9977935825186502E-5</v>
      </c>
      <c r="E2648" s="6">
        <v>3.61225313314154E-5</v>
      </c>
      <c r="F2648" s="6">
        <v>4.5096807506055E-5</v>
      </c>
      <c r="G2648" s="6">
        <v>4.6316654330444301E-5</v>
      </c>
      <c r="H2648" s="6">
        <v>3.0107381432702899E-5</v>
      </c>
      <c r="I2648" s="6">
        <v>2.9641545465039401E-5</v>
      </c>
      <c r="J2648" s="6">
        <v>3.0843416902687099E-5</v>
      </c>
      <c r="K2648" s="6">
        <v>2.94935260954782E-5</v>
      </c>
      <c r="L2648" s="6">
        <v>3.38636079724135E-5</v>
      </c>
      <c r="M2648" s="6">
        <v>3.3764460210230903E-5</v>
      </c>
      <c r="N2648" s="4" t="b">
        <f>_xlfn.XLOOKUP(Table2[[#This Row],[Protein]],Table3[name],Table3[subloc_assigned],"")&lt;&gt;""</f>
        <v>0</v>
      </c>
      <c r="O2648" s="6" t="str" cm="1">
        <f t="array" ref="O2648">IF(Table2[[#This Row],[modeled?]]," "&amp;_xlfn.TEXTJOIN(" ",FALSE,_xlfn._xlws.FILTER(Table3[subloc_assigned],Table3[name]=Table2[[#This Row],[Protein]],""))&amp;" ","")</f>
        <v/>
      </c>
      <c r="P2648" s="6" t="b">
        <f>OR(ISNUMBER(FIND(" m ",Table2[[#This Row],[loc?]])),ISNUMBER(FIND(" mm ",Table2[[#This Row],[loc?]])))</f>
        <v>0</v>
      </c>
      <c r="Q2648" s="6" t="b">
        <f>AND(OR(ISNUMBER(FIND(" m ",Table2[[#This Row],[loc?]])),ISNUMBER(FIND(" mm ",Table2[[#This Row],[loc?]]))),SUBSTITUTE(SUBSTITUTE(Table2[[#This Row],[loc?]]," m ","")," mm ","")="")</f>
        <v>0</v>
      </c>
      <c r="R2648" s="36" cm="1">
        <f t="array" ref="R2648">AVERAGE(IF(Table2[[#This Row],[Min_aerobic_1]:[Min_aerobic_2]]="NA",0,Table2[[#This Row],[Min_aerobic_1]:[Min_aerobic_2]]))</f>
        <v>3.8050233578300951E-5</v>
      </c>
    </row>
    <row r="2649" spans="1:18" x14ac:dyDescent="0.35">
      <c r="A2649" s="4" t="s">
        <v>7830</v>
      </c>
      <c r="B2649" s="4" t="s">
        <v>7831</v>
      </c>
      <c r="C2649" s="4" t="s">
        <v>7832</v>
      </c>
      <c r="D2649" s="6">
        <v>7.7333178270984197E-5</v>
      </c>
      <c r="E2649" s="6">
        <v>6.9242448243882196E-5</v>
      </c>
      <c r="F2649" s="6">
        <v>6.4832663513800495E-5</v>
      </c>
      <c r="G2649" s="6">
        <v>6.6181942469203803E-5</v>
      </c>
      <c r="H2649" s="6">
        <v>2.1570291729687799E-5</v>
      </c>
      <c r="I2649" s="6">
        <v>1.6291914354177602E-5</v>
      </c>
      <c r="J2649" s="6">
        <v>2.3998433707743601E-5</v>
      </c>
      <c r="K2649" s="6">
        <v>1.8012979067986301E-5</v>
      </c>
      <c r="L2649" s="6">
        <v>1.8640296464502301E-5</v>
      </c>
      <c r="M2649" s="6">
        <v>1.51332498183156E-5</v>
      </c>
      <c r="N2649" s="4" t="b">
        <f>_xlfn.XLOOKUP(Table2[[#This Row],[Protein]],Table3[name],Table3[subloc_assigned],"")&lt;&gt;""</f>
        <v>0</v>
      </c>
      <c r="O2649" s="6" t="str" cm="1">
        <f t="array" ref="O2649">IF(Table2[[#This Row],[modeled?]]," "&amp;_xlfn.TEXTJOIN(" ",FALSE,_xlfn._xlws.FILTER(Table3[subloc_assigned],Table3[name]=Table2[[#This Row],[Protein]],""))&amp;" ","")</f>
        <v/>
      </c>
      <c r="P2649" s="6" t="b">
        <f>OR(ISNUMBER(FIND(" m ",Table2[[#This Row],[loc?]])),ISNUMBER(FIND(" mm ",Table2[[#This Row],[loc?]])))</f>
        <v>0</v>
      </c>
      <c r="Q2649" s="6" t="b">
        <f>AND(OR(ISNUMBER(FIND(" m ",Table2[[#This Row],[loc?]])),ISNUMBER(FIND(" mm ",Table2[[#This Row],[loc?]]))),SUBSTITUTE(SUBSTITUTE(Table2[[#This Row],[loc?]]," m ","")," mm ","")="")</f>
        <v>0</v>
      </c>
      <c r="R2649" s="36" cm="1">
        <f t="array" ref="R2649">AVERAGE(IF(Table2[[#This Row],[Min_aerobic_1]:[Min_aerobic_2]]="NA",0,Table2[[#This Row],[Min_aerobic_1]:[Min_aerobic_2]]))</f>
        <v>7.328781325743319E-5</v>
      </c>
    </row>
    <row r="2650" spans="1:18" x14ac:dyDescent="0.35">
      <c r="A2650" s="4" t="s">
        <v>7833</v>
      </c>
      <c r="B2650" s="4" t="s">
        <v>7834</v>
      </c>
      <c r="C2650" s="4" t="s">
        <v>7834</v>
      </c>
      <c r="D2650" s="6">
        <v>3.8625217180116298E-6</v>
      </c>
      <c r="E2650" s="6">
        <v>3.80627660713289E-6</v>
      </c>
      <c r="F2650" s="6">
        <v>3.7863743653402899E-6</v>
      </c>
      <c r="G2650" s="6">
        <v>3.6786791623102398E-6</v>
      </c>
      <c r="H2650" s="6">
        <v>2.2057291351032702E-5</v>
      </c>
      <c r="I2650" s="6">
        <v>1.8429818145004201E-5</v>
      </c>
      <c r="J2650" s="6">
        <v>2.1480696416823001E-5</v>
      </c>
      <c r="K2650" s="6">
        <v>1.3535068925687699E-5</v>
      </c>
      <c r="L2650" s="6">
        <v>1.35097902744453E-5</v>
      </c>
      <c r="M2650" s="6">
        <v>1.22152339293142E-5</v>
      </c>
      <c r="N2650" s="4" t="b">
        <f>_xlfn.XLOOKUP(Table2[[#This Row],[Protein]],Table3[name],Table3[subloc_assigned],"")&lt;&gt;""</f>
        <v>0</v>
      </c>
      <c r="O2650" s="6" t="str" cm="1">
        <f t="array" ref="O2650">IF(Table2[[#This Row],[modeled?]]," "&amp;_xlfn.TEXTJOIN(" ",FALSE,_xlfn._xlws.FILTER(Table3[subloc_assigned],Table3[name]=Table2[[#This Row],[Protein]],""))&amp;" ","")</f>
        <v/>
      </c>
      <c r="P2650" s="6" t="b">
        <f>OR(ISNUMBER(FIND(" m ",Table2[[#This Row],[loc?]])),ISNUMBER(FIND(" mm ",Table2[[#This Row],[loc?]])))</f>
        <v>0</v>
      </c>
      <c r="Q2650" s="6" t="b">
        <f>AND(OR(ISNUMBER(FIND(" m ",Table2[[#This Row],[loc?]])),ISNUMBER(FIND(" mm ",Table2[[#This Row],[loc?]]))),SUBSTITUTE(SUBSTITUTE(Table2[[#This Row],[loc?]]," m ","")," mm ","")="")</f>
        <v>0</v>
      </c>
      <c r="R2650" s="36" cm="1">
        <f t="array" ref="R2650">AVERAGE(IF(Table2[[#This Row],[Min_aerobic_1]:[Min_aerobic_2]]="NA",0,Table2[[#This Row],[Min_aerobic_1]:[Min_aerobic_2]]))</f>
        <v>3.8343991625722599E-6</v>
      </c>
    </row>
    <row r="2651" spans="1:18" x14ac:dyDescent="0.35">
      <c r="A2651" s="4" t="s">
        <v>7835</v>
      </c>
      <c r="B2651" s="4" t="s">
        <v>7836</v>
      </c>
      <c r="C2651" s="4" t="s">
        <v>7837</v>
      </c>
      <c r="D2651" s="6">
        <v>1.95104069861395E-5</v>
      </c>
      <c r="E2651" s="6">
        <v>1.5898778719575699E-5</v>
      </c>
      <c r="F2651" s="6">
        <v>1.8876472366464002E-5</v>
      </c>
      <c r="G2651" s="6">
        <v>1.8759460408191299E-5</v>
      </c>
      <c r="H2651" s="6">
        <v>7.7212760455500296E-6</v>
      </c>
      <c r="I2651" s="6">
        <v>8.3194673125590508E-6</v>
      </c>
      <c r="J2651" s="6">
        <v>8.0545792693480103E-6</v>
      </c>
      <c r="K2651" s="6">
        <v>8.3425901674338392E-6</v>
      </c>
      <c r="L2651" s="6">
        <v>9.1156440648999896E-6</v>
      </c>
      <c r="M2651" s="6">
        <v>8.5761266762853897E-6</v>
      </c>
      <c r="N2651" s="4" t="b">
        <f>_xlfn.XLOOKUP(Table2[[#This Row],[Protein]],Table3[name],Table3[subloc_assigned],"")&lt;&gt;""</f>
        <v>1</v>
      </c>
      <c r="O2651" s="6" t="str" cm="1">
        <f t="array" ref="O2651">IF(Table2[[#This Row],[modeled?]]," "&amp;_xlfn.TEXTJOIN(" ",FALSE,_xlfn._xlws.FILTER(Table3[subloc_assigned],Table3[name]=Table2[[#This Row],[Protein]],""))&amp;" ","")</f>
        <v xml:space="preserve"> gm </v>
      </c>
      <c r="P2651" s="6" t="b">
        <f>OR(ISNUMBER(FIND(" m ",Table2[[#This Row],[loc?]])),ISNUMBER(FIND(" mm ",Table2[[#This Row],[loc?]])))</f>
        <v>0</v>
      </c>
      <c r="Q2651" s="6" t="b">
        <f>AND(OR(ISNUMBER(FIND(" m ",Table2[[#This Row],[loc?]])),ISNUMBER(FIND(" mm ",Table2[[#This Row],[loc?]]))),SUBSTITUTE(SUBSTITUTE(Table2[[#This Row],[loc?]]," m ","")," mm ","")="")</f>
        <v>0</v>
      </c>
      <c r="R2651" s="36" cm="1">
        <f t="array" ref="R2651">AVERAGE(IF(Table2[[#This Row],[Min_aerobic_1]:[Min_aerobic_2]]="NA",0,Table2[[#This Row],[Min_aerobic_1]:[Min_aerobic_2]]))</f>
        <v>1.7704592852857598E-5</v>
      </c>
    </row>
    <row r="2652" spans="1:18" x14ac:dyDescent="0.35">
      <c r="A2652" s="4" t="s">
        <v>7838</v>
      </c>
      <c r="B2652" s="4" t="s">
        <v>7839</v>
      </c>
      <c r="C2652" s="4" t="s">
        <v>7840</v>
      </c>
      <c r="D2652" s="4" t="s">
        <v>19</v>
      </c>
      <c r="E2652" s="4" t="s">
        <v>19</v>
      </c>
      <c r="F2652" s="4" t="s">
        <v>19</v>
      </c>
      <c r="G2652" s="4" t="s">
        <v>19</v>
      </c>
      <c r="H2652" s="6">
        <v>2.0367465090970399E-6</v>
      </c>
      <c r="I2652" s="6">
        <v>1.96981662901928E-6</v>
      </c>
      <c r="J2652" s="6">
        <v>2.0371784423773401E-6</v>
      </c>
      <c r="K2652" s="6">
        <v>1.95927236133738E-6</v>
      </c>
      <c r="L2652" s="6">
        <v>2.13784143664405E-6</v>
      </c>
      <c r="M2652" s="6">
        <v>2.2225721544153402E-6</v>
      </c>
      <c r="N2652" s="4" t="b">
        <f>_xlfn.XLOOKUP(Table2[[#This Row],[Protein]],Table3[name],Table3[subloc_assigned],"")&lt;&gt;""</f>
        <v>0</v>
      </c>
      <c r="O2652" s="6" t="str" cm="1">
        <f t="array" ref="O2652">IF(Table2[[#This Row],[modeled?]]," "&amp;_xlfn.TEXTJOIN(" ",FALSE,_xlfn._xlws.FILTER(Table3[subloc_assigned],Table3[name]=Table2[[#This Row],[Protein]],""))&amp;" ","")</f>
        <v/>
      </c>
      <c r="P2652" s="6" t="b">
        <f>OR(ISNUMBER(FIND(" m ",Table2[[#This Row],[loc?]])),ISNUMBER(FIND(" mm ",Table2[[#This Row],[loc?]])))</f>
        <v>0</v>
      </c>
      <c r="Q2652" s="6" t="b">
        <f>AND(OR(ISNUMBER(FIND(" m ",Table2[[#This Row],[loc?]])),ISNUMBER(FIND(" mm ",Table2[[#This Row],[loc?]]))),SUBSTITUTE(SUBSTITUTE(Table2[[#This Row],[loc?]]," m ","")," mm ","")="")</f>
        <v>0</v>
      </c>
      <c r="R2652" s="36" cm="1">
        <f t="array" ref="R2652">AVERAGE(IF(Table2[[#This Row],[Min_aerobic_1]:[Min_aerobic_2]]="NA",0,Table2[[#This Row],[Min_aerobic_1]:[Min_aerobic_2]]))</f>
        <v>0</v>
      </c>
    </row>
    <row r="2653" spans="1:18" x14ac:dyDescent="0.35">
      <c r="A2653" s="4" t="s">
        <v>7841</v>
      </c>
      <c r="B2653" s="4" t="s">
        <v>7842</v>
      </c>
      <c r="C2653" s="4" t="s">
        <v>7843</v>
      </c>
      <c r="D2653" s="6">
        <v>9.1790537934622398E-5</v>
      </c>
      <c r="E2653" s="4">
        <v>1.0163216875489E-4</v>
      </c>
      <c r="F2653" s="4">
        <v>1.0019573609094101E-4</v>
      </c>
      <c r="G2653" s="6">
        <v>9.4915349078845997E-5</v>
      </c>
      <c r="H2653" s="4">
        <v>1.1091604919070399E-4</v>
      </c>
      <c r="I2653" s="4">
        <v>1.10538634199843E-4</v>
      </c>
      <c r="J2653" s="4">
        <v>1.13130803432009E-4</v>
      </c>
      <c r="K2653" s="4">
        <v>1.3187708694695801E-4</v>
      </c>
      <c r="L2653" s="4">
        <v>1.3609087064354701E-4</v>
      </c>
      <c r="M2653" s="4">
        <v>1.35141754138107E-4</v>
      </c>
      <c r="N2653" s="4" t="b">
        <f>_xlfn.XLOOKUP(Table2[[#This Row],[Protein]],Table3[name],Table3[subloc_assigned],"")&lt;&gt;""</f>
        <v>1</v>
      </c>
      <c r="O2653" s="6" t="str" cm="1">
        <f t="array" ref="O2653">IF(Table2[[#This Row],[modeled?]]," "&amp;_xlfn.TEXTJOIN(" ",FALSE,_xlfn._xlws.FILTER(Table3[subloc_assigned],Table3[name]=Table2[[#This Row],[Protein]],""))&amp;" ","")</f>
        <v xml:space="preserve"> c </v>
      </c>
      <c r="P2653" s="6" t="b">
        <f>OR(ISNUMBER(FIND(" m ",Table2[[#This Row],[loc?]])),ISNUMBER(FIND(" mm ",Table2[[#This Row],[loc?]])))</f>
        <v>0</v>
      </c>
      <c r="Q2653" s="6" t="b">
        <f>AND(OR(ISNUMBER(FIND(" m ",Table2[[#This Row],[loc?]])),ISNUMBER(FIND(" mm ",Table2[[#This Row],[loc?]]))),SUBSTITUTE(SUBSTITUTE(Table2[[#This Row],[loc?]]," m ","")," mm ","")="")</f>
        <v>0</v>
      </c>
      <c r="R2653" s="36" cm="1">
        <f t="array" ref="R2653">AVERAGE(IF(Table2[[#This Row],[Min_aerobic_1]:[Min_aerobic_2]]="NA",0,Table2[[#This Row],[Min_aerobic_1]:[Min_aerobic_2]]))</f>
        <v>9.6711353344756208E-5</v>
      </c>
    </row>
    <row r="2654" spans="1:18" x14ac:dyDescent="0.35">
      <c r="A2654" s="4" t="s">
        <v>7844</v>
      </c>
      <c r="B2654" s="4" t="s">
        <v>7845</v>
      </c>
      <c r="C2654" s="4" t="s">
        <v>7846</v>
      </c>
      <c r="D2654" s="4" t="s">
        <v>19</v>
      </c>
      <c r="E2654" s="4" t="s">
        <v>19</v>
      </c>
      <c r="F2654" s="4" t="s">
        <v>19</v>
      </c>
      <c r="G2654" s="4" t="s">
        <v>19</v>
      </c>
      <c r="H2654" s="6">
        <v>2.51610631882275E-7</v>
      </c>
      <c r="I2654" s="6">
        <v>2.6396153272595799E-7</v>
      </c>
      <c r="J2654" s="6">
        <v>2.6518999969995399E-7</v>
      </c>
      <c r="K2654" s="6">
        <v>2.8925306888190703E-7</v>
      </c>
      <c r="L2654" s="6">
        <v>3.1172186921056201E-7</v>
      </c>
      <c r="M2654" s="6">
        <v>2.97628153785555E-7</v>
      </c>
      <c r="N2654" s="4" t="b">
        <f>_xlfn.XLOOKUP(Table2[[#This Row],[Protein]],Table3[name],Table3[subloc_assigned],"")&lt;&gt;""</f>
        <v>1</v>
      </c>
      <c r="O2654" s="6" t="str" cm="1">
        <f t="array" ref="O2654">IF(Table2[[#This Row],[modeled?]]," "&amp;_xlfn.TEXTJOIN(" ",FALSE,_xlfn._xlws.FILTER(Table3[subloc_assigned],Table3[name]=Table2[[#This Row],[Protein]],""))&amp;" ","")</f>
        <v xml:space="preserve"> c </v>
      </c>
      <c r="P2654" s="6" t="b">
        <f>OR(ISNUMBER(FIND(" m ",Table2[[#This Row],[loc?]])),ISNUMBER(FIND(" mm ",Table2[[#This Row],[loc?]])))</f>
        <v>0</v>
      </c>
      <c r="Q2654" s="6" t="b">
        <f>AND(OR(ISNUMBER(FIND(" m ",Table2[[#This Row],[loc?]])),ISNUMBER(FIND(" mm ",Table2[[#This Row],[loc?]]))),SUBSTITUTE(SUBSTITUTE(Table2[[#This Row],[loc?]]," m ","")," mm ","")="")</f>
        <v>0</v>
      </c>
      <c r="R2654" s="36" cm="1">
        <f t="array" ref="R2654">AVERAGE(IF(Table2[[#This Row],[Min_aerobic_1]:[Min_aerobic_2]]="NA",0,Table2[[#This Row],[Min_aerobic_1]:[Min_aerobic_2]]))</f>
        <v>0</v>
      </c>
    </row>
    <row r="2655" spans="1:18" x14ac:dyDescent="0.35">
      <c r="A2655" s="4" t="s">
        <v>7847</v>
      </c>
      <c r="B2655" s="4" t="s">
        <v>7848</v>
      </c>
      <c r="C2655" s="4" t="s">
        <v>7849</v>
      </c>
      <c r="D2655" s="4">
        <v>7.1667262195362798E-3</v>
      </c>
      <c r="E2655" s="4">
        <v>6.8157945146853499E-3</v>
      </c>
      <c r="F2655" s="4">
        <v>7.4408810207465901E-3</v>
      </c>
      <c r="G2655" s="4">
        <v>7.19364949475974E-3</v>
      </c>
      <c r="H2655" s="4">
        <v>5.4394573070405397E-3</v>
      </c>
      <c r="I2655" s="4">
        <v>6.0778392816260704E-3</v>
      </c>
      <c r="J2655" s="4">
        <v>6.1076393950052097E-3</v>
      </c>
      <c r="K2655" s="4">
        <v>5.3912820216082801E-3</v>
      </c>
      <c r="L2655" s="4">
        <v>5.4389384238726001E-3</v>
      </c>
      <c r="M2655" s="4">
        <v>5.5432191654580399E-3</v>
      </c>
      <c r="N2655" s="4" t="b">
        <f>_xlfn.XLOOKUP(Table2[[#This Row],[Protein]],Table3[name],Table3[subloc_assigned],"")&lt;&gt;""</f>
        <v>1</v>
      </c>
      <c r="O2655" s="6" t="str" cm="1">
        <f t="array" ref="O2655">IF(Table2[[#This Row],[modeled?]]," "&amp;_xlfn.TEXTJOIN(" ",FALSE,_xlfn._xlws.FILTER(Table3[subloc_assigned],Table3[name]=Table2[[#This Row],[Protein]],""))&amp;" ","")</f>
        <v xml:space="preserve"> c </v>
      </c>
      <c r="P2655" s="6" t="b">
        <f>OR(ISNUMBER(FIND(" m ",Table2[[#This Row],[loc?]])),ISNUMBER(FIND(" mm ",Table2[[#This Row],[loc?]])))</f>
        <v>0</v>
      </c>
      <c r="Q2655" s="6" t="b">
        <f>AND(OR(ISNUMBER(FIND(" m ",Table2[[#This Row],[loc?]])),ISNUMBER(FIND(" mm ",Table2[[#This Row],[loc?]]))),SUBSTITUTE(SUBSTITUTE(Table2[[#This Row],[loc?]]," m ","")," mm ","")="")</f>
        <v>0</v>
      </c>
      <c r="R2655" s="36" cm="1">
        <f t="array" ref="R2655">AVERAGE(IF(Table2[[#This Row],[Min_aerobic_1]:[Min_aerobic_2]]="NA",0,Table2[[#This Row],[Min_aerobic_1]:[Min_aerobic_2]]))</f>
        <v>6.9912603671108148E-3</v>
      </c>
    </row>
    <row r="2656" spans="1:18" x14ac:dyDescent="0.35">
      <c r="A2656" s="4" t="s">
        <v>7850</v>
      </c>
      <c r="B2656" s="4" t="s">
        <v>7851</v>
      </c>
      <c r="C2656" s="4" t="s">
        <v>7852</v>
      </c>
      <c r="D2656" s="6">
        <v>4.17792995877557E-5</v>
      </c>
      <c r="E2656" s="6">
        <v>5.2880997661017501E-5</v>
      </c>
      <c r="F2656" s="6">
        <v>4.90128597728484E-5</v>
      </c>
      <c r="G2656" s="6">
        <v>5.386771069742E-5</v>
      </c>
      <c r="H2656" s="6">
        <v>3.9576261194183702E-5</v>
      </c>
      <c r="I2656" s="6">
        <v>3.8992578003175001E-5</v>
      </c>
      <c r="J2656" s="6">
        <v>4.0962534842832503E-5</v>
      </c>
      <c r="K2656" s="6">
        <v>3.6483103304590301E-5</v>
      </c>
      <c r="L2656" s="6">
        <v>3.8147674571059499E-5</v>
      </c>
      <c r="M2656" s="6">
        <v>3.6926241287008099E-5</v>
      </c>
      <c r="N2656" s="4" t="b">
        <f>_xlfn.XLOOKUP(Table2[[#This Row],[Protein]],Table3[name],Table3[subloc_assigned],"")&lt;&gt;""</f>
        <v>0</v>
      </c>
      <c r="O2656" s="6" t="str" cm="1">
        <f t="array" ref="O2656">IF(Table2[[#This Row],[modeled?]]," "&amp;_xlfn.TEXTJOIN(" ",FALSE,_xlfn._xlws.FILTER(Table3[subloc_assigned],Table3[name]=Table2[[#This Row],[Protein]],""))&amp;" ","")</f>
        <v/>
      </c>
      <c r="P2656" s="6" t="b">
        <f>OR(ISNUMBER(FIND(" m ",Table2[[#This Row],[loc?]])),ISNUMBER(FIND(" mm ",Table2[[#This Row],[loc?]])))</f>
        <v>0</v>
      </c>
      <c r="Q2656" s="6" t="b">
        <f>AND(OR(ISNUMBER(FIND(" m ",Table2[[#This Row],[loc?]])),ISNUMBER(FIND(" mm ",Table2[[#This Row],[loc?]]))),SUBSTITUTE(SUBSTITUTE(Table2[[#This Row],[loc?]]," m ","")," mm ","")="")</f>
        <v>0</v>
      </c>
      <c r="R2656" s="36" cm="1">
        <f t="array" ref="R2656">AVERAGE(IF(Table2[[#This Row],[Min_aerobic_1]:[Min_aerobic_2]]="NA",0,Table2[[#This Row],[Min_aerobic_1]:[Min_aerobic_2]]))</f>
        <v>4.7330148624386597E-5</v>
      </c>
    </row>
    <row r="2657" spans="1:18" x14ac:dyDescent="0.35">
      <c r="A2657" s="4" t="s">
        <v>7853</v>
      </c>
      <c r="B2657" s="4" t="s">
        <v>7854</v>
      </c>
      <c r="C2657" s="4" t="s">
        <v>7855</v>
      </c>
      <c r="D2657" s="6">
        <v>2.2389149708069901E-5</v>
      </c>
      <c r="E2657" s="6">
        <v>2.5489594365176799E-5</v>
      </c>
      <c r="F2657" s="6">
        <v>2.1747193734932401E-5</v>
      </c>
      <c r="G2657" s="6">
        <v>2.14238164920252E-5</v>
      </c>
      <c r="H2657" s="6">
        <v>6.8657125429620898E-6</v>
      </c>
      <c r="I2657" s="6">
        <v>7.8144877277760892E-6</v>
      </c>
      <c r="J2657" s="6">
        <v>6.6354210273163899E-6</v>
      </c>
      <c r="K2657" s="6">
        <v>6.6423447049113501E-6</v>
      </c>
      <c r="L2657" s="6">
        <v>8.8999229601359094E-6</v>
      </c>
      <c r="M2657" s="6">
        <v>7.9837082242902194E-6</v>
      </c>
      <c r="N2657" s="4" t="b">
        <f>_xlfn.XLOOKUP(Table2[[#This Row],[Protein]],Table3[name],Table3[subloc_assigned],"")&lt;&gt;""</f>
        <v>0</v>
      </c>
      <c r="O2657" s="6" t="str" cm="1">
        <f t="array" ref="O2657">IF(Table2[[#This Row],[modeled?]]," "&amp;_xlfn.TEXTJOIN(" ",FALSE,_xlfn._xlws.FILTER(Table3[subloc_assigned],Table3[name]=Table2[[#This Row],[Protein]],""))&amp;" ","")</f>
        <v/>
      </c>
      <c r="P2657" s="6" t="b">
        <f>OR(ISNUMBER(FIND(" m ",Table2[[#This Row],[loc?]])),ISNUMBER(FIND(" mm ",Table2[[#This Row],[loc?]])))</f>
        <v>0</v>
      </c>
      <c r="Q2657" s="6" t="b">
        <f>AND(OR(ISNUMBER(FIND(" m ",Table2[[#This Row],[loc?]])),ISNUMBER(FIND(" mm ",Table2[[#This Row],[loc?]]))),SUBSTITUTE(SUBSTITUTE(Table2[[#This Row],[loc?]]," m ","")," mm ","")="")</f>
        <v>0</v>
      </c>
      <c r="R2657" s="36" cm="1">
        <f t="array" ref="R2657">AVERAGE(IF(Table2[[#This Row],[Min_aerobic_1]:[Min_aerobic_2]]="NA",0,Table2[[#This Row],[Min_aerobic_1]:[Min_aerobic_2]]))</f>
        <v>2.393937203662335E-5</v>
      </c>
    </row>
    <row r="2658" spans="1:18" x14ac:dyDescent="0.35">
      <c r="A2658" s="4" t="s">
        <v>7856</v>
      </c>
      <c r="B2658" s="4" t="s">
        <v>7857</v>
      </c>
      <c r="C2658" s="4" t="s">
        <v>7858</v>
      </c>
      <c r="D2658" s="6">
        <v>8.3476901260630699E-5</v>
      </c>
      <c r="E2658" s="6">
        <v>7.1867490553535301E-5</v>
      </c>
      <c r="F2658" s="6">
        <v>8.8380602053768497E-5</v>
      </c>
      <c r="G2658" s="6">
        <v>8.9783633838984693E-5</v>
      </c>
      <c r="H2658" s="6">
        <v>7.0475253717048302E-6</v>
      </c>
      <c r="I2658" s="6">
        <v>8.2864571489386194E-6</v>
      </c>
      <c r="J2658" s="6">
        <v>8.8603731627001707E-6</v>
      </c>
      <c r="K2658" s="6">
        <v>5.2939083936468703E-6</v>
      </c>
      <c r="L2658" s="6">
        <v>7.8474440954566007E-6</v>
      </c>
      <c r="M2658" s="6">
        <v>5.9816031511405098E-6</v>
      </c>
      <c r="N2658" s="4" t="b">
        <f>_xlfn.XLOOKUP(Table2[[#This Row],[Protein]],Table3[name],Table3[subloc_assigned],"")&lt;&gt;""</f>
        <v>1</v>
      </c>
      <c r="O2658" s="6" t="str" cm="1">
        <f t="array" ref="O2658">IF(Table2[[#This Row],[modeled?]]," "&amp;_xlfn.TEXTJOIN(" ",FALSE,_xlfn._xlws.FILTER(Table3[subloc_assigned],Table3[name]=Table2[[#This Row],[Protein]],""))&amp;" ","")</f>
        <v xml:space="preserve"> c </v>
      </c>
      <c r="P2658" s="6" t="b">
        <f>OR(ISNUMBER(FIND(" m ",Table2[[#This Row],[loc?]])),ISNUMBER(FIND(" mm ",Table2[[#This Row],[loc?]])))</f>
        <v>0</v>
      </c>
      <c r="Q2658" s="6" t="b">
        <f>AND(OR(ISNUMBER(FIND(" m ",Table2[[#This Row],[loc?]])),ISNUMBER(FIND(" mm ",Table2[[#This Row],[loc?]]))),SUBSTITUTE(SUBSTITUTE(Table2[[#This Row],[loc?]]," m ","")," mm ","")="")</f>
        <v>0</v>
      </c>
      <c r="R2658" s="36" cm="1">
        <f t="array" ref="R2658">AVERAGE(IF(Table2[[#This Row],[Min_aerobic_1]:[Min_aerobic_2]]="NA",0,Table2[[#This Row],[Min_aerobic_1]:[Min_aerobic_2]]))</f>
        <v>7.7672195907082993E-5</v>
      </c>
    </row>
    <row r="2659" spans="1:18" x14ac:dyDescent="0.35">
      <c r="A2659" s="4" t="s">
        <v>7859</v>
      </c>
      <c r="B2659" s="4" t="s">
        <v>7860</v>
      </c>
      <c r="C2659" s="4" t="s">
        <v>7861</v>
      </c>
      <c r="D2659" s="4">
        <v>1.16121474486106E-4</v>
      </c>
      <c r="E2659" s="4">
        <v>1.16160254906905E-4</v>
      </c>
      <c r="F2659" s="4">
        <v>1.27069574236215E-4</v>
      </c>
      <c r="G2659" s="4">
        <v>1.25716275560883E-4</v>
      </c>
      <c r="H2659" s="6">
        <v>8.3305994899907199E-5</v>
      </c>
      <c r="I2659" s="6">
        <v>8.5734066038072894E-5</v>
      </c>
      <c r="J2659" s="6">
        <v>8.6019293444960203E-5</v>
      </c>
      <c r="K2659" s="6">
        <v>9.1278834781275696E-5</v>
      </c>
      <c r="L2659" s="6">
        <v>9.4043778916985497E-5</v>
      </c>
      <c r="M2659" s="6">
        <v>9.5675121563146195E-5</v>
      </c>
      <c r="N2659" s="4" t="b">
        <f>_xlfn.XLOOKUP(Table2[[#This Row],[Protein]],Table3[name],Table3[subloc_assigned],"")&lt;&gt;""</f>
        <v>1</v>
      </c>
      <c r="O2659" s="6" t="str" cm="1">
        <f t="array" ref="O2659">IF(Table2[[#This Row],[modeled?]]," "&amp;_xlfn.TEXTJOIN(" ",FALSE,_xlfn._xlws.FILTER(Table3[subloc_assigned],Table3[name]=Table2[[#This Row],[Protein]],""))&amp;" ","")</f>
        <v xml:space="preserve"> mm </v>
      </c>
      <c r="P2659" s="6" t="b">
        <f>OR(ISNUMBER(FIND(" m ",Table2[[#This Row],[loc?]])),ISNUMBER(FIND(" mm ",Table2[[#This Row],[loc?]])))</f>
        <v>1</v>
      </c>
      <c r="Q2659" s="6" t="b">
        <f>AND(OR(ISNUMBER(FIND(" m ",Table2[[#This Row],[loc?]])),ISNUMBER(FIND(" mm ",Table2[[#This Row],[loc?]]))),SUBSTITUTE(SUBSTITUTE(Table2[[#This Row],[loc?]]," m ","")," mm ","")="")</f>
        <v>1</v>
      </c>
      <c r="R2659" s="36" cm="1">
        <f t="array" ref="R2659">AVERAGE(IF(Table2[[#This Row],[Min_aerobic_1]:[Min_aerobic_2]]="NA",0,Table2[[#This Row],[Min_aerobic_1]:[Min_aerobic_2]]))</f>
        <v>1.161408646965055E-4</v>
      </c>
    </row>
    <row r="2660" spans="1:18" x14ac:dyDescent="0.35">
      <c r="A2660" s="4" t="s">
        <v>7862</v>
      </c>
      <c r="B2660" s="4" t="s">
        <v>7863</v>
      </c>
      <c r="C2660" s="4" t="s">
        <v>7864</v>
      </c>
      <c r="D2660" s="6">
        <v>1.28295931363757E-5</v>
      </c>
      <c r="E2660" s="6">
        <v>1.1951704552650801E-5</v>
      </c>
      <c r="F2660" s="6">
        <v>1.4753150265110401E-5</v>
      </c>
      <c r="G2660" s="6">
        <v>1.49685829603119E-5</v>
      </c>
      <c r="H2660" s="6">
        <v>9.2825614947031603E-6</v>
      </c>
      <c r="I2660" s="6">
        <v>9.2789659946295307E-6</v>
      </c>
      <c r="J2660" s="6">
        <v>9.7798852239279403E-6</v>
      </c>
      <c r="K2660" s="6">
        <v>9.9765466475328706E-6</v>
      </c>
      <c r="L2660" s="6">
        <v>1.0453406038264001E-5</v>
      </c>
      <c r="M2660" s="6">
        <v>1.05255048532329E-5</v>
      </c>
      <c r="N2660" s="4" t="b">
        <f>_xlfn.XLOOKUP(Table2[[#This Row],[Protein]],Table3[name],Table3[subloc_assigned],"")&lt;&gt;""</f>
        <v>0</v>
      </c>
      <c r="O2660" s="6" t="str" cm="1">
        <f t="array" ref="O2660">IF(Table2[[#This Row],[modeled?]]," "&amp;_xlfn.TEXTJOIN(" ",FALSE,_xlfn._xlws.FILTER(Table3[subloc_assigned],Table3[name]=Table2[[#This Row],[Protein]],""))&amp;" ","")</f>
        <v/>
      </c>
      <c r="P2660" s="6" t="b">
        <f>OR(ISNUMBER(FIND(" m ",Table2[[#This Row],[loc?]])),ISNUMBER(FIND(" mm ",Table2[[#This Row],[loc?]])))</f>
        <v>0</v>
      </c>
      <c r="Q2660" s="6" t="b">
        <f>AND(OR(ISNUMBER(FIND(" m ",Table2[[#This Row],[loc?]])),ISNUMBER(FIND(" mm ",Table2[[#This Row],[loc?]]))),SUBSTITUTE(SUBSTITUTE(Table2[[#This Row],[loc?]]," m ","")," mm ","")="")</f>
        <v>0</v>
      </c>
      <c r="R2660" s="36" cm="1">
        <f t="array" ref="R2660">AVERAGE(IF(Table2[[#This Row],[Min_aerobic_1]:[Min_aerobic_2]]="NA",0,Table2[[#This Row],[Min_aerobic_1]:[Min_aerobic_2]]))</f>
        <v>1.239064884451325E-5</v>
      </c>
    </row>
    <row r="2661" spans="1:18" x14ac:dyDescent="0.35">
      <c r="A2661" s="4" t="s">
        <v>7865</v>
      </c>
      <c r="B2661" s="4" t="s">
        <v>7866</v>
      </c>
      <c r="C2661" s="4" t="s">
        <v>7867</v>
      </c>
      <c r="D2661" s="6">
        <v>9.2019984873252194E-6</v>
      </c>
      <c r="E2661" s="6">
        <v>7.4170201589352802E-6</v>
      </c>
      <c r="F2661" s="6">
        <v>9.6471562881604793E-6</v>
      </c>
      <c r="G2661" s="6">
        <v>9.5410446384545697E-6</v>
      </c>
      <c r="H2661" s="6">
        <v>1.2623924069325E-5</v>
      </c>
      <c r="I2661" s="6">
        <v>1.2738840041319101E-5</v>
      </c>
      <c r="J2661" s="6">
        <v>1.31454250345351E-5</v>
      </c>
      <c r="K2661" s="6">
        <v>1.30181890981817E-5</v>
      </c>
      <c r="L2661" s="6">
        <v>1.50496523033727E-5</v>
      </c>
      <c r="M2661" s="6">
        <v>1.54608641739988E-5</v>
      </c>
      <c r="N2661" s="4" t="b">
        <f>_xlfn.XLOOKUP(Table2[[#This Row],[Protein]],Table3[name],Table3[subloc_assigned],"")&lt;&gt;""</f>
        <v>0</v>
      </c>
      <c r="O2661" s="6" t="str" cm="1">
        <f t="array" ref="O2661">IF(Table2[[#This Row],[modeled?]]," "&amp;_xlfn.TEXTJOIN(" ",FALSE,_xlfn._xlws.FILTER(Table3[subloc_assigned],Table3[name]=Table2[[#This Row],[Protein]],""))&amp;" ","")</f>
        <v/>
      </c>
      <c r="P2661" s="6" t="b">
        <f>OR(ISNUMBER(FIND(" m ",Table2[[#This Row],[loc?]])),ISNUMBER(FIND(" mm ",Table2[[#This Row],[loc?]])))</f>
        <v>0</v>
      </c>
      <c r="Q2661" s="6" t="b">
        <f>AND(OR(ISNUMBER(FIND(" m ",Table2[[#This Row],[loc?]])),ISNUMBER(FIND(" mm ",Table2[[#This Row],[loc?]]))),SUBSTITUTE(SUBSTITUTE(Table2[[#This Row],[loc?]]," m ","")," mm ","")="")</f>
        <v>0</v>
      </c>
      <c r="R2661" s="36" cm="1">
        <f t="array" ref="R2661">AVERAGE(IF(Table2[[#This Row],[Min_aerobic_1]:[Min_aerobic_2]]="NA",0,Table2[[#This Row],[Min_aerobic_1]:[Min_aerobic_2]]))</f>
        <v>8.309509323130249E-6</v>
      </c>
    </row>
    <row r="2662" spans="1:18" x14ac:dyDescent="0.35">
      <c r="A2662" s="4" t="s">
        <v>7868</v>
      </c>
      <c r="B2662" s="4" t="s">
        <v>7869</v>
      </c>
      <c r="C2662" s="4" t="s">
        <v>7870</v>
      </c>
      <c r="D2662" s="4" t="s">
        <v>19</v>
      </c>
      <c r="E2662" s="4" t="s">
        <v>19</v>
      </c>
      <c r="F2662" s="4" t="s">
        <v>19</v>
      </c>
      <c r="G2662" s="4" t="s">
        <v>19</v>
      </c>
      <c r="H2662" s="6">
        <v>1.3954470730322899E-6</v>
      </c>
      <c r="I2662" s="6">
        <v>1.4368667786574301E-6</v>
      </c>
      <c r="J2662" s="6">
        <v>1.5132496462016401E-6</v>
      </c>
      <c r="K2662" s="6">
        <v>1.4227818522982801E-6</v>
      </c>
      <c r="L2662" s="6">
        <v>1.8289616470683601E-6</v>
      </c>
      <c r="M2662" s="6">
        <v>1.6961851405217899E-6</v>
      </c>
      <c r="N2662" s="4" t="b">
        <f>_xlfn.XLOOKUP(Table2[[#This Row],[Protein]],Table3[name],Table3[subloc_assigned],"")&lt;&gt;""</f>
        <v>0</v>
      </c>
      <c r="O2662" s="6" t="str" cm="1">
        <f t="array" ref="O2662">IF(Table2[[#This Row],[modeled?]]," "&amp;_xlfn.TEXTJOIN(" ",FALSE,_xlfn._xlws.FILTER(Table3[subloc_assigned],Table3[name]=Table2[[#This Row],[Protein]],""))&amp;" ","")</f>
        <v/>
      </c>
      <c r="P2662" s="6" t="b">
        <f>OR(ISNUMBER(FIND(" m ",Table2[[#This Row],[loc?]])),ISNUMBER(FIND(" mm ",Table2[[#This Row],[loc?]])))</f>
        <v>0</v>
      </c>
      <c r="Q2662" s="6" t="b">
        <f>AND(OR(ISNUMBER(FIND(" m ",Table2[[#This Row],[loc?]])),ISNUMBER(FIND(" mm ",Table2[[#This Row],[loc?]]))),SUBSTITUTE(SUBSTITUTE(Table2[[#This Row],[loc?]]," m ","")," mm ","")="")</f>
        <v>0</v>
      </c>
      <c r="R2662" s="36" cm="1">
        <f t="array" ref="R2662">AVERAGE(IF(Table2[[#This Row],[Min_aerobic_1]:[Min_aerobic_2]]="NA",0,Table2[[#This Row],[Min_aerobic_1]:[Min_aerobic_2]]))</f>
        <v>0</v>
      </c>
    </row>
    <row r="2663" spans="1:18" x14ac:dyDescent="0.35">
      <c r="A2663" s="4" t="s">
        <v>7871</v>
      </c>
      <c r="B2663" s="4" t="s">
        <v>7872</v>
      </c>
      <c r="C2663" s="4" t="s">
        <v>7873</v>
      </c>
      <c r="D2663" s="6">
        <v>1.02771231801922E-5</v>
      </c>
      <c r="E2663" s="6">
        <v>8.1065405086080098E-6</v>
      </c>
      <c r="F2663" s="6">
        <v>1.11478153453181E-5</v>
      </c>
      <c r="G2663" s="6">
        <v>1.09261439045928E-5</v>
      </c>
      <c r="H2663" s="6">
        <v>5.1005738659254101E-6</v>
      </c>
      <c r="I2663" s="6">
        <v>5.2867025901646497E-6</v>
      </c>
      <c r="J2663" s="6">
        <v>5.6044237624700496E-6</v>
      </c>
      <c r="K2663" s="6">
        <v>4.8037067124188104E-6</v>
      </c>
      <c r="L2663" s="6">
        <v>4.8298097501373599E-6</v>
      </c>
      <c r="M2663" s="6">
        <v>4.7409324772887304E-6</v>
      </c>
      <c r="N2663" s="4" t="b">
        <f>_xlfn.XLOOKUP(Table2[[#This Row],[Protein]],Table3[name],Table3[subloc_assigned],"")&lt;&gt;""</f>
        <v>0</v>
      </c>
      <c r="O2663" s="6" t="str" cm="1">
        <f t="array" ref="O2663">IF(Table2[[#This Row],[modeled?]]," "&amp;_xlfn.TEXTJOIN(" ",FALSE,_xlfn._xlws.FILTER(Table3[subloc_assigned],Table3[name]=Table2[[#This Row],[Protein]],""))&amp;" ","")</f>
        <v/>
      </c>
      <c r="P2663" s="6" t="b">
        <f>OR(ISNUMBER(FIND(" m ",Table2[[#This Row],[loc?]])),ISNUMBER(FIND(" mm ",Table2[[#This Row],[loc?]])))</f>
        <v>0</v>
      </c>
      <c r="Q2663" s="6" t="b">
        <f>AND(OR(ISNUMBER(FIND(" m ",Table2[[#This Row],[loc?]])),ISNUMBER(FIND(" mm ",Table2[[#This Row],[loc?]]))),SUBSTITUTE(SUBSTITUTE(Table2[[#This Row],[loc?]]," m ","")," mm ","")="")</f>
        <v>0</v>
      </c>
      <c r="R2663" s="36" cm="1">
        <f t="array" ref="R2663">AVERAGE(IF(Table2[[#This Row],[Min_aerobic_1]:[Min_aerobic_2]]="NA",0,Table2[[#This Row],[Min_aerobic_1]:[Min_aerobic_2]]))</f>
        <v>9.191831844400105E-6</v>
      </c>
    </row>
    <row r="2664" spans="1:18" x14ac:dyDescent="0.35">
      <c r="A2664" s="4" t="s">
        <v>7874</v>
      </c>
      <c r="B2664" s="4" t="s">
        <v>7875</v>
      </c>
      <c r="C2664" s="4" t="s">
        <v>7876</v>
      </c>
      <c r="D2664" s="6">
        <v>1.0286573288328199E-5</v>
      </c>
      <c r="E2664" s="6">
        <v>8.8043987866200497E-6</v>
      </c>
      <c r="F2664" s="6">
        <v>1.21173576477677E-5</v>
      </c>
      <c r="G2664" s="6">
        <v>1.27870060008875E-5</v>
      </c>
      <c r="H2664" s="6">
        <v>1.9996124896881201E-5</v>
      </c>
      <c r="I2664" s="6">
        <v>1.98852737343016E-5</v>
      </c>
      <c r="J2664" s="6">
        <v>2.00457275621893E-5</v>
      </c>
      <c r="K2664" s="6">
        <v>2.1959986866955699E-5</v>
      </c>
      <c r="L2664" s="6">
        <v>2.3594352956210301E-5</v>
      </c>
      <c r="M2664" s="6">
        <v>2.38612502560592E-5</v>
      </c>
      <c r="N2664" s="4" t="b">
        <f>_xlfn.XLOOKUP(Table2[[#This Row],[Protein]],Table3[name],Table3[subloc_assigned],"")&lt;&gt;""</f>
        <v>0</v>
      </c>
      <c r="O2664" s="6" t="str" cm="1">
        <f t="array" ref="O2664">IF(Table2[[#This Row],[modeled?]]," "&amp;_xlfn.TEXTJOIN(" ",FALSE,_xlfn._xlws.FILTER(Table3[subloc_assigned],Table3[name]=Table2[[#This Row],[Protein]],""))&amp;" ","")</f>
        <v/>
      </c>
      <c r="P2664" s="6" t="b">
        <f>OR(ISNUMBER(FIND(" m ",Table2[[#This Row],[loc?]])),ISNUMBER(FIND(" mm ",Table2[[#This Row],[loc?]])))</f>
        <v>0</v>
      </c>
      <c r="Q2664" s="6" t="b">
        <f>AND(OR(ISNUMBER(FIND(" m ",Table2[[#This Row],[loc?]])),ISNUMBER(FIND(" mm ",Table2[[#This Row],[loc?]]))),SUBSTITUTE(SUBSTITUTE(Table2[[#This Row],[loc?]]," m ","")," mm ","")="")</f>
        <v>0</v>
      </c>
      <c r="R2664" s="36" cm="1">
        <f t="array" ref="R2664">AVERAGE(IF(Table2[[#This Row],[Min_aerobic_1]:[Min_aerobic_2]]="NA",0,Table2[[#This Row],[Min_aerobic_1]:[Min_aerobic_2]]))</f>
        <v>9.5454860374741237E-6</v>
      </c>
    </row>
    <row r="2665" spans="1:18" x14ac:dyDescent="0.35">
      <c r="A2665" s="4" t="s">
        <v>7877</v>
      </c>
      <c r="B2665" s="4" t="s">
        <v>7878</v>
      </c>
      <c r="C2665" s="4" t="s">
        <v>7879</v>
      </c>
      <c r="D2665" s="4">
        <v>7.0287767897042098E-4</v>
      </c>
      <c r="E2665" s="4">
        <v>5.6852431694514205E-4</v>
      </c>
      <c r="F2665" s="4">
        <v>8.1166497977817702E-4</v>
      </c>
      <c r="G2665" s="4">
        <v>8.1044211202022402E-4</v>
      </c>
      <c r="H2665" s="4">
        <v>5.4631510545187305E-4</v>
      </c>
      <c r="I2665" s="4">
        <v>5.4023628375327298E-4</v>
      </c>
      <c r="J2665" s="4">
        <v>5.4725000915344004E-4</v>
      </c>
      <c r="K2665" s="4">
        <v>5.88502008532114E-4</v>
      </c>
      <c r="L2665" s="4">
        <v>6.3230529616439303E-4</v>
      </c>
      <c r="M2665" s="4">
        <v>6.3333289472750098E-4</v>
      </c>
      <c r="N2665" s="4" t="b">
        <f>_xlfn.XLOOKUP(Table2[[#This Row],[Protein]],Table3[name],Table3[subloc_assigned],"")&lt;&gt;""</f>
        <v>1</v>
      </c>
      <c r="O2665" s="6" t="str" cm="1">
        <f t="array" ref="O2665">IF(Table2[[#This Row],[modeled?]]," "&amp;_xlfn.TEXTJOIN(" ",FALSE,_xlfn._xlws.FILTER(Table3[subloc_assigned],Table3[name]=Table2[[#This Row],[Protein]],""))&amp;" ","")</f>
        <v xml:space="preserve"> c </v>
      </c>
      <c r="P2665" s="6" t="b">
        <f>OR(ISNUMBER(FIND(" m ",Table2[[#This Row],[loc?]])),ISNUMBER(FIND(" mm ",Table2[[#This Row],[loc?]])))</f>
        <v>0</v>
      </c>
      <c r="Q2665" s="6" t="b">
        <f>AND(OR(ISNUMBER(FIND(" m ",Table2[[#This Row],[loc?]])),ISNUMBER(FIND(" mm ",Table2[[#This Row],[loc?]]))),SUBSTITUTE(SUBSTITUTE(Table2[[#This Row],[loc?]]," m ","")," mm ","")="")</f>
        <v>0</v>
      </c>
      <c r="R2665" s="36" cm="1">
        <f t="array" ref="R2665">AVERAGE(IF(Table2[[#This Row],[Min_aerobic_1]:[Min_aerobic_2]]="NA",0,Table2[[#This Row],[Min_aerobic_1]:[Min_aerobic_2]]))</f>
        <v>6.3570099795778152E-4</v>
      </c>
    </row>
    <row r="2666" spans="1:18" x14ac:dyDescent="0.35">
      <c r="A2666" s="4" t="s">
        <v>7880</v>
      </c>
      <c r="B2666" s="4" t="s">
        <v>7881</v>
      </c>
      <c r="C2666" s="4" t="s">
        <v>7882</v>
      </c>
      <c r="D2666" s="4">
        <v>1.21366520554652E-3</v>
      </c>
      <c r="E2666" s="4">
        <v>1.02927259597995E-3</v>
      </c>
      <c r="F2666" s="4">
        <v>1.60096721139791E-3</v>
      </c>
      <c r="G2666" s="4">
        <v>1.56426907050096E-3</v>
      </c>
      <c r="H2666" s="4">
        <v>9.0192859600038997E-4</v>
      </c>
      <c r="I2666" s="4">
        <v>9.8924394320727303E-4</v>
      </c>
      <c r="J2666" s="4">
        <v>9.4624781492980397E-4</v>
      </c>
      <c r="K2666" s="4">
        <v>9.9186928767426704E-4</v>
      </c>
      <c r="L2666" s="4">
        <v>1.18828703408633E-3</v>
      </c>
      <c r="M2666" s="4">
        <v>1.11463598519589E-3</v>
      </c>
      <c r="N2666" s="4" t="b">
        <f>_xlfn.XLOOKUP(Table2[[#This Row],[Protein]],Table3[name],Table3[subloc_assigned],"")&lt;&gt;""</f>
        <v>1</v>
      </c>
      <c r="O2666" s="6" t="str" cm="1">
        <f t="array" ref="O2666">IF(Table2[[#This Row],[modeled?]]," "&amp;_xlfn.TEXTJOIN(" ",FALSE,_xlfn._xlws.FILTER(Table3[subloc_assigned],Table3[name]=Table2[[#This Row],[Protein]],""))&amp;" ","")</f>
        <v xml:space="preserve"> c </v>
      </c>
      <c r="P2666" s="6" t="b">
        <f>OR(ISNUMBER(FIND(" m ",Table2[[#This Row],[loc?]])),ISNUMBER(FIND(" mm ",Table2[[#This Row],[loc?]])))</f>
        <v>0</v>
      </c>
      <c r="Q2666" s="6" t="b">
        <f>AND(OR(ISNUMBER(FIND(" m ",Table2[[#This Row],[loc?]])),ISNUMBER(FIND(" mm ",Table2[[#This Row],[loc?]]))),SUBSTITUTE(SUBSTITUTE(Table2[[#This Row],[loc?]]," m ","")," mm ","")="")</f>
        <v>0</v>
      </c>
      <c r="R2666" s="36" cm="1">
        <f t="array" ref="R2666">AVERAGE(IF(Table2[[#This Row],[Min_aerobic_1]:[Min_aerobic_2]]="NA",0,Table2[[#This Row],[Min_aerobic_1]:[Min_aerobic_2]]))</f>
        <v>1.1214689007632349E-3</v>
      </c>
    </row>
    <row r="2667" spans="1:18" x14ac:dyDescent="0.35">
      <c r="A2667" s="4" t="s">
        <v>7883</v>
      </c>
      <c r="B2667" s="4" t="s">
        <v>7884</v>
      </c>
      <c r="C2667" s="4" t="s">
        <v>7885</v>
      </c>
      <c r="D2667" s="4" t="s">
        <v>19</v>
      </c>
      <c r="E2667" s="4" t="s">
        <v>19</v>
      </c>
      <c r="F2667" s="4" t="s">
        <v>19</v>
      </c>
      <c r="G2667" s="4" t="s">
        <v>19</v>
      </c>
      <c r="H2667" s="6">
        <v>3.1213156431371902E-7</v>
      </c>
      <c r="I2667" s="6">
        <v>3.1683066808581E-7</v>
      </c>
      <c r="J2667" s="6">
        <v>3.41074880629291E-7</v>
      </c>
      <c r="K2667" s="6">
        <v>3.2074229179620499E-7</v>
      </c>
      <c r="L2667" s="6">
        <v>3.5548952823463199E-7</v>
      </c>
      <c r="M2667" s="6">
        <v>3.2842152956354803E-7</v>
      </c>
      <c r="N2667" s="4" t="b">
        <f>_xlfn.XLOOKUP(Table2[[#This Row],[Protein]],Table3[name],Table3[subloc_assigned],"")&lt;&gt;""</f>
        <v>0</v>
      </c>
      <c r="O2667" s="6" t="str" cm="1">
        <f t="array" ref="O2667">IF(Table2[[#This Row],[modeled?]]," "&amp;_xlfn.TEXTJOIN(" ",FALSE,_xlfn._xlws.FILTER(Table3[subloc_assigned],Table3[name]=Table2[[#This Row],[Protein]],""))&amp;" ","")</f>
        <v/>
      </c>
      <c r="P2667" s="6" t="b">
        <f>OR(ISNUMBER(FIND(" m ",Table2[[#This Row],[loc?]])),ISNUMBER(FIND(" mm ",Table2[[#This Row],[loc?]])))</f>
        <v>0</v>
      </c>
      <c r="Q2667" s="6" t="b">
        <f>AND(OR(ISNUMBER(FIND(" m ",Table2[[#This Row],[loc?]])),ISNUMBER(FIND(" mm ",Table2[[#This Row],[loc?]]))),SUBSTITUTE(SUBSTITUTE(Table2[[#This Row],[loc?]]," m ","")," mm ","")="")</f>
        <v>0</v>
      </c>
      <c r="R2667" s="36" cm="1">
        <f t="array" ref="R2667">AVERAGE(IF(Table2[[#This Row],[Min_aerobic_1]:[Min_aerobic_2]]="NA",0,Table2[[#This Row],[Min_aerobic_1]:[Min_aerobic_2]]))</f>
        <v>0</v>
      </c>
    </row>
    <row r="2668" spans="1:18" x14ac:dyDescent="0.35">
      <c r="A2668" s="4" t="s">
        <v>7886</v>
      </c>
      <c r="B2668" s="4" t="s">
        <v>7887</v>
      </c>
      <c r="C2668" s="4" t="s">
        <v>7888</v>
      </c>
      <c r="D2668" s="6">
        <v>2.98379609348596E-5</v>
      </c>
      <c r="E2668" s="6">
        <v>2.39008531751737E-5</v>
      </c>
      <c r="F2668" s="6">
        <v>3.21505701581757E-5</v>
      </c>
      <c r="G2668" s="6">
        <v>3.2400843273785098E-5</v>
      </c>
      <c r="H2668" s="6">
        <v>3.1902199747809602E-5</v>
      </c>
      <c r="I2668" s="6">
        <v>3.2246979740389501E-5</v>
      </c>
      <c r="J2668" s="6">
        <v>3.2900637143295697E-5</v>
      </c>
      <c r="K2668" s="6">
        <v>3.27235296553694E-5</v>
      </c>
      <c r="L2668" s="6">
        <v>3.5233656689162798E-5</v>
      </c>
      <c r="M2668" s="6">
        <v>3.5491685769972001E-5</v>
      </c>
      <c r="N2668" s="4" t="b">
        <f>_xlfn.XLOOKUP(Table2[[#This Row],[Protein]],Table3[name],Table3[subloc_assigned],"")&lt;&gt;""</f>
        <v>0</v>
      </c>
      <c r="O2668" s="6" t="str" cm="1">
        <f t="array" ref="O2668">IF(Table2[[#This Row],[modeled?]]," "&amp;_xlfn.TEXTJOIN(" ",FALSE,_xlfn._xlws.FILTER(Table3[subloc_assigned],Table3[name]=Table2[[#This Row],[Protein]],""))&amp;" ","")</f>
        <v/>
      </c>
      <c r="P2668" s="6" t="b">
        <f>OR(ISNUMBER(FIND(" m ",Table2[[#This Row],[loc?]])),ISNUMBER(FIND(" mm ",Table2[[#This Row],[loc?]])))</f>
        <v>0</v>
      </c>
      <c r="Q2668" s="6" t="b">
        <f>AND(OR(ISNUMBER(FIND(" m ",Table2[[#This Row],[loc?]])),ISNUMBER(FIND(" mm ",Table2[[#This Row],[loc?]]))),SUBSTITUTE(SUBSTITUTE(Table2[[#This Row],[loc?]]," m ","")," mm ","")="")</f>
        <v>0</v>
      </c>
      <c r="R2668" s="36" cm="1">
        <f t="array" ref="R2668">AVERAGE(IF(Table2[[#This Row],[Min_aerobic_1]:[Min_aerobic_2]]="NA",0,Table2[[#This Row],[Min_aerobic_1]:[Min_aerobic_2]]))</f>
        <v>2.686940705501665E-5</v>
      </c>
    </row>
    <row r="2669" spans="1:18" x14ac:dyDescent="0.35">
      <c r="A2669" s="4" t="s">
        <v>7889</v>
      </c>
      <c r="B2669" s="4" t="s">
        <v>7890</v>
      </c>
      <c r="C2669" s="4" t="s">
        <v>7891</v>
      </c>
      <c r="D2669" s="6">
        <v>7.5817545796944E-5</v>
      </c>
      <c r="E2669" s="6">
        <v>6.9233254421075807E-5</v>
      </c>
      <c r="F2669" s="6">
        <v>8.3118419099437798E-5</v>
      </c>
      <c r="G2669" s="6">
        <v>8.3514470342217702E-5</v>
      </c>
      <c r="H2669" s="6">
        <v>6.9147954861017804E-5</v>
      </c>
      <c r="I2669" s="6">
        <v>6.7470249244221903E-5</v>
      </c>
      <c r="J2669" s="6">
        <v>7.1067946361230906E-5</v>
      </c>
      <c r="K2669" s="6">
        <v>6.7758156298194098E-5</v>
      </c>
      <c r="L2669" s="6">
        <v>6.9005684375979994E-5</v>
      </c>
      <c r="M2669" s="6">
        <v>6.8300431610581104E-5</v>
      </c>
      <c r="N2669" s="4" t="b">
        <f>_xlfn.XLOOKUP(Table2[[#This Row],[Protein]],Table3[name],Table3[subloc_assigned],"")&lt;&gt;""</f>
        <v>0</v>
      </c>
      <c r="O2669" s="6" t="str" cm="1">
        <f t="array" ref="O2669">IF(Table2[[#This Row],[modeled?]]," "&amp;_xlfn.TEXTJOIN(" ",FALSE,_xlfn._xlws.FILTER(Table3[subloc_assigned],Table3[name]=Table2[[#This Row],[Protein]],""))&amp;" ","")</f>
        <v/>
      </c>
      <c r="P2669" s="6" t="b">
        <f>OR(ISNUMBER(FIND(" m ",Table2[[#This Row],[loc?]])),ISNUMBER(FIND(" mm ",Table2[[#This Row],[loc?]])))</f>
        <v>0</v>
      </c>
      <c r="Q2669" s="6" t="b">
        <f>AND(OR(ISNUMBER(FIND(" m ",Table2[[#This Row],[loc?]])),ISNUMBER(FIND(" mm ",Table2[[#This Row],[loc?]]))),SUBSTITUTE(SUBSTITUTE(Table2[[#This Row],[loc?]]," m ","")," mm ","")="")</f>
        <v>0</v>
      </c>
      <c r="R2669" s="36" cm="1">
        <f t="array" ref="R2669">AVERAGE(IF(Table2[[#This Row],[Min_aerobic_1]:[Min_aerobic_2]]="NA",0,Table2[[#This Row],[Min_aerobic_1]:[Min_aerobic_2]]))</f>
        <v>7.2525400109009903E-5</v>
      </c>
    </row>
    <row r="2670" spans="1:18" x14ac:dyDescent="0.35">
      <c r="A2670" s="4" t="s">
        <v>7892</v>
      </c>
      <c r="B2670" s="4" t="s">
        <v>7893</v>
      </c>
      <c r="C2670" s="4" t="s">
        <v>7894</v>
      </c>
      <c r="D2670" s="4">
        <v>1.96379184605699E-4</v>
      </c>
      <c r="E2670" s="4">
        <v>1.6552028972721699E-4</v>
      </c>
      <c r="F2670" s="4">
        <v>1.9588190661329601E-4</v>
      </c>
      <c r="G2670" s="4">
        <v>1.73684592548397E-4</v>
      </c>
      <c r="H2670" s="4">
        <v>1.94597826412049E-4</v>
      </c>
      <c r="I2670" s="4">
        <v>2.0043654319114001E-4</v>
      </c>
      <c r="J2670" s="4">
        <v>2.0182624994353701E-4</v>
      </c>
      <c r="K2670" s="4">
        <v>1.87478008463815E-4</v>
      </c>
      <c r="L2670" s="4">
        <v>2.0655734544634699E-4</v>
      </c>
      <c r="M2670" s="4">
        <v>2.0330036058724901E-4</v>
      </c>
      <c r="N2670" s="4" t="b">
        <f>_xlfn.XLOOKUP(Table2[[#This Row],[Protein]],Table3[name],Table3[subloc_assigned],"")&lt;&gt;""</f>
        <v>1</v>
      </c>
      <c r="O2670" s="6" t="str" cm="1">
        <f t="array" ref="O2670">IF(Table2[[#This Row],[modeled?]]," "&amp;_xlfn.TEXTJOIN(" ",FALSE,_xlfn._xlws.FILTER(Table3[subloc_assigned],Table3[name]=Table2[[#This Row],[Protein]],""))&amp;" ","")</f>
        <v xml:space="preserve"> c </v>
      </c>
      <c r="P2670" s="6" t="b">
        <f>OR(ISNUMBER(FIND(" m ",Table2[[#This Row],[loc?]])),ISNUMBER(FIND(" mm ",Table2[[#This Row],[loc?]])))</f>
        <v>0</v>
      </c>
      <c r="Q2670" s="6" t="b">
        <f>AND(OR(ISNUMBER(FIND(" m ",Table2[[#This Row],[loc?]])),ISNUMBER(FIND(" mm ",Table2[[#This Row],[loc?]]))),SUBSTITUTE(SUBSTITUTE(Table2[[#This Row],[loc?]]," m ","")," mm ","")="")</f>
        <v>0</v>
      </c>
      <c r="R2670" s="36" cm="1">
        <f t="array" ref="R2670">AVERAGE(IF(Table2[[#This Row],[Min_aerobic_1]:[Min_aerobic_2]]="NA",0,Table2[[#This Row],[Min_aerobic_1]:[Min_aerobic_2]]))</f>
        <v>1.8094973716645799E-4</v>
      </c>
    </row>
    <row r="2671" spans="1:18" x14ac:dyDescent="0.35">
      <c r="A2671" s="4" t="s">
        <v>7895</v>
      </c>
      <c r="B2671" s="4" t="s">
        <v>7896</v>
      </c>
      <c r="C2671" s="4" t="s">
        <v>7897</v>
      </c>
      <c r="D2671" s="6">
        <v>1.5704178144180001E-5</v>
      </c>
      <c r="E2671" s="6">
        <v>1.33255716195224E-5</v>
      </c>
      <c r="F2671" s="6">
        <v>1.93345131532288E-5</v>
      </c>
      <c r="G2671" s="6">
        <v>1.9002225688663201E-5</v>
      </c>
      <c r="H2671" s="6">
        <v>1.0951560791311801E-5</v>
      </c>
      <c r="I2671" s="6">
        <v>1.1513485779412801E-5</v>
      </c>
      <c r="J2671" s="6">
        <v>1.18001732235117E-5</v>
      </c>
      <c r="K2671" s="6">
        <v>1.25704526753951E-5</v>
      </c>
      <c r="L2671" s="6">
        <v>1.2732634563995399E-5</v>
      </c>
      <c r="M2671" s="6">
        <v>1.37439736129077E-5</v>
      </c>
      <c r="N2671" s="4" t="b">
        <f>_xlfn.XLOOKUP(Table2[[#This Row],[Protein]],Table3[name],Table3[subloc_assigned],"")&lt;&gt;""</f>
        <v>0</v>
      </c>
      <c r="O2671" s="6" t="str" cm="1">
        <f t="array" ref="O2671">IF(Table2[[#This Row],[modeled?]]," "&amp;_xlfn.TEXTJOIN(" ",FALSE,_xlfn._xlws.FILTER(Table3[subloc_assigned],Table3[name]=Table2[[#This Row],[Protein]],""))&amp;" ","")</f>
        <v/>
      </c>
      <c r="P2671" s="6" t="b">
        <f>OR(ISNUMBER(FIND(" m ",Table2[[#This Row],[loc?]])),ISNUMBER(FIND(" mm ",Table2[[#This Row],[loc?]])))</f>
        <v>0</v>
      </c>
      <c r="Q2671" s="6" t="b">
        <f>AND(OR(ISNUMBER(FIND(" m ",Table2[[#This Row],[loc?]])),ISNUMBER(FIND(" mm ",Table2[[#This Row],[loc?]]))),SUBSTITUTE(SUBSTITUTE(Table2[[#This Row],[loc?]]," m ","")," mm ","")="")</f>
        <v>0</v>
      </c>
      <c r="R2671" s="36" cm="1">
        <f t="array" ref="R2671">AVERAGE(IF(Table2[[#This Row],[Min_aerobic_1]:[Min_aerobic_2]]="NA",0,Table2[[#This Row],[Min_aerobic_1]:[Min_aerobic_2]]))</f>
        <v>1.45148748818512E-5</v>
      </c>
    </row>
    <row r="2672" spans="1:18" x14ac:dyDescent="0.35">
      <c r="A2672" s="4" t="s">
        <v>7898</v>
      </c>
      <c r="B2672" s="4" t="s">
        <v>7899</v>
      </c>
      <c r="C2672" s="4" t="s">
        <v>7900</v>
      </c>
      <c r="D2672" s="6">
        <v>3.0693138064122102E-6</v>
      </c>
      <c r="E2672" s="6">
        <v>2.69354397099474E-6</v>
      </c>
      <c r="F2672" s="6">
        <v>3.1776576414689599E-6</v>
      </c>
      <c r="G2672" s="6">
        <v>3.2492320880235099E-6</v>
      </c>
      <c r="H2672" s="6">
        <v>3.1480255145525998E-6</v>
      </c>
      <c r="I2672" s="6">
        <v>3.5012429177875799E-6</v>
      </c>
      <c r="J2672" s="6">
        <v>3.2669921944489E-6</v>
      </c>
      <c r="K2672" s="6">
        <v>3.52844823767296E-6</v>
      </c>
      <c r="L2672" s="6">
        <v>3.5269069512576301E-6</v>
      </c>
      <c r="M2672" s="6">
        <v>3.44755953848702E-6</v>
      </c>
      <c r="N2672" s="4" t="b">
        <f>_xlfn.XLOOKUP(Table2[[#This Row],[Protein]],Table3[name],Table3[subloc_assigned],"")&lt;&gt;""</f>
        <v>0</v>
      </c>
      <c r="O2672" s="6" t="str" cm="1">
        <f t="array" ref="O2672">IF(Table2[[#This Row],[modeled?]]," "&amp;_xlfn.TEXTJOIN(" ",FALSE,_xlfn._xlws.FILTER(Table3[subloc_assigned],Table3[name]=Table2[[#This Row],[Protein]],""))&amp;" ","")</f>
        <v/>
      </c>
      <c r="P2672" s="6" t="b">
        <f>OR(ISNUMBER(FIND(" m ",Table2[[#This Row],[loc?]])),ISNUMBER(FIND(" mm ",Table2[[#This Row],[loc?]])))</f>
        <v>0</v>
      </c>
      <c r="Q2672" s="6" t="b">
        <f>AND(OR(ISNUMBER(FIND(" m ",Table2[[#This Row],[loc?]])),ISNUMBER(FIND(" mm ",Table2[[#This Row],[loc?]]))),SUBSTITUTE(SUBSTITUTE(Table2[[#This Row],[loc?]]," m ","")," mm ","")="")</f>
        <v>0</v>
      </c>
      <c r="R2672" s="36" cm="1">
        <f t="array" ref="R2672">AVERAGE(IF(Table2[[#This Row],[Min_aerobic_1]:[Min_aerobic_2]]="NA",0,Table2[[#This Row],[Min_aerobic_1]:[Min_aerobic_2]]))</f>
        <v>2.8814288887034751E-6</v>
      </c>
    </row>
    <row r="2673" spans="1:18" x14ac:dyDescent="0.35">
      <c r="A2673" s="4" t="s">
        <v>7901</v>
      </c>
      <c r="B2673" s="4" t="s">
        <v>7902</v>
      </c>
      <c r="C2673" s="4" t="s">
        <v>7903</v>
      </c>
      <c r="D2673" s="6">
        <v>2.4990492437124201E-6</v>
      </c>
      <c r="E2673" s="6">
        <v>2.44289845663953E-6</v>
      </c>
      <c r="F2673" s="6">
        <v>2.89649299955119E-6</v>
      </c>
      <c r="G2673" s="6">
        <v>2.2282290564403001E-6</v>
      </c>
      <c r="H2673" s="6">
        <v>4.6513243920763704E-6</v>
      </c>
      <c r="I2673" s="6">
        <v>4.9433962729893302E-6</v>
      </c>
      <c r="J2673" s="6">
        <v>4.85414147526228E-6</v>
      </c>
      <c r="K2673" s="6">
        <v>5.2265496153021103E-6</v>
      </c>
      <c r="L2673" s="6">
        <v>5.8474547024717598E-6</v>
      </c>
      <c r="M2673" s="6">
        <v>5.8836781991553199E-6</v>
      </c>
      <c r="N2673" s="4" t="b">
        <f>_xlfn.XLOOKUP(Table2[[#This Row],[Protein]],Table3[name],Table3[subloc_assigned],"")&lt;&gt;""</f>
        <v>0</v>
      </c>
      <c r="O2673" s="6" t="str" cm="1">
        <f t="array" ref="O2673">IF(Table2[[#This Row],[modeled?]]," "&amp;_xlfn.TEXTJOIN(" ",FALSE,_xlfn._xlws.FILTER(Table3[subloc_assigned],Table3[name]=Table2[[#This Row],[Protein]],""))&amp;" ","")</f>
        <v/>
      </c>
      <c r="P2673" s="6" t="b">
        <f>OR(ISNUMBER(FIND(" m ",Table2[[#This Row],[loc?]])),ISNUMBER(FIND(" mm ",Table2[[#This Row],[loc?]])))</f>
        <v>0</v>
      </c>
      <c r="Q2673" s="6" t="b">
        <f>AND(OR(ISNUMBER(FIND(" m ",Table2[[#This Row],[loc?]])),ISNUMBER(FIND(" mm ",Table2[[#This Row],[loc?]]))),SUBSTITUTE(SUBSTITUTE(Table2[[#This Row],[loc?]]," m ","")," mm ","")="")</f>
        <v>0</v>
      </c>
      <c r="R2673" s="36" cm="1">
        <f t="array" ref="R2673">AVERAGE(IF(Table2[[#This Row],[Min_aerobic_1]:[Min_aerobic_2]]="NA",0,Table2[[#This Row],[Min_aerobic_1]:[Min_aerobic_2]]))</f>
        <v>2.4709738501759748E-6</v>
      </c>
    </row>
    <row r="2674" spans="1:18" x14ac:dyDescent="0.35">
      <c r="A2674" s="4" t="s">
        <v>7904</v>
      </c>
      <c r="B2674" s="4" t="s">
        <v>7905</v>
      </c>
      <c r="C2674" s="4" t="s">
        <v>7906</v>
      </c>
      <c r="D2674" s="4" t="s">
        <v>19</v>
      </c>
      <c r="E2674" s="4" t="s">
        <v>19</v>
      </c>
      <c r="F2674" s="4" t="s">
        <v>19</v>
      </c>
      <c r="G2674" s="4" t="s">
        <v>19</v>
      </c>
      <c r="H2674" s="6">
        <v>3.0550083103191297E-5</v>
      </c>
      <c r="I2674" s="6">
        <v>3.0810516841683903E-5</v>
      </c>
      <c r="J2674" s="6">
        <v>2.9999810350971E-5</v>
      </c>
      <c r="K2674" s="6">
        <v>3.4864392094983201E-5</v>
      </c>
      <c r="L2674" s="6">
        <v>3.8667155966493397E-5</v>
      </c>
      <c r="M2674" s="6">
        <v>3.2531201260165398E-5</v>
      </c>
      <c r="N2674" s="4" t="b">
        <f>_xlfn.XLOOKUP(Table2[[#This Row],[Protein]],Table3[name],Table3[subloc_assigned],"")&lt;&gt;""</f>
        <v>0</v>
      </c>
      <c r="O2674" s="6" t="str" cm="1">
        <f t="array" ref="O2674">IF(Table2[[#This Row],[modeled?]]," "&amp;_xlfn.TEXTJOIN(" ",FALSE,_xlfn._xlws.FILTER(Table3[subloc_assigned],Table3[name]=Table2[[#This Row],[Protein]],""))&amp;" ","")</f>
        <v/>
      </c>
      <c r="P2674" s="6" t="b">
        <f>OR(ISNUMBER(FIND(" m ",Table2[[#This Row],[loc?]])),ISNUMBER(FIND(" mm ",Table2[[#This Row],[loc?]])))</f>
        <v>0</v>
      </c>
      <c r="Q2674" s="6" t="b">
        <f>AND(OR(ISNUMBER(FIND(" m ",Table2[[#This Row],[loc?]])),ISNUMBER(FIND(" mm ",Table2[[#This Row],[loc?]]))),SUBSTITUTE(SUBSTITUTE(Table2[[#This Row],[loc?]]," m ","")," mm ","")="")</f>
        <v>0</v>
      </c>
      <c r="R2674" s="36" cm="1">
        <f t="array" ref="R2674">AVERAGE(IF(Table2[[#This Row],[Min_aerobic_1]:[Min_aerobic_2]]="NA",0,Table2[[#This Row],[Min_aerobic_1]:[Min_aerobic_2]]))</f>
        <v>0</v>
      </c>
    </row>
    <row r="2675" spans="1:18" x14ac:dyDescent="0.35">
      <c r="A2675" s="4" t="s">
        <v>7907</v>
      </c>
      <c r="B2675" s="4" t="s">
        <v>7908</v>
      </c>
      <c r="C2675" s="4" t="s">
        <v>7909</v>
      </c>
      <c r="D2675" s="4">
        <v>2.83633184162101E-3</v>
      </c>
      <c r="E2675" s="4">
        <v>2.96520332750044E-3</v>
      </c>
      <c r="F2675" s="4">
        <v>3.2805029851168599E-3</v>
      </c>
      <c r="G2675" s="4">
        <v>3.2215062447415298E-3</v>
      </c>
      <c r="H2675" s="4">
        <v>4.6082734114965404E-3</v>
      </c>
      <c r="I2675" s="4">
        <v>4.8039586564968297E-3</v>
      </c>
      <c r="J2675" s="4">
        <v>4.5985451323399098E-3</v>
      </c>
      <c r="K2675" s="4">
        <v>5.3525498775194901E-3</v>
      </c>
      <c r="L2675" s="4">
        <v>5.4114926458099198E-3</v>
      </c>
      <c r="M2675" s="4">
        <v>5.4442954345573598E-3</v>
      </c>
      <c r="N2675" s="4" t="b">
        <f>_xlfn.XLOOKUP(Table2[[#This Row],[Protein]],Table3[name],Table3[subloc_assigned],"")&lt;&gt;""</f>
        <v>0</v>
      </c>
      <c r="O2675" s="6" t="str" cm="1">
        <f t="array" ref="O2675">IF(Table2[[#This Row],[modeled?]]," "&amp;_xlfn.TEXTJOIN(" ",FALSE,_xlfn._xlws.FILTER(Table3[subloc_assigned],Table3[name]=Table2[[#This Row],[Protein]],""))&amp;" ","")</f>
        <v/>
      </c>
      <c r="P2675" s="6" t="b">
        <f>OR(ISNUMBER(FIND(" m ",Table2[[#This Row],[loc?]])),ISNUMBER(FIND(" mm ",Table2[[#This Row],[loc?]])))</f>
        <v>0</v>
      </c>
      <c r="Q2675" s="6" t="b">
        <f>AND(OR(ISNUMBER(FIND(" m ",Table2[[#This Row],[loc?]])),ISNUMBER(FIND(" mm ",Table2[[#This Row],[loc?]]))),SUBSTITUTE(SUBSTITUTE(Table2[[#This Row],[loc?]]," m ","")," mm ","")="")</f>
        <v>0</v>
      </c>
      <c r="R2675" s="36" cm="1">
        <f t="array" ref="R2675">AVERAGE(IF(Table2[[#This Row],[Min_aerobic_1]:[Min_aerobic_2]]="NA",0,Table2[[#This Row],[Min_aerobic_1]:[Min_aerobic_2]]))</f>
        <v>2.9007675845607248E-3</v>
      </c>
    </row>
    <row r="2676" spans="1:18" x14ac:dyDescent="0.35">
      <c r="A2676" s="4" t="s">
        <v>7910</v>
      </c>
      <c r="B2676" s="4" t="s">
        <v>7911</v>
      </c>
      <c r="C2676" s="4" t="s">
        <v>7912</v>
      </c>
      <c r="D2676" s="4">
        <v>1.0434264051202801E-3</v>
      </c>
      <c r="E2676" s="4">
        <v>1.06663185459422E-3</v>
      </c>
      <c r="F2676" s="4">
        <v>9.0220546025337697E-4</v>
      </c>
      <c r="G2676" s="4">
        <v>9.4390315137396605E-4</v>
      </c>
      <c r="H2676" s="4">
        <v>5.1265103725992196E-4</v>
      </c>
      <c r="I2676" s="4">
        <v>5.6493822302206898E-4</v>
      </c>
      <c r="J2676" s="4">
        <v>5.2240139170221702E-4</v>
      </c>
      <c r="K2676" s="4">
        <v>6.0835844466267097E-4</v>
      </c>
      <c r="L2676" s="4">
        <v>6.6438905800458099E-4</v>
      </c>
      <c r="M2676" s="4">
        <v>6.6161473148244995E-4</v>
      </c>
      <c r="N2676" s="4" t="b">
        <f>_xlfn.XLOOKUP(Table2[[#This Row],[Protein]],Table3[name],Table3[subloc_assigned],"")&lt;&gt;""</f>
        <v>0</v>
      </c>
      <c r="O2676" s="6" t="str" cm="1">
        <f t="array" ref="O2676">IF(Table2[[#This Row],[modeled?]]," "&amp;_xlfn.TEXTJOIN(" ",FALSE,_xlfn._xlws.FILTER(Table3[subloc_assigned],Table3[name]=Table2[[#This Row],[Protein]],""))&amp;" ","")</f>
        <v/>
      </c>
      <c r="P2676" s="6" t="b">
        <f>OR(ISNUMBER(FIND(" m ",Table2[[#This Row],[loc?]])),ISNUMBER(FIND(" mm ",Table2[[#This Row],[loc?]])))</f>
        <v>0</v>
      </c>
      <c r="Q2676" s="6" t="b">
        <f>AND(OR(ISNUMBER(FIND(" m ",Table2[[#This Row],[loc?]])),ISNUMBER(FIND(" mm ",Table2[[#This Row],[loc?]]))),SUBSTITUTE(SUBSTITUTE(Table2[[#This Row],[loc?]]," m ","")," mm ","")="")</f>
        <v>0</v>
      </c>
      <c r="R2676" s="36" cm="1">
        <f t="array" ref="R2676">AVERAGE(IF(Table2[[#This Row],[Min_aerobic_1]:[Min_aerobic_2]]="NA",0,Table2[[#This Row],[Min_aerobic_1]:[Min_aerobic_2]]))</f>
        <v>1.05502912985725E-3</v>
      </c>
    </row>
    <row r="2677" spans="1:18" x14ac:dyDescent="0.35">
      <c r="A2677" s="4" t="s">
        <v>7913</v>
      </c>
      <c r="B2677" s="4" t="s">
        <v>7914</v>
      </c>
      <c r="C2677" s="4" t="s">
        <v>7915</v>
      </c>
      <c r="D2677" s="6">
        <v>2.0900231983206699E-5</v>
      </c>
      <c r="E2677" s="6">
        <v>2.1997671885625701E-5</v>
      </c>
      <c r="F2677" s="6">
        <v>2.5814722642257202E-5</v>
      </c>
      <c r="G2677" s="6">
        <v>2.6347555763694499E-5</v>
      </c>
      <c r="H2677" s="6">
        <v>2.2394971912153202E-5</v>
      </c>
      <c r="I2677" s="6">
        <v>2.2663874162369101E-5</v>
      </c>
      <c r="J2677" s="6">
        <v>2.4360600045138601E-5</v>
      </c>
      <c r="K2677" s="6">
        <v>3.0209075984637698E-5</v>
      </c>
      <c r="L2677" s="6">
        <v>2.9817850332254001E-5</v>
      </c>
      <c r="M2677" s="6">
        <v>2.9819491590540498E-5</v>
      </c>
      <c r="N2677" s="4" t="b">
        <f>_xlfn.XLOOKUP(Table2[[#This Row],[Protein]],Table3[name],Table3[subloc_assigned],"")&lt;&gt;""</f>
        <v>0</v>
      </c>
      <c r="O2677" s="6" t="str" cm="1">
        <f t="array" ref="O2677">IF(Table2[[#This Row],[modeled?]]," "&amp;_xlfn.TEXTJOIN(" ",FALSE,_xlfn._xlws.FILTER(Table3[subloc_assigned],Table3[name]=Table2[[#This Row],[Protein]],""))&amp;" ","")</f>
        <v/>
      </c>
      <c r="P2677" s="6" t="b">
        <f>OR(ISNUMBER(FIND(" m ",Table2[[#This Row],[loc?]])),ISNUMBER(FIND(" mm ",Table2[[#This Row],[loc?]])))</f>
        <v>0</v>
      </c>
      <c r="Q2677" s="6" t="b">
        <f>AND(OR(ISNUMBER(FIND(" m ",Table2[[#This Row],[loc?]])),ISNUMBER(FIND(" mm ",Table2[[#This Row],[loc?]]))),SUBSTITUTE(SUBSTITUTE(Table2[[#This Row],[loc?]]," m ","")," mm ","")="")</f>
        <v>0</v>
      </c>
      <c r="R2677" s="36" cm="1">
        <f t="array" ref="R2677">AVERAGE(IF(Table2[[#This Row],[Min_aerobic_1]:[Min_aerobic_2]]="NA",0,Table2[[#This Row],[Min_aerobic_1]:[Min_aerobic_2]]))</f>
        <v>2.14489519344162E-5</v>
      </c>
    </row>
    <row r="2678" spans="1:18" x14ac:dyDescent="0.35">
      <c r="A2678" s="4" t="s">
        <v>7916</v>
      </c>
      <c r="B2678" s="4" t="s">
        <v>7917</v>
      </c>
      <c r="C2678" s="4" t="s">
        <v>7918</v>
      </c>
      <c r="D2678" s="4" t="s">
        <v>19</v>
      </c>
      <c r="E2678" s="4" t="s">
        <v>19</v>
      </c>
      <c r="F2678" s="4" t="s">
        <v>19</v>
      </c>
      <c r="G2678" s="4" t="s">
        <v>19</v>
      </c>
      <c r="H2678" s="6">
        <v>7.7440124249011508E-6</v>
      </c>
      <c r="I2678" s="6">
        <v>7.3129804738726996E-6</v>
      </c>
      <c r="J2678" s="6">
        <v>7.5975729249258099E-6</v>
      </c>
      <c r="K2678" s="6">
        <v>9.0189368316082599E-6</v>
      </c>
      <c r="L2678" s="6">
        <v>8.4157813715062702E-6</v>
      </c>
      <c r="M2678" s="6">
        <v>8.4954751713770407E-6</v>
      </c>
      <c r="N2678" s="4" t="b">
        <f>_xlfn.XLOOKUP(Table2[[#This Row],[Protein]],Table3[name],Table3[subloc_assigned],"")&lt;&gt;""</f>
        <v>0</v>
      </c>
      <c r="O2678" s="6" t="str" cm="1">
        <f t="array" ref="O2678">IF(Table2[[#This Row],[modeled?]]," "&amp;_xlfn.TEXTJOIN(" ",FALSE,_xlfn._xlws.FILTER(Table3[subloc_assigned],Table3[name]=Table2[[#This Row],[Protein]],""))&amp;" ","")</f>
        <v/>
      </c>
      <c r="P2678" s="6" t="b">
        <f>OR(ISNUMBER(FIND(" m ",Table2[[#This Row],[loc?]])),ISNUMBER(FIND(" mm ",Table2[[#This Row],[loc?]])))</f>
        <v>0</v>
      </c>
      <c r="Q2678" s="6" t="b">
        <f>AND(OR(ISNUMBER(FIND(" m ",Table2[[#This Row],[loc?]])),ISNUMBER(FIND(" mm ",Table2[[#This Row],[loc?]]))),SUBSTITUTE(SUBSTITUTE(Table2[[#This Row],[loc?]]," m ","")," mm ","")="")</f>
        <v>0</v>
      </c>
      <c r="R2678" s="36" cm="1">
        <f t="array" ref="R2678">AVERAGE(IF(Table2[[#This Row],[Min_aerobic_1]:[Min_aerobic_2]]="NA",0,Table2[[#This Row],[Min_aerobic_1]:[Min_aerobic_2]]))</f>
        <v>0</v>
      </c>
    </row>
    <row r="2679" spans="1:18" x14ac:dyDescent="0.35">
      <c r="A2679" s="4" t="s">
        <v>7919</v>
      </c>
      <c r="B2679" s="4" t="s">
        <v>7920</v>
      </c>
      <c r="C2679" s="4" t="s">
        <v>7921</v>
      </c>
      <c r="D2679" s="4">
        <v>1.50061619667509E-3</v>
      </c>
      <c r="E2679" s="4">
        <v>1.34853810060931E-3</v>
      </c>
      <c r="F2679" s="4">
        <v>1.1656482427441601E-3</v>
      </c>
      <c r="G2679" s="4">
        <v>1.17792628109347E-3</v>
      </c>
      <c r="H2679" s="4">
        <v>1.27155545226898E-3</v>
      </c>
      <c r="I2679" s="4">
        <v>1.25923881750316E-3</v>
      </c>
      <c r="J2679" s="4">
        <v>1.28305107560691E-3</v>
      </c>
      <c r="K2679" s="4">
        <v>8.9637252173920305E-4</v>
      </c>
      <c r="L2679" s="4">
        <v>9.3814127239916798E-4</v>
      </c>
      <c r="M2679" s="4">
        <v>9.7128394207182602E-4</v>
      </c>
      <c r="N2679" s="4" t="b">
        <f>_xlfn.XLOOKUP(Table2[[#This Row],[Protein]],Table3[name],Table3[subloc_assigned],"")&lt;&gt;""</f>
        <v>1</v>
      </c>
      <c r="O2679" s="6" t="str" cm="1">
        <f t="array" ref="O2679">IF(Table2[[#This Row],[modeled?]]," "&amp;_xlfn.TEXTJOIN(" ",FALSE,_xlfn._xlws.FILTER(Table3[subloc_assigned],Table3[name]=Table2[[#This Row],[Protein]],""))&amp;" ","")</f>
        <v xml:space="preserve"> c </v>
      </c>
      <c r="P2679" s="6" t="b">
        <f>OR(ISNUMBER(FIND(" m ",Table2[[#This Row],[loc?]])),ISNUMBER(FIND(" mm ",Table2[[#This Row],[loc?]])))</f>
        <v>0</v>
      </c>
      <c r="Q2679" s="6" t="b">
        <f>AND(OR(ISNUMBER(FIND(" m ",Table2[[#This Row],[loc?]])),ISNUMBER(FIND(" mm ",Table2[[#This Row],[loc?]]))),SUBSTITUTE(SUBSTITUTE(Table2[[#This Row],[loc?]]," m ","")," mm ","")="")</f>
        <v>0</v>
      </c>
      <c r="R2679" s="36" cm="1">
        <f t="array" ref="R2679">AVERAGE(IF(Table2[[#This Row],[Min_aerobic_1]:[Min_aerobic_2]]="NA",0,Table2[[#This Row],[Min_aerobic_1]:[Min_aerobic_2]]))</f>
        <v>1.4245771486421999E-3</v>
      </c>
    </row>
    <row r="2680" spans="1:18" x14ac:dyDescent="0.35">
      <c r="A2680" s="4" t="s">
        <v>7922</v>
      </c>
      <c r="B2680" s="4" t="s">
        <v>7923</v>
      </c>
      <c r="C2680" s="4" t="s">
        <v>7924</v>
      </c>
      <c r="D2680" s="4">
        <v>2.2955110433432E-4</v>
      </c>
      <c r="E2680" s="4">
        <v>2.32983369046945E-4</v>
      </c>
      <c r="F2680" s="4">
        <v>2.9351356624969798E-4</v>
      </c>
      <c r="G2680" s="4">
        <v>2.9856172350073998E-4</v>
      </c>
      <c r="H2680" s="4">
        <v>1.0854473411800699E-4</v>
      </c>
      <c r="I2680" s="4">
        <v>1.31371139487743E-4</v>
      </c>
      <c r="J2680" s="4">
        <v>1.3826149769507901E-4</v>
      </c>
      <c r="K2680" s="4">
        <v>1.0842388833574E-4</v>
      </c>
      <c r="L2680" s="4">
        <v>1.14896301209904E-4</v>
      </c>
      <c r="M2680" s="4">
        <v>1.16204280464393E-4</v>
      </c>
      <c r="N2680" s="4" t="b">
        <f>_xlfn.XLOOKUP(Table2[[#This Row],[Protein]],Table3[name],Table3[subloc_assigned],"")&lt;&gt;""</f>
        <v>1</v>
      </c>
      <c r="O2680" s="6" t="str" cm="1">
        <f t="array" ref="O2680">IF(Table2[[#This Row],[modeled?]]," "&amp;_xlfn.TEXTJOIN(" ",FALSE,_xlfn._xlws.FILTER(Table3[subloc_assigned],Table3[name]=Table2[[#This Row],[Protein]],""))&amp;" ","")</f>
        <v xml:space="preserve"> mm </v>
      </c>
      <c r="P2680" s="6" t="b">
        <f>OR(ISNUMBER(FIND(" m ",Table2[[#This Row],[loc?]])),ISNUMBER(FIND(" mm ",Table2[[#This Row],[loc?]])))</f>
        <v>1</v>
      </c>
      <c r="Q2680" s="6" t="b">
        <f>AND(OR(ISNUMBER(FIND(" m ",Table2[[#This Row],[loc?]])),ISNUMBER(FIND(" mm ",Table2[[#This Row],[loc?]]))),SUBSTITUTE(SUBSTITUTE(Table2[[#This Row],[loc?]]," m ","")," mm ","")="")</f>
        <v>1</v>
      </c>
      <c r="R2680" s="36" cm="1">
        <f t="array" ref="R2680">AVERAGE(IF(Table2[[#This Row],[Min_aerobic_1]:[Min_aerobic_2]]="NA",0,Table2[[#This Row],[Min_aerobic_1]:[Min_aerobic_2]]))</f>
        <v>2.3126723669063249E-4</v>
      </c>
    </row>
    <row r="2681" spans="1:18" x14ac:dyDescent="0.35">
      <c r="A2681" s="4" t="s">
        <v>7925</v>
      </c>
      <c r="B2681" s="4" t="s">
        <v>7926</v>
      </c>
      <c r="C2681" s="4" t="s">
        <v>7927</v>
      </c>
      <c r="D2681" s="6">
        <v>2.3148601416785201E-5</v>
      </c>
      <c r="E2681" s="6">
        <v>1.8233785952846299E-5</v>
      </c>
      <c r="F2681" s="6">
        <v>2.4493320164675801E-5</v>
      </c>
      <c r="G2681" s="6">
        <v>2.3212024270891101E-5</v>
      </c>
      <c r="H2681" s="6">
        <v>1.7963593875970299E-5</v>
      </c>
      <c r="I2681" s="6">
        <v>1.70556450640866E-5</v>
      </c>
      <c r="J2681" s="6">
        <v>1.8305252030578399E-5</v>
      </c>
      <c r="K2681" s="6">
        <v>1.9197426436157402E-5</v>
      </c>
      <c r="L2681" s="6">
        <v>2.0483286508386599E-5</v>
      </c>
      <c r="M2681" s="6">
        <v>2.04167456256174E-5</v>
      </c>
      <c r="N2681" s="4" t="b">
        <f>_xlfn.XLOOKUP(Table2[[#This Row],[Protein]],Table3[name],Table3[subloc_assigned],"")&lt;&gt;""</f>
        <v>0</v>
      </c>
      <c r="O2681" s="6" t="str" cm="1">
        <f t="array" ref="O2681">IF(Table2[[#This Row],[modeled?]]," "&amp;_xlfn.TEXTJOIN(" ",FALSE,_xlfn._xlws.FILTER(Table3[subloc_assigned],Table3[name]=Table2[[#This Row],[Protein]],""))&amp;" ","")</f>
        <v/>
      </c>
      <c r="P2681" s="6" t="b">
        <f>OR(ISNUMBER(FIND(" m ",Table2[[#This Row],[loc?]])),ISNUMBER(FIND(" mm ",Table2[[#This Row],[loc?]])))</f>
        <v>0</v>
      </c>
      <c r="Q2681" s="6" t="b">
        <f>AND(OR(ISNUMBER(FIND(" m ",Table2[[#This Row],[loc?]])),ISNUMBER(FIND(" mm ",Table2[[#This Row],[loc?]]))),SUBSTITUTE(SUBSTITUTE(Table2[[#This Row],[loc?]]," m ","")," mm ","")="")</f>
        <v>0</v>
      </c>
      <c r="R2681" s="36" cm="1">
        <f t="array" ref="R2681">AVERAGE(IF(Table2[[#This Row],[Min_aerobic_1]:[Min_aerobic_2]]="NA",0,Table2[[#This Row],[Min_aerobic_1]:[Min_aerobic_2]]))</f>
        <v>2.069119368481575E-5</v>
      </c>
    </row>
    <row r="2682" spans="1:18" x14ac:dyDescent="0.35">
      <c r="A2682" s="4" t="s">
        <v>7928</v>
      </c>
      <c r="B2682" s="4" t="s">
        <v>7929</v>
      </c>
      <c r="C2682" s="4" t="s">
        <v>7930</v>
      </c>
      <c r="D2682" s="6">
        <v>2.0994576633587599E-5</v>
      </c>
      <c r="E2682" s="6">
        <v>1.8423977281192999E-5</v>
      </c>
      <c r="F2682" s="6">
        <v>2.11392172721798E-5</v>
      </c>
      <c r="G2682" s="6">
        <v>2.0912684803236099E-5</v>
      </c>
      <c r="H2682" s="6">
        <v>1.18969207742516E-5</v>
      </c>
      <c r="I2682" s="6">
        <v>1.13927423421617E-5</v>
      </c>
      <c r="J2682" s="6">
        <v>1.24065933211692E-5</v>
      </c>
      <c r="K2682" s="6">
        <v>1.31227527343405E-5</v>
      </c>
      <c r="L2682" s="6">
        <v>1.36724835805571E-5</v>
      </c>
      <c r="M2682" s="6">
        <v>1.3354808987927499E-5</v>
      </c>
      <c r="N2682" s="4" t="b">
        <f>_xlfn.XLOOKUP(Table2[[#This Row],[Protein]],Table3[name],Table3[subloc_assigned],"")&lt;&gt;""</f>
        <v>0</v>
      </c>
      <c r="O2682" s="6" t="str" cm="1">
        <f t="array" ref="O2682">IF(Table2[[#This Row],[modeled?]]," "&amp;_xlfn.TEXTJOIN(" ",FALSE,_xlfn._xlws.FILTER(Table3[subloc_assigned],Table3[name]=Table2[[#This Row],[Protein]],""))&amp;" ","")</f>
        <v/>
      </c>
      <c r="P2682" s="6" t="b">
        <f>OR(ISNUMBER(FIND(" m ",Table2[[#This Row],[loc?]])),ISNUMBER(FIND(" mm ",Table2[[#This Row],[loc?]])))</f>
        <v>0</v>
      </c>
      <c r="Q2682" s="6" t="b">
        <f>AND(OR(ISNUMBER(FIND(" m ",Table2[[#This Row],[loc?]])),ISNUMBER(FIND(" mm ",Table2[[#This Row],[loc?]]))),SUBSTITUTE(SUBSTITUTE(Table2[[#This Row],[loc?]]," m ","")," mm ","")="")</f>
        <v>0</v>
      </c>
      <c r="R2682" s="36" cm="1">
        <f t="array" ref="R2682">AVERAGE(IF(Table2[[#This Row],[Min_aerobic_1]:[Min_aerobic_2]]="NA",0,Table2[[#This Row],[Min_aerobic_1]:[Min_aerobic_2]]))</f>
        <v>1.9709276957390301E-5</v>
      </c>
    </row>
    <row r="2683" spans="1:18" x14ac:dyDescent="0.35">
      <c r="A2683" s="4" t="s">
        <v>7931</v>
      </c>
      <c r="B2683" s="4" t="s">
        <v>7932</v>
      </c>
      <c r="C2683" s="4" t="s">
        <v>7933</v>
      </c>
      <c r="D2683" s="6">
        <v>1.9285542451179101E-5</v>
      </c>
      <c r="E2683" s="6">
        <v>1.56636985827655E-5</v>
      </c>
      <c r="F2683" s="6">
        <v>2.38556517450935E-5</v>
      </c>
      <c r="G2683" s="6">
        <v>2.4330553688609501E-5</v>
      </c>
      <c r="H2683" s="6">
        <v>1.36463513818148E-5</v>
      </c>
      <c r="I2683" s="6">
        <v>1.3574464890528901E-5</v>
      </c>
      <c r="J2683" s="6">
        <v>1.3851577930081401E-5</v>
      </c>
      <c r="K2683" s="6">
        <v>1.5107094629877E-5</v>
      </c>
      <c r="L2683" s="6">
        <v>1.58313268989033E-5</v>
      </c>
      <c r="M2683" s="6">
        <v>1.5692975266453701E-5</v>
      </c>
      <c r="N2683" s="4" t="b">
        <f>_xlfn.XLOOKUP(Table2[[#This Row],[Protein]],Table3[name],Table3[subloc_assigned],"")&lt;&gt;""</f>
        <v>0</v>
      </c>
      <c r="O2683" s="6" t="str" cm="1">
        <f t="array" ref="O2683">IF(Table2[[#This Row],[modeled?]]," "&amp;_xlfn.TEXTJOIN(" ",FALSE,_xlfn._xlws.FILTER(Table3[subloc_assigned],Table3[name]=Table2[[#This Row],[Protein]],""))&amp;" ","")</f>
        <v/>
      </c>
      <c r="P2683" s="6" t="b">
        <f>OR(ISNUMBER(FIND(" m ",Table2[[#This Row],[loc?]])),ISNUMBER(FIND(" mm ",Table2[[#This Row],[loc?]])))</f>
        <v>0</v>
      </c>
      <c r="Q2683" s="6" t="b">
        <f>AND(OR(ISNUMBER(FIND(" m ",Table2[[#This Row],[loc?]])),ISNUMBER(FIND(" mm ",Table2[[#This Row],[loc?]]))),SUBSTITUTE(SUBSTITUTE(Table2[[#This Row],[loc?]]," m ","")," mm ","")="")</f>
        <v>0</v>
      </c>
      <c r="R2683" s="36" cm="1">
        <f t="array" ref="R2683">AVERAGE(IF(Table2[[#This Row],[Min_aerobic_1]:[Min_aerobic_2]]="NA",0,Table2[[#This Row],[Min_aerobic_1]:[Min_aerobic_2]]))</f>
        <v>1.74746205169723E-5</v>
      </c>
    </row>
    <row r="2684" spans="1:18" x14ac:dyDescent="0.35">
      <c r="A2684" s="4" t="s">
        <v>7934</v>
      </c>
      <c r="B2684" s="4" t="s">
        <v>7935</v>
      </c>
      <c r="C2684" s="4" t="s">
        <v>7936</v>
      </c>
      <c r="D2684" s="4">
        <v>2.7259433282686202E-4</v>
      </c>
      <c r="E2684" s="4">
        <v>2.8082911079824798E-4</v>
      </c>
      <c r="F2684" s="4">
        <v>3.2252559114808198E-4</v>
      </c>
      <c r="G2684" s="4">
        <v>3.2544121361068198E-4</v>
      </c>
      <c r="H2684" s="6">
        <v>5.6118319445396703E-5</v>
      </c>
      <c r="I2684" s="6">
        <v>6.8981035799388799E-5</v>
      </c>
      <c r="J2684" s="6">
        <v>7.3087555414715495E-5</v>
      </c>
      <c r="K2684" s="6">
        <v>7.2019456371773898E-5</v>
      </c>
      <c r="L2684" s="6">
        <v>7.6873331919053502E-5</v>
      </c>
      <c r="M2684" s="6">
        <v>8.4144294029081897E-5</v>
      </c>
      <c r="N2684" s="4" t="b">
        <f>_xlfn.XLOOKUP(Table2[[#This Row],[Protein]],Table3[name],Table3[subloc_assigned],"")&lt;&gt;""</f>
        <v>1</v>
      </c>
      <c r="O2684" s="6" t="str" cm="1">
        <f t="array" ref="O2684">IF(Table2[[#This Row],[modeled?]]," "&amp;_xlfn.TEXTJOIN(" ",FALSE,_xlfn._xlws.FILTER(Table3[subloc_assigned],Table3[name]=Table2[[#This Row],[Protein]],""))&amp;" ","")</f>
        <v xml:space="preserve"> mm </v>
      </c>
      <c r="P2684" s="6" t="b">
        <f>OR(ISNUMBER(FIND(" m ",Table2[[#This Row],[loc?]])),ISNUMBER(FIND(" mm ",Table2[[#This Row],[loc?]])))</f>
        <v>1</v>
      </c>
      <c r="Q2684" s="6" t="b">
        <f>AND(OR(ISNUMBER(FIND(" m ",Table2[[#This Row],[loc?]])),ISNUMBER(FIND(" mm ",Table2[[#This Row],[loc?]]))),SUBSTITUTE(SUBSTITUTE(Table2[[#This Row],[loc?]]," m ","")," mm ","")="")</f>
        <v>1</v>
      </c>
      <c r="R2684" s="36" cm="1">
        <f t="array" ref="R2684">AVERAGE(IF(Table2[[#This Row],[Min_aerobic_1]:[Min_aerobic_2]]="NA",0,Table2[[#This Row],[Min_aerobic_1]:[Min_aerobic_2]]))</f>
        <v>2.76711721812555E-4</v>
      </c>
    </row>
    <row r="2685" spans="1:18" x14ac:dyDescent="0.35">
      <c r="A2685" s="4" t="s">
        <v>7937</v>
      </c>
      <c r="B2685" s="4" t="s">
        <v>7938</v>
      </c>
      <c r="C2685" s="4" t="s">
        <v>7939</v>
      </c>
      <c r="D2685" s="6">
        <v>2.57721175615498E-5</v>
      </c>
      <c r="E2685" s="6">
        <v>2.8620035922571599E-5</v>
      </c>
      <c r="F2685" s="6">
        <v>2.95410781815677E-5</v>
      </c>
      <c r="G2685" s="6">
        <v>2.6239741655929E-5</v>
      </c>
      <c r="H2685" s="6">
        <v>2.6705791662457E-5</v>
      </c>
      <c r="I2685" s="6">
        <v>2.6864942366625501E-5</v>
      </c>
      <c r="J2685" s="6">
        <v>2.97933937409825E-5</v>
      </c>
      <c r="K2685" s="6">
        <v>3.2345718390699599E-5</v>
      </c>
      <c r="L2685" s="6">
        <v>3.5489735215846698E-5</v>
      </c>
      <c r="M2685" s="6">
        <v>3.4051152892194398E-5</v>
      </c>
      <c r="N2685" s="4" t="b">
        <f>_xlfn.XLOOKUP(Table2[[#This Row],[Protein]],Table3[name],Table3[subloc_assigned],"")&lt;&gt;""</f>
        <v>0</v>
      </c>
      <c r="O2685" s="6" t="str" cm="1">
        <f t="array" ref="O2685">IF(Table2[[#This Row],[modeled?]]," "&amp;_xlfn.TEXTJOIN(" ",FALSE,_xlfn._xlws.FILTER(Table3[subloc_assigned],Table3[name]=Table2[[#This Row],[Protein]],""))&amp;" ","")</f>
        <v/>
      </c>
      <c r="P2685" s="6" t="b">
        <f>OR(ISNUMBER(FIND(" m ",Table2[[#This Row],[loc?]])),ISNUMBER(FIND(" mm ",Table2[[#This Row],[loc?]])))</f>
        <v>0</v>
      </c>
      <c r="Q2685" s="6" t="b">
        <f>AND(OR(ISNUMBER(FIND(" m ",Table2[[#This Row],[loc?]])),ISNUMBER(FIND(" mm ",Table2[[#This Row],[loc?]]))),SUBSTITUTE(SUBSTITUTE(Table2[[#This Row],[loc?]]," m ","")," mm ","")="")</f>
        <v>0</v>
      </c>
      <c r="R2685" s="36" cm="1">
        <f t="array" ref="R2685">AVERAGE(IF(Table2[[#This Row],[Min_aerobic_1]:[Min_aerobic_2]]="NA",0,Table2[[#This Row],[Min_aerobic_1]:[Min_aerobic_2]]))</f>
        <v>2.7196076742060699E-5</v>
      </c>
    </row>
    <row r="2686" spans="1:18" x14ac:dyDescent="0.35">
      <c r="A2686" s="4" t="s">
        <v>7940</v>
      </c>
      <c r="B2686" s="4" t="s">
        <v>7941</v>
      </c>
      <c r="C2686" s="4" t="s">
        <v>7942</v>
      </c>
      <c r="D2686" s="6">
        <v>2.1375865219017801E-5</v>
      </c>
      <c r="E2686" s="6">
        <v>1.83209002993967E-5</v>
      </c>
      <c r="F2686" s="6">
        <v>2.3620617784949198E-5</v>
      </c>
      <c r="G2686" s="6">
        <v>2.44193525397831E-5</v>
      </c>
      <c r="H2686" s="6">
        <v>1.6625510919778901E-5</v>
      </c>
      <c r="I2686" s="6">
        <v>1.6915122413645199E-5</v>
      </c>
      <c r="J2686" s="6">
        <v>1.7477849798745799E-5</v>
      </c>
      <c r="K2686" s="6">
        <v>1.91342552131417E-5</v>
      </c>
      <c r="L2686" s="6">
        <v>2.08507195413648E-5</v>
      </c>
      <c r="M2686" s="6">
        <v>2.0497451359426299E-5</v>
      </c>
      <c r="N2686" s="4" t="b">
        <f>_xlfn.XLOOKUP(Table2[[#This Row],[Protein]],Table3[name],Table3[subloc_assigned],"")&lt;&gt;""</f>
        <v>0</v>
      </c>
      <c r="O2686" s="6" t="str" cm="1">
        <f t="array" ref="O2686">IF(Table2[[#This Row],[modeled?]]," "&amp;_xlfn.TEXTJOIN(" ",FALSE,_xlfn._xlws.FILTER(Table3[subloc_assigned],Table3[name]=Table2[[#This Row],[Protein]],""))&amp;" ","")</f>
        <v/>
      </c>
      <c r="P2686" s="6" t="b">
        <f>OR(ISNUMBER(FIND(" m ",Table2[[#This Row],[loc?]])),ISNUMBER(FIND(" mm ",Table2[[#This Row],[loc?]])))</f>
        <v>0</v>
      </c>
      <c r="Q2686" s="6" t="b">
        <f>AND(OR(ISNUMBER(FIND(" m ",Table2[[#This Row],[loc?]])),ISNUMBER(FIND(" mm ",Table2[[#This Row],[loc?]]))),SUBSTITUTE(SUBSTITUTE(Table2[[#This Row],[loc?]]," m ","")," mm ","")="")</f>
        <v>0</v>
      </c>
      <c r="R2686" s="36" cm="1">
        <f t="array" ref="R2686">AVERAGE(IF(Table2[[#This Row],[Min_aerobic_1]:[Min_aerobic_2]]="NA",0,Table2[[#This Row],[Min_aerobic_1]:[Min_aerobic_2]]))</f>
        <v>1.9848382759207251E-5</v>
      </c>
    </row>
    <row r="2687" spans="1:18" x14ac:dyDescent="0.35">
      <c r="A2687" s="4" t="s">
        <v>7943</v>
      </c>
      <c r="B2687" s="4" t="s">
        <v>7944</v>
      </c>
      <c r="C2687" s="4" t="s">
        <v>7945</v>
      </c>
      <c r="D2687" s="4">
        <v>1.02816989667435E-4</v>
      </c>
      <c r="E2687" s="6">
        <v>8.3562902629061905E-5</v>
      </c>
      <c r="F2687" s="4">
        <v>1.11578491730976E-4</v>
      </c>
      <c r="G2687" s="4">
        <v>1.13421809208313E-4</v>
      </c>
      <c r="H2687" s="6">
        <v>8.3752737035985907E-5</v>
      </c>
      <c r="I2687" s="6">
        <v>8.2910975444504294E-5</v>
      </c>
      <c r="J2687" s="6">
        <v>8.4779717543389299E-5</v>
      </c>
      <c r="K2687" s="6">
        <v>9.4455515993116496E-5</v>
      </c>
      <c r="L2687" s="4">
        <v>1.0146955301608501E-4</v>
      </c>
      <c r="M2687" s="6">
        <v>9.9055366661460098E-5</v>
      </c>
      <c r="N2687" s="4" t="b">
        <f>_xlfn.XLOOKUP(Table2[[#This Row],[Protein]],Table3[name],Table3[subloc_assigned],"")&lt;&gt;""</f>
        <v>0</v>
      </c>
      <c r="O2687" s="6" t="str" cm="1">
        <f t="array" ref="O2687">IF(Table2[[#This Row],[modeled?]]," "&amp;_xlfn.TEXTJOIN(" ",FALSE,_xlfn._xlws.FILTER(Table3[subloc_assigned],Table3[name]=Table2[[#This Row],[Protein]],""))&amp;" ","")</f>
        <v/>
      </c>
      <c r="P2687" s="6" t="b">
        <f>OR(ISNUMBER(FIND(" m ",Table2[[#This Row],[loc?]])),ISNUMBER(FIND(" mm ",Table2[[#This Row],[loc?]])))</f>
        <v>0</v>
      </c>
      <c r="Q2687" s="6" t="b">
        <f>AND(OR(ISNUMBER(FIND(" m ",Table2[[#This Row],[loc?]])),ISNUMBER(FIND(" mm ",Table2[[#This Row],[loc?]]))),SUBSTITUTE(SUBSTITUTE(Table2[[#This Row],[loc?]]," m ","")," mm ","")="")</f>
        <v>0</v>
      </c>
      <c r="R2687" s="36" cm="1">
        <f t="array" ref="R2687">AVERAGE(IF(Table2[[#This Row],[Min_aerobic_1]:[Min_aerobic_2]]="NA",0,Table2[[#This Row],[Min_aerobic_1]:[Min_aerobic_2]]))</f>
        <v>9.3189946148248458E-5</v>
      </c>
    </row>
    <row r="2688" spans="1:18" x14ac:dyDescent="0.35">
      <c r="A2688" s="4" t="s">
        <v>7946</v>
      </c>
      <c r="B2688" s="4" t="s">
        <v>7947</v>
      </c>
      <c r="C2688" s="4" t="s">
        <v>7948</v>
      </c>
      <c r="D2688" s="6">
        <v>6.6468607274792994E-5</v>
      </c>
      <c r="E2688" s="6">
        <v>7.7084635288227998E-5</v>
      </c>
      <c r="F2688" s="6">
        <v>7.2364264445995701E-5</v>
      </c>
      <c r="G2688" s="6">
        <v>7.7764390238822996E-5</v>
      </c>
      <c r="H2688" s="6">
        <v>3.6892545062350498E-5</v>
      </c>
      <c r="I2688" s="6">
        <v>3.7461322810759703E-5</v>
      </c>
      <c r="J2688" s="6">
        <v>3.8140462794341401E-5</v>
      </c>
      <c r="K2688" s="6">
        <v>4.0604112293488601E-5</v>
      </c>
      <c r="L2688" s="6">
        <v>4.4358313339226098E-5</v>
      </c>
      <c r="M2688" s="6">
        <v>4.5436121613517403E-5</v>
      </c>
      <c r="N2688" s="4" t="b">
        <f>_xlfn.XLOOKUP(Table2[[#This Row],[Protein]],Table3[name],Table3[subloc_assigned],"")&lt;&gt;""</f>
        <v>0</v>
      </c>
      <c r="O2688" s="6" t="str" cm="1">
        <f t="array" ref="O2688">IF(Table2[[#This Row],[modeled?]]," "&amp;_xlfn.TEXTJOIN(" ",FALSE,_xlfn._xlws.FILTER(Table3[subloc_assigned],Table3[name]=Table2[[#This Row],[Protein]],""))&amp;" ","")</f>
        <v/>
      </c>
      <c r="P2688" s="6" t="b">
        <f>OR(ISNUMBER(FIND(" m ",Table2[[#This Row],[loc?]])),ISNUMBER(FIND(" mm ",Table2[[#This Row],[loc?]])))</f>
        <v>0</v>
      </c>
      <c r="Q2688" s="6" t="b">
        <f>AND(OR(ISNUMBER(FIND(" m ",Table2[[#This Row],[loc?]])),ISNUMBER(FIND(" mm ",Table2[[#This Row],[loc?]]))),SUBSTITUTE(SUBSTITUTE(Table2[[#This Row],[loc?]]," m ","")," mm ","")="")</f>
        <v>0</v>
      </c>
      <c r="R2688" s="36" cm="1">
        <f t="array" ref="R2688">AVERAGE(IF(Table2[[#This Row],[Min_aerobic_1]:[Min_aerobic_2]]="NA",0,Table2[[#This Row],[Min_aerobic_1]:[Min_aerobic_2]]))</f>
        <v>7.1776621281510489E-5</v>
      </c>
    </row>
    <row r="2689" spans="1:18" x14ac:dyDescent="0.35">
      <c r="A2689" s="4" t="s">
        <v>7949</v>
      </c>
      <c r="B2689" s="4" t="s">
        <v>7950</v>
      </c>
      <c r="C2689" s="4" t="s">
        <v>7951</v>
      </c>
      <c r="D2689" s="4">
        <v>5.4205893079703298E-4</v>
      </c>
      <c r="E2689" s="4">
        <v>5.5164445712952001E-4</v>
      </c>
      <c r="F2689" s="4">
        <v>6.6493697431430098E-4</v>
      </c>
      <c r="G2689" s="4">
        <v>6.4255796866969403E-4</v>
      </c>
      <c r="H2689" s="4">
        <v>8.5883744953975296E-4</v>
      </c>
      <c r="I2689" s="4">
        <v>8.10723596631407E-4</v>
      </c>
      <c r="J2689" s="4">
        <v>8.5036745740285505E-4</v>
      </c>
      <c r="K2689" s="4">
        <v>7.2759112391635697E-4</v>
      </c>
      <c r="L2689" s="4">
        <v>7.9706665795811803E-4</v>
      </c>
      <c r="M2689" s="4">
        <v>8.0712531499294797E-4</v>
      </c>
      <c r="N2689" s="4" t="b">
        <f>_xlfn.XLOOKUP(Table2[[#This Row],[Protein]],Table3[name],Table3[subloc_assigned],"")&lt;&gt;""</f>
        <v>1</v>
      </c>
      <c r="O2689" s="6" t="str" cm="1">
        <f t="array" ref="O2689">IF(Table2[[#This Row],[modeled?]]," "&amp;_xlfn.TEXTJOIN(" ",FALSE,_xlfn._xlws.FILTER(Table3[subloc_assigned],Table3[name]=Table2[[#This Row],[Protein]],""))&amp;" ","")</f>
        <v xml:space="preserve"> c </v>
      </c>
      <c r="P2689" s="6" t="b">
        <f>OR(ISNUMBER(FIND(" m ",Table2[[#This Row],[loc?]])),ISNUMBER(FIND(" mm ",Table2[[#This Row],[loc?]])))</f>
        <v>0</v>
      </c>
      <c r="Q2689" s="6" t="b">
        <f>AND(OR(ISNUMBER(FIND(" m ",Table2[[#This Row],[loc?]])),ISNUMBER(FIND(" mm ",Table2[[#This Row],[loc?]]))),SUBSTITUTE(SUBSTITUTE(Table2[[#This Row],[loc?]]," m ","")," mm ","")="")</f>
        <v>0</v>
      </c>
      <c r="R2689" s="36" cm="1">
        <f t="array" ref="R2689">AVERAGE(IF(Table2[[#This Row],[Min_aerobic_1]:[Min_aerobic_2]]="NA",0,Table2[[#This Row],[Min_aerobic_1]:[Min_aerobic_2]]))</f>
        <v>5.4685169396327649E-4</v>
      </c>
    </row>
    <row r="2690" spans="1:18" x14ac:dyDescent="0.35">
      <c r="A2690" s="4" t="s">
        <v>7952</v>
      </c>
      <c r="B2690" s="4" t="s">
        <v>7953</v>
      </c>
      <c r="C2690" s="4" t="s">
        <v>7954</v>
      </c>
      <c r="D2690" s="6">
        <v>6.3071184386510502E-5</v>
      </c>
      <c r="E2690" s="6">
        <v>5.9931119230297503E-5</v>
      </c>
      <c r="F2690" s="6">
        <v>5.4829603888014999E-5</v>
      </c>
      <c r="G2690" s="6">
        <v>5.5517056530061099E-5</v>
      </c>
      <c r="H2690" s="6">
        <v>5.8524808480102897E-5</v>
      </c>
      <c r="I2690" s="6">
        <v>5.79500745188628E-5</v>
      </c>
      <c r="J2690" s="6">
        <v>6.3379906828553103E-5</v>
      </c>
      <c r="K2690" s="6">
        <v>6.1328352863310504E-5</v>
      </c>
      <c r="L2690" s="6">
        <v>6.3649998946497597E-5</v>
      </c>
      <c r="M2690" s="6">
        <v>6.3101966869282599E-5</v>
      </c>
      <c r="N2690" s="4" t="b">
        <f>_xlfn.XLOOKUP(Table2[[#This Row],[Protein]],Table3[name],Table3[subloc_assigned],"")&lt;&gt;""</f>
        <v>0</v>
      </c>
      <c r="O2690" s="6" t="str" cm="1">
        <f t="array" ref="O2690">IF(Table2[[#This Row],[modeled?]]," "&amp;_xlfn.TEXTJOIN(" ",FALSE,_xlfn._xlws.FILTER(Table3[subloc_assigned],Table3[name]=Table2[[#This Row],[Protein]],""))&amp;" ","")</f>
        <v/>
      </c>
      <c r="P2690" s="6" t="b">
        <f>OR(ISNUMBER(FIND(" m ",Table2[[#This Row],[loc?]])),ISNUMBER(FIND(" mm ",Table2[[#This Row],[loc?]])))</f>
        <v>0</v>
      </c>
      <c r="Q2690" s="6" t="b">
        <f>AND(OR(ISNUMBER(FIND(" m ",Table2[[#This Row],[loc?]])),ISNUMBER(FIND(" mm ",Table2[[#This Row],[loc?]]))),SUBSTITUTE(SUBSTITUTE(Table2[[#This Row],[loc?]]," m ","")," mm ","")="")</f>
        <v>0</v>
      </c>
      <c r="R2690" s="36" cm="1">
        <f t="array" ref="R2690">AVERAGE(IF(Table2[[#This Row],[Min_aerobic_1]:[Min_aerobic_2]]="NA",0,Table2[[#This Row],[Min_aerobic_1]:[Min_aerobic_2]]))</f>
        <v>6.1501151808404002E-5</v>
      </c>
    </row>
    <row r="2691" spans="1:18" x14ac:dyDescent="0.35">
      <c r="A2691" s="4" t="s">
        <v>7955</v>
      </c>
      <c r="B2691" s="4" t="s">
        <v>7956</v>
      </c>
      <c r="C2691" s="4" t="s">
        <v>7957</v>
      </c>
      <c r="D2691" s="4" t="s">
        <v>19</v>
      </c>
      <c r="E2691" s="4" t="s">
        <v>19</v>
      </c>
      <c r="F2691" s="4" t="s">
        <v>19</v>
      </c>
      <c r="G2691" s="4" t="s">
        <v>19</v>
      </c>
      <c r="H2691" s="6">
        <v>6.2846002545784001E-6</v>
      </c>
      <c r="I2691" s="6">
        <v>5.9397255864148E-6</v>
      </c>
      <c r="J2691" s="6">
        <v>6.3626346193222996E-6</v>
      </c>
      <c r="K2691" s="6">
        <v>6.7877057972025696E-6</v>
      </c>
      <c r="L2691" s="6">
        <v>7.2241910944340098E-6</v>
      </c>
      <c r="M2691" s="6">
        <v>7.0595301419328601E-6</v>
      </c>
      <c r="N2691" s="4" t="b">
        <f>_xlfn.XLOOKUP(Table2[[#This Row],[Protein]],Table3[name],Table3[subloc_assigned],"")&lt;&gt;""</f>
        <v>0</v>
      </c>
      <c r="O2691" s="6" t="str" cm="1">
        <f t="array" ref="O2691">IF(Table2[[#This Row],[modeled?]]," "&amp;_xlfn.TEXTJOIN(" ",FALSE,_xlfn._xlws.FILTER(Table3[subloc_assigned],Table3[name]=Table2[[#This Row],[Protein]],""))&amp;" ","")</f>
        <v/>
      </c>
      <c r="P2691" s="6" t="b">
        <f>OR(ISNUMBER(FIND(" m ",Table2[[#This Row],[loc?]])),ISNUMBER(FIND(" mm ",Table2[[#This Row],[loc?]])))</f>
        <v>0</v>
      </c>
      <c r="Q2691" s="6" t="b">
        <f>AND(OR(ISNUMBER(FIND(" m ",Table2[[#This Row],[loc?]])),ISNUMBER(FIND(" mm ",Table2[[#This Row],[loc?]]))),SUBSTITUTE(SUBSTITUTE(Table2[[#This Row],[loc?]]," m ","")," mm ","")="")</f>
        <v>0</v>
      </c>
      <c r="R2691" s="36" cm="1">
        <f t="array" ref="R2691">AVERAGE(IF(Table2[[#This Row],[Min_aerobic_1]:[Min_aerobic_2]]="NA",0,Table2[[#This Row],[Min_aerobic_1]:[Min_aerobic_2]]))</f>
        <v>0</v>
      </c>
    </row>
    <row r="2692" spans="1:18" x14ac:dyDescent="0.35">
      <c r="A2692" s="4" t="s">
        <v>7958</v>
      </c>
      <c r="B2692" s="4" t="s">
        <v>7959</v>
      </c>
      <c r="C2692" s="4" t="s">
        <v>7960</v>
      </c>
      <c r="D2692" s="6">
        <v>1.8882452455079499E-5</v>
      </c>
      <c r="E2692" s="6">
        <v>2.1815725004254301E-5</v>
      </c>
      <c r="F2692" s="6">
        <v>1.8365896750643998E-5</v>
      </c>
      <c r="G2692" s="6">
        <v>1.8242342237694099E-5</v>
      </c>
      <c r="H2692" s="6">
        <v>7.13642947046447E-6</v>
      </c>
      <c r="I2692" s="6">
        <v>7.08857579485683E-6</v>
      </c>
      <c r="J2692" s="6">
        <v>7.8476553499370895E-6</v>
      </c>
      <c r="K2692" s="6">
        <v>8.1012533588174895E-6</v>
      </c>
      <c r="L2692" s="6">
        <v>8.4099637570213898E-6</v>
      </c>
      <c r="M2692" s="6">
        <v>8.2801383366939799E-6</v>
      </c>
      <c r="N2692" s="4" t="b">
        <f>_xlfn.XLOOKUP(Table2[[#This Row],[Protein]],Table3[name],Table3[subloc_assigned],"")&lt;&gt;""</f>
        <v>0</v>
      </c>
      <c r="O2692" s="6" t="str" cm="1">
        <f t="array" ref="O2692">IF(Table2[[#This Row],[modeled?]]," "&amp;_xlfn.TEXTJOIN(" ",FALSE,_xlfn._xlws.FILTER(Table3[subloc_assigned],Table3[name]=Table2[[#This Row],[Protein]],""))&amp;" ","")</f>
        <v/>
      </c>
      <c r="P2692" s="6" t="b">
        <f>OR(ISNUMBER(FIND(" m ",Table2[[#This Row],[loc?]])),ISNUMBER(FIND(" mm ",Table2[[#This Row],[loc?]])))</f>
        <v>0</v>
      </c>
      <c r="Q2692" s="6" t="b">
        <f>AND(OR(ISNUMBER(FIND(" m ",Table2[[#This Row],[loc?]])),ISNUMBER(FIND(" mm ",Table2[[#This Row],[loc?]]))),SUBSTITUTE(SUBSTITUTE(Table2[[#This Row],[loc?]]," m ","")," mm ","")="")</f>
        <v>0</v>
      </c>
      <c r="R2692" s="36" cm="1">
        <f t="array" ref="R2692">AVERAGE(IF(Table2[[#This Row],[Min_aerobic_1]:[Min_aerobic_2]]="NA",0,Table2[[#This Row],[Min_aerobic_1]:[Min_aerobic_2]]))</f>
        <v>2.0349088729666902E-5</v>
      </c>
    </row>
    <row r="2693" spans="1:18" x14ac:dyDescent="0.35">
      <c r="A2693" s="4" t="s">
        <v>7961</v>
      </c>
      <c r="B2693" s="4" t="s">
        <v>7962</v>
      </c>
      <c r="C2693" s="4" t="s">
        <v>7963</v>
      </c>
      <c r="D2693" s="6">
        <v>3.8899617545037698E-5</v>
      </c>
      <c r="E2693" s="6">
        <v>3.4138463454475999E-5</v>
      </c>
      <c r="F2693" s="6">
        <v>4.5832294319507497E-5</v>
      </c>
      <c r="G2693" s="6">
        <v>4.3687581575643699E-5</v>
      </c>
      <c r="H2693" s="6">
        <v>5.3007651250813398E-5</v>
      </c>
      <c r="I2693" s="6">
        <v>5.3696251222784501E-5</v>
      </c>
      <c r="J2693" s="6">
        <v>5.57687141530647E-5</v>
      </c>
      <c r="K2693" s="6">
        <v>6.6652283441291107E-5</v>
      </c>
      <c r="L2693" s="6">
        <v>7.2020640164032994E-5</v>
      </c>
      <c r="M2693" s="6">
        <v>7.0129843435593996E-5</v>
      </c>
      <c r="N2693" s="4" t="b">
        <f>_xlfn.XLOOKUP(Table2[[#This Row],[Protein]],Table3[name],Table3[subloc_assigned],"")&lt;&gt;""</f>
        <v>0</v>
      </c>
      <c r="O2693" s="6" t="str" cm="1">
        <f t="array" ref="O2693">IF(Table2[[#This Row],[modeled?]]," "&amp;_xlfn.TEXTJOIN(" ",FALSE,_xlfn._xlws.FILTER(Table3[subloc_assigned],Table3[name]=Table2[[#This Row],[Protein]],""))&amp;" ","")</f>
        <v/>
      </c>
      <c r="P2693" s="6" t="b">
        <f>OR(ISNUMBER(FIND(" m ",Table2[[#This Row],[loc?]])),ISNUMBER(FIND(" mm ",Table2[[#This Row],[loc?]])))</f>
        <v>0</v>
      </c>
      <c r="Q2693" s="6" t="b">
        <f>AND(OR(ISNUMBER(FIND(" m ",Table2[[#This Row],[loc?]])),ISNUMBER(FIND(" mm ",Table2[[#This Row],[loc?]]))),SUBSTITUTE(SUBSTITUTE(Table2[[#This Row],[loc?]]," m ","")," mm ","")="")</f>
        <v>0</v>
      </c>
      <c r="R2693" s="36" cm="1">
        <f t="array" ref="R2693">AVERAGE(IF(Table2[[#This Row],[Min_aerobic_1]:[Min_aerobic_2]]="NA",0,Table2[[#This Row],[Min_aerobic_1]:[Min_aerobic_2]]))</f>
        <v>3.6519040499756849E-5</v>
      </c>
    </row>
    <row r="2694" spans="1:18" x14ac:dyDescent="0.35">
      <c r="A2694" s="4" t="s">
        <v>7964</v>
      </c>
      <c r="B2694" s="4" t="s">
        <v>7965</v>
      </c>
      <c r="C2694" s="4" t="s">
        <v>7966</v>
      </c>
      <c r="D2694" s="6">
        <v>2.4400206088971701E-5</v>
      </c>
      <c r="E2694" s="6">
        <v>2.2764925077222199E-5</v>
      </c>
      <c r="F2694" s="6">
        <v>2.95095053713462E-5</v>
      </c>
      <c r="G2694" s="6">
        <v>2.8083428437542902E-5</v>
      </c>
      <c r="H2694" s="6">
        <v>2.1243935353113501E-5</v>
      </c>
      <c r="I2694" s="6">
        <v>2.0308646609197402E-5</v>
      </c>
      <c r="J2694" s="6">
        <v>2.24323311281543E-5</v>
      </c>
      <c r="K2694" s="6">
        <v>2.22935369523284E-5</v>
      </c>
      <c r="L2694" s="6">
        <v>2.2859494438144401E-5</v>
      </c>
      <c r="M2694" s="6">
        <v>2.3737653462398501E-5</v>
      </c>
      <c r="N2694" s="4" t="b">
        <f>_xlfn.XLOOKUP(Table2[[#This Row],[Protein]],Table3[name],Table3[subloc_assigned],"")&lt;&gt;""</f>
        <v>0</v>
      </c>
      <c r="O2694" s="6" t="str" cm="1">
        <f t="array" ref="O2694">IF(Table2[[#This Row],[modeled?]]," "&amp;_xlfn.TEXTJOIN(" ",FALSE,_xlfn._xlws.FILTER(Table3[subloc_assigned],Table3[name]=Table2[[#This Row],[Protein]],""))&amp;" ","")</f>
        <v/>
      </c>
      <c r="P2694" s="6" t="b">
        <f>OR(ISNUMBER(FIND(" m ",Table2[[#This Row],[loc?]])),ISNUMBER(FIND(" mm ",Table2[[#This Row],[loc?]])))</f>
        <v>0</v>
      </c>
      <c r="Q2694" s="6" t="b">
        <f>AND(OR(ISNUMBER(FIND(" m ",Table2[[#This Row],[loc?]])),ISNUMBER(FIND(" mm ",Table2[[#This Row],[loc?]]))),SUBSTITUTE(SUBSTITUTE(Table2[[#This Row],[loc?]]," m ","")," mm ","")="")</f>
        <v>0</v>
      </c>
      <c r="R2694" s="36" cm="1">
        <f t="array" ref="R2694">AVERAGE(IF(Table2[[#This Row],[Min_aerobic_1]:[Min_aerobic_2]]="NA",0,Table2[[#This Row],[Min_aerobic_1]:[Min_aerobic_2]]))</f>
        <v>2.358256558309695E-5</v>
      </c>
    </row>
    <row r="2695" spans="1:18" x14ac:dyDescent="0.35">
      <c r="A2695" s="4" t="s">
        <v>7967</v>
      </c>
      <c r="B2695" s="4" t="s">
        <v>7968</v>
      </c>
      <c r="C2695" s="4" t="s">
        <v>7969</v>
      </c>
      <c r="D2695" s="6">
        <v>6.7846420950440103E-6</v>
      </c>
      <c r="E2695" s="6">
        <v>6.3021926466415904E-6</v>
      </c>
      <c r="F2695" s="6">
        <v>7.7629918315939494E-6</v>
      </c>
      <c r="G2695" s="6">
        <v>7.4432713301956497E-6</v>
      </c>
      <c r="H2695" s="6">
        <v>2.4689175687887401E-6</v>
      </c>
      <c r="I2695" s="6">
        <v>2.4371595920924199E-6</v>
      </c>
      <c r="J2695" s="6">
        <v>2.5054140698044E-6</v>
      </c>
      <c r="K2695" s="6">
        <v>2.5001058397873202E-6</v>
      </c>
      <c r="L2695" s="6">
        <v>2.6568538287510101E-6</v>
      </c>
      <c r="M2695" s="6">
        <v>2.6241172515902401E-6</v>
      </c>
      <c r="N2695" s="4" t="b">
        <f>_xlfn.XLOOKUP(Table2[[#This Row],[Protein]],Table3[name],Table3[subloc_assigned],"")&lt;&gt;""</f>
        <v>0</v>
      </c>
      <c r="O2695" s="6" t="str" cm="1">
        <f t="array" ref="O2695">IF(Table2[[#This Row],[modeled?]]," "&amp;_xlfn.TEXTJOIN(" ",FALSE,_xlfn._xlws.FILTER(Table3[subloc_assigned],Table3[name]=Table2[[#This Row],[Protein]],""))&amp;" ","")</f>
        <v/>
      </c>
      <c r="P2695" s="6" t="b">
        <f>OR(ISNUMBER(FIND(" m ",Table2[[#This Row],[loc?]])),ISNUMBER(FIND(" mm ",Table2[[#This Row],[loc?]])))</f>
        <v>0</v>
      </c>
      <c r="Q2695" s="6" t="b">
        <f>AND(OR(ISNUMBER(FIND(" m ",Table2[[#This Row],[loc?]])),ISNUMBER(FIND(" mm ",Table2[[#This Row],[loc?]]))),SUBSTITUTE(SUBSTITUTE(Table2[[#This Row],[loc?]]," m ","")," mm ","")="")</f>
        <v>0</v>
      </c>
      <c r="R2695" s="36" cm="1">
        <f t="array" ref="R2695">AVERAGE(IF(Table2[[#This Row],[Min_aerobic_1]:[Min_aerobic_2]]="NA",0,Table2[[#This Row],[Min_aerobic_1]:[Min_aerobic_2]]))</f>
        <v>6.5434173708428003E-6</v>
      </c>
    </row>
    <row r="2696" spans="1:18" x14ac:dyDescent="0.35">
      <c r="A2696" s="4" t="s">
        <v>7970</v>
      </c>
      <c r="B2696" s="4" t="s">
        <v>7971</v>
      </c>
      <c r="C2696" s="4" t="s">
        <v>7972</v>
      </c>
      <c r="D2696" s="6">
        <v>2.4630321811895398E-6</v>
      </c>
      <c r="E2696" s="6">
        <v>2.1286044165321601E-6</v>
      </c>
      <c r="F2696" s="6">
        <v>1.8454931933585801E-6</v>
      </c>
      <c r="G2696" s="6">
        <v>1.7850675000870601E-6</v>
      </c>
      <c r="H2696" s="6">
        <v>2.8772713020613199E-6</v>
      </c>
      <c r="I2696" s="6">
        <v>2.83157190308486E-6</v>
      </c>
      <c r="J2696" s="6">
        <v>2.9744369270481802E-6</v>
      </c>
      <c r="K2696" s="6">
        <v>1.9758082212904801E-6</v>
      </c>
      <c r="L2696" s="6">
        <v>2.2961676268039099E-6</v>
      </c>
      <c r="M2696" s="6">
        <v>2.4548716345127199E-6</v>
      </c>
      <c r="N2696" s="4" t="b">
        <f>_xlfn.XLOOKUP(Table2[[#This Row],[Protein]],Table3[name],Table3[subloc_assigned],"")&lt;&gt;""</f>
        <v>0</v>
      </c>
      <c r="O2696" s="6" t="str" cm="1">
        <f t="array" ref="O2696">IF(Table2[[#This Row],[modeled?]]," "&amp;_xlfn.TEXTJOIN(" ",FALSE,_xlfn._xlws.FILTER(Table3[subloc_assigned],Table3[name]=Table2[[#This Row],[Protein]],""))&amp;" ","")</f>
        <v/>
      </c>
      <c r="P2696" s="6" t="b">
        <f>OR(ISNUMBER(FIND(" m ",Table2[[#This Row],[loc?]])),ISNUMBER(FIND(" mm ",Table2[[#This Row],[loc?]])))</f>
        <v>0</v>
      </c>
      <c r="Q2696" s="6" t="b">
        <f>AND(OR(ISNUMBER(FIND(" m ",Table2[[#This Row],[loc?]])),ISNUMBER(FIND(" mm ",Table2[[#This Row],[loc?]]))),SUBSTITUTE(SUBSTITUTE(Table2[[#This Row],[loc?]]," m ","")," mm ","")="")</f>
        <v>0</v>
      </c>
      <c r="R2696" s="36" cm="1">
        <f t="array" ref="R2696">AVERAGE(IF(Table2[[#This Row],[Min_aerobic_1]:[Min_aerobic_2]]="NA",0,Table2[[#This Row],[Min_aerobic_1]:[Min_aerobic_2]]))</f>
        <v>2.29581829886085E-6</v>
      </c>
    </row>
    <row r="2697" spans="1:18" x14ac:dyDescent="0.35">
      <c r="A2697" s="4" t="s">
        <v>7973</v>
      </c>
      <c r="B2697" s="4" t="s">
        <v>7974</v>
      </c>
      <c r="C2697" s="4" t="s">
        <v>7975</v>
      </c>
      <c r="D2697" s="6">
        <v>1.2475018635937399E-5</v>
      </c>
      <c r="E2697" s="6">
        <v>1.0652343315242401E-5</v>
      </c>
      <c r="F2697" s="6">
        <v>1.32364732042473E-5</v>
      </c>
      <c r="G2697" s="6">
        <v>1.3162943598618501E-5</v>
      </c>
      <c r="H2697" s="6">
        <v>1.57012992073967E-5</v>
      </c>
      <c r="I2697" s="6">
        <v>1.5639866025363801E-5</v>
      </c>
      <c r="J2697" s="6">
        <v>1.6518082478712499E-5</v>
      </c>
      <c r="K2697" s="6">
        <v>1.60578535469741E-5</v>
      </c>
      <c r="L2697" s="6">
        <v>1.77291632298775E-5</v>
      </c>
      <c r="M2697" s="6">
        <v>1.7898761628750499E-5</v>
      </c>
      <c r="N2697" s="4" t="b">
        <f>_xlfn.XLOOKUP(Table2[[#This Row],[Protein]],Table3[name],Table3[subloc_assigned],"")&lt;&gt;""</f>
        <v>0</v>
      </c>
      <c r="O2697" s="6" t="str" cm="1">
        <f t="array" ref="O2697">IF(Table2[[#This Row],[modeled?]]," "&amp;_xlfn.TEXTJOIN(" ",FALSE,_xlfn._xlws.FILTER(Table3[subloc_assigned],Table3[name]=Table2[[#This Row],[Protein]],""))&amp;" ","")</f>
        <v/>
      </c>
      <c r="P2697" s="6" t="b">
        <f>OR(ISNUMBER(FIND(" m ",Table2[[#This Row],[loc?]])),ISNUMBER(FIND(" mm ",Table2[[#This Row],[loc?]])))</f>
        <v>0</v>
      </c>
      <c r="Q2697" s="6" t="b">
        <f>AND(OR(ISNUMBER(FIND(" m ",Table2[[#This Row],[loc?]])),ISNUMBER(FIND(" mm ",Table2[[#This Row],[loc?]]))),SUBSTITUTE(SUBSTITUTE(Table2[[#This Row],[loc?]]," m ","")," mm ","")="")</f>
        <v>0</v>
      </c>
      <c r="R2697" s="36" cm="1">
        <f t="array" ref="R2697">AVERAGE(IF(Table2[[#This Row],[Min_aerobic_1]:[Min_aerobic_2]]="NA",0,Table2[[#This Row],[Min_aerobic_1]:[Min_aerobic_2]]))</f>
        <v>1.15636809755899E-5</v>
      </c>
    </row>
    <row r="2698" spans="1:18" x14ac:dyDescent="0.35">
      <c r="A2698" s="4" t="s">
        <v>7976</v>
      </c>
      <c r="B2698" s="4" t="s">
        <v>7977</v>
      </c>
      <c r="C2698" s="4" t="s">
        <v>7978</v>
      </c>
      <c r="D2698" s="6">
        <v>2.2258811945040901E-5</v>
      </c>
      <c r="E2698" s="6">
        <v>2.39315780179422E-5</v>
      </c>
      <c r="F2698" s="6">
        <v>2.3920834187948601E-5</v>
      </c>
      <c r="G2698" s="6">
        <v>2.43902495041404E-5</v>
      </c>
      <c r="H2698" s="6">
        <v>8.7813674329373096E-5</v>
      </c>
      <c r="I2698" s="6">
        <v>9.2737823068673103E-5</v>
      </c>
      <c r="J2698" s="6">
        <v>9.1994652845709798E-5</v>
      </c>
      <c r="K2698" s="6">
        <v>9.9466482127555706E-5</v>
      </c>
      <c r="L2698" s="4">
        <v>1.06010516229097E-4</v>
      </c>
      <c r="M2698" s="4">
        <v>1.02670247861955E-4</v>
      </c>
      <c r="N2698" s="4" t="b">
        <f>_xlfn.XLOOKUP(Table2[[#This Row],[Protein]],Table3[name],Table3[subloc_assigned],"")&lt;&gt;""</f>
        <v>0</v>
      </c>
      <c r="O2698" s="6" t="str" cm="1">
        <f t="array" ref="O2698">IF(Table2[[#This Row],[modeled?]]," "&amp;_xlfn.TEXTJOIN(" ",FALSE,_xlfn._xlws.FILTER(Table3[subloc_assigned],Table3[name]=Table2[[#This Row],[Protein]],""))&amp;" ","")</f>
        <v/>
      </c>
      <c r="P2698" s="6" t="b">
        <f>OR(ISNUMBER(FIND(" m ",Table2[[#This Row],[loc?]])),ISNUMBER(FIND(" mm ",Table2[[#This Row],[loc?]])))</f>
        <v>0</v>
      </c>
      <c r="Q2698" s="6" t="b">
        <f>AND(OR(ISNUMBER(FIND(" m ",Table2[[#This Row],[loc?]])),ISNUMBER(FIND(" mm ",Table2[[#This Row],[loc?]]))),SUBSTITUTE(SUBSTITUTE(Table2[[#This Row],[loc?]]," m ","")," mm ","")="")</f>
        <v>0</v>
      </c>
      <c r="R2698" s="36" cm="1">
        <f t="array" ref="R2698">AVERAGE(IF(Table2[[#This Row],[Min_aerobic_1]:[Min_aerobic_2]]="NA",0,Table2[[#This Row],[Min_aerobic_1]:[Min_aerobic_2]]))</f>
        <v>2.3095194981491553E-5</v>
      </c>
    </row>
    <row r="2699" spans="1:18" x14ac:dyDescent="0.35">
      <c r="A2699" s="4" t="s">
        <v>7979</v>
      </c>
      <c r="B2699" s="4" t="s">
        <v>7980</v>
      </c>
      <c r="C2699" s="4" t="s">
        <v>7981</v>
      </c>
      <c r="D2699" s="6">
        <v>5.3119539033680698E-5</v>
      </c>
      <c r="E2699" s="6">
        <v>8.8332891062486906E-5</v>
      </c>
      <c r="F2699" s="6">
        <v>7.7108207467846499E-5</v>
      </c>
      <c r="G2699" s="6">
        <v>9.0208870770606202E-5</v>
      </c>
      <c r="H2699" s="6">
        <v>3.0832398298057397E-5</v>
      </c>
      <c r="I2699" s="6">
        <v>3.6484304744513897E-5</v>
      </c>
      <c r="J2699" s="6">
        <v>3.55050763637183E-5</v>
      </c>
      <c r="K2699" s="6">
        <v>4.2047463780303298E-5</v>
      </c>
      <c r="L2699" s="6">
        <v>4.1503160904107E-5</v>
      </c>
      <c r="M2699" s="6">
        <v>4.0954127891553997E-5</v>
      </c>
      <c r="N2699" s="4" t="b">
        <f>_xlfn.XLOOKUP(Table2[[#This Row],[Protein]],Table3[name],Table3[subloc_assigned],"")&lt;&gt;""</f>
        <v>1</v>
      </c>
      <c r="O2699" s="6" t="str" cm="1">
        <f t="array" ref="O2699">IF(Table2[[#This Row],[modeled?]]," "&amp;_xlfn.TEXTJOIN(" ",FALSE,_xlfn._xlws.FILTER(Table3[subloc_assigned],Table3[name]=Table2[[#This Row],[Protein]],""))&amp;" ","")</f>
        <v xml:space="preserve"> mm </v>
      </c>
      <c r="P2699" s="6" t="b">
        <f>OR(ISNUMBER(FIND(" m ",Table2[[#This Row],[loc?]])),ISNUMBER(FIND(" mm ",Table2[[#This Row],[loc?]])))</f>
        <v>1</v>
      </c>
      <c r="Q2699" s="6" t="b">
        <f>AND(OR(ISNUMBER(FIND(" m ",Table2[[#This Row],[loc?]])),ISNUMBER(FIND(" mm ",Table2[[#This Row],[loc?]]))),SUBSTITUTE(SUBSTITUTE(Table2[[#This Row],[loc?]]," m ","")," mm ","")="")</f>
        <v>1</v>
      </c>
      <c r="R2699" s="36" cm="1">
        <f t="array" ref="R2699">AVERAGE(IF(Table2[[#This Row],[Min_aerobic_1]:[Min_aerobic_2]]="NA",0,Table2[[#This Row],[Min_aerobic_1]:[Min_aerobic_2]]))</f>
        <v>7.0726215048083806E-5</v>
      </c>
    </row>
    <row r="2700" spans="1:18" x14ac:dyDescent="0.35">
      <c r="A2700" s="4" t="s">
        <v>7982</v>
      </c>
      <c r="B2700" s="4" t="s">
        <v>7983</v>
      </c>
      <c r="C2700" s="4" t="s">
        <v>7984</v>
      </c>
      <c r="D2700" s="4">
        <v>1.08607643068969E-4</v>
      </c>
      <c r="E2700" s="4">
        <v>1.04809390242707E-4</v>
      </c>
      <c r="F2700" s="4">
        <v>1.1309891772011399E-4</v>
      </c>
      <c r="G2700" s="4">
        <v>1.1733485021707501E-4</v>
      </c>
      <c r="H2700" s="4">
        <v>1.27483960008508E-4</v>
      </c>
      <c r="I2700" s="4">
        <v>1.15639166351028E-4</v>
      </c>
      <c r="J2700" s="4">
        <v>1.22336820441467E-4</v>
      </c>
      <c r="K2700" s="4">
        <v>1.18422889033797E-4</v>
      </c>
      <c r="L2700" s="4">
        <v>1.2491937423321701E-4</v>
      </c>
      <c r="M2700" s="4">
        <v>1.21940502083802E-4</v>
      </c>
      <c r="N2700" s="4" t="b">
        <f>_xlfn.XLOOKUP(Table2[[#This Row],[Protein]],Table3[name],Table3[subloc_assigned],"")&lt;&gt;""</f>
        <v>1</v>
      </c>
      <c r="O2700" s="6" t="str" cm="1">
        <f t="array" ref="O2700">IF(Table2[[#This Row],[modeled?]]," "&amp;_xlfn.TEXTJOIN(" ",FALSE,_xlfn._xlws.FILTER(Table3[subloc_assigned],Table3[name]=Table2[[#This Row],[Protein]],""))&amp;" ","")</f>
        <v xml:space="preserve"> c </v>
      </c>
      <c r="P2700" s="6" t="b">
        <f>OR(ISNUMBER(FIND(" m ",Table2[[#This Row],[loc?]])),ISNUMBER(FIND(" mm ",Table2[[#This Row],[loc?]])))</f>
        <v>0</v>
      </c>
      <c r="Q2700" s="6" t="b">
        <f>AND(OR(ISNUMBER(FIND(" m ",Table2[[#This Row],[loc?]])),ISNUMBER(FIND(" mm ",Table2[[#This Row],[loc?]]))),SUBSTITUTE(SUBSTITUTE(Table2[[#This Row],[loc?]]," m ","")," mm ","")="")</f>
        <v>0</v>
      </c>
      <c r="R2700" s="36" cm="1">
        <f t="array" ref="R2700">AVERAGE(IF(Table2[[#This Row],[Min_aerobic_1]:[Min_aerobic_2]]="NA",0,Table2[[#This Row],[Min_aerobic_1]:[Min_aerobic_2]]))</f>
        <v>1.0670851665583799E-4</v>
      </c>
    </row>
    <row r="2701" spans="1:18" x14ac:dyDescent="0.35">
      <c r="A2701" s="4" t="s">
        <v>7985</v>
      </c>
      <c r="B2701" s="4" t="s">
        <v>7986</v>
      </c>
      <c r="C2701" s="4" t="s">
        <v>7987</v>
      </c>
      <c r="D2701" s="6">
        <v>5.2713053409790796E-6</v>
      </c>
      <c r="E2701" s="6">
        <v>5.7275485812951899E-6</v>
      </c>
      <c r="F2701" s="6">
        <v>6.2353879660476399E-6</v>
      </c>
      <c r="G2701" s="6">
        <v>5.6297724002002798E-6</v>
      </c>
      <c r="H2701" s="6">
        <v>1.01755382093334E-5</v>
      </c>
      <c r="I2701" s="6">
        <v>1.0090778130256899E-5</v>
      </c>
      <c r="J2701" s="6">
        <v>1.0126046504781399E-5</v>
      </c>
      <c r="K2701" s="6">
        <v>9.3721931826948701E-6</v>
      </c>
      <c r="L2701" s="6">
        <v>1.0243128014108699E-5</v>
      </c>
      <c r="M2701" s="6">
        <v>1.0093704746724701E-5</v>
      </c>
      <c r="N2701" s="4" t="b">
        <f>_xlfn.XLOOKUP(Table2[[#This Row],[Protein]],Table3[name],Table3[subloc_assigned],"")&lt;&gt;""</f>
        <v>0</v>
      </c>
      <c r="O2701" s="6" t="str" cm="1">
        <f t="array" ref="O2701">IF(Table2[[#This Row],[modeled?]]," "&amp;_xlfn.TEXTJOIN(" ",FALSE,_xlfn._xlws.FILTER(Table3[subloc_assigned],Table3[name]=Table2[[#This Row],[Protein]],""))&amp;" ","")</f>
        <v/>
      </c>
      <c r="P2701" s="6" t="b">
        <f>OR(ISNUMBER(FIND(" m ",Table2[[#This Row],[loc?]])),ISNUMBER(FIND(" mm ",Table2[[#This Row],[loc?]])))</f>
        <v>0</v>
      </c>
      <c r="Q2701" s="6" t="b">
        <f>AND(OR(ISNUMBER(FIND(" m ",Table2[[#This Row],[loc?]])),ISNUMBER(FIND(" mm ",Table2[[#This Row],[loc?]]))),SUBSTITUTE(SUBSTITUTE(Table2[[#This Row],[loc?]]," m ","")," mm ","")="")</f>
        <v>0</v>
      </c>
      <c r="R2701" s="36" cm="1">
        <f t="array" ref="R2701">AVERAGE(IF(Table2[[#This Row],[Min_aerobic_1]:[Min_aerobic_2]]="NA",0,Table2[[#This Row],[Min_aerobic_1]:[Min_aerobic_2]]))</f>
        <v>5.4994269611371347E-6</v>
      </c>
    </row>
    <row r="2702" spans="1:18" x14ac:dyDescent="0.35">
      <c r="A2702" s="4" t="s">
        <v>7988</v>
      </c>
      <c r="B2702" s="4" t="s">
        <v>7989</v>
      </c>
      <c r="C2702" s="4" t="s">
        <v>7990</v>
      </c>
      <c r="D2702" s="6">
        <v>5.1222013611431401E-6</v>
      </c>
      <c r="E2702" s="6">
        <v>6.5674297782767598E-6</v>
      </c>
      <c r="F2702" s="6">
        <v>6.3312978307277798E-6</v>
      </c>
      <c r="G2702" s="6">
        <v>6.2894320393711302E-6</v>
      </c>
      <c r="H2702" s="6">
        <v>2.8620436387034998E-6</v>
      </c>
      <c r="I2702" s="6">
        <v>2.86508950636329E-6</v>
      </c>
      <c r="J2702" s="6">
        <v>3.0122749404699001E-6</v>
      </c>
      <c r="K2702" s="6">
        <v>2.75584431764644E-6</v>
      </c>
      <c r="L2702" s="6">
        <v>3.1585120962942501E-6</v>
      </c>
      <c r="M2702" s="6">
        <v>3.3325008309111501E-6</v>
      </c>
      <c r="N2702" s="4" t="b">
        <f>_xlfn.XLOOKUP(Table2[[#This Row],[Protein]],Table3[name],Table3[subloc_assigned],"")&lt;&gt;""</f>
        <v>0</v>
      </c>
      <c r="O2702" s="6" t="str" cm="1">
        <f t="array" ref="O2702">IF(Table2[[#This Row],[modeled?]]," "&amp;_xlfn.TEXTJOIN(" ",FALSE,_xlfn._xlws.FILTER(Table3[subloc_assigned],Table3[name]=Table2[[#This Row],[Protein]],""))&amp;" ","")</f>
        <v/>
      </c>
      <c r="P2702" s="6" t="b">
        <f>OR(ISNUMBER(FIND(" m ",Table2[[#This Row],[loc?]])),ISNUMBER(FIND(" mm ",Table2[[#This Row],[loc?]])))</f>
        <v>0</v>
      </c>
      <c r="Q2702" s="6" t="b">
        <f>AND(OR(ISNUMBER(FIND(" m ",Table2[[#This Row],[loc?]])),ISNUMBER(FIND(" mm ",Table2[[#This Row],[loc?]]))),SUBSTITUTE(SUBSTITUTE(Table2[[#This Row],[loc?]]," m ","")," mm ","")="")</f>
        <v>0</v>
      </c>
      <c r="R2702" s="36" cm="1">
        <f t="array" ref="R2702">AVERAGE(IF(Table2[[#This Row],[Min_aerobic_1]:[Min_aerobic_2]]="NA",0,Table2[[#This Row],[Min_aerobic_1]:[Min_aerobic_2]]))</f>
        <v>5.8448155697099504E-6</v>
      </c>
    </row>
    <row r="2703" spans="1:18" x14ac:dyDescent="0.35">
      <c r="A2703" s="4" t="s">
        <v>7991</v>
      </c>
      <c r="B2703" s="4" t="s">
        <v>7992</v>
      </c>
      <c r="C2703" s="4" t="s">
        <v>7993</v>
      </c>
      <c r="D2703" s="6">
        <v>8.9221451388043397E-6</v>
      </c>
      <c r="E2703" s="6">
        <v>8.7700874368503006E-6</v>
      </c>
      <c r="F2703" s="6">
        <v>1.0233403672389699E-5</v>
      </c>
      <c r="G2703" s="6">
        <v>9.6524400251995694E-6</v>
      </c>
      <c r="H2703" s="6">
        <v>1.4218497405020601E-5</v>
      </c>
      <c r="I2703" s="6">
        <v>1.3944735920309999E-5</v>
      </c>
      <c r="J2703" s="6">
        <v>1.52374585234259E-5</v>
      </c>
      <c r="K2703" s="6">
        <v>1.6036969788725501E-5</v>
      </c>
      <c r="L2703" s="6">
        <v>1.7321549856705E-5</v>
      </c>
      <c r="M2703" s="6">
        <v>1.5278975133639199E-5</v>
      </c>
      <c r="N2703" s="4" t="b">
        <f>_xlfn.XLOOKUP(Table2[[#This Row],[Protein]],Table3[name],Table3[subloc_assigned],"")&lt;&gt;""</f>
        <v>0</v>
      </c>
      <c r="O2703" s="6" t="str" cm="1">
        <f t="array" ref="O2703">IF(Table2[[#This Row],[modeled?]]," "&amp;_xlfn.TEXTJOIN(" ",FALSE,_xlfn._xlws.FILTER(Table3[subloc_assigned],Table3[name]=Table2[[#This Row],[Protein]],""))&amp;" ","")</f>
        <v/>
      </c>
      <c r="P2703" s="6" t="b">
        <f>OR(ISNUMBER(FIND(" m ",Table2[[#This Row],[loc?]])),ISNUMBER(FIND(" mm ",Table2[[#This Row],[loc?]])))</f>
        <v>0</v>
      </c>
      <c r="Q2703" s="6" t="b">
        <f>AND(OR(ISNUMBER(FIND(" m ",Table2[[#This Row],[loc?]])),ISNUMBER(FIND(" mm ",Table2[[#This Row],[loc?]]))),SUBSTITUTE(SUBSTITUTE(Table2[[#This Row],[loc?]]," m ","")," mm ","")="")</f>
        <v>0</v>
      </c>
      <c r="R2703" s="36" cm="1">
        <f t="array" ref="R2703">AVERAGE(IF(Table2[[#This Row],[Min_aerobic_1]:[Min_aerobic_2]]="NA",0,Table2[[#This Row],[Min_aerobic_1]:[Min_aerobic_2]]))</f>
        <v>8.8461162878273202E-6</v>
      </c>
    </row>
    <row r="2704" spans="1:18" x14ac:dyDescent="0.35">
      <c r="A2704" s="4" t="s">
        <v>7994</v>
      </c>
      <c r="B2704" s="4" t="s">
        <v>7995</v>
      </c>
      <c r="C2704" s="4" t="s">
        <v>7996</v>
      </c>
      <c r="D2704" s="6">
        <v>1.37249007181527E-5</v>
      </c>
      <c r="E2704" s="6">
        <v>1.19680161986857E-5</v>
      </c>
      <c r="F2704" s="6">
        <v>1.5783519718179199E-5</v>
      </c>
      <c r="G2704" s="6">
        <v>1.55771251256225E-5</v>
      </c>
      <c r="H2704" s="6">
        <v>2.0416024972279799E-6</v>
      </c>
      <c r="I2704" s="6">
        <v>1.8443653167297399E-6</v>
      </c>
      <c r="J2704" s="6">
        <v>2.0233227908080602E-6</v>
      </c>
      <c r="K2704" s="6">
        <v>1.8848406351055399E-6</v>
      </c>
      <c r="L2704" s="6">
        <v>2.1186943344318599E-6</v>
      </c>
      <c r="M2704" s="6">
        <v>1.89886246567741E-6</v>
      </c>
      <c r="N2704" s="4" t="b">
        <f>_xlfn.XLOOKUP(Table2[[#This Row],[Protein]],Table3[name],Table3[subloc_assigned],"")&lt;&gt;""</f>
        <v>1</v>
      </c>
      <c r="O2704" s="6" t="str" cm="1">
        <f t="array" ref="O2704">IF(Table2[[#This Row],[modeled?]]," "&amp;_xlfn.TEXTJOIN(" ",FALSE,_xlfn._xlws.FILTER(Table3[subloc_assigned],Table3[name]=Table2[[#This Row],[Protein]],""))&amp;" ","")</f>
        <v xml:space="preserve"> mm </v>
      </c>
      <c r="P2704" s="6" t="b">
        <f>OR(ISNUMBER(FIND(" m ",Table2[[#This Row],[loc?]])),ISNUMBER(FIND(" mm ",Table2[[#This Row],[loc?]])))</f>
        <v>1</v>
      </c>
      <c r="Q2704" s="6" t="b">
        <f>AND(OR(ISNUMBER(FIND(" m ",Table2[[#This Row],[loc?]])),ISNUMBER(FIND(" mm ",Table2[[#This Row],[loc?]]))),SUBSTITUTE(SUBSTITUTE(Table2[[#This Row],[loc?]]," m ","")," mm ","")="")</f>
        <v>1</v>
      </c>
      <c r="R2704" s="36" cm="1">
        <f t="array" ref="R2704">AVERAGE(IF(Table2[[#This Row],[Min_aerobic_1]:[Min_aerobic_2]]="NA",0,Table2[[#This Row],[Min_aerobic_1]:[Min_aerobic_2]]))</f>
        <v>1.28464584584192E-5</v>
      </c>
    </row>
    <row r="2705" spans="1:18" x14ac:dyDescent="0.35">
      <c r="A2705" s="4" t="s">
        <v>7997</v>
      </c>
      <c r="B2705" s="4" t="s">
        <v>7998</v>
      </c>
      <c r="C2705" s="4" t="s">
        <v>7999</v>
      </c>
      <c r="D2705" s="4" t="s">
        <v>19</v>
      </c>
      <c r="E2705" s="4" t="s">
        <v>19</v>
      </c>
      <c r="F2705" s="4" t="s">
        <v>19</v>
      </c>
      <c r="G2705" s="4" t="s">
        <v>19</v>
      </c>
      <c r="H2705" s="6">
        <v>1.9909963936144301E-6</v>
      </c>
      <c r="I2705" s="6">
        <v>1.9656682095240998E-6</v>
      </c>
      <c r="J2705" s="6">
        <v>1.9883621734358601E-6</v>
      </c>
      <c r="K2705" s="6">
        <v>2.2004343990833299E-6</v>
      </c>
      <c r="L2705" s="6">
        <v>2.2748094325113099E-6</v>
      </c>
      <c r="M2705" s="6">
        <v>2.1532627732522999E-6</v>
      </c>
      <c r="N2705" s="4" t="b">
        <f>_xlfn.XLOOKUP(Table2[[#This Row],[Protein]],Table3[name],Table3[subloc_assigned],"")&lt;&gt;""</f>
        <v>0</v>
      </c>
      <c r="O2705" s="6" t="str" cm="1">
        <f t="array" ref="O2705">IF(Table2[[#This Row],[modeled?]]," "&amp;_xlfn.TEXTJOIN(" ",FALSE,_xlfn._xlws.FILTER(Table3[subloc_assigned],Table3[name]=Table2[[#This Row],[Protein]],""))&amp;" ","")</f>
        <v/>
      </c>
      <c r="P2705" s="6" t="b">
        <f>OR(ISNUMBER(FIND(" m ",Table2[[#This Row],[loc?]])),ISNUMBER(FIND(" mm ",Table2[[#This Row],[loc?]])))</f>
        <v>0</v>
      </c>
      <c r="Q2705" s="6" t="b">
        <f>AND(OR(ISNUMBER(FIND(" m ",Table2[[#This Row],[loc?]])),ISNUMBER(FIND(" mm ",Table2[[#This Row],[loc?]]))),SUBSTITUTE(SUBSTITUTE(Table2[[#This Row],[loc?]]," m ","")," mm ","")="")</f>
        <v>0</v>
      </c>
      <c r="R2705" s="36" cm="1">
        <f t="array" ref="R2705">AVERAGE(IF(Table2[[#This Row],[Min_aerobic_1]:[Min_aerobic_2]]="NA",0,Table2[[#This Row],[Min_aerobic_1]:[Min_aerobic_2]]))</f>
        <v>0</v>
      </c>
    </row>
    <row r="2706" spans="1:18" x14ac:dyDescent="0.35">
      <c r="A2706" s="4" t="s">
        <v>8000</v>
      </c>
      <c r="B2706" s="4" t="s">
        <v>8001</v>
      </c>
      <c r="C2706" s="4" t="s">
        <v>8002</v>
      </c>
      <c r="D2706" s="4">
        <v>3.2936390641974899E-3</v>
      </c>
      <c r="E2706" s="4">
        <v>3.1658363241909701E-3</v>
      </c>
      <c r="F2706" s="4">
        <v>4.1978973947745897E-3</v>
      </c>
      <c r="G2706" s="4">
        <v>4.1846058974424304E-3</v>
      </c>
      <c r="H2706" s="4">
        <v>3.1885787622781998E-3</v>
      </c>
      <c r="I2706" s="4">
        <v>3.3383245863013301E-3</v>
      </c>
      <c r="J2706" s="4">
        <v>3.3434042634403701E-3</v>
      </c>
      <c r="K2706" s="4">
        <v>3.74847193509118E-3</v>
      </c>
      <c r="L2706" s="4">
        <v>3.9010007954901199E-3</v>
      </c>
      <c r="M2706" s="4">
        <v>3.9486445027188096E-3</v>
      </c>
      <c r="N2706" s="4" t="b">
        <f>_xlfn.XLOOKUP(Table2[[#This Row],[Protein]],Table3[name],Table3[subloc_assigned],"")&lt;&gt;""</f>
        <v>1</v>
      </c>
      <c r="O2706" s="6" t="str" cm="1">
        <f t="array" ref="O2706">IF(Table2[[#This Row],[modeled?]]," "&amp;_xlfn.TEXTJOIN(" ",FALSE,_xlfn._xlws.FILTER(Table3[subloc_assigned],Table3[name]=Table2[[#This Row],[Protein]],""))&amp;" ","")</f>
        <v xml:space="preserve"> c </v>
      </c>
      <c r="P2706" s="6" t="b">
        <f>OR(ISNUMBER(FIND(" m ",Table2[[#This Row],[loc?]])),ISNUMBER(FIND(" mm ",Table2[[#This Row],[loc?]])))</f>
        <v>0</v>
      </c>
      <c r="Q2706" s="6" t="b">
        <f>AND(OR(ISNUMBER(FIND(" m ",Table2[[#This Row],[loc?]])),ISNUMBER(FIND(" mm ",Table2[[#This Row],[loc?]]))),SUBSTITUTE(SUBSTITUTE(Table2[[#This Row],[loc?]]," m ","")," mm ","")="")</f>
        <v>0</v>
      </c>
      <c r="R2706" s="36" cm="1">
        <f t="array" ref="R2706">AVERAGE(IF(Table2[[#This Row],[Min_aerobic_1]:[Min_aerobic_2]]="NA",0,Table2[[#This Row],[Min_aerobic_1]:[Min_aerobic_2]]))</f>
        <v>3.2297376941942298E-3</v>
      </c>
    </row>
    <row r="2707" spans="1:18" x14ac:dyDescent="0.35">
      <c r="A2707" s="4" t="s">
        <v>8003</v>
      </c>
      <c r="B2707" s="4" t="s">
        <v>8004</v>
      </c>
      <c r="C2707" s="4" t="s">
        <v>8005</v>
      </c>
      <c r="D2707" s="6">
        <v>5.3336803221381103E-5</v>
      </c>
      <c r="E2707" s="6">
        <v>5.0781896737143499E-5</v>
      </c>
      <c r="F2707" s="6">
        <v>6.3477982439796794E-5</v>
      </c>
      <c r="G2707" s="6">
        <v>6.4260712887234106E-5</v>
      </c>
      <c r="H2707" s="6">
        <v>2.10133305782047E-5</v>
      </c>
      <c r="I2707" s="6">
        <v>2.1926873959199301E-5</v>
      </c>
      <c r="J2707" s="6">
        <v>2.1058081640542499E-5</v>
      </c>
      <c r="K2707" s="6">
        <v>2.4945681918047799E-5</v>
      </c>
      <c r="L2707" s="6">
        <v>2.6851283380298899E-5</v>
      </c>
      <c r="M2707" s="6">
        <v>2.6433218941527501E-5</v>
      </c>
      <c r="N2707" s="4" t="b">
        <f>_xlfn.XLOOKUP(Table2[[#This Row],[Protein]],Table3[name],Table3[subloc_assigned],"")&lt;&gt;""</f>
        <v>0</v>
      </c>
      <c r="O2707" s="6" t="str" cm="1">
        <f t="array" ref="O2707">IF(Table2[[#This Row],[modeled?]]," "&amp;_xlfn.TEXTJOIN(" ",FALSE,_xlfn._xlws.FILTER(Table3[subloc_assigned],Table3[name]=Table2[[#This Row],[Protein]],""))&amp;" ","")</f>
        <v/>
      </c>
      <c r="P2707" s="6" t="b">
        <f>OR(ISNUMBER(FIND(" m ",Table2[[#This Row],[loc?]])),ISNUMBER(FIND(" mm ",Table2[[#This Row],[loc?]])))</f>
        <v>0</v>
      </c>
      <c r="Q2707" s="6" t="b">
        <f>AND(OR(ISNUMBER(FIND(" m ",Table2[[#This Row],[loc?]])),ISNUMBER(FIND(" mm ",Table2[[#This Row],[loc?]]))),SUBSTITUTE(SUBSTITUTE(Table2[[#This Row],[loc?]]," m ","")," mm ","")="")</f>
        <v>0</v>
      </c>
      <c r="R2707" s="36" cm="1">
        <f t="array" ref="R2707">AVERAGE(IF(Table2[[#This Row],[Min_aerobic_1]:[Min_aerobic_2]]="NA",0,Table2[[#This Row],[Min_aerobic_1]:[Min_aerobic_2]]))</f>
        <v>5.2059349979262297E-5</v>
      </c>
    </row>
    <row r="2708" spans="1:18" x14ac:dyDescent="0.35">
      <c r="A2708" s="4" t="s">
        <v>8006</v>
      </c>
      <c r="B2708" s="4" t="s">
        <v>8007</v>
      </c>
      <c r="C2708" s="4" t="s">
        <v>8008</v>
      </c>
      <c r="D2708" s="6">
        <v>1.9856700206514299E-5</v>
      </c>
      <c r="E2708" s="6">
        <v>2.1337751110320099E-5</v>
      </c>
      <c r="F2708" s="6">
        <v>2.10617056339281E-5</v>
      </c>
      <c r="G2708" s="6">
        <v>2.0792334353766601E-5</v>
      </c>
      <c r="H2708" s="6">
        <v>1.49443372857289E-5</v>
      </c>
      <c r="I2708" s="6">
        <v>1.4418178983686701E-5</v>
      </c>
      <c r="J2708" s="6">
        <v>1.46373250957158E-5</v>
      </c>
      <c r="K2708" s="6">
        <v>1.6230786883132301E-5</v>
      </c>
      <c r="L2708" s="6">
        <v>1.7047138613767699E-5</v>
      </c>
      <c r="M2708" s="6">
        <v>1.4893217610312E-5</v>
      </c>
      <c r="N2708" s="4" t="b">
        <f>_xlfn.XLOOKUP(Table2[[#This Row],[Protein]],Table3[name],Table3[subloc_assigned],"")&lt;&gt;""</f>
        <v>0</v>
      </c>
      <c r="O2708" s="6" t="str" cm="1">
        <f t="array" ref="O2708">IF(Table2[[#This Row],[modeled?]]," "&amp;_xlfn.TEXTJOIN(" ",FALSE,_xlfn._xlws.FILTER(Table3[subloc_assigned],Table3[name]=Table2[[#This Row],[Protein]],""))&amp;" ","")</f>
        <v/>
      </c>
      <c r="P2708" s="6" t="b">
        <f>OR(ISNUMBER(FIND(" m ",Table2[[#This Row],[loc?]])),ISNUMBER(FIND(" mm ",Table2[[#This Row],[loc?]])))</f>
        <v>0</v>
      </c>
      <c r="Q2708" s="6" t="b">
        <f>AND(OR(ISNUMBER(FIND(" m ",Table2[[#This Row],[loc?]])),ISNUMBER(FIND(" mm ",Table2[[#This Row],[loc?]]))),SUBSTITUTE(SUBSTITUTE(Table2[[#This Row],[loc?]]," m ","")," mm ","")="")</f>
        <v>0</v>
      </c>
      <c r="R2708" s="36" cm="1">
        <f t="array" ref="R2708">AVERAGE(IF(Table2[[#This Row],[Min_aerobic_1]:[Min_aerobic_2]]="NA",0,Table2[[#This Row],[Min_aerobic_1]:[Min_aerobic_2]]))</f>
        <v>2.0597225658417197E-5</v>
      </c>
    </row>
    <row r="2709" spans="1:18" x14ac:dyDescent="0.35">
      <c r="A2709" s="4" t="s">
        <v>8009</v>
      </c>
      <c r="B2709" s="4" t="s">
        <v>8010</v>
      </c>
      <c r="C2709" s="4" t="s">
        <v>8011</v>
      </c>
      <c r="D2709" s="6">
        <v>9.0851338973061197E-5</v>
      </c>
      <c r="E2709" s="6">
        <v>8.3369248431388695E-5</v>
      </c>
      <c r="F2709" s="4">
        <v>1.10778869286737E-4</v>
      </c>
      <c r="G2709" s="4">
        <v>1.1676011315392501E-4</v>
      </c>
      <c r="H2709" s="6">
        <v>3.3891689709432102E-5</v>
      </c>
      <c r="I2709" s="6">
        <v>3.01177266051222E-5</v>
      </c>
      <c r="J2709" s="6">
        <v>3.2321136161718603E-5</v>
      </c>
      <c r="K2709" s="6">
        <v>3.7299042642324401E-5</v>
      </c>
      <c r="L2709" s="6">
        <v>3.8071305900284197E-5</v>
      </c>
      <c r="M2709" s="6">
        <v>3.4995996388094698E-5</v>
      </c>
      <c r="N2709" s="4" t="b">
        <f>_xlfn.XLOOKUP(Table2[[#This Row],[Protein]],Table3[name],Table3[subloc_assigned],"")&lt;&gt;""</f>
        <v>1</v>
      </c>
      <c r="O2709" s="6" t="str" cm="1">
        <f t="array" ref="O2709">IF(Table2[[#This Row],[modeled?]]," "&amp;_xlfn.TEXTJOIN(" ",FALSE,_xlfn._xlws.FILTER(Table3[subloc_assigned],Table3[name]=Table2[[#This Row],[Protein]],""))&amp;" ","")</f>
        <v xml:space="preserve"> m </v>
      </c>
      <c r="P2709" s="6" t="b">
        <f>OR(ISNUMBER(FIND(" m ",Table2[[#This Row],[loc?]])),ISNUMBER(FIND(" mm ",Table2[[#This Row],[loc?]])))</f>
        <v>1</v>
      </c>
      <c r="Q2709" s="6" t="b">
        <f>AND(OR(ISNUMBER(FIND(" m ",Table2[[#This Row],[loc?]])),ISNUMBER(FIND(" mm ",Table2[[#This Row],[loc?]]))),SUBSTITUTE(SUBSTITUTE(Table2[[#This Row],[loc?]]," m ","")," mm ","")="")</f>
        <v>1</v>
      </c>
      <c r="R2709" s="36" cm="1">
        <f t="array" ref="R2709">AVERAGE(IF(Table2[[#This Row],[Min_aerobic_1]:[Min_aerobic_2]]="NA",0,Table2[[#This Row],[Min_aerobic_1]:[Min_aerobic_2]]))</f>
        <v>8.7110293702224946E-5</v>
      </c>
    </row>
    <row r="2710" spans="1:18" x14ac:dyDescent="0.35">
      <c r="A2710" s="4" t="s">
        <v>8012</v>
      </c>
      <c r="B2710" s="4" t="s">
        <v>8013</v>
      </c>
      <c r="C2710" s="4" t="s">
        <v>8014</v>
      </c>
      <c r="D2710" s="4">
        <v>8.7697431838366501E-4</v>
      </c>
      <c r="E2710" s="4">
        <v>9.3085825791333198E-4</v>
      </c>
      <c r="F2710" s="4">
        <v>1.8924907353927599E-4</v>
      </c>
      <c r="G2710" s="4">
        <v>2.0048252371605E-4</v>
      </c>
      <c r="H2710" s="4">
        <v>7.4622428279157995E-4</v>
      </c>
      <c r="I2710" s="4">
        <v>7.6262470288069304E-4</v>
      </c>
      <c r="J2710" s="4">
        <v>7.9855901755605102E-4</v>
      </c>
      <c r="K2710" s="4">
        <v>1.4891290451158601E-4</v>
      </c>
      <c r="L2710" s="4">
        <v>1.490477322362E-4</v>
      </c>
      <c r="M2710" s="4">
        <v>1.5594055264692001E-4</v>
      </c>
      <c r="N2710" s="4" t="b">
        <f>_xlfn.XLOOKUP(Table2[[#This Row],[Protein]],Table3[name],Table3[subloc_assigned],"")&lt;&gt;""</f>
        <v>1</v>
      </c>
      <c r="O2710" s="6" t="str" cm="1">
        <f t="array" ref="O2710">IF(Table2[[#This Row],[modeled?]]," "&amp;_xlfn.TEXTJOIN(" ",FALSE,_xlfn._xlws.FILTER(Table3[subloc_assigned],Table3[name]=Table2[[#This Row],[Protein]],""))&amp;" ","")</f>
        <v xml:space="preserve"> m </v>
      </c>
      <c r="P2710" s="6" t="b">
        <f>OR(ISNUMBER(FIND(" m ",Table2[[#This Row],[loc?]])),ISNUMBER(FIND(" mm ",Table2[[#This Row],[loc?]])))</f>
        <v>1</v>
      </c>
      <c r="Q2710" s="6" t="b">
        <f>AND(OR(ISNUMBER(FIND(" m ",Table2[[#This Row],[loc?]])),ISNUMBER(FIND(" mm ",Table2[[#This Row],[loc?]]))),SUBSTITUTE(SUBSTITUTE(Table2[[#This Row],[loc?]]," m ","")," mm ","")="")</f>
        <v>1</v>
      </c>
      <c r="R2710" s="36" cm="1">
        <f t="array" ref="R2710">AVERAGE(IF(Table2[[#This Row],[Min_aerobic_1]:[Min_aerobic_2]]="NA",0,Table2[[#This Row],[Min_aerobic_1]:[Min_aerobic_2]]))</f>
        <v>9.0391628814849849E-4</v>
      </c>
    </row>
    <row r="2711" spans="1:18" x14ac:dyDescent="0.35">
      <c r="A2711" s="4" t="s">
        <v>8015</v>
      </c>
      <c r="B2711" s="4" t="s">
        <v>8016</v>
      </c>
      <c r="C2711" s="4" t="s">
        <v>8017</v>
      </c>
      <c r="D2711" s="6">
        <v>3.57776151004563E-5</v>
      </c>
      <c r="E2711" s="6">
        <v>2.90171946505134E-5</v>
      </c>
      <c r="F2711" s="6">
        <v>3.8331120957161601E-5</v>
      </c>
      <c r="G2711" s="6">
        <v>3.6171777428847599E-5</v>
      </c>
      <c r="H2711" s="6">
        <v>2.41063592541821E-5</v>
      </c>
      <c r="I2711" s="6">
        <v>2.4404723945109201E-5</v>
      </c>
      <c r="J2711" s="6">
        <v>2.5152525419131599E-5</v>
      </c>
      <c r="K2711" s="6">
        <v>2.4929902801468899E-5</v>
      </c>
      <c r="L2711" s="6">
        <v>2.8365742135398701E-5</v>
      </c>
      <c r="M2711" s="6">
        <v>2.8044658901950401E-5</v>
      </c>
      <c r="N2711" s="4" t="b">
        <f>_xlfn.XLOOKUP(Table2[[#This Row],[Protein]],Table3[name],Table3[subloc_assigned],"")&lt;&gt;""</f>
        <v>0</v>
      </c>
      <c r="O2711" s="6" t="str" cm="1">
        <f t="array" ref="O2711">IF(Table2[[#This Row],[modeled?]]," "&amp;_xlfn.TEXTJOIN(" ",FALSE,_xlfn._xlws.FILTER(Table3[subloc_assigned],Table3[name]=Table2[[#This Row],[Protein]],""))&amp;" ","")</f>
        <v/>
      </c>
      <c r="P2711" s="6" t="b">
        <f>OR(ISNUMBER(FIND(" m ",Table2[[#This Row],[loc?]])),ISNUMBER(FIND(" mm ",Table2[[#This Row],[loc?]])))</f>
        <v>0</v>
      </c>
      <c r="Q2711" s="6" t="b">
        <f>AND(OR(ISNUMBER(FIND(" m ",Table2[[#This Row],[loc?]])),ISNUMBER(FIND(" mm ",Table2[[#This Row],[loc?]]))),SUBSTITUTE(SUBSTITUTE(Table2[[#This Row],[loc?]]," m ","")," mm ","")="")</f>
        <v>0</v>
      </c>
      <c r="R2711" s="36" cm="1">
        <f t="array" ref="R2711">AVERAGE(IF(Table2[[#This Row],[Min_aerobic_1]:[Min_aerobic_2]]="NA",0,Table2[[#This Row],[Min_aerobic_1]:[Min_aerobic_2]]))</f>
        <v>3.2397404875484852E-5</v>
      </c>
    </row>
    <row r="2712" spans="1:18" x14ac:dyDescent="0.35">
      <c r="A2712" s="4" t="s">
        <v>8018</v>
      </c>
      <c r="B2712" s="4" t="s">
        <v>8019</v>
      </c>
      <c r="C2712" s="4" t="s">
        <v>8020</v>
      </c>
      <c r="D2712" s="6">
        <v>8.8393157104363298E-7</v>
      </c>
      <c r="E2712" s="6">
        <v>7.0817581742006397E-7</v>
      </c>
      <c r="F2712" s="6">
        <v>1.03955926369432E-6</v>
      </c>
      <c r="G2712" s="6">
        <v>9.1438056054843899E-7</v>
      </c>
      <c r="H2712" s="6">
        <v>5.7584474125938102E-7</v>
      </c>
      <c r="I2712" s="6">
        <v>5.2757517921603205E-7</v>
      </c>
      <c r="J2712" s="6">
        <v>5.5300831166664798E-7</v>
      </c>
      <c r="K2712" s="6">
        <v>6.4097274030199497E-7</v>
      </c>
      <c r="L2712" s="6">
        <v>6.6452803297237497E-7</v>
      </c>
      <c r="M2712" s="6">
        <v>6.2330620154351497E-7</v>
      </c>
      <c r="N2712" s="4" t="b">
        <f>_xlfn.XLOOKUP(Table2[[#This Row],[Protein]],Table3[name],Table3[subloc_assigned],"")&lt;&gt;""</f>
        <v>0</v>
      </c>
      <c r="O2712" s="6" t="str" cm="1">
        <f t="array" ref="O2712">IF(Table2[[#This Row],[modeled?]]," "&amp;_xlfn.TEXTJOIN(" ",FALSE,_xlfn._xlws.FILTER(Table3[subloc_assigned],Table3[name]=Table2[[#This Row],[Protein]],""))&amp;" ","")</f>
        <v/>
      </c>
      <c r="P2712" s="6" t="b">
        <f>OR(ISNUMBER(FIND(" m ",Table2[[#This Row],[loc?]])),ISNUMBER(FIND(" mm ",Table2[[#This Row],[loc?]])))</f>
        <v>0</v>
      </c>
      <c r="Q2712" s="6" t="b">
        <f>AND(OR(ISNUMBER(FIND(" m ",Table2[[#This Row],[loc?]])),ISNUMBER(FIND(" mm ",Table2[[#This Row],[loc?]]))),SUBSTITUTE(SUBSTITUTE(Table2[[#This Row],[loc?]]," m ","")," mm ","")="")</f>
        <v>0</v>
      </c>
      <c r="R2712" s="36" cm="1">
        <f t="array" ref="R2712">AVERAGE(IF(Table2[[#This Row],[Min_aerobic_1]:[Min_aerobic_2]]="NA",0,Table2[[#This Row],[Min_aerobic_1]:[Min_aerobic_2]]))</f>
        <v>7.9605369423184842E-7</v>
      </c>
    </row>
    <row r="2713" spans="1:18" x14ac:dyDescent="0.35">
      <c r="A2713" s="4" t="s">
        <v>8021</v>
      </c>
      <c r="B2713" s="4" t="s">
        <v>8022</v>
      </c>
      <c r="C2713" s="4" t="s">
        <v>8023</v>
      </c>
      <c r="D2713" s="6">
        <v>1.4183644688956401E-5</v>
      </c>
      <c r="E2713" s="6">
        <v>1.3765235757924601E-5</v>
      </c>
      <c r="F2713" s="6">
        <v>1.57420245534963E-5</v>
      </c>
      <c r="G2713" s="6">
        <v>1.46119945676338E-5</v>
      </c>
      <c r="H2713" s="6">
        <v>3.20602945285145E-5</v>
      </c>
      <c r="I2713" s="6">
        <v>3.3067050645508302E-5</v>
      </c>
      <c r="J2713" s="6">
        <v>3.3067317282738799E-5</v>
      </c>
      <c r="K2713" s="6">
        <v>3.7406537763296703E-5</v>
      </c>
      <c r="L2713" s="6">
        <v>3.9366795988968703E-5</v>
      </c>
      <c r="M2713" s="6">
        <v>3.9021602098397403E-5</v>
      </c>
      <c r="N2713" s="4" t="b">
        <f>_xlfn.XLOOKUP(Table2[[#This Row],[Protein]],Table3[name],Table3[subloc_assigned],"")&lt;&gt;""</f>
        <v>0</v>
      </c>
      <c r="O2713" s="6" t="str" cm="1">
        <f t="array" ref="O2713">IF(Table2[[#This Row],[modeled?]]," "&amp;_xlfn.TEXTJOIN(" ",FALSE,_xlfn._xlws.FILTER(Table3[subloc_assigned],Table3[name]=Table2[[#This Row],[Protein]],""))&amp;" ","")</f>
        <v/>
      </c>
      <c r="P2713" s="6" t="b">
        <f>OR(ISNUMBER(FIND(" m ",Table2[[#This Row],[loc?]])),ISNUMBER(FIND(" mm ",Table2[[#This Row],[loc?]])))</f>
        <v>0</v>
      </c>
      <c r="Q2713" s="6" t="b">
        <f>AND(OR(ISNUMBER(FIND(" m ",Table2[[#This Row],[loc?]])),ISNUMBER(FIND(" mm ",Table2[[#This Row],[loc?]]))),SUBSTITUTE(SUBSTITUTE(Table2[[#This Row],[loc?]]," m ","")," mm ","")="")</f>
        <v>0</v>
      </c>
      <c r="R2713" s="36" cm="1">
        <f t="array" ref="R2713">AVERAGE(IF(Table2[[#This Row],[Min_aerobic_1]:[Min_aerobic_2]]="NA",0,Table2[[#This Row],[Min_aerobic_1]:[Min_aerobic_2]]))</f>
        <v>1.3974440223440501E-5</v>
      </c>
    </row>
    <row r="2714" spans="1:18" x14ac:dyDescent="0.35">
      <c r="A2714" s="4" t="s">
        <v>8024</v>
      </c>
      <c r="B2714" s="4" t="s">
        <v>8025</v>
      </c>
      <c r="C2714" s="4" t="s">
        <v>8026</v>
      </c>
      <c r="D2714" s="6">
        <v>4.0020588466217703E-5</v>
      </c>
      <c r="E2714" s="6">
        <v>3.8640868866227599E-5</v>
      </c>
      <c r="F2714" s="6">
        <v>5.1777251262538298E-5</v>
      </c>
      <c r="G2714" s="6">
        <v>5.1100269467799598E-5</v>
      </c>
      <c r="H2714" s="6">
        <v>5.1728873935982003E-5</v>
      </c>
      <c r="I2714" s="6">
        <v>5.12234890824614E-5</v>
      </c>
      <c r="J2714" s="6">
        <v>5.3387093331082197E-5</v>
      </c>
      <c r="K2714" s="6">
        <v>5.83114107409505E-5</v>
      </c>
      <c r="L2714" s="6">
        <v>5.9737163296546499E-5</v>
      </c>
      <c r="M2714" s="6">
        <v>5.9410207060981698E-5</v>
      </c>
      <c r="N2714" s="4" t="b">
        <f>_xlfn.XLOOKUP(Table2[[#This Row],[Protein]],Table3[name],Table3[subloc_assigned],"")&lt;&gt;""</f>
        <v>0</v>
      </c>
      <c r="O2714" s="6" t="str" cm="1">
        <f t="array" ref="O2714">IF(Table2[[#This Row],[modeled?]]," "&amp;_xlfn.TEXTJOIN(" ",FALSE,_xlfn._xlws.FILTER(Table3[subloc_assigned],Table3[name]=Table2[[#This Row],[Protein]],""))&amp;" ","")</f>
        <v/>
      </c>
      <c r="P2714" s="6" t="b">
        <f>OR(ISNUMBER(FIND(" m ",Table2[[#This Row],[loc?]])),ISNUMBER(FIND(" mm ",Table2[[#This Row],[loc?]])))</f>
        <v>0</v>
      </c>
      <c r="Q2714" s="6" t="b">
        <f>AND(OR(ISNUMBER(FIND(" m ",Table2[[#This Row],[loc?]])),ISNUMBER(FIND(" mm ",Table2[[#This Row],[loc?]]))),SUBSTITUTE(SUBSTITUTE(Table2[[#This Row],[loc?]]," m ","")," mm ","")="")</f>
        <v>0</v>
      </c>
      <c r="R2714" s="36" cm="1">
        <f t="array" ref="R2714">AVERAGE(IF(Table2[[#This Row],[Min_aerobic_1]:[Min_aerobic_2]]="NA",0,Table2[[#This Row],[Min_aerobic_1]:[Min_aerobic_2]]))</f>
        <v>3.9330728666222647E-5</v>
      </c>
    </row>
    <row r="2715" spans="1:18" x14ac:dyDescent="0.35">
      <c r="A2715" s="4" t="s">
        <v>8027</v>
      </c>
      <c r="B2715" s="4" t="s">
        <v>8028</v>
      </c>
      <c r="C2715" s="4" t="s">
        <v>8029</v>
      </c>
      <c r="D2715" s="6">
        <v>2.0452669554709199E-5</v>
      </c>
      <c r="E2715" s="6">
        <v>1.78766647399149E-5</v>
      </c>
      <c r="F2715" s="6">
        <v>2.16859152906712E-5</v>
      </c>
      <c r="G2715" s="6">
        <v>2.2427799984541299E-5</v>
      </c>
      <c r="H2715" s="6">
        <v>2.04594246262904E-5</v>
      </c>
      <c r="I2715" s="6">
        <v>2.0227371677426E-5</v>
      </c>
      <c r="J2715" s="6">
        <v>2.0336302736418501E-5</v>
      </c>
      <c r="K2715" s="6">
        <v>2.1662213081945199E-5</v>
      </c>
      <c r="L2715" s="6">
        <v>2.2774039237818401E-5</v>
      </c>
      <c r="M2715" s="6">
        <v>2.2731928587861399E-5</v>
      </c>
      <c r="N2715" s="4" t="b">
        <f>_xlfn.XLOOKUP(Table2[[#This Row],[Protein]],Table3[name],Table3[subloc_assigned],"")&lt;&gt;""</f>
        <v>0</v>
      </c>
      <c r="O2715" s="6" t="str" cm="1">
        <f t="array" ref="O2715">IF(Table2[[#This Row],[modeled?]]," "&amp;_xlfn.TEXTJOIN(" ",FALSE,_xlfn._xlws.FILTER(Table3[subloc_assigned],Table3[name]=Table2[[#This Row],[Protein]],""))&amp;" ","")</f>
        <v/>
      </c>
      <c r="P2715" s="6" t="b">
        <f>OR(ISNUMBER(FIND(" m ",Table2[[#This Row],[loc?]])),ISNUMBER(FIND(" mm ",Table2[[#This Row],[loc?]])))</f>
        <v>0</v>
      </c>
      <c r="Q2715" s="6" t="b">
        <f>AND(OR(ISNUMBER(FIND(" m ",Table2[[#This Row],[loc?]])),ISNUMBER(FIND(" mm ",Table2[[#This Row],[loc?]]))),SUBSTITUTE(SUBSTITUTE(Table2[[#This Row],[loc?]]," m ","")," mm ","")="")</f>
        <v>0</v>
      </c>
      <c r="R2715" s="36" cm="1">
        <f t="array" ref="R2715">AVERAGE(IF(Table2[[#This Row],[Min_aerobic_1]:[Min_aerobic_2]]="NA",0,Table2[[#This Row],[Min_aerobic_1]:[Min_aerobic_2]]))</f>
        <v>1.9164667147312049E-5</v>
      </c>
    </row>
    <row r="2716" spans="1:18" x14ac:dyDescent="0.35">
      <c r="A2716" s="4" t="s">
        <v>8030</v>
      </c>
      <c r="B2716" s="4" t="s">
        <v>8031</v>
      </c>
      <c r="C2716" s="4" t="s">
        <v>8032</v>
      </c>
      <c r="D2716" s="6">
        <v>4.5411753669740199E-5</v>
      </c>
      <c r="E2716" s="6">
        <v>6.04753203189261E-5</v>
      </c>
      <c r="F2716" s="6">
        <v>5.2228608512897801E-5</v>
      </c>
      <c r="G2716" s="6">
        <v>5.5117786883168699E-5</v>
      </c>
      <c r="H2716" s="6">
        <v>1.60389757126766E-5</v>
      </c>
      <c r="I2716" s="6">
        <v>1.9659756167965499E-5</v>
      </c>
      <c r="J2716" s="6">
        <v>2.2936578003229801E-5</v>
      </c>
      <c r="K2716" s="6">
        <v>2.44815179769628E-5</v>
      </c>
      <c r="L2716" s="6">
        <v>2.8248288977610698E-5</v>
      </c>
      <c r="M2716" s="6">
        <v>2.4010232030970499E-5</v>
      </c>
      <c r="N2716" s="4" t="b">
        <f>_xlfn.XLOOKUP(Table2[[#This Row],[Protein]],Table3[name],Table3[subloc_assigned],"")&lt;&gt;""</f>
        <v>1</v>
      </c>
      <c r="O2716" s="6" t="str" cm="1">
        <f t="array" ref="O2716">IF(Table2[[#This Row],[modeled?]]," "&amp;_xlfn.TEXTJOIN(" ",FALSE,_xlfn._xlws.FILTER(Table3[subloc_assigned],Table3[name]=Table2[[#This Row],[Protein]],""))&amp;" ","")</f>
        <v xml:space="preserve"> mm </v>
      </c>
      <c r="P2716" s="6" t="b">
        <f>OR(ISNUMBER(FIND(" m ",Table2[[#This Row],[loc?]])),ISNUMBER(FIND(" mm ",Table2[[#This Row],[loc?]])))</f>
        <v>1</v>
      </c>
      <c r="Q2716" s="6" t="b">
        <f>AND(OR(ISNUMBER(FIND(" m ",Table2[[#This Row],[loc?]])),ISNUMBER(FIND(" mm ",Table2[[#This Row],[loc?]]))),SUBSTITUTE(SUBSTITUTE(Table2[[#This Row],[loc?]]," m ","")," mm ","")="")</f>
        <v>1</v>
      </c>
      <c r="R2716" s="36" cm="1">
        <f t="array" ref="R2716">AVERAGE(IF(Table2[[#This Row],[Min_aerobic_1]:[Min_aerobic_2]]="NA",0,Table2[[#This Row],[Min_aerobic_1]:[Min_aerobic_2]]))</f>
        <v>5.2943536994333153E-5</v>
      </c>
    </row>
    <row r="2717" spans="1:18" x14ac:dyDescent="0.35">
      <c r="A2717" s="4" t="s">
        <v>8033</v>
      </c>
      <c r="B2717" s="4" t="s">
        <v>8034</v>
      </c>
      <c r="C2717" s="4" t="s">
        <v>8035</v>
      </c>
      <c r="D2717" s="4">
        <v>2.3601789249136999E-4</v>
      </c>
      <c r="E2717" s="4">
        <v>2.0712927396528E-4</v>
      </c>
      <c r="F2717" s="4">
        <v>2.3495265690416301E-4</v>
      </c>
      <c r="G2717" s="4">
        <v>2.36237575379698E-4</v>
      </c>
      <c r="H2717" s="4">
        <v>1.6308425183209901E-4</v>
      </c>
      <c r="I2717" s="4">
        <v>1.6210308814604301E-4</v>
      </c>
      <c r="J2717" s="4">
        <v>1.76078054487861E-4</v>
      </c>
      <c r="K2717" s="4">
        <v>1.3790703554087899E-4</v>
      </c>
      <c r="L2717" s="4">
        <v>1.47966201400862E-4</v>
      </c>
      <c r="M2717" s="4">
        <v>1.56557601330351E-4</v>
      </c>
      <c r="N2717" s="4" t="b">
        <f>_xlfn.XLOOKUP(Table2[[#This Row],[Protein]],Table3[name],Table3[subloc_assigned],"")&lt;&gt;""</f>
        <v>0</v>
      </c>
      <c r="O2717" s="6" t="str" cm="1">
        <f t="array" ref="O2717">IF(Table2[[#This Row],[modeled?]]," "&amp;_xlfn.TEXTJOIN(" ",FALSE,_xlfn._xlws.FILTER(Table3[subloc_assigned],Table3[name]=Table2[[#This Row],[Protein]],""))&amp;" ","")</f>
        <v/>
      </c>
      <c r="P2717" s="6" t="b">
        <f>OR(ISNUMBER(FIND(" m ",Table2[[#This Row],[loc?]])),ISNUMBER(FIND(" mm ",Table2[[#This Row],[loc?]])))</f>
        <v>0</v>
      </c>
      <c r="Q2717" s="6" t="b">
        <f>AND(OR(ISNUMBER(FIND(" m ",Table2[[#This Row],[loc?]])),ISNUMBER(FIND(" mm ",Table2[[#This Row],[loc?]]))),SUBSTITUTE(SUBSTITUTE(Table2[[#This Row],[loc?]]," m ","")," mm ","")="")</f>
        <v>0</v>
      </c>
      <c r="R2717" s="36" cm="1">
        <f t="array" ref="R2717">AVERAGE(IF(Table2[[#This Row],[Min_aerobic_1]:[Min_aerobic_2]]="NA",0,Table2[[#This Row],[Min_aerobic_1]:[Min_aerobic_2]]))</f>
        <v>2.2157358322832498E-4</v>
      </c>
    </row>
    <row r="2718" spans="1:18" x14ac:dyDescent="0.35">
      <c r="A2718" s="4" t="s">
        <v>8036</v>
      </c>
      <c r="B2718" s="4" t="s">
        <v>8037</v>
      </c>
      <c r="C2718" s="4" t="s">
        <v>8038</v>
      </c>
      <c r="D2718" s="4">
        <v>1.11177280398772E-4</v>
      </c>
      <c r="E2718" s="4">
        <v>1.45139115210381E-4</v>
      </c>
      <c r="F2718" s="4">
        <v>1.5364259492294999E-4</v>
      </c>
      <c r="G2718" s="4">
        <v>1.5063244109087901E-4</v>
      </c>
      <c r="H2718" s="6">
        <v>7.1387716435752506E-5</v>
      </c>
      <c r="I2718" s="6">
        <v>7.1288322943258994E-5</v>
      </c>
      <c r="J2718" s="6">
        <v>7.5846681202369095E-5</v>
      </c>
      <c r="K2718" s="4">
        <v>1.09498396066011E-4</v>
      </c>
      <c r="L2718" s="4">
        <v>1.14774147322029E-4</v>
      </c>
      <c r="M2718" s="4">
        <v>1.1172851394700699E-4</v>
      </c>
      <c r="N2718" s="4" t="b">
        <f>_xlfn.XLOOKUP(Table2[[#This Row],[Protein]],Table3[name],Table3[subloc_assigned],"")&lt;&gt;""</f>
        <v>0</v>
      </c>
      <c r="O2718" s="6" t="str" cm="1">
        <f t="array" ref="O2718">IF(Table2[[#This Row],[modeled?]]," "&amp;_xlfn.TEXTJOIN(" ",FALSE,_xlfn._xlws.FILTER(Table3[subloc_assigned],Table3[name]=Table2[[#This Row],[Protein]],""))&amp;" ","")</f>
        <v/>
      </c>
      <c r="P2718" s="6" t="b">
        <f>OR(ISNUMBER(FIND(" m ",Table2[[#This Row],[loc?]])),ISNUMBER(FIND(" mm ",Table2[[#This Row],[loc?]])))</f>
        <v>0</v>
      </c>
      <c r="Q2718" s="6" t="b">
        <f>AND(OR(ISNUMBER(FIND(" m ",Table2[[#This Row],[loc?]])),ISNUMBER(FIND(" mm ",Table2[[#This Row],[loc?]]))),SUBSTITUTE(SUBSTITUTE(Table2[[#This Row],[loc?]]," m ","")," mm ","")="")</f>
        <v>0</v>
      </c>
      <c r="R2718" s="36" cm="1">
        <f t="array" ref="R2718">AVERAGE(IF(Table2[[#This Row],[Min_aerobic_1]:[Min_aerobic_2]]="NA",0,Table2[[#This Row],[Min_aerobic_1]:[Min_aerobic_2]]))</f>
        <v>1.281581978045765E-4</v>
      </c>
    </row>
    <row r="2719" spans="1:18" x14ac:dyDescent="0.35">
      <c r="A2719" s="4" t="s">
        <v>8039</v>
      </c>
      <c r="B2719" s="4" t="s">
        <v>8040</v>
      </c>
      <c r="C2719" s="4" t="s">
        <v>8041</v>
      </c>
      <c r="D2719" s="6">
        <v>5.9116073107955102E-5</v>
      </c>
      <c r="E2719" s="6">
        <v>5.7941277109837701E-5</v>
      </c>
      <c r="F2719" s="6">
        <v>8.4254584180437094E-5</v>
      </c>
      <c r="G2719" s="6">
        <v>8.3488075135602896E-5</v>
      </c>
      <c r="H2719" s="6">
        <v>1.5504263271903199E-5</v>
      </c>
      <c r="I2719" s="6">
        <v>2.23171713170403E-5</v>
      </c>
      <c r="J2719" s="6">
        <v>2.1193976670748201E-5</v>
      </c>
      <c r="K2719" s="6">
        <v>3.2361018930146097E-5</v>
      </c>
      <c r="L2719" s="6">
        <v>3.54915485185763E-5</v>
      </c>
      <c r="M2719" s="6">
        <v>3.8930826809819701E-5</v>
      </c>
      <c r="N2719" s="4" t="b">
        <f>_xlfn.XLOOKUP(Table2[[#This Row],[Protein]],Table3[name],Table3[subloc_assigned],"")&lt;&gt;""</f>
        <v>1</v>
      </c>
      <c r="O2719" s="6" t="str" cm="1">
        <f t="array" ref="O2719">IF(Table2[[#This Row],[modeled?]]," "&amp;_xlfn.TEXTJOIN(" ",FALSE,_xlfn._xlws.FILTER(Table3[subloc_assigned],Table3[name]=Table2[[#This Row],[Protein]],""))&amp;" ","")</f>
        <v xml:space="preserve"> c m </v>
      </c>
      <c r="P2719" s="6" t="b">
        <f>OR(ISNUMBER(FIND(" m ",Table2[[#This Row],[loc?]])),ISNUMBER(FIND(" mm ",Table2[[#This Row],[loc?]])))</f>
        <v>1</v>
      </c>
      <c r="Q2719" s="6" t="b">
        <f>AND(OR(ISNUMBER(FIND(" m ",Table2[[#This Row],[loc?]])),ISNUMBER(FIND(" mm ",Table2[[#This Row],[loc?]]))),SUBSTITUTE(SUBSTITUTE(Table2[[#This Row],[loc?]]," m ","")," mm ","")="")</f>
        <v>0</v>
      </c>
      <c r="R2719" s="36" cm="1">
        <f t="array" ref="R2719">AVERAGE(IF(Table2[[#This Row],[Min_aerobic_1]:[Min_aerobic_2]]="NA",0,Table2[[#This Row],[Min_aerobic_1]:[Min_aerobic_2]]))</f>
        <v>5.8528675108896405E-5</v>
      </c>
    </row>
    <row r="2720" spans="1:18" x14ac:dyDescent="0.35">
      <c r="A2720" s="4" t="s">
        <v>8042</v>
      </c>
      <c r="B2720" s="4" t="s">
        <v>8043</v>
      </c>
      <c r="C2720" s="4" t="s">
        <v>8044</v>
      </c>
      <c r="D2720" s="6">
        <v>1.3109196338652401E-5</v>
      </c>
      <c r="E2720" s="6">
        <v>1.0444616749344401E-5</v>
      </c>
      <c r="F2720" s="6">
        <v>1.36799549243732E-5</v>
      </c>
      <c r="G2720" s="6">
        <v>1.29647453722105E-5</v>
      </c>
      <c r="H2720" s="6">
        <v>1.6780391626221698E-5</v>
      </c>
      <c r="I2720" s="6">
        <v>1.7753658630984201E-5</v>
      </c>
      <c r="J2720" s="6">
        <v>1.8025875612207199E-5</v>
      </c>
      <c r="K2720" s="6">
        <v>2.1091496492951602E-5</v>
      </c>
      <c r="L2720" s="6">
        <v>2.2330748551940601E-5</v>
      </c>
      <c r="M2720" s="6">
        <v>2.2099379674185801E-5</v>
      </c>
      <c r="N2720" s="4" t="b">
        <f>_xlfn.XLOOKUP(Table2[[#This Row],[Protein]],Table3[name],Table3[subloc_assigned],"")&lt;&gt;""</f>
        <v>0</v>
      </c>
      <c r="O2720" s="6" t="str" cm="1">
        <f t="array" ref="O2720">IF(Table2[[#This Row],[modeled?]]," "&amp;_xlfn.TEXTJOIN(" ",FALSE,_xlfn._xlws.FILTER(Table3[subloc_assigned],Table3[name]=Table2[[#This Row],[Protein]],""))&amp;" ","")</f>
        <v/>
      </c>
      <c r="P2720" s="6" t="b">
        <f>OR(ISNUMBER(FIND(" m ",Table2[[#This Row],[loc?]])),ISNUMBER(FIND(" mm ",Table2[[#This Row],[loc?]])))</f>
        <v>0</v>
      </c>
      <c r="Q2720" s="6" t="b">
        <f>AND(OR(ISNUMBER(FIND(" m ",Table2[[#This Row],[loc?]])),ISNUMBER(FIND(" mm ",Table2[[#This Row],[loc?]]))),SUBSTITUTE(SUBSTITUTE(Table2[[#This Row],[loc?]]," m ","")," mm ","")="")</f>
        <v>0</v>
      </c>
      <c r="R2720" s="36" cm="1">
        <f t="array" ref="R2720">AVERAGE(IF(Table2[[#This Row],[Min_aerobic_1]:[Min_aerobic_2]]="NA",0,Table2[[#This Row],[Min_aerobic_1]:[Min_aerobic_2]]))</f>
        <v>1.1776906543998402E-5</v>
      </c>
    </row>
    <row r="2721" spans="1:18" x14ac:dyDescent="0.35">
      <c r="A2721" s="4" t="s">
        <v>8045</v>
      </c>
      <c r="B2721" s="4" t="s">
        <v>8046</v>
      </c>
      <c r="C2721" s="4" t="s">
        <v>8047</v>
      </c>
      <c r="D2721" s="4">
        <v>1.08789066463847E-4</v>
      </c>
      <c r="E2721" s="4">
        <v>1.29224323147992E-4</v>
      </c>
      <c r="F2721" s="4">
        <v>1.4946319906748099E-4</v>
      </c>
      <c r="G2721" s="4">
        <v>1.4719813724499499E-4</v>
      </c>
      <c r="H2721" s="6">
        <v>9.8945807494119905E-5</v>
      </c>
      <c r="I2721" s="6">
        <v>9.7443370430829899E-5</v>
      </c>
      <c r="J2721" s="6">
        <v>9.50405044433551E-5</v>
      </c>
      <c r="K2721" s="4">
        <v>1.09657588226706E-4</v>
      </c>
      <c r="L2721" s="4">
        <v>1.10577855505853E-4</v>
      </c>
      <c r="M2721" s="4">
        <v>1.09441584967853E-4</v>
      </c>
      <c r="N2721" s="4" t="b">
        <f>_xlfn.XLOOKUP(Table2[[#This Row],[Protein]],Table3[name],Table3[subloc_assigned],"")&lt;&gt;""</f>
        <v>1</v>
      </c>
      <c r="O2721" s="6" t="str" cm="1">
        <f t="array" ref="O2721">IF(Table2[[#This Row],[modeled?]]," "&amp;_xlfn.TEXTJOIN(" ",FALSE,_xlfn._xlws.FILTER(Table3[subloc_assigned],Table3[name]=Table2[[#This Row],[Protein]],""))&amp;" ","")</f>
        <v xml:space="preserve"> c </v>
      </c>
      <c r="P2721" s="6" t="b">
        <f>OR(ISNUMBER(FIND(" m ",Table2[[#This Row],[loc?]])),ISNUMBER(FIND(" mm ",Table2[[#This Row],[loc?]])))</f>
        <v>0</v>
      </c>
      <c r="Q2721" s="6" t="b">
        <f>AND(OR(ISNUMBER(FIND(" m ",Table2[[#This Row],[loc?]])),ISNUMBER(FIND(" mm ",Table2[[#This Row],[loc?]]))),SUBSTITUTE(SUBSTITUTE(Table2[[#This Row],[loc?]]," m ","")," mm ","")="")</f>
        <v>0</v>
      </c>
      <c r="R2721" s="36" cm="1">
        <f t="array" ref="R2721">AVERAGE(IF(Table2[[#This Row],[Min_aerobic_1]:[Min_aerobic_2]]="NA",0,Table2[[#This Row],[Min_aerobic_1]:[Min_aerobic_2]]))</f>
        <v>1.1900669480591951E-4</v>
      </c>
    </row>
    <row r="2722" spans="1:18" x14ac:dyDescent="0.35">
      <c r="A2722" s="4" t="s">
        <v>8048</v>
      </c>
      <c r="B2722" s="4" t="s">
        <v>8049</v>
      </c>
      <c r="C2722" s="4" t="s">
        <v>8050</v>
      </c>
      <c r="D2722" s="6">
        <v>3.71676700315792E-6</v>
      </c>
      <c r="E2722" s="6">
        <v>2.79487952064359E-6</v>
      </c>
      <c r="F2722" s="6">
        <v>3.8658884456893104E-6</v>
      </c>
      <c r="G2722" s="6">
        <v>3.7281789578606201E-6</v>
      </c>
      <c r="H2722" s="6">
        <v>1.25915785473161E-5</v>
      </c>
      <c r="I2722" s="6">
        <v>1.35015163181796E-5</v>
      </c>
      <c r="J2722" s="6">
        <v>1.2412221775032499E-5</v>
      </c>
      <c r="K2722" s="6">
        <v>1.28493914047892E-5</v>
      </c>
      <c r="L2722" s="6">
        <v>1.46001434628486E-5</v>
      </c>
      <c r="M2722" s="6">
        <v>1.32560632280887E-5</v>
      </c>
      <c r="N2722" s="4" t="b">
        <f>_xlfn.XLOOKUP(Table2[[#This Row],[Protein]],Table3[name],Table3[subloc_assigned],"")&lt;&gt;""</f>
        <v>0</v>
      </c>
      <c r="O2722" s="6" t="str" cm="1">
        <f t="array" ref="O2722">IF(Table2[[#This Row],[modeled?]]," "&amp;_xlfn.TEXTJOIN(" ",FALSE,_xlfn._xlws.FILTER(Table3[subloc_assigned],Table3[name]=Table2[[#This Row],[Protein]],""))&amp;" ","")</f>
        <v/>
      </c>
      <c r="P2722" s="6" t="b">
        <f>OR(ISNUMBER(FIND(" m ",Table2[[#This Row],[loc?]])),ISNUMBER(FIND(" mm ",Table2[[#This Row],[loc?]])))</f>
        <v>0</v>
      </c>
      <c r="Q2722" s="6" t="b">
        <f>AND(OR(ISNUMBER(FIND(" m ",Table2[[#This Row],[loc?]])),ISNUMBER(FIND(" mm ",Table2[[#This Row],[loc?]]))),SUBSTITUTE(SUBSTITUTE(Table2[[#This Row],[loc?]]," m ","")," mm ","")="")</f>
        <v>0</v>
      </c>
      <c r="R2722" s="36" cm="1">
        <f t="array" ref="R2722">AVERAGE(IF(Table2[[#This Row],[Min_aerobic_1]:[Min_aerobic_2]]="NA",0,Table2[[#This Row],[Min_aerobic_1]:[Min_aerobic_2]]))</f>
        <v>3.255823261900755E-6</v>
      </c>
    </row>
    <row r="2723" spans="1:18" x14ac:dyDescent="0.35">
      <c r="A2723" s="4" t="s">
        <v>8051</v>
      </c>
      <c r="B2723" s="4" t="s">
        <v>8052</v>
      </c>
      <c r="C2723" s="4" t="s">
        <v>8053</v>
      </c>
      <c r="D2723" s="6">
        <v>5.0247705541092403E-5</v>
      </c>
      <c r="E2723" s="6">
        <v>4.8739397185054501E-5</v>
      </c>
      <c r="F2723" s="6">
        <v>4.7038959656215902E-5</v>
      </c>
      <c r="G2723" s="6">
        <v>4.7052413310192199E-5</v>
      </c>
      <c r="H2723" s="6">
        <v>2.89227299100954E-5</v>
      </c>
      <c r="I2723" s="6">
        <v>2.8475168412807301E-5</v>
      </c>
      <c r="J2723" s="6">
        <v>2.9514689905188698E-5</v>
      </c>
      <c r="K2723" s="6">
        <v>2.4679932809378499E-5</v>
      </c>
      <c r="L2723" s="6">
        <v>2.53096941053667E-5</v>
      </c>
      <c r="M2723" s="6">
        <v>2.5853594810442899E-5</v>
      </c>
      <c r="N2723" s="4" t="b">
        <f>_xlfn.XLOOKUP(Table2[[#This Row],[Protein]],Table3[name],Table3[subloc_assigned],"")&lt;&gt;""</f>
        <v>1</v>
      </c>
      <c r="O2723" s="6" t="str" cm="1">
        <f t="array" ref="O2723">IF(Table2[[#This Row],[modeled?]]," "&amp;_xlfn.TEXTJOIN(" ",FALSE,_xlfn._xlws.FILTER(Table3[subloc_assigned],Table3[name]=Table2[[#This Row],[Protein]],""))&amp;" ","")</f>
        <v xml:space="preserve"> m </v>
      </c>
      <c r="P2723" s="6" t="b">
        <f>OR(ISNUMBER(FIND(" m ",Table2[[#This Row],[loc?]])),ISNUMBER(FIND(" mm ",Table2[[#This Row],[loc?]])))</f>
        <v>1</v>
      </c>
      <c r="Q2723" s="6" t="b">
        <f>AND(OR(ISNUMBER(FIND(" m ",Table2[[#This Row],[loc?]])),ISNUMBER(FIND(" mm ",Table2[[#This Row],[loc?]]))),SUBSTITUTE(SUBSTITUTE(Table2[[#This Row],[loc?]]," m ","")," mm ","")="")</f>
        <v>1</v>
      </c>
      <c r="R2723" s="36" cm="1">
        <f t="array" ref="R2723">AVERAGE(IF(Table2[[#This Row],[Min_aerobic_1]:[Min_aerobic_2]]="NA",0,Table2[[#This Row],[Min_aerobic_1]:[Min_aerobic_2]]))</f>
        <v>4.9493551363073452E-5</v>
      </c>
    </row>
    <row r="2724" spans="1:18" x14ac:dyDescent="0.35">
      <c r="A2724" s="4" t="s">
        <v>8054</v>
      </c>
      <c r="B2724" s="4" t="s">
        <v>8055</v>
      </c>
      <c r="C2724" s="4" t="s">
        <v>8056</v>
      </c>
      <c r="D2724" s="6">
        <v>1.4392426536624699E-6</v>
      </c>
      <c r="E2724" s="6">
        <v>8.3584763727721696E-7</v>
      </c>
      <c r="F2724" s="6">
        <v>1.5417491400111901E-6</v>
      </c>
      <c r="G2724" s="6">
        <v>1.42795379354688E-6</v>
      </c>
      <c r="H2724" s="6">
        <v>2.31208253789078E-6</v>
      </c>
      <c r="I2724" s="6">
        <v>1.24436117872829E-6</v>
      </c>
      <c r="J2724" s="6">
        <v>1.24247214486659E-6</v>
      </c>
      <c r="K2724" s="6">
        <v>4.2354223651466601E-7</v>
      </c>
      <c r="L2724" s="6">
        <v>3.1328549556204102E-7</v>
      </c>
      <c r="M2724" s="6">
        <v>1.8132013541020501E-7</v>
      </c>
      <c r="N2724" s="4" t="b">
        <f>_xlfn.XLOOKUP(Table2[[#This Row],[Protein]],Table3[name],Table3[subloc_assigned],"")&lt;&gt;""</f>
        <v>0</v>
      </c>
      <c r="O2724" s="6" t="str" cm="1">
        <f t="array" ref="O2724">IF(Table2[[#This Row],[modeled?]]," "&amp;_xlfn.TEXTJOIN(" ",FALSE,_xlfn._xlws.FILTER(Table3[subloc_assigned],Table3[name]=Table2[[#This Row],[Protein]],""))&amp;" ","")</f>
        <v/>
      </c>
      <c r="P2724" s="6" t="b">
        <f>OR(ISNUMBER(FIND(" m ",Table2[[#This Row],[loc?]])),ISNUMBER(FIND(" mm ",Table2[[#This Row],[loc?]])))</f>
        <v>0</v>
      </c>
      <c r="Q2724" s="6" t="b">
        <f>AND(OR(ISNUMBER(FIND(" m ",Table2[[#This Row],[loc?]])),ISNUMBER(FIND(" mm ",Table2[[#This Row],[loc?]]))),SUBSTITUTE(SUBSTITUTE(Table2[[#This Row],[loc?]]," m ","")," mm ","")="")</f>
        <v>0</v>
      </c>
      <c r="R2724" s="36" cm="1">
        <f t="array" ref="R2724">AVERAGE(IF(Table2[[#This Row],[Min_aerobic_1]:[Min_aerobic_2]]="NA",0,Table2[[#This Row],[Min_aerobic_1]:[Min_aerobic_2]]))</f>
        <v>1.1375451454698435E-6</v>
      </c>
    </row>
    <row r="2725" spans="1:18" x14ac:dyDescent="0.35">
      <c r="A2725" s="4" t="s">
        <v>8057</v>
      </c>
      <c r="B2725" s="4" t="s">
        <v>8058</v>
      </c>
      <c r="C2725" s="4" t="s">
        <v>8059</v>
      </c>
      <c r="D2725" s="4">
        <v>2.4000830147306401E-4</v>
      </c>
      <c r="E2725" s="4">
        <v>2.9609683405095903E-4</v>
      </c>
      <c r="F2725" s="4">
        <v>3.13179147146707E-4</v>
      </c>
      <c r="G2725" s="4">
        <v>3.5692485072367602E-4</v>
      </c>
      <c r="H2725" s="4">
        <v>1.36912271177409E-4</v>
      </c>
      <c r="I2725" s="4">
        <v>1.4253713232463699E-4</v>
      </c>
      <c r="J2725" s="4">
        <v>1.37372864527824E-4</v>
      </c>
      <c r="K2725" s="4">
        <v>1.65707767619173E-4</v>
      </c>
      <c r="L2725" s="4">
        <v>1.7346324367118501E-4</v>
      </c>
      <c r="M2725" s="4">
        <v>1.7374671508215E-4</v>
      </c>
      <c r="N2725" s="4" t="b">
        <f>_xlfn.XLOOKUP(Table2[[#This Row],[Protein]],Table3[name],Table3[subloc_assigned],"")&lt;&gt;""</f>
        <v>0</v>
      </c>
      <c r="O2725" s="6" t="str" cm="1">
        <f t="array" ref="O2725">IF(Table2[[#This Row],[modeled?]]," "&amp;_xlfn.TEXTJOIN(" ",FALSE,_xlfn._xlws.FILTER(Table3[subloc_assigned],Table3[name]=Table2[[#This Row],[Protein]],""))&amp;" ","")</f>
        <v/>
      </c>
      <c r="P2725" s="6" t="b">
        <f>OR(ISNUMBER(FIND(" m ",Table2[[#This Row],[loc?]])),ISNUMBER(FIND(" mm ",Table2[[#This Row],[loc?]])))</f>
        <v>0</v>
      </c>
      <c r="Q2725" s="6" t="b">
        <f>AND(OR(ISNUMBER(FIND(" m ",Table2[[#This Row],[loc?]])),ISNUMBER(FIND(" mm ",Table2[[#This Row],[loc?]]))),SUBSTITUTE(SUBSTITUTE(Table2[[#This Row],[loc?]]," m ","")," mm ","")="")</f>
        <v>0</v>
      </c>
      <c r="R2725" s="36" cm="1">
        <f t="array" ref="R2725">AVERAGE(IF(Table2[[#This Row],[Min_aerobic_1]:[Min_aerobic_2]]="NA",0,Table2[[#This Row],[Min_aerobic_1]:[Min_aerobic_2]]))</f>
        <v>2.6805256776201152E-4</v>
      </c>
    </row>
    <row r="2726" spans="1:18" x14ac:dyDescent="0.35">
      <c r="A2726" s="4" t="s">
        <v>8060</v>
      </c>
      <c r="B2726" s="4" t="s">
        <v>8061</v>
      </c>
      <c r="C2726" s="4" t="s">
        <v>8062</v>
      </c>
      <c r="D2726" s="4">
        <v>6.3698157661180596E-3</v>
      </c>
      <c r="E2726" s="4">
        <v>6.9183280617598399E-3</v>
      </c>
      <c r="F2726" s="4">
        <v>7.2296034633542901E-3</v>
      </c>
      <c r="G2726" s="4">
        <v>7.5961018836386302E-3</v>
      </c>
      <c r="H2726" s="4">
        <v>3.1820607501592E-3</v>
      </c>
      <c r="I2726" s="4">
        <v>3.5435015457899099E-3</v>
      </c>
      <c r="J2726" s="4">
        <v>3.28883839790632E-3</v>
      </c>
      <c r="K2726" s="4">
        <v>4.7259971230429604E-3</v>
      </c>
      <c r="L2726" s="4">
        <v>3.6661672661855902E-3</v>
      </c>
      <c r="M2726" s="4">
        <v>4.03364810210951E-3</v>
      </c>
      <c r="N2726" s="4" t="b">
        <f>_xlfn.XLOOKUP(Table2[[#This Row],[Protein]],Table3[name],Table3[subloc_assigned],"")&lt;&gt;""</f>
        <v>1</v>
      </c>
      <c r="O2726" s="6" t="str" cm="1">
        <f t="array" ref="O2726">IF(Table2[[#This Row],[modeled?]]," "&amp;_xlfn.TEXTJOIN(" ",FALSE,_xlfn._xlws.FILTER(Table3[subloc_assigned],Table3[name]=Table2[[#This Row],[Protein]],""))&amp;" ","")</f>
        <v xml:space="preserve"> c </v>
      </c>
      <c r="P2726" s="6" t="b">
        <f>OR(ISNUMBER(FIND(" m ",Table2[[#This Row],[loc?]])),ISNUMBER(FIND(" mm ",Table2[[#This Row],[loc?]])))</f>
        <v>0</v>
      </c>
      <c r="Q2726" s="6" t="b">
        <f>AND(OR(ISNUMBER(FIND(" m ",Table2[[#This Row],[loc?]])),ISNUMBER(FIND(" mm ",Table2[[#This Row],[loc?]]))),SUBSTITUTE(SUBSTITUTE(Table2[[#This Row],[loc?]]," m ","")," mm ","")="")</f>
        <v>0</v>
      </c>
      <c r="R2726" s="36" cm="1">
        <f t="array" ref="R2726">AVERAGE(IF(Table2[[#This Row],[Min_aerobic_1]:[Min_aerobic_2]]="NA",0,Table2[[#This Row],[Min_aerobic_1]:[Min_aerobic_2]]))</f>
        <v>6.6440719139389502E-3</v>
      </c>
    </row>
    <row r="2727" spans="1:18" x14ac:dyDescent="0.35">
      <c r="A2727" s="4" t="s">
        <v>8063</v>
      </c>
      <c r="B2727" s="4" t="s">
        <v>8064</v>
      </c>
      <c r="C2727" s="4" t="s">
        <v>8065</v>
      </c>
      <c r="D2727" s="6">
        <v>5.7263932919948803E-6</v>
      </c>
      <c r="E2727" s="6">
        <v>6.7050584871904997E-6</v>
      </c>
      <c r="F2727" s="6">
        <v>7.26832633003169E-6</v>
      </c>
      <c r="G2727" s="6">
        <v>7.2524756679081196E-6</v>
      </c>
      <c r="H2727" s="6">
        <v>3.6804462961252898E-7</v>
      </c>
      <c r="I2727" s="6">
        <v>3.9539976061116898E-7</v>
      </c>
      <c r="J2727" s="6">
        <v>4.53330664168704E-7</v>
      </c>
      <c r="K2727" s="6">
        <v>4.7137034441798699E-7</v>
      </c>
      <c r="L2727" s="6">
        <v>4.6901014213581901E-7</v>
      </c>
      <c r="M2727" s="6">
        <v>4.7835130745639302E-7</v>
      </c>
      <c r="N2727" s="4" t="b">
        <f>_xlfn.XLOOKUP(Table2[[#This Row],[Protein]],Table3[name],Table3[subloc_assigned],"")&lt;&gt;""</f>
        <v>0</v>
      </c>
      <c r="O2727" s="6" t="str" cm="1">
        <f t="array" ref="O2727">IF(Table2[[#This Row],[modeled?]]," "&amp;_xlfn.TEXTJOIN(" ",FALSE,_xlfn._xlws.FILTER(Table3[subloc_assigned],Table3[name]=Table2[[#This Row],[Protein]],""))&amp;" ","")</f>
        <v/>
      </c>
      <c r="P2727" s="6" t="b">
        <f>OR(ISNUMBER(FIND(" m ",Table2[[#This Row],[loc?]])),ISNUMBER(FIND(" mm ",Table2[[#This Row],[loc?]])))</f>
        <v>0</v>
      </c>
      <c r="Q2727" s="6" t="b">
        <f>AND(OR(ISNUMBER(FIND(" m ",Table2[[#This Row],[loc?]])),ISNUMBER(FIND(" mm ",Table2[[#This Row],[loc?]]))),SUBSTITUTE(SUBSTITUTE(Table2[[#This Row],[loc?]]," m ","")," mm ","")="")</f>
        <v>0</v>
      </c>
      <c r="R2727" s="36" cm="1">
        <f t="array" ref="R2727">AVERAGE(IF(Table2[[#This Row],[Min_aerobic_1]:[Min_aerobic_2]]="NA",0,Table2[[#This Row],[Min_aerobic_1]:[Min_aerobic_2]]))</f>
        <v>6.21572588959269E-6</v>
      </c>
    </row>
    <row r="2728" spans="1:18" x14ac:dyDescent="0.35">
      <c r="A2728" s="4" t="s">
        <v>8066</v>
      </c>
      <c r="B2728" s="4" t="s">
        <v>8067</v>
      </c>
      <c r="C2728" s="4" t="s">
        <v>8068</v>
      </c>
      <c r="D2728" s="4">
        <v>3.58426146572228E-4</v>
      </c>
      <c r="E2728" s="4">
        <v>3.6911838134840401E-4</v>
      </c>
      <c r="F2728" s="4">
        <v>4.2880506788444501E-4</v>
      </c>
      <c r="G2728" s="4">
        <v>4.4344382328010302E-4</v>
      </c>
      <c r="H2728" s="4">
        <v>4.3936007634486101E-4</v>
      </c>
      <c r="I2728" s="4">
        <v>4.37847762954629E-4</v>
      </c>
      <c r="J2728" s="4">
        <v>4.5113996552955998E-4</v>
      </c>
      <c r="K2728" s="4">
        <v>4.70837342971412E-4</v>
      </c>
      <c r="L2728" s="4">
        <v>5.0023620692043796E-4</v>
      </c>
      <c r="M2728" s="4">
        <v>5.0562348758569E-4</v>
      </c>
      <c r="N2728" s="4" t="b">
        <f>_xlfn.XLOOKUP(Table2[[#This Row],[Protein]],Table3[name],Table3[subloc_assigned],"")&lt;&gt;""</f>
        <v>0</v>
      </c>
      <c r="O2728" s="6" t="str" cm="1">
        <f t="array" ref="O2728">IF(Table2[[#This Row],[modeled?]]," "&amp;_xlfn.TEXTJOIN(" ",FALSE,_xlfn._xlws.FILTER(Table3[subloc_assigned],Table3[name]=Table2[[#This Row],[Protein]],""))&amp;" ","")</f>
        <v/>
      </c>
      <c r="P2728" s="6" t="b">
        <f>OR(ISNUMBER(FIND(" m ",Table2[[#This Row],[loc?]])),ISNUMBER(FIND(" mm ",Table2[[#This Row],[loc?]])))</f>
        <v>0</v>
      </c>
      <c r="Q2728" s="6" t="b">
        <f>AND(OR(ISNUMBER(FIND(" m ",Table2[[#This Row],[loc?]])),ISNUMBER(FIND(" mm ",Table2[[#This Row],[loc?]]))),SUBSTITUTE(SUBSTITUTE(Table2[[#This Row],[loc?]]," m ","")," mm ","")="")</f>
        <v>0</v>
      </c>
      <c r="R2728" s="36" cm="1">
        <f t="array" ref="R2728">AVERAGE(IF(Table2[[#This Row],[Min_aerobic_1]:[Min_aerobic_2]]="NA",0,Table2[[#This Row],[Min_aerobic_1]:[Min_aerobic_2]]))</f>
        <v>3.6377226396031601E-4</v>
      </c>
    </row>
    <row r="2729" spans="1:18" x14ac:dyDescent="0.35">
      <c r="A2729" s="4" t="s">
        <v>8069</v>
      </c>
      <c r="B2729" s="4" t="s">
        <v>8070</v>
      </c>
      <c r="C2729" s="4" t="s">
        <v>8071</v>
      </c>
      <c r="D2729" s="4" t="s">
        <v>19</v>
      </c>
      <c r="E2729" s="4" t="s">
        <v>19</v>
      </c>
      <c r="F2729" s="4" t="s">
        <v>19</v>
      </c>
      <c r="G2729" s="4" t="s">
        <v>19</v>
      </c>
      <c r="H2729" s="6">
        <v>3.0431660961896699E-6</v>
      </c>
      <c r="I2729" s="6">
        <v>3.1803042727654498E-6</v>
      </c>
      <c r="J2729" s="6">
        <v>3.1883989177619799E-6</v>
      </c>
      <c r="K2729" s="6">
        <v>2.9627676281172498E-6</v>
      </c>
      <c r="L2729" s="6">
        <v>3.5061598343029199E-6</v>
      </c>
      <c r="M2729" s="6">
        <v>3.3216417499165098E-6</v>
      </c>
      <c r="N2729" s="4" t="b">
        <f>_xlfn.XLOOKUP(Table2[[#This Row],[Protein]],Table3[name],Table3[subloc_assigned],"")&lt;&gt;""</f>
        <v>0</v>
      </c>
      <c r="O2729" s="6" t="str" cm="1">
        <f t="array" ref="O2729">IF(Table2[[#This Row],[modeled?]]," "&amp;_xlfn.TEXTJOIN(" ",FALSE,_xlfn._xlws.FILTER(Table3[subloc_assigned],Table3[name]=Table2[[#This Row],[Protein]],""))&amp;" ","")</f>
        <v/>
      </c>
      <c r="P2729" s="6" t="b">
        <f>OR(ISNUMBER(FIND(" m ",Table2[[#This Row],[loc?]])),ISNUMBER(FIND(" mm ",Table2[[#This Row],[loc?]])))</f>
        <v>0</v>
      </c>
      <c r="Q2729" s="6" t="b">
        <f>AND(OR(ISNUMBER(FIND(" m ",Table2[[#This Row],[loc?]])),ISNUMBER(FIND(" mm ",Table2[[#This Row],[loc?]]))),SUBSTITUTE(SUBSTITUTE(Table2[[#This Row],[loc?]]," m ","")," mm ","")="")</f>
        <v>0</v>
      </c>
      <c r="R2729" s="36" cm="1">
        <f t="array" ref="R2729">AVERAGE(IF(Table2[[#This Row],[Min_aerobic_1]:[Min_aerobic_2]]="NA",0,Table2[[#This Row],[Min_aerobic_1]:[Min_aerobic_2]]))</f>
        <v>0</v>
      </c>
    </row>
    <row r="2730" spans="1:18" x14ac:dyDescent="0.35">
      <c r="A2730" s="4" t="s">
        <v>8072</v>
      </c>
      <c r="B2730" s="4" t="s">
        <v>8073</v>
      </c>
      <c r="C2730" s="4" t="s">
        <v>8074</v>
      </c>
      <c r="D2730" s="4">
        <v>2.1143233123742199E-4</v>
      </c>
      <c r="E2730" s="4">
        <v>1.71258512123482E-4</v>
      </c>
      <c r="F2730" s="4">
        <v>2.2435111868739601E-4</v>
      </c>
      <c r="G2730" s="4">
        <v>2.3497140525042699E-4</v>
      </c>
      <c r="H2730" s="4">
        <v>1.6321158023527101E-4</v>
      </c>
      <c r="I2730" s="4">
        <v>1.6251207464171199E-4</v>
      </c>
      <c r="J2730" s="4">
        <v>1.5742301940699699E-4</v>
      </c>
      <c r="K2730" s="4">
        <v>1.8680742997190001E-4</v>
      </c>
      <c r="L2730" s="4">
        <v>1.9255651600792701E-4</v>
      </c>
      <c r="M2730" s="4">
        <v>1.81020442543933E-4</v>
      </c>
      <c r="N2730" s="4" t="b">
        <f>_xlfn.XLOOKUP(Table2[[#This Row],[Protein]],Table3[name],Table3[subloc_assigned],"")&lt;&gt;""</f>
        <v>1</v>
      </c>
      <c r="O2730" s="6" t="str" cm="1">
        <f t="array" ref="O2730">IF(Table2[[#This Row],[modeled?]]," "&amp;_xlfn.TEXTJOIN(" ",FALSE,_xlfn._xlws.FILTER(Table3[subloc_assigned],Table3[name]=Table2[[#This Row],[Protein]],""))&amp;" ","")</f>
        <v xml:space="preserve"> c </v>
      </c>
      <c r="P2730" s="6" t="b">
        <f>OR(ISNUMBER(FIND(" m ",Table2[[#This Row],[loc?]])),ISNUMBER(FIND(" mm ",Table2[[#This Row],[loc?]])))</f>
        <v>0</v>
      </c>
      <c r="Q2730" s="6" t="b">
        <f>AND(OR(ISNUMBER(FIND(" m ",Table2[[#This Row],[loc?]])),ISNUMBER(FIND(" mm ",Table2[[#This Row],[loc?]]))),SUBSTITUTE(SUBSTITUTE(Table2[[#This Row],[loc?]]," m ","")," mm ","")="")</f>
        <v>0</v>
      </c>
      <c r="R2730" s="36" cm="1">
        <f t="array" ref="R2730">AVERAGE(IF(Table2[[#This Row],[Min_aerobic_1]:[Min_aerobic_2]]="NA",0,Table2[[#This Row],[Min_aerobic_1]:[Min_aerobic_2]]))</f>
        <v>1.91345421680452E-4</v>
      </c>
    </row>
    <row r="2731" spans="1:18" x14ac:dyDescent="0.35">
      <c r="A2731" s="4" t="s">
        <v>8075</v>
      </c>
      <c r="B2731" s="4" t="s">
        <v>8076</v>
      </c>
      <c r="C2731" s="4" t="s">
        <v>8077</v>
      </c>
      <c r="D2731" s="6">
        <v>2.6108541220889501E-5</v>
      </c>
      <c r="E2731" s="6">
        <v>3.1603509126742598E-5</v>
      </c>
      <c r="F2731" s="6">
        <v>3.1905256980274998E-5</v>
      </c>
      <c r="G2731" s="6">
        <v>2.8262736614977499E-5</v>
      </c>
      <c r="H2731" s="6">
        <v>3.5390738271091401E-5</v>
      </c>
      <c r="I2731" s="6">
        <v>3.6704795712060403E-5</v>
      </c>
      <c r="J2731" s="6">
        <v>3.4214944270872101E-5</v>
      </c>
      <c r="K2731" s="6">
        <v>3.1805296610521E-5</v>
      </c>
      <c r="L2731" s="6">
        <v>3.7820438429639301E-5</v>
      </c>
      <c r="M2731" s="6">
        <v>3.56028410222203E-5</v>
      </c>
      <c r="N2731" s="4" t="b">
        <f>_xlfn.XLOOKUP(Table2[[#This Row],[Protein]],Table3[name],Table3[subloc_assigned],"")&lt;&gt;""</f>
        <v>0</v>
      </c>
      <c r="O2731" s="6" t="str" cm="1">
        <f t="array" ref="O2731">IF(Table2[[#This Row],[modeled?]]," "&amp;_xlfn.TEXTJOIN(" ",FALSE,_xlfn._xlws.FILTER(Table3[subloc_assigned],Table3[name]=Table2[[#This Row],[Protein]],""))&amp;" ","")</f>
        <v/>
      </c>
      <c r="P2731" s="6" t="b">
        <f>OR(ISNUMBER(FIND(" m ",Table2[[#This Row],[loc?]])),ISNUMBER(FIND(" mm ",Table2[[#This Row],[loc?]])))</f>
        <v>0</v>
      </c>
      <c r="Q2731" s="6" t="b">
        <f>AND(OR(ISNUMBER(FIND(" m ",Table2[[#This Row],[loc?]])),ISNUMBER(FIND(" mm ",Table2[[#This Row],[loc?]]))),SUBSTITUTE(SUBSTITUTE(Table2[[#This Row],[loc?]]," m ","")," mm ","")="")</f>
        <v>0</v>
      </c>
      <c r="R2731" s="36" cm="1">
        <f t="array" ref="R2731">AVERAGE(IF(Table2[[#This Row],[Min_aerobic_1]:[Min_aerobic_2]]="NA",0,Table2[[#This Row],[Min_aerobic_1]:[Min_aerobic_2]]))</f>
        <v>2.8856025173816051E-5</v>
      </c>
    </row>
    <row r="2732" spans="1:18" x14ac:dyDescent="0.35">
      <c r="A2732" s="4" t="s">
        <v>8078</v>
      </c>
      <c r="B2732" s="4" t="s">
        <v>8079</v>
      </c>
      <c r="C2732" s="4" t="s">
        <v>8080</v>
      </c>
      <c r="D2732" s="4">
        <v>2.6166581812404698E-4</v>
      </c>
      <c r="E2732" s="4">
        <v>2.5557383922181302E-4</v>
      </c>
      <c r="F2732" s="6">
        <v>5.4584397526395297E-6</v>
      </c>
      <c r="G2732" s="6">
        <v>1.02015806770879E-5</v>
      </c>
      <c r="H2732" s="4">
        <v>2.5920845940714799E-4</v>
      </c>
      <c r="I2732" s="4">
        <v>2.8195450810795898E-4</v>
      </c>
      <c r="J2732" s="4">
        <v>2.7044137510796998E-4</v>
      </c>
      <c r="K2732" s="6">
        <v>2.46408747524854E-5</v>
      </c>
      <c r="L2732" s="6">
        <v>2.3157691970398901E-5</v>
      </c>
      <c r="M2732" s="6">
        <v>2.7890518034062799E-5</v>
      </c>
      <c r="N2732" s="4" t="b">
        <f>_xlfn.XLOOKUP(Table2[[#This Row],[Protein]],Table3[name],Table3[subloc_assigned],"")&lt;&gt;""</f>
        <v>1</v>
      </c>
      <c r="O2732" s="6" t="str" cm="1">
        <f t="array" ref="O2732">IF(Table2[[#This Row],[modeled?]]," "&amp;_xlfn.TEXTJOIN(" ",FALSE,_xlfn._xlws.FILTER(Table3[subloc_assigned],Table3[name]=Table2[[#This Row],[Protein]],""))&amp;" ","")</f>
        <v xml:space="preserve"> c </v>
      </c>
      <c r="P2732" s="6" t="b">
        <f>OR(ISNUMBER(FIND(" m ",Table2[[#This Row],[loc?]])),ISNUMBER(FIND(" mm ",Table2[[#This Row],[loc?]])))</f>
        <v>0</v>
      </c>
      <c r="Q2732" s="6" t="b">
        <f>AND(OR(ISNUMBER(FIND(" m ",Table2[[#This Row],[loc?]])),ISNUMBER(FIND(" mm ",Table2[[#This Row],[loc?]]))),SUBSTITUTE(SUBSTITUTE(Table2[[#This Row],[loc?]]," m ","")," mm ","")="")</f>
        <v>0</v>
      </c>
      <c r="R2732" s="36" cm="1">
        <f t="array" ref="R2732">AVERAGE(IF(Table2[[#This Row],[Min_aerobic_1]:[Min_aerobic_2]]="NA",0,Table2[[#This Row],[Min_aerobic_1]:[Min_aerobic_2]]))</f>
        <v>2.5861982867293E-4</v>
      </c>
    </row>
    <row r="2733" spans="1:18" x14ac:dyDescent="0.35">
      <c r="A2733" s="4" t="s">
        <v>8081</v>
      </c>
      <c r="B2733" s="4" t="s">
        <v>8082</v>
      </c>
      <c r="C2733" s="4" t="s">
        <v>8083</v>
      </c>
      <c r="D2733" s="6">
        <v>4.86621448876259E-5</v>
      </c>
      <c r="E2733" s="6">
        <v>4.6043860764329198E-5</v>
      </c>
      <c r="F2733" s="6">
        <v>5.2258247416976799E-5</v>
      </c>
      <c r="G2733" s="6">
        <v>5.41616182180813E-5</v>
      </c>
      <c r="H2733" s="6">
        <v>2.13640246524759E-5</v>
      </c>
      <c r="I2733" s="6">
        <v>2.14913415884532E-5</v>
      </c>
      <c r="J2733" s="6">
        <v>2.0562706220640999E-5</v>
      </c>
      <c r="K2733" s="6">
        <v>2.3044066249685901E-5</v>
      </c>
      <c r="L2733" s="6">
        <v>2.4580602957931802E-5</v>
      </c>
      <c r="M2733" s="6">
        <v>2.43766722485176E-5</v>
      </c>
      <c r="N2733" s="4" t="b">
        <f>_xlfn.XLOOKUP(Table2[[#This Row],[Protein]],Table3[name],Table3[subloc_assigned],"")&lt;&gt;""</f>
        <v>0</v>
      </c>
      <c r="O2733" s="6" t="str" cm="1">
        <f t="array" ref="O2733">IF(Table2[[#This Row],[modeled?]]," "&amp;_xlfn.TEXTJOIN(" ",FALSE,_xlfn._xlws.FILTER(Table3[subloc_assigned],Table3[name]=Table2[[#This Row],[Protein]],""))&amp;" ","")</f>
        <v/>
      </c>
      <c r="P2733" s="6" t="b">
        <f>OR(ISNUMBER(FIND(" m ",Table2[[#This Row],[loc?]])),ISNUMBER(FIND(" mm ",Table2[[#This Row],[loc?]])))</f>
        <v>0</v>
      </c>
      <c r="Q2733" s="6" t="b">
        <f>AND(OR(ISNUMBER(FIND(" m ",Table2[[#This Row],[loc?]])),ISNUMBER(FIND(" mm ",Table2[[#This Row],[loc?]]))),SUBSTITUTE(SUBSTITUTE(Table2[[#This Row],[loc?]]," m ","")," mm ","")="")</f>
        <v>0</v>
      </c>
      <c r="R2733" s="36" cm="1">
        <f t="array" ref="R2733">AVERAGE(IF(Table2[[#This Row],[Min_aerobic_1]:[Min_aerobic_2]]="NA",0,Table2[[#This Row],[Min_aerobic_1]:[Min_aerobic_2]]))</f>
        <v>4.7353002825977549E-5</v>
      </c>
    </row>
    <row r="2734" spans="1:18" x14ac:dyDescent="0.35">
      <c r="A2734" s="4" t="s">
        <v>8084</v>
      </c>
      <c r="B2734" s="4" t="s">
        <v>8085</v>
      </c>
      <c r="C2734" s="4" t="s">
        <v>8086</v>
      </c>
      <c r="D2734" s="6">
        <v>9.7101287410010092E-6</v>
      </c>
      <c r="E2734" s="6">
        <v>7.5977010474928904E-6</v>
      </c>
      <c r="F2734" s="6">
        <v>1.04248206226703E-5</v>
      </c>
      <c r="G2734" s="6">
        <v>9.5081850297781502E-6</v>
      </c>
      <c r="H2734" s="4" t="s">
        <v>19</v>
      </c>
      <c r="I2734" s="4" t="s">
        <v>19</v>
      </c>
      <c r="J2734" s="4" t="s">
        <v>19</v>
      </c>
      <c r="K2734" s="4" t="s">
        <v>19</v>
      </c>
      <c r="L2734" s="4" t="s">
        <v>19</v>
      </c>
      <c r="M2734" s="4" t="s">
        <v>19</v>
      </c>
      <c r="N2734" s="4" t="b">
        <f>_xlfn.XLOOKUP(Table2[[#This Row],[Protein]],Table3[name],Table3[subloc_assigned],"")&lt;&gt;""</f>
        <v>0</v>
      </c>
      <c r="O2734" s="6" t="str" cm="1">
        <f t="array" ref="O2734">IF(Table2[[#This Row],[modeled?]]," "&amp;_xlfn.TEXTJOIN(" ",FALSE,_xlfn._xlws.FILTER(Table3[subloc_assigned],Table3[name]=Table2[[#This Row],[Protein]],""))&amp;" ","")</f>
        <v/>
      </c>
      <c r="P2734" s="6" t="b">
        <f>OR(ISNUMBER(FIND(" m ",Table2[[#This Row],[loc?]])),ISNUMBER(FIND(" mm ",Table2[[#This Row],[loc?]])))</f>
        <v>0</v>
      </c>
      <c r="Q2734" s="6" t="b">
        <f>AND(OR(ISNUMBER(FIND(" m ",Table2[[#This Row],[loc?]])),ISNUMBER(FIND(" mm ",Table2[[#This Row],[loc?]]))),SUBSTITUTE(SUBSTITUTE(Table2[[#This Row],[loc?]]," m ","")," mm ","")="")</f>
        <v>0</v>
      </c>
      <c r="R2734" s="36" cm="1">
        <f t="array" ref="R2734">AVERAGE(IF(Table2[[#This Row],[Min_aerobic_1]:[Min_aerobic_2]]="NA",0,Table2[[#This Row],[Min_aerobic_1]:[Min_aerobic_2]]))</f>
        <v>8.6539148942469502E-6</v>
      </c>
    </row>
    <row r="2735" spans="1:18" x14ac:dyDescent="0.35">
      <c r="A2735" s="4" t="s">
        <v>8087</v>
      </c>
      <c r="B2735" s="4" t="s">
        <v>8088</v>
      </c>
      <c r="C2735" s="4" t="s">
        <v>8089</v>
      </c>
      <c r="D2735" s="6">
        <v>3.9000202271157696E-6</v>
      </c>
      <c r="E2735" s="6">
        <v>4.4907289057464404E-6</v>
      </c>
      <c r="F2735" s="6">
        <v>4.1916398538608602E-6</v>
      </c>
      <c r="G2735" s="6">
        <v>4.7177848067680803E-6</v>
      </c>
      <c r="H2735" s="6">
        <v>7.3313717662933496E-6</v>
      </c>
      <c r="I2735" s="6">
        <v>7.0863204771847598E-6</v>
      </c>
      <c r="J2735" s="6">
        <v>7.6238897990183602E-6</v>
      </c>
      <c r="K2735" s="6">
        <v>8.6997750866813107E-6</v>
      </c>
      <c r="L2735" s="6">
        <v>9.6088907167077801E-6</v>
      </c>
      <c r="M2735" s="6">
        <v>9.41324560526715E-6</v>
      </c>
      <c r="N2735" s="4" t="b">
        <f>_xlfn.XLOOKUP(Table2[[#This Row],[Protein]],Table3[name],Table3[subloc_assigned],"")&lt;&gt;""</f>
        <v>0</v>
      </c>
      <c r="O2735" s="6" t="str" cm="1">
        <f t="array" ref="O2735">IF(Table2[[#This Row],[modeled?]]," "&amp;_xlfn.TEXTJOIN(" ",FALSE,_xlfn._xlws.FILTER(Table3[subloc_assigned],Table3[name]=Table2[[#This Row],[Protein]],""))&amp;" ","")</f>
        <v/>
      </c>
      <c r="P2735" s="6" t="b">
        <f>OR(ISNUMBER(FIND(" m ",Table2[[#This Row],[loc?]])),ISNUMBER(FIND(" mm ",Table2[[#This Row],[loc?]])))</f>
        <v>0</v>
      </c>
      <c r="Q2735" s="6" t="b">
        <f>AND(OR(ISNUMBER(FIND(" m ",Table2[[#This Row],[loc?]])),ISNUMBER(FIND(" mm ",Table2[[#This Row],[loc?]]))),SUBSTITUTE(SUBSTITUTE(Table2[[#This Row],[loc?]]," m ","")," mm ","")="")</f>
        <v>0</v>
      </c>
      <c r="R2735" s="36" cm="1">
        <f t="array" ref="R2735">AVERAGE(IF(Table2[[#This Row],[Min_aerobic_1]:[Min_aerobic_2]]="NA",0,Table2[[#This Row],[Min_aerobic_1]:[Min_aerobic_2]]))</f>
        <v>4.195374566431105E-6</v>
      </c>
    </row>
    <row r="2736" spans="1:18" x14ac:dyDescent="0.35">
      <c r="A2736" s="4" t="s">
        <v>8090</v>
      </c>
      <c r="B2736" s="4" t="s">
        <v>8091</v>
      </c>
      <c r="C2736" s="4" t="s">
        <v>8092</v>
      </c>
      <c r="D2736" s="4" t="s">
        <v>19</v>
      </c>
      <c r="E2736" s="4" t="s">
        <v>19</v>
      </c>
      <c r="F2736" s="4" t="s">
        <v>19</v>
      </c>
      <c r="G2736" s="4" t="s">
        <v>19</v>
      </c>
      <c r="H2736" s="6">
        <v>1.0989166033380301E-6</v>
      </c>
      <c r="I2736" s="6">
        <v>1.18723534729191E-6</v>
      </c>
      <c r="J2736" s="6">
        <v>1.2114098854314899E-6</v>
      </c>
      <c r="K2736" s="6">
        <v>1.1309791102235101E-6</v>
      </c>
      <c r="L2736" s="6">
        <v>1.2145146526381499E-6</v>
      </c>
      <c r="M2736" s="6">
        <v>1.2259205628440099E-6</v>
      </c>
      <c r="N2736" s="4" t="b">
        <f>_xlfn.XLOOKUP(Table2[[#This Row],[Protein]],Table3[name],Table3[subloc_assigned],"")&lt;&gt;""</f>
        <v>0</v>
      </c>
      <c r="O2736" s="6" t="str" cm="1">
        <f t="array" ref="O2736">IF(Table2[[#This Row],[modeled?]]," "&amp;_xlfn.TEXTJOIN(" ",FALSE,_xlfn._xlws.FILTER(Table3[subloc_assigned],Table3[name]=Table2[[#This Row],[Protein]],""))&amp;" ","")</f>
        <v/>
      </c>
      <c r="P2736" s="6" t="b">
        <f>OR(ISNUMBER(FIND(" m ",Table2[[#This Row],[loc?]])),ISNUMBER(FIND(" mm ",Table2[[#This Row],[loc?]])))</f>
        <v>0</v>
      </c>
      <c r="Q2736" s="6" t="b">
        <f>AND(OR(ISNUMBER(FIND(" m ",Table2[[#This Row],[loc?]])),ISNUMBER(FIND(" mm ",Table2[[#This Row],[loc?]]))),SUBSTITUTE(SUBSTITUTE(Table2[[#This Row],[loc?]]," m ","")," mm ","")="")</f>
        <v>0</v>
      </c>
      <c r="R2736" s="36" cm="1">
        <f t="array" ref="R2736">AVERAGE(IF(Table2[[#This Row],[Min_aerobic_1]:[Min_aerobic_2]]="NA",0,Table2[[#This Row],[Min_aerobic_1]:[Min_aerobic_2]]))</f>
        <v>0</v>
      </c>
    </row>
    <row r="2737" spans="1:18" x14ac:dyDescent="0.35">
      <c r="A2737" s="4" t="s">
        <v>8093</v>
      </c>
      <c r="B2737" s="4" t="s">
        <v>8094</v>
      </c>
      <c r="C2737" s="4" t="s">
        <v>8095</v>
      </c>
      <c r="D2737" s="6">
        <v>2.6388043328467099E-6</v>
      </c>
      <c r="E2737" s="6">
        <v>3.3120661864613801E-6</v>
      </c>
      <c r="F2737" s="6">
        <v>3.4271707281231299E-6</v>
      </c>
      <c r="G2737" s="6">
        <v>3.7599813005396802E-6</v>
      </c>
      <c r="H2737" s="6">
        <v>9.0486813610971696E-7</v>
      </c>
      <c r="I2737" s="6">
        <v>8.7355655734175604E-7</v>
      </c>
      <c r="J2737" s="6">
        <v>9.3880951316304104E-7</v>
      </c>
      <c r="K2737" s="6">
        <v>9.4967854660715002E-7</v>
      </c>
      <c r="L2737" s="6">
        <v>9.8678333789911704E-7</v>
      </c>
      <c r="M2737" s="6">
        <v>1.0230461731349699E-6</v>
      </c>
      <c r="N2737" s="4" t="b">
        <f>_xlfn.XLOOKUP(Table2[[#This Row],[Protein]],Table3[name],Table3[subloc_assigned],"")&lt;&gt;""</f>
        <v>1</v>
      </c>
      <c r="O2737" s="6" t="str" cm="1">
        <f t="array" ref="O2737">IF(Table2[[#This Row],[modeled?]]," "&amp;_xlfn.TEXTJOIN(" ",FALSE,_xlfn._xlws.FILTER(Table3[subloc_assigned],Table3[name]=Table2[[#This Row],[Protein]],""))&amp;" ","")</f>
        <v xml:space="preserve"> m </v>
      </c>
      <c r="P2737" s="6" t="b">
        <f>OR(ISNUMBER(FIND(" m ",Table2[[#This Row],[loc?]])),ISNUMBER(FIND(" mm ",Table2[[#This Row],[loc?]])))</f>
        <v>1</v>
      </c>
      <c r="Q2737" s="6" t="b">
        <f>AND(OR(ISNUMBER(FIND(" m ",Table2[[#This Row],[loc?]])),ISNUMBER(FIND(" mm ",Table2[[#This Row],[loc?]]))),SUBSTITUTE(SUBSTITUTE(Table2[[#This Row],[loc?]]," m ","")," mm ","")="")</f>
        <v>1</v>
      </c>
      <c r="R2737" s="36" cm="1">
        <f t="array" ref="R2737">AVERAGE(IF(Table2[[#This Row],[Min_aerobic_1]:[Min_aerobic_2]]="NA",0,Table2[[#This Row],[Min_aerobic_1]:[Min_aerobic_2]]))</f>
        <v>2.975435259654045E-6</v>
      </c>
    </row>
    <row r="2738" spans="1:18" x14ac:dyDescent="0.35">
      <c r="A2738" s="4" t="s">
        <v>8096</v>
      </c>
      <c r="B2738" s="4" t="s">
        <v>8097</v>
      </c>
      <c r="C2738" s="4" t="s">
        <v>8098</v>
      </c>
      <c r="D2738" s="6">
        <v>3.2863437597385901E-6</v>
      </c>
      <c r="E2738" s="6">
        <v>3.2993969030481801E-6</v>
      </c>
      <c r="F2738" s="6">
        <v>3.1094623411262E-6</v>
      </c>
      <c r="G2738" s="6">
        <v>2.39476412661427E-6</v>
      </c>
      <c r="H2738" s="6">
        <v>5.8136567291140597E-6</v>
      </c>
      <c r="I2738" s="6">
        <v>5.6722113848645702E-6</v>
      </c>
      <c r="J2738" s="6">
        <v>6.2893785421838796E-6</v>
      </c>
      <c r="K2738" s="6">
        <v>5.8951822573571601E-6</v>
      </c>
      <c r="L2738" s="6">
        <v>6.52442904564045E-6</v>
      </c>
      <c r="M2738" s="6">
        <v>6.2432017957466202E-6</v>
      </c>
      <c r="N2738" s="4" t="b">
        <f>_xlfn.XLOOKUP(Table2[[#This Row],[Protein]],Table3[name],Table3[subloc_assigned],"")&lt;&gt;""</f>
        <v>0</v>
      </c>
      <c r="O2738" s="6" t="str" cm="1">
        <f t="array" ref="O2738">IF(Table2[[#This Row],[modeled?]]," "&amp;_xlfn.TEXTJOIN(" ",FALSE,_xlfn._xlws.FILTER(Table3[subloc_assigned],Table3[name]=Table2[[#This Row],[Protein]],""))&amp;" ","")</f>
        <v/>
      </c>
      <c r="P2738" s="6" t="b">
        <f>OR(ISNUMBER(FIND(" m ",Table2[[#This Row],[loc?]])),ISNUMBER(FIND(" mm ",Table2[[#This Row],[loc?]])))</f>
        <v>0</v>
      </c>
      <c r="Q2738" s="6" t="b">
        <f>AND(OR(ISNUMBER(FIND(" m ",Table2[[#This Row],[loc?]])),ISNUMBER(FIND(" mm ",Table2[[#This Row],[loc?]]))),SUBSTITUTE(SUBSTITUTE(Table2[[#This Row],[loc?]]," m ","")," mm ","")="")</f>
        <v>0</v>
      </c>
      <c r="R2738" s="36" cm="1">
        <f t="array" ref="R2738">AVERAGE(IF(Table2[[#This Row],[Min_aerobic_1]:[Min_aerobic_2]]="NA",0,Table2[[#This Row],[Min_aerobic_1]:[Min_aerobic_2]]))</f>
        <v>3.2928703313933853E-6</v>
      </c>
    </row>
    <row r="2739" spans="1:18" x14ac:dyDescent="0.35">
      <c r="A2739" s="4" t="s">
        <v>8099</v>
      </c>
      <c r="B2739" s="4" t="s">
        <v>8100</v>
      </c>
      <c r="C2739" s="4" t="s">
        <v>8101</v>
      </c>
      <c r="D2739" s="6">
        <v>3.1709685032050599E-6</v>
      </c>
      <c r="E2739" s="6">
        <v>2.4302658934424198E-6</v>
      </c>
      <c r="F2739" s="6">
        <v>3.4224709020316299E-6</v>
      </c>
      <c r="G2739" s="6">
        <v>3.4445496104006199E-6</v>
      </c>
      <c r="H2739" s="6">
        <v>4.4573899061836201E-6</v>
      </c>
      <c r="I2739" s="6">
        <v>4.6066275048747901E-6</v>
      </c>
      <c r="J2739" s="6">
        <v>4.6921443460474297E-6</v>
      </c>
      <c r="K2739" s="6">
        <v>5.0522182789566798E-6</v>
      </c>
      <c r="L2739" s="6">
        <v>5.5683863276210098E-6</v>
      </c>
      <c r="M2739" s="6">
        <v>5.3190734826056097E-6</v>
      </c>
      <c r="N2739" s="4" t="b">
        <f>_xlfn.XLOOKUP(Table2[[#This Row],[Protein]],Table3[name],Table3[subloc_assigned],"")&lt;&gt;""</f>
        <v>0</v>
      </c>
      <c r="O2739" s="6" t="str" cm="1">
        <f t="array" ref="O2739">IF(Table2[[#This Row],[modeled?]]," "&amp;_xlfn.TEXTJOIN(" ",FALSE,_xlfn._xlws.FILTER(Table3[subloc_assigned],Table3[name]=Table2[[#This Row],[Protein]],""))&amp;" ","")</f>
        <v/>
      </c>
      <c r="P2739" s="6" t="b">
        <f>OR(ISNUMBER(FIND(" m ",Table2[[#This Row],[loc?]])),ISNUMBER(FIND(" mm ",Table2[[#This Row],[loc?]])))</f>
        <v>0</v>
      </c>
      <c r="Q2739" s="6" t="b">
        <f>AND(OR(ISNUMBER(FIND(" m ",Table2[[#This Row],[loc?]])),ISNUMBER(FIND(" mm ",Table2[[#This Row],[loc?]]))),SUBSTITUTE(SUBSTITUTE(Table2[[#This Row],[loc?]]," m ","")," mm ","")="")</f>
        <v>0</v>
      </c>
      <c r="R2739" s="36" cm="1">
        <f t="array" ref="R2739">AVERAGE(IF(Table2[[#This Row],[Min_aerobic_1]:[Min_aerobic_2]]="NA",0,Table2[[#This Row],[Min_aerobic_1]:[Min_aerobic_2]]))</f>
        <v>2.8006171983237401E-6</v>
      </c>
    </row>
    <row r="2740" spans="1:18" x14ac:dyDescent="0.35">
      <c r="A2740" s="4" t="s">
        <v>8102</v>
      </c>
      <c r="B2740" s="4" t="s">
        <v>8103</v>
      </c>
      <c r="C2740" s="4" t="s">
        <v>8104</v>
      </c>
      <c r="D2740" s="6">
        <v>4.9790565298358799E-5</v>
      </c>
      <c r="E2740" s="6">
        <v>5.3272347034341802E-5</v>
      </c>
      <c r="F2740" s="6">
        <v>6.4391235360721798E-5</v>
      </c>
      <c r="G2740" s="6">
        <v>6.5609831804322105E-5</v>
      </c>
      <c r="H2740" s="6">
        <v>3.0616236682041499E-5</v>
      </c>
      <c r="I2740" s="6">
        <v>4.0583692211962101E-5</v>
      </c>
      <c r="J2740" s="6">
        <v>3.5910821184199802E-5</v>
      </c>
      <c r="K2740" s="6">
        <v>4.6115941681587601E-5</v>
      </c>
      <c r="L2740" s="6">
        <v>5.1818667626863797E-5</v>
      </c>
      <c r="M2740" s="6">
        <v>5.4459741070300301E-5</v>
      </c>
      <c r="N2740" s="4" t="b">
        <f>_xlfn.XLOOKUP(Table2[[#This Row],[Protein]],Table3[name],Table3[subloc_assigned],"")&lt;&gt;""</f>
        <v>1</v>
      </c>
      <c r="O2740" s="6" t="str" cm="1">
        <f t="array" ref="O2740">IF(Table2[[#This Row],[modeled?]]," "&amp;_xlfn.TEXTJOIN(" ",FALSE,_xlfn._xlws.FILTER(Table3[subloc_assigned],Table3[name]=Table2[[#This Row],[Protein]],""))&amp;" ","")</f>
        <v xml:space="preserve"> x </v>
      </c>
      <c r="P2740" s="6" t="b">
        <f>OR(ISNUMBER(FIND(" m ",Table2[[#This Row],[loc?]])),ISNUMBER(FIND(" mm ",Table2[[#This Row],[loc?]])))</f>
        <v>0</v>
      </c>
      <c r="Q2740" s="6" t="b">
        <f>AND(OR(ISNUMBER(FIND(" m ",Table2[[#This Row],[loc?]])),ISNUMBER(FIND(" mm ",Table2[[#This Row],[loc?]]))),SUBSTITUTE(SUBSTITUTE(Table2[[#This Row],[loc?]]," m ","")," mm ","")="")</f>
        <v>0</v>
      </c>
      <c r="R2740" s="36" cm="1">
        <f t="array" ref="R2740">AVERAGE(IF(Table2[[#This Row],[Min_aerobic_1]:[Min_aerobic_2]]="NA",0,Table2[[#This Row],[Min_aerobic_1]:[Min_aerobic_2]]))</f>
        <v>5.1531456166350304E-5</v>
      </c>
    </row>
    <row r="2741" spans="1:18" x14ac:dyDescent="0.35">
      <c r="A2741" s="4" t="s">
        <v>8105</v>
      </c>
      <c r="B2741" s="4" t="s">
        <v>8106</v>
      </c>
      <c r="C2741" s="4" t="s">
        <v>8107</v>
      </c>
      <c r="D2741" s="4" t="s">
        <v>19</v>
      </c>
      <c r="E2741" s="4" t="s">
        <v>19</v>
      </c>
      <c r="F2741" s="4" t="s">
        <v>19</v>
      </c>
      <c r="G2741" s="4" t="s">
        <v>19</v>
      </c>
      <c r="H2741" s="6">
        <v>6.2932040225736E-7</v>
      </c>
      <c r="I2741" s="6">
        <v>5.9633816235110401E-7</v>
      </c>
      <c r="J2741" s="6">
        <v>5.9443333278862598E-7</v>
      </c>
      <c r="K2741" s="6">
        <v>6.6009792536863099E-7</v>
      </c>
      <c r="L2741" s="6">
        <v>6.9859385117022896E-7</v>
      </c>
      <c r="M2741" s="6">
        <v>6.6241346388764598E-7</v>
      </c>
      <c r="N2741" s="4" t="b">
        <f>_xlfn.XLOOKUP(Table2[[#This Row],[Protein]],Table3[name],Table3[subloc_assigned],"")&lt;&gt;""</f>
        <v>0</v>
      </c>
      <c r="O2741" s="6" t="str" cm="1">
        <f t="array" ref="O2741">IF(Table2[[#This Row],[modeled?]]," "&amp;_xlfn.TEXTJOIN(" ",FALSE,_xlfn._xlws.FILTER(Table3[subloc_assigned],Table3[name]=Table2[[#This Row],[Protein]],""))&amp;" ","")</f>
        <v/>
      </c>
      <c r="P2741" s="6" t="b">
        <f>OR(ISNUMBER(FIND(" m ",Table2[[#This Row],[loc?]])),ISNUMBER(FIND(" mm ",Table2[[#This Row],[loc?]])))</f>
        <v>0</v>
      </c>
      <c r="Q2741" s="6" t="b">
        <f>AND(OR(ISNUMBER(FIND(" m ",Table2[[#This Row],[loc?]])),ISNUMBER(FIND(" mm ",Table2[[#This Row],[loc?]]))),SUBSTITUTE(SUBSTITUTE(Table2[[#This Row],[loc?]]," m ","")," mm ","")="")</f>
        <v>0</v>
      </c>
      <c r="R2741" s="36" cm="1">
        <f t="array" ref="R2741">AVERAGE(IF(Table2[[#This Row],[Min_aerobic_1]:[Min_aerobic_2]]="NA",0,Table2[[#This Row],[Min_aerobic_1]:[Min_aerobic_2]]))</f>
        <v>0</v>
      </c>
    </row>
    <row r="2742" spans="1:18" x14ac:dyDescent="0.35">
      <c r="A2742" s="4" t="s">
        <v>8108</v>
      </c>
      <c r="B2742" s="4" t="s">
        <v>8109</v>
      </c>
      <c r="C2742" s="4" t="s">
        <v>8109</v>
      </c>
      <c r="D2742" s="6">
        <v>5.8932145691177096E-7</v>
      </c>
      <c r="E2742" s="6">
        <v>4.96407574644593E-7</v>
      </c>
      <c r="F2742" s="6">
        <v>7.5010137153572105E-7</v>
      </c>
      <c r="G2742" s="6">
        <v>7.31400381575089E-7</v>
      </c>
      <c r="H2742" s="6">
        <v>5.6295115331063504E-7</v>
      </c>
      <c r="I2742" s="6">
        <v>5.8273899568967196E-7</v>
      </c>
      <c r="J2742" s="6">
        <v>6.2999961897589196E-7</v>
      </c>
      <c r="K2742" s="6">
        <v>5.7125018879676904E-7</v>
      </c>
      <c r="L2742" s="6">
        <v>6.25155197024686E-7</v>
      </c>
      <c r="M2742" s="6">
        <v>6.0797450638646503E-7</v>
      </c>
      <c r="N2742" s="4" t="b">
        <f>_xlfn.XLOOKUP(Table2[[#This Row],[Protein]],Table3[name],Table3[subloc_assigned],"")&lt;&gt;""</f>
        <v>0</v>
      </c>
      <c r="O2742" s="6" t="str" cm="1">
        <f t="array" ref="O2742">IF(Table2[[#This Row],[modeled?]]," "&amp;_xlfn.TEXTJOIN(" ",FALSE,_xlfn._xlws.FILTER(Table3[subloc_assigned],Table3[name]=Table2[[#This Row],[Protein]],""))&amp;" ","")</f>
        <v/>
      </c>
      <c r="P2742" s="6" t="b">
        <f>OR(ISNUMBER(FIND(" m ",Table2[[#This Row],[loc?]])),ISNUMBER(FIND(" mm ",Table2[[#This Row],[loc?]])))</f>
        <v>0</v>
      </c>
      <c r="Q2742" s="6" t="b">
        <f>AND(OR(ISNUMBER(FIND(" m ",Table2[[#This Row],[loc?]])),ISNUMBER(FIND(" mm ",Table2[[#This Row],[loc?]]))),SUBSTITUTE(SUBSTITUTE(Table2[[#This Row],[loc?]]," m ","")," mm ","")="")</f>
        <v>0</v>
      </c>
      <c r="R2742" s="36" cm="1">
        <f t="array" ref="R2742">AVERAGE(IF(Table2[[#This Row],[Min_aerobic_1]:[Min_aerobic_2]]="NA",0,Table2[[#This Row],[Min_aerobic_1]:[Min_aerobic_2]]))</f>
        <v>5.4286451577818193E-7</v>
      </c>
    </row>
    <row r="2743" spans="1:18" x14ac:dyDescent="0.35">
      <c r="A2743" s="4" t="s">
        <v>8110</v>
      </c>
      <c r="B2743" s="4" t="s">
        <v>8111</v>
      </c>
      <c r="C2743" s="4" t="s">
        <v>8112</v>
      </c>
      <c r="D2743" s="6">
        <v>4.8923041282746999E-6</v>
      </c>
      <c r="E2743" s="6">
        <v>4.3303743348769302E-6</v>
      </c>
      <c r="F2743" s="6">
        <v>5.9435220153247904E-6</v>
      </c>
      <c r="G2743" s="6">
        <v>5.4278604964872701E-6</v>
      </c>
      <c r="H2743" s="6">
        <v>1.3904760381066899E-6</v>
      </c>
      <c r="I2743" s="6">
        <v>1.53389712946469E-6</v>
      </c>
      <c r="J2743" s="6">
        <v>1.5321971882382099E-6</v>
      </c>
      <c r="K2743" s="6">
        <v>1.7457819584049699E-6</v>
      </c>
      <c r="L2743" s="6">
        <v>1.80113383132594E-6</v>
      </c>
      <c r="M2743" s="6">
        <v>1.8656553529461401E-6</v>
      </c>
      <c r="N2743" s="4" t="b">
        <f>_xlfn.XLOOKUP(Table2[[#This Row],[Protein]],Table3[name],Table3[subloc_assigned],"")&lt;&gt;""</f>
        <v>0</v>
      </c>
      <c r="O2743" s="6" t="str" cm="1">
        <f t="array" ref="O2743">IF(Table2[[#This Row],[modeled?]]," "&amp;_xlfn.TEXTJOIN(" ",FALSE,_xlfn._xlws.FILTER(Table3[subloc_assigned],Table3[name]=Table2[[#This Row],[Protein]],""))&amp;" ","")</f>
        <v/>
      </c>
      <c r="P2743" s="6" t="b">
        <f>OR(ISNUMBER(FIND(" m ",Table2[[#This Row],[loc?]])),ISNUMBER(FIND(" mm ",Table2[[#This Row],[loc?]])))</f>
        <v>0</v>
      </c>
      <c r="Q2743" s="6" t="b">
        <f>AND(OR(ISNUMBER(FIND(" m ",Table2[[#This Row],[loc?]])),ISNUMBER(FIND(" mm ",Table2[[#This Row],[loc?]]))),SUBSTITUTE(SUBSTITUTE(Table2[[#This Row],[loc?]]," m ","")," mm ","")="")</f>
        <v>0</v>
      </c>
      <c r="R2743" s="36" cm="1">
        <f t="array" ref="R2743">AVERAGE(IF(Table2[[#This Row],[Min_aerobic_1]:[Min_aerobic_2]]="NA",0,Table2[[#This Row],[Min_aerobic_1]:[Min_aerobic_2]]))</f>
        <v>4.6113392315758154E-6</v>
      </c>
    </row>
    <row r="2744" spans="1:18" x14ac:dyDescent="0.35">
      <c r="A2744" s="4" t="s">
        <v>8113</v>
      </c>
      <c r="B2744" s="4" t="s">
        <v>8114</v>
      </c>
      <c r="C2744" s="4" t="s">
        <v>8115</v>
      </c>
      <c r="D2744" s="6">
        <v>3.04206466078931E-5</v>
      </c>
      <c r="E2744" s="6">
        <v>2.8875694287674299E-5</v>
      </c>
      <c r="F2744" s="6">
        <v>3.2168850790696799E-5</v>
      </c>
      <c r="G2744" s="6">
        <v>3.2224652520079001E-5</v>
      </c>
      <c r="H2744" s="6">
        <v>1.46554299280898E-5</v>
      </c>
      <c r="I2744" s="6">
        <v>1.4611969927309501E-5</v>
      </c>
      <c r="J2744" s="6">
        <v>1.50855922977607E-5</v>
      </c>
      <c r="K2744" s="6">
        <v>1.57196638255315E-5</v>
      </c>
      <c r="L2744" s="6">
        <v>1.6692698107539701E-5</v>
      </c>
      <c r="M2744" s="6">
        <v>1.6838367948863801E-5</v>
      </c>
      <c r="N2744" s="4" t="b">
        <f>_xlfn.XLOOKUP(Table2[[#This Row],[Protein]],Table3[name],Table3[subloc_assigned],"")&lt;&gt;""</f>
        <v>0</v>
      </c>
      <c r="O2744" s="6" t="str" cm="1">
        <f t="array" ref="O2744">IF(Table2[[#This Row],[modeled?]]," "&amp;_xlfn.TEXTJOIN(" ",FALSE,_xlfn._xlws.FILTER(Table3[subloc_assigned],Table3[name]=Table2[[#This Row],[Protein]],""))&amp;" ","")</f>
        <v/>
      </c>
      <c r="P2744" s="6" t="b">
        <f>OR(ISNUMBER(FIND(" m ",Table2[[#This Row],[loc?]])),ISNUMBER(FIND(" mm ",Table2[[#This Row],[loc?]])))</f>
        <v>0</v>
      </c>
      <c r="Q2744" s="6" t="b">
        <f>AND(OR(ISNUMBER(FIND(" m ",Table2[[#This Row],[loc?]])),ISNUMBER(FIND(" mm ",Table2[[#This Row],[loc?]]))),SUBSTITUTE(SUBSTITUTE(Table2[[#This Row],[loc?]]," m ","")," mm ","")="")</f>
        <v>0</v>
      </c>
      <c r="R2744" s="36" cm="1">
        <f t="array" ref="R2744">AVERAGE(IF(Table2[[#This Row],[Min_aerobic_1]:[Min_aerobic_2]]="NA",0,Table2[[#This Row],[Min_aerobic_1]:[Min_aerobic_2]]))</f>
        <v>2.96481704477837E-5</v>
      </c>
    </row>
    <row r="2745" spans="1:18" x14ac:dyDescent="0.35">
      <c r="A2745" s="4" t="s">
        <v>8116</v>
      </c>
      <c r="B2745" s="4" t="s">
        <v>8117</v>
      </c>
      <c r="C2745" s="4" t="s">
        <v>8118</v>
      </c>
      <c r="D2745" s="4">
        <v>5.65140858531102E-4</v>
      </c>
      <c r="E2745" s="4">
        <v>5.6930826242647598E-4</v>
      </c>
      <c r="F2745" s="4">
        <v>5.9007585912299499E-4</v>
      </c>
      <c r="G2745" s="4">
        <v>5.8317752202420104E-4</v>
      </c>
      <c r="H2745" s="4">
        <v>3.3261620404430401E-4</v>
      </c>
      <c r="I2745" s="4">
        <v>3.4343941428302798E-4</v>
      </c>
      <c r="J2745" s="4">
        <v>3.4032020477093498E-4</v>
      </c>
      <c r="K2745" s="4">
        <v>3.8714142735323399E-4</v>
      </c>
      <c r="L2745" s="4">
        <v>3.9119940197622401E-4</v>
      </c>
      <c r="M2745" s="4">
        <v>3.85052585887223E-4</v>
      </c>
      <c r="N2745" s="4" t="b">
        <f>_xlfn.XLOOKUP(Table2[[#This Row],[Protein]],Table3[name],Table3[subloc_assigned],"")&lt;&gt;""</f>
        <v>1</v>
      </c>
      <c r="O2745" s="6" t="str" cm="1">
        <f t="array" ref="O2745">IF(Table2[[#This Row],[modeled?]]," "&amp;_xlfn.TEXTJOIN(" ",FALSE,_xlfn._xlws.FILTER(Table3[subloc_assigned],Table3[name]=Table2[[#This Row],[Protein]],""))&amp;" ","")</f>
        <v xml:space="preserve"> c </v>
      </c>
      <c r="P2745" s="6" t="b">
        <f>OR(ISNUMBER(FIND(" m ",Table2[[#This Row],[loc?]])),ISNUMBER(FIND(" mm ",Table2[[#This Row],[loc?]])))</f>
        <v>0</v>
      </c>
      <c r="Q2745" s="6" t="b">
        <f>AND(OR(ISNUMBER(FIND(" m ",Table2[[#This Row],[loc?]])),ISNUMBER(FIND(" mm ",Table2[[#This Row],[loc?]]))),SUBSTITUTE(SUBSTITUTE(Table2[[#This Row],[loc?]]," m ","")," mm ","")="")</f>
        <v>0</v>
      </c>
      <c r="R2745" s="36" cm="1">
        <f t="array" ref="R2745">AVERAGE(IF(Table2[[#This Row],[Min_aerobic_1]:[Min_aerobic_2]]="NA",0,Table2[[#This Row],[Min_aerobic_1]:[Min_aerobic_2]]))</f>
        <v>5.6722456047878899E-4</v>
      </c>
    </row>
    <row r="2746" spans="1:18" x14ac:dyDescent="0.35">
      <c r="A2746" s="4" t="s">
        <v>8119</v>
      </c>
      <c r="B2746" s="4" t="s">
        <v>8120</v>
      </c>
      <c r="C2746" s="4" t="s">
        <v>8121</v>
      </c>
      <c r="D2746" s="6">
        <v>2.96370029074568E-6</v>
      </c>
      <c r="E2746" s="6">
        <v>2.8235463742989099E-6</v>
      </c>
      <c r="F2746" s="6">
        <v>2.3786662971447302E-6</v>
      </c>
      <c r="G2746" s="6">
        <v>2.1137188514677499E-6</v>
      </c>
      <c r="H2746" s="6">
        <v>1.3200753943593199E-5</v>
      </c>
      <c r="I2746" s="6">
        <v>1.4901959581895401E-5</v>
      </c>
      <c r="J2746" s="6">
        <v>1.58345889826527E-5</v>
      </c>
      <c r="K2746" s="6">
        <v>1.51509290066055E-5</v>
      </c>
      <c r="L2746" s="6">
        <v>1.6042955970631299E-5</v>
      </c>
      <c r="M2746" s="6">
        <v>1.3658404848364201E-5</v>
      </c>
      <c r="N2746" s="4" t="b">
        <f>_xlfn.XLOOKUP(Table2[[#This Row],[Protein]],Table3[name],Table3[subloc_assigned],"")&lt;&gt;""</f>
        <v>0</v>
      </c>
      <c r="O2746" s="6" t="str" cm="1">
        <f t="array" ref="O2746">IF(Table2[[#This Row],[modeled?]]," "&amp;_xlfn.TEXTJOIN(" ",FALSE,_xlfn._xlws.FILTER(Table3[subloc_assigned],Table3[name]=Table2[[#This Row],[Protein]],""))&amp;" ","")</f>
        <v/>
      </c>
      <c r="P2746" s="6" t="b">
        <f>OR(ISNUMBER(FIND(" m ",Table2[[#This Row],[loc?]])),ISNUMBER(FIND(" mm ",Table2[[#This Row],[loc?]])))</f>
        <v>0</v>
      </c>
      <c r="Q2746" s="6" t="b">
        <f>AND(OR(ISNUMBER(FIND(" m ",Table2[[#This Row],[loc?]])),ISNUMBER(FIND(" mm ",Table2[[#This Row],[loc?]]))),SUBSTITUTE(SUBSTITUTE(Table2[[#This Row],[loc?]]," m ","")," mm ","")="")</f>
        <v>0</v>
      </c>
      <c r="R2746" s="36" cm="1">
        <f t="array" ref="R2746">AVERAGE(IF(Table2[[#This Row],[Min_aerobic_1]:[Min_aerobic_2]]="NA",0,Table2[[#This Row],[Min_aerobic_1]:[Min_aerobic_2]]))</f>
        <v>2.893623332522295E-6</v>
      </c>
    </row>
    <row r="2747" spans="1:18" x14ac:dyDescent="0.35">
      <c r="A2747" s="4" t="s">
        <v>8122</v>
      </c>
      <c r="B2747" s="4" t="s">
        <v>8123</v>
      </c>
      <c r="C2747" s="4" t="s">
        <v>8124</v>
      </c>
      <c r="D2747" s="6">
        <v>7.2228474107416399E-5</v>
      </c>
      <c r="E2747" s="6">
        <v>6.6764554321660405E-5</v>
      </c>
      <c r="F2747" s="6">
        <v>7.9914815768318897E-5</v>
      </c>
      <c r="G2747" s="6">
        <v>8.0762545065470905E-5</v>
      </c>
      <c r="H2747" s="6">
        <v>4.54919388859216E-5</v>
      </c>
      <c r="I2747" s="6">
        <v>4.7086022833292002E-5</v>
      </c>
      <c r="J2747" s="6">
        <v>4.7575494272759397E-5</v>
      </c>
      <c r="K2747" s="6">
        <v>5.3927115954082301E-5</v>
      </c>
      <c r="L2747" s="6">
        <v>5.7202565819991899E-5</v>
      </c>
      <c r="M2747" s="6">
        <v>5.5703442977949297E-5</v>
      </c>
      <c r="N2747" s="4" t="b">
        <f>_xlfn.XLOOKUP(Table2[[#This Row],[Protein]],Table3[name],Table3[subloc_assigned],"")&lt;&gt;""</f>
        <v>0</v>
      </c>
      <c r="O2747" s="6" t="str" cm="1">
        <f t="array" ref="O2747">IF(Table2[[#This Row],[modeled?]]," "&amp;_xlfn.TEXTJOIN(" ",FALSE,_xlfn._xlws.FILTER(Table3[subloc_assigned],Table3[name]=Table2[[#This Row],[Protein]],""))&amp;" ","")</f>
        <v/>
      </c>
      <c r="P2747" s="6" t="b">
        <f>OR(ISNUMBER(FIND(" m ",Table2[[#This Row],[loc?]])),ISNUMBER(FIND(" mm ",Table2[[#This Row],[loc?]])))</f>
        <v>0</v>
      </c>
      <c r="Q2747" s="6" t="b">
        <f>AND(OR(ISNUMBER(FIND(" m ",Table2[[#This Row],[loc?]])),ISNUMBER(FIND(" mm ",Table2[[#This Row],[loc?]]))),SUBSTITUTE(SUBSTITUTE(Table2[[#This Row],[loc?]]," m ","")," mm ","")="")</f>
        <v>0</v>
      </c>
      <c r="R2747" s="36" cm="1">
        <f t="array" ref="R2747">AVERAGE(IF(Table2[[#This Row],[Min_aerobic_1]:[Min_aerobic_2]]="NA",0,Table2[[#This Row],[Min_aerobic_1]:[Min_aerobic_2]]))</f>
        <v>6.9496514214538408E-5</v>
      </c>
    </row>
    <row r="2748" spans="1:18" x14ac:dyDescent="0.35">
      <c r="A2748" s="4" t="s">
        <v>8125</v>
      </c>
      <c r="B2748" s="4" t="s">
        <v>8126</v>
      </c>
      <c r="C2748" s="4" t="s">
        <v>8127</v>
      </c>
      <c r="D2748" s="6">
        <v>4.39933743933204E-5</v>
      </c>
      <c r="E2748" s="6">
        <v>3.3854789779571797E-5</v>
      </c>
      <c r="F2748" s="6">
        <v>4.9219784002593102E-5</v>
      </c>
      <c r="G2748" s="6">
        <v>4.71157698445922E-5</v>
      </c>
      <c r="H2748" s="6">
        <v>4.56269339868592E-5</v>
      </c>
      <c r="I2748" s="6">
        <v>4.5445894381473798E-5</v>
      </c>
      <c r="J2748" s="6">
        <v>4.8521231862725802E-5</v>
      </c>
      <c r="K2748" s="6">
        <v>5.79125340824227E-5</v>
      </c>
      <c r="L2748" s="6">
        <v>5.9616392475422699E-5</v>
      </c>
      <c r="M2748" s="6">
        <v>6.0079383737914998E-5</v>
      </c>
      <c r="N2748" s="4" t="b">
        <f>_xlfn.XLOOKUP(Table2[[#This Row],[Protein]],Table3[name],Table3[subloc_assigned],"")&lt;&gt;""</f>
        <v>0</v>
      </c>
      <c r="O2748" s="6" t="str" cm="1">
        <f t="array" ref="O2748">IF(Table2[[#This Row],[modeled?]]," "&amp;_xlfn.TEXTJOIN(" ",FALSE,_xlfn._xlws.FILTER(Table3[subloc_assigned],Table3[name]=Table2[[#This Row],[Protein]],""))&amp;" ","")</f>
        <v/>
      </c>
      <c r="P2748" s="6" t="b">
        <f>OR(ISNUMBER(FIND(" m ",Table2[[#This Row],[loc?]])),ISNUMBER(FIND(" mm ",Table2[[#This Row],[loc?]])))</f>
        <v>0</v>
      </c>
      <c r="Q2748" s="6" t="b">
        <f>AND(OR(ISNUMBER(FIND(" m ",Table2[[#This Row],[loc?]])),ISNUMBER(FIND(" mm ",Table2[[#This Row],[loc?]]))),SUBSTITUTE(SUBSTITUTE(Table2[[#This Row],[loc?]]," m ","")," mm ","")="")</f>
        <v>0</v>
      </c>
      <c r="R2748" s="36" cm="1">
        <f t="array" ref="R2748">AVERAGE(IF(Table2[[#This Row],[Min_aerobic_1]:[Min_aerobic_2]]="NA",0,Table2[[#This Row],[Min_aerobic_1]:[Min_aerobic_2]]))</f>
        <v>3.8924082086446102E-5</v>
      </c>
    </row>
    <row r="2749" spans="1:18" x14ac:dyDescent="0.35">
      <c r="A2749" s="4" t="s">
        <v>8128</v>
      </c>
      <c r="B2749" s="4" t="s">
        <v>8129</v>
      </c>
      <c r="C2749" s="4" t="s">
        <v>8130</v>
      </c>
      <c r="D2749" s="6">
        <v>5.3655353356576001E-5</v>
      </c>
      <c r="E2749" s="6">
        <v>4.42892090771353E-5</v>
      </c>
      <c r="F2749" s="6">
        <v>5.3892496436775597E-5</v>
      </c>
      <c r="G2749" s="6">
        <v>5.5791547740713099E-5</v>
      </c>
      <c r="H2749" s="6">
        <v>4.08290834032313E-5</v>
      </c>
      <c r="I2749" s="6">
        <v>4.0281163424216199E-5</v>
      </c>
      <c r="J2749" s="6">
        <v>4.1605631202419101E-5</v>
      </c>
      <c r="K2749" s="6">
        <v>4.0197489476369899E-5</v>
      </c>
      <c r="L2749" s="6">
        <v>4.3899422222995202E-5</v>
      </c>
      <c r="M2749" s="6">
        <v>4.4017599358651498E-5</v>
      </c>
      <c r="N2749" s="4" t="b">
        <f>_xlfn.XLOOKUP(Table2[[#This Row],[Protein]],Table3[name],Table3[subloc_assigned],"")&lt;&gt;""</f>
        <v>0</v>
      </c>
      <c r="O2749" s="6" t="str" cm="1">
        <f t="array" ref="O2749">IF(Table2[[#This Row],[modeled?]]," "&amp;_xlfn.TEXTJOIN(" ",FALSE,_xlfn._xlws.FILTER(Table3[subloc_assigned],Table3[name]=Table2[[#This Row],[Protein]],""))&amp;" ","")</f>
        <v/>
      </c>
      <c r="P2749" s="6" t="b">
        <f>OR(ISNUMBER(FIND(" m ",Table2[[#This Row],[loc?]])),ISNUMBER(FIND(" mm ",Table2[[#This Row],[loc?]])))</f>
        <v>0</v>
      </c>
      <c r="Q2749" s="6" t="b">
        <f>AND(OR(ISNUMBER(FIND(" m ",Table2[[#This Row],[loc?]])),ISNUMBER(FIND(" mm ",Table2[[#This Row],[loc?]]))),SUBSTITUTE(SUBSTITUTE(Table2[[#This Row],[loc?]]," m ","")," mm ","")="")</f>
        <v>0</v>
      </c>
      <c r="R2749" s="36" cm="1">
        <f t="array" ref="R2749">AVERAGE(IF(Table2[[#This Row],[Min_aerobic_1]:[Min_aerobic_2]]="NA",0,Table2[[#This Row],[Min_aerobic_1]:[Min_aerobic_2]]))</f>
        <v>4.8972281216855647E-5</v>
      </c>
    </row>
    <row r="2750" spans="1:18" x14ac:dyDescent="0.35">
      <c r="A2750" s="4" t="s">
        <v>8131</v>
      </c>
      <c r="B2750" s="4" t="s">
        <v>8132</v>
      </c>
      <c r="C2750" s="4" t="s">
        <v>8133</v>
      </c>
      <c r="D2750" s="4">
        <v>4.0030143790706802E-4</v>
      </c>
      <c r="E2750" s="4">
        <v>3.8155385512243599E-4</v>
      </c>
      <c r="F2750" s="4">
        <v>4.2558487765046598E-4</v>
      </c>
      <c r="G2750" s="4">
        <v>4.15158117440573E-4</v>
      </c>
      <c r="H2750" s="4">
        <v>2.5347193675308598E-4</v>
      </c>
      <c r="I2750" s="4">
        <v>2.64045837672335E-4</v>
      </c>
      <c r="J2750" s="4">
        <v>2.5033595189380198E-4</v>
      </c>
      <c r="K2750" s="4">
        <v>2.5477062792053201E-4</v>
      </c>
      <c r="L2750" s="4">
        <v>3.1090204605743E-4</v>
      </c>
      <c r="M2750" s="4">
        <v>3.15935160958504E-4</v>
      </c>
      <c r="N2750" s="4" t="b">
        <f>_xlfn.XLOOKUP(Table2[[#This Row],[Protein]],Table3[name],Table3[subloc_assigned],"")&lt;&gt;""</f>
        <v>0</v>
      </c>
      <c r="O2750" s="6" t="str" cm="1">
        <f t="array" ref="O2750">IF(Table2[[#This Row],[modeled?]]," "&amp;_xlfn.TEXTJOIN(" ",FALSE,_xlfn._xlws.FILTER(Table3[subloc_assigned],Table3[name]=Table2[[#This Row],[Protein]],""))&amp;" ","")</f>
        <v/>
      </c>
      <c r="P2750" s="6" t="b">
        <f>OR(ISNUMBER(FIND(" m ",Table2[[#This Row],[loc?]])),ISNUMBER(FIND(" mm ",Table2[[#This Row],[loc?]])))</f>
        <v>0</v>
      </c>
      <c r="Q2750" s="6" t="b">
        <f>AND(OR(ISNUMBER(FIND(" m ",Table2[[#This Row],[loc?]])),ISNUMBER(FIND(" mm ",Table2[[#This Row],[loc?]]))),SUBSTITUTE(SUBSTITUTE(Table2[[#This Row],[loc?]]," m ","")," mm ","")="")</f>
        <v>0</v>
      </c>
      <c r="R2750" s="36" cm="1">
        <f t="array" ref="R2750">AVERAGE(IF(Table2[[#This Row],[Min_aerobic_1]:[Min_aerobic_2]]="NA",0,Table2[[#This Row],[Min_aerobic_1]:[Min_aerobic_2]]))</f>
        <v>3.9092764651475201E-4</v>
      </c>
    </row>
    <row r="2751" spans="1:18" x14ac:dyDescent="0.35">
      <c r="A2751" s="4" t="s">
        <v>8134</v>
      </c>
      <c r="B2751" s="4" t="s">
        <v>8135</v>
      </c>
      <c r="C2751" s="4" t="s">
        <v>8136</v>
      </c>
      <c r="D2751" s="6">
        <v>4.4751676107963897E-6</v>
      </c>
      <c r="E2751" s="6">
        <v>3.84619151117833E-6</v>
      </c>
      <c r="F2751" s="6">
        <v>4.0630028077884204E-6</v>
      </c>
      <c r="G2751" s="6">
        <v>4.1712507707563997E-6</v>
      </c>
      <c r="H2751" s="6">
        <v>2.5406714699056199E-6</v>
      </c>
      <c r="I2751" s="6">
        <v>2.3104543801102598E-6</v>
      </c>
      <c r="J2751" s="6">
        <v>2.8416794979071002E-6</v>
      </c>
      <c r="K2751" s="6">
        <v>2.35950099936997E-6</v>
      </c>
      <c r="L2751" s="6">
        <v>2.4698903571362202E-6</v>
      </c>
      <c r="M2751" s="6">
        <v>2.5495612112689699E-6</v>
      </c>
      <c r="N2751" s="4" t="b">
        <f>_xlfn.XLOOKUP(Table2[[#This Row],[Protein]],Table3[name],Table3[subloc_assigned],"")&lt;&gt;""</f>
        <v>0</v>
      </c>
      <c r="O2751" s="6" t="str" cm="1">
        <f t="array" ref="O2751">IF(Table2[[#This Row],[modeled?]]," "&amp;_xlfn.TEXTJOIN(" ",FALSE,_xlfn._xlws.FILTER(Table3[subloc_assigned],Table3[name]=Table2[[#This Row],[Protein]],""))&amp;" ","")</f>
        <v/>
      </c>
      <c r="P2751" s="6" t="b">
        <f>OR(ISNUMBER(FIND(" m ",Table2[[#This Row],[loc?]])),ISNUMBER(FIND(" mm ",Table2[[#This Row],[loc?]])))</f>
        <v>0</v>
      </c>
      <c r="Q2751" s="6" t="b">
        <f>AND(OR(ISNUMBER(FIND(" m ",Table2[[#This Row],[loc?]])),ISNUMBER(FIND(" mm ",Table2[[#This Row],[loc?]]))),SUBSTITUTE(SUBSTITUTE(Table2[[#This Row],[loc?]]," m ","")," mm ","")="")</f>
        <v>0</v>
      </c>
      <c r="R2751" s="36" cm="1">
        <f t="array" ref="R2751">AVERAGE(IF(Table2[[#This Row],[Min_aerobic_1]:[Min_aerobic_2]]="NA",0,Table2[[#This Row],[Min_aerobic_1]:[Min_aerobic_2]]))</f>
        <v>4.1606795609873594E-6</v>
      </c>
    </row>
    <row r="2752" spans="1:18" x14ac:dyDescent="0.35">
      <c r="A2752" s="4" t="s">
        <v>8137</v>
      </c>
      <c r="B2752" s="4" t="s">
        <v>8138</v>
      </c>
      <c r="C2752" s="4" t="s">
        <v>8139</v>
      </c>
      <c r="D2752" s="6">
        <v>2.33655321369842E-6</v>
      </c>
      <c r="E2752" s="6">
        <v>2.5002056603777301E-6</v>
      </c>
      <c r="F2752" s="6">
        <v>2.6363035560816301E-6</v>
      </c>
      <c r="G2752" s="6">
        <v>3.0010023546693199E-6</v>
      </c>
      <c r="H2752" s="6">
        <v>1.5784979462202899E-6</v>
      </c>
      <c r="I2752" s="6">
        <v>1.54833090637555E-6</v>
      </c>
      <c r="J2752" s="6">
        <v>1.5759488707620301E-6</v>
      </c>
      <c r="K2752" s="6">
        <v>1.52442424295648E-6</v>
      </c>
      <c r="L2752" s="6">
        <v>1.7645581535143101E-6</v>
      </c>
      <c r="M2752" s="6">
        <v>1.7234973598212501E-6</v>
      </c>
      <c r="N2752" s="4" t="b">
        <f>_xlfn.XLOOKUP(Table2[[#This Row],[Protein]],Table3[name],Table3[subloc_assigned],"")&lt;&gt;""</f>
        <v>0</v>
      </c>
      <c r="O2752" s="6" t="str" cm="1">
        <f t="array" ref="O2752">IF(Table2[[#This Row],[modeled?]]," "&amp;_xlfn.TEXTJOIN(" ",FALSE,_xlfn._xlws.FILTER(Table3[subloc_assigned],Table3[name]=Table2[[#This Row],[Protein]],""))&amp;" ","")</f>
        <v/>
      </c>
      <c r="P2752" s="6" t="b">
        <f>OR(ISNUMBER(FIND(" m ",Table2[[#This Row],[loc?]])),ISNUMBER(FIND(" mm ",Table2[[#This Row],[loc?]])))</f>
        <v>0</v>
      </c>
      <c r="Q2752" s="6" t="b">
        <f>AND(OR(ISNUMBER(FIND(" m ",Table2[[#This Row],[loc?]])),ISNUMBER(FIND(" mm ",Table2[[#This Row],[loc?]]))),SUBSTITUTE(SUBSTITUTE(Table2[[#This Row],[loc?]]," m ","")," mm ","")="")</f>
        <v>0</v>
      </c>
      <c r="R2752" s="36" cm="1">
        <f t="array" ref="R2752">AVERAGE(IF(Table2[[#This Row],[Min_aerobic_1]:[Min_aerobic_2]]="NA",0,Table2[[#This Row],[Min_aerobic_1]:[Min_aerobic_2]]))</f>
        <v>2.4183794370380752E-6</v>
      </c>
    </row>
    <row r="2753" spans="1:18" x14ac:dyDescent="0.35">
      <c r="A2753" s="4" t="s">
        <v>8140</v>
      </c>
      <c r="B2753" s="4" t="s">
        <v>8141</v>
      </c>
      <c r="C2753" s="4" t="s">
        <v>8142</v>
      </c>
      <c r="D2753" s="6">
        <v>8.0440659316298503E-6</v>
      </c>
      <c r="E2753" s="6">
        <v>7.5447461409886196E-6</v>
      </c>
      <c r="F2753" s="6">
        <v>9.1152001100690808E-6</v>
      </c>
      <c r="G2753" s="6">
        <v>9.08213498444828E-6</v>
      </c>
      <c r="H2753" s="6">
        <v>3.2987016634307502E-6</v>
      </c>
      <c r="I2753" s="6">
        <v>3.1467206630853398E-6</v>
      </c>
      <c r="J2753" s="6">
        <v>3.5526956582910799E-6</v>
      </c>
      <c r="K2753" s="6">
        <v>3.6878355581177301E-6</v>
      </c>
      <c r="L2753" s="6">
        <v>3.7445766025720201E-6</v>
      </c>
      <c r="M2753" s="6">
        <v>3.5730680678491501E-6</v>
      </c>
      <c r="N2753" s="4" t="b">
        <f>_xlfn.XLOOKUP(Table2[[#This Row],[Protein]],Table3[name],Table3[subloc_assigned],"")&lt;&gt;""</f>
        <v>0</v>
      </c>
      <c r="O2753" s="6" t="str" cm="1">
        <f t="array" ref="O2753">IF(Table2[[#This Row],[modeled?]]," "&amp;_xlfn.TEXTJOIN(" ",FALSE,_xlfn._xlws.FILTER(Table3[subloc_assigned],Table3[name]=Table2[[#This Row],[Protein]],""))&amp;" ","")</f>
        <v/>
      </c>
      <c r="P2753" s="6" t="b">
        <f>OR(ISNUMBER(FIND(" m ",Table2[[#This Row],[loc?]])),ISNUMBER(FIND(" mm ",Table2[[#This Row],[loc?]])))</f>
        <v>0</v>
      </c>
      <c r="Q2753" s="6" t="b">
        <f>AND(OR(ISNUMBER(FIND(" m ",Table2[[#This Row],[loc?]])),ISNUMBER(FIND(" mm ",Table2[[#This Row],[loc?]]))),SUBSTITUTE(SUBSTITUTE(Table2[[#This Row],[loc?]]," m ","")," mm ","")="")</f>
        <v>0</v>
      </c>
      <c r="R2753" s="36" cm="1">
        <f t="array" ref="R2753">AVERAGE(IF(Table2[[#This Row],[Min_aerobic_1]:[Min_aerobic_2]]="NA",0,Table2[[#This Row],[Min_aerobic_1]:[Min_aerobic_2]]))</f>
        <v>7.7944060363092354E-6</v>
      </c>
    </row>
    <row r="2754" spans="1:18" x14ac:dyDescent="0.35">
      <c r="A2754" s="4" t="s">
        <v>8143</v>
      </c>
      <c r="B2754" s="4" t="s">
        <v>8144</v>
      </c>
      <c r="C2754" s="4" t="s">
        <v>8145</v>
      </c>
      <c r="D2754" s="6">
        <v>4.6271974475057103E-5</v>
      </c>
      <c r="E2754" s="6">
        <v>5.0842982659633201E-5</v>
      </c>
      <c r="F2754" s="6">
        <v>5.3693619296090303E-5</v>
      </c>
      <c r="G2754" s="6">
        <v>5.4750126195861997E-5</v>
      </c>
      <c r="H2754" s="4">
        <v>1.02517111135122E-4</v>
      </c>
      <c r="I2754" s="4">
        <v>1.13262355718626E-4</v>
      </c>
      <c r="J2754" s="4">
        <v>1.1359539469442E-4</v>
      </c>
      <c r="K2754" s="4">
        <v>1.1718444311440799E-4</v>
      </c>
      <c r="L2754" s="4">
        <v>1.34933032076729E-4</v>
      </c>
      <c r="M2754" s="4">
        <v>1.2335815710128099E-4</v>
      </c>
      <c r="N2754" s="4" t="b">
        <f>_xlfn.XLOOKUP(Table2[[#This Row],[Protein]],Table3[name],Table3[subloc_assigned],"")&lt;&gt;""</f>
        <v>1</v>
      </c>
      <c r="O2754" s="6" t="str" cm="1">
        <f t="array" ref="O2754">IF(Table2[[#This Row],[modeled?]]," "&amp;_xlfn.TEXTJOIN(" ",FALSE,_xlfn._xlws.FILTER(Table3[subloc_assigned],Table3[name]=Table2[[#This Row],[Protein]],""))&amp;" ","")</f>
        <v xml:space="preserve"> m </v>
      </c>
      <c r="P2754" s="6" t="b">
        <f>OR(ISNUMBER(FIND(" m ",Table2[[#This Row],[loc?]])),ISNUMBER(FIND(" mm ",Table2[[#This Row],[loc?]])))</f>
        <v>1</v>
      </c>
      <c r="Q2754" s="6" t="b">
        <f>AND(OR(ISNUMBER(FIND(" m ",Table2[[#This Row],[loc?]])),ISNUMBER(FIND(" mm ",Table2[[#This Row],[loc?]]))),SUBSTITUTE(SUBSTITUTE(Table2[[#This Row],[loc?]]," m ","")," mm ","")="")</f>
        <v>1</v>
      </c>
      <c r="R2754" s="36" cm="1">
        <f t="array" ref="R2754">AVERAGE(IF(Table2[[#This Row],[Min_aerobic_1]:[Min_aerobic_2]]="NA",0,Table2[[#This Row],[Min_aerobic_1]:[Min_aerobic_2]]))</f>
        <v>4.8557478567345152E-5</v>
      </c>
    </row>
    <row r="2755" spans="1:18" x14ac:dyDescent="0.35">
      <c r="A2755" s="4" t="s">
        <v>8146</v>
      </c>
      <c r="B2755" s="4" t="s">
        <v>8147</v>
      </c>
      <c r="C2755" s="4" t="s">
        <v>8148</v>
      </c>
      <c r="D2755" s="6">
        <v>1.39036536699802E-6</v>
      </c>
      <c r="E2755" s="6">
        <v>1.6475785795661799E-6</v>
      </c>
      <c r="F2755" s="6">
        <v>1.62275828594734E-6</v>
      </c>
      <c r="G2755" s="6">
        <v>1.5753180052851699E-6</v>
      </c>
      <c r="H2755" s="6">
        <v>1.2029332272538599E-6</v>
      </c>
      <c r="I2755" s="6">
        <v>1.26624836555884E-6</v>
      </c>
      <c r="J2755" s="6">
        <v>1.37099407464762E-6</v>
      </c>
      <c r="K2755" s="6">
        <v>1.4367800749111299E-6</v>
      </c>
      <c r="L2755" s="6">
        <v>1.4972047462519001E-6</v>
      </c>
      <c r="M2755" s="6">
        <v>1.52501401136415E-6</v>
      </c>
      <c r="N2755" s="4" t="b">
        <f>_xlfn.XLOOKUP(Table2[[#This Row],[Protein]],Table3[name],Table3[subloc_assigned],"")&lt;&gt;""</f>
        <v>0</v>
      </c>
      <c r="O2755" s="6" t="str" cm="1">
        <f t="array" ref="O2755">IF(Table2[[#This Row],[modeled?]]," "&amp;_xlfn.TEXTJOIN(" ",FALSE,_xlfn._xlws.FILTER(Table3[subloc_assigned],Table3[name]=Table2[[#This Row],[Protein]],""))&amp;" ","")</f>
        <v/>
      </c>
      <c r="P2755" s="6" t="b">
        <f>OR(ISNUMBER(FIND(" m ",Table2[[#This Row],[loc?]])),ISNUMBER(FIND(" mm ",Table2[[#This Row],[loc?]])))</f>
        <v>0</v>
      </c>
      <c r="Q2755" s="6" t="b">
        <f>AND(OR(ISNUMBER(FIND(" m ",Table2[[#This Row],[loc?]])),ISNUMBER(FIND(" mm ",Table2[[#This Row],[loc?]]))),SUBSTITUTE(SUBSTITUTE(Table2[[#This Row],[loc?]]," m ","")," mm ","")="")</f>
        <v>0</v>
      </c>
      <c r="R2755" s="36" cm="1">
        <f t="array" ref="R2755">AVERAGE(IF(Table2[[#This Row],[Min_aerobic_1]:[Min_aerobic_2]]="NA",0,Table2[[#This Row],[Min_aerobic_1]:[Min_aerobic_2]]))</f>
        <v>1.5189719732820999E-6</v>
      </c>
    </row>
    <row r="2756" spans="1:18" x14ac:dyDescent="0.35">
      <c r="A2756" s="4" t="s">
        <v>8149</v>
      </c>
      <c r="B2756" s="4" t="s">
        <v>8150</v>
      </c>
      <c r="C2756" s="4" t="s">
        <v>8151</v>
      </c>
      <c r="D2756" s="4">
        <v>4.0278659368042299E-4</v>
      </c>
      <c r="E2756" s="4">
        <v>4.95563572191231E-4</v>
      </c>
      <c r="F2756" s="4">
        <v>4.6846865305170602E-4</v>
      </c>
      <c r="G2756" s="4">
        <v>4.6523543558063502E-4</v>
      </c>
      <c r="H2756" s="4">
        <v>4.4983767701127503E-4</v>
      </c>
      <c r="I2756" s="4">
        <v>4.2236554841727601E-4</v>
      </c>
      <c r="J2756" s="4">
        <v>4.4266528785842299E-4</v>
      </c>
      <c r="K2756" s="4">
        <v>4.2514509998098501E-4</v>
      </c>
      <c r="L2756" s="4">
        <v>4.7947511666010799E-4</v>
      </c>
      <c r="M2756" s="4">
        <v>4.75822421855037E-4</v>
      </c>
      <c r="N2756" s="4" t="b">
        <f>_xlfn.XLOOKUP(Table2[[#This Row],[Protein]],Table3[name],Table3[subloc_assigned],"")&lt;&gt;""</f>
        <v>0</v>
      </c>
      <c r="O2756" s="6" t="str" cm="1">
        <f t="array" ref="O2756">IF(Table2[[#This Row],[modeled?]]," "&amp;_xlfn.TEXTJOIN(" ",FALSE,_xlfn._xlws.FILTER(Table3[subloc_assigned],Table3[name]=Table2[[#This Row],[Protein]],""))&amp;" ","")</f>
        <v/>
      </c>
      <c r="P2756" s="6" t="b">
        <f>OR(ISNUMBER(FIND(" m ",Table2[[#This Row],[loc?]])),ISNUMBER(FIND(" mm ",Table2[[#This Row],[loc?]])))</f>
        <v>0</v>
      </c>
      <c r="Q2756" s="6" t="b">
        <f>AND(OR(ISNUMBER(FIND(" m ",Table2[[#This Row],[loc?]])),ISNUMBER(FIND(" mm ",Table2[[#This Row],[loc?]]))),SUBSTITUTE(SUBSTITUTE(Table2[[#This Row],[loc?]]," m ","")," mm ","")="")</f>
        <v>0</v>
      </c>
      <c r="R2756" s="36" cm="1">
        <f t="array" ref="R2756">AVERAGE(IF(Table2[[#This Row],[Min_aerobic_1]:[Min_aerobic_2]]="NA",0,Table2[[#This Row],[Min_aerobic_1]:[Min_aerobic_2]]))</f>
        <v>4.49175082935827E-4</v>
      </c>
    </row>
    <row r="2757" spans="1:18" x14ac:dyDescent="0.35">
      <c r="A2757" s="4" t="s">
        <v>8152</v>
      </c>
      <c r="B2757" s="4" t="s">
        <v>8153</v>
      </c>
      <c r="C2757" s="4" t="s">
        <v>8154</v>
      </c>
      <c r="D2757" s="6">
        <v>1.9258677139738E-5</v>
      </c>
      <c r="E2757" s="6">
        <v>1.91499091564251E-5</v>
      </c>
      <c r="F2757" s="6">
        <v>2.09850730940091E-5</v>
      </c>
      <c r="G2757" s="6">
        <v>2.1245705228130299E-5</v>
      </c>
      <c r="H2757" s="6">
        <v>1.0060476950781501E-5</v>
      </c>
      <c r="I2757" s="6">
        <v>1.0567108737695999E-5</v>
      </c>
      <c r="J2757" s="6">
        <v>1.03423172332125E-5</v>
      </c>
      <c r="K2757" s="6">
        <v>9.3333818261256897E-6</v>
      </c>
      <c r="L2757" s="6">
        <v>1.1011754594025E-5</v>
      </c>
      <c r="M2757" s="6">
        <v>1.12332300533339E-5</v>
      </c>
      <c r="N2757" s="4" t="b">
        <f>_xlfn.XLOOKUP(Table2[[#This Row],[Protein]],Table3[name],Table3[subloc_assigned],"")&lt;&gt;""</f>
        <v>0</v>
      </c>
      <c r="O2757" s="6" t="str" cm="1">
        <f t="array" ref="O2757">IF(Table2[[#This Row],[modeled?]]," "&amp;_xlfn.TEXTJOIN(" ",FALSE,_xlfn._xlws.FILTER(Table3[subloc_assigned],Table3[name]=Table2[[#This Row],[Protein]],""))&amp;" ","")</f>
        <v/>
      </c>
      <c r="P2757" s="6" t="b">
        <f>OR(ISNUMBER(FIND(" m ",Table2[[#This Row],[loc?]])),ISNUMBER(FIND(" mm ",Table2[[#This Row],[loc?]])))</f>
        <v>0</v>
      </c>
      <c r="Q2757" s="6" t="b">
        <f>AND(OR(ISNUMBER(FIND(" m ",Table2[[#This Row],[loc?]])),ISNUMBER(FIND(" mm ",Table2[[#This Row],[loc?]]))),SUBSTITUTE(SUBSTITUTE(Table2[[#This Row],[loc?]]," m ","")," mm ","")="")</f>
        <v>0</v>
      </c>
      <c r="R2757" s="36" cm="1">
        <f t="array" ref="R2757">AVERAGE(IF(Table2[[#This Row],[Min_aerobic_1]:[Min_aerobic_2]]="NA",0,Table2[[#This Row],[Min_aerobic_1]:[Min_aerobic_2]]))</f>
        <v>1.9204293148081548E-5</v>
      </c>
    </row>
    <row r="2758" spans="1:18" x14ac:dyDescent="0.35">
      <c r="A2758" s="4" t="s">
        <v>8155</v>
      </c>
      <c r="B2758" s="4" t="s">
        <v>8156</v>
      </c>
      <c r="C2758" s="4" t="s">
        <v>8157</v>
      </c>
      <c r="D2758" s="6">
        <v>1.19180331371566E-5</v>
      </c>
      <c r="E2758" s="6">
        <v>1.20466404520471E-5</v>
      </c>
      <c r="F2758" s="6">
        <v>1.37450601492112E-5</v>
      </c>
      <c r="G2758" s="6">
        <v>1.39358935627499E-5</v>
      </c>
      <c r="H2758" s="6">
        <v>2.03004828508294E-5</v>
      </c>
      <c r="I2758" s="6">
        <v>2.0861740927755699E-5</v>
      </c>
      <c r="J2758" s="6">
        <v>2.1009222260297699E-5</v>
      </c>
      <c r="K2758" s="6">
        <v>2.3878704410667699E-5</v>
      </c>
      <c r="L2758" s="6">
        <v>2.49679193458405E-5</v>
      </c>
      <c r="M2758" s="6">
        <v>2.48047640457931E-5</v>
      </c>
      <c r="N2758" s="4" t="b">
        <f>_xlfn.XLOOKUP(Table2[[#This Row],[Protein]],Table3[name],Table3[subloc_assigned],"")&lt;&gt;""</f>
        <v>0</v>
      </c>
      <c r="O2758" s="6" t="str" cm="1">
        <f t="array" ref="O2758">IF(Table2[[#This Row],[modeled?]]," "&amp;_xlfn.TEXTJOIN(" ",FALSE,_xlfn._xlws.FILTER(Table3[subloc_assigned],Table3[name]=Table2[[#This Row],[Protein]],""))&amp;" ","")</f>
        <v/>
      </c>
      <c r="P2758" s="6" t="b">
        <f>OR(ISNUMBER(FIND(" m ",Table2[[#This Row],[loc?]])),ISNUMBER(FIND(" mm ",Table2[[#This Row],[loc?]])))</f>
        <v>0</v>
      </c>
      <c r="Q2758" s="6" t="b">
        <f>AND(OR(ISNUMBER(FIND(" m ",Table2[[#This Row],[loc?]])),ISNUMBER(FIND(" mm ",Table2[[#This Row],[loc?]]))),SUBSTITUTE(SUBSTITUTE(Table2[[#This Row],[loc?]]," m ","")," mm ","")="")</f>
        <v>0</v>
      </c>
      <c r="R2758" s="36" cm="1">
        <f t="array" ref="R2758">AVERAGE(IF(Table2[[#This Row],[Min_aerobic_1]:[Min_aerobic_2]]="NA",0,Table2[[#This Row],[Min_aerobic_1]:[Min_aerobic_2]]))</f>
        <v>1.1982336794601849E-5</v>
      </c>
    </row>
    <row r="2759" spans="1:18" x14ac:dyDescent="0.35">
      <c r="A2759" s="4" t="s">
        <v>8158</v>
      </c>
      <c r="B2759" s="4" t="s">
        <v>8159</v>
      </c>
      <c r="C2759" s="4" t="s">
        <v>8160</v>
      </c>
      <c r="D2759" s="6">
        <v>2.89135651331715E-6</v>
      </c>
      <c r="E2759" s="6">
        <v>3.3793149221377501E-6</v>
      </c>
      <c r="F2759" s="6">
        <v>3.11810625997727E-6</v>
      </c>
      <c r="G2759" s="6">
        <v>5.3237613655055297E-6</v>
      </c>
      <c r="H2759" s="4" t="s">
        <v>19</v>
      </c>
      <c r="I2759" s="4" t="s">
        <v>19</v>
      </c>
      <c r="J2759" s="4" t="s">
        <v>19</v>
      </c>
      <c r="K2759" s="4" t="s">
        <v>19</v>
      </c>
      <c r="L2759" s="4" t="s">
        <v>19</v>
      </c>
      <c r="M2759" s="4" t="s">
        <v>19</v>
      </c>
      <c r="N2759" s="4" t="b">
        <f>_xlfn.XLOOKUP(Table2[[#This Row],[Protein]],Table3[name],Table3[subloc_assigned],"")&lt;&gt;""</f>
        <v>0</v>
      </c>
      <c r="O2759" s="6" t="str" cm="1">
        <f t="array" ref="O2759">IF(Table2[[#This Row],[modeled?]]," "&amp;_xlfn.TEXTJOIN(" ",FALSE,_xlfn._xlws.FILTER(Table3[subloc_assigned],Table3[name]=Table2[[#This Row],[Protein]],""))&amp;" ","")</f>
        <v/>
      </c>
      <c r="P2759" s="6" t="b">
        <f>OR(ISNUMBER(FIND(" m ",Table2[[#This Row],[loc?]])),ISNUMBER(FIND(" mm ",Table2[[#This Row],[loc?]])))</f>
        <v>0</v>
      </c>
      <c r="Q2759" s="6" t="b">
        <f>AND(OR(ISNUMBER(FIND(" m ",Table2[[#This Row],[loc?]])),ISNUMBER(FIND(" mm ",Table2[[#This Row],[loc?]]))),SUBSTITUTE(SUBSTITUTE(Table2[[#This Row],[loc?]]," m ","")," mm ","")="")</f>
        <v>0</v>
      </c>
      <c r="R2759" s="36" cm="1">
        <f t="array" ref="R2759">AVERAGE(IF(Table2[[#This Row],[Min_aerobic_1]:[Min_aerobic_2]]="NA",0,Table2[[#This Row],[Min_aerobic_1]:[Min_aerobic_2]]))</f>
        <v>3.1353357177274498E-6</v>
      </c>
    </row>
    <row r="2760" spans="1:18" x14ac:dyDescent="0.35">
      <c r="A2760" s="4" t="s">
        <v>8161</v>
      </c>
      <c r="B2760" s="4" t="s">
        <v>8162</v>
      </c>
      <c r="C2760" s="4" t="s">
        <v>8163</v>
      </c>
      <c r="D2760" s="6">
        <v>4.7450973349518799E-6</v>
      </c>
      <c r="E2760" s="6">
        <v>4.8375641917928401E-6</v>
      </c>
      <c r="F2760" s="6">
        <v>5.5123787661549903E-6</v>
      </c>
      <c r="G2760" s="6">
        <v>5.1684577397398298E-6</v>
      </c>
      <c r="H2760" s="6">
        <v>3.58794584860346E-6</v>
      </c>
      <c r="I2760" s="6">
        <v>3.3210309446476698E-6</v>
      </c>
      <c r="J2760" s="6">
        <v>3.7434193712102502E-6</v>
      </c>
      <c r="K2760" s="6">
        <v>3.98075180019282E-6</v>
      </c>
      <c r="L2760" s="6">
        <v>4.0697380457225301E-6</v>
      </c>
      <c r="M2760" s="6">
        <v>4.0174343316771003E-6</v>
      </c>
      <c r="N2760" s="4" t="b">
        <f>_xlfn.XLOOKUP(Table2[[#This Row],[Protein]],Table3[name],Table3[subloc_assigned],"")&lt;&gt;""</f>
        <v>0</v>
      </c>
      <c r="O2760" s="6" t="str" cm="1">
        <f t="array" ref="O2760">IF(Table2[[#This Row],[modeled?]]," "&amp;_xlfn.TEXTJOIN(" ",FALSE,_xlfn._xlws.FILTER(Table3[subloc_assigned],Table3[name]=Table2[[#This Row],[Protein]],""))&amp;" ","")</f>
        <v/>
      </c>
      <c r="P2760" s="6" t="b">
        <f>OR(ISNUMBER(FIND(" m ",Table2[[#This Row],[loc?]])),ISNUMBER(FIND(" mm ",Table2[[#This Row],[loc?]])))</f>
        <v>0</v>
      </c>
      <c r="Q2760" s="6" t="b">
        <f>AND(OR(ISNUMBER(FIND(" m ",Table2[[#This Row],[loc?]])),ISNUMBER(FIND(" mm ",Table2[[#This Row],[loc?]]))),SUBSTITUTE(SUBSTITUTE(Table2[[#This Row],[loc?]]," m ","")," mm ","")="")</f>
        <v>0</v>
      </c>
      <c r="R2760" s="36" cm="1">
        <f t="array" ref="R2760">AVERAGE(IF(Table2[[#This Row],[Min_aerobic_1]:[Min_aerobic_2]]="NA",0,Table2[[#This Row],[Min_aerobic_1]:[Min_aerobic_2]]))</f>
        <v>4.79133076337236E-6</v>
      </c>
    </row>
    <row r="2761" spans="1:18" x14ac:dyDescent="0.35">
      <c r="A2761" s="4" t="s">
        <v>8164</v>
      </c>
      <c r="B2761" s="4" t="s">
        <v>8165</v>
      </c>
      <c r="C2761" s="4" t="s">
        <v>8166</v>
      </c>
      <c r="D2761" s="6">
        <v>1.1297172233988401E-5</v>
      </c>
      <c r="E2761" s="6">
        <v>1.05320020812023E-5</v>
      </c>
      <c r="F2761" s="6">
        <v>1.3373228788763E-5</v>
      </c>
      <c r="G2761" s="6">
        <v>1.37005057527273E-5</v>
      </c>
      <c r="H2761" s="6">
        <v>1.0673106512691E-5</v>
      </c>
      <c r="I2761" s="6">
        <v>1.0857140945091399E-5</v>
      </c>
      <c r="J2761" s="6">
        <v>1.09605597811673E-5</v>
      </c>
      <c r="K2761" s="6">
        <v>1.1811637906028301E-5</v>
      </c>
      <c r="L2761" s="6">
        <v>1.2906030330277799E-5</v>
      </c>
      <c r="M2761" s="6">
        <v>1.25803404199035E-5</v>
      </c>
      <c r="N2761" s="4" t="b">
        <f>_xlfn.XLOOKUP(Table2[[#This Row],[Protein]],Table3[name],Table3[subloc_assigned],"")&lt;&gt;""</f>
        <v>0</v>
      </c>
      <c r="O2761" s="6" t="str" cm="1">
        <f t="array" ref="O2761">IF(Table2[[#This Row],[modeled?]]," "&amp;_xlfn.TEXTJOIN(" ",FALSE,_xlfn._xlws.FILTER(Table3[subloc_assigned],Table3[name]=Table2[[#This Row],[Protein]],""))&amp;" ","")</f>
        <v/>
      </c>
      <c r="P2761" s="6" t="b">
        <f>OR(ISNUMBER(FIND(" m ",Table2[[#This Row],[loc?]])),ISNUMBER(FIND(" mm ",Table2[[#This Row],[loc?]])))</f>
        <v>0</v>
      </c>
      <c r="Q2761" s="6" t="b">
        <f>AND(OR(ISNUMBER(FIND(" m ",Table2[[#This Row],[loc?]])),ISNUMBER(FIND(" mm ",Table2[[#This Row],[loc?]]))),SUBSTITUTE(SUBSTITUTE(Table2[[#This Row],[loc?]]," m ","")," mm ","")="")</f>
        <v>0</v>
      </c>
      <c r="R2761" s="36" cm="1">
        <f t="array" ref="R2761">AVERAGE(IF(Table2[[#This Row],[Min_aerobic_1]:[Min_aerobic_2]]="NA",0,Table2[[#This Row],[Min_aerobic_1]:[Min_aerobic_2]]))</f>
        <v>1.091458715759535E-5</v>
      </c>
    </row>
    <row r="2762" spans="1:18" x14ac:dyDescent="0.35">
      <c r="A2762" s="4" t="s">
        <v>8167</v>
      </c>
      <c r="B2762" s="4" t="s">
        <v>8168</v>
      </c>
      <c r="C2762" s="4" t="s">
        <v>8169</v>
      </c>
      <c r="D2762" s="6">
        <v>1.9947986682823699E-5</v>
      </c>
      <c r="E2762" s="6">
        <v>2.2838064786301799E-5</v>
      </c>
      <c r="F2762" s="6">
        <v>1.8513012217306801E-5</v>
      </c>
      <c r="G2762" s="6">
        <v>1.77653036871299E-5</v>
      </c>
      <c r="H2762" s="6">
        <v>7.6035219987514797E-6</v>
      </c>
      <c r="I2762" s="6">
        <v>6.4970363116246596E-6</v>
      </c>
      <c r="J2762" s="6">
        <v>8.0086737787429093E-6</v>
      </c>
      <c r="K2762" s="6">
        <v>8.2457796569993106E-6</v>
      </c>
      <c r="L2762" s="6">
        <v>8.7191510578592693E-6</v>
      </c>
      <c r="M2762" s="6">
        <v>5.6947538698741002E-6</v>
      </c>
      <c r="N2762" s="4" t="b">
        <f>_xlfn.XLOOKUP(Table2[[#This Row],[Protein]],Table3[name],Table3[subloc_assigned],"")&lt;&gt;""</f>
        <v>1</v>
      </c>
      <c r="O2762" s="6" t="str" cm="1">
        <f t="array" ref="O2762">IF(Table2[[#This Row],[modeled?]]," "&amp;_xlfn.TEXTJOIN(" ",FALSE,_xlfn._xlws.FILTER(Table3[subloc_assigned],Table3[name]=Table2[[#This Row],[Protein]],""))&amp;" ","")</f>
        <v xml:space="preserve"> c </v>
      </c>
      <c r="P2762" s="6" t="b">
        <f>OR(ISNUMBER(FIND(" m ",Table2[[#This Row],[loc?]])),ISNUMBER(FIND(" mm ",Table2[[#This Row],[loc?]])))</f>
        <v>0</v>
      </c>
      <c r="Q2762" s="6" t="b">
        <f>AND(OR(ISNUMBER(FIND(" m ",Table2[[#This Row],[loc?]])),ISNUMBER(FIND(" mm ",Table2[[#This Row],[loc?]]))),SUBSTITUTE(SUBSTITUTE(Table2[[#This Row],[loc?]]," m ","")," mm ","")="")</f>
        <v>0</v>
      </c>
      <c r="R2762" s="36" cm="1">
        <f t="array" ref="R2762">AVERAGE(IF(Table2[[#This Row],[Min_aerobic_1]:[Min_aerobic_2]]="NA",0,Table2[[#This Row],[Min_aerobic_1]:[Min_aerobic_2]]))</f>
        <v>2.1393025734562749E-5</v>
      </c>
    </row>
    <row r="2763" spans="1:18" x14ac:dyDescent="0.35">
      <c r="A2763" s="4" t="s">
        <v>8170</v>
      </c>
      <c r="B2763" s="4" t="s">
        <v>8171</v>
      </c>
      <c r="C2763" s="4" t="s">
        <v>8171</v>
      </c>
      <c r="D2763" s="6">
        <v>6.4038898499161201E-6</v>
      </c>
      <c r="E2763" s="6">
        <v>5.4675528591723502E-6</v>
      </c>
      <c r="F2763" s="6">
        <v>7.2712486002548604E-6</v>
      </c>
      <c r="G2763" s="6">
        <v>7.0344669015333202E-6</v>
      </c>
      <c r="H2763" s="6">
        <v>1.69469440345548E-5</v>
      </c>
      <c r="I2763" s="6">
        <v>1.7363995059228801E-5</v>
      </c>
      <c r="J2763" s="6">
        <v>1.76670412702634E-5</v>
      </c>
      <c r="K2763" s="6">
        <v>1.7844070556030799E-5</v>
      </c>
      <c r="L2763" s="6">
        <v>1.9833244956023501E-5</v>
      </c>
      <c r="M2763" s="6">
        <v>1.9760461952236799E-5</v>
      </c>
      <c r="N2763" s="4" t="b">
        <f>_xlfn.XLOOKUP(Table2[[#This Row],[Protein]],Table3[name],Table3[subloc_assigned],"")&lt;&gt;""</f>
        <v>0</v>
      </c>
      <c r="O2763" s="6" t="str" cm="1">
        <f t="array" ref="O2763">IF(Table2[[#This Row],[modeled?]]," "&amp;_xlfn.TEXTJOIN(" ",FALSE,_xlfn._xlws.FILTER(Table3[subloc_assigned],Table3[name]=Table2[[#This Row],[Protein]],""))&amp;" ","")</f>
        <v/>
      </c>
      <c r="P2763" s="6" t="b">
        <f>OR(ISNUMBER(FIND(" m ",Table2[[#This Row],[loc?]])),ISNUMBER(FIND(" mm ",Table2[[#This Row],[loc?]])))</f>
        <v>0</v>
      </c>
      <c r="Q2763" s="6" t="b">
        <f>AND(OR(ISNUMBER(FIND(" m ",Table2[[#This Row],[loc?]])),ISNUMBER(FIND(" mm ",Table2[[#This Row],[loc?]]))),SUBSTITUTE(SUBSTITUTE(Table2[[#This Row],[loc?]]," m ","")," mm ","")="")</f>
        <v>0</v>
      </c>
      <c r="R2763" s="36" cm="1">
        <f t="array" ref="R2763">AVERAGE(IF(Table2[[#This Row],[Min_aerobic_1]:[Min_aerobic_2]]="NA",0,Table2[[#This Row],[Min_aerobic_1]:[Min_aerobic_2]]))</f>
        <v>5.9357213545442347E-6</v>
      </c>
    </row>
    <row r="2764" spans="1:18" x14ac:dyDescent="0.35">
      <c r="A2764" s="4" t="s">
        <v>8172</v>
      </c>
      <c r="B2764" s="4" t="s">
        <v>8173</v>
      </c>
      <c r="C2764" s="4" t="s">
        <v>8174</v>
      </c>
      <c r="D2764" s="6">
        <v>4.7840139362181601E-6</v>
      </c>
      <c r="E2764" s="6">
        <v>4.3584532412753297E-6</v>
      </c>
      <c r="F2764" s="6">
        <v>4.8894972908377398E-6</v>
      </c>
      <c r="G2764" s="6">
        <v>4.9571167657290396E-6</v>
      </c>
      <c r="H2764" s="6">
        <v>7.7299596067381095E-6</v>
      </c>
      <c r="I2764" s="6">
        <v>7.6622300921916501E-6</v>
      </c>
      <c r="J2764" s="6">
        <v>7.5465305015135003E-6</v>
      </c>
      <c r="K2764" s="6">
        <v>6.9256028259400403E-6</v>
      </c>
      <c r="L2764" s="6">
        <v>8.1982487496551006E-6</v>
      </c>
      <c r="M2764" s="6">
        <v>8.0288753775984401E-6</v>
      </c>
      <c r="N2764" s="4" t="b">
        <f>_xlfn.XLOOKUP(Table2[[#This Row],[Protein]],Table3[name],Table3[subloc_assigned],"")&lt;&gt;""</f>
        <v>0</v>
      </c>
      <c r="O2764" s="6" t="str" cm="1">
        <f t="array" ref="O2764">IF(Table2[[#This Row],[modeled?]]," "&amp;_xlfn.TEXTJOIN(" ",FALSE,_xlfn._xlws.FILTER(Table3[subloc_assigned],Table3[name]=Table2[[#This Row],[Protein]],""))&amp;" ","")</f>
        <v/>
      </c>
      <c r="P2764" s="6" t="b">
        <f>OR(ISNUMBER(FIND(" m ",Table2[[#This Row],[loc?]])),ISNUMBER(FIND(" mm ",Table2[[#This Row],[loc?]])))</f>
        <v>0</v>
      </c>
      <c r="Q2764" s="6" t="b">
        <f>AND(OR(ISNUMBER(FIND(" m ",Table2[[#This Row],[loc?]])),ISNUMBER(FIND(" mm ",Table2[[#This Row],[loc?]]))),SUBSTITUTE(SUBSTITUTE(Table2[[#This Row],[loc?]]," m ","")," mm ","")="")</f>
        <v>0</v>
      </c>
      <c r="R2764" s="36" cm="1">
        <f t="array" ref="R2764">AVERAGE(IF(Table2[[#This Row],[Min_aerobic_1]:[Min_aerobic_2]]="NA",0,Table2[[#This Row],[Min_aerobic_1]:[Min_aerobic_2]]))</f>
        <v>4.5712335887467449E-6</v>
      </c>
    </row>
    <row r="2765" spans="1:18" x14ac:dyDescent="0.35">
      <c r="A2765" s="4" t="s">
        <v>8175</v>
      </c>
      <c r="B2765" s="4" t="s">
        <v>8176</v>
      </c>
      <c r="C2765" s="4" t="s">
        <v>8177</v>
      </c>
      <c r="D2765" s="6">
        <v>1.3688032562113901E-6</v>
      </c>
      <c r="E2765" s="6">
        <v>1.1904285567554099E-6</v>
      </c>
      <c r="F2765" s="6">
        <v>1.54368873948883E-6</v>
      </c>
      <c r="G2765" s="6">
        <v>1.38034507433917E-6</v>
      </c>
      <c r="H2765" s="6">
        <v>1.34918197516235E-6</v>
      </c>
      <c r="I2765" s="6">
        <v>1.36160043725498E-6</v>
      </c>
      <c r="J2765" s="6">
        <v>1.32162299244409E-6</v>
      </c>
      <c r="K2765" s="6">
        <v>1.39483373953979E-6</v>
      </c>
      <c r="L2765" s="6">
        <v>1.5141251930384501E-6</v>
      </c>
      <c r="M2765" s="6">
        <v>1.3862302586247999E-6</v>
      </c>
      <c r="N2765" s="4" t="b">
        <f>_xlfn.XLOOKUP(Table2[[#This Row],[Protein]],Table3[name],Table3[subloc_assigned],"")&lt;&gt;""</f>
        <v>0</v>
      </c>
      <c r="O2765" s="6" t="str" cm="1">
        <f t="array" ref="O2765">IF(Table2[[#This Row],[modeled?]]," "&amp;_xlfn.TEXTJOIN(" ",FALSE,_xlfn._xlws.FILTER(Table3[subloc_assigned],Table3[name]=Table2[[#This Row],[Protein]],""))&amp;" ","")</f>
        <v/>
      </c>
      <c r="P2765" s="6" t="b">
        <f>OR(ISNUMBER(FIND(" m ",Table2[[#This Row],[loc?]])),ISNUMBER(FIND(" mm ",Table2[[#This Row],[loc?]])))</f>
        <v>0</v>
      </c>
      <c r="Q2765" s="6" t="b">
        <f>AND(OR(ISNUMBER(FIND(" m ",Table2[[#This Row],[loc?]])),ISNUMBER(FIND(" mm ",Table2[[#This Row],[loc?]]))),SUBSTITUTE(SUBSTITUTE(Table2[[#This Row],[loc?]]," m ","")," mm ","")="")</f>
        <v>0</v>
      </c>
      <c r="R2765" s="36" cm="1">
        <f t="array" ref="R2765">AVERAGE(IF(Table2[[#This Row],[Min_aerobic_1]:[Min_aerobic_2]]="NA",0,Table2[[#This Row],[Min_aerobic_1]:[Min_aerobic_2]]))</f>
        <v>1.2796159064833999E-6</v>
      </c>
    </row>
    <row r="2766" spans="1:18" x14ac:dyDescent="0.35">
      <c r="A2766" s="4" t="s">
        <v>8178</v>
      </c>
      <c r="B2766" s="4" t="s">
        <v>8179</v>
      </c>
      <c r="C2766" s="4" t="s">
        <v>8180</v>
      </c>
      <c r="D2766" s="6">
        <v>1.35685242249938E-5</v>
      </c>
      <c r="E2766" s="6">
        <v>1.13487708940363E-5</v>
      </c>
      <c r="F2766" s="6">
        <v>1.35334755364247E-5</v>
      </c>
      <c r="G2766" s="6">
        <v>1.25114692365115E-5</v>
      </c>
      <c r="H2766" s="6">
        <v>7.7649505646970395E-6</v>
      </c>
      <c r="I2766" s="6">
        <v>8.3709871292322905E-6</v>
      </c>
      <c r="J2766" s="6">
        <v>8.5483959625310504E-6</v>
      </c>
      <c r="K2766" s="6">
        <v>8.4269601239363393E-6</v>
      </c>
      <c r="L2766" s="6">
        <v>9.1563780266530698E-6</v>
      </c>
      <c r="M2766" s="6">
        <v>9.1270303063471408E-6</v>
      </c>
      <c r="N2766" s="4" t="b">
        <f>_xlfn.XLOOKUP(Table2[[#This Row],[Protein]],Table3[name],Table3[subloc_assigned],"")&lt;&gt;""</f>
        <v>0</v>
      </c>
      <c r="O2766" s="6" t="str" cm="1">
        <f t="array" ref="O2766">IF(Table2[[#This Row],[modeled?]]," "&amp;_xlfn.TEXTJOIN(" ",FALSE,_xlfn._xlws.FILTER(Table3[subloc_assigned],Table3[name]=Table2[[#This Row],[Protein]],""))&amp;" ","")</f>
        <v/>
      </c>
      <c r="P2766" s="6" t="b">
        <f>OR(ISNUMBER(FIND(" m ",Table2[[#This Row],[loc?]])),ISNUMBER(FIND(" mm ",Table2[[#This Row],[loc?]])))</f>
        <v>0</v>
      </c>
      <c r="Q2766" s="6" t="b">
        <f>AND(OR(ISNUMBER(FIND(" m ",Table2[[#This Row],[loc?]])),ISNUMBER(FIND(" mm ",Table2[[#This Row],[loc?]]))),SUBSTITUTE(SUBSTITUTE(Table2[[#This Row],[loc?]]," m ","")," mm ","")="")</f>
        <v>0</v>
      </c>
      <c r="R2766" s="36" cm="1">
        <f t="array" ref="R2766">AVERAGE(IF(Table2[[#This Row],[Min_aerobic_1]:[Min_aerobic_2]]="NA",0,Table2[[#This Row],[Min_aerobic_1]:[Min_aerobic_2]]))</f>
        <v>1.245864755951505E-5</v>
      </c>
    </row>
    <row r="2767" spans="1:18" x14ac:dyDescent="0.35">
      <c r="A2767" s="4" t="s">
        <v>8181</v>
      </c>
      <c r="B2767" s="4" t="s">
        <v>8182</v>
      </c>
      <c r="C2767" s="4" t="s">
        <v>8183</v>
      </c>
      <c r="D2767" s="6">
        <v>3.60797387305094E-5</v>
      </c>
      <c r="E2767" s="6">
        <v>3.0200686665869299E-5</v>
      </c>
      <c r="F2767" s="6">
        <v>4.4574959622509003E-5</v>
      </c>
      <c r="G2767" s="6">
        <v>4.3079911638339497E-5</v>
      </c>
      <c r="H2767" s="6">
        <v>1.5454067855259299E-5</v>
      </c>
      <c r="I2767" s="6">
        <v>1.4121099828106199E-5</v>
      </c>
      <c r="J2767" s="6">
        <v>1.50918296325062E-5</v>
      </c>
      <c r="K2767" s="6">
        <v>1.9515243361203299E-5</v>
      </c>
      <c r="L2767" s="6">
        <v>2.0493406028745001E-5</v>
      </c>
      <c r="M2767" s="6">
        <v>2.03625803891742E-5</v>
      </c>
      <c r="N2767" s="4" t="b">
        <f>_xlfn.XLOOKUP(Table2[[#This Row],[Protein]],Table3[name],Table3[subloc_assigned],"")&lt;&gt;""</f>
        <v>0</v>
      </c>
      <c r="O2767" s="6" t="str" cm="1">
        <f t="array" ref="O2767">IF(Table2[[#This Row],[modeled?]]," "&amp;_xlfn.TEXTJOIN(" ",FALSE,_xlfn._xlws.FILTER(Table3[subloc_assigned],Table3[name]=Table2[[#This Row],[Protein]],""))&amp;" ","")</f>
        <v/>
      </c>
      <c r="P2767" s="6" t="b">
        <f>OR(ISNUMBER(FIND(" m ",Table2[[#This Row],[loc?]])),ISNUMBER(FIND(" mm ",Table2[[#This Row],[loc?]])))</f>
        <v>0</v>
      </c>
      <c r="Q2767" s="6" t="b">
        <f>AND(OR(ISNUMBER(FIND(" m ",Table2[[#This Row],[loc?]])),ISNUMBER(FIND(" mm ",Table2[[#This Row],[loc?]]))),SUBSTITUTE(SUBSTITUTE(Table2[[#This Row],[loc?]]," m ","")," mm ","")="")</f>
        <v>0</v>
      </c>
      <c r="R2767" s="36" cm="1">
        <f t="array" ref="R2767">AVERAGE(IF(Table2[[#This Row],[Min_aerobic_1]:[Min_aerobic_2]]="NA",0,Table2[[#This Row],[Min_aerobic_1]:[Min_aerobic_2]]))</f>
        <v>3.3140212698189347E-5</v>
      </c>
    </row>
    <row r="2768" spans="1:18" x14ac:dyDescent="0.35">
      <c r="A2768" s="4" t="s">
        <v>8184</v>
      </c>
      <c r="B2768" s="4" t="s">
        <v>8185</v>
      </c>
      <c r="C2768" s="4" t="s">
        <v>8186</v>
      </c>
      <c r="D2768" s="6">
        <v>5.2063837745694497E-5</v>
      </c>
      <c r="E2768" s="6">
        <v>4.3933304795348697E-5</v>
      </c>
      <c r="F2768" s="6">
        <v>4.8273409906763802E-5</v>
      </c>
      <c r="G2768" s="6">
        <v>5.0892121419997002E-5</v>
      </c>
      <c r="H2768" s="6">
        <v>2.5341890311419901E-5</v>
      </c>
      <c r="I2768" s="6">
        <v>2.5841071114950299E-5</v>
      </c>
      <c r="J2768" s="6">
        <v>2.66076090837535E-5</v>
      </c>
      <c r="K2768" s="6">
        <v>2.65349423445862E-5</v>
      </c>
      <c r="L2768" s="6">
        <v>2.8737936579413301E-5</v>
      </c>
      <c r="M2768" s="6">
        <v>2.9144893095599601E-5</v>
      </c>
      <c r="N2768" s="4" t="b">
        <f>_xlfn.XLOOKUP(Table2[[#This Row],[Protein]],Table3[name],Table3[subloc_assigned],"")&lt;&gt;""</f>
        <v>0</v>
      </c>
      <c r="O2768" s="6" t="str" cm="1">
        <f t="array" ref="O2768">IF(Table2[[#This Row],[modeled?]]," "&amp;_xlfn.TEXTJOIN(" ",FALSE,_xlfn._xlws.FILTER(Table3[subloc_assigned],Table3[name]=Table2[[#This Row],[Protein]],""))&amp;" ","")</f>
        <v/>
      </c>
      <c r="P2768" s="6" t="b">
        <f>OR(ISNUMBER(FIND(" m ",Table2[[#This Row],[loc?]])),ISNUMBER(FIND(" mm ",Table2[[#This Row],[loc?]])))</f>
        <v>0</v>
      </c>
      <c r="Q2768" s="6" t="b">
        <f>AND(OR(ISNUMBER(FIND(" m ",Table2[[#This Row],[loc?]])),ISNUMBER(FIND(" mm ",Table2[[#This Row],[loc?]]))),SUBSTITUTE(SUBSTITUTE(Table2[[#This Row],[loc?]]," m ","")," mm ","")="")</f>
        <v>0</v>
      </c>
      <c r="R2768" s="36" cm="1">
        <f t="array" ref="R2768">AVERAGE(IF(Table2[[#This Row],[Min_aerobic_1]:[Min_aerobic_2]]="NA",0,Table2[[#This Row],[Min_aerobic_1]:[Min_aerobic_2]]))</f>
        <v>4.7998571270521594E-5</v>
      </c>
    </row>
    <row r="2769" spans="1:18" x14ac:dyDescent="0.35">
      <c r="A2769" s="4" t="s">
        <v>8187</v>
      </c>
      <c r="B2769" s="4" t="s">
        <v>8188</v>
      </c>
      <c r="C2769" s="4" t="s">
        <v>8189</v>
      </c>
      <c r="D2769" s="6">
        <v>7.1858008746045204E-5</v>
      </c>
      <c r="E2769" s="6">
        <v>6.6899097230205398E-5</v>
      </c>
      <c r="F2769" s="6">
        <v>7.7622415917408095E-5</v>
      </c>
      <c r="G2769" s="6">
        <v>7.8725384331918005E-5</v>
      </c>
      <c r="H2769" s="6">
        <v>6.3075590730301997E-5</v>
      </c>
      <c r="I2769" s="6">
        <v>6.5002418804942303E-5</v>
      </c>
      <c r="J2769" s="6">
        <v>6.4968374674274603E-5</v>
      </c>
      <c r="K2769" s="6">
        <v>6.8100696765474705E-5</v>
      </c>
      <c r="L2769" s="6">
        <v>7.2046382186062306E-5</v>
      </c>
      <c r="M2769" s="6">
        <v>7.2797100869971394E-5</v>
      </c>
      <c r="N2769" s="4" t="b">
        <f>_xlfn.XLOOKUP(Table2[[#This Row],[Protein]],Table3[name],Table3[subloc_assigned],"")&lt;&gt;""</f>
        <v>0</v>
      </c>
      <c r="O2769" s="6" t="str" cm="1">
        <f t="array" ref="O2769">IF(Table2[[#This Row],[modeled?]]," "&amp;_xlfn.TEXTJOIN(" ",FALSE,_xlfn._xlws.FILTER(Table3[subloc_assigned],Table3[name]=Table2[[#This Row],[Protein]],""))&amp;" ","")</f>
        <v/>
      </c>
      <c r="P2769" s="6" t="b">
        <f>OR(ISNUMBER(FIND(" m ",Table2[[#This Row],[loc?]])),ISNUMBER(FIND(" mm ",Table2[[#This Row],[loc?]])))</f>
        <v>0</v>
      </c>
      <c r="Q2769" s="6" t="b">
        <f>AND(OR(ISNUMBER(FIND(" m ",Table2[[#This Row],[loc?]])),ISNUMBER(FIND(" mm ",Table2[[#This Row],[loc?]]))),SUBSTITUTE(SUBSTITUTE(Table2[[#This Row],[loc?]]," m ","")," mm ","")="")</f>
        <v>0</v>
      </c>
      <c r="R2769" s="36" cm="1">
        <f t="array" ref="R2769">AVERAGE(IF(Table2[[#This Row],[Min_aerobic_1]:[Min_aerobic_2]]="NA",0,Table2[[#This Row],[Min_aerobic_1]:[Min_aerobic_2]]))</f>
        <v>6.9378552988125301E-5</v>
      </c>
    </row>
    <row r="2770" spans="1:18" x14ac:dyDescent="0.35">
      <c r="A2770" s="4" t="s">
        <v>8190</v>
      </c>
      <c r="B2770" s="4" t="s">
        <v>8191</v>
      </c>
      <c r="C2770" s="4" t="s">
        <v>8192</v>
      </c>
      <c r="D2770" s="6">
        <v>3.5449257823090797E-5</v>
      </c>
      <c r="E2770" s="6">
        <v>3.1081999586637003E-5</v>
      </c>
      <c r="F2770" s="6">
        <v>3.7952460378501101E-5</v>
      </c>
      <c r="G2770" s="6">
        <v>3.5090415666614102E-5</v>
      </c>
      <c r="H2770" s="6">
        <v>3.3071770840162597E-5</v>
      </c>
      <c r="I2770" s="6">
        <v>3.2500905133959798E-5</v>
      </c>
      <c r="J2770" s="6">
        <v>3.1075285144114297E-5</v>
      </c>
      <c r="K2770" s="6">
        <v>3.0419181645581499E-5</v>
      </c>
      <c r="L2770" s="6">
        <v>3.22364426801192E-5</v>
      </c>
      <c r="M2770" s="6">
        <v>3.1325869265492197E-5</v>
      </c>
      <c r="N2770" s="4" t="b">
        <f>_xlfn.XLOOKUP(Table2[[#This Row],[Protein]],Table3[name],Table3[subloc_assigned],"")&lt;&gt;""</f>
        <v>1</v>
      </c>
      <c r="O2770" s="6" t="str" cm="1">
        <f t="array" ref="O2770">IF(Table2[[#This Row],[modeled?]]," "&amp;_xlfn.TEXTJOIN(" ",FALSE,_xlfn._xlws.FILTER(Table3[subloc_assigned],Table3[name]=Table2[[#This Row],[Protein]],""))&amp;" ","")</f>
        <v xml:space="preserve"> m </v>
      </c>
      <c r="P2770" s="6" t="b">
        <f>OR(ISNUMBER(FIND(" m ",Table2[[#This Row],[loc?]])),ISNUMBER(FIND(" mm ",Table2[[#This Row],[loc?]])))</f>
        <v>1</v>
      </c>
      <c r="Q2770" s="6" t="b">
        <f>AND(OR(ISNUMBER(FIND(" m ",Table2[[#This Row],[loc?]])),ISNUMBER(FIND(" mm ",Table2[[#This Row],[loc?]]))),SUBSTITUTE(SUBSTITUTE(Table2[[#This Row],[loc?]]," m ","")," mm ","")="")</f>
        <v>1</v>
      </c>
      <c r="R2770" s="36" cm="1">
        <f t="array" ref="R2770">AVERAGE(IF(Table2[[#This Row],[Min_aerobic_1]:[Min_aerobic_2]]="NA",0,Table2[[#This Row],[Min_aerobic_1]:[Min_aerobic_2]]))</f>
        <v>3.32656287048639E-5</v>
      </c>
    </row>
    <row r="2771" spans="1:18" x14ac:dyDescent="0.35">
      <c r="A2771" s="4" t="s">
        <v>8193</v>
      </c>
      <c r="B2771" s="4" t="s">
        <v>8194</v>
      </c>
      <c r="C2771" s="4" t="s">
        <v>8195</v>
      </c>
      <c r="D2771" s="6">
        <v>7.3304972263788198E-5</v>
      </c>
      <c r="E2771" s="6">
        <v>6.0233893154120098E-5</v>
      </c>
      <c r="F2771" s="4">
        <v>1.3894604007346601E-4</v>
      </c>
      <c r="G2771" s="4">
        <v>1.3767234064871099E-4</v>
      </c>
      <c r="H2771" s="6">
        <v>2.0940910800492399E-5</v>
      </c>
      <c r="I2771" s="6">
        <v>1.6373798932124E-5</v>
      </c>
      <c r="J2771" s="6">
        <v>1.7944323879559399E-5</v>
      </c>
      <c r="K2771" s="6">
        <v>3.6993660229642201E-5</v>
      </c>
      <c r="L2771" s="6">
        <v>3.60705862965881E-5</v>
      </c>
      <c r="M2771" s="6">
        <v>3.1304549921853501E-5</v>
      </c>
      <c r="N2771" s="4" t="b">
        <f>_xlfn.XLOOKUP(Table2[[#This Row],[Protein]],Table3[name],Table3[subloc_assigned],"")&lt;&gt;""</f>
        <v>0</v>
      </c>
      <c r="O2771" s="6" t="str" cm="1">
        <f t="array" ref="O2771">IF(Table2[[#This Row],[modeled?]]," "&amp;_xlfn.TEXTJOIN(" ",FALSE,_xlfn._xlws.FILTER(Table3[subloc_assigned],Table3[name]=Table2[[#This Row],[Protein]],""))&amp;" ","")</f>
        <v/>
      </c>
      <c r="P2771" s="6" t="b">
        <f>OR(ISNUMBER(FIND(" m ",Table2[[#This Row],[loc?]])),ISNUMBER(FIND(" mm ",Table2[[#This Row],[loc?]])))</f>
        <v>0</v>
      </c>
      <c r="Q2771" s="6" t="b">
        <f>AND(OR(ISNUMBER(FIND(" m ",Table2[[#This Row],[loc?]])),ISNUMBER(FIND(" mm ",Table2[[#This Row],[loc?]]))),SUBSTITUTE(SUBSTITUTE(Table2[[#This Row],[loc?]]," m ","")," mm ","")="")</f>
        <v>0</v>
      </c>
      <c r="R2771" s="36" cm="1">
        <f t="array" ref="R2771">AVERAGE(IF(Table2[[#This Row],[Min_aerobic_1]:[Min_aerobic_2]]="NA",0,Table2[[#This Row],[Min_aerobic_1]:[Min_aerobic_2]]))</f>
        <v>6.6769432708954141E-5</v>
      </c>
    </row>
    <row r="2772" spans="1:18" x14ac:dyDescent="0.35">
      <c r="A2772" s="4" t="s">
        <v>8196</v>
      </c>
      <c r="B2772" s="4" t="s">
        <v>8197</v>
      </c>
      <c r="C2772" s="4" t="s">
        <v>8198</v>
      </c>
      <c r="D2772" s="6">
        <v>1.4294464412642E-5</v>
      </c>
      <c r="E2772" s="6">
        <v>1.5244012022389999E-5</v>
      </c>
      <c r="F2772" s="6">
        <v>1.6854945949554098E-5</v>
      </c>
      <c r="G2772" s="6">
        <v>1.6750853426144699E-5</v>
      </c>
      <c r="H2772" s="6">
        <v>9.4637355946609202E-6</v>
      </c>
      <c r="I2772" s="6">
        <v>9.44152724493607E-6</v>
      </c>
      <c r="J2772" s="6">
        <v>9.8295275432334492E-6</v>
      </c>
      <c r="K2772" s="6">
        <v>1.07750228701401E-5</v>
      </c>
      <c r="L2772" s="6">
        <v>1.1258213430194701E-5</v>
      </c>
      <c r="M2772" s="6">
        <v>1.1375937906766101E-5</v>
      </c>
      <c r="N2772" s="4" t="b">
        <f>_xlfn.XLOOKUP(Table2[[#This Row],[Protein]],Table3[name],Table3[subloc_assigned],"")&lt;&gt;""</f>
        <v>0</v>
      </c>
      <c r="O2772" s="6" t="str" cm="1">
        <f t="array" ref="O2772">IF(Table2[[#This Row],[modeled?]]," "&amp;_xlfn.TEXTJOIN(" ",FALSE,_xlfn._xlws.FILTER(Table3[subloc_assigned],Table3[name]=Table2[[#This Row],[Protein]],""))&amp;" ","")</f>
        <v/>
      </c>
      <c r="P2772" s="6" t="b">
        <f>OR(ISNUMBER(FIND(" m ",Table2[[#This Row],[loc?]])),ISNUMBER(FIND(" mm ",Table2[[#This Row],[loc?]])))</f>
        <v>0</v>
      </c>
      <c r="Q2772" s="6" t="b">
        <f>AND(OR(ISNUMBER(FIND(" m ",Table2[[#This Row],[loc?]])),ISNUMBER(FIND(" mm ",Table2[[#This Row],[loc?]]))),SUBSTITUTE(SUBSTITUTE(Table2[[#This Row],[loc?]]," m ","")," mm ","")="")</f>
        <v>0</v>
      </c>
      <c r="R2772" s="36" cm="1">
        <f t="array" ref="R2772">AVERAGE(IF(Table2[[#This Row],[Min_aerobic_1]:[Min_aerobic_2]]="NA",0,Table2[[#This Row],[Min_aerobic_1]:[Min_aerobic_2]]))</f>
        <v>1.4769238217515999E-5</v>
      </c>
    </row>
    <row r="2773" spans="1:18" x14ac:dyDescent="0.35">
      <c r="A2773" s="4" t="s">
        <v>8199</v>
      </c>
      <c r="B2773" s="4" t="s">
        <v>8200</v>
      </c>
      <c r="C2773" s="4" t="s">
        <v>8201</v>
      </c>
      <c r="D2773" s="6">
        <v>2.5082040073365599E-6</v>
      </c>
      <c r="E2773" s="6">
        <v>3.1741849757766998E-6</v>
      </c>
      <c r="F2773" s="6">
        <v>2.8737287581647801E-6</v>
      </c>
      <c r="G2773" s="6">
        <v>2.9251697645814398E-6</v>
      </c>
      <c r="H2773" s="6">
        <v>2.0738709482162198E-6</v>
      </c>
      <c r="I2773" s="6">
        <v>1.9004866368495599E-6</v>
      </c>
      <c r="J2773" s="6">
        <v>1.8516426439018999E-6</v>
      </c>
      <c r="K2773" s="6">
        <v>2.37370362679053E-6</v>
      </c>
      <c r="L2773" s="6">
        <v>2.3363094999156598E-6</v>
      </c>
      <c r="M2773" s="6">
        <v>2.1125880436819901E-6</v>
      </c>
      <c r="N2773" s="4" t="b">
        <f>_xlfn.XLOOKUP(Table2[[#This Row],[Protein]],Table3[name],Table3[subloc_assigned],"")&lt;&gt;""</f>
        <v>0</v>
      </c>
      <c r="O2773" s="6" t="str" cm="1">
        <f t="array" ref="O2773">IF(Table2[[#This Row],[modeled?]]," "&amp;_xlfn.TEXTJOIN(" ",FALSE,_xlfn._xlws.FILTER(Table3[subloc_assigned],Table3[name]=Table2[[#This Row],[Protein]],""))&amp;" ","")</f>
        <v/>
      </c>
      <c r="P2773" s="6" t="b">
        <f>OR(ISNUMBER(FIND(" m ",Table2[[#This Row],[loc?]])),ISNUMBER(FIND(" mm ",Table2[[#This Row],[loc?]])))</f>
        <v>0</v>
      </c>
      <c r="Q2773" s="6" t="b">
        <f>AND(OR(ISNUMBER(FIND(" m ",Table2[[#This Row],[loc?]])),ISNUMBER(FIND(" mm ",Table2[[#This Row],[loc?]]))),SUBSTITUTE(SUBSTITUTE(Table2[[#This Row],[loc?]]," m ","")," mm ","")="")</f>
        <v>0</v>
      </c>
      <c r="R2773" s="36" cm="1">
        <f t="array" ref="R2773">AVERAGE(IF(Table2[[#This Row],[Min_aerobic_1]:[Min_aerobic_2]]="NA",0,Table2[[#This Row],[Min_aerobic_1]:[Min_aerobic_2]]))</f>
        <v>2.8411944915566299E-6</v>
      </c>
    </row>
    <row r="2774" spans="1:18" x14ac:dyDescent="0.35">
      <c r="A2774" s="4" t="s">
        <v>8202</v>
      </c>
      <c r="B2774" s="4" t="s">
        <v>8203</v>
      </c>
      <c r="C2774" s="4" t="s">
        <v>8204</v>
      </c>
      <c r="D2774" s="6">
        <v>6.1601169933133004E-5</v>
      </c>
      <c r="E2774" s="6">
        <v>7.6166807225837798E-5</v>
      </c>
      <c r="F2774" s="6">
        <v>7.2477364033200507E-5</v>
      </c>
      <c r="G2774" s="6">
        <v>7.7469072013033205E-5</v>
      </c>
      <c r="H2774" s="4">
        <v>1.1456373815304601E-4</v>
      </c>
      <c r="I2774" s="4">
        <v>1.19412005259399E-4</v>
      </c>
      <c r="J2774" s="4">
        <v>1.2255032259031001E-4</v>
      </c>
      <c r="K2774" s="4">
        <v>1.2565044240643201E-4</v>
      </c>
      <c r="L2774" s="4">
        <v>1.31306368582415E-4</v>
      </c>
      <c r="M2774" s="4">
        <v>1.3498212334223699E-4</v>
      </c>
      <c r="N2774" s="4" t="b">
        <f>_xlfn.XLOOKUP(Table2[[#This Row],[Protein]],Table3[name],Table3[subloc_assigned],"")&lt;&gt;""</f>
        <v>0</v>
      </c>
      <c r="O2774" s="6" t="str" cm="1">
        <f t="array" ref="O2774">IF(Table2[[#This Row],[modeled?]]," "&amp;_xlfn.TEXTJOIN(" ",FALSE,_xlfn._xlws.FILTER(Table3[subloc_assigned],Table3[name]=Table2[[#This Row],[Protein]],""))&amp;" ","")</f>
        <v/>
      </c>
      <c r="P2774" s="6" t="b">
        <f>OR(ISNUMBER(FIND(" m ",Table2[[#This Row],[loc?]])),ISNUMBER(FIND(" mm ",Table2[[#This Row],[loc?]])))</f>
        <v>0</v>
      </c>
      <c r="Q2774" s="6" t="b">
        <f>AND(OR(ISNUMBER(FIND(" m ",Table2[[#This Row],[loc?]])),ISNUMBER(FIND(" mm ",Table2[[#This Row],[loc?]]))),SUBSTITUTE(SUBSTITUTE(Table2[[#This Row],[loc?]]," m ","")," mm ","")="")</f>
        <v>0</v>
      </c>
      <c r="R2774" s="36" cm="1">
        <f t="array" ref="R2774">AVERAGE(IF(Table2[[#This Row],[Min_aerobic_1]:[Min_aerobic_2]]="NA",0,Table2[[#This Row],[Min_aerobic_1]:[Min_aerobic_2]]))</f>
        <v>6.8883988579485401E-5</v>
      </c>
    </row>
    <row r="2775" spans="1:18" x14ac:dyDescent="0.35">
      <c r="A2775" s="4" t="s">
        <v>8205</v>
      </c>
      <c r="B2775" s="4" t="s">
        <v>8206</v>
      </c>
      <c r="C2775" s="4" t="s">
        <v>8207</v>
      </c>
      <c r="D2775" s="6">
        <v>2.9511049150072698E-6</v>
      </c>
      <c r="E2775" s="6">
        <v>2.4746907846962499E-6</v>
      </c>
      <c r="F2775" s="6">
        <v>3.2318303393169002E-6</v>
      </c>
      <c r="G2775" s="6">
        <v>3.3364101385529999E-6</v>
      </c>
      <c r="H2775" s="6">
        <v>3.0728733864459502E-6</v>
      </c>
      <c r="I2775" s="6">
        <v>3.1015764330061601E-6</v>
      </c>
      <c r="J2775" s="6">
        <v>3.3470893108563102E-6</v>
      </c>
      <c r="K2775" s="6">
        <v>2.9242704973591201E-6</v>
      </c>
      <c r="L2775" s="6">
        <v>3.4002854244934898E-6</v>
      </c>
      <c r="M2775" s="6">
        <v>3.4568569626272002E-6</v>
      </c>
      <c r="N2775" s="4" t="b">
        <f>_xlfn.XLOOKUP(Table2[[#This Row],[Protein]],Table3[name],Table3[subloc_assigned],"")&lt;&gt;""</f>
        <v>0</v>
      </c>
      <c r="O2775" s="6" t="str" cm="1">
        <f t="array" ref="O2775">IF(Table2[[#This Row],[modeled?]]," "&amp;_xlfn.TEXTJOIN(" ",FALSE,_xlfn._xlws.FILTER(Table3[subloc_assigned],Table3[name]=Table2[[#This Row],[Protein]],""))&amp;" ","")</f>
        <v/>
      </c>
      <c r="P2775" s="6" t="b">
        <f>OR(ISNUMBER(FIND(" m ",Table2[[#This Row],[loc?]])),ISNUMBER(FIND(" mm ",Table2[[#This Row],[loc?]])))</f>
        <v>0</v>
      </c>
      <c r="Q2775" s="6" t="b">
        <f>AND(OR(ISNUMBER(FIND(" m ",Table2[[#This Row],[loc?]])),ISNUMBER(FIND(" mm ",Table2[[#This Row],[loc?]]))),SUBSTITUTE(SUBSTITUTE(Table2[[#This Row],[loc?]]," m ","")," mm ","")="")</f>
        <v>0</v>
      </c>
      <c r="R2775" s="36" cm="1">
        <f t="array" ref="R2775">AVERAGE(IF(Table2[[#This Row],[Min_aerobic_1]:[Min_aerobic_2]]="NA",0,Table2[[#This Row],[Min_aerobic_1]:[Min_aerobic_2]]))</f>
        <v>2.7128978498517598E-6</v>
      </c>
    </row>
    <row r="2776" spans="1:18" x14ac:dyDescent="0.35">
      <c r="A2776" s="4" t="s">
        <v>8208</v>
      </c>
      <c r="B2776" s="4" t="s">
        <v>8209</v>
      </c>
      <c r="C2776" s="4" t="s">
        <v>8210</v>
      </c>
      <c r="D2776" s="6">
        <v>7.8948197600027896E-7</v>
      </c>
      <c r="E2776" s="6">
        <v>8.3834234412798896E-7</v>
      </c>
      <c r="F2776" s="6">
        <v>8.70845276271507E-7</v>
      </c>
      <c r="G2776" s="6">
        <v>9.2401797779762695E-7</v>
      </c>
      <c r="H2776" s="6">
        <v>1.00114715161854E-6</v>
      </c>
      <c r="I2776" s="6">
        <v>9.3370194098221199E-7</v>
      </c>
      <c r="J2776" s="6">
        <v>1.0509800112401099E-6</v>
      </c>
      <c r="K2776" s="6">
        <v>1.0367333116797001E-6</v>
      </c>
      <c r="L2776" s="6">
        <v>1.1327523344786899E-6</v>
      </c>
      <c r="M2776" s="6">
        <v>1.0829494254223199E-6</v>
      </c>
      <c r="N2776" s="4" t="b">
        <f>_xlfn.XLOOKUP(Table2[[#This Row],[Protein]],Table3[name],Table3[subloc_assigned],"")&lt;&gt;""</f>
        <v>0</v>
      </c>
      <c r="O2776" s="6" t="str" cm="1">
        <f t="array" ref="O2776">IF(Table2[[#This Row],[modeled?]]," "&amp;_xlfn.TEXTJOIN(" ",FALSE,_xlfn._xlws.FILTER(Table3[subloc_assigned],Table3[name]=Table2[[#This Row],[Protein]],""))&amp;" ","")</f>
        <v/>
      </c>
      <c r="P2776" s="6" t="b">
        <f>OR(ISNUMBER(FIND(" m ",Table2[[#This Row],[loc?]])),ISNUMBER(FIND(" mm ",Table2[[#This Row],[loc?]])))</f>
        <v>0</v>
      </c>
      <c r="Q2776" s="6" t="b">
        <f>AND(OR(ISNUMBER(FIND(" m ",Table2[[#This Row],[loc?]])),ISNUMBER(FIND(" mm ",Table2[[#This Row],[loc?]]))),SUBSTITUTE(SUBSTITUTE(Table2[[#This Row],[loc?]]," m ","")," mm ","")="")</f>
        <v>0</v>
      </c>
      <c r="R2776" s="36" cm="1">
        <f t="array" ref="R2776">AVERAGE(IF(Table2[[#This Row],[Min_aerobic_1]:[Min_aerobic_2]]="NA",0,Table2[[#This Row],[Min_aerobic_1]:[Min_aerobic_2]]))</f>
        <v>8.1391216006413396E-7</v>
      </c>
    </row>
    <row r="2777" spans="1:18" x14ac:dyDescent="0.35">
      <c r="A2777" s="4" t="s">
        <v>8211</v>
      </c>
      <c r="B2777" s="4" t="s">
        <v>8212</v>
      </c>
      <c r="C2777" s="4" t="s">
        <v>8213</v>
      </c>
      <c r="D2777" s="4">
        <v>2.1308842365608401E-4</v>
      </c>
      <c r="E2777" s="4">
        <v>2.4078965019435299E-4</v>
      </c>
      <c r="F2777" s="4">
        <v>2.4737257915251798E-4</v>
      </c>
      <c r="G2777" s="4">
        <v>2.3158157845142499E-4</v>
      </c>
      <c r="H2777" s="4">
        <v>2.0806189077667299E-4</v>
      </c>
      <c r="I2777" s="4">
        <v>2.10226907340865E-4</v>
      </c>
      <c r="J2777" s="4">
        <v>2.0311665880635499E-4</v>
      </c>
      <c r="K2777" s="4">
        <v>2.2466007119592099E-4</v>
      </c>
      <c r="L2777" s="4">
        <v>2.3556816975734199E-4</v>
      </c>
      <c r="M2777" s="4">
        <v>2.3821958489366301E-4</v>
      </c>
      <c r="N2777" s="4" t="b">
        <f>_xlfn.XLOOKUP(Table2[[#This Row],[Protein]],Table3[name],Table3[subloc_assigned],"")&lt;&gt;""</f>
        <v>0</v>
      </c>
      <c r="O2777" s="6" t="str" cm="1">
        <f t="array" ref="O2777">IF(Table2[[#This Row],[modeled?]]," "&amp;_xlfn.TEXTJOIN(" ",FALSE,_xlfn._xlws.FILTER(Table3[subloc_assigned],Table3[name]=Table2[[#This Row],[Protein]],""))&amp;" ","")</f>
        <v/>
      </c>
      <c r="P2777" s="6" t="b">
        <f>OR(ISNUMBER(FIND(" m ",Table2[[#This Row],[loc?]])),ISNUMBER(FIND(" mm ",Table2[[#This Row],[loc?]])))</f>
        <v>0</v>
      </c>
      <c r="Q2777" s="6" t="b">
        <f>AND(OR(ISNUMBER(FIND(" m ",Table2[[#This Row],[loc?]])),ISNUMBER(FIND(" mm ",Table2[[#This Row],[loc?]]))),SUBSTITUTE(SUBSTITUTE(Table2[[#This Row],[loc?]]," m ","")," mm ","")="")</f>
        <v>0</v>
      </c>
      <c r="R2777" s="36" cm="1">
        <f t="array" ref="R2777">AVERAGE(IF(Table2[[#This Row],[Min_aerobic_1]:[Min_aerobic_2]]="NA",0,Table2[[#This Row],[Min_aerobic_1]:[Min_aerobic_2]]))</f>
        <v>2.269390369252185E-4</v>
      </c>
    </row>
    <row r="2778" spans="1:18" x14ac:dyDescent="0.35">
      <c r="A2778" s="4" t="s">
        <v>8214</v>
      </c>
      <c r="B2778" s="4" t="s">
        <v>8215</v>
      </c>
      <c r="C2778" s="4" t="s">
        <v>8216</v>
      </c>
      <c r="D2778" s="4" t="s">
        <v>19</v>
      </c>
      <c r="E2778" s="4" t="s">
        <v>19</v>
      </c>
      <c r="F2778" s="4" t="s">
        <v>19</v>
      </c>
      <c r="G2778" s="4" t="s">
        <v>19</v>
      </c>
      <c r="H2778" s="6">
        <v>5.2580934051224901E-7</v>
      </c>
      <c r="I2778" s="6">
        <v>5.5494173880364503E-7</v>
      </c>
      <c r="J2778" s="6">
        <v>5.8030943016712604E-7</v>
      </c>
      <c r="K2778" s="6">
        <v>6.2580355065619501E-7</v>
      </c>
      <c r="L2778" s="6">
        <v>6.8392988386498201E-7</v>
      </c>
      <c r="M2778" s="6">
        <v>6.6557365571548298E-7</v>
      </c>
      <c r="N2778" s="4" t="b">
        <f>_xlfn.XLOOKUP(Table2[[#This Row],[Protein]],Table3[name],Table3[subloc_assigned],"")&lt;&gt;""</f>
        <v>0</v>
      </c>
      <c r="O2778" s="6" t="str" cm="1">
        <f t="array" ref="O2778">IF(Table2[[#This Row],[modeled?]]," "&amp;_xlfn.TEXTJOIN(" ",FALSE,_xlfn._xlws.FILTER(Table3[subloc_assigned],Table3[name]=Table2[[#This Row],[Protein]],""))&amp;" ","")</f>
        <v/>
      </c>
      <c r="P2778" s="6" t="b">
        <f>OR(ISNUMBER(FIND(" m ",Table2[[#This Row],[loc?]])),ISNUMBER(FIND(" mm ",Table2[[#This Row],[loc?]])))</f>
        <v>0</v>
      </c>
      <c r="Q2778" s="6" t="b">
        <f>AND(OR(ISNUMBER(FIND(" m ",Table2[[#This Row],[loc?]])),ISNUMBER(FIND(" mm ",Table2[[#This Row],[loc?]]))),SUBSTITUTE(SUBSTITUTE(Table2[[#This Row],[loc?]]," m ","")," mm ","")="")</f>
        <v>0</v>
      </c>
      <c r="R2778" s="36" cm="1">
        <f t="array" ref="R2778">AVERAGE(IF(Table2[[#This Row],[Min_aerobic_1]:[Min_aerobic_2]]="NA",0,Table2[[#This Row],[Min_aerobic_1]:[Min_aerobic_2]]))</f>
        <v>0</v>
      </c>
    </row>
    <row r="2779" spans="1:18" x14ac:dyDescent="0.35">
      <c r="A2779" s="4" t="s">
        <v>8217</v>
      </c>
      <c r="B2779" s="4" t="s">
        <v>8218</v>
      </c>
      <c r="C2779" s="4" t="s">
        <v>8219</v>
      </c>
      <c r="D2779" s="6">
        <v>3.39976759399987E-6</v>
      </c>
      <c r="E2779" s="6">
        <v>3.1955833628580998E-6</v>
      </c>
      <c r="F2779" s="6">
        <v>3.0548239622355301E-6</v>
      </c>
      <c r="G2779" s="6">
        <v>3.2482214381597501E-6</v>
      </c>
      <c r="H2779" s="4" t="s">
        <v>19</v>
      </c>
      <c r="I2779" s="4" t="s">
        <v>19</v>
      </c>
      <c r="J2779" s="4" t="s">
        <v>19</v>
      </c>
      <c r="K2779" s="4" t="s">
        <v>19</v>
      </c>
      <c r="L2779" s="4" t="s">
        <v>19</v>
      </c>
      <c r="M2779" s="4" t="s">
        <v>19</v>
      </c>
      <c r="N2779" s="4" t="b">
        <f>_xlfn.XLOOKUP(Table2[[#This Row],[Protein]],Table3[name],Table3[subloc_assigned],"")&lt;&gt;""</f>
        <v>0</v>
      </c>
      <c r="O2779" s="6" t="str" cm="1">
        <f t="array" ref="O2779">IF(Table2[[#This Row],[modeled?]]," "&amp;_xlfn.TEXTJOIN(" ",FALSE,_xlfn._xlws.FILTER(Table3[subloc_assigned],Table3[name]=Table2[[#This Row],[Protein]],""))&amp;" ","")</f>
        <v/>
      </c>
      <c r="P2779" s="6" t="b">
        <f>OR(ISNUMBER(FIND(" m ",Table2[[#This Row],[loc?]])),ISNUMBER(FIND(" mm ",Table2[[#This Row],[loc?]])))</f>
        <v>0</v>
      </c>
      <c r="Q2779" s="6" t="b">
        <f>AND(OR(ISNUMBER(FIND(" m ",Table2[[#This Row],[loc?]])),ISNUMBER(FIND(" mm ",Table2[[#This Row],[loc?]]))),SUBSTITUTE(SUBSTITUTE(Table2[[#This Row],[loc?]]," m ","")," mm ","")="")</f>
        <v>0</v>
      </c>
      <c r="R2779" s="36" cm="1">
        <f t="array" ref="R2779">AVERAGE(IF(Table2[[#This Row],[Min_aerobic_1]:[Min_aerobic_2]]="NA",0,Table2[[#This Row],[Min_aerobic_1]:[Min_aerobic_2]]))</f>
        <v>3.2976754784289849E-6</v>
      </c>
    </row>
    <row r="2780" spans="1:18" x14ac:dyDescent="0.35">
      <c r="A2780" s="4" t="s">
        <v>8220</v>
      </c>
      <c r="B2780" s="4" t="s">
        <v>8221</v>
      </c>
      <c r="C2780" s="4" t="s">
        <v>8222</v>
      </c>
      <c r="D2780" s="6">
        <v>3.09424256539289E-6</v>
      </c>
      <c r="E2780" s="6">
        <v>2.92265044525831E-6</v>
      </c>
      <c r="F2780" s="6">
        <v>3.4641768698297298E-6</v>
      </c>
      <c r="G2780" s="6">
        <v>3.3490343255838801E-6</v>
      </c>
      <c r="H2780" s="6">
        <v>4.5663957304438499E-6</v>
      </c>
      <c r="I2780" s="6">
        <v>4.4979610012233298E-6</v>
      </c>
      <c r="J2780" s="6">
        <v>5.0994478767107897E-6</v>
      </c>
      <c r="K2780" s="6">
        <v>4.8673035606141499E-6</v>
      </c>
      <c r="L2780" s="6">
        <v>4.8733296352666896E-6</v>
      </c>
      <c r="M2780" s="6">
        <v>4.7606676845716101E-6</v>
      </c>
      <c r="N2780" s="4" t="b">
        <f>_xlfn.XLOOKUP(Table2[[#This Row],[Protein]],Table3[name],Table3[subloc_assigned],"")&lt;&gt;""</f>
        <v>0</v>
      </c>
      <c r="O2780" s="6" t="str" cm="1">
        <f t="array" ref="O2780">IF(Table2[[#This Row],[modeled?]]," "&amp;_xlfn.TEXTJOIN(" ",FALSE,_xlfn._xlws.FILTER(Table3[subloc_assigned],Table3[name]=Table2[[#This Row],[Protein]],""))&amp;" ","")</f>
        <v/>
      </c>
      <c r="P2780" s="6" t="b">
        <f>OR(ISNUMBER(FIND(" m ",Table2[[#This Row],[loc?]])),ISNUMBER(FIND(" mm ",Table2[[#This Row],[loc?]])))</f>
        <v>0</v>
      </c>
      <c r="Q2780" s="6" t="b">
        <f>AND(OR(ISNUMBER(FIND(" m ",Table2[[#This Row],[loc?]])),ISNUMBER(FIND(" mm ",Table2[[#This Row],[loc?]]))),SUBSTITUTE(SUBSTITUTE(Table2[[#This Row],[loc?]]," m ","")," mm ","")="")</f>
        <v>0</v>
      </c>
      <c r="R2780" s="36" cm="1">
        <f t="array" ref="R2780">AVERAGE(IF(Table2[[#This Row],[Min_aerobic_1]:[Min_aerobic_2]]="NA",0,Table2[[#This Row],[Min_aerobic_1]:[Min_aerobic_2]]))</f>
        <v>3.0084465053255998E-6</v>
      </c>
    </row>
    <row r="2781" spans="1:18" x14ac:dyDescent="0.35">
      <c r="A2781" s="4" t="s">
        <v>8223</v>
      </c>
      <c r="B2781" s="4" t="s">
        <v>8224</v>
      </c>
      <c r="C2781" s="4" t="s">
        <v>8225</v>
      </c>
      <c r="D2781" s="6">
        <v>1.25566395518717E-5</v>
      </c>
      <c r="E2781" s="6">
        <v>1.2584562749179301E-5</v>
      </c>
      <c r="F2781" s="6">
        <v>1.40700195620676E-5</v>
      </c>
      <c r="G2781" s="6">
        <v>1.40925136143391E-5</v>
      </c>
      <c r="H2781" s="6">
        <v>1.1234246794164701E-5</v>
      </c>
      <c r="I2781" s="6">
        <v>1.0753169697727399E-5</v>
      </c>
      <c r="J2781" s="6">
        <v>1.17930041980591E-5</v>
      </c>
      <c r="K2781" s="6">
        <v>1.2893946426193001E-5</v>
      </c>
      <c r="L2781" s="6">
        <v>1.3715112780196499E-5</v>
      </c>
      <c r="M2781" s="6">
        <v>1.3549199893678099E-5</v>
      </c>
      <c r="N2781" s="4" t="b">
        <f>_xlfn.XLOOKUP(Table2[[#This Row],[Protein]],Table3[name],Table3[subloc_assigned],"")&lt;&gt;""</f>
        <v>0</v>
      </c>
      <c r="O2781" s="6" t="str" cm="1">
        <f t="array" ref="O2781">IF(Table2[[#This Row],[modeled?]]," "&amp;_xlfn.TEXTJOIN(" ",FALSE,_xlfn._xlws.FILTER(Table3[subloc_assigned],Table3[name]=Table2[[#This Row],[Protein]],""))&amp;" ","")</f>
        <v/>
      </c>
      <c r="P2781" s="6" t="b">
        <f>OR(ISNUMBER(FIND(" m ",Table2[[#This Row],[loc?]])),ISNUMBER(FIND(" mm ",Table2[[#This Row],[loc?]])))</f>
        <v>0</v>
      </c>
      <c r="Q2781" s="6" t="b">
        <f>AND(OR(ISNUMBER(FIND(" m ",Table2[[#This Row],[loc?]])),ISNUMBER(FIND(" mm ",Table2[[#This Row],[loc?]]))),SUBSTITUTE(SUBSTITUTE(Table2[[#This Row],[loc?]]," m ","")," mm ","")="")</f>
        <v>0</v>
      </c>
      <c r="R2781" s="36" cm="1">
        <f t="array" ref="R2781">AVERAGE(IF(Table2[[#This Row],[Min_aerobic_1]:[Min_aerobic_2]]="NA",0,Table2[[#This Row],[Min_aerobic_1]:[Min_aerobic_2]]))</f>
        <v>1.2570601150525501E-5</v>
      </c>
    </row>
    <row r="2782" spans="1:18" x14ac:dyDescent="0.35">
      <c r="A2782" s="4" t="s">
        <v>8226</v>
      </c>
      <c r="B2782" s="4" t="s">
        <v>8227</v>
      </c>
      <c r="C2782" s="4" t="s">
        <v>8228</v>
      </c>
      <c r="D2782" s="6">
        <v>1.8897027647402199E-6</v>
      </c>
      <c r="E2782" s="6">
        <v>1.65260670321535E-6</v>
      </c>
      <c r="F2782" s="6">
        <v>1.9956399618578398E-6</v>
      </c>
      <c r="G2782" s="6">
        <v>1.8452114373000199E-6</v>
      </c>
      <c r="H2782" s="6">
        <v>2.0896817505269E-6</v>
      </c>
      <c r="I2782" s="6">
        <v>2.05854235470212E-6</v>
      </c>
      <c r="J2782" s="6">
        <v>2.3894715637400502E-6</v>
      </c>
      <c r="K2782" s="6">
        <v>2.1595752085608001E-6</v>
      </c>
      <c r="L2782" s="6">
        <v>2.0845437633573799E-6</v>
      </c>
      <c r="M2782" s="6">
        <v>2.05046220991143E-6</v>
      </c>
      <c r="N2782" s="4" t="b">
        <f>_xlfn.XLOOKUP(Table2[[#This Row],[Protein]],Table3[name],Table3[subloc_assigned],"")&lt;&gt;""</f>
        <v>0</v>
      </c>
      <c r="O2782" s="6" t="str" cm="1">
        <f t="array" ref="O2782">IF(Table2[[#This Row],[modeled?]]," "&amp;_xlfn.TEXTJOIN(" ",FALSE,_xlfn._xlws.FILTER(Table3[subloc_assigned],Table3[name]=Table2[[#This Row],[Protein]],""))&amp;" ","")</f>
        <v/>
      </c>
      <c r="P2782" s="6" t="b">
        <f>OR(ISNUMBER(FIND(" m ",Table2[[#This Row],[loc?]])),ISNUMBER(FIND(" mm ",Table2[[#This Row],[loc?]])))</f>
        <v>0</v>
      </c>
      <c r="Q2782" s="6" t="b">
        <f>AND(OR(ISNUMBER(FIND(" m ",Table2[[#This Row],[loc?]])),ISNUMBER(FIND(" mm ",Table2[[#This Row],[loc?]]))),SUBSTITUTE(SUBSTITUTE(Table2[[#This Row],[loc?]]," m ","")," mm ","")="")</f>
        <v>0</v>
      </c>
      <c r="R2782" s="36" cm="1">
        <f t="array" ref="R2782">AVERAGE(IF(Table2[[#This Row],[Min_aerobic_1]:[Min_aerobic_2]]="NA",0,Table2[[#This Row],[Min_aerobic_1]:[Min_aerobic_2]]))</f>
        <v>1.7711547339777849E-6</v>
      </c>
    </row>
    <row r="2783" spans="1:18" x14ac:dyDescent="0.35">
      <c r="A2783" s="4" t="s">
        <v>8229</v>
      </c>
      <c r="B2783" s="4" t="s">
        <v>8230</v>
      </c>
      <c r="C2783" s="4" t="s">
        <v>8231</v>
      </c>
      <c r="D2783" s="6">
        <v>2.3848024029532802E-5</v>
      </c>
      <c r="E2783" s="6">
        <v>2.67979687060209E-5</v>
      </c>
      <c r="F2783" s="6">
        <v>2.3636760712667299E-5</v>
      </c>
      <c r="G2783" s="6">
        <v>2.3562271869919198E-5</v>
      </c>
      <c r="H2783" s="6">
        <v>1.6624329281803002E-5</v>
      </c>
      <c r="I2783" s="6">
        <v>1.6115276787671E-5</v>
      </c>
      <c r="J2783" s="6">
        <v>1.7006517332467801E-5</v>
      </c>
      <c r="K2783" s="6">
        <v>1.6869405427098198E-5</v>
      </c>
      <c r="L2783" s="6">
        <v>1.8191301162074499E-5</v>
      </c>
      <c r="M2783" s="6">
        <v>1.7478115758732001E-5</v>
      </c>
      <c r="N2783" s="4" t="b">
        <f>_xlfn.XLOOKUP(Table2[[#This Row],[Protein]],Table3[name],Table3[subloc_assigned],"")&lt;&gt;""</f>
        <v>0</v>
      </c>
      <c r="O2783" s="6" t="str" cm="1">
        <f t="array" ref="O2783">IF(Table2[[#This Row],[modeled?]]," "&amp;_xlfn.TEXTJOIN(" ",FALSE,_xlfn._xlws.FILTER(Table3[subloc_assigned],Table3[name]=Table2[[#This Row],[Protein]],""))&amp;" ","")</f>
        <v/>
      </c>
      <c r="P2783" s="6" t="b">
        <f>OR(ISNUMBER(FIND(" m ",Table2[[#This Row],[loc?]])),ISNUMBER(FIND(" mm ",Table2[[#This Row],[loc?]])))</f>
        <v>0</v>
      </c>
      <c r="Q2783" s="6" t="b">
        <f>AND(OR(ISNUMBER(FIND(" m ",Table2[[#This Row],[loc?]])),ISNUMBER(FIND(" mm ",Table2[[#This Row],[loc?]]))),SUBSTITUTE(SUBSTITUTE(Table2[[#This Row],[loc?]]," m ","")," mm ","")="")</f>
        <v>0</v>
      </c>
      <c r="R2783" s="36" cm="1">
        <f t="array" ref="R2783">AVERAGE(IF(Table2[[#This Row],[Min_aerobic_1]:[Min_aerobic_2]]="NA",0,Table2[[#This Row],[Min_aerobic_1]:[Min_aerobic_2]]))</f>
        <v>2.5322996367776851E-5</v>
      </c>
    </row>
    <row r="2784" spans="1:18" x14ac:dyDescent="0.35">
      <c r="A2784" s="4" t="s">
        <v>8232</v>
      </c>
      <c r="B2784" s="4" t="s">
        <v>8233</v>
      </c>
      <c r="C2784" s="4" t="s">
        <v>8234</v>
      </c>
      <c r="D2784" s="6">
        <v>2.2833601228118002E-6</v>
      </c>
      <c r="E2784" s="6">
        <v>2.9681479995135198E-6</v>
      </c>
      <c r="F2784" s="6">
        <v>2.4143665800869801E-6</v>
      </c>
      <c r="G2784" s="6">
        <v>2.3312979088764301E-6</v>
      </c>
      <c r="H2784" s="6">
        <v>1.42723068376397E-6</v>
      </c>
      <c r="I2784" s="6">
        <v>1.3965542507029901E-6</v>
      </c>
      <c r="J2784" s="6">
        <v>1.5167467592264499E-6</v>
      </c>
      <c r="K2784" s="6">
        <v>1.4680329244777401E-6</v>
      </c>
      <c r="L2784" s="6">
        <v>1.5372503499866101E-6</v>
      </c>
      <c r="M2784" s="6">
        <v>1.54256167481626E-6</v>
      </c>
      <c r="N2784" s="4" t="b">
        <f>_xlfn.XLOOKUP(Table2[[#This Row],[Protein]],Table3[name],Table3[subloc_assigned],"")&lt;&gt;""</f>
        <v>0</v>
      </c>
      <c r="O2784" s="6" t="str" cm="1">
        <f t="array" ref="O2784">IF(Table2[[#This Row],[modeled?]]," "&amp;_xlfn.TEXTJOIN(" ",FALSE,_xlfn._xlws.FILTER(Table3[subloc_assigned],Table3[name]=Table2[[#This Row],[Protein]],""))&amp;" ","")</f>
        <v/>
      </c>
      <c r="P2784" s="6" t="b">
        <f>OR(ISNUMBER(FIND(" m ",Table2[[#This Row],[loc?]])),ISNUMBER(FIND(" mm ",Table2[[#This Row],[loc?]])))</f>
        <v>0</v>
      </c>
      <c r="Q2784" s="6" t="b">
        <f>AND(OR(ISNUMBER(FIND(" m ",Table2[[#This Row],[loc?]])),ISNUMBER(FIND(" mm ",Table2[[#This Row],[loc?]]))),SUBSTITUTE(SUBSTITUTE(Table2[[#This Row],[loc?]]," m ","")," mm ","")="")</f>
        <v>0</v>
      </c>
      <c r="R2784" s="36" cm="1">
        <f t="array" ref="R2784">AVERAGE(IF(Table2[[#This Row],[Min_aerobic_1]:[Min_aerobic_2]]="NA",0,Table2[[#This Row],[Min_aerobic_1]:[Min_aerobic_2]]))</f>
        <v>2.62575406116266E-6</v>
      </c>
    </row>
    <row r="2785" spans="1:18" x14ac:dyDescent="0.35">
      <c r="A2785" s="4" t="s">
        <v>8235</v>
      </c>
      <c r="B2785" s="4" t="s">
        <v>8236</v>
      </c>
      <c r="C2785" s="4" t="s">
        <v>8237</v>
      </c>
      <c r="D2785" s="6">
        <v>6.2276458105036901E-6</v>
      </c>
      <c r="E2785" s="6">
        <v>7.0043364662738398E-6</v>
      </c>
      <c r="F2785" s="6">
        <v>6.9364900285907397E-6</v>
      </c>
      <c r="G2785" s="6">
        <v>7.3036567791244402E-6</v>
      </c>
      <c r="H2785" s="6">
        <v>6.4724758237284597E-6</v>
      </c>
      <c r="I2785" s="6">
        <v>6.8527071345051098E-6</v>
      </c>
      <c r="J2785" s="6">
        <v>7.0108927421168501E-6</v>
      </c>
      <c r="K2785" s="6">
        <v>6.8534537452312704E-6</v>
      </c>
      <c r="L2785" s="6">
        <v>7.5907786977077497E-6</v>
      </c>
      <c r="M2785" s="6">
        <v>7.7841150070181507E-6</v>
      </c>
      <c r="N2785" s="4" t="b">
        <f>_xlfn.XLOOKUP(Table2[[#This Row],[Protein]],Table3[name],Table3[subloc_assigned],"")&lt;&gt;""</f>
        <v>0</v>
      </c>
      <c r="O2785" s="6" t="str" cm="1">
        <f t="array" ref="O2785">IF(Table2[[#This Row],[modeled?]]," "&amp;_xlfn.TEXTJOIN(" ",FALSE,_xlfn._xlws.FILTER(Table3[subloc_assigned],Table3[name]=Table2[[#This Row],[Protein]],""))&amp;" ","")</f>
        <v/>
      </c>
      <c r="P2785" s="6" t="b">
        <f>OR(ISNUMBER(FIND(" m ",Table2[[#This Row],[loc?]])),ISNUMBER(FIND(" mm ",Table2[[#This Row],[loc?]])))</f>
        <v>0</v>
      </c>
      <c r="Q2785" s="6" t="b">
        <f>AND(OR(ISNUMBER(FIND(" m ",Table2[[#This Row],[loc?]])),ISNUMBER(FIND(" mm ",Table2[[#This Row],[loc?]]))),SUBSTITUTE(SUBSTITUTE(Table2[[#This Row],[loc?]]," m ","")," mm ","")="")</f>
        <v>0</v>
      </c>
      <c r="R2785" s="36" cm="1">
        <f t="array" ref="R2785">AVERAGE(IF(Table2[[#This Row],[Min_aerobic_1]:[Min_aerobic_2]]="NA",0,Table2[[#This Row],[Min_aerobic_1]:[Min_aerobic_2]]))</f>
        <v>6.6159911383887649E-6</v>
      </c>
    </row>
    <row r="2786" spans="1:18" x14ac:dyDescent="0.35">
      <c r="A2786" s="4" t="s">
        <v>8238</v>
      </c>
      <c r="B2786" s="4" t="s">
        <v>8239</v>
      </c>
      <c r="C2786" s="4" t="s">
        <v>8240</v>
      </c>
      <c r="D2786" s="4">
        <v>2.8677676546554802E-4</v>
      </c>
      <c r="E2786" s="4">
        <v>2.72673512100202E-4</v>
      </c>
      <c r="F2786" s="4">
        <v>3.2377685649129798E-4</v>
      </c>
      <c r="G2786" s="4">
        <v>3.30027541478455E-4</v>
      </c>
      <c r="H2786" s="4">
        <v>1.75454480701257E-4</v>
      </c>
      <c r="I2786" s="4">
        <v>1.88388692304794E-4</v>
      </c>
      <c r="J2786" s="4">
        <v>1.83423438106032E-4</v>
      </c>
      <c r="K2786" s="4">
        <v>2.40401520037896E-4</v>
      </c>
      <c r="L2786" s="4">
        <v>2.5019451893906497E-4</v>
      </c>
      <c r="M2786" s="4">
        <v>2.4455007968385902E-4</v>
      </c>
      <c r="N2786" s="4" t="b">
        <f>_xlfn.XLOOKUP(Table2[[#This Row],[Protein]],Table3[name],Table3[subloc_assigned],"")&lt;&gt;""</f>
        <v>0</v>
      </c>
      <c r="O2786" s="6" t="str" cm="1">
        <f t="array" ref="O2786">IF(Table2[[#This Row],[modeled?]]," "&amp;_xlfn.TEXTJOIN(" ",FALSE,_xlfn._xlws.FILTER(Table3[subloc_assigned],Table3[name]=Table2[[#This Row],[Protein]],""))&amp;" ","")</f>
        <v/>
      </c>
      <c r="P2786" s="6" t="b">
        <f>OR(ISNUMBER(FIND(" m ",Table2[[#This Row],[loc?]])),ISNUMBER(FIND(" mm ",Table2[[#This Row],[loc?]])))</f>
        <v>0</v>
      </c>
      <c r="Q2786" s="6" t="b">
        <f>AND(OR(ISNUMBER(FIND(" m ",Table2[[#This Row],[loc?]])),ISNUMBER(FIND(" mm ",Table2[[#This Row],[loc?]]))),SUBSTITUTE(SUBSTITUTE(Table2[[#This Row],[loc?]]," m ","")," mm ","")="")</f>
        <v>0</v>
      </c>
      <c r="R2786" s="36" cm="1">
        <f t="array" ref="R2786">AVERAGE(IF(Table2[[#This Row],[Min_aerobic_1]:[Min_aerobic_2]]="NA",0,Table2[[#This Row],[Min_aerobic_1]:[Min_aerobic_2]]))</f>
        <v>2.7972513878287504E-4</v>
      </c>
    </row>
    <row r="2787" spans="1:18" x14ac:dyDescent="0.35">
      <c r="A2787" s="4" t="s">
        <v>8241</v>
      </c>
      <c r="B2787" s="4" t="s">
        <v>8242</v>
      </c>
      <c r="C2787" s="4" t="s">
        <v>8243</v>
      </c>
      <c r="D2787" s="6">
        <v>2.6175937000786002E-5</v>
      </c>
      <c r="E2787" s="6">
        <v>3.0646399835031503E-5</v>
      </c>
      <c r="F2787" s="6">
        <v>3.3139933988951198E-5</v>
      </c>
      <c r="G2787" s="6">
        <v>3.3777367340572903E-5</v>
      </c>
      <c r="H2787" s="6">
        <v>3.24594462198307E-5</v>
      </c>
      <c r="I2787" s="6">
        <v>3.3978083565035899E-5</v>
      </c>
      <c r="J2787" s="6">
        <v>3.3049959841523999E-5</v>
      </c>
      <c r="K2787" s="6">
        <v>4.0985307388444798E-5</v>
      </c>
      <c r="L2787" s="6">
        <v>4.0438560670823999E-5</v>
      </c>
      <c r="M2787" s="6">
        <v>4.0491876763202902E-5</v>
      </c>
      <c r="N2787" s="4" t="b">
        <f>_xlfn.XLOOKUP(Table2[[#This Row],[Protein]],Table3[name],Table3[subloc_assigned],"")&lt;&gt;""</f>
        <v>0</v>
      </c>
      <c r="O2787" s="6" t="str" cm="1">
        <f t="array" ref="O2787">IF(Table2[[#This Row],[modeled?]]," "&amp;_xlfn.TEXTJOIN(" ",FALSE,_xlfn._xlws.FILTER(Table3[subloc_assigned],Table3[name]=Table2[[#This Row],[Protein]],""))&amp;" ","")</f>
        <v/>
      </c>
      <c r="P2787" s="6" t="b">
        <f>OR(ISNUMBER(FIND(" m ",Table2[[#This Row],[loc?]])),ISNUMBER(FIND(" mm ",Table2[[#This Row],[loc?]])))</f>
        <v>0</v>
      </c>
      <c r="Q2787" s="6" t="b">
        <f>AND(OR(ISNUMBER(FIND(" m ",Table2[[#This Row],[loc?]])),ISNUMBER(FIND(" mm ",Table2[[#This Row],[loc?]]))),SUBSTITUTE(SUBSTITUTE(Table2[[#This Row],[loc?]]," m ","")," mm ","")="")</f>
        <v>0</v>
      </c>
      <c r="R2787" s="36" cm="1">
        <f t="array" ref="R2787">AVERAGE(IF(Table2[[#This Row],[Min_aerobic_1]:[Min_aerobic_2]]="NA",0,Table2[[#This Row],[Min_aerobic_1]:[Min_aerobic_2]]))</f>
        <v>2.8411168417908752E-5</v>
      </c>
    </row>
    <row r="2788" spans="1:18" x14ac:dyDescent="0.35">
      <c r="A2788" s="4" t="s">
        <v>8244</v>
      </c>
      <c r="B2788" s="4" t="s">
        <v>8245</v>
      </c>
      <c r="C2788" s="4" t="s">
        <v>8246</v>
      </c>
      <c r="D2788" s="6">
        <v>7.1771490743776305E-5</v>
      </c>
      <c r="E2788" s="6">
        <v>8.8909057720194495E-5</v>
      </c>
      <c r="F2788" s="6">
        <v>8.5822251093561598E-5</v>
      </c>
      <c r="G2788" s="6">
        <v>9.4765350974418506E-5</v>
      </c>
      <c r="H2788" s="6">
        <v>5.5783627521330401E-5</v>
      </c>
      <c r="I2788" s="6">
        <v>5.9453687069666103E-5</v>
      </c>
      <c r="J2788" s="6">
        <v>5.5692849530895E-5</v>
      </c>
      <c r="K2788" s="6">
        <v>7.1774916322492297E-5</v>
      </c>
      <c r="L2788" s="6">
        <v>7.14749059583789E-5</v>
      </c>
      <c r="M2788" s="6">
        <v>7.1138011993553905E-5</v>
      </c>
      <c r="N2788" s="4" t="b">
        <f>_xlfn.XLOOKUP(Table2[[#This Row],[Protein]],Table3[name],Table3[subloc_assigned],"")&lt;&gt;""</f>
        <v>0</v>
      </c>
      <c r="O2788" s="6" t="str" cm="1">
        <f t="array" ref="O2788">IF(Table2[[#This Row],[modeled?]]," "&amp;_xlfn.TEXTJOIN(" ",FALSE,_xlfn._xlws.FILTER(Table3[subloc_assigned],Table3[name]=Table2[[#This Row],[Protein]],""))&amp;" ","")</f>
        <v/>
      </c>
      <c r="P2788" s="6" t="b">
        <f>OR(ISNUMBER(FIND(" m ",Table2[[#This Row],[loc?]])),ISNUMBER(FIND(" mm ",Table2[[#This Row],[loc?]])))</f>
        <v>0</v>
      </c>
      <c r="Q2788" s="6" t="b">
        <f>AND(OR(ISNUMBER(FIND(" m ",Table2[[#This Row],[loc?]])),ISNUMBER(FIND(" mm ",Table2[[#This Row],[loc?]]))),SUBSTITUTE(SUBSTITUTE(Table2[[#This Row],[loc?]]," m ","")," mm ","")="")</f>
        <v>0</v>
      </c>
      <c r="R2788" s="36" cm="1">
        <f t="array" ref="R2788">AVERAGE(IF(Table2[[#This Row],[Min_aerobic_1]:[Min_aerobic_2]]="NA",0,Table2[[#This Row],[Min_aerobic_1]:[Min_aerobic_2]]))</f>
        <v>8.0340274231985407E-5</v>
      </c>
    </row>
    <row r="2789" spans="1:18" x14ac:dyDescent="0.35">
      <c r="A2789" s="4" t="s">
        <v>8247</v>
      </c>
      <c r="B2789" s="4" t="s">
        <v>8248</v>
      </c>
      <c r="C2789" s="4" t="s">
        <v>8249</v>
      </c>
      <c r="D2789" s="6">
        <v>2.4447043352209299E-5</v>
      </c>
      <c r="E2789" s="6">
        <v>1.9400696423157499E-5</v>
      </c>
      <c r="F2789" s="6">
        <v>2.5874832809883199E-5</v>
      </c>
      <c r="G2789" s="6">
        <v>2.5255544835968701E-5</v>
      </c>
      <c r="H2789" s="6">
        <v>1.04912319211005E-5</v>
      </c>
      <c r="I2789" s="6">
        <v>1.0729649341694801E-5</v>
      </c>
      <c r="J2789" s="6">
        <v>1.0741678088809799E-5</v>
      </c>
      <c r="K2789" s="6">
        <v>9.6826939217709304E-6</v>
      </c>
      <c r="L2789" s="6">
        <v>1.05763174415237E-5</v>
      </c>
      <c r="M2789" s="6">
        <v>1.07954571547159E-5</v>
      </c>
      <c r="N2789" s="4" t="b">
        <f>_xlfn.XLOOKUP(Table2[[#This Row],[Protein]],Table3[name],Table3[subloc_assigned],"")&lt;&gt;""</f>
        <v>0</v>
      </c>
      <c r="O2789" s="6" t="str" cm="1">
        <f t="array" ref="O2789">IF(Table2[[#This Row],[modeled?]]," "&amp;_xlfn.TEXTJOIN(" ",FALSE,_xlfn._xlws.FILTER(Table3[subloc_assigned],Table3[name]=Table2[[#This Row],[Protein]],""))&amp;" ","")</f>
        <v/>
      </c>
      <c r="P2789" s="6" t="b">
        <f>OR(ISNUMBER(FIND(" m ",Table2[[#This Row],[loc?]])),ISNUMBER(FIND(" mm ",Table2[[#This Row],[loc?]])))</f>
        <v>0</v>
      </c>
      <c r="Q2789" s="6" t="b">
        <f>AND(OR(ISNUMBER(FIND(" m ",Table2[[#This Row],[loc?]])),ISNUMBER(FIND(" mm ",Table2[[#This Row],[loc?]]))),SUBSTITUTE(SUBSTITUTE(Table2[[#This Row],[loc?]]," m ","")," mm ","")="")</f>
        <v>0</v>
      </c>
      <c r="R2789" s="36" cm="1">
        <f t="array" ref="R2789">AVERAGE(IF(Table2[[#This Row],[Min_aerobic_1]:[Min_aerobic_2]]="NA",0,Table2[[#This Row],[Min_aerobic_1]:[Min_aerobic_2]]))</f>
        <v>2.1923869887683397E-5</v>
      </c>
    </row>
    <row r="2790" spans="1:18" x14ac:dyDescent="0.35">
      <c r="A2790" s="4" t="s">
        <v>8250</v>
      </c>
      <c r="B2790" s="4" t="s">
        <v>8251</v>
      </c>
      <c r="C2790" s="4" t="s">
        <v>8252</v>
      </c>
      <c r="D2790" s="6">
        <v>1.04907054252845E-5</v>
      </c>
      <c r="E2790" s="6">
        <v>1.0889159990924501E-5</v>
      </c>
      <c r="F2790" s="6">
        <v>1.31897254264358E-5</v>
      </c>
      <c r="G2790" s="6">
        <v>1.2980240862080001E-5</v>
      </c>
      <c r="H2790" s="6">
        <v>1.6309035006509701E-5</v>
      </c>
      <c r="I2790" s="6">
        <v>1.5402927688612201E-5</v>
      </c>
      <c r="J2790" s="6">
        <v>1.6515281983143599E-5</v>
      </c>
      <c r="K2790" s="6">
        <v>1.8746090908628302E-5</v>
      </c>
      <c r="L2790" s="6">
        <v>1.7911195221259699E-5</v>
      </c>
      <c r="M2790" s="6">
        <v>1.8433736750502001E-5</v>
      </c>
      <c r="N2790" s="4" t="b">
        <f>_xlfn.XLOOKUP(Table2[[#This Row],[Protein]],Table3[name],Table3[subloc_assigned],"")&lt;&gt;""</f>
        <v>0</v>
      </c>
      <c r="O2790" s="6" t="str" cm="1">
        <f t="array" ref="O2790">IF(Table2[[#This Row],[modeled?]]," "&amp;_xlfn.TEXTJOIN(" ",FALSE,_xlfn._xlws.FILTER(Table3[subloc_assigned],Table3[name]=Table2[[#This Row],[Protein]],""))&amp;" ","")</f>
        <v/>
      </c>
      <c r="P2790" s="6" t="b">
        <f>OR(ISNUMBER(FIND(" m ",Table2[[#This Row],[loc?]])),ISNUMBER(FIND(" mm ",Table2[[#This Row],[loc?]])))</f>
        <v>0</v>
      </c>
      <c r="Q2790" s="6" t="b">
        <f>AND(OR(ISNUMBER(FIND(" m ",Table2[[#This Row],[loc?]])),ISNUMBER(FIND(" mm ",Table2[[#This Row],[loc?]]))),SUBSTITUTE(SUBSTITUTE(Table2[[#This Row],[loc?]]," m ","")," mm ","")="")</f>
        <v>0</v>
      </c>
      <c r="R2790" s="36" cm="1">
        <f t="array" ref="R2790">AVERAGE(IF(Table2[[#This Row],[Min_aerobic_1]:[Min_aerobic_2]]="NA",0,Table2[[#This Row],[Min_aerobic_1]:[Min_aerobic_2]]))</f>
        <v>1.0689932708104501E-5</v>
      </c>
    </row>
    <row r="2791" spans="1:18" x14ac:dyDescent="0.35">
      <c r="A2791" s="4" t="s">
        <v>8253</v>
      </c>
      <c r="B2791" s="4" t="s">
        <v>8254</v>
      </c>
      <c r="C2791" s="4" t="s">
        <v>8255</v>
      </c>
      <c r="D2791" s="4" t="s">
        <v>19</v>
      </c>
      <c r="E2791" s="4" t="s">
        <v>19</v>
      </c>
      <c r="F2791" s="4" t="s">
        <v>19</v>
      </c>
      <c r="G2791" s="4" t="s">
        <v>19</v>
      </c>
      <c r="H2791" s="4">
        <v>4.3176571647265602E-4</v>
      </c>
      <c r="I2791" s="4">
        <v>4.2675509140569201E-4</v>
      </c>
      <c r="J2791" s="4">
        <v>4.4696144705361901E-4</v>
      </c>
      <c r="K2791" s="4">
        <v>4.6873042642297798E-4</v>
      </c>
      <c r="L2791" s="4">
        <v>5.0563563372895803E-4</v>
      </c>
      <c r="M2791" s="4">
        <v>5.0858113747246996E-4</v>
      </c>
      <c r="N2791" s="4" t="b">
        <f>_xlfn.XLOOKUP(Table2[[#This Row],[Protein]],Table3[name],Table3[subloc_assigned],"")&lt;&gt;""</f>
        <v>0</v>
      </c>
      <c r="O2791" s="6" t="str" cm="1">
        <f t="array" ref="O2791">IF(Table2[[#This Row],[modeled?]]," "&amp;_xlfn.TEXTJOIN(" ",FALSE,_xlfn._xlws.FILTER(Table3[subloc_assigned],Table3[name]=Table2[[#This Row],[Protein]],""))&amp;" ","")</f>
        <v/>
      </c>
      <c r="P2791" s="6" t="b">
        <f>OR(ISNUMBER(FIND(" m ",Table2[[#This Row],[loc?]])),ISNUMBER(FIND(" mm ",Table2[[#This Row],[loc?]])))</f>
        <v>0</v>
      </c>
      <c r="Q2791" s="6" t="b">
        <f>AND(OR(ISNUMBER(FIND(" m ",Table2[[#This Row],[loc?]])),ISNUMBER(FIND(" mm ",Table2[[#This Row],[loc?]]))),SUBSTITUTE(SUBSTITUTE(Table2[[#This Row],[loc?]]," m ","")," mm ","")="")</f>
        <v>0</v>
      </c>
      <c r="R2791" s="36" cm="1">
        <f t="array" ref="R2791">AVERAGE(IF(Table2[[#This Row],[Min_aerobic_1]:[Min_aerobic_2]]="NA",0,Table2[[#This Row],[Min_aerobic_1]:[Min_aerobic_2]]))</f>
        <v>0</v>
      </c>
    </row>
    <row r="2792" spans="1:18" x14ac:dyDescent="0.35">
      <c r="A2792" s="4" t="s">
        <v>8256</v>
      </c>
      <c r="B2792" s="4" t="s">
        <v>8257</v>
      </c>
      <c r="C2792" s="4" t="s">
        <v>8258</v>
      </c>
      <c r="D2792" s="6">
        <v>2.0801179129691101E-5</v>
      </c>
      <c r="E2792" s="6">
        <v>1.7549202960651501E-5</v>
      </c>
      <c r="F2792" s="6">
        <v>2.4222933001638099E-5</v>
      </c>
      <c r="G2792" s="6">
        <v>2.44252631289148E-5</v>
      </c>
      <c r="H2792" s="6">
        <v>8.6919843181236203E-6</v>
      </c>
      <c r="I2792" s="6">
        <v>8.33636696688914E-6</v>
      </c>
      <c r="J2792" s="6">
        <v>8.76206151202223E-6</v>
      </c>
      <c r="K2792" s="6">
        <v>8.6620550018058707E-6</v>
      </c>
      <c r="L2792" s="6">
        <v>9.46441807580048E-6</v>
      </c>
      <c r="M2792" s="6">
        <v>9.5234150631362506E-6</v>
      </c>
      <c r="N2792" s="4" t="b">
        <f>_xlfn.XLOOKUP(Table2[[#This Row],[Protein]],Table3[name],Table3[subloc_assigned],"")&lt;&gt;""</f>
        <v>1</v>
      </c>
      <c r="O2792" s="6" t="str" cm="1">
        <f t="array" ref="O2792">IF(Table2[[#This Row],[modeled?]]," "&amp;_xlfn.TEXTJOIN(" ",FALSE,_xlfn._xlws.FILTER(Table3[subloc_assigned],Table3[name]=Table2[[#This Row],[Protein]],""))&amp;" ","")</f>
        <v xml:space="preserve"> m </v>
      </c>
      <c r="P2792" s="6" t="b">
        <f>OR(ISNUMBER(FIND(" m ",Table2[[#This Row],[loc?]])),ISNUMBER(FIND(" mm ",Table2[[#This Row],[loc?]])))</f>
        <v>1</v>
      </c>
      <c r="Q2792" s="6" t="b">
        <f>AND(OR(ISNUMBER(FIND(" m ",Table2[[#This Row],[loc?]])),ISNUMBER(FIND(" mm ",Table2[[#This Row],[loc?]]))),SUBSTITUTE(SUBSTITUTE(Table2[[#This Row],[loc?]]," m ","")," mm ","")="")</f>
        <v>1</v>
      </c>
      <c r="R2792" s="36" cm="1">
        <f t="array" ref="R2792">AVERAGE(IF(Table2[[#This Row],[Min_aerobic_1]:[Min_aerobic_2]]="NA",0,Table2[[#This Row],[Min_aerobic_1]:[Min_aerobic_2]]))</f>
        <v>1.9175191045171299E-5</v>
      </c>
    </row>
    <row r="2793" spans="1:18" x14ac:dyDescent="0.35">
      <c r="A2793" s="4" t="s">
        <v>8259</v>
      </c>
      <c r="B2793" s="4" t="s">
        <v>8260</v>
      </c>
      <c r="C2793" s="4" t="s">
        <v>8261</v>
      </c>
      <c r="D2793" s="6">
        <v>2.0941691398854E-5</v>
      </c>
      <c r="E2793" s="6">
        <v>2.14363248863768E-5</v>
      </c>
      <c r="F2793" s="6">
        <v>2.28442933722053E-5</v>
      </c>
      <c r="G2793" s="6">
        <v>2.3509985562232301E-5</v>
      </c>
      <c r="H2793" s="6">
        <v>2.16755082432979E-5</v>
      </c>
      <c r="I2793" s="6">
        <v>2.12760830991606E-5</v>
      </c>
      <c r="J2793" s="6">
        <v>2.2444739047485699E-5</v>
      </c>
      <c r="K2793" s="6">
        <v>2.3305865003661501E-5</v>
      </c>
      <c r="L2793" s="6">
        <v>2.5701763902933999E-5</v>
      </c>
      <c r="M2793" s="6">
        <v>2.4971310783618501E-5</v>
      </c>
      <c r="N2793" s="4" t="b">
        <f>_xlfn.XLOOKUP(Table2[[#This Row],[Protein]],Table3[name],Table3[subloc_assigned],"")&lt;&gt;""</f>
        <v>0</v>
      </c>
      <c r="O2793" s="6" t="str" cm="1">
        <f t="array" ref="O2793">IF(Table2[[#This Row],[modeled?]]," "&amp;_xlfn.TEXTJOIN(" ",FALSE,_xlfn._xlws.FILTER(Table3[subloc_assigned],Table3[name]=Table2[[#This Row],[Protein]],""))&amp;" ","")</f>
        <v/>
      </c>
      <c r="P2793" s="6" t="b">
        <f>OR(ISNUMBER(FIND(" m ",Table2[[#This Row],[loc?]])),ISNUMBER(FIND(" mm ",Table2[[#This Row],[loc?]])))</f>
        <v>0</v>
      </c>
      <c r="Q2793" s="6" t="b">
        <f>AND(OR(ISNUMBER(FIND(" m ",Table2[[#This Row],[loc?]])),ISNUMBER(FIND(" mm ",Table2[[#This Row],[loc?]]))),SUBSTITUTE(SUBSTITUTE(Table2[[#This Row],[loc?]]," m ","")," mm ","")="")</f>
        <v>0</v>
      </c>
      <c r="R2793" s="36" cm="1">
        <f t="array" ref="R2793">AVERAGE(IF(Table2[[#This Row],[Min_aerobic_1]:[Min_aerobic_2]]="NA",0,Table2[[#This Row],[Min_aerobic_1]:[Min_aerobic_2]]))</f>
        <v>2.11890081426154E-5</v>
      </c>
    </row>
    <row r="2794" spans="1:18" x14ac:dyDescent="0.35">
      <c r="A2794" s="4" t="s">
        <v>8262</v>
      </c>
      <c r="B2794" s="4" t="s">
        <v>8263</v>
      </c>
      <c r="C2794" s="4" t="s">
        <v>8264</v>
      </c>
      <c r="D2794" s="6">
        <v>1.97765987721182E-5</v>
      </c>
      <c r="E2794" s="6">
        <v>1.5757985105725802E-5</v>
      </c>
      <c r="F2794" s="6">
        <v>1.61721552706661E-5</v>
      </c>
      <c r="G2794" s="6">
        <v>1.6034723333358301E-5</v>
      </c>
      <c r="H2794" s="6">
        <v>1.1550994486060401E-5</v>
      </c>
      <c r="I2794" s="6">
        <v>1.14204717177224E-5</v>
      </c>
      <c r="J2794" s="6">
        <v>1.1539890545281501E-5</v>
      </c>
      <c r="K2794" s="6">
        <v>8.4893090086572508E-6</v>
      </c>
      <c r="L2794" s="6">
        <v>9.8744274011500608E-6</v>
      </c>
      <c r="M2794" s="6">
        <v>1.0415128305817699E-5</v>
      </c>
      <c r="N2794" s="4" t="b">
        <f>_xlfn.XLOOKUP(Table2[[#This Row],[Protein]],Table3[name],Table3[subloc_assigned],"")&lt;&gt;""</f>
        <v>0</v>
      </c>
      <c r="O2794" s="6" t="str" cm="1">
        <f t="array" ref="O2794">IF(Table2[[#This Row],[modeled?]]," "&amp;_xlfn.TEXTJOIN(" ",FALSE,_xlfn._xlws.FILTER(Table3[subloc_assigned],Table3[name]=Table2[[#This Row],[Protein]],""))&amp;" ","")</f>
        <v/>
      </c>
      <c r="P2794" s="6" t="b">
        <f>OR(ISNUMBER(FIND(" m ",Table2[[#This Row],[loc?]])),ISNUMBER(FIND(" mm ",Table2[[#This Row],[loc?]])))</f>
        <v>0</v>
      </c>
      <c r="Q2794" s="6" t="b">
        <f>AND(OR(ISNUMBER(FIND(" m ",Table2[[#This Row],[loc?]])),ISNUMBER(FIND(" mm ",Table2[[#This Row],[loc?]]))),SUBSTITUTE(SUBSTITUTE(Table2[[#This Row],[loc?]]," m ","")," mm ","")="")</f>
        <v>0</v>
      </c>
      <c r="R2794" s="36" cm="1">
        <f t="array" ref="R2794">AVERAGE(IF(Table2[[#This Row],[Min_aerobic_1]:[Min_aerobic_2]]="NA",0,Table2[[#This Row],[Min_aerobic_1]:[Min_aerobic_2]]))</f>
        <v>1.7767291938921999E-5</v>
      </c>
    </row>
    <row r="2795" spans="1:18" x14ac:dyDescent="0.35">
      <c r="A2795" s="4" t="s">
        <v>8265</v>
      </c>
      <c r="B2795" s="4" t="s">
        <v>8266</v>
      </c>
      <c r="C2795" s="4" t="s">
        <v>8267</v>
      </c>
      <c r="D2795" s="6">
        <v>1.2087346470112499E-5</v>
      </c>
      <c r="E2795" s="6">
        <v>1.14293764999904E-5</v>
      </c>
      <c r="F2795" s="6">
        <v>1.4934223330979599E-5</v>
      </c>
      <c r="G2795" s="6">
        <v>1.51360440441644E-5</v>
      </c>
      <c r="H2795" s="6">
        <v>9.4339262540967203E-6</v>
      </c>
      <c r="I2795" s="6">
        <v>9.1280426951337695E-6</v>
      </c>
      <c r="J2795" s="6">
        <v>1.0270547356793599E-5</v>
      </c>
      <c r="K2795" s="6">
        <v>1.0676407712104699E-5</v>
      </c>
      <c r="L2795" s="6">
        <v>1.07480032478223E-5</v>
      </c>
      <c r="M2795" s="6">
        <v>1.12327449485577E-5</v>
      </c>
      <c r="N2795" s="4" t="b">
        <f>_xlfn.XLOOKUP(Table2[[#This Row],[Protein]],Table3[name],Table3[subloc_assigned],"")&lt;&gt;""</f>
        <v>1</v>
      </c>
      <c r="O2795" s="6" t="str" cm="1">
        <f t="array" ref="O2795">IF(Table2[[#This Row],[modeled?]]," "&amp;_xlfn.TEXTJOIN(" ",FALSE,_xlfn._xlws.FILTER(Table3[subloc_assigned],Table3[name]=Table2[[#This Row],[Protein]],""))&amp;" ","")</f>
        <v xml:space="preserve"> c </v>
      </c>
      <c r="P2795" s="6" t="b">
        <f>OR(ISNUMBER(FIND(" m ",Table2[[#This Row],[loc?]])),ISNUMBER(FIND(" mm ",Table2[[#This Row],[loc?]])))</f>
        <v>0</v>
      </c>
      <c r="Q2795" s="6" t="b">
        <f>AND(OR(ISNUMBER(FIND(" m ",Table2[[#This Row],[loc?]])),ISNUMBER(FIND(" mm ",Table2[[#This Row],[loc?]]))),SUBSTITUTE(SUBSTITUTE(Table2[[#This Row],[loc?]]," m ","")," mm ","")="")</f>
        <v>0</v>
      </c>
      <c r="R2795" s="36" cm="1">
        <f t="array" ref="R2795">AVERAGE(IF(Table2[[#This Row],[Min_aerobic_1]:[Min_aerobic_2]]="NA",0,Table2[[#This Row],[Min_aerobic_1]:[Min_aerobic_2]]))</f>
        <v>1.175836148505145E-5</v>
      </c>
    </row>
    <row r="2796" spans="1:18" x14ac:dyDescent="0.35">
      <c r="A2796" s="4" t="s">
        <v>8268</v>
      </c>
      <c r="B2796" s="4" t="s">
        <v>8269</v>
      </c>
      <c r="C2796" s="4" t="s">
        <v>8269</v>
      </c>
      <c r="D2796" s="6">
        <v>8.7229684781455401E-6</v>
      </c>
      <c r="E2796" s="6">
        <v>9.6524857635741202E-6</v>
      </c>
      <c r="F2796" s="6">
        <v>1.09739431478426E-5</v>
      </c>
      <c r="G2796" s="6">
        <v>8.7743229222911997E-6</v>
      </c>
      <c r="H2796" s="4" t="s">
        <v>19</v>
      </c>
      <c r="I2796" s="4" t="s">
        <v>19</v>
      </c>
      <c r="J2796" s="4" t="s">
        <v>19</v>
      </c>
      <c r="K2796" s="4" t="s">
        <v>19</v>
      </c>
      <c r="L2796" s="4" t="s">
        <v>19</v>
      </c>
      <c r="M2796" s="4" t="s">
        <v>19</v>
      </c>
      <c r="N2796" s="4" t="b">
        <f>_xlfn.XLOOKUP(Table2[[#This Row],[Protein]],Table3[name],Table3[subloc_assigned],"")&lt;&gt;""</f>
        <v>0</v>
      </c>
      <c r="O2796" s="6" t="str" cm="1">
        <f t="array" ref="O2796">IF(Table2[[#This Row],[modeled?]]," "&amp;_xlfn.TEXTJOIN(" ",FALSE,_xlfn._xlws.FILTER(Table3[subloc_assigned],Table3[name]=Table2[[#This Row],[Protein]],""))&amp;" ","")</f>
        <v/>
      </c>
      <c r="P2796" s="6" t="b">
        <f>OR(ISNUMBER(FIND(" m ",Table2[[#This Row],[loc?]])),ISNUMBER(FIND(" mm ",Table2[[#This Row],[loc?]])))</f>
        <v>0</v>
      </c>
      <c r="Q2796" s="6" t="b">
        <f>AND(OR(ISNUMBER(FIND(" m ",Table2[[#This Row],[loc?]])),ISNUMBER(FIND(" mm ",Table2[[#This Row],[loc?]]))),SUBSTITUTE(SUBSTITUTE(Table2[[#This Row],[loc?]]," m ","")," mm ","")="")</f>
        <v>0</v>
      </c>
      <c r="R2796" s="36" cm="1">
        <f t="array" ref="R2796">AVERAGE(IF(Table2[[#This Row],[Min_aerobic_1]:[Min_aerobic_2]]="NA",0,Table2[[#This Row],[Min_aerobic_1]:[Min_aerobic_2]]))</f>
        <v>9.1877271208598302E-6</v>
      </c>
    </row>
    <row r="2797" spans="1:18" x14ac:dyDescent="0.35">
      <c r="A2797" s="4" t="s">
        <v>8270</v>
      </c>
      <c r="B2797" s="4" t="s">
        <v>8271</v>
      </c>
      <c r="C2797" s="4" t="s">
        <v>8272</v>
      </c>
      <c r="D2797" s="6">
        <v>1.94699328454361E-6</v>
      </c>
      <c r="E2797" s="6">
        <v>2.3063608202087498E-6</v>
      </c>
      <c r="F2797" s="6">
        <v>2.0518226685905599E-6</v>
      </c>
      <c r="G2797" s="6">
        <v>2.1336930572229201E-6</v>
      </c>
      <c r="H2797" s="6">
        <v>5.95015344726228E-6</v>
      </c>
      <c r="I2797" s="6">
        <v>5.7323994784931303E-6</v>
      </c>
      <c r="J2797" s="6">
        <v>6.7744134479645597E-6</v>
      </c>
      <c r="K2797" s="6">
        <v>6.6966624678044298E-6</v>
      </c>
      <c r="L2797" s="6">
        <v>6.8984856861970098E-6</v>
      </c>
      <c r="M2797" s="6">
        <v>6.2602087026809199E-6</v>
      </c>
      <c r="N2797" s="4" t="b">
        <f>_xlfn.XLOOKUP(Table2[[#This Row],[Protein]],Table3[name],Table3[subloc_assigned],"")&lt;&gt;""</f>
        <v>0</v>
      </c>
      <c r="O2797" s="6" t="str" cm="1">
        <f t="array" ref="O2797">IF(Table2[[#This Row],[modeled?]]," "&amp;_xlfn.TEXTJOIN(" ",FALSE,_xlfn._xlws.FILTER(Table3[subloc_assigned],Table3[name]=Table2[[#This Row],[Protein]],""))&amp;" ","")</f>
        <v/>
      </c>
      <c r="P2797" s="6" t="b">
        <f>OR(ISNUMBER(FIND(" m ",Table2[[#This Row],[loc?]])),ISNUMBER(FIND(" mm ",Table2[[#This Row],[loc?]])))</f>
        <v>0</v>
      </c>
      <c r="Q2797" s="6" t="b">
        <f>AND(OR(ISNUMBER(FIND(" m ",Table2[[#This Row],[loc?]])),ISNUMBER(FIND(" mm ",Table2[[#This Row],[loc?]]))),SUBSTITUTE(SUBSTITUTE(Table2[[#This Row],[loc?]]," m ","")," mm ","")="")</f>
        <v>0</v>
      </c>
      <c r="R2797" s="36" cm="1">
        <f t="array" ref="R2797">AVERAGE(IF(Table2[[#This Row],[Min_aerobic_1]:[Min_aerobic_2]]="NA",0,Table2[[#This Row],[Min_aerobic_1]:[Min_aerobic_2]]))</f>
        <v>2.1266770523761797E-6</v>
      </c>
    </row>
    <row r="2798" spans="1:18" x14ac:dyDescent="0.35">
      <c r="A2798" s="4" t="s">
        <v>8273</v>
      </c>
      <c r="B2798" s="4" t="s">
        <v>8274</v>
      </c>
      <c r="C2798" s="4" t="s">
        <v>8275</v>
      </c>
      <c r="D2798" s="6">
        <v>2.6739957132100601E-6</v>
      </c>
      <c r="E2798" s="6">
        <v>2.4137134533211702E-6</v>
      </c>
      <c r="F2798" s="6">
        <v>2.8794457898629901E-6</v>
      </c>
      <c r="G2798" s="6">
        <v>2.8960578198819799E-6</v>
      </c>
      <c r="H2798" s="6">
        <v>1.0788199081053501E-6</v>
      </c>
      <c r="I2798" s="6">
        <v>6.2763569244162796E-7</v>
      </c>
      <c r="J2798" s="6">
        <v>8.0801379616022698E-7</v>
      </c>
      <c r="K2798" s="6">
        <v>1.7187165066047101E-6</v>
      </c>
      <c r="L2798" s="6">
        <v>8.71686798059308E-7</v>
      </c>
      <c r="M2798" s="6">
        <v>8.6425624919400097E-7</v>
      </c>
      <c r="N2798" s="4" t="b">
        <f>_xlfn.XLOOKUP(Table2[[#This Row],[Protein]],Table3[name],Table3[subloc_assigned],"")&lt;&gt;""</f>
        <v>0</v>
      </c>
      <c r="O2798" s="6" t="str" cm="1">
        <f t="array" ref="O2798">IF(Table2[[#This Row],[modeled?]]," "&amp;_xlfn.TEXTJOIN(" ",FALSE,_xlfn._xlws.FILTER(Table3[subloc_assigned],Table3[name]=Table2[[#This Row],[Protein]],""))&amp;" ","")</f>
        <v/>
      </c>
      <c r="P2798" s="6" t="b">
        <f>OR(ISNUMBER(FIND(" m ",Table2[[#This Row],[loc?]])),ISNUMBER(FIND(" mm ",Table2[[#This Row],[loc?]])))</f>
        <v>0</v>
      </c>
      <c r="Q2798" s="6" t="b">
        <f>AND(OR(ISNUMBER(FIND(" m ",Table2[[#This Row],[loc?]])),ISNUMBER(FIND(" mm ",Table2[[#This Row],[loc?]]))),SUBSTITUTE(SUBSTITUTE(Table2[[#This Row],[loc?]]," m ","")," mm ","")="")</f>
        <v>0</v>
      </c>
      <c r="R2798" s="36" cm="1">
        <f t="array" ref="R2798">AVERAGE(IF(Table2[[#This Row],[Min_aerobic_1]:[Min_aerobic_2]]="NA",0,Table2[[#This Row],[Min_aerobic_1]:[Min_aerobic_2]]))</f>
        <v>2.5438545832656151E-6</v>
      </c>
    </row>
    <row r="2799" spans="1:18" x14ac:dyDescent="0.35">
      <c r="A2799" s="4" t="s">
        <v>8276</v>
      </c>
      <c r="B2799" s="4" t="s">
        <v>8277</v>
      </c>
      <c r="C2799" s="4" t="s">
        <v>8278</v>
      </c>
      <c r="D2799" s="6">
        <v>1.36484981626937E-5</v>
      </c>
      <c r="E2799" s="6">
        <v>1.12811404357794E-5</v>
      </c>
      <c r="F2799" s="6">
        <v>1.44784143718337E-5</v>
      </c>
      <c r="G2799" s="6">
        <v>1.45551860245716E-5</v>
      </c>
      <c r="H2799" s="6">
        <v>1.7311979481186999E-5</v>
      </c>
      <c r="I2799" s="6">
        <v>1.77529675639935E-5</v>
      </c>
      <c r="J2799" s="6">
        <v>1.75232426370968E-5</v>
      </c>
      <c r="K2799" s="6">
        <v>1.6509636209556599E-5</v>
      </c>
      <c r="L2799" s="6">
        <v>1.77488977157391E-5</v>
      </c>
      <c r="M2799" s="6">
        <v>1.6747100689188901E-5</v>
      </c>
      <c r="N2799" s="4" t="b">
        <f>_xlfn.XLOOKUP(Table2[[#This Row],[Protein]],Table3[name],Table3[subloc_assigned],"")&lt;&gt;""</f>
        <v>0</v>
      </c>
      <c r="O2799" s="6" t="str" cm="1">
        <f t="array" ref="O2799">IF(Table2[[#This Row],[modeled?]]," "&amp;_xlfn.TEXTJOIN(" ",FALSE,_xlfn._xlws.FILTER(Table3[subloc_assigned],Table3[name]=Table2[[#This Row],[Protein]],""))&amp;" ","")</f>
        <v/>
      </c>
      <c r="P2799" s="6" t="b">
        <f>OR(ISNUMBER(FIND(" m ",Table2[[#This Row],[loc?]])),ISNUMBER(FIND(" mm ",Table2[[#This Row],[loc?]])))</f>
        <v>0</v>
      </c>
      <c r="Q2799" s="6" t="b">
        <f>AND(OR(ISNUMBER(FIND(" m ",Table2[[#This Row],[loc?]])),ISNUMBER(FIND(" mm ",Table2[[#This Row],[loc?]]))),SUBSTITUTE(SUBSTITUTE(Table2[[#This Row],[loc?]]," m ","")," mm ","")="")</f>
        <v>0</v>
      </c>
      <c r="R2799" s="36" cm="1">
        <f t="array" ref="R2799">AVERAGE(IF(Table2[[#This Row],[Min_aerobic_1]:[Min_aerobic_2]]="NA",0,Table2[[#This Row],[Min_aerobic_1]:[Min_aerobic_2]]))</f>
        <v>1.246481929923655E-5</v>
      </c>
    </row>
    <row r="2800" spans="1:18" x14ac:dyDescent="0.35">
      <c r="A2800" s="4" t="s">
        <v>8279</v>
      </c>
      <c r="B2800" s="4" t="s">
        <v>8280</v>
      </c>
      <c r="C2800" s="4" t="s">
        <v>8281</v>
      </c>
      <c r="D2800" s="4" t="s">
        <v>19</v>
      </c>
      <c r="E2800" s="4" t="s">
        <v>19</v>
      </c>
      <c r="F2800" s="4" t="s">
        <v>19</v>
      </c>
      <c r="G2800" s="4" t="s">
        <v>19</v>
      </c>
      <c r="H2800" s="6">
        <v>6.4512355607075402E-7</v>
      </c>
      <c r="I2800" s="6">
        <v>6.8660105454516801E-7</v>
      </c>
      <c r="J2800" s="6">
        <v>7.5959158944410296E-7</v>
      </c>
      <c r="K2800" s="6">
        <v>6.0698017872396696E-7</v>
      </c>
      <c r="L2800" s="6">
        <v>5.7839923672156304E-7</v>
      </c>
      <c r="M2800" s="6">
        <v>5.8143758195567605E-7</v>
      </c>
      <c r="N2800" s="4" t="b">
        <f>_xlfn.XLOOKUP(Table2[[#This Row],[Protein]],Table3[name],Table3[subloc_assigned],"")&lt;&gt;""</f>
        <v>0</v>
      </c>
      <c r="O2800" s="6" t="str" cm="1">
        <f t="array" ref="O2800">IF(Table2[[#This Row],[modeled?]]," "&amp;_xlfn.TEXTJOIN(" ",FALSE,_xlfn._xlws.FILTER(Table3[subloc_assigned],Table3[name]=Table2[[#This Row],[Protein]],""))&amp;" ","")</f>
        <v/>
      </c>
      <c r="P2800" s="6" t="b">
        <f>OR(ISNUMBER(FIND(" m ",Table2[[#This Row],[loc?]])),ISNUMBER(FIND(" mm ",Table2[[#This Row],[loc?]])))</f>
        <v>0</v>
      </c>
      <c r="Q2800" s="6" t="b">
        <f>AND(OR(ISNUMBER(FIND(" m ",Table2[[#This Row],[loc?]])),ISNUMBER(FIND(" mm ",Table2[[#This Row],[loc?]]))),SUBSTITUTE(SUBSTITUTE(Table2[[#This Row],[loc?]]," m ","")," mm ","")="")</f>
        <v>0</v>
      </c>
      <c r="R2800" s="36" cm="1">
        <f t="array" ref="R2800">AVERAGE(IF(Table2[[#This Row],[Min_aerobic_1]:[Min_aerobic_2]]="NA",0,Table2[[#This Row],[Min_aerobic_1]:[Min_aerobic_2]]))</f>
        <v>0</v>
      </c>
    </row>
    <row r="2801" spans="1:18" x14ac:dyDescent="0.35">
      <c r="A2801" s="4" t="s">
        <v>8282</v>
      </c>
      <c r="B2801" s="4" t="s">
        <v>8283</v>
      </c>
      <c r="C2801" s="4" t="s">
        <v>8284</v>
      </c>
      <c r="D2801" s="6">
        <v>3.3831860331739201E-5</v>
      </c>
      <c r="E2801" s="6">
        <v>3.0879057071181697E-5</v>
      </c>
      <c r="F2801" s="6">
        <v>4.81756307340041E-5</v>
      </c>
      <c r="G2801" s="6">
        <v>4.8784340469605701E-5</v>
      </c>
      <c r="H2801" s="6">
        <v>9.7698816581890006E-6</v>
      </c>
      <c r="I2801" s="6">
        <v>1.12593817026011E-5</v>
      </c>
      <c r="J2801" s="6">
        <v>1.11155870374836E-5</v>
      </c>
      <c r="K2801" s="6">
        <v>1.07801733498187E-5</v>
      </c>
      <c r="L2801" s="6">
        <v>1.1345608952193199E-5</v>
      </c>
      <c r="M2801" s="6">
        <v>1.1598185532914E-5</v>
      </c>
      <c r="N2801" s="4" t="b">
        <f>_xlfn.XLOOKUP(Table2[[#This Row],[Protein]],Table3[name],Table3[subloc_assigned],"")&lt;&gt;""</f>
        <v>1</v>
      </c>
      <c r="O2801" s="6" t="str" cm="1">
        <f t="array" ref="O2801">IF(Table2[[#This Row],[modeled?]]," "&amp;_xlfn.TEXTJOIN(" ",FALSE,_xlfn._xlws.FILTER(Table3[subloc_assigned],Table3[name]=Table2[[#This Row],[Protein]],""))&amp;" ","")</f>
        <v xml:space="preserve"> mm </v>
      </c>
      <c r="P2801" s="6" t="b">
        <f>OR(ISNUMBER(FIND(" m ",Table2[[#This Row],[loc?]])),ISNUMBER(FIND(" mm ",Table2[[#This Row],[loc?]])))</f>
        <v>1</v>
      </c>
      <c r="Q2801" s="6" t="b">
        <f>AND(OR(ISNUMBER(FIND(" m ",Table2[[#This Row],[loc?]])),ISNUMBER(FIND(" mm ",Table2[[#This Row],[loc?]]))),SUBSTITUTE(SUBSTITUTE(Table2[[#This Row],[loc?]]," m ","")," mm ","")="")</f>
        <v>1</v>
      </c>
      <c r="R2801" s="36" cm="1">
        <f t="array" ref="R2801">AVERAGE(IF(Table2[[#This Row],[Min_aerobic_1]:[Min_aerobic_2]]="NA",0,Table2[[#This Row],[Min_aerobic_1]:[Min_aerobic_2]]))</f>
        <v>3.2355458701460453E-5</v>
      </c>
    </row>
    <row r="2802" spans="1:18" x14ac:dyDescent="0.35">
      <c r="A2802" s="4" t="s">
        <v>8285</v>
      </c>
      <c r="B2802" s="4" t="s">
        <v>8286</v>
      </c>
      <c r="C2802" s="4" t="s">
        <v>8287</v>
      </c>
      <c r="D2802" s="6">
        <v>1.6933487740417199E-5</v>
      </c>
      <c r="E2802" s="6">
        <v>2.320177833127E-5</v>
      </c>
      <c r="F2802" s="6">
        <v>2.05994734491946E-5</v>
      </c>
      <c r="G2802" s="6">
        <v>1.89324861430965E-5</v>
      </c>
      <c r="H2802" s="6">
        <v>1.5913234529751598E-5</v>
      </c>
      <c r="I2802" s="6">
        <v>1.6020967313905498E-5</v>
      </c>
      <c r="J2802" s="6">
        <v>1.6542565864647002E-5</v>
      </c>
      <c r="K2802" s="6">
        <v>1.7553118108653499E-5</v>
      </c>
      <c r="L2802" s="6">
        <v>1.88803960743296E-5</v>
      </c>
      <c r="M2802" s="6">
        <v>1.7882429033369401E-5</v>
      </c>
      <c r="N2802" s="4" t="b">
        <f>_xlfn.XLOOKUP(Table2[[#This Row],[Protein]],Table3[name],Table3[subloc_assigned],"")&lt;&gt;""</f>
        <v>0</v>
      </c>
      <c r="O2802" s="6" t="str" cm="1">
        <f t="array" ref="O2802">IF(Table2[[#This Row],[modeled?]]," "&amp;_xlfn.TEXTJOIN(" ",FALSE,_xlfn._xlws.FILTER(Table3[subloc_assigned],Table3[name]=Table2[[#This Row],[Protein]],""))&amp;" ","")</f>
        <v/>
      </c>
      <c r="P2802" s="6" t="b">
        <f>OR(ISNUMBER(FIND(" m ",Table2[[#This Row],[loc?]])),ISNUMBER(FIND(" mm ",Table2[[#This Row],[loc?]])))</f>
        <v>0</v>
      </c>
      <c r="Q2802" s="6" t="b">
        <f>AND(OR(ISNUMBER(FIND(" m ",Table2[[#This Row],[loc?]])),ISNUMBER(FIND(" mm ",Table2[[#This Row],[loc?]]))),SUBSTITUTE(SUBSTITUTE(Table2[[#This Row],[loc?]]," m ","")," mm ","")="")</f>
        <v>0</v>
      </c>
      <c r="R2802" s="36" cm="1">
        <f t="array" ref="R2802">AVERAGE(IF(Table2[[#This Row],[Min_aerobic_1]:[Min_aerobic_2]]="NA",0,Table2[[#This Row],[Min_aerobic_1]:[Min_aerobic_2]]))</f>
        <v>2.00676330358436E-5</v>
      </c>
    </row>
    <row r="2803" spans="1:18" x14ac:dyDescent="0.35">
      <c r="A2803" s="4" t="s">
        <v>8288</v>
      </c>
      <c r="B2803" s="4" t="s">
        <v>8289</v>
      </c>
      <c r="C2803" s="4" t="s">
        <v>8290</v>
      </c>
      <c r="D2803" s="6">
        <v>2.23541093169097E-7</v>
      </c>
      <c r="E2803" s="6">
        <v>2.7162229743660902E-7</v>
      </c>
      <c r="F2803" s="6">
        <v>2.3836123495883301E-7</v>
      </c>
      <c r="G2803" s="6">
        <v>2.32468673642436E-7</v>
      </c>
      <c r="H2803" s="6">
        <v>6.7558975787416103E-7</v>
      </c>
      <c r="I2803" s="6">
        <v>7.1560711469053202E-7</v>
      </c>
      <c r="J2803" s="6">
        <v>7.33727421189017E-7</v>
      </c>
      <c r="K2803" s="6">
        <v>8.0949844475613902E-7</v>
      </c>
      <c r="L2803" s="6">
        <v>7.88202695565064E-7</v>
      </c>
      <c r="M2803" s="6">
        <v>7.9699144566911404E-7</v>
      </c>
      <c r="N2803" s="4" t="b">
        <f>_xlfn.XLOOKUP(Table2[[#This Row],[Protein]],Table3[name],Table3[subloc_assigned],"")&lt;&gt;""</f>
        <v>0</v>
      </c>
      <c r="O2803" s="6" t="str" cm="1">
        <f t="array" ref="O2803">IF(Table2[[#This Row],[modeled?]]," "&amp;_xlfn.TEXTJOIN(" ",FALSE,_xlfn._xlws.FILTER(Table3[subloc_assigned],Table3[name]=Table2[[#This Row],[Protein]],""))&amp;" ","")</f>
        <v/>
      </c>
      <c r="P2803" s="6" t="b">
        <f>OR(ISNUMBER(FIND(" m ",Table2[[#This Row],[loc?]])),ISNUMBER(FIND(" mm ",Table2[[#This Row],[loc?]])))</f>
        <v>0</v>
      </c>
      <c r="Q2803" s="6" t="b">
        <f>AND(OR(ISNUMBER(FIND(" m ",Table2[[#This Row],[loc?]])),ISNUMBER(FIND(" mm ",Table2[[#This Row],[loc?]]))),SUBSTITUTE(SUBSTITUTE(Table2[[#This Row],[loc?]]," m ","")," mm ","")="")</f>
        <v>0</v>
      </c>
      <c r="R2803" s="36" cm="1">
        <f t="array" ref="R2803">AVERAGE(IF(Table2[[#This Row],[Min_aerobic_1]:[Min_aerobic_2]]="NA",0,Table2[[#This Row],[Min_aerobic_1]:[Min_aerobic_2]]))</f>
        <v>2.4758169530285298E-7</v>
      </c>
    </row>
    <row r="2804" spans="1:18" x14ac:dyDescent="0.35">
      <c r="A2804" s="4" t="s">
        <v>8291</v>
      </c>
      <c r="B2804" s="4" t="s">
        <v>8292</v>
      </c>
      <c r="C2804" s="4" t="s">
        <v>8293</v>
      </c>
      <c r="D2804" s="4" t="s">
        <v>19</v>
      </c>
      <c r="E2804" s="4" t="s">
        <v>19</v>
      </c>
      <c r="F2804" s="4" t="s">
        <v>19</v>
      </c>
      <c r="G2804" s="4" t="s">
        <v>19</v>
      </c>
      <c r="H2804" s="6">
        <v>4.6845732337907499E-6</v>
      </c>
      <c r="I2804" s="6">
        <v>4.84876589497513E-6</v>
      </c>
      <c r="J2804" s="6">
        <v>4.8671854496909297E-6</v>
      </c>
      <c r="K2804" s="6">
        <v>4.9576138252153203E-6</v>
      </c>
      <c r="L2804" s="6">
        <v>5.4443871326013199E-6</v>
      </c>
      <c r="M2804" s="6">
        <v>5.2742500786793602E-6</v>
      </c>
      <c r="N2804" s="4" t="b">
        <f>_xlfn.XLOOKUP(Table2[[#This Row],[Protein]],Table3[name],Table3[subloc_assigned],"")&lt;&gt;""</f>
        <v>0</v>
      </c>
      <c r="O2804" s="6" t="str" cm="1">
        <f t="array" ref="O2804">IF(Table2[[#This Row],[modeled?]]," "&amp;_xlfn.TEXTJOIN(" ",FALSE,_xlfn._xlws.FILTER(Table3[subloc_assigned],Table3[name]=Table2[[#This Row],[Protein]],""))&amp;" ","")</f>
        <v/>
      </c>
      <c r="P2804" s="6" t="b">
        <f>OR(ISNUMBER(FIND(" m ",Table2[[#This Row],[loc?]])),ISNUMBER(FIND(" mm ",Table2[[#This Row],[loc?]])))</f>
        <v>0</v>
      </c>
      <c r="Q2804" s="6" t="b">
        <f>AND(OR(ISNUMBER(FIND(" m ",Table2[[#This Row],[loc?]])),ISNUMBER(FIND(" mm ",Table2[[#This Row],[loc?]]))),SUBSTITUTE(SUBSTITUTE(Table2[[#This Row],[loc?]]," m ","")," mm ","")="")</f>
        <v>0</v>
      </c>
      <c r="R2804" s="36" cm="1">
        <f t="array" ref="R2804">AVERAGE(IF(Table2[[#This Row],[Min_aerobic_1]:[Min_aerobic_2]]="NA",0,Table2[[#This Row],[Min_aerobic_1]:[Min_aerobic_2]]))</f>
        <v>0</v>
      </c>
    </row>
    <row r="2805" spans="1:18" x14ac:dyDescent="0.35">
      <c r="A2805" s="4" t="s">
        <v>8294</v>
      </c>
      <c r="B2805" s="4" t="s">
        <v>8295</v>
      </c>
      <c r="C2805" s="4" t="s">
        <v>8296</v>
      </c>
      <c r="D2805" s="4" t="s">
        <v>19</v>
      </c>
      <c r="E2805" s="4" t="s">
        <v>19</v>
      </c>
      <c r="F2805" s="4" t="s">
        <v>19</v>
      </c>
      <c r="G2805" s="4" t="s">
        <v>19</v>
      </c>
      <c r="H2805" s="6">
        <v>6.2119421314434506E-8</v>
      </c>
      <c r="I2805" s="6">
        <v>5.7428152033704803E-8</v>
      </c>
      <c r="J2805" s="6">
        <v>6.2840769044697898E-8</v>
      </c>
      <c r="K2805" s="6">
        <v>7.6257520993123896E-8</v>
      </c>
      <c r="L2805" s="6">
        <v>8.70579803378968E-8</v>
      </c>
      <c r="M2805" s="6">
        <v>8.1458782793380999E-8</v>
      </c>
      <c r="N2805" s="4" t="b">
        <f>_xlfn.XLOOKUP(Table2[[#This Row],[Protein]],Table3[name],Table3[subloc_assigned],"")&lt;&gt;""</f>
        <v>0</v>
      </c>
      <c r="O2805" s="6" t="str" cm="1">
        <f t="array" ref="O2805">IF(Table2[[#This Row],[modeled?]]," "&amp;_xlfn.TEXTJOIN(" ",FALSE,_xlfn._xlws.FILTER(Table3[subloc_assigned],Table3[name]=Table2[[#This Row],[Protein]],""))&amp;" ","")</f>
        <v/>
      </c>
      <c r="P2805" s="6" t="b">
        <f>OR(ISNUMBER(FIND(" m ",Table2[[#This Row],[loc?]])),ISNUMBER(FIND(" mm ",Table2[[#This Row],[loc?]])))</f>
        <v>0</v>
      </c>
      <c r="Q2805" s="6" t="b">
        <f>AND(OR(ISNUMBER(FIND(" m ",Table2[[#This Row],[loc?]])),ISNUMBER(FIND(" mm ",Table2[[#This Row],[loc?]]))),SUBSTITUTE(SUBSTITUTE(Table2[[#This Row],[loc?]]," m ","")," mm ","")="")</f>
        <v>0</v>
      </c>
      <c r="R2805" s="36" cm="1">
        <f t="array" ref="R2805">AVERAGE(IF(Table2[[#This Row],[Min_aerobic_1]:[Min_aerobic_2]]="NA",0,Table2[[#This Row],[Min_aerobic_1]:[Min_aerobic_2]]))</f>
        <v>0</v>
      </c>
    </row>
    <row r="2806" spans="1:18" x14ac:dyDescent="0.35">
      <c r="A2806" s="4" t="s">
        <v>8297</v>
      </c>
      <c r="B2806" s="4" t="s">
        <v>8298</v>
      </c>
      <c r="C2806" s="4" t="s">
        <v>8299</v>
      </c>
      <c r="D2806" s="6">
        <v>1.21574961609968E-5</v>
      </c>
      <c r="E2806" s="6">
        <v>9.5734592457857901E-6</v>
      </c>
      <c r="F2806" s="6">
        <v>1.23853226938905E-5</v>
      </c>
      <c r="G2806" s="6">
        <v>1.29519952595379E-5</v>
      </c>
      <c r="H2806" s="6">
        <v>1.31032426065375E-5</v>
      </c>
      <c r="I2806" s="6">
        <v>1.36840441229602E-5</v>
      </c>
      <c r="J2806" s="6">
        <v>1.43191533184949E-5</v>
      </c>
      <c r="K2806" s="6">
        <v>1.7464968849947901E-5</v>
      </c>
      <c r="L2806" s="6">
        <v>1.7007993766225599E-5</v>
      </c>
      <c r="M2806" s="6">
        <v>1.5785222690454299E-5</v>
      </c>
      <c r="N2806" s="4" t="b">
        <f>_xlfn.XLOOKUP(Table2[[#This Row],[Protein]],Table3[name],Table3[subloc_assigned],"")&lt;&gt;""</f>
        <v>0</v>
      </c>
      <c r="O2806" s="6" t="str" cm="1">
        <f t="array" ref="O2806">IF(Table2[[#This Row],[modeled?]]," "&amp;_xlfn.TEXTJOIN(" ",FALSE,_xlfn._xlws.FILTER(Table3[subloc_assigned],Table3[name]=Table2[[#This Row],[Protein]],""))&amp;" ","")</f>
        <v/>
      </c>
      <c r="P2806" s="6" t="b">
        <f>OR(ISNUMBER(FIND(" m ",Table2[[#This Row],[loc?]])),ISNUMBER(FIND(" mm ",Table2[[#This Row],[loc?]])))</f>
        <v>0</v>
      </c>
      <c r="Q2806" s="6" t="b">
        <f>AND(OR(ISNUMBER(FIND(" m ",Table2[[#This Row],[loc?]])),ISNUMBER(FIND(" mm ",Table2[[#This Row],[loc?]]))),SUBSTITUTE(SUBSTITUTE(Table2[[#This Row],[loc?]]," m ","")," mm ","")="")</f>
        <v>0</v>
      </c>
      <c r="R2806" s="36" cm="1">
        <f t="array" ref="R2806">AVERAGE(IF(Table2[[#This Row],[Min_aerobic_1]:[Min_aerobic_2]]="NA",0,Table2[[#This Row],[Min_aerobic_1]:[Min_aerobic_2]]))</f>
        <v>1.0865477703391294E-5</v>
      </c>
    </row>
    <row r="2807" spans="1:18" x14ac:dyDescent="0.35">
      <c r="A2807" s="4" t="s">
        <v>8300</v>
      </c>
      <c r="B2807" s="4" t="s">
        <v>8301</v>
      </c>
      <c r="C2807" s="4" t="s">
        <v>8301</v>
      </c>
      <c r="D2807" s="6">
        <v>3.6508788953827802E-5</v>
      </c>
      <c r="E2807" s="6">
        <v>3.6985477375255502E-5</v>
      </c>
      <c r="F2807" s="6">
        <v>4.3702807695371498E-5</v>
      </c>
      <c r="G2807" s="6">
        <v>4.3715307173608697E-5</v>
      </c>
      <c r="H2807" s="6">
        <v>3.0757325724767698E-5</v>
      </c>
      <c r="I2807" s="6">
        <v>2.71085258899174E-5</v>
      </c>
      <c r="J2807" s="6">
        <v>2.9569124947478898E-5</v>
      </c>
      <c r="K2807" s="6">
        <v>2.2191130116313199E-5</v>
      </c>
      <c r="L2807" s="6">
        <v>2.2053211297031E-5</v>
      </c>
      <c r="M2807" s="6">
        <v>2.4489378104318199E-5</v>
      </c>
      <c r="N2807" s="4" t="b">
        <f>_xlfn.XLOOKUP(Table2[[#This Row],[Protein]],Table3[name],Table3[subloc_assigned],"")&lt;&gt;""</f>
        <v>0</v>
      </c>
      <c r="O2807" s="6" t="str" cm="1">
        <f t="array" ref="O2807">IF(Table2[[#This Row],[modeled?]]," "&amp;_xlfn.TEXTJOIN(" ",FALSE,_xlfn._xlws.FILTER(Table3[subloc_assigned],Table3[name]=Table2[[#This Row],[Protein]],""))&amp;" ","")</f>
        <v/>
      </c>
      <c r="P2807" s="6" t="b">
        <f>OR(ISNUMBER(FIND(" m ",Table2[[#This Row],[loc?]])),ISNUMBER(FIND(" mm ",Table2[[#This Row],[loc?]])))</f>
        <v>0</v>
      </c>
      <c r="Q2807" s="6" t="b">
        <f>AND(OR(ISNUMBER(FIND(" m ",Table2[[#This Row],[loc?]])),ISNUMBER(FIND(" mm ",Table2[[#This Row],[loc?]]))),SUBSTITUTE(SUBSTITUTE(Table2[[#This Row],[loc?]]," m ","")," mm ","")="")</f>
        <v>0</v>
      </c>
      <c r="R2807" s="36" cm="1">
        <f t="array" ref="R2807">AVERAGE(IF(Table2[[#This Row],[Min_aerobic_1]:[Min_aerobic_2]]="NA",0,Table2[[#This Row],[Min_aerobic_1]:[Min_aerobic_2]]))</f>
        <v>3.6747133164541655E-5</v>
      </c>
    </row>
    <row r="2808" spans="1:18" x14ac:dyDescent="0.35">
      <c r="A2808" s="4" t="s">
        <v>8302</v>
      </c>
      <c r="B2808" s="4" t="s">
        <v>8303</v>
      </c>
      <c r="C2808" s="4" t="s">
        <v>8304</v>
      </c>
      <c r="D2808" s="6">
        <v>6.1779688333116301E-5</v>
      </c>
      <c r="E2808" s="6">
        <v>4.7917468886523503E-5</v>
      </c>
      <c r="F2808" s="6">
        <v>6.8063266626966398E-5</v>
      </c>
      <c r="G2808" s="6">
        <v>6.62518232985549E-5</v>
      </c>
      <c r="H2808" s="6">
        <v>6.4599130673227795E-5</v>
      </c>
      <c r="I2808" s="6">
        <v>6.3950883187429002E-5</v>
      </c>
      <c r="J2808" s="6">
        <v>6.8086298411884597E-5</v>
      </c>
      <c r="K2808" s="6">
        <v>6.3576680376914506E-5</v>
      </c>
      <c r="L2808" s="6">
        <v>7.3300204594460995E-5</v>
      </c>
      <c r="M2808" s="6">
        <v>6.9005371061079901E-5</v>
      </c>
      <c r="N2808" s="4" t="b">
        <f>_xlfn.XLOOKUP(Table2[[#This Row],[Protein]],Table3[name],Table3[subloc_assigned],"")&lt;&gt;""</f>
        <v>0</v>
      </c>
      <c r="O2808" s="6" t="str" cm="1">
        <f t="array" ref="O2808">IF(Table2[[#This Row],[modeled?]]," "&amp;_xlfn.TEXTJOIN(" ",FALSE,_xlfn._xlws.FILTER(Table3[subloc_assigned],Table3[name]=Table2[[#This Row],[Protein]],""))&amp;" ","")</f>
        <v/>
      </c>
      <c r="P2808" s="6" t="b">
        <f>OR(ISNUMBER(FIND(" m ",Table2[[#This Row],[loc?]])),ISNUMBER(FIND(" mm ",Table2[[#This Row],[loc?]])))</f>
        <v>0</v>
      </c>
      <c r="Q2808" s="6" t="b">
        <f>AND(OR(ISNUMBER(FIND(" m ",Table2[[#This Row],[loc?]])),ISNUMBER(FIND(" mm ",Table2[[#This Row],[loc?]]))),SUBSTITUTE(SUBSTITUTE(Table2[[#This Row],[loc?]]," m ","")," mm ","")="")</f>
        <v>0</v>
      </c>
      <c r="R2808" s="36" cm="1">
        <f t="array" ref="R2808">AVERAGE(IF(Table2[[#This Row],[Min_aerobic_1]:[Min_aerobic_2]]="NA",0,Table2[[#This Row],[Min_aerobic_1]:[Min_aerobic_2]]))</f>
        <v>5.4848578609819902E-5</v>
      </c>
    </row>
    <row r="2809" spans="1:18" x14ac:dyDescent="0.35">
      <c r="A2809" s="4" t="s">
        <v>8305</v>
      </c>
      <c r="B2809" s="4" t="s">
        <v>8306</v>
      </c>
      <c r="C2809" s="4" t="s">
        <v>8307</v>
      </c>
      <c r="D2809" s="6">
        <v>2.5331893164235899E-5</v>
      </c>
      <c r="E2809" s="6">
        <v>2.1205705182172799E-5</v>
      </c>
      <c r="F2809" s="6">
        <v>2.24942054884695E-5</v>
      </c>
      <c r="G2809" s="6">
        <v>2.2044929930007399E-5</v>
      </c>
      <c r="H2809" s="6">
        <v>8.6733450096984106E-6</v>
      </c>
      <c r="I2809" s="6">
        <v>9.8670530374143301E-6</v>
      </c>
      <c r="J2809" s="6">
        <v>1.1105726692459499E-5</v>
      </c>
      <c r="K2809" s="6">
        <v>9.0316057144522997E-6</v>
      </c>
      <c r="L2809" s="6">
        <v>9.9018823984064902E-6</v>
      </c>
      <c r="M2809" s="6">
        <v>1.0243467935424001E-5</v>
      </c>
      <c r="N2809" s="4" t="b">
        <f>_xlfn.XLOOKUP(Table2[[#This Row],[Protein]],Table3[name],Table3[subloc_assigned],"")&lt;&gt;""</f>
        <v>0</v>
      </c>
      <c r="O2809" s="6" t="str" cm="1">
        <f t="array" ref="O2809">IF(Table2[[#This Row],[modeled?]]," "&amp;_xlfn.TEXTJOIN(" ",FALSE,_xlfn._xlws.FILTER(Table3[subloc_assigned],Table3[name]=Table2[[#This Row],[Protein]],""))&amp;" ","")</f>
        <v/>
      </c>
      <c r="P2809" s="6" t="b">
        <f>OR(ISNUMBER(FIND(" m ",Table2[[#This Row],[loc?]])),ISNUMBER(FIND(" mm ",Table2[[#This Row],[loc?]])))</f>
        <v>0</v>
      </c>
      <c r="Q2809" s="6" t="b">
        <f>AND(OR(ISNUMBER(FIND(" m ",Table2[[#This Row],[loc?]])),ISNUMBER(FIND(" mm ",Table2[[#This Row],[loc?]]))),SUBSTITUTE(SUBSTITUTE(Table2[[#This Row],[loc?]]," m ","")," mm ","")="")</f>
        <v>0</v>
      </c>
      <c r="R2809" s="36" cm="1">
        <f t="array" ref="R2809">AVERAGE(IF(Table2[[#This Row],[Min_aerobic_1]:[Min_aerobic_2]]="NA",0,Table2[[#This Row],[Min_aerobic_1]:[Min_aerobic_2]]))</f>
        <v>2.3268799173204347E-5</v>
      </c>
    </row>
    <row r="2810" spans="1:18" x14ac:dyDescent="0.35">
      <c r="A2810" s="4" t="s">
        <v>8308</v>
      </c>
      <c r="B2810" s="4" t="s">
        <v>8309</v>
      </c>
      <c r="C2810" s="4" t="s">
        <v>8310</v>
      </c>
      <c r="D2810" s="6">
        <v>5.7344094959634901E-5</v>
      </c>
      <c r="E2810" s="6">
        <v>5.0208786492073302E-5</v>
      </c>
      <c r="F2810" s="6">
        <v>5.7372876211782098E-5</v>
      </c>
      <c r="G2810" s="6">
        <v>5.6911539085107803E-5</v>
      </c>
      <c r="H2810" s="6">
        <v>3.3752749971996199E-5</v>
      </c>
      <c r="I2810" s="6">
        <v>3.2996099579978202E-5</v>
      </c>
      <c r="J2810" s="6">
        <v>3.4879825404022301E-5</v>
      </c>
      <c r="K2810" s="6">
        <v>3.4346949478352E-5</v>
      </c>
      <c r="L2810" s="6">
        <v>3.7138786036066303E-5</v>
      </c>
      <c r="M2810" s="6">
        <v>3.6983703531533399E-5</v>
      </c>
      <c r="N2810" s="4" t="b">
        <f>_xlfn.XLOOKUP(Table2[[#This Row],[Protein]],Table3[name],Table3[subloc_assigned],"")&lt;&gt;""</f>
        <v>0</v>
      </c>
      <c r="O2810" s="6" t="str" cm="1">
        <f t="array" ref="O2810">IF(Table2[[#This Row],[modeled?]]," "&amp;_xlfn.TEXTJOIN(" ",FALSE,_xlfn._xlws.FILTER(Table3[subloc_assigned],Table3[name]=Table2[[#This Row],[Protein]],""))&amp;" ","")</f>
        <v/>
      </c>
      <c r="P2810" s="6" t="b">
        <f>OR(ISNUMBER(FIND(" m ",Table2[[#This Row],[loc?]])),ISNUMBER(FIND(" mm ",Table2[[#This Row],[loc?]])))</f>
        <v>0</v>
      </c>
      <c r="Q2810" s="6" t="b">
        <f>AND(OR(ISNUMBER(FIND(" m ",Table2[[#This Row],[loc?]])),ISNUMBER(FIND(" mm ",Table2[[#This Row],[loc?]]))),SUBSTITUTE(SUBSTITUTE(Table2[[#This Row],[loc?]]," m ","")," mm ","")="")</f>
        <v>0</v>
      </c>
      <c r="R2810" s="36" cm="1">
        <f t="array" ref="R2810">AVERAGE(IF(Table2[[#This Row],[Min_aerobic_1]:[Min_aerobic_2]]="NA",0,Table2[[#This Row],[Min_aerobic_1]:[Min_aerobic_2]]))</f>
        <v>5.3776440725854101E-5</v>
      </c>
    </row>
    <row r="2811" spans="1:18" x14ac:dyDescent="0.35">
      <c r="A2811" s="4" t="s">
        <v>8311</v>
      </c>
      <c r="B2811" s="4" t="s">
        <v>8312</v>
      </c>
      <c r="C2811" s="4" t="s">
        <v>8313</v>
      </c>
      <c r="D2811" s="6">
        <v>4.9562077584977897E-7</v>
      </c>
      <c r="E2811" s="6">
        <v>3.7795575792503001E-7</v>
      </c>
      <c r="F2811" s="6">
        <v>2.6595104682722202E-7</v>
      </c>
      <c r="G2811" s="6">
        <v>2.0829356832438201E-7</v>
      </c>
      <c r="H2811" s="6">
        <v>2.04851614637266E-7</v>
      </c>
      <c r="I2811" s="6">
        <v>1.9880994520355099E-7</v>
      </c>
      <c r="J2811" s="6">
        <v>2.35416004389648E-7</v>
      </c>
      <c r="K2811" s="6">
        <v>8.6078963960397995E-8</v>
      </c>
      <c r="L2811" s="6">
        <v>9.0269831433596797E-8</v>
      </c>
      <c r="M2811" s="6">
        <v>1.05588470037221E-7</v>
      </c>
      <c r="N2811" s="4" t="b">
        <f>_xlfn.XLOOKUP(Table2[[#This Row],[Protein]],Table3[name],Table3[subloc_assigned],"")&lt;&gt;""</f>
        <v>1</v>
      </c>
      <c r="O2811" s="6" t="str" cm="1">
        <f t="array" ref="O2811">IF(Table2[[#This Row],[modeled?]]," "&amp;_xlfn.TEXTJOIN(" ",FALSE,_xlfn._xlws.FILTER(Table3[subloc_assigned],Table3[name]=Table2[[#This Row],[Protein]],""))&amp;" ","")</f>
        <v xml:space="preserve"> c </v>
      </c>
      <c r="P2811" s="6" t="b">
        <f>OR(ISNUMBER(FIND(" m ",Table2[[#This Row],[loc?]])),ISNUMBER(FIND(" mm ",Table2[[#This Row],[loc?]])))</f>
        <v>0</v>
      </c>
      <c r="Q2811" s="6" t="b">
        <f>AND(OR(ISNUMBER(FIND(" m ",Table2[[#This Row],[loc?]])),ISNUMBER(FIND(" mm ",Table2[[#This Row],[loc?]]))),SUBSTITUTE(SUBSTITUTE(Table2[[#This Row],[loc?]]," m ","")," mm ","")="")</f>
        <v>0</v>
      </c>
      <c r="R2811" s="36" cm="1">
        <f t="array" ref="R2811">AVERAGE(IF(Table2[[#This Row],[Min_aerobic_1]:[Min_aerobic_2]]="NA",0,Table2[[#This Row],[Min_aerobic_1]:[Min_aerobic_2]]))</f>
        <v>4.3678826688740449E-7</v>
      </c>
    </row>
    <row r="2812" spans="1:18" x14ac:dyDescent="0.35">
      <c r="A2812" s="4" t="s">
        <v>8314</v>
      </c>
      <c r="B2812" s="4" t="s">
        <v>8315</v>
      </c>
      <c r="C2812" s="4" t="s">
        <v>8316</v>
      </c>
      <c r="D2812" s="4" t="s">
        <v>19</v>
      </c>
      <c r="E2812" s="4" t="s">
        <v>19</v>
      </c>
      <c r="F2812" s="4" t="s">
        <v>19</v>
      </c>
      <c r="G2812" s="4" t="s">
        <v>19</v>
      </c>
      <c r="H2812" s="6">
        <v>5.7950236767056499E-6</v>
      </c>
      <c r="I2812" s="6">
        <v>6.0546794584448596E-6</v>
      </c>
      <c r="J2812" s="6">
        <v>5.9834283539345399E-6</v>
      </c>
      <c r="K2812" s="6">
        <v>6.3151620897626703E-6</v>
      </c>
      <c r="L2812" s="6">
        <v>6.41612605732809E-6</v>
      </c>
      <c r="M2812" s="6">
        <v>6.7937221014802299E-6</v>
      </c>
      <c r="N2812" s="4" t="b">
        <f>_xlfn.XLOOKUP(Table2[[#This Row],[Protein]],Table3[name],Table3[subloc_assigned],"")&lt;&gt;""</f>
        <v>0</v>
      </c>
      <c r="O2812" s="6" t="str" cm="1">
        <f t="array" ref="O2812">IF(Table2[[#This Row],[modeled?]]," "&amp;_xlfn.TEXTJOIN(" ",FALSE,_xlfn._xlws.FILTER(Table3[subloc_assigned],Table3[name]=Table2[[#This Row],[Protein]],""))&amp;" ","")</f>
        <v/>
      </c>
      <c r="P2812" s="6" t="b">
        <f>OR(ISNUMBER(FIND(" m ",Table2[[#This Row],[loc?]])),ISNUMBER(FIND(" mm ",Table2[[#This Row],[loc?]])))</f>
        <v>0</v>
      </c>
      <c r="Q2812" s="6" t="b">
        <f>AND(OR(ISNUMBER(FIND(" m ",Table2[[#This Row],[loc?]])),ISNUMBER(FIND(" mm ",Table2[[#This Row],[loc?]]))),SUBSTITUTE(SUBSTITUTE(Table2[[#This Row],[loc?]]," m ","")," mm ","")="")</f>
        <v>0</v>
      </c>
      <c r="R2812" s="36" cm="1">
        <f t="array" ref="R2812">AVERAGE(IF(Table2[[#This Row],[Min_aerobic_1]:[Min_aerobic_2]]="NA",0,Table2[[#This Row],[Min_aerobic_1]:[Min_aerobic_2]]))</f>
        <v>0</v>
      </c>
    </row>
    <row r="2813" spans="1:18" x14ac:dyDescent="0.35">
      <c r="A2813" s="4" t="s">
        <v>8317</v>
      </c>
      <c r="B2813" s="4" t="s">
        <v>8318</v>
      </c>
      <c r="C2813" s="4" t="s">
        <v>8319</v>
      </c>
      <c r="D2813" s="6">
        <v>5.5887387980424599E-6</v>
      </c>
      <c r="E2813" s="6">
        <v>5.2256934976503598E-6</v>
      </c>
      <c r="F2813" s="6">
        <v>6.7185192181862797E-6</v>
      </c>
      <c r="G2813" s="6">
        <v>6.8420777250764097E-6</v>
      </c>
      <c r="H2813" s="6">
        <v>3.1562541515515298E-6</v>
      </c>
      <c r="I2813" s="6">
        <v>3.2579761232947999E-6</v>
      </c>
      <c r="J2813" s="6">
        <v>3.4188461474546898E-6</v>
      </c>
      <c r="K2813" s="6">
        <v>3.4832117702354998E-6</v>
      </c>
      <c r="L2813" s="6">
        <v>3.8695424268943604E-6</v>
      </c>
      <c r="M2813" s="6">
        <v>4.0526971362269404E-6</v>
      </c>
      <c r="N2813" s="4" t="b">
        <f>_xlfn.XLOOKUP(Table2[[#This Row],[Protein]],Table3[name],Table3[subloc_assigned],"")&lt;&gt;""</f>
        <v>0</v>
      </c>
      <c r="O2813" s="6" t="str" cm="1">
        <f t="array" ref="O2813">IF(Table2[[#This Row],[modeled?]]," "&amp;_xlfn.TEXTJOIN(" ",FALSE,_xlfn._xlws.FILTER(Table3[subloc_assigned],Table3[name]=Table2[[#This Row],[Protein]],""))&amp;" ","")</f>
        <v/>
      </c>
      <c r="P2813" s="6" t="b">
        <f>OR(ISNUMBER(FIND(" m ",Table2[[#This Row],[loc?]])),ISNUMBER(FIND(" mm ",Table2[[#This Row],[loc?]])))</f>
        <v>0</v>
      </c>
      <c r="Q2813" s="6" t="b">
        <f>AND(OR(ISNUMBER(FIND(" m ",Table2[[#This Row],[loc?]])),ISNUMBER(FIND(" mm ",Table2[[#This Row],[loc?]]))),SUBSTITUTE(SUBSTITUTE(Table2[[#This Row],[loc?]]," m ","")," mm ","")="")</f>
        <v>0</v>
      </c>
      <c r="R2813" s="36" cm="1">
        <f t="array" ref="R2813">AVERAGE(IF(Table2[[#This Row],[Min_aerobic_1]:[Min_aerobic_2]]="NA",0,Table2[[#This Row],[Min_aerobic_1]:[Min_aerobic_2]]))</f>
        <v>5.4072161478464094E-6</v>
      </c>
    </row>
    <row r="2814" spans="1:18" x14ac:dyDescent="0.35">
      <c r="A2814" s="4" t="s">
        <v>8320</v>
      </c>
      <c r="B2814" s="4" t="s">
        <v>8321</v>
      </c>
      <c r="C2814" s="4" t="s">
        <v>8321</v>
      </c>
      <c r="D2814" s="6">
        <v>4.4248809239275898E-5</v>
      </c>
      <c r="E2814" s="6">
        <v>5.5190487737274801E-5</v>
      </c>
      <c r="F2814" s="6">
        <v>6.5703243620481106E-5</v>
      </c>
      <c r="G2814" s="6">
        <v>6.4800698516893906E-5</v>
      </c>
      <c r="H2814" s="6">
        <v>3.6315454636683003E-5</v>
      </c>
      <c r="I2814" s="6">
        <v>3.6860249630395601E-5</v>
      </c>
      <c r="J2814" s="6">
        <v>3.7615994846820902E-5</v>
      </c>
      <c r="K2814" s="6">
        <v>4.8996405539152799E-5</v>
      </c>
      <c r="L2814" s="6">
        <v>5.1397941886253903E-5</v>
      </c>
      <c r="M2814" s="6">
        <v>5.1183316627694998E-5</v>
      </c>
      <c r="N2814" s="4" t="b">
        <f>_xlfn.XLOOKUP(Table2[[#This Row],[Protein]],Table3[name],Table3[subloc_assigned],"")&lt;&gt;""</f>
        <v>0</v>
      </c>
      <c r="O2814" s="6" t="str" cm="1">
        <f t="array" ref="O2814">IF(Table2[[#This Row],[modeled?]]," "&amp;_xlfn.TEXTJOIN(" ",FALSE,_xlfn._xlws.FILTER(Table3[subloc_assigned],Table3[name]=Table2[[#This Row],[Protein]],""))&amp;" ","")</f>
        <v/>
      </c>
      <c r="P2814" s="6" t="b">
        <f>OR(ISNUMBER(FIND(" m ",Table2[[#This Row],[loc?]])),ISNUMBER(FIND(" mm ",Table2[[#This Row],[loc?]])))</f>
        <v>0</v>
      </c>
      <c r="Q2814" s="6" t="b">
        <f>AND(OR(ISNUMBER(FIND(" m ",Table2[[#This Row],[loc?]])),ISNUMBER(FIND(" mm ",Table2[[#This Row],[loc?]]))),SUBSTITUTE(SUBSTITUTE(Table2[[#This Row],[loc?]]," m ","")," mm ","")="")</f>
        <v>0</v>
      </c>
      <c r="R2814" s="36" cm="1">
        <f t="array" ref="R2814">AVERAGE(IF(Table2[[#This Row],[Min_aerobic_1]:[Min_aerobic_2]]="NA",0,Table2[[#This Row],[Min_aerobic_1]:[Min_aerobic_2]]))</f>
        <v>4.971964848827535E-5</v>
      </c>
    </row>
    <row r="2815" spans="1:18" x14ac:dyDescent="0.35">
      <c r="A2815" s="4" t="s">
        <v>8322</v>
      </c>
      <c r="B2815" s="4" t="s">
        <v>8323</v>
      </c>
      <c r="C2815" s="4" t="s">
        <v>8324</v>
      </c>
      <c r="D2815" s="6">
        <v>2.11326569376013E-6</v>
      </c>
      <c r="E2815" s="6">
        <v>1.7763190817487E-6</v>
      </c>
      <c r="F2815" s="6">
        <v>2.0429278301749901E-6</v>
      </c>
      <c r="G2815" s="6">
        <v>2.0411387126420599E-6</v>
      </c>
      <c r="H2815" s="6">
        <v>1.51362939292967E-6</v>
      </c>
      <c r="I2815" s="6">
        <v>1.5911689655495199E-6</v>
      </c>
      <c r="J2815" s="6">
        <v>1.5674821216210099E-6</v>
      </c>
      <c r="K2815" s="6">
        <v>1.6952974650671601E-6</v>
      </c>
      <c r="L2815" s="6">
        <v>1.8325167309814401E-6</v>
      </c>
      <c r="M2815" s="6">
        <v>1.73312276214423E-6</v>
      </c>
      <c r="N2815" s="4" t="b">
        <f>_xlfn.XLOOKUP(Table2[[#This Row],[Protein]],Table3[name],Table3[subloc_assigned],"")&lt;&gt;""</f>
        <v>0</v>
      </c>
      <c r="O2815" s="6" t="str" cm="1">
        <f t="array" ref="O2815">IF(Table2[[#This Row],[modeled?]]," "&amp;_xlfn.TEXTJOIN(" ",FALSE,_xlfn._xlws.FILTER(Table3[subloc_assigned],Table3[name]=Table2[[#This Row],[Protein]],""))&amp;" ","")</f>
        <v/>
      </c>
      <c r="P2815" s="6" t="b">
        <f>OR(ISNUMBER(FIND(" m ",Table2[[#This Row],[loc?]])),ISNUMBER(FIND(" mm ",Table2[[#This Row],[loc?]])))</f>
        <v>0</v>
      </c>
      <c r="Q2815" s="6" t="b">
        <f>AND(OR(ISNUMBER(FIND(" m ",Table2[[#This Row],[loc?]])),ISNUMBER(FIND(" mm ",Table2[[#This Row],[loc?]]))),SUBSTITUTE(SUBSTITUTE(Table2[[#This Row],[loc?]]," m ","")," mm ","")="")</f>
        <v>0</v>
      </c>
      <c r="R2815" s="36" cm="1">
        <f t="array" ref="R2815">AVERAGE(IF(Table2[[#This Row],[Min_aerobic_1]:[Min_aerobic_2]]="NA",0,Table2[[#This Row],[Min_aerobic_1]:[Min_aerobic_2]]))</f>
        <v>1.944792387754415E-6</v>
      </c>
    </row>
    <row r="2816" spans="1:18" x14ac:dyDescent="0.35">
      <c r="A2816" s="4" t="s">
        <v>8325</v>
      </c>
      <c r="B2816" s="4" t="s">
        <v>8326</v>
      </c>
      <c r="C2816" s="4" t="s">
        <v>8326</v>
      </c>
      <c r="D2816" s="6">
        <v>3.3951463856139599E-6</v>
      </c>
      <c r="E2816" s="6">
        <v>4.2108329101824997E-6</v>
      </c>
      <c r="F2816" s="6">
        <v>4.58643413490135E-6</v>
      </c>
      <c r="G2816" s="6">
        <v>4.9638377156683E-6</v>
      </c>
      <c r="H2816" s="6">
        <v>4.49718375440333E-6</v>
      </c>
      <c r="I2816" s="6">
        <v>4.1325963512492903E-6</v>
      </c>
      <c r="J2816" s="6">
        <v>4.5360743973613001E-6</v>
      </c>
      <c r="K2816" s="6">
        <v>5.08369495983169E-6</v>
      </c>
      <c r="L2816" s="6">
        <v>5.2182041536968299E-6</v>
      </c>
      <c r="M2816" s="6">
        <v>4.7862979510786598E-6</v>
      </c>
      <c r="N2816" s="4" t="b">
        <f>_xlfn.XLOOKUP(Table2[[#This Row],[Protein]],Table3[name],Table3[subloc_assigned],"")&lt;&gt;""</f>
        <v>0</v>
      </c>
      <c r="O2816" s="6" t="str" cm="1">
        <f t="array" ref="O2816">IF(Table2[[#This Row],[modeled?]]," "&amp;_xlfn.TEXTJOIN(" ",FALSE,_xlfn._xlws.FILTER(Table3[subloc_assigned],Table3[name]=Table2[[#This Row],[Protein]],""))&amp;" ","")</f>
        <v/>
      </c>
      <c r="P2816" s="6" t="b">
        <f>OR(ISNUMBER(FIND(" m ",Table2[[#This Row],[loc?]])),ISNUMBER(FIND(" mm ",Table2[[#This Row],[loc?]])))</f>
        <v>0</v>
      </c>
      <c r="Q2816" s="6" t="b">
        <f>AND(OR(ISNUMBER(FIND(" m ",Table2[[#This Row],[loc?]])),ISNUMBER(FIND(" mm ",Table2[[#This Row],[loc?]]))),SUBSTITUTE(SUBSTITUTE(Table2[[#This Row],[loc?]]," m ","")," mm ","")="")</f>
        <v>0</v>
      </c>
      <c r="R2816" s="36" cm="1">
        <f t="array" ref="R2816">AVERAGE(IF(Table2[[#This Row],[Min_aerobic_1]:[Min_aerobic_2]]="NA",0,Table2[[#This Row],[Min_aerobic_1]:[Min_aerobic_2]]))</f>
        <v>3.8029896478982298E-6</v>
      </c>
    </row>
    <row r="2817" spans="1:18" x14ac:dyDescent="0.35">
      <c r="A2817" s="4" t="s">
        <v>8327</v>
      </c>
      <c r="B2817" s="4" t="s">
        <v>8328</v>
      </c>
      <c r="C2817" s="4" t="s">
        <v>8329</v>
      </c>
      <c r="D2817" s="4">
        <v>8.54732872727632E-4</v>
      </c>
      <c r="E2817" s="4">
        <v>8.30242636471562E-4</v>
      </c>
      <c r="F2817" s="4">
        <v>1.04255478593277E-3</v>
      </c>
      <c r="G2817" s="4">
        <v>1.0943095288565999E-3</v>
      </c>
      <c r="H2817" s="4">
        <v>6.1871918537557697E-4</v>
      </c>
      <c r="I2817" s="4">
        <v>6.5679347845141697E-4</v>
      </c>
      <c r="J2817" s="4">
        <v>6.2352019440351804E-4</v>
      </c>
      <c r="K2817" s="4">
        <v>7.21496097575068E-4</v>
      </c>
      <c r="L2817" s="4">
        <v>7.6854058961179099E-4</v>
      </c>
      <c r="M2817" s="4">
        <v>7.5163898290206302E-4</v>
      </c>
      <c r="N2817" s="4" t="b">
        <f>_xlfn.XLOOKUP(Table2[[#This Row],[Protein]],Table3[name],Table3[subloc_assigned],"")&lt;&gt;""</f>
        <v>0</v>
      </c>
      <c r="O2817" s="6" t="str" cm="1">
        <f t="array" ref="O2817">IF(Table2[[#This Row],[modeled?]]," "&amp;_xlfn.TEXTJOIN(" ",FALSE,_xlfn._xlws.FILTER(Table3[subloc_assigned],Table3[name]=Table2[[#This Row],[Protein]],""))&amp;" ","")</f>
        <v/>
      </c>
      <c r="P2817" s="6" t="b">
        <f>OR(ISNUMBER(FIND(" m ",Table2[[#This Row],[loc?]])),ISNUMBER(FIND(" mm ",Table2[[#This Row],[loc?]])))</f>
        <v>0</v>
      </c>
      <c r="Q2817" s="6" t="b">
        <f>AND(OR(ISNUMBER(FIND(" m ",Table2[[#This Row],[loc?]])),ISNUMBER(FIND(" mm ",Table2[[#This Row],[loc?]]))),SUBSTITUTE(SUBSTITUTE(Table2[[#This Row],[loc?]]," m ","")," mm ","")="")</f>
        <v>0</v>
      </c>
      <c r="R2817" s="36" cm="1">
        <f t="array" ref="R2817">AVERAGE(IF(Table2[[#This Row],[Min_aerobic_1]:[Min_aerobic_2]]="NA",0,Table2[[#This Row],[Min_aerobic_1]:[Min_aerobic_2]]))</f>
        <v>8.4248775459959705E-4</v>
      </c>
    </row>
    <row r="2818" spans="1:18" x14ac:dyDescent="0.35">
      <c r="A2818" s="4" t="s">
        <v>8330</v>
      </c>
      <c r="B2818" s="4" t="s">
        <v>8331</v>
      </c>
      <c r="C2818" s="4" t="s">
        <v>8332</v>
      </c>
      <c r="D2818" s="6">
        <v>3.9457781283231997E-6</v>
      </c>
      <c r="E2818" s="6">
        <v>3.5542733379502398E-6</v>
      </c>
      <c r="F2818" s="6">
        <v>4.8447922097912302E-6</v>
      </c>
      <c r="G2818" s="6">
        <v>4.8065300993844002E-6</v>
      </c>
      <c r="H2818" s="6">
        <v>2.4920388911725501E-6</v>
      </c>
      <c r="I2818" s="6">
        <v>2.2476408584637798E-6</v>
      </c>
      <c r="J2818" s="6">
        <v>2.7946185327421002E-6</v>
      </c>
      <c r="K2818" s="6">
        <v>2.2944021570409499E-6</v>
      </c>
      <c r="L2818" s="6">
        <v>2.3779362655485202E-6</v>
      </c>
      <c r="M2818" s="6">
        <v>2.47051769172225E-6</v>
      </c>
      <c r="N2818" s="4" t="b">
        <f>_xlfn.XLOOKUP(Table2[[#This Row],[Protein]],Table3[name],Table3[subloc_assigned],"")&lt;&gt;""</f>
        <v>1</v>
      </c>
      <c r="O2818" s="6" t="str" cm="1">
        <f t="array" ref="O2818">IF(Table2[[#This Row],[modeled?]]," "&amp;_xlfn.TEXTJOIN(" ",FALSE,_xlfn._xlws.FILTER(Table3[subloc_assigned],Table3[name]=Table2[[#This Row],[Protein]],""))&amp;" ","")</f>
        <v xml:space="preserve"> m </v>
      </c>
      <c r="P2818" s="6" t="b">
        <f>OR(ISNUMBER(FIND(" m ",Table2[[#This Row],[loc?]])),ISNUMBER(FIND(" mm ",Table2[[#This Row],[loc?]])))</f>
        <v>1</v>
      </c>
      <c r="Q2818" s="6" t="b">
        <f>AND(OR(ISNUMBER(FIND(" m ",Table2[[#This Row],[loc?]])),ISNUMBER(FIND(" mm ",Table2[[#This Row],[loc?]]))),SUBSTITUTE(SUBSTITUTE(Table2[[#This Row],[loc?]]," m ","")," mm ","")="")</f>
        <v>1</v>
      </c>
      <c r="R2818" s="36" cm="1">
        <f t="array" ref="R2818">AVERAGE(IF(Table2[[#This Row],[Min_aerobic_1]:[Min_aerobic_2]]="NA",0,Table2[[#This Row],[Min_aerobic_1]:[Min_aerobic_2]]))</f>
        <v>3.7500257331367197E-6</v>
      </c>
    </row>
    <row r="2819" spans="1:18" x14ac:dyDescent="0.35">
      <c r="A2819" s="4" t="s">
        <v>8333</v>
      </c>
      <c r="B2819" s="4" t="s">
        <v>8334</v>
      </c>
      <c r="C2819" s="4" t="s">
        <v>8335</v>
      </c>
      <c r="D2819" s="6">
        <v>1.39814499763316E-6</v>
      </c>
      <c r="E2819" s="6">
        <v>1.07791666959282E-6</v>
      </c>
      <c r="F2819" s="6">
        <v>2.00985463301334E-6</v>
      </c>
      <c r="G2819" s="6">
        <v>1.2029246434028E-6</v>
      </c>
      <c r="H2819" s="6">
        <v>1.44928788836558E-6</v>
      </c>
      <c r="I2819" s="6">
        <v>9.792394812417369E-7</v>
      </c>
      <c r="J2819" s="6">
        <v>1.3697807730924501E-6</v>
      </c>
      <c r="K2819" s="6">
        <v>1.42040599349055E-6</v>
      </c>
      <c r="L2819" s="6">
        <v>1.26690590399238E-6</v>
      </c>
      <c r="M2819" s="6">
        <v>1.1483120928457E-6</v>
      </c>
      <c r="N2819" s="4" t="b">
        <f>_xlfn.XLOOKUP(Table2[[#This Row],[Protein]],Table3[name],Table3[subloc_assigned],"")&lt;&gt;""</f>
        <v>0</v>
      </c>
      <c r="O2819" s="6" t="str" cm="1">
        <f t="array" ref="O2819">IF(Table2[[#This Row],[modeled?]]," "&amp;_xlfn.TEXTJOIN(" ",FALSE,_xlfn._xlws.FILTER(Table3[subloc_assigned],Table3[name]=Table2[[#This Row],[Protein]],""))&amp;" ","")</f>
        <v/>
      </c>
      <c r="P2819" s="6" t="b">
        <f>OR(ISNUMBER(FIND(" m ",Table2[[#This Row],[loc?]])),ISNUMBER(FIND(" mm ",Table2[[#This Row],[loc?]])))</f>
        <v>0</v>
      </c>
      <c r="Q2819" s="6" t="b">
        <f>AND(OR(ISNUMBER(FIND(" m ",Table2[[#This Row],[loc?]])),ISNUMBER(FIND(" mm ",Table2[[#This Row],[loc?]]))),SUBSTITUTE(SUBSTITUTE(Table2[[#This Row],[loc?]]," m ","")," mm ","")="")</f>
        <v>0</v>
      </c>
      <c r="R2819" s="36" cm="1">
        <f t="array" ref="R2819">AVERAGE(IF(Table2[[#This Row],[Min_aerobic_1]:[Min_aerobic_2]]="NA",0,Table2[[#This Row],[Min_aerobic_1]:[Min_aerobic_2]]))</f>
        <v>1.2380308336129899E-6</v>
      </c>
    </row>
    <row r="2820" spans="1:18" x14ac:dyDescent="0.35">
      <c r="A2820" s="4" t="s">
        <v>8336</v>
      </c>
      <c r="B2820" s="4" t="s">
        <v>8337</v>
      </c>
      <c r="C2820" s="4" t="s">
        <v>8338</v>
      </c>
      <c r="D2820" s="4" t="s">
        <v>19</v>
      </c>
      <c r="E2820" s="4" t="s">
        <v>19</v>
      </c>
      <c r="F2820" s="4" t="s">
        <v>19</v>
      </c>
      <c r="G2820" s="4" t="s">
        <v>19</v>
      </c>
      <c r="H2820" s="6">
        <v>6.3844165150896899E-6</v>
      </c>
      <c r="I2820" s="6">
        <v>6.7224140919900898E-6</v>
      </c>
      <c r="J2820" s="6">
        <v>6.36881690987899E-6</v>
      </c>
      <c r="K2820" s="6">
        <v>6.9590864164575196E-6</v>
      </c>
      <c r="L2820" s="6">
        <v>7.5563406223430104E-6</v>
      </c>
      <c r="M2820" s="6">
        <v>8.0178117380973407E-6</v>
      </c>
      <c r="N2820" s="4" t="b">
        <f>_xlfn.XLOOKUP(Table2[[#This Row],[Protein]],Table3[name],Table3[subloc_assigned],"")&lt;&gt;""</f>
        <v>0</v>
      </c>
      <c r="O2820" s="6" t="str" cm="1">
        <f t="array" ref="O2820">IF(Table2[[#This Row],[modeled?]]," "&amp;_xlfn.TEXTJOIN(" ",FALSE,_xlfn._xlws.FILTER(Table3[subloc_assigned],Table3[name]=Table2[[#This Row],[Protein]],""))&amp;" ","")</f>
        <v/>
      </c>
      <c r="P2820" s="6" t="b">
        <f>OR(ISNUMBER(FIND(" m ",Table2[[#This Row],[loc?]])),ISNUMBER(FIND(" mm ",Table2[[#This Row],[loc?]])))</f>
        <v>0</v>
      </c>
      <c r="Q2820" s="6" t="b">
        <f>AND(OR(ISNUMBER(FIND(" m ",Table2[[#This Row],[loc?]])),ISNUMBER(FIND(" mm ",Table2[[#This Row],[loc?]]))),SUBSTITUTE(SUBSTITUTE(Table2[[#This Row],[loc?]]," m ","")," mm ","")="")</f>
        <v>0</v>
      </c>
      <c r="R2820" s="36" cm="1">
        <f t="array" ref="R2820">AVERAGE(IF(Table2[[#This Row],[Min_aerobic_1]:[Min_aerobic_2]]="NA",0,Table2[[#This Row],[Min_aerobic_1]:[Min_aerobic_2]]))</f>
        <v>0</v>
      </c>
    </row>
    <row r="2821" spans="1:18" x14ac:dyDescent="0.35">
      <c r="A2821" s="4" t="s">
        <v>8339</v>
      </c>
      <c r="B2821" s="4" t="s">
        <v>8340</v>
      </c>
      <c r="C2821" s="4" t="s">
        <v>8340</v>
      </c>
      <c r="D2821" s="6">
        <v>1.53137064319605E-5</v>
      </c>
      <c r="E2821" s="6">
        <v>1.3037671211883801E-5</v>
      </c>
      <c r="F2821" s="6">
        <v>1.49460194688225E-5</v>
      </c>
      <c r="G2821" s="6">
        <v>1.44453650204697E-5</v>
      </c>
      <c r="H2821" s="6">
        <v>3.1133939143392802E-5</v>
      </c>
      <c r="I2821" s="6">
        <v>3.1724396363031999E-5</v>
      </c>
      <c r="J2821" s="6">
        <v>3.0905741773804398E-5</v>
      </c>
      <c r="K2821" s="6">
        <v>2.91599597568529E-5</v>
      </c>
      <c r="L2821" s="6">
        <v>3.0306704339354701E-5</v>
      </c>
      <c r="M2821" s="6">
        <v>3.0622891540796801E-5</v>
      </c>
      <c r="N2821" s="4" t="b">
        <f>_xlfn.XLOOKUP(Table2[[#This Row],[Protein]],Table3[name],Table3[subloc_assigned],"")&lt;&gt;""</f>
        <v>0</v>
      </c>
      <c r="O2821" s="6" t="str" cm="1">
        <f t="array" ref="O2821">IF(Table2[[#This Row],[modeled?]]," "&amp;_xlfn.TEXTJOIN(" ",FALSE,_xlfn._xlws.FILTER(Table3[subloc_assigned],Table3[name]=Table2[[#This Row],[Protein]],""))&amp;" ","")</f>
        <v/>
      </c>
      <c r="P2821" s="6" t="b">
        <f>OR(ISNUMBER(FIND(" m ",Table2[[#This Row],[loc?]])),ISNUMBER(FIND(" mm ",Table2[[#This Row],[loc?]])))</f>
        <v>0</v>
      </c>
      <c r="Q2821" s="6" t="b">
        <f>AND(OR(ISNUMBER(FIND(" m ",Table2[[#This Row],[loc?]])),ISNUMBER(FIND(" mm ",Table2[[#This Row],[loc?]]))),SUBSTITUTE(SUBSTITUTE(Table2[[#This Row],[loc?]]," m ","")," mm ","")="")</f>
        <v>0</v>
      </c>
      <c r="R2821" s="36" cm="1">
        <f t="array" ref="R2821">AVERAGE(IF(Table2[[#This Row],[Min_aerobic_1]:[Min_aerobic_2]]="NA",0,Table2[[#This Row],[Min_aerobic_1]:[Min_aerobic_2]]))</f>
        <v>1.417568882192215E-5</v>
      </c>
    </row>
    <row r="2822" spans="1:18" x14ac:dyDescent="0.35">
      <c r="A2822" s="4" t="s">
        <v>8341</v>
      </c>
      <c r="B2822" s="4" t="s">
        <v>8342</v>
      </c>
      <c r="C2822" s="4" t="s">
        <v>8343</v>
      </c>
      <c r="D2822" s="6">
        <v>5.6584605914745197E-6</v>
      </c>
      <c r="E2822" s="6">
        <v>5.5638172088583397E-6</v>
      </c>
      <c r="F2822" s="6">
        <v>7.6271084523319098E-6</v>
      </c>
      <c r="G2822" s="6">
        <v>7.7556923243075507E-6</v>
      </c>
      <c r="H2822" s="6">
        <v>7.4854212289151597E-6</v>
      </c>
      <c r="I2822" s="6">
        <v>7.4069428795380501E-6</v>
      </c>
      <c r="J2822" s="6">
        <v>7.6424588503010598E-6</v>
      </c>
      <c r="K2822" s="6">
        <v>8.5598501183835599E-6</v>
      </c>
      <c r="L2822" s="6">
        <v>9.47764798639638E-6</v>
      </c>
      <c r="M2822" s="6">
        <v>9.4760060135464507E-6</v>
      </c>
      <c r="N2822" s="4" t="b">
        <f>_xlfn.XLOOKUP(Table2[[#This Row],[Protein]],Table3[name],Table3[subloc_assigned],"")&lt;&gt;""</f>
        <v>0</v>
      </c>
      <c r="O2822" s="6" t="str" cm="1">
        <f t="array" ref="O2822">IF(Table2[[#This Row],[modeled?]]," "&amp;_xlfn.TEXTJOIN(" ",FALSE,_xlfn._xlws.FILTER(Table3[subloc_assigned],Table3[name]=Table2[[#This Row],[Protein]],""))&amp;" ","")</f>
        <v/>
      </c>
      <c r="P2822" s="6" t="b">
        <f>OR(ISNUMBER(FIND(" m ",Table2[[#This Row],[loc?]])),ISNUMBER(FIND(" mm ",Table2[[#This Row],[loc?]])))</f>
        <v>0</v>
      </c>
      <c r="Q2822" s="6" t="b">
        <f>AND(OR(ISNUMBER(FIND(" m ",Table2[[#This Row],[loc?]])),ISNUMBER(FIND(" mm ",Table2[[#This Row],[loc?]]))),SUBSTITUTE(SUBSTITUTE(Table2[[#This Row],[loc?]]," m ","")," mm ","")="")</f>
        <v>0</v>
      </c>
      <c r="R2822" s="36" cm="1">
        <f t="array" ref="R2822">AVERAGE(IF(Table2[[#This Row],[Min_aerobic_1]:[Min_aerobic_2]]="NA",0,Table2[[#This Row],[Min_aerobic_1]:[Min_aerobic_2]]))</f>
        <v>5.6111389001664297E-6</v>
      </c>
    </row>
    <row r="2823" spans="1:18" x14ac:dyDescent="0.35">
      <c r="A2823" s="4" t="s">
        <v>8344</v>
      </c>
      <c r="B2823" s="4" t="s">
        <v>8345</v>
      </c>
      <c r="C2823" s="4" t="s">
        <v>8346</v>
      </c>
      <c r="D2823" s="6">
        <v>4.6061376060425E-5</v>
      </c>
      <c r="E2823" s="6">
        <v>4.0259518491496301E-5</v>
      </c>
      <c r="F2823" s="6">
        <v>6.03249176266603E-5</v>
      </c>
      <c r="G2823" s="6">
        <v>5.9106717272698301E-5</v>
      </c>
      <c r="H2823" s="6">
        <v>3.6699632164155003E-5</v>
      </c>
      <c r="I2823" s="6">
        <v>3.7648363916803799E-5</v>
      </c>
      <c r="J2823" s="6">
        <v>3.8929464197572497E-5</v>
      </c>
      <c r="K2823" s="6">
        <v>4.1764241610812298E-5</v>
      </c>
      <c r="L2823" s="6">
        <v>4.3401248815050303E-5</v>
      </c>
      <c r="M2823" s="6">
        <v>4.3274655511237501E-5</v>
      </c>
      <c r="N2823" s="4" t="b">
        <f>_xlfn.XLOOKUP(Table2[[#This Row],[Protein]],Table3[name],Table3[subloc_assigned],"")&lt;&gt;""</f>
        <v>1</v>
      </c>
      <c r="O2823" s="6" t="str" cm="1">
        <f t="array" ref="O2823">IF(Table2[[#This Row],[modeled?]]," "&amp;_xlfn.TEXTJOIN(" ",FALSE,_xlfn._xlws.FILTER(Table3[subloc_assigned],Table3[name]=Table2[[#This Row],[Protein]],""))&amp;" ","")</f>
        <v xml:space="preserve"> m </v>
      </c>
      <c r="P2823" s="6" t="b">
        <f>OR(ISNUMBER(FIND(" m ",Table2[[#This Row],[loc?]])),ISNUMBER(FIND(" mm ",Table2[[#This Row],[loc?]])))</f>
        <v>1</v>
      </c>
      <c r="Q2823" s="6" t="b">
        <f>AND(OR(ISNUMBER(FIND(" m ",Table2[[#This Row],[loc?]])),ISNUMBER(FIND(" mm ",Table2[[#This Row],[loc?]]))),SUBSTITUTE(SUBSTITUTE(Table2[[#This Row],[loc?]]," m ","")," mm ","")="")</f>
        <v>1</v>
      </c>
      <c r="R2823" s="36" cm="1">
        <f t="array" ref="R2823">AVERAGE(IF(Table2[[#This Row],[Min_aerobic_1]:[Min_aerobic_2]]="NA",0,Table2[[#This Row],[Min_aerobic_1]:[Min_aerobic_2]]))</f>
        <v>4.3160447275960654E-5</v>
      </c>
    </row>
    <row r="2824" spans="1:18" x14ac:dyDescent="0.35">
      <c r="A2824" s="4" t="s">
        <v>8347</v>
      </c>
      <c r="B2824" s="4" t="s">
        <v>8348</v>
      </c>
      <c r="C2824" s="4" t="s">
        <v>8349</v>
      </c>
      <c r="D2824" s="6">
        <v>3.4170646708119002E-5</v>
      </c>
      <c r="E2824" s="6">
        <v>2.6281169423412001E-5</v>
      </c>
      <c r="F2824" s="6">
        <v>4.1030225709069597E-5</v>
      </c>
      <c r="G2824" s="6">
        <v>3.19215250665083E-5</v>
      </c>
      <c r="H2824" s="6">
        <v>2.3721295977731499E-5</v>
      </c>
      <c r="I2824" s="6">
        <v>2.1794071059449102E-5</v>
      </c>
      <c r="J2824" s="6">
        <v>2.43595559770075E-5</v>
      </c>
      <c r="K2824" s="6">
        <v>2.3921949313711699E-5</v>
      </c>
      <c r="L2824" s="6">
        <v>2.6392039796746499E-5</v>
      </c>
      <c r="M2824" s="6">
        <v>2.5662526263302101E-5</v>
      </c>
      <c r="N2824" s="4" t="b">
        <f>_xlfn.XLOOKUP(Table2[[#This Row],[Protein]],Table3[name],Table3[subloc_assigned],"")&lt;&gt;""</f>
        <v>0</v>
      </c>
      <c r="O2824" s="6" t="str" cm="1">
        <f t="array" ref="O2824">IF(Table2[[#This Row],[modeled?]]," "&amp;_xlfn.TEXTJOIN(" ",FALSE,_xlfn._xlws.FILTER(Table3[subloc_assigned],Table3[name]=Table2[[#This Row],[Protein]],""))&amp;" ","")</f>
        <v/>
      </c>
      <c r="P2824" s="6" t="b">
        <f>OR(ISNUMBER(FIND(" m ",Table2[[#This Row],[loc?]])),ISNUMBER(FIND(" mm ",Table2[[#This Row],[loc?]])))</f>
        <v>0</v>
      </c>
      <c r="Q2824" s="6" t="b">
        <f>AND(OR(ISNUMBER(FIND(" m ",Table2[[#This Row],[loc?]])),ISNUMBER(FIND(" mm ",Table2[[#This Row],[loc?]]))),SUBSTITUTE(SUBSTITUTE(Table2[[#This Row],[loc?]]," m ","")," mm ","")="")</f>
        <v>0</v>
      </c>
      <c r="R2824" s="36" cm="1">
        <f t="array" ref="R2824">AVERAGE(IF(Table2[[#This Row],[Min_aerobic_1]:[Min_aerobic_2]]="NA",0,Table2[[#This Row],[Min_aerobic_1]:[Min_aerobic_2]]))</f>
        <v>3.0225908065765501E-5</v>
      </c>
    </row>
    <row r="2825" spans="1:18" x14ac:dyDescent="0.35">
      <c r="A2825" s="4" t="s">
        <v>8350</v>
      </c>
      <c r="B2825" s="4" t="s">
        <v>8351</v>
      </c>
      <c r="C2825" s="4" t="s">
        <v>8352</v>
      </c>
      <c r="D2825" s="6">
        <v>1.01085672175543E-5</v>
      </c>
      <c r="E2825" s="6">
        <v>8.4998934402128997E-6</v>
      </c>
      <c r="F2825" s="6">
        <v>1.1345340789856E-5</v>
      </c>
      <c r="G2825" s="6">
        <v>1.16871751711676E-5</v>
      </c>
      <c r="H2825" s="6">
        <v>9.8379805689689899E-6</v>
      </c>
      <c r="I2825" s="6">
        <v>9.4565517488763192E-6</v>
      </c>
      <c r="J2825" s="6">
        <v>1.0983026142841499E-5</v>
      </c>
      <c r="K2825" s="6">
        <v>1.26558528000437E-5</v>
      </c>
      <c r="L2825" s="6">
        <v>1.2236292719573E-5</v>
      </c>
      <c r="M2825" s="6">
        <v>1.2558012957865599E-5</v>
      </c>
      <c r="N2825" s="4" t="b">
        <f>_xlfn.XLOOKUP(Table2[[#This Row],[Protein]],Table3[name],Table3[subloc_assigned],"")&lt;&gt;""</f>
        <v>1</v>
      </c>
      <c r="O2825" s="6" t="str" cm="1">
        <f t="array" ref="O2825">IF(Table2[[#This Row],[modeled?]]," "&amp;_xlfn.TEXTJOIN(" ",FALSE,_xlfn._xlws.FILTER(Table3[subloc_assigned],Table3[name]=Table2[[#This Row],[Protein]],""))&amp;" ","")</f>
        <v xml:space="preserve"> c </v>
      </c>
      <c r="P2825" s="6" t="b">
        <f>OR(ISNUMBER(FIND(" m ",Table2[[#This Row],[loc?]])),ISNUMBER(FIND(" mm ",Table2[[#This Row],[loc?]])))</f>
        <v>0</v>
      </c>
      <c r="Q2825" s="6" t="b">
        <f>AND(OR(ISNUMBER(FIND(" m ",Table2[[#This Row],[loc?]])),ISNUMBER(FIND(" mm ",Table2[[#This Row],[loc?]]))),SUBSTITUTE(SUBSTITUTE(Table2[[#This Row],[loc?]]," m ","")," mm ","")="")</f>
        <v>0</v>
      </c>
      <c r="R2825" s="36" cm="1">
        <f t="array" ref="R2825">AVERAGE(IF(Table2[[#This Row],[Min_aerobic_1]:[Min_aerobic_2]]="NA",0,Table2[[#This Row],[Min_aerobic_1]:[Min_aerobic_2]]))</f>
        <v>9.3042303288835999E-6</v>
      </c>
    </row>
    <row r="2826" spans="1:18" x14ac:dyDescent="0.35">
      <c r="A2826" s="4" t="s">
        <v>8353</v>
      </c>
      <c r="B2826" s="4" t="s">
        <v>8354</v>
      </c>
      <c r="C2826" s="4" t="s">
        <v>8355</v>
      </c>
      <c r="D2826" s="6">
        <v>1.4407804317921E-5</v>
      </c>
      <c r="E2826" s="6">
        <v>1.7211648788727601E-5</v>
      </c>
      <c r="F2826" s="6">
        <v>1.5854934617258698E-5</v>
      </c>
      <c r="G2826" s="6">
        <v>1.5665438446676199E-5</v>
      </c>
      <c r="H2826" s="6">
        <v>1.10879127445686E-5</v>
      </c>
      <c r="I2826" s="6">
        <v>1.1285020859851299E-5</v>
      </c>
      <c r="J2826" s="6">
        <v>1.11079970026893E-5</v>
      </c>
      <c r="K2826" s="6">
        <v>1.12265881876354E-5</v>
      </c>
      <c r="L2826" s="6">
        <v>1.19090748222829E-5</v>
      </c>
      <c r="M2826" s="6">
        <v>1.16276505511204E-5</v>
      </c>
      <c r="N2826" s="4" t="b">
        <f>_xlfn.XLOOKUP(Table2[[#This Row],[Protein]],Table3[name],Table3[subloc_assigned],"")&lt;&gt;""</f>
        <v>0</v>
      </c>
      <c r="O2826" s="6" t="str" cm="1">
        <f t="array" ref="O2826">IF(Table2[[#This Row],[modeled?]]," "&amp;_xlfn.TEXTJOIN(" ",FALSE,_xlfn._xlws.FILTER(Table3[subloc_assigned],Table3[name]=Table2[[#This Row],[Protein]],""))&amp;" ","")</f>
        <v/>
      </c>
      <c r="P2826" s="6" t="b">
        <f>OR(ISNUMBER(FIND(" m ",Table2[[#This Row],[loc?]])),ISNUMBER(FIND(" mm ",Table2[[#This Row],[loc?]])))</f>
        <v>0</v>
      </c>
      <c r="Q2826" s="6" t="b">
        <f>AND(OR(ISNUMBER(FIND(" m ",Table2[[#This Row],[loc?]])),ISNUMBER(FIND(" mm ",Table2[[#This Row],[loc?]]))),SUBSTITUTE(SUBSTITUTE(Table2[[#This Row],[loc?]]," m ","")," mm ","")="")</f>
        <v>0</v>
      </c>
      <c r="R2826" s="36" cm="1">
        <f t="array" ref="R2826">AVERAGE(IF(Table2[[#This Row],[Min_aerobic_1]:[Min_aerobic_2]]="NA",0,Table2[[#This Row],[Min_aerobic_1]:[Min_aerobic_2]]))</f>
        <v>1.58097265533243E-5</v>
      </c>
    </row>
    <row r="2827" spans="1:18" x14ac:dyDescent="0.35">
      <c r="A2827" s="4" t="s">
        <v>8356</v>
      </c>
      <c r="B2827" s="4" t="s">
        <v>8357</v>
      </c>
      <c r="C2827" s="4" t="s">
        <v>8358</v>
      </c>
      <c r="D2827" s="6">
        <v>7.56974220926912E-6</v>
      </c>
      <c r="E2827" s="6">
        <v>5.6699837055981598E-6</v>
      </c>
      <c r="F2827" s="6">
        <v>8.0017501042958208E-6</v>
      </c>
      <c r="G2827" s="6">
        <v>7.7133351073895292E-6</v>
      </c>
      <c r="H2827" s="6">
        <v>8.1418901781987305E-6</v>
      </c>
      <c r="I2827" s="6">
        <v>8.4701594064124696E-6</v>
      </c>
      <c r="J2827" s="6">
        <v>7.9346476525892705E-6</v>
      </c>
      <c r="K2827" s="6">
        <v>8.0110818398276292E-6</v>
      </c>
      <c r="L2827" s="6">
        <v>8.7655001869095506E-6</v>
      </c>
      <c r="M2827" s="6">
        <v>8.7288975978763598E-6</v>
      </c>
      <c r="N2827" s="4" t="b">
        <f>_xlfn.XLOOKUP(Table2[[#This Row],[Protein]],Table3[name],Table3[subloc_assigned],"")&lt;&gt;""</f>
        <v>1</v>
      </c>
      <c r="O2827" s="6" t="str" cm="1">
        <f t="array" ref="O2827">IF(Table2[[#This Row],[modeled?]]," "&amp;_xlfn.TEXTJOIN(" ",FALSE,_xlfn._xlws.FILTER(Table3[subloc_assigned],Table3[name]=Table2[[#This Row],[Protein]],""))&amp;" ","")</f>
        <v xml:space="preserve"> c </v>
      </c>
      <c r="P2827" s="6" t="b">
        <f>OR(ISNUMBER(FIND(" m ",Table2[[#This Row],[loc?]])),ISNUMBER(FIND(" mm ",Table2[[#This Row],[loc?]])))</f>
        <v>0</v>
      </c>
      <c r="Q2827" s="6" t="b">
        <f>AND(OR(ISNUMBER(FIND(" m ",Table2[[#This Row],[loc?]])),ISNUMBER(FIND(" mm ",Table2[[#This Row],[loc?]]))),SUBSTITUTE(SUBSTITUTE(Table2[[#This Row],[loc?]]," m ","")," mm ","")="")</f>
        <v>0</v>
      </c>
      <c r="R2827" s="36" cm="1">
        <f t="array" ref="R2827">AVERAGE(IF(Table2[[#This Row],[Min_aerobic_1]:[Min_aerobic_2]]="NA",0,Table2[[#This Row],[Min_aerobic_1]:[Min_aerobic_2]]))</f>
        <v>6.6198629574336395E-6</v>
      </c>
    </row>
    <row r="2828" spans="1:18" x14ac:dyDescent="0.35">
      <c r="A2828" s="4" t="s">
        <v>8359</v>
      </c>
      <c r="B2828" s="4" t="s">
        <v>8360</v>
      </c>
      <c r="C2828" s="4" t="s">
        <v>8361</v>
      </c>
      <c r="D2828" s="4">
        <v>1.06633782249696E-4</v>
      </c>
      <c r="E2828" s="6">
        <v>9.2387693057323494E-5</v>
      </c>
      <c r="F2828" s="4">
        <v>1.1384074694841999E-4</v>
      </c>
      <c r="G2828" s="4">
        <v>1.11520552370562E-4</v>
      </c>
      <c r="H2828" s="6">
        <v>6.4769503520301601E-5</v>
      </c>
      <c r="I2828" s="6">
        <v>6.7168016238393705E-5</v>
      </c>
      <c r="J2828" s="6">
        <v>7.2499591497652194E-5</v>
      </c>
      <c r="K2828" s="6">
        <v>7.8158670603525895E-5</v>
      </c>
      <c r="L2828" s="6">
        <v>7.7559627228890104E-5</v>
      </c>
      <c r="M2828" s="6">
        <v>7.8817376759191405E-5</v>
      </c>
      <c r="N2828" s="4" t="b">
        <f>_xlfn.XLOOKUP(Table2[[#This Row],[Protein]],Table3[name],Table3[subloc_assigned],"")&lt;&gt;""</f>
        <v>0</v>
      </c>
      <c r="O2828" s="6" t="str" cm="1">
        <f t="array" ref="O2828">IF(Table2[[#This Row],[modeled?]]," "&amp;_xlfn.TEXTJOIN(" ",FALSE,_xlfn._xlws.FILTER(Table3[subloc_assigned],Table3[name]=Table2[[#This Row],[Protein]],""))&amp;" ","")</f>
        <v/>
      </c>
      <c r="P2828" s="6" t="b">
        <f>OR(ISNUMBER(FIND(" m ",Table2[[#This Row],[loc?]])),ISNUMBER(FIND(" mm ",Table2[[#This Row],[loc?]])))</f>
        <v>0</v>
      </c>
      <c r="Q2828" s="6" t="b">
        <f>AND(OR(ISNUMBER(FIND(" m ",Table2[[#This Row],[loc?]])),ISNUMBER(FIND(" mm ",Table2[[#This Row],[loc?]]))),SUBSTITUTE(SUBSTITUTE(Table2[[#This Row],[loc?]]," m ","")," mm ","")="")</f>
        <v>0</v>
      </c>
      <c r="R2828" s="36" cm="1">
        <f t="array" ref="R2828">AVERAGE(IF(Table2[[#This Row],[Min_aerobic_1]:[Min_aerobic_2]]="NA",0,Table2[[#This Row],[Min_aerobic_1]:[Min_aerobic_2]]))</f>
        <v>9.9510737653509755E-5</v>
      </c>
    </row>
    <row r="2829" spans="1:18" x14ac:dyDescent="0.35">
      <c r="A2829" s="4" t="s">
        <v>8362</v>
      </c>
      <c r="B2829" s="4" t="s">
        <v>8363</v>
      </c>
      <c r="C2829" s="4" t="s">
        <v>8364</v>
      </c>
      <c r="D2829" s="6">
        <v>9.4119647147798102E-6</v>
      </c>
      <c r="E2829" s="6">
        <v>8.4707312608179903E-6</v>
      </c>
      <c r="F2829" s="6">
        <v>9.9016544209340002E-6</v>
      </c>
      <c r="G2829" s="6">
        <v>9.3660629943429097E-6</v>
      </c>
      <c r="H2829" s="6">
        <v>1.0880214857556599E-5</v>
      </c>
      <c r="I2829" s="6">
        <v>1.11257985144519E-5</v>
      </c>
      <c r="J2829" s="6">
        <v>1.1422816885103199E-5</v>
      </c>
      <c r="K2829" s="6">
        <v>1.2995508377422001E-5</v>
      </c>
      <c r="L2829" s="6">
        <v>1.37251599266269E-5</v>
      </c>
      <c r="M2829" s="6">
        <v>1.3709934297935799E-5</v>
      </c>
      <c r="N2829" s="4" t="b">
        <f>_xlfn.XLOOKUP(Table2[[#This Row],[Protein]],Table3[name],Table3[subloc_assigned],"")&lt;&gt;""</f>
        <v>0</v>
      </c>
      <c r="O2829" s="6" t="str" cm="1">
        <f t="array" ref="O2829">IF(Table2[[#This Row],[modeled?]]," "&amp;_xlfn.TEXTJOIN(" ",FALSE,_xlfn._xlws.FILTER(Table3[subloc_assigned],Table3[name]=Table2[[#This Row],[Protein]],""))&amp;" ","")</f>
        <v/>
      </c>
      <c r="P2829" s="6" t="b">
        <f>OR(ISNUMBER(FIND(" m ",Table2[[#This Row],[loc?]])),ISNUMBER(FIND(" mm ",Table2[[#This Row],[loc?]])))</f>
        <v>0</v>
      </c>
      <c r="Q2829" s="6" t="b">
        <f>AND(OR(ISNUMBER(FIND(" m ",Table2[[#This Row],[loc?]])),ISNUMBER(FIND(" mm ",Table2[[#This Row],[loc?]]))),SUBSTITUTE(SUBSTITUTE(Table2[[#This Row],[loc?]]," m ","")," mm ","")="")</f>
        <v>0</v>
      </c>
      <c r="R2829" s="36" cm="1">
        <f t="array" ref="R2829">AVERAGE(IF(Table2[[#This Row],[Min_aerobic_1]:[Min_aerobic_2]]="NA",0,Table2[[#This Row],[Min_aerobic_1]:[Min_aerobic_2]]))</f>
        <v>8.9413479877989003E-6</v>
      </c>
    </row>
    <row r="2830" spans="1:18" x14ac:dyDescent="0.35">
      <c r="A2830" s="4" t="s">
        <v>8365</v>
      </c>
      <c r="B2830" s="4" t="s">
        <v>8366</v>
      </c>
      <c r="C2830" s="4" t="s">
        <v>8367</v>
      </c>
      <c r="D2830" s="6">
        <v>7.3596853298508502E-6</v>
      </c>
      <c r="E2830" s="6">
        <v>6.2100038107112899E-6</v>
      </c>
      <c r="F2830" s="6">
        <v>8.8391199078170498E-6</v>
      </c>
      <c r="G2830" s="6">
        <v>9.1972759974650305E-6</v>
      </c>
      <c r="H2830" s="6">
        <v>2.0744302298640401E-5</v>
      </c>
      <c r="I2830" s="6">
        <v>2.1035105482829398E-5</v>
      </c>
      <c r="J2830" s="6">
        <v>2.12882744252238E-5</v>
      </c>
      <c r="K2830" s="6">
        <v>2.08318764506177E-5</v>
      </c>
      <c r="L2830" s="6">
        <v>2.3758697361581999E-5</v>
      </c>
      <c r="M2830" s="6">
        <v>2.36388775320435E-5</v>
      </c>
      <c r="N2830" s="4" t="b">
        <f>_xlfn.XLOOKUP(Table2[[#This Row],[Protein]],Table3[name],Table3[subloc_assigned],"")&lt;&gt;""</f>
        <v>0</v>
      </c>
      <c r="O2830" s="6" t="str" cm="1">
        <f t="array" ref="O2830">IF(Table2[[#This Row],[modeled?]]," "&amp;_xlfn.TEXTJOIN(" ",FALSE,_xlfn._xlws.FILTER(Table3[subloc_assigned],Table3[name]=Table2[[#This Row],[Protein]],""))&amp;" ","")</f>
        <v/>
      </c>
      <c r="P2830" s="6" t="b">
        <f>OR(ISNUMBER(FIND(" m ",Table2[[#This Row],[loc?]])),ISNUMBER(FIND(" mm ",Table2[[#This Row],[loc?]])))</f>
        <v>0</v>
      </c>
      <c r="Q2830" s="6" t="b">
        <f>AND(OR(ISNUMBER(FIND(" m ",Table2[[#This Row],[loc?]])),ISNUMBER(FIND(" mm ",Table2[[#This Row],[loc?]]))),SUBSTITUTE(SUBSTITUTE(Table2[[#This Row],[loc?]]," m ","")," mm ","")="")</f>
        <v>0</v>
      </c>
      <c r="R2830" s="36" cm="1">
        <f t="array" ref="R2830">AVERAGE(IF(Table2[[#This Row],[Min_aerobic_1]:[Min_aerobic_2]]="NA",0,Table2[[#This Row],[Min_aerobic_1]:[Min_aerobic_2]]))</f>
        <v>6.7848445702810696E-6</v>
      </c>
    </row>
    <row r="2831" spans="1:18" x14ac:dyDescent="0.35">
      <c r="A2831" s="4" t="s">
        <v>8368</v>
      </c>
      <c r="B2831" s="4" t="s">
        <v>8369</v>
      </c>
      <c r="C2831" s="4" t="s">
        <v>8370</v>
      </c>
      <c r="D2831" s="6">
        <v>5.93326303863661E-6</v>
      </c>
      <c r="E2831" s="6">
        <v>4.5831930914715899E-6</v>
      </c>
      <c r="F2831" s="6">
        <v>6.5811637019744997E-6</v>
      </c>
      <c r="G2831" s="6">
        <v>6.2542225105165604E-6</v>
      </c>
      <c r="H2831" s="6">
        <v>5.79833676736906E-6</v>
      </c>
      <c r="I2831" s="6">
        <v>6.0543936268101002E-6</v>
      </c>
      <c r="J2831" s="6">
        <v>5.8658794501442097E-6</v>
      </c>
      <c r="K2831" s="6">
        <v>6.4690055978273497E-6</v>
      </c>
      <c r="L2831" s="6">
        <v>7.6803619518779707E-6</v>
      </c>
      <c r="M2831" s="6">
        <v>7.6372381921065601E-6</v>
      </c>
      <c r="N2831" s="4" t="b">
        <f>_xlfn.XLOOKUP(Table2[[#This Row],[Protein]],Table3[name],Table3[subloc_assigned],"")&lt;&gt;""</f>
        <v>0</v>
      </c>
      <c r="O2831" s="6" t="str" cm="1">
        <f t="array" ref="O2831">IF(Table2[[#This Row],[modeled?]]," "&amp;_xlfn.TEXTJOIN(" ",FALSE,_xlfn._xlws.FILTER(Table3[subloc_assigned],Table3[name]=Table2[[#This Row],[Protein]],""))&amp;" ","")</f>
        <v/>
      </c>
      <c r="P2831" s="6" t="b">
        <f>OR(ISNUMBER(FIND(" m ",Table2[[#This Row],[loc?]])),ISNUMBER(FIND(" mm ",Table2[[#This Row],[loc?]])))</f>
        <v>0</v>
      </c>
      <c r="Q2831" s="6" t="b">
        <f>AND(OR(ISNUMBER(FIND(" m ",Table2[[#This Row],[loc?]])),ISNUMBER(FIND(" mm ",Table2[[#This Row],[loc?]]))),SUBSTITUTE(SUBSTITUTE(Table2[[#This Row],[loc?]]," m ","")," mm ","")="")</f>
        <v>0</v>
      </c>
      <c r="R2831" s="36" cm="1">
        <f t="array" ref="R2831">AVERAGE(IF(Table2[[#This Row],[Min_aerobic_1]:[Min_aerobic_2]]="NA",0,Table2[[#This Row],[Min_aerobic_1]:[Min_aerobic_2]]))</f>
        <v>5.2582280650541004E-6</v>
      </c>
    </row>
    <row r="2832" spans="1:18" x14ac:dyDescent="0.35">
      <c r="A2832" s="4" t="s">
        <v>8371</v>
      </c>
      <c r="B2832" s="4" t="s">
        <v>8372</v>
      </c>
      <c r="C2832" s="4" t="s">
        <v>8373</v>
      </c>
      <c r="D2832" s="4" t="s">
        <v>19</v>
      </c>
      <c r="E2832" s="4" t="s">
        <v>19</v>
      </c>
      <c r="F2832" s="4" t="s">
        <v>19</v>
      </c>
      <c r="G2832" s="4" t="s">
        <v>19</v>
      </c>
      <c r="H2832" s="6">
        <v>3.25807607842778E-6</v>
      </c>
      <c r="I2832" s="6">
        <v>3.29714740868044E-6</v>
      </c>
      <c r="J2832" s="6">
        <v>3.3001326776549901E-6</v>
      </c>
      <c r="K2832" s="6">
        <v>2.9492256093086399E-6</v>
      </c>
      <c r="L2832" s="6">
        <v>3.3866785414758001E-6</v>
      </c>
      <c r="M2832" s="6">
        <v>3.4909615478732601E-6</v>
      </c>
      <c r="N2832" s="4" t="b">
        <f>_xlfn.XLOOKUP(Table2[[#This Row],[Protein]],Table3[name],Table3[subloc_assigned],"")&lt;&gt;""</f>
        <v>0</v>
      </c>
      <c r="O2832" s="6" t="str" cm="1">
        <f t="array" ref="O2832">IF(Table2[[#This Row],[modeled?]]," "&amp;_xlfn.TEXTJOIN(" ",FALSE,_xlfn._xlws.FILTER(Table3[subloc_assigned],Table3[name]=Table2[[#This Row],[Protein]],""))&amp;" ","")</f>
        <v/>
      </c>
      <c r="P2832" s="6" t="b">
        <f>OR(ISNUMBER(FIND(" m ",Table2[[#This Row],[loc?]])),ISNUMBER(FIND(" mm ",Table2[[#This Row],[loc?]])))</f>
        <v>0</v>
      </c>
      <c r="Q2832" s="6" t="b">
        <f>AND(OR(ISNUMBER(FIND(" m ",Table2[[#This Row],[loc?]])),ISNUMBER(FIND(" mm ",Table2[[#This Row],[loc?]]))),SUBSTITUTE(SUBSTITUTE(Table2[[#This Row],[loc?]]," m ","")," mm ","")="")</f>
        <v>0</v>
      </c>
      <c r="R2832" s="36" cm="1">
        <f t="array" ref="R2832">AVERAGE(IF(Table2[[#This Row],[Min_aerobic_1]:[Min_aerobic_2]]="NA",0,Table2[[#This Row],[Min_aerobic_1]:[Min_aerobic_2]]))</f>
        <v>0</v>
      </c>
    </row>
    <row r="2833" spans="1:18" x14ac:dyDescent="0.35">
      <c r="A2833" s="4" t="s">
        <v>8374</v>
      </c>
      <c r="B2833" s="4" t="s">
        <v>8375</v>
      </c>
      <c r="C2833" s="4" t="s">
        <v>8376</v>
      </c>
      <c r="D2833" s="6">
        <v>3.03069189568272E-6</v>
      </c>
      <c r="E2833" s="6">
        <v>4.1961943063455997E-6</v>
      </c>
      <c r="F2833" s="6">
        <v>1.0143026943691099E-5</v>
      </c>
      <c r="G2833" s="6">
        <v>7.4434008733654903E-6</v>
      </c>
      <c r="H2833" s="6">
        <v>7.7320910586314804E-6</v>
      </c>
      <c r="I2833" s="6">
        <v>8.0169329225178099E-6</v>
      </c>
      <c r="J2833" s="6">
        <v>8.2977603714705403E-6</v>
      </c>
      <c r="K2833" s="6">
        <v>7.7163904423288794E-6</v>
      </c>
      <c r="L2833" s="6">
        <v>8.4357768338429798E-6</v>
      </c>
      <c r="M2833" s="6">
        <v>8.5833809523788094E-6</v>
      </c>
      <c r="N2833" s="4" t="b">
        <f>_xlfn.XLOOKUP(Table2[[#This Row],[Protein]],Table3[name],Table3[subloc_assigned],"")&lt;&gt;""</f>
        <v>0</v>
      </c>
      <c r="O2833" s="6" t="str" cm="1">
        <f t="array" ref="O2833">IF(Table2[[#This Row],[modeled?]]," "&amp;_xlfn.TEXTJOIN(" ",FALSE,_xlfn._xlws.FILTER(Table3[subloc_assigned],Table3[name]=Table2[[#This Row],[Protein]],""))&amp;" ","")</f>
        <v/>
      </c>
      <c r="P2833" s="6" t="b">
        <f>OR(ISNUMBER(FIND(" m ",Table2[[#This Row],[loc?]])),ISNUMBER(FIND(" mm ",Table2[[#This Row],[loc?]])))</f>
        <v>0</v>
      </c>
      <c r="Q2833" s="6" t="b">
        <f>AND(OR(ISNUMBER(FIND(" m ",Table2[[#This Row],[loc?]])),ISNUMBER(FIND(" mm ",Table2[[#This Row],[loc?]]))),SUBSTITUTE(SUBSTITUTE(Table2[[#This Row],[loc?]]," m ","")," mm ","")="")</f>
        <v>0</v>
      </c>
      <c r="R2833" s="36" cm="1">
        <f t="array" ref="R2833">AVERAGE(IF(Table2[[#This Row],[Min_aerobic_1]:[Min_aerobic_2]]="NA",0,Table2[[#This Row],[Min_aerobic_1]:[Min_aerobic_2]]))</f>
        <v>3.6134431010141598E-6</v>
      </c>
    </row>
    <row r="2834" spans="1:18" x14ac:dyDescent="0.35">
      <c r="A2834" s="4" t="s">
        <v>8377</v>
      </c>
      <c r="B2834" s="4" t="s">
        <v>8378</v>
      </c>
      <c r="C2834" s="4" t="s">
        <v>8379</v>
      </c>
      <c r="D2834" s="4" t="s">
        <v>19</v>
      </c>
      <c r="E2834" s="4" t="s">
        <v>19</v>
      </c>
      <c r="F2834" s="4" t="s">
        <v>19</v>
      </c>
      <c r="G2834" s="4" t="s">
        <v>19</v>
      </c>
      <c r="H2834" s="6">
        <v>1.4410415965602299E-5</v>
      </c>
      <c r="I2834" s="6">
        <v>1.6203565766562401E-5</v>
      </c>
      <c r="J2834" s="6">
        <v>1.5858415583678201E-5</v>
      </c>
      <c r="K2834" s="6">
        <v>1.6752092486633899E-5</v>
      </c>
      <c r="L2834" s="6">
        <v>1.7202547178985301E-5</v>
      </c>
      <c r="M2834" s="6">
        <v>1.6740393485910802E-5</v>
      </c>
      <c r="N2834" s="4" t="b">
        <f>_xlfn.XLOOKUP(Table2[[#This Row],[Protein]],Table3[name],Table3[subloc_assigned],"")&lt;&gt;""</f>
        <v>0</v>
      </c>
      <c r="O2834" s="6" t="str" cm="1">
        <f t="array" ref="O2834">IF(Table2[[#This Row],[modeled?]]," "&amp;_xlfn.TEXTJOIN(" ",FALSE,_xlfn._xlws.FILTER(Table3[subloc_assigned],Table3[name]=Table2[[#This Row],[Protein]],""))&amp;" ","")</f>
        <v/>
      </c>
      <c r="P2834" s="6" t="b">
        <f>OR(ISNUMBER(FIND(" m ",Table2[[#This Row],[loc?]])),ISNUMBER(FIND(" mm ",Table2[[#This Row],[loc?]])))</f>
        <v>0</v>
      </c>
      <c r="Q2834" s="6" t="b">
        <f>AND(OR(ISNUMBER(FIND(" m ",Table2[[#This Row],[loc?]])),ISNUMBER(FIND(" mm ",Table2[[#This Row],[loc?]]))),SUBSTITUTE(SUBSTITUTE(Table2[[#This Row],[loc?]]," m ","")," mm ","")="")</f>
        <v>0</v>
      </c>
      <c r="R2834" s="36" cm="1">
        <f t="array" ref="R2834">AVERAGE(IF(Table2[[#This Row],[Min_aerobic_1]:[Min_aerobic_2]]="NA",0,Table2[[#This Row],[Min_aerobic_1]:[Min_aerobic_2]]))</f>
        <v>0</v>
      </c>
    </row>
    <row r="2835" spans="1:18" x14ac:dyDescent="0.35">
      <c r="A2835" s="4" t="s">
        <v>8380</v>
      </c>
      <c r="B2835" s="4" t="s">
        <v>8381</v>
      </c>
      <c r="C2835" s="4" t="s">
        <v>8382</v>
      </c>
      <c r="D2835" s="6">
        <v>6.05122888238879E-6</v>
      </c>
      <c r="E2835" s="6">
        <v>5.3687965422672903E-6</v>
      </c>
      <c r="F2835" s="6">
        <v>6.92681665950726E-6</v>
      </c>
      <c r="G2835" s="6">
        <v>6.9936539460908096E-6</v>
      </c>
      <c r="H2835" s="6">
        <v>4.7134909978373201E-6</v>
      </c>
      <c r="I2835" s="6">
        <v>4.6809022505299901E-6</v>
      </c>
      <c r="J2835" s="6">
        <v>4.9436331446668203E-6</v>
      </c>
      <c r="K2835" s="6">
        <v>4.8791615506472402E-6</v>
      </c>
      <c r="L2835" s="6">
        <v>5.16260711473589E-6</v>
      </c>
      <c r="M2835" s="6">
        <v>5.3953768562467102E-6</v>
      </c>
      <c r="N2835" s="4" t="b">
        <f>_xlfn.XLOOKUP(Table2[[#This Row],[Protein]],Table3[name],Table3[subloc_assigned],"")&lt;&gt;""</f>
        <v>0</v>
      </c>
      <c r="O2835" s="6" t="str" cm="1">
        <f t="array" ref="O2835">IF(Table2[[#This Row],[modeled?]]," "&amp;_xlfn.TEXTJOIN(" ",FALSE,_xlfn._xlws.FILTER(Table3[subloc_assigned],Table3[name]=Table2[[#This Row],[Protein]],""))&amp;" ","")</f>
        <v/>
      </c>
      <c r="P2835" s="6" t="b">
        <f>OR(ISNUMBER(FIND(" m ",Table2[[#This Row],[loc?]])),ISNUMBER(FIND(" mm ",Table2[[#This Row],[loc?]])))</f>
        <v>0</v>
      </c>
      <c r="Q2835" s="6" t="b">
        <f>AND(OR(ISNUMBER(FIND(" m ",Table2[[#This Row],[loc?]])),ISNUMBER(FIND(" mm ",Table2[[#This Row],[loc?]]))),SUBSTITUTE(SUBSTITUTE(Table2[[#This Row],[loc?]]," m ","")," mm ","")="")</f>
        <v>0</v>
      </c>
      <c r="R2835" s="36" cm="1">
        <f t="array" ref="R2835">AVERAGE(IF(Table2[[#This Row],[Min_aerobic_1]:[Min_aerobic_2]]="NA",0,Table2[[#This Row],[Min_aerobic_1]:[Min_aerobic_2]]))</f>
        <v>5.7100127123280397E-6</v>
      </c>
    </row>
    <row r="2836" spans="1:18" x14ac:dyDescent="0.35">
      <c r="A2836" s="4" t="s">
        <v>8383</v>
      </c>
      <c r="B2836" s="4" t="s">
        <v>8384</v>
      </c>
      <c r="C2836" s="4" t="s">
        <v>8385</v>
      </c>
      <c r="D2836" s="6">
        <v>5.2268291208500097E-6</v>
      </c>
      <c r="E2836" s="6">
        <v>5.9237779363232103E-6</v>
      </c>
      <c r="F2836" s="6">
        <v>5.8183154120518802E-6</v>
      </c>
      <c r="G2836" s="6">
        <v>5.7304413671676999E-6</v>
      </c>
      <c r="H2836" s="6">
        <v>4.1827433025271903E-6</v>
      </c>
      <c r="I2836" s="6">
        <v>4.2459650381014103E-6</v>
      </c>
      <c r="J2836" s="6">
        <v>4.41261680429362E-6</v>
      </c>
      <c r="K2836" s="6">
        <v>4.4713531032030303E-6</v>
      </c>
      <c r="L2836" s="6">
        <v>4.6642370331984498E-6</v>
      </c>
      <c r="M2836" s="6">
        <v>4.75009505516709E-6</v>
      </c>
      <c r="N2836" s="4" t="b">
        <f>_xlfn.XLOOKUP(Table2[[#This Row],[Protein]],Table3[name],Table3[subloc_assigned],"")&lt;&gt;""</f>
        <v>0</v>
      </c>
      <c r="O2836" s="6" t="str" cm="1">
        <f t="array" ref="O2836">IF(Table2[[#This Row],[modeled?]]," "&amp;_xlfn.TEXTJOIN(" ",FALSE,_xlfn._xlws.FILTER(Table3[subloc_assigned],Table3[name]=Table2[[#This Row],[Protein]],""))&amp;" ","")</f>
        <v/>
      </c>
      <c r="P2836" s="6" t="b">
        <f>OR(ISNUMBER(FIND(" m ",Table2[[#This Row],[loc?]])),ISNUMBER(FIND(" mm ",Table2[[#This Row],[loc?]])))</f>
        <v>0</v>
      </c>
      <c r="Q2836" s="6" t="b">
        <f>AND(OR(ISNUMBER(FIND(" m ",Table2[[#This Row],[loc?]])),ISNUMBER(FIND(" mm ",Table2[[#This Row],[loc?]]))),SUBSTITUTE(SUBSTITUTE(Table2[[#This Row],[loc?]]," m ","")," mm ","")="")</f>
        <v>0</v>
      </c>
      <c r="R2836" s="36" cm="1">
        <f t="array" ref="R2836">AVERAGE(IF(Table2[[#This Row],[Min_aerobic_1]:[Min_aerobic_2]]="NA",0,Table2[[#This Row],[Min_aerobic_1]:[Min_aerobic_2]]))</f>
        <v>5.57530352858661E-6</v>
      </c>
    </row>
    <row r="2837" spans="1:18" x14ac:dyDescent="0.35">
      <c r="A2837" s="4" t="s">
        <v>8386</v>
      </c>
      <c r="B2837" s="4" t="s">
        <v>8387</v>
      </c>
      <c r="C2837" s="4" t="s">
        <v>8388</v>
      </c>
      <c r="D2837" s="6">
        <v>1.5875759984384401E-5</v>
      </c>
      <c r="E2837" s="6">
        <v>1.3079881609451699E-5</v>
      </c>
      <c r="F2837" s="6">
        <v>1.57079323749325E-5</v>
      </c>
      <c r="G2837" s="6">
        <v>1.6333050665261999E-5</v>
      </c>
      <c r="H2837" s="6">
        <v>2.15879648527713E-5</v>
      </c>
      <c r="I2837" s="6">
        <v>2.1753033248073101E-5</v>
      </c>
      <c r="J2837" s="6">
        <v>2.2515012420315699E-5</v>
      </c>
      <c r="K2837" s="6">
        <v>2.3840917049420399E-5</v>
      </c>
      <c r="L2837" s="6">
        <v>2.4652215727584E-5</v>
      </c>
      <c r="M2837" s="6">
        <v>2.4625593079377302E-5</v>
      </c>
      <c r="N2837" s="4" t="b">
        <f>_xlfn.XLOOKUP(Table2[[#This Row],[Protein]],Table3[name],Table3[subloc_assigned],"")&lt;&gt;""</f>
        <v>0</v>
      </c>
      <c r="O2837" s="6" t="str" cm="1">
        <f t="array" ref="O2837">IF(Table2[[#This Row],[modeled?]]," "&amp;_xlfn.TEXTJOIN(" ",FALSE,_xlfn._xlws.FILTER(Table3[subloc_assigned],Table3[name]=Table2[[#This Row],[Protein]],""))&amp;" ","")</f>
        <v/>
      </c>
      <c r="P2837" s="6" t="b">
        <f>OR(ISNUMBER(FIND(" m ",Table2[[#This Row],[loc?]])),ISNUMBER(FIND(" mm ",Table2[[#This Row],[loc?]])))</f>
        <v>0</v>
      </c>
      <c r="Q2837" s="6" t="b">
        <f>AND(OR(ISNUMBER(FIND(" m ",Table2[[#This Row],[loc?]])),ISNUMBER(FIND(" mm ",Table2[[#This Row],[loc?]]))),SUBSTITUTE(SUBSTITUTE(Table2[[#This Row],[loc?]]," m ","")," mm ","")="")</f>
        <v>0</v>
      </c>
      <c r="R2837" s="36" cm="1">
        <f t="array" ref="R2837">AVERAGE(IF(Table2[[#This Row],[Min_aerobic_1]:[Min_aerobic_2]]="NA",0,Table2[[#This Row],[Min_aerobic_1]:[Min_aerobic_2]]))</f>
        <v>1.447782079691805E-5</v>
      </c>
    </row>
    <row r="2838" spans="1:18" x14ac:dyDescent="0.35">
      <c r="A2838" s="4" t="s">
        <v>8389</v>
      </c>
      <c r="B2838" s="4" t="s">
        <v>8390</v>
      </c>
      <c r="C2838" s="4" t="s">
        <v>8391</v>
      </c>
      <c r="D2838" s="6">
        <v>1.2988460960618E-6</v>
      </c>
      <c r="E2838" s="6">
        <v>1.1555796681531401E-6</v>
      </c>
      <c r="F2838" s="6">
        <v>1.04562804407536E-6</v>
      </c>
      <c r="G2838" s="6">
        <v>1.05428783332434E-6</v>
      </c>
      <c r="H2838" s="6">
        <v>4.1589547480396498E-7</v>
      </c>
      <c r="I2838" s="6">
        <v>4.4988610719300702E-7</v>
      </c>
      <c r="J2838" s="6">
        <v>4.7746046334255E-7</v>
      </c>
      <c r="K2838" s="6">
        <v>4.8560113480019705E-7</v>
      </c>
      <c r="L2838" s="6">
        <v>5.1783685212776899E-7</v>
      </c>
      <c r="M2838" s="6">
        <v>5.1145916902090097E-7</v>
      </c>
      <c r="N2838" s="4" t="b">
        <f>_xlfn.XLOOKUP(Table2[[#This Row],[Protein]],Table3[name],Table3[subloc_assigned],"")&lt;&gt;""</f>
        <v>0</v>
      </c>
      <c r="O2838" s="6" t="str" cm="1">
        <f t="array" ref="O2838">IF(Table2[[#This Row],[modeled?]]," "&amp;_xlfn.TEXTJOIN(" ",FALSE,_xlfn._xlws.FILTER(Table3[subloc_assigned],Table3[name]=Table2[[#This Row],[Protein]],""))&amp;" ","")</f>
        <v/>
      </c>
      <c r="P2838" s="6" t="b">
        <f>OR(ISNUMBER(FIND(" m ",Table2[[#This Row],[loc?]])),ISNUMBER(FIND(" mm ",Table2[[#This Row],[loc?]])))</f>
        <v>0</v>
      </c>
      <c r="Q2838" s="6" t="b">
        <f>AND(OR(ISNUMBER(FIND(" m ",Table2[[#This Row],[loc?]])),ISNUMBER(FIND(" mm ",Table2[[#This Row],[loc?]]))),SUBSTITUTE(SUBSTITUTE(Table2[[#This Row],[loc?]]," m ","")," mm ","")="")</f>
        <v>0</v>
      </c>
      <c r="R2838" s="36" cm="1">
        <f t="array" ref="R2838">AVERAGE(IF(Table2[[#This Row],[Min_aerobic_1]:[Min_aerobic_2]]="NA",0,Table2[[#This Row],[Min_aerobic_1]:[Min_aerobic_2]]))</f>
        <v>1.2272128821074701E-6</v>
      </c>
    </row>
    <row r="2839" spans="1:18" x14ac:dyDescent="0.35">
      <c r="A2839" s="4" t="s">
        <v>8392</v>
      </c>
      <c r="B2839" s="4" t="s">
        <v>8393</v>
      </c>
      <c r="C2839" s="4" t="s">
        <v>8394</v>
      </c>
      <c r="D2839" s="6">
        <v>1.70381800587334E-6</v>
      </c>
      <c r="E2839" s="6">
        <v>1.9170316884497298E-6</v>
      </c>
      <c r="F2839" s="6">
        <v>1.60303792707717E-6</v>
      </c>
      <c r="G2839" s="6">
        <v>1.62411279581363E-6</v>
      </c>
      <c r="H2839" s="6">
        <v>1.34583846902096E-6</v>
      </c>
      <c r="I2839" s="6">
        <v>1.1866931202108299E-6</v>
      </c>
      <c r="J2839" s="6">
        <v>1.4514515300652901E-6</v>
      </c>
      <c r="K2839" s="6">
        <v>1.3601197700141701E-6</v>
      </c>
      <c r="L2839" s="6">
        <v>1.32794312797974E-6</v>
      </c>
      <c r="M2839" s="6">
        <v>1.36282060675735E-6</v>
      </c>
      <c r="N2839" s="4" t="b">
        <f>_xlfn.XLOOKUP(Table2[[#This Row],[Protein]],Table3[name],Table3[subloc_assigned],"")&lt;&gt;""</f>
        <v>0</v>
      </c>
      <c r="O2839" s="6" t="str" cm="1">
        <f t="array" ref="O2839">IF(Table2[[#This Row],[modeled?]]," "&amp;_xlfn.TEXTJOIN(" ",FALSE,_xlfn._xlws.FILTER(Table3[subloc_assigned],Table3[name]=Table2[[#This Row],[Protein]],""))&amp;" ","")</f>
        <v/>
      </c>
      <c r="P2839" s="6" t="b">
        <f>OR(ISNUMBER(FIND(" m ",Table2[[#This Row],[loc?]])),ISNUMBER(FIND(" mm ",Table2[[#This Row],[loc?]])))</f>
        <v>0</v>
      </c>
      <c r="Q2839" s="6" t="b">
        <f>AND(OR(ISNUMBER(FIND(" m ",Table2[[#This Row],[loc?]])),ISNUMBER(FIND(" mm ",Table2[[#This Row],[loc?]]))),SUBSTITUTE(SUBSTITUTE(Table2[[#This Row],[loc?]]," m ","")," mm ","")="")</f>
        <v>0</v>
      </c>
      <c r="R2839" s="36" cm="1">
        <f t="array" ref="R2839">AVERAGE(IF(Table2[[#This Row],[Min_aerobic_1]:[Min_aerobic_2]]="NA",0,Table2[[#This Row],[Min_aerobic_1]:[Min_aerobic_2]]))</f>
        <v>1.8104248471615348E-6</v>
      </c>
    </row>
    <row r="2840" spans="1:18" x14ac:dyDescent="0.35">
      <c r="A2840" s="4" t="s">
        <v>8395</v>
      </c>
      <c r="B2840" s="4" t="s">
        <v>8396</v>
      </c>
      <c r="C2840" s="4" t="s">
        <v>8396</v>
      </c>
      <c r="D2840" s="6">
        <v>2.72100989006957E-5</v>
      </c>
      <c r="E2840" s="6">
        <v>2.6896419103804498E-5</v>
      </c>
      <c r="F2840" s="6">
        <v>2.7938598778647802E-5</v>
      </c>
      <c r="G2840" s="6">
        <v>2.99613081546246E-5</v>
      </c>
      <c r="H2840" s="6">
        <v>3.7037410673153298E-5</v>
      </c>
      <c r="I2840" s="6">
        <v>3.8359719045622601E-5</v>
      </c>
      <c r="J2840" s="6">
        <v>3.9192498430158102E-5</v>
      </c>
      <c r="K2840" s="6">
        <v>3.6645066063585801E-5</v>
      </c>
      <c r="L2840" s="6">
        <v>3.9938801105337303E-5</v>
      </c>
      <c r="M2840" s="6">
        <v>4.0490257146829797E-5</v>
      </c>
      <c r="N2840" s="4" t="b">
        <f>_xlfn.XLOOKUP(Table2[[#This Row],[Protein]],Table3[name],Table3[subloc_assigned],"")&lt;&gt;""</f>
        <v>0</v>
      </c>
      <c r="O2840" s="6" t="str" cm="1">
        <f t="array" ref="O2840">IF(Table2[[#This Row],[modeled?]]," "&amp;_xlfn.TEXTJOIN(" ",FALSE,_xlfn._xlws.FILTER(Table3[subloc_assigned],Table3[name]=Table2[[#This Row],[Protein]],""))&amp;" ","")</f>
        <v/>
      </c>
      <c r="P2840" s="6" t="b">
        <f>OR(ISNUMBER(FIND(" m ",Table2[[#This Row],[loc?]])),ISNUMBER(FIND(" mm ",Table2[[#This Row],[loc?]])))</f>
        <v>0</v>
      </c>
      <c r="Q2840" s="6" t="b">
        <f>AND(OR(ISNUMBER(FIND(" m ",Table2[[#This Row],[loc?]])),ISNUMBER(FIND(" mm ",Table2[[#This Row],[loc?]]))),SUBSTITUTE(SUBSTITUTE(Table2[[#This Row],[loc?]]," m ","")," mm ","")="")</f>
        <v>0</v>
      </c>
      <c r="R2840" s="36" cm="1">
        <f t="array" ref="R2840">AVERAGE(IF(Table2[[#This Row],[Min_aerobic_1]:[Min_aerobic_2]]="NA",0,Table2[[#This Row],[Min_aerobic_1]:[Min_aerobic_2]]))</f>
        <v>2.7053259002250101E-5</v>
      </c>
    </row>
    <row r="2841" spans="1:18" x14ac:dyDescent="0.35">
      <c r="A2841" s="4" t="s">
        <v>8397</v>
      </c>
      <c r="B2841" s="4" t="s">
        <v>8398</v>
      </c>
      <c r="C2841" s="4" t="s">
        <v>8399</v>
      </c>
      <c r="D2841" s="4" t="s">
        <v>19</v>
      </c>
      <c r="E2841" s="4" t="s">
        <v>19</v>
      </c>
      <c r="F2841" s="4" t="s">
        <v>19</v>
      </c>
      <c r="G2841" s="4" t="s">
        <v>19</v>
      </c>
      <c r="H2841" s="6">
        <v>1.0416893399895701E-6</v>
      </c>
      <c r="I2841" s="6">
        <v>1.07495556979471E-6</v>
      </c>
      <c r="J2841" s="6">
        <v>1.2159925876306601E-6</v>
      </c>
      <c r="K2841" s="6">
        <v>1.07937789849464E-6</v>
      </c>
      <c r="L2841" s="6">
        <v>1.2372395835979101E-6</v>
      </c>
      <c r="M2841" s="6">
        <v>1.35064088434022E-6</v>
      </c>
      <c r="N2841" s="4" t="b">
        <f>_xlfn.XLOOKUP(Table2[[#This Row],[Protein]],Table3[name],Table3[subloc_assigned],"")&lt;&gt;""</f>
        <v>0</v>
      </c>
      <c r="O2841" s="6" t="str" cm="1">
        <f t="array" ref="O2841">IF(Table2[[#This Row],[modeled?]]," "&amp;_xlfn.TEXTJOIN(" ",FALSE,_xlfn._xlws.FILTER(Table3[subloc_assigned],Table3[name]=Table2[[#This Row],[Protein]],""))&amp;" ","")</f>
        <v/>
      </c>
      <c r="P2841" s="6" t="b">
        <f>OR(ISNUMBER(FIND(" m ",Table2[[#This Row],[loc?]])),ISNUMBER(FIND(" mm ",Table2[[#This Row],[loc?]])))</f>
        <v>0</v>
      </c>
      <c r="Q2841" s="6" t="b">
        <f>AND(OR(ISNUMBER(FIND(" m ",Table2[[#This Row],[loc?]])),ISNUMBER(FIND(" mm ",Table2[[#This Row],[loc?]]))),SUBSTITUTE(SUBSTITUTE(Table2[[#This Row],[loc?]]," m ","")," mm ","")="")</f>
        <v>0</v>
      </c>
      <c r="R2841" s="36" cm="1">
        <f t="array" ref="R2841">AVERAGE(IF(Table2[[#This Row],[Min_aerobic_1]:[Min_aerobic_2]]="NA",0,Table2[[#This Row],[Min_aerobic_1]:[Min_aerobic_2]]))</f>
        <v>0</v>
      </c>
    </row>
    <row r="2842" spans="1:18" x14ac:dyDescent="0.35">
      <c r="A2842" s="4" t="s">
        <v>8400</v>
      </c>
      <c r="B2842" s="4" t="s">
        <v>8401</v>
      </c>
      <c r="C2842" s="4" t="s">
        <v>8402</v>
      </c>
      <c r="D2842" s="4" t="s">
        <v>19</v>
      </c>
      <c r="E2842" s="4" t="s">
        <v>19</v>
      </c>
      <c r="F2842" s="4" t="s">
        <v>19</v>
      </c>
      <c r="G2842" s="4" t="s">
        <v>19</v>
      </c>
      <c r="H2842" s="6">
        <v>5.9757908104348205E-7</v>
      </c>
      <c r="I2842" s="6">
        <v>5.8110228855311005E-7</v>
      </c>
      <c r="J2842" s="6">
        <v>5.8147221627728499E-7</v>
      </c>
      <c r="K2842" s="6">
        <v>6.7939918371095298E-7</v>
      </c>
      <c r="L2842" s="6">
        <v>7.3833481940995302E-7</v>
      </c>
      <c r="M2842" s="6">
        <v>7.51904386417043E-7</v>
      </c>
      <c r="N2842" s="4" t="b">
        <f>_xlfn.XLOOKUP(Table2[[#This Row],[Protein]],Table3[name],Table3[subloc_assigned],"")&lt;&gt;""</f>
        <v>0</v>
      </c>
      <c r="O2842" s="6" t="str" cm="1">
        <f t="array" ref="O2842">IF(Table2[[#This Row],[modeled?]]," "&amp;_xlfn.TEXTJOIN(" ",FALSE,_xlfn._xlws.FILTER(Table3[subloc_assigned],Table3[name]=Table2[[#This Row],[Protein]],""))&amp;" ","")</f>
        <v/>
      </c>
      <c r="P2842" s="6" t="b">
        <f>OR(ISNUMBER(FIND(" m ",Table2[[#This Row],[loc?]])),ISNUMBER(FIND(" mm ",Table2[[#This Row],[loc?]])))</f>
        <v>0</v>
      </c>
      <c r="Q2842" s="6" t="b">
        <f>AND(OR(ISNUMBER(FIND(" m ",Table2[[#This Row],[loc?]])),ISNUMBER(FIND(" mm ",Table2[[#This Row],[loc?]]))),SUBSTITUTE(SUBSTITUTE(Table2[[#This Row],[loc?]]," m ","")," mm ","")="")</f>
        <v>0</v>
      </c>
      <c r="R2842" s="36" cm="1">
        <f t="array" ref="R2842">AVERAGE(IF(Table2[[#This Row],[Min_aerobic_1]:[Min_aerobic_2]]="NA",0,Table2[[#This Row],[Min_aerobic_1]:[Min_aerobic_2]]))</f>
        <v>0</v>
      </c>
    </row>
    <row r="2843" spans="1:18" x14ac:dyDescent="0.35">
      <c r="A2843" s="4" t="s">
        <v>8403</v>
      </c>
      <c r="B2843" s="4" t="s">
        <v>8404</v>
      </c>
      <c r="C2843" s="4" t="s">
        <v>8405</v>
      </c>
      <c r="D2843" s="6">
        <v>5.2159166266570598E-6</v>
      </c>
      <c r="E2843" s="6">
        <v>4.8344572101005001E-6</v>
      </c>
      <c r="F2843" s="6">
        <v>6.4758981427513999E-6</v>
      </c>
      <c r="G2843" s="6">
        <v>5.9904487395449896E-6</v>
      </c>
      <c r="H2843" s="6">
        <v>7.7693254280879006E-6</v>
      </c>
      <c r="I2843" s="6">
        <v>7.1283899270234702E-6</v>
      </c>
      <c r="J2843" s="6">
        <v>8.6610277581481197E-6</v>
      </c>
      <c r="K2843" s="6">
        <v>8.0809574797140503E-6</v>
      </c>
      <c r="L2843" s="6">
        <v>8.2310422716380701E-6</v>
      </c>
      <c r="M2843" s="6">
        <v>8.5990920104582499E-6</v>
      </c>
      <c r="N2843" s="4" t="b">
        <f>_xlfn.XLOOKUP(Table2[[#This Row],[Protein]],Table3[name],Table3[subloc_assigned],"")&lt;&gt;""</f>
        <v>0</v>
      </c>
      <c r="O2843" s="6" t="str" cm="1">
        <f t="array" ref="O2843">IF(Table2[[#This Row],[modeled?]]," "&amp;_xlfn.TEXTJOIN(" ",FALSE,_xlfn._xlws.FILTER(Table3[subloc_assigned],Table3[name]=Table2[[#This Row],[Protein]],""))&amp;" ","")</f>
        <v/>
      </c>
      <c r="P2843" s="6" t="b">
        <f>OR(ISNUMBER(FIND(" m ",Table2[[#This Row],[loc?]])),ISNUMBER(FIND(" mm ",Table2[[#This Row],[loc?]])))</f>
        <v>0</v>
      </c>
      <c r="Q2843" s="6" t="b">
        <f>AND(OR(ISNUMBER(FIND(" m ",Table2[[#This Row],[loc?]])),ISNUMBER(FIND(" mm ",Table2[[#This Row],[loc?]]))),SUBSTITUTE(SUBSTITUTE(Table2[[#This Row],[loc?]]," m ","")," mm ","")="")</f>
        <v>0</v>
      </c>
      <c r="R2843" s="36" cm="1">
        <f t="array" ref="R2843">AVERAGE(IF(Table2[[#This Row],[Min_aerobic_1]:[Min_aerobic_2]]="NA",0,Table2[[#This Row],[Min_aerobic_1]:[Min_aerobic_2]]))</f>
        <v>5.0251869183787804E-6</v>
      </c>
    </row>
    <row r="2844" spans="1:18" x14ac:dyDescent="0.35">
      <c r="A2844" s="4" t="s">
        <v>8406</v>
      </c>
      <c r="B2844" s="4" t="s">
        <v>8407</v>
      </c>
      <c r="C2844" s="4" t="s">
        <v>8408</v>
      </c>
      <c r="D2844" s="4" t="s">
        <v>19</v>
      </c>
      <c r="E2844" s="4" t="s">
        <v>19</v>
      </c>
      <c r="F2844" s="4" t="s">
        <v>19</v>
      </c>
      <c r="G2844" s="4" t="s">
        <v>19</v>
      </c>
      <c r="H2844" s="6">
        <v>5.2461083602322203E-6</v>
      </c>
      <c r="I2844" s="6">
        <v>5.2399704148704198E-6</v>
      </c>
      <c r="J2844" s="6">
        <v>6.2362362414396001E-6</v>
      </c>
      <c r="K2844" s="6">
        <v>4.5009721961284002E-6</v>
      </c>
      <c r="L2844" s="6">
        <v>5.3287604361485998E-6</v>
      </c>
      <c r="M2844" s="6">
        <v>4.8479700346238503E-6</v>
      </c>
      <c r="N2844" s="4" t="b">
        <f>_xlfn.XLOOKUP(Table2[[#This Row],[Protein]],Table3[name],Table3[subloc_assigned],"")&lt;&gt;""</f>
        <v>0</v>
      </c>
      <c r="O2844" s="6" t="str" cm="1">
        <f t="array" ref="O2844">IF(Table2[[#This Row],[modeled?]]," "&amp;_xlfn.TEXTJOIN(" ",FALSE,_xlfn._xlws.FILTER(Table3[subloc_assigned],Table3[name]=Table2[[#This Row],[Protein]],""))&amp;" ","")</f>
        <v/>
      </c>
      <c r="P2844" s="6" t="b">
        <f>OR(ISNUMBER(FIND(" m ",Table2[[#This Row],[loc?]])),ISNUMBER(FIND(" mm ",Table2[[#This Row],[loc?]])))</f>
        <v>0</v>
      </c>
      <c r="Q2844" s="6" t="b">
        <f>AND(OR(ISNUMBER(FIND(" m ",Table2[[#This Row],[loc?]])),ISNUMBER(FIND(" mm ",Table2[[#This Row],[loc?]]))),SUBSTITUTE(SUBSTITUTE(Table2[[#This Row],[loc?]]," m ","")," mm ","")="")</f>
        <v>0</v>
      </c>
      <c r="R2844" s="36" cm="1">
        <f t="array" ref="R2844">AVERAGE(IF(Table2[[#This Row],[Min_aerobic_1]:[Min_aerobic_2]]="NA",0,Table2[[#This Row],[Min_aerobic_1]:[Min_aerobic_2]]))</f>
        <v>0</v>
      </c>
    </row>
    <row r="2845" spans="1:18" x14ac:dyDescent="0.35">
      <c r="A2845" s="4" t="s">
        <v>8409</v>
      </c>
      <c r="B2845" s="4" t="s">
        <v>8410</v>
      </c>
      <c r="C2845" s="4" t="s">
        <v>8411</v>
      </c>
      <c r="D2845" s="6">
        <v>1.9102929944297499E-5</v>
      </c>
      <c r="E2845" s="6">
        <v>2.4376049601492901E-5</v>
      </c>
      <c r="F2845" s="6">
        <v>2.3758999579932201E-5</v>
      </c>
      <c r="G2845" s="6">
        <v>2.3486776601740999E-5</v>
      </c>
      <c r="H2845" s="6">
        <v>4.5793867658129897E-6</v>
      </c>
      <c r="I2845" s="6">
        <v>4.0275520655871796E-6</v>
      </c>
      <c r="J2845" s="6">
        <v>4.3998280595297404E-6</v>
      </c>
      <c r="K2845" s="6">
        <v>3.8901159311392604E-6</v>
      </c>
      <c r="L2845" s="6">
        <v>4.3349181992435197E-6</v>
      </c>
      <c r="M2845" s="6">
        <v>4.09614869583115E-6</v>
      </c>
      <c r="N2845" s="4" t="b">
        <f>_xlfn.XLOOKUP(Table2[[#This Row],[Protein]],Table3[name],Table3[subloc_assigned],"")&lt;&gt;""</f>
        <v>0</v>
      </c>
      <c r="O2845" s="6" t="str" cm="1">
        <f t="array" ref="O2845">IF(Table2[[#This Row],[modeled?]]," "&amp;_xlfn.TEXTJOIN(" ",FALSE,_xlfn._xlws.FILTER(Table3[subloc_assigned],Table3[name]=Table2[[#This Row],[Protein]],""))&amp;" ","")</f>
        <v/>
      </c>
      <c r="P2845" s="6" t="b">
        <f>OR(ISNUMBER(FIND(" m ",Table2[[#This Row],[loc?]])),ISNUMBER(FIND(" mm ",Table2[[#This Row],[loc?]])))</f>
        <v>0</v>
      </c>
      <c r="Q2845" s="6" t="b">
        <f>AND(OR(ISNUMBER(FIND(" m ",Table2[[#This Row],[loc?]])),ISNUMBER(FIND(" mm ",Table2[[#This Row],[loc?]]))),SUBSTITUTE(SUBSTITUTE(Table2[[#This Row],[loc?]]," m ","")," mm ","")="")</f>
        <v>0</v>
      </c>
      <c r="R2845" s="36" cm="1">
        <f t="array" ref="R2845">AVERAGE(IF(Table2[[#This Row],[Min_aerobic_1]:[Min_aerobic_2]]="NA",0,Table2[[#This Row],[Min_aerobic_1]:[Min_aerobic_2]]))</f>
        <v>2.17394897728952E-5</v>
      </c>
    </row>
    <row r="2846" spans="1:18" x14ac:dyDescent="0.35">
      <c r="A2846" s="4" t="s">
        <v>8412</v>
      </c>
      <c r="B2846" s="4" t="s">
        <v>8413</v>
      </c>
      <c r="C2846" s="4" t="s">
        <v>8414</v>
      </c>
      <c r="D2846" s="6">
        <v>6.5234557373446502E-6</v>
      </c>
      <c r="E2846" s="6">
        <v>8.4240421475850599E-6</v>
      </c>
      <c r="F2846" s="6">
        <v>8.1224716846963093E-6</v>
      </c>
      <c r="G2846" s="6">
        <v>8.1664960563822496E-6</v>
      </c>
      <c r="H2846" s="6">
        <v>3.3243338945624299E-6</v>
      </c>
      <c r="I2846" s="6">
        <v>2.85924393740711E-6</v>
      </c>
      <c r="J2846" s="6">
        <v>3.4157906603879199E-6</v>
      </c>
      <c r="K2846" s="6">
        <v>3.5982307001937E-6</v>
      </c>
      <c r="L2846" s="6">
        <v>4.1170656111822703E-6</v>
      </c>
      <c r="M2846" s="6">
        <v>3.4632836664857101E-6</v>
      </c>
      <c r="N2846" s="4" t="b">
        <f>_xlfn.XLOOKUP(Table2[[#This Row],[Protein]],Table3[name],Table3[subloc_assigned],"")&lt;&gt;""</f>
        <v>1</v>
      </c>
      <c r="O2846" s="6" t="str" cm="1">
        <f t="array" ref="O2846">IF(Table2[[#This Row],[modeled?]]," "&amp;_xlfn.TEXTJOIN(" ",FALSE,_xlfn._xlws.FILTER(Table3[subloc_assigned],Table3[name]=Table2[[#This Row],[Protein]],""))&amp;" ","")</f>
        <v xml:space="preserve"> m </v>
      </c>
      <c r="P2846" s="6" t="b">
        <f>OR(ISNUMBER(FIND(" m ",Table2[[#This Row],[loc?]])),ISNUMBER(FIND(" mm ",Table2[[#This Row],[loc?]])))</f>
        <v>1</v>
      </c>
      <c r="Q2846" s="6" t="b">
        <f>AND(OR(ISNUMBER(FIND(" m ",Table2[[#This Row],[loc?]])),ISNUMBER(FIND(" mm ",Table2[[#This Row],[loc?]]))),SUBSTITUTE(SUBSTITUTE(Table2[[#This Row],[loc?]]," m ","")," mm ","")="")</f>
        <v>1</v>
      </c>
      <c r="R2846" s="36" cm="1">
        <f t="array" ref="R2846">AVERAGE(IF(Table2[[#This Row],[Min_aerobic_1]:[Min_aerobic_2]]="NA",0,Table2[[#This Row],[Min_aerobic_1]:[Min_aerobic_2]]))</f>
        <v>7.4737489424648551E-6</v>
      </c>
    </row>
    <row r="2847" spans="1:18" x14ac:dyDescent="0.35">
      <c r="A2847" s="4" t="s">
        <v>8415</v>
      </c>
      <c r="B2847" s="4" t="s">
        <v>8416</v>
      </c>
      <c r="C2847" s="4" t="s">
        <v>8417</v>
      </c>
      <c r="D2847" s="6">
        <v>1.30774038357185E-6</v>
      </c>
      <c r="E2847" s="6">
        <v>1.5043749897373199E-6</v>
      </c>
      <c r="F2847" s="6">
        <v>1.46850636033282E-6</v>
      </c>
      <c r="G2847" s="6">
        <v>1.31307686410434E-6</v>
      </c>
      <c r="H2847" s="6">
        <v>2.2920110579805199E-6</v>
      </c>
      <c r="I2847" s="6">
        <v>2.4866759626064998E-6</v>
      </c>
      <c r="J2847" s="6">
        <v>2.3647080073742398E-6</v>
      </c>
      <c r="K2847" s="6">
        <v>2.8141454532353501E-6</v>
      </c>
      <c r="L2847" s="6">
        <v>3.0277492825623499E-6</v>
      </c>
      <c r="M2847" s="6">
        <v>3.0105902552797101E-6</v>
      </c>
      <c r="N2847" s="4" t="b">
        <f>_xlfn.XLOOKUP(Table2[[#This Row],[Protein]],Table3[name],Table3[subloc_assigned],"")&lt;&gt;""</f>
        <v>0</v>
      </c>
      <c r="O2847" s="6" t="str" cm="1">
        <f t="array" ref="O2847">IF(Table2[[#This Row],[modeled?]]," "&amp;_xlfn.TEXTJOIN(" ",FALSE,_xlfn._xlws.FILTER(Table3[subloc_assigned],Table3[name]=Table2[[#This Row],[Protein]],""))&amp;" ","")</f>
        <v/>
      </c>
      <c r="P2847" s="6" t="b">
        <f>OR(ISNUMBER(FIND(" m ",Table2[[#This Row],[loc?]])),ISNUMBER(FIND(" mm ",Table2[[#This Row],[loc?]])))</f>
        <v>0</v>
      </c>
      <c r="Q2847" s="6" t="b">
        <f>AND(OR(ISNUMBER(FIND(" m ",Table2[[#This Row],[loc?]])),ISNUMBER(FIND(" mm ",Table2[[#This Row],[loc?]]))),SUBSTITUTE(SUBSTITUTE(Table2[[#This Row],[loc?]]," m ","")," mm ","")="")</f>
        <v>0</v>
      </c>
      <c r="R2847" s="36" cm="1">
        <f t="array" ref="R2847">AVERAGE(IF(Table2[[#This Row],[Min_aerobic_1]:[Min_aerobic_2]]="NA",0,Table2[[#This Row],[Min_aerobic_1]:[Min_aerobic_2]]))</f>
        <v>1.4060576866545849E-6</v>
      </c>
    </row>
    <row r="2848" spans="1:18" x14ac:dyDescent="0.35">
      <c r="A2848" s="4" t="s">
        <v>8418</v>
      </c>
      <c r="B2848" s="4" t="s">
        <v>8419</v>
      </c>
      <c r="C2848" s="4" t="s">
        <v>8420</v>
      </c>
      <c r="D2848" s="6">
        <v>1.38507641666597E-6</v>
      </c>
      <c r="E2848" s="6">
        <v>1.36835400303864E-6</v>
      </c>
      <c r="F2848" s="6">
        <v>1.5117691100269799E-6</v>
      </c>
      <c r="G2848" s="6">
        <v>1.5223295807376699E-6</v>
      </c>
      <c r="H2848" s="6">
        <v>8.7757003568001405E-7</v>
      </c>
      <c r="I2848" s="6">
        <v>8.8842276230488604E-7</v>
      </c>
      <c r="J2848" s="6">
        <v>1.0803279944495801E-6</v>
      </c>
      <c r="K2848" s="6">
        <v>1.04491218531288E-6</v>
      </c>
      <c r="L2848" s="6">
        <v>1.06829274300605E-6</v>
      </c>
      <c r="M2848" s="6">
        <v>1.11685973752413E-6</v>
      </c>
      <c r="N2848" s="4" t="b">
        <f>_xlfn.XLOOKUP(Table2[[#This Row],[Protein]],Table3[name],Table3[subloc_assigned],"")&lt;&gt;""</f>
        <v>0</v>
      </c>
      <c r="O2848" s="6" t="str" cm="1">
        <f t="array" ref="O2848">IF(Table2[[#This Row],[modeled?]]," "&amp;_xlfn.TEXTJOIN(" ",FALSE,_xlfn._xlws.FILTER(Table3[subloc_assigned],Table3[name]=Table2[[#This Row],[Protein]],""))&amp;" ","")</f>
        <v/>
      </c>
      <c r="P2848" s="6" t="b">
        <f>OR(ISNUMBER(FIND(" m ",Table2[[#This Row],[loc?]])),ISNUMBER(FIND(" mm ",Table2[[#This Row],[loc?]])))</f>
        <v>0</v>
      </c>
      <c r="Q2848" s="6" t="b">
        <f>AND(OR(ISNUMBER(FIND(" m ",Table2[[#This Row],[loc?]])),ISNUMBER(FIND(" mm ",Table2[[#This Row],[loc?]]))),SUBSTITUTE(SUBSTITUTE(Table2[[#This Row],[loc?]]," m ","")," mm ","")="")</f>
        <v>0</v>
      </c>
      <c r="R2848" s="36" cm="1">
        <f t="array" ref="R2848">AVERAGE(IF(Table2[[#This Row],[Min_aerobic_1]:[Min_aerobic_2]]="NA",0,Table2[[#This Row],[Min_aerobic_1]:[Min_aerobic_2]]))</f>
        <v>1.376715209852305E-6</v>
      </c>
    </row>
    <row r="2849" spans="1:18" x14ac:dyDescent="0.35">
      <c r="A2849" s="4" t="s">
        <v>8421</v>
      </c>
      <c r="B2849" s="4" t="s">
        <v>8422</v>
      </c>
      <c r="C2849" s="4" t="s">
        <v>8423</v>
      </c>
      <c r="D2849" s="6">
        <v>1.6945232408630499E-5</v>
      </c>
      <c r="E2849" s="6">
        <v>1.24646203354498E-5</v>
      </c>
      <c r="F2849" s="6">
        <v>1.6085866041625701E-5</v>
      </c>
      <c r="G2849" s="6">
        <v>1.5166612222604999E-5</v>
      </c>
      <c r="H2849" s="6">
        <v>3.1913996832293501E-6</v>
      </c>
      <c r="I2849" s="6">
        <v>3.0516615749700201E-6</v>
      </c>
      <c r="J2849" s="6">
        <v>3.6452092348852499E-6</v>
      </c>
      <c r="K2849" s="6">
        <v>3.2829315186107299E-6</v>
      </c>
      <c r="L2849" s="6">
        <v>3.4895140206236401E-6</v>
      </c>
      <c r="M2849" s="6">
        <v>3.4934263994625101E-6</v>
      </c>
      <c r="N2849" s="4" t="b">
        <f>_xlfn.XLOOKUP(Table2[[#This Row],[Protein]],Table3[name],Table3[subloc_assigned],"")&lt;&gt;""</f>
        <v>0</v>
      </c>
      <c r="O2849" s="6" t="str" cm="1">
        <f t="array" ref="O2849">IF(Table2[[#This Row],[modeled?]]," "&amp;_xlfn.TEXTJOIN(" ",FALSE,_xlfn._xlws.FILTER(Table3[subloc_assigned],Table3[name]=Table2[[#This Row],[Protein]],""))&amp;" ","")</f>
        <v/>
      </c>
      <c r="P2849" s="6" t="b">
        <f>OR(ISNUMBER(FIND(" m ",Table2[[#This Row],[loc?]])),ISNUMBER(FIND(" mm ",Table2[[#This Row],[loc?]])))</f>
        <v>0</v>
      </c>
      <c r="Q2849" s="6" t="b">
        <f>AND(OR(ISNUMBER(FIND(" m ",Table2[[#This Row],[loc?]])),ISNUMBER(FIND(" mm ",Table2[[#This Row],[loc?]]))),SUBSTITUTE(SUBSTITUTE(Table2[[#This Row],[loc?]]," m ","")," mm ","")="")</f>
        <v>0</v>
      </c>
      <c r="R2849" s="36" cm="1">
        <f t="array" ref="R2849">AVERAGE(IF(Table2[[#This Row],[Min_aerobic_1]:[Min_aerobic_2]]="NA",0,Table2[[#This Row],[Min_aerobic_1]:[Min_aerobic_2]]))</f>
        <v>1.470492637204015E-5</v>
      </c>
    </row>
    <row r="2850" spans="1:18" x14ac:dyDescent="0.35">
      <c r="A2850" s="4" t="s">
        <v>8424</v>
      </c>
      <c r="B2850" s="4" t="s">
        <v>8425</v>
      </c>
      <c r="C2850" s="4" t="s">
        <v>8426</v>
      </c>
      <c r="D2850" s="6">
        <v>1.5376972004985099E-5</v>
      </c>
      <c r="E2850" s="6">
        <v>1.16266458141188E-5</v>
      </c>
      <c r="F2850" s="6">
        <v>1.5049286139331701E-5</v>
      </c>
      <c r="G2850" s="6">
        <v>1.51815245948416E-5</v>
      </c>
      <c r="H2850" s="6">
        <v>2.1842081270695701E-5</v>
      </c>
      <c r="I2850" s="6">
        <v>2.0980503690307402E-5</v>
      </c>
      <c r="J2850" s="6">
        <v>2.4336028207994699E-5</v>
      </c>
      <c r="K2850" s="6">
        <v>2.1801863106822399E-5</v>
      </c>
      <c r="L2850" s="6">
        <v>2.4163742134151701E-5</v>
      </c>
      <c r="M2850" s="6">
        <v>2.2109862146751402E-5</v>
      </c>
      <c r="N2850" s="4" t="b">
        <f>_xlfn.XLOOKUP(Table2[[#This Row],[Protein]],Table3[name],Table3[subloc_assigned],"")&lt;&gt;""</f>
        <v>0</v>
      </c>
      <c r="O2850" s="6" t="str" cm="1">
        <f t="array" ref="O2850">IF(Table2[[#This Row],[modeled?]]," "&amp;_xlfn.TEXTJOIN(" ",FALSE,_xlfn._xlws.FILTER(Table3[subloc_assigned],Table3[name]=Table2[[#This Row],[Protein]],""))&amp;" ","")</f>
        <v/>
      </c>
      <c r="P2850" s="6" t="b">
        <f>OR(ISNUMBER(FIND(" m ",Table2[[#This Row],[loc?]])),ISNUMBER(FIND(" mm ",Table2[[#This Row],[loc?]])))</f>
        <v>0</v>
      </c>
      <c r="Q2850" s="6" t="b">
        <f>AND(OR(ISNUMBER(FIND(" m ",Table2[[#This Row],[loc?]])),ISNUMBER(FIND(" mm ",Table2[[#This Row],[loc?]]))),SUBSTITUTE(SUBSTITUTE(Table2[[#This Row],[loc?]]," m ","")," mm ","")="")</f>
        <v>0</v>
      </c>
      <c r="R2850" s="36" cm="1">
        <f t="array" ref="R2850">AVERAGE(IF(Table2[[#This Row],[Min_aerobic_1]:[Min_aerobic_2]]="NA",0,Table2[[#This Row],[Min_aerobic_1]:[Min_aerobic_2]]))</f>
        <v>1.350180890955195E-5</v>
      </c>
    </row>
    <row r="2851" spans="1:18" x14ac:dyDescent="0.35">
      <c r="A2851" s="4" t="s">
        <v>8427</v>
      </c>
      <c r="B2851" s="4" t="s">
        <v>8428</v>
      </c>
      <c r="C2851" s="4" t="s">
        <v>8429</v>
      </c>
      <c r="D2851" s="6">
        <v>4.3911086335292302E-5</v>
      </c>
      <c r="E2851" s="6">
        <v>3.5046883220720901E-5</v>
      </c>
      <c r="F2851" s="6">
        <v>5.0799639458907801E-5</v>
      </c>
      <c r="G2851" s="6">
        <v>5.08141687082023E-5</v>
      </c>
      <c r="H2851" s="6">
        <v>2.6801444686690099E-5</v>
      </c>
      <c r="I2851" s="6">
        <v>2.5549775558290101E-5</v>
      </c>
      <c r="J2851" s="6">
        <v>2.6284733150833999E-5</v>
      </c>
      <c r="K2851" s="6">
        <v>3.1066128572489098E-5</v>
      </c>
      <c r="L2851" s="6">
        <v>3.1835047193620799E-5</v>
      </c>
      <c r="M2851" s="6">
        <v>3.1322899944067898E-5</v>
      </c>
      <c r="N2851" s="4" t="b">
        <f>_xlfn.XLOOKUP(Table2[[#This Row],[Protein]],Table3[name],Table3[subloc_assigned],"")&lt;&gt;""</f>
        <v>0</v>
      </c>
      <c r="O2851" s="6" t="str" cm="1">
        <f t="array" ref="O2851">IF(Table2[[#This Row],[modeled?]]," "&amp;_xlfn.TEXTJOIN(" ",FALSE,_xlfn._xlws.FILTER(Table3[subloc_assigned],Table3[name]=Table2[[#This Row],[Protein]],""))&amp;" ","")</f>
        <v/>
      </c>
      <c r="P2851" s="6" t="b">
        <f>OR(ISNUMBER(FIND(" m ",Table2[[#This Row],[loc?]])),ISNUMBER(FIND(" mm ",Table2[[#This Row],[loc?]])))</f>
        <v>0</v>
      </c>
      <c r="Q2851" s="6" t="b">
        <f>AND(OR(ISNUMBER(FIND(" m ",Table2[[#This Row],[loc?]])),ISNUMBER(FIND(" mm ",Table2[[#This Row],[loc?]]))),SUBSTITUTE(SUBSTITUTE(Table2[[#This Row],[loc?]]," m ","")," mm ","")="")</f>
        <v>0</v>
      </c>
      <c r="R2851" s="36" cm="1">
        <f t="array" ref="R2851">AVERAGE(IF(Table2[[#This Row],[Min_aerobic_1]:[Min_aerobic_2]]="NA",0,Table2[[#This Row],[Min_aerobic_1]:[Min_aerobic_2]]))</f>
        <v>3.9478984778006602E-5</v>
      </c>
    </row>
    <row r="2852" spans="1:18" x14ac:dyDescent="0.35">
      <c r="A2852" s="4" t="s">
        <v>8430</v>
      </c>
      <c r="B2852" s="4" t="s">
        <v>8431</v>
      </c>
      <c r="C2852" s="4" t="s">
        <v>8432</v>
      </c>
      <c r="D2852" s="6">
        <v>7.5721630845817198E-6</v>
      </c>
      <c r="E2852" s="6">
        <v>8.0150809812278392E-6</v>
      </c>
      <c r="F2852" s="6">
        <v>8.30165285261787E-6</v>
      </c>
      <c r="G2852" s="6">
        <v>8.7669694994051601E-6</v>
      </c>
      <c r="H2852" s="6">
        <v>7.3732628565959801E-6</v>
      </c>
      <c r="I2852" s="6">
        <v>7.8735274176501392E-6</v>
      </c>
      <c r="J2852" s="6">
        <v>7.6466887325226E-6</v>
      </c>
      <c r="K2852" s="6">
        <v>8.88628989653123E-6</v>
      </c>
      <c r="L2852" s="6">
        <v>9.1475482641212204E-6</v>
      </c>
      <c r="M2852" s="6">
        <v>9.0039930808084608E-6</v>
      </c>
      <c r="N2852" s="4" t="b">
        <f>_xlfn.XLOOKUP(Table2[[#This Row],[Protein]],Table3[name],Table3[subloc_assigned],"")&lt;&gt;""</f>
        <v>0</v>
      </c>
      <c r="O2852" s="6" t="str" cm="1">
        <f t="array" ref="O2852">IF(Table2[[#This Row],[modeled?]]," "&amp;_xlfn.TEXTJOIN(" ",FALSE,_xlfn._xlws.FILTER(Table3[subloc_assigned],Table3[name]=Table2[[#This Row],[Protein]],""))&amp;" ","")</f>
        <v/>
      </c>
      <c r="P2852" s="6" t="b">
        <f>OR(ISNUMBER(FIND(" m ",Table2[[#This Row],[loc?]])),ISNUMBER(FIND(" mm ",Table2[[#This Row],[loc?]])))</f>
        <v>0</v>
      </c>
      <c r="Q2852" s="6" t="b">
        <f>AND(OR(ISNUMBER(FIND(" m ",Table2[[#This Row],[loc?]])),ISNUMBER(FIND(" mm ",Table2[[#This Row],[loc?]]))),SUBSTITUTE(SUBSTITUTE(Table2[[#This Row],[loc?]]," m ","")," mm ","")="")</f>
        <v>0</v>
      </c>
      <c r="R2852" s="36" cm="1">
        <f t="array" ref="R2852">AVERAGE(IF(Table2[[#This Row],[Min_aerobic_1]:[Min_aerobic_2]]="NA",0,Table2[[#This Row],[Min_aerobic_1]:[Min_aerobic_2]]))</f>
        <v>7.7936220329047799E-6</v>
      </c>
    </row>
    <row r="2853" spans="1:18" x14ac:dyDescent="0.35">
      <c r="A2853" s="4" t="s">
        <v>8433</v>
      </c>
      <c r="B2853" s="4" t="s">
        <v>8434</v>
      </c>
      <c r="C2853" s="4" t="s">
        <v>8435</v>
      </c>
      <c r="D2853" s="6">
        <v>1.03752512135111E-5</v>
      </c>
      <c r="E2853" s="6">
        <v>1.1146861856276199E-5</v>
      </c>
      <c r="F2853" s="6">
        <v>1.04339589105142E-5</v>
      </c>
      <c r="G2853" s="6">
        <v>1.0049240939485001E-5</v>
      </c>
      <c r="H2853" s="6">
        <v>6.3853407209610199E-6</v>
      </c>
      <c r="I2853" s="6">
        <v>6.36742983174985E-6</v>
      </c>
      <c r="J2853" s="6">
        <v>6.5823736253789602E-6</v>
      </c>
      <c r="K2853" s="6">
        <v>5.90867769435425E-6</v>
      </c>
      <c r="L2853" s="6">
        <v>6.2617104463820302E-6</v>
      </c>
      <c r="M2853" s="6">
        <v>6.3463306501882299E-6</v>
      </c>
      <c r="N2853" s="4" t="b">
        <f>_xlfn.XLOOKUP(Table2[[#This Row],[Protein]],Table3[name],Table3[subloc_assigned],"")&lt;&gt;""</f>
        <v>0</v>
      </c>
      <c r="O2853" s="6" t="str" cm="1">
        <f t="array" ref="O2853">IF(Table2[[#This Row],[modeled?]]," "&amp;_xlfn.TEXTJOIN(" ",FALSE,_xlfn._xlws.FILTER(Table3[subloc_assigned],Table3[name]=Table2[[#This Row],[Protein]],""))&amp;" ","")</f>
        <v/>
      </c>
      <c r="P2853" s="6" t="b">
        <f>OR(ISNUMBER(FIND(" m ",Table2[[#This Row],[loc?]])),ISNUMBER(FIND(" mm ",Table2[[#This Row],[loc?]])))</f>
        <v>0</v>
      </c>
      <c r="Q2853" s="6" t="b">
        <f>AND(OR(ISNUMBER(FIND(" m ",Table2[[#This Row],[loc?]])),ISNUMBER(FIND(" mm ",Table2[[#This Row],[loc?]]))),SUBSTITUTE(SUBSTITUTE(Table2[[#This Row],[loc?]]," m ","")," mm ","")="")</f>
        <v>0</v>
      </c>
      <c r="R2853" s="36" cm="1">
        <f t="array" ref="R2853">AVERAGE(IF(Table2[[#This Row],[Min_aerobic_1]:[Min_aerobic_2]]="NA",0,Table2[[#This Row],[Min_aerobic_1]:[Min_aerobic_2]]))</f>
        <v>1.076105653489365E-5</v>
      </c>
    </row>
    <row r="2854" spans="1:18" x14ac:dyDescent="0.35">
      <c r="A2854" s="4" t="s">
        <v>8436</v>
      </c>
      <c r="B2854" s="4" t="s">
        <v>8437</v>
      </c>
      <c r="C2854" s="4" t="s">
        <v>8437</v>
      </c>
      <c r="D2854" s="6">
        <v>1.71380967010246E-6</v>
      </c>
      <c r="E2854" s="6">
        <v>1.34462059093389E-6</v>
      </c>
      <c r="F2854" s="6">
        <v>1.83104432818263E-6</v>
      </c>
      <c r="G2854" s="6">
        <v>1.83455590283502E-6</v>
      </c>
      <c r="H2854" s="6">
        <v>8.9558316488605297E-7</v>
      </c>
      <c r="I2854" s="6">
        <v>9.1050456883831704E-7</v>
      </c>
      <c r="J2854" s="6">
        <v>9.5873295680366691E-7</v>
      </c>
      <c r="K2854" s="6">
        <v>8.3385937278369498E-7</v>
      </c>
      <c r="L2854" s="6">
        <v>9.3034007983039005E-7</v>
      </c>
      <c r="M2854" s="6">
        <v>9.6160526880763901E-7</v>
      </c>
      <c r="N2854" s="4" t="b">
        <f>_xlfn.XLOOKUP(Table2[[#This Row],[Protein]],Table3[name],Table3[subloc_assigned],"")&lt;&gt;""</f>
        <v>0</v>
      </c>
      <c r="O2854" s="6" t="str" cm="1">
        <f t="array" ref="O2854">IF(Table2[[#This Row],[modeled?]]," "&amp;_xlfn.TEXTJOIN(" ",FALSE,_xlfn._xlws.FILTER(Table3[subloc_assigned],Table3[name]=Table2[[#This Row],[Protein]],""))&amp;" ","")</f>
        <v/>
      </c>
      <c r="P2854" s="6" t="b">
        <f>OR(ISNUMBER(FIND(" m ",Table2[[#This Row],[loc?]])),ISNUMBER(FIND(" mm ",Table2[[#This Row],[loc?]])))</f>
        <v>0</v>
      </c>
      <c r="Q2854" s="6" t="b">
        <f>AND(OR(ISNUMBER(FIND(" m ",Table2[[#This Row],[loc?]])),ISNUMBER(FIND(" mm ",Table2[[#This Row],[loc?]]))),SUBSTITUTE(SUBSTITUTE(Table2[[#This Row],[loc?]]," m ","")," mm ","")="")</f>
        <v>0</v>
      </c>
      <c r="R2854" s="36" cm="1">
        <f t="array" ref="R2854">AVERAGE(IF(Table2[[#This Row],[Min_aerobic_1]:[Min_aerobic_2]]="NA",0,Table2[[#This Row],[Min_aerobic_1]:[Min_aerobic_2]]))</f>
        <v>1.5292151305181751E-6</v>
      </c>
    </row>
    <row r="2855" spans="1:18" x14ac:dyDescent="0.35">
      <c r="A2855" s="4" t="s">
        <v>8438</v>
      </c>
      <c r="B2855" s="4" t="s">
        <v>8439</v>
      </c>
      <c r="C2855" s="4" t="s">
        <v>8440</v>
      </c>
      <c r="D2855" s="4">
        <v>1.8409495821271199E-4</v>
      </c>
      <c r="E2855" s="4">
        <v>1.6269422705069401E-4</v>
      </c>
      <c r="F2855" s="4">
        <v>2.16485970659292E-4</v>
      </c>
      <c r="G2855" s="4">
        <v>2.1868541460999899E-4</v>
      </c>
      <c r="H2855" s="6">
        <v>6.7242064628511802E-5</v>
      </c>
      <c r="I2855" s="6">
        <v>7.1730363369306195E-5</v>
      </c>
      <c r="J2855" s="6">
        <v>7.2928755429420302E-5</v>
      </c>
      <c r="K2855" s="6">
        <v>8.2465255243318307E-5</v>
      </c>
      <c r="L2855" s="6">
        <v>9.2266194517549001E-5</v>
      </c>
      <c r="M2855" s="6">
        <v>8.9255744457717205E-5</v>
      </c>
      <c r="N2855" s="4" t="b">
        <f>_xlfn.XLOOKUP(Table2[[#This Row],[Protein]],Table3[name],Table3[subloc_assigned],"")&lt;&gt;""</f>
        <v>0</v>
      </c>
      <c r="O2855" s="6" t="str" cm="1">
        <f t="array" ref="O2855">IF(Table2[[#This Row],[modeled?]]," "&amp;_xlfn.TEXTJOIN(" ",FALSE,_xlfn._xlws.FILTER(Table3[subloc_assigned],Table3[name]=Table2[[#This Row],[Protein]],""))&amp;" ","")</f>
        <v/>
      </c>
      <c r="P2855" s="6" t="b">
        <f>OR(ISNUMBER(FIND(" m ",Table2[[#This Row],[loc?]])),ISNUMBER(FIND(" mm ",Table2[[#This Row],[loc?]])))</f>
        <v>0</v>
      </c>
      <c r="Q2855" s="6" t="b">
        <f>AND(OR(ISNUMBER(FIND(" m ",Table2[[#This Row],[loc?]])),ISNUMBER(FIND(" mm ",Table2[[#This Row],[loc?]]))),SUBSTITUTE(SUBSTITUTE(Table2[[#This Row],[loc?]]," m ","")," mm ","")="")</f>
        <v>0</v>
      </c>
      <c r="R2855" s="36" cm="1">
        <f t="array" ref="R2855">AVERAGE(IF(Table2[[#This Row],[Min_aerobic_1]:[Min_aerobic_2]]="NA",0,Table2[[#This Row],[Min_aerobic_1]:[Min_aerobic_2]]))</f>
        <v>1.7339459263170299E-4</v>
      </c>
    </row>
    <row r="2856" spans="1:18" x14ac:dyDescent="0.35">
      <c r="A2856" s="4" t="s">
        <v>8441</v>
      </c>
      <c r="B2856" s="4" t="s">
        <v>8442</v>
      </c>
      <c r="C2856" s="4" t="s">
        <v>8443</v>
      </c>
      <c r="D2856" s="4" t="s">
        <v>19</v>
      </c>
      <c r="E2856" s="4" t="s">
        <v>19</v>
      </c>
      <c r="F2856" s="4" t="s">
        <v>19</v>
      </c>
      <c r="G2856" s="4" t="s">
        <v>19</v>
      </c>
      <c r="H2856" s="6">
        <v>9.1911779244678296E-7</v>
      </c>
      <c r="I2856" s="6">
        <v>9.5767139087226006E-7</v>
      </c>
      <c r="J2856" s="6">
        <v>9.0309331282945497E-7</v>
      </c>
      <c r="K2856" s="6">
        <v>8.5041889940047399E-7</v>
      </c>
      <c r="L2856" s="6">
        <v>1.05303132609704E-6</v>
      </c>
      <c r="M2856" s="6">
        <v>8.9790808186705596E-7</v>
      </c>
      <c r="N2856" s="4" t="b">
        <f>_xlfn.XLOOKUP(Table2[[#This Row],[Protein]],Table3[name],Table3[subloc_assigned],"")&lt;&gt;""</f>
        <v>1</v>
      </c>
      <c r="O2856" s="6" t="str" cm="1">
        <f t="array" ref="O2856">IF(Table2[[#This Row],[modeled?]]," "&amp;_xlfn.TEXTJOIN(" ",FALSE,_xlfn._xlws.FILTER(Table3[subloc_assigned],Table3[name]=Table2[[#This Row],[Protein]],""))&amp;" ","")</f>
        <v xml:space="preserve"> rm </v>
      </c>
      <c r="P2856" s="6" t="b">
        <f>OR(ISNUMBER(FIND(" m ",Table2[[#This Row],[loc?]])),ISNUMBER(FIND(" mm ",Table2[[#This Row],[loc?]])))</f>
        <v>0</v>
      </c>
      <c r="Q2856" s="6" t="b">
        <f>AND(OR(ISNUMBER(FIND(" m ",Table2[[#This Row],[loc?]])),ISNUMBER(FIND(" mm ",Table2[[#This Row],[loc?]]))),SUBSTITUTE(SUBSTITUTE(Table2[[#This Row],[loc?]]," m ","")," mm ","")="")</f>
        <v>0</v>
      </c>
      <c r="R2856" s="36" cm="1">
        <f t="array" ref="R2856">AVERAGE(IF(Table2[[#This Row],[Min_aerobic_1]:[Min_aerobic_2]]="NA",0,Table2[[#This Row],[Min_aerobic_1]:[Min_aerobic_2]]))</f>
        <v>0</v>
      </c>
    </row>
    <row r="2857" spans="1:18" x14ac:dyDescent="0.35">
      <c r="A2857" s="4" t="s">
        <v>8444</v>
      </c>
      <c r="B2857" s="4" t="s">
        <v>8445</v>
      </c>
      <c r="C2857" s="4" t="s">
        <v>8446</v>
      </c>
      <c r="D2857" s="4">
        <v>2.7080310108006903E-4</v>
      </c>
      <c r="E2857" s="4">
        <v>2.7440560822397501E-4</v>
      </c>
      <c r="F2857" s="4">
        <v>3.1392066380571502E-4</v>
      </c>
      <c r="G2857" s="4">
        <v>3.16448417850102E-4</v>
      </c>
      <c r="H2857" s="4">
        <v>2.0659366393272399E-4</v>
      </c>
      <c r="I2857" s="4">
        <v>2.1720921641996501E-4</v>
      </c>
      <c r="J2857" s="4">
        <v>2.13691704346914E-4</v>
      </c>
      <c r="K2857" s="4">
        <v>2.4888500499475202E-4</v>
      </c>
      <c r="L2857" s="4">
        <v>2.5324394779479003E-4</v>
      </c>
      <c r="M2857" s="4">
        <v>2.49113516549199E-4</v>
      </c>
      <c r="N2857" s="4" t="b">
        <f>_xlfn.XLOOKUP(Table2[[#This Row],[Protein]],Table3[name],Table3[subloc_assigned],"")&lt;&gt;""</f>
        <v>0</v>
      </c>
      <c r="O2857" s="6" t="str" cm="1">
        <f t="array" ref="O2857">IF(Table2[[#This Row],[modeled?]]," "&amp;_xlfn.TEXTJOIN(" ",FALSE,_xlfn._xlws.FILTER(Table3[subloc_assigned],Table3[name]=Table2[[#This Row],[Protein]],""))&amp;" ","")</f>
        <v/>
      </c>
      <c r="P2857" s="6" t="b">
        <f>OR(ISNUMBER(FIND(" m ",Table2[[#This Row],[loc?]])),ISNUMBER(FIND(" mm ",Table2[[#This Row],[loc?]])))</f>
        <v>0</v>
      </c>
      <c r="Q2857" s="6" t="b">
        <f>AND(OR(ISNUMBER(FIND(" m ",Table2[[#This Row],[loc?]])),ISNUMBER(FIND(" mm ",Table2[[#This Row],[loc?]]))),SUBSTITUTE(SUBSTITUTE(Table2[[#This Row],[loc?]]," m ","")," mm ","")="")</f>
        <v>0</v>
      </c>
      <c r="R2857" s="36" cm="1">
        <f t="array" ref="R2857">AVERAGE(IF(Table2[[#This Row],[Min_aerobic_1]:[Min_aerobic_2]]="NA",0,Table2[[#This Row],[Min_aerobic_1]:[Min_aerobic_2]]))</f>
        <v>2.7260435465202202E-4</v>
      </c>
    </row>
    <row r="2858" spans="1:18" x14ac:dyDescent="0.35">
      <c r="A2858" s="4" t="s">
        <v>8447</v>
      </c>
      <c r="B2858" s="4" t="s">
        <v>8448</v>
      </c>
      <c r="C2858" s="4" t="s">
        <v>8449</v>
      </c>
      <c r="D2858" s="4">
        <v>2.09344761082637E-4</v>
      </c>
      <c r="E2858" s="4">
        <v>2.07979178284201E-4</v>
      </c>
      <c r="F2858" s="4">
        <v>2.55342566420798E-4</v>
      </c>
      <c r="G2858" s="4">
        <v>2.4107088344576199E-4</v>
      </c>
      <c r="H2858" s="4">
        <v>6.2163535641240398E-4</v>
      </c>
      <c r="I2858" s="4">
        <v>5.9306638702719898E-4</v>
      </c>
      <c r="J2858" s="4">
        <v>5.8069729832023096E-4</v>
      </c>
      <c r="K2858" s="4">
        <v>5.84061687246076E-4</v>
      </c>
      <c r="L2858" s="4">
        <v>6.6137310570131298E-4</v>
      </c>
      <c r="M2858" s="4">
        <v>6.2981595969773105E-4</v>
      </c>
      <c r="N2858" s="4" t="b">
        <f>_xlfn.XLOOKUP(Table2[[#This Row],[Protein]],Table3[name],Table3[subloc_assigned],"")&lt;&gt;""</f>
        <v>0</v>
      </c>
      <c r="O2858" s="6" t="str" cm="1">
        <f t="array" ref="O2858">IF(Table2[[#This Row],[modeled?]]," "&amp;_xlfn.TEXTJOIN(" ",FALSE,_xlfn._xlws.FILTER(Table3[subloc_assigned],Table3[name]=Table2[[#This Row],[Protein]],""))&amp;" ","")</f>
        <v/>
      </c>
      <c r="P2858" s="6" t="b">
        <f>OR(ISNUMBER(FIND(" m ",Table2[[#This Row],[loc?]])),ISNUMBER(FIND(" mm ",Table2[[#This Row],[loc?]])))</f>
        <v>0</v>
      </c>
      <c r="Q2858" s="6" t="b">
        <f>AND(OR(ISNUMBER(FIND(" m ",Table2[[#This Row],[loc?]])),ISNUMBER(FIND(" mm ",Table2[[#This Row],[loc?]]))),SUBSTITUTE(SUBSTITUTE(Table2[[#This Row],[loc?]]," m ","")," mm ","")="")</f>
        <v>0</v>
      </c>
      <c r="R2858" s="36" cm="1">
        <f t="array" ref="R2858">AVERAGE(IF(Table2[[#This Row],[Min_aerobic_1]:[Min_aerobic_2]]="NA",0,Table2[[#This Row],[Min_aerobic_1]:[Min_aerobic_2]]))</f>
        <v>2.08661969683419E-4</v>
      </c>
    </row>
    <row r="2859" spans="1:18" x14ac:dyDescent="0.35">
      <c r="A2859" s="4" t="s">
        <v>8450</v>
      </c>
      <c r="B2859" s="4" t="s">
        <v>8451</v>
      </c>
      <c r="C2859" s="4" t="s">
        <v>8451</v>
      </c>
      <c r="D2859" s="6">
        <v>1.2679390555137699E-5</v>
      </c>
      <c r="E2859" s="6">
        <v>9.9624443771861008E-6</v>
      </c>
      <c r="F2859" s="6">
        <v>1.34111685551436E-5</v>
      </c>
      <c r="G2859" s="6">
        <v>1.34150042951871E-5</v>
      </c>
      <c r="H2859" s="6">
        <v>8.8316865255276098E-6</v>
      </c>
      <c r="I2859" s="6">
        <v>9.0656307626894201E-6</v>
      </c>
      <c r="J2859" s="6">
        <v>8.9078273101060094E-6</v>
      </c>
      <c r="K2859" s="6">
        <v>9.0838137850191392E-6</v>
      </c>
      <c r="L2859" s="6">
        <v>9.8572392544920208E-6</v>
      </c>
      <c r="M2859" s="6">
        <v>9.8794073640017905E-6</v>
      </c>
      <c r="N2859" s="4" t="b">
        <f>_xlfn.XLOOKUP(Table2[[#This Row],[Protein]],Table3[name],Table3[subloc_assigned],"")&lt;&gt;""</f>
        <v>0</v>
      </c>
      <c r="O2859" s="6" t="str" cm="1">
        <f t="array" ref="O2859">IF(Table2[[#This Row],[modeled?]]," "&amp;_xlfn.TEXTJOIN(" ",FALSE,_xlfn._xlws.FILTER(Table3[subloc_assigned],Table3[name]=Table2[[#This Row],[Protein]],""))&amp;" ","")</f>
        <v/>
      </c>
      <c r="P2859" s="6" t="b">
        <f>OR(ISNUMBER(FIND(" m ",Table2[[#This Row],[loc?]])),ISNUMBER(FIND(" mm ",Table2[[#This Row],[loc?]])))</f>
        <v>0</v>
      </c>
      <c r="Q2859" s="6" t="b">
        <f>AND(OR(ISNUMBER(FIND(" m ",Table2[[#This Row],[loc?]])),ISNUMBER(FIND(" mm ",Table2[[#This Row],[loc?]]))),SUBSTITUTE(SUBSTITUTE(Table2[[#This Row],[loc?]]," m ","")," mm ","")="")</f>
        <v>0</v>
      </c>
      <c r="R2859" s="36" cm="1">
        <f t="array" ref="R2859">AVERAGE(IF(Table2[[#This Row],[Min_aerobic_1]:[Min_aerobic_2]]="NA",0,Table2[[#This Row],[Min_aerobic_1]:[Min_aerobic_2]]))</f>
        <v>1.1320917466161901E-5</v>
      </c>
    </row>
    <row r="2860" spans="1:18" x14ac:dyDescent="0.35">
      <c r="A2860" s="4" t="s">
        <v>8452</v>
      </c>
      <c r="B2860" s="4" t="s">
        <v>8453</v>
      </c>
      <c r="C2860" s="4" t="s">
        <v>8454</v>
      </c>
      <c r="D2860" s="6">
        <v>2.8862703033286401E-6</v>
      </c>
      <c r="E2860" s="6">
        <v>2.5069562820924099E-6</v>
      </c>
      <c r="F2860" s="6">
        <v>2.3974103198903599E-6</v>
      </c>
      <c r="G2860" s="6">
        <v>2.4768512107409101E-6</v>
      </c>
      <c r="H2860" s="4" t="s">
        <v>19</v>
      </c>
      <c r="I2860" s="4" t="s">
        <v>19</v>
      </c>
      <c r="J2860" s="4" t="s">
        <v>19</v>
      </c>
      <c r="K2860" s="4" t="s">
        <v>19</v>
      </c>
      <c r="L2860" s="4" t="s">
        <v>19</v>
      </c>
      <c r="M2860" s="4" t="s">
        <v>19</v>
      </c>
      <c r="N2860" s="4" t="b">
        <f>_xlfn.XLOOKUP(Table2[[#This Row],[Protein]],Table3[name],Table3[subloc_assigned],"")&lt;&gt;""</f>
        <v>0</v>
      </c>
      <c r="O2860" s="6" t="str" cm="1">
        <f t="array" ref="O2860">IF(Table2[[#This Row],[modeled?]]," "&amp;_xlfn.TEXTJOIN(" ",FALSE,_xlfn._xlws.FILTER(Table3[subloc_assigned],Table3[name]=Table2[[#This Row],[Protein]],""))&amp;" ","")</f>
        <v/>
      </c>
      <c r="P2860" s="6" t="b">
        <f>OR(ISNUMBER(FIND(" m ",Table2[[#This Row],[loc?]])),ISNUMBER(FIND(" mm ",Table2[[#This Row],[loc?]])))</f>
        <v>0</v>
      </c>
      <c r="Q2860" s="6" t="b">
        <f>AND(OR(ISNUMBER(FIND(" m ",Table2[[#This Row],[loc?]])),ISNUMBER(FIND(" mm ",Table2[[#This Row],[loc?]]))),SUBSTITUTE(SUBSTITUTE(Table2[[#This Row],[loc?]]," m ","")," mm ","")="")</f>
        <v>0</v>
      </c>
      <c r="R2860" s="36" cm="1">
        <f t="array" ref="R2860">AVERAGE(IF(Table2[[#This Row],[Min_aerobic_1]:[Min_aerobic_2]]="NA",0,Table2[[#This Row],[Min_aerobic_1]:[Min_aerobic_2]]))</f>
        <v>2.6966132927105252E-6</v>
      </c>
    </row>
    <row r="2861" spans="1:18" x14ac:dyDescent="0.35">
      <c r="A2861" s="4" t="s">
        <v>8455</v>
      </c>
      <c r="B2861" s="4" t="s">
        <v>8456</v>
      </c>
      <c r="C2861" s="4" t="s">
        <v>8457</v>
      </c>
      <c r="D2861" s="6">
        <v>5.7157626897402101E-5</v>
      </c>
      <c r="E2861" s="6">
        <v>6.0040757001916197E-5</v>
      </c>
      <c r="F2861" s="6">
        <v>6.28677868904309E-5</v>
      </c>
      <c r="G2861" s="6">
        <v>6.3665573561526894E-5</v>
      </c>
      <c r="H2861" s="6">
        <v>4.9021093663688002E-5</v>
      </c>
      <c r="I2861" s="6">
        <v>5.0295921538103699E-5</v>
      </c>
      <c r="J2861" s="6">
        <v>4.98177061423856E-5</v>
      </c>
      <c r="K2861" s="6">
        <v>5.8890488082956498E-5</v>
      </c>
      <c r="L2861" s="6">
        <v>6.1947904730669798E-5</v>
      </c>
      <c r="M2861" s="6">
        <v>6.0519095937476897E-5</v>
      </c>
      <c r="N2861" s="4" t="b">
        <f>_xlfn.XLOOKUP(Table2[[#This Row],[Protein]],Table3[name],Table3[subloc_assigned],"")&lt;&gt;""</f>
        <v>0</v>
      </c>
      <c r="O2861" s="6" t="str" cm="1">
        <f t="array" ref="O2861">IF(Table2[[#This Row],[modeled?]]," "&amp;_xlfn.TEXTJOIN(" ",FALSE,_xlfn._xlws.FILTER(Table3[subloc_assigned],Table3[name]=Table2[[#This Row],[Protein]],""))&amp;" ","")</f>
        <v/>
      </c>
      <c r="P2861" s="6" t="b">
        <f>OR(ISNUMBER(FIND(" m ",Table2[[#This Row],[loc?]])),ISNUMBER(FIND(" mm ",Table2[[#This Row],[loc?]])))</f>
        <v>0</v>
      </c>
      <c r="Q2861" s="6" t="b">
        <f>AND(OR(ISNUMBER(FIND(" m ",Table2[[#This Row],[loc?]])),ISNUMBER(FIND(" mm ",Table2[[#This Row],[loc?]]))),SUBSTITUTE(SUBSTITUTE(Table2[[#This Row],[loc?]]," m ","")," mm ","")="")</f>
        <v>0</v>
      </c>
      <c r="R2861" s="36" cm="1">
        <f t="array" ref="R2861">AVERAGE(IF(Table2[[#This Row],[Min_aerobic_1]:[Min_aerobic_2]]="NA",0,Table2[[#This Row],[Min_aerobic_1]:[Min_aerobic_2]]))</f>
        <v>5.8599191949659149E-5</v>
      </c>
    </row>
    <row r="2862" spans="1:18" x14ac:dyDescent="0.35">
      <c r="A2862" s="4" t="s">
        <v>8458</v>
      </c>
      <c r="B2862" s="4" t="s">
        <v>8459</v>
      </c>
      <c r="C2862" s="4" t="s">
        <v>8459</v>
      </c>
      <c r="D2862" s="6">
        <v>1.1416801715505801E-6</v>
      </c>
      <c r="E2862" s="6">
        <v>9.4861302560834005E-7</v>
      </c>
      <c r="F2862" s="6">
        <v>1.2767908027186099E-6</v>
      </c>
      <c r="G2862" s="6">
        <v>1.2853279091667E-6</v>
      </c>
      <c r="H2862" s="6">
        <v>9.94855078337238E-7</v>
      </c>
      <c r="I2862" s="6">
        <v>1.0157628163292001E-6</v>
      </c>
      <c r="J2862" s="6">
        <v>1.02041508941648E-6</v>
      </c>
      <c r="K2862" s="6">
        <v>1.0302971772530199E-6</v>
      </c>
      <c r="L2862" s="6">
        <v>1.1505943776019701E-6</v>
      </c>
      <c r="M2862" s="6">
        <v>1.08398775930642E-6</v>
      </c>
      <c r="N2862" s="4" t="b">
        <f>_xlfn.XLOOKUP(Table2[[#This Row],[Protein]],Table3[name],Table3[subloc_assigned],"")&lt;&gt;""</f>
        <v>0</v>
      </c>
      <c r="O2862" s="6" t="str" cm="1">
        <f t="array" ref="O2862">IF(Table2[[#This Row],[modeled?]]," "&amp;_xlfn.TEXTJOIN(" ",FALSE,_xlfn._xlws.FILTER(Table3[subloc_assigned],Table3[name]=Table2[[#This Row],[Protein]],""))&amp;" ","")</f>
        <v/>
      </c>
      <c r="P2862" s="6" t="b">
        <f>OR(ISNUMBER(FIND(" m ",Table2[[#This Row],[loc?]])),ISNUMBER(FIND(" mm ",Table2[[#This Row],[loc?]])))</f>
        <v>0</v>
      </c>
      <c r="Q2862" s="6" t="b">
        <f>AND(OR(ISNUMBER(FIND(" m ",Table2[[#This Row],[loc?]])),ISNUMBER(FIND(" mm ",Table2[[#This Row],[loc?]]))),SUBSTITUTE(SUBSTITUTE(Table2[[#This Row],[loc?]]," m ","")," mm ","")="")</f>
        <v>0</v>
      </c>
      <c r="R2862" s="36" cm="1">
        <f t="array" ref="R2862">AVERAGE(IF(Table2[[#This Row],[Min_aerobic_1]:[Min_aerobic_2]]="NA",0,Table2[[#This Row],[Min_aerobic_1]:[Min_aerobic_2]]))</f>
        <v>1.0451465985794601E-6</v>
      </c>
    </row>
    <row r="2863" spans="1:18" x14ac:dyDescent="0.35">
      <c r="A2863" s="4" t="s">
        <v>8460</v>
      </c>
      <c r="B2863" s="4" t="s">
        <v>8461</v>
      </c>
      <c r="C2863" s="4" t="s">
        <v>8462</v>
      </c>
      <c r="D2863" s="6">
        <v>2.3171342326859899E-6</v>
      </c>
      <c r="E2863" s="6">
        <v>2.2937280045543599E-6</v>
      </c>
      <c r="F2863" s="6">
        <v>2.3591824796949298E-6</v>
      </c>
      <c r="G2863" s="6">
        <v>2.4554424182077401E-6</v>
      </c>
      <c r="H2863" s="6">
        <v>1.0655290288787999E-6</v>
      </c>
      <c r="I2863" s="6">
        <v>1.1196297131006101E-6</v>
      </c>
      <c r="J2863" s="6">
        <v>1.19526535585802E-6</v>
      </c>
      <c r="K2863" s="6">
        <v>1.18898051260617E-6</v>
      </c>
      <c r="L2863" s="6">
        <v>1.3328279013812299E-6</v>
      </c>
      <c r="M2863" s="6">
        <v>1.2508920838797099E-6</v>
      </c>
      <c r="N2863" s="4" t="b">
        <f>_xlfn.XLOOKUP(Table2[[#This Row],[Protein]],Table3[name],Table3[subloc_assigned],"")&lt;&gt;""</f>
        <v>0</v>
      </c>
      <c r="O2863" s="6" t="str" cm="1">
        <f t="array" ref="O2863">IF(Table2[[#This Row],[modeled?]]," "&amp;_xlfn.TEXTJOIN(" ",FALSE,_xlfn._xlws.FILTER(Table3[subloc_assigned],Table3[name]=Table2[[#This Row],[Protein]],""))&amp;" ","")</f>
        <v/>
      </c>
      <c r="P2863" s="6" t="b">
        <f>OR(ISNUMBER(FIND(" m ",Table2[[#This Row],[loc?]])),ISNUMBER(FIND(" mm ",Table2[[#This Row],[loc?]])))</f>
        <v>0</v>
      </c>
      <c r="Q2863" s="6" t="b">
        <f>AND(OR(ISNUMBER(FIND(" m ",Table2[[#This Row],[loc?]])),ISNUMBER(FIND(" mm ",Table2[[#This Row],[loc?]]))),SUBSTITUTE(SUBSTITUTE(Table2[[#This Row],[loc?]]," m ","")," mm ","")="")</f>
        <v>0</v>
      </c>
      <c r="R2863" s="36" cm="1">
        <f t="array" ref="R2863">AVERAGE(IF(Table2[[#This Row],[Min_aerobic_1]:[Min_aerobic_2]]="NA",0,Table2[[#This Row],[Min_aerobic_1]:[Min_aerobic_2]]))</f>
        <v>2.3054311186201751E-6</v>
      </c>
    </row>
    <row r="2864" spans="1:18" x14ac:dyDescent="0.35">
      <c r="A2864" s="4" t="s">
        <v>8463</v>
      </c>
      <c r="B2864" s="4" t="s">
        <v>8464</v>
      </c>
      <c r="C2864" s="4" t="s">
        <v>8465</v>
      </c>
      <c r="D2864" s="6">
        <v>1.86374524628289E-5</v>
      </c>
      <c r="E2864" s="6">
        <v>2.0941306008482502E-5</v>
      </c>
      <c r="F2864" s="6">
        <v>2.1582730715260799E-5</v>
      </c>
      <c r="G2864" s="6">
        <v>2.3357527400328501E-5</v>
      </c>
      <c r="H2864" s="6">
        <v>1.4821518502447599E-5</v>
      </c>
      <c r="I2864" s="6">
        <v>1.4722300743588199E-5</v>
      </c>
      <c r="J2864" s="6">
        <v>1.55308711983961E-5</v>
      </c>
      <c r="K2864" s="6">
        <v>1.7617630656451799E-5</v>
      </c>
      <c r="L2864" s="6">
        <v>1.74772350952301E-5</v>
      </c>
      <c r="M2864" s="6">
        <v>1.7785010876158E-5</v>
      </c>
      <c r="N2864" s="4" t="b">
        <f>_xlfn.XLOOKUP(Table2[[#This Row],[Protein]],Table3[name],Table3[subloc_assigned],"")&lt;&gt;""</f>
        <v>0</v>
      </c>
      <c r="O2864" s="6" t="str" cm="1">
        <f t="array" ref="O2864">IF(Table2[[#This Row],[modeled?]]," "&amp;_xlfn.TEXTJOIN(" ",FALSE,_xlfn._xlws.FILTER(Table3[subloc_assigned],Table3[name]=Table2[[#This Row],[Protein]],""))&amp;" ","")</f>
        <v/>
      </c>
      <c r="P2864" s="6" t="b">
        <f>OR(ISNUMBER(FIND(" m ",Table2[[#This Row],[loc?]])),ISNUMBER(FIND(" mm ",Table2[[#This Row],[loc?]])))</f>
        <v>0</v>
      </c>
      <c r="Q2864" s="6" t="b">
        <f>AND(OR(ISNUMBER(FIND(" m ",Table2[[#This Row],[loc?]])),ISNUMBER(FIND(" mm ",Table2[[#This Row],[loc?]]))),SUBSTITUTE(SUBSTITUTE(Table2[[#This Row],[loc?]]," m ","")," mm ","")="")</f>
        <v>0</v>
      </c>
      <c r="R2864" s="36" cm="1">
        <f t="array" ref="R2864">AVERAGE(IF(Table2[[#This Row],[Min_aerobic_1]:[Min_aerobic_2]]="NA",0,Table2[[#This Row],[Min_aerobic_1]:[Min_aerobic_2]]))</f>
        <v>1.9789379235655699E-5</v>
      </c>
    </row>
    <row r="2865" spans="1:18" x14ac:dyDescent="0.35">
      <c r="A2865" s="4" t="s">
        <v>8466</v>
      </c>
      <c r="B2865" s="4" t="s">
        <v>8467</v>
      </c>
      <c r="C2865" s="4" t="s">
        <v>8468</v>
      </c>
      <c r="D2865" s="6">
        <v>3.4477452259815198E-7</v>
      </c>
      <c r="E2865" s="6">
        <v>4.5070516116038099E-7</v>
      </c>
      <c r="F2865" s="6">
        <v>4.8775269601116595E-7</v>
      </c>
      <c r="G2865" s="6">
        <v>6.3744893564340399E-7</v>
      </c>
      <c r="H2865" s="6">
        <v>9.5846257393215302E-8</v>
      </c>
      <c r="I2865" s="6">
        <v>8.4953175035389003E-8</v>
      </c>
      <c r="J2865" s="6">
        <v>9.7669203049477598E-8</v>
      </c>
      <c r="K2865" s="6">
        <v>8.71774756650212E-8</v>
      </c>
      <c r="L2865" s="6">
        <v>9.5887125173139802E-8</v>
      </c>
      <c r="M2865" s="6">
        <v>8.0085639438106703E-8</v>
      </c>
      <c r="N2865" s="4" t="b">
        <f>_xlfn.XLOOKUP(Table2[[#This Row],[Protein]],Table3[name],Table3[subloc_assigned],"")&lt;&gt;""</f>
        <v>0</v>
      </c>
      <c r="O2865" s="6" t="str" cm="1">
        <f t="array" ref="O2865">IF(Table2[[#This Row],[modeled?]]," "&amp;_xlfn.TEXTJOIN(" ",FALSE,_xlfn._xlws.FILTER(Table3[subloc_assigned],Table3[name]=Table2[[#This Row],[Protein]],""))&amp;" ","")</f>
        <v/>
      </c>
      <c r="P2865" s="6" t="b">
        <f>OR(ISNUMBER(FIND(" m ",Table2[[#This Row],[loc?]])),ISNUMBER(FIND(" mm ",Table2[[#This Row],[loc?]])))</f>
        <v>0</v>
      </c>
      <c r="Q2865" s="6" t="b">
        <f>AND(OR(ISNUMBER(FIND(" m ",Table2[[#This Row],[loc?]])),ISNUMBER(FIND(" mm ",Table2[[#This Row],[loc?]]))),SUBSTITUTE(SUBSTITUTE(Table2[[#This Row],[loc?]]," m ","")," mm ","")="")</f>
        <v>0</v>
      </c>
      <c r="R2865" s="36" cm="1">
        <f t="array" ref="R2865">AVERAGE(IF(Table2[[#This Row],[Min_aerobic_1]:[Min_aerobic_2]]="NA",0,Table2[[#This Row],[Min_aerobic_1]:[Min_aerobic_2]]))</f>
        <v>3.9773984187926649E-7</v>
      </c>
    </row>
    <row r="2866" spans="1:18" x14ac:dyDescent="0.35">
      <c r="A2866" s="4" t="s">
        <v>8469</v>
      </c>
      <c r="B2866" s="4" t="s">
        <v>8470</v>
      </c>
      <c r="C2866" s="4" t="s">
        <v>8471</v>
      </c>
      <c r="D2866" s="4">
        <v>1.19934557809594E-4</v>
      </c>
      <c r="E2866" s="4">
        <v>1.0134007719545E-4</v>
      </c>
      <c r="F2866" s="6">
        <v>9.2700863463793999E-5</v>
      </c>
      <c r="G2866" s="6">
        <v>9.8833813935403201E-5</v>
      </c>
      <c r="H2866" s="6">
        <v>6.2742072321126305E-5</v>
      </c>
      <c r="I2866" s="6">
        <v>6.6017861960965198E-5</v>
      </c>
      <c r="J2866" s="6">
        <v>6.8161008802756796E-5</v>
      </c>
      <c r="K2866" s="6">
        <v>7.2997528134362895E-5</v>
      </c>
      <c r="L2866" s="6">
        <v>7.7864063922301804E-5</v>
      </c>
      <c r="M2866" s="6">
        <v>7.8299108114442898E-5</v>
      </c>
      <c r="N2866" s="4" t="b">
        <f>_xlfn.XLOOKUP(Table2[[#This Row],[Protein]],Table3[name],Table3[subloc_assigned],"")&lt;&gt;""</f>
        <v>0</v>
      </c>
      <c r="O2866" s="6" t="str" cm="1">
        <f t="array" ref="O2866">IF(Table2[[#This Row],[modeled?]]," "&amp;_xlfn.TEXTJOIN(" ",FALSE,_xlfn._xlws.FILTER(Table3[subloc_assigned],Table3[name]=Table2[[#This Row],[Protein]],""))&amp;" ","")</f>
        <v/>
      </c>
      <c r="P2866" s="6" t="b">
        <f>OR(ISNUMBER(FIND(" m ",Table2[[#This Row],[loc?]])),ISNUMBER(FIND(" mm ",Table2[[#This Row],[loc?]])))</f>
        <v>0</v>
      </c>
      <c r="Q2866" s="6" t="b">
        <f>AND(OR(ISNUMBER(FIND(" m ",Table2[[#This Row],[loc?]])),ISNUMBER(FIND(" mm ",Table2[[#This Row],[loc?]]))),SUBSTITUTE(SUBSTITUTE(Table2[[#This Row],[loc?]]," m ","")," mm ","")="")</f>
        <v>0</v>
      </c>
      <c r="R2866" s="36" cm="1">
        <f t="array" ref="R2866">AVERAGE(IF(Table2[[#This Row],[Min_aerobic_1]:[Min_aerobic_2]]="NA",0,Table2[[#This Row],[Min_aerobic_1]:[Min_aerobic_2]]))</f>
        <v>1.10637317502522E-4</v>
      </c>
    </row>
    <row r="2867" spans="1:18" x14ac:dyDescent="0.35">
      <c r="A2867" s="4" t="s">
        <v>8472</v>
      </c>
      <c r="B2867" s="4" t="s">
        <v>8473</v>
      </c>
      <c r="C2867" s="4" t="s">
        <v>8474</v>
      </c>
      <c r="D2867" s="6">
        <v>3.8331546598963404E-6</v>
      </c>
      <c r="E2867" s="6">
        <v>3.2268146309063999E-6</v>
      </c>
      <c r="F2867" s="6">
        <v>3.9879924411461799E-6</v>
      </c>
      <c r="G2867" s="6">
        <v>4.0822128215257401E-6</v>
      </c>
      <c r="H2867" s="6">
        <v>1.88329658300241E-6</v>
      </c>
      <c r="I2867" s="6">
        <v>1.7630053997168199E-6</v>
      </c>
      <c r="J2867" s="6">
        <v>1.8687076009033101E-6</v>
      </c>
      <c r="K2867" s="6">
        <v>2.00069714201993E-6</v>
      </c>
      <c r="L2867" s="6">
        <v>2.11692381828466E-6</v>
      </c>
      <c r="M2867" s="6">
        <v>1.9069594334367499E-6</v>
      </c>
      <c r="N2867" s="4" t="b">
        <f>_xlfn.XLOOKUP(Table2[[#This Row],[Protein]],Table3[name],Table3[subloc_assigned],"")&lt;&gt;""</f>
        <v>0</v>
      </c>
      <c r="O2867" s="6" t="str" cm="1">
        <f t="array" ref="O2867">IF(Table2[[#This Row],[modeled?]]," "&amp;_xlfn.TEXTJOIN(" ",FALSE,_xlfn._xlws.FILTER(Table3[subloc_assigned],Table3[name]=Table2[[#This Row],[Protein]],""))&amp;" ","")</f>
        <v/>
      </c>
      <c r="P2867" s="6" t="b">
        <f>OR(ISNUMBER(FIND(" m ",Table2[[#This Row],[loc?]])),ISNUMBER(FIND(" mm ",Table2[[#This Row],[loc?]])))</f>
        <v>0</v>
      </c>
      <c r="Q2867" s="6" t="b">
        <f>AND(OR(ISNUMBER(FIND(" m ",Table2[[#This Row],[loc?]])),ISNUMBER(FIND(" mm ",Table2[[#This Row],[loc?]]))),SUBSTITUTE(SUBSTITUTE(Table2[[#This Row],[loc?]]," m ","")," mm ","")="")</f>
        <v>0</v>
      </c>
      <c r="R2867" s="36" cm="1">
        <f t="array" ref="R2867">AVERAGE(IF(Table2[[#This Row],[Min_aerobic_1]:[Min_aerobic_2]]="NA",0,Table2[[#This Row],[Min_aerobic_1]:[Min_aerobic_2]]))</f>
        <v>3.5299846454013701E-6</v>
      </c>
    </row>
    <row r="2868" spans="1:18" x14ac:dyDescent="0.35">
      <c r="A2868" s="4" t="s">
        <v>8475</v>
      </c>
      <c r="B2868" s="4" t="s">
        <v>8476</v>
      </c>
      <c r="C2868" s="4" t="s">
        <v>8477</v>
      </c>
      <c r="D2868" s="6">
        <v>8.9144997777934008E-6</v>
      </c>
      <c r="E2868" s="6">
        <v>9.0070287313541204E-6</v>
      </c>
      <c r="F2868" s="6">
        <v>1.0087527499254501E-5</v>
      </c>
      <c r="G2868" s="6">
        <v>9.9702886817922697E-6</v>
      </c>
      <c r="H2868" s="6">
        <v>1.5786756370496201E-5</v>
      </c>
      <c r="I2868" s="6">
        <v>1.6279921225870599E-5</v>
      </c>
      <c r="J2868" s="6">
        <v>1.7355572103658802E-5</v>
      </c>
      <c r="K2868" s="6">
        <v>1.36595955300232E-5</v>
      </c>
      <c r="L2868" s="6">
        <v>1.4943904516435001E-5</v>
      </c>
      <c r="M2868" s="6">
        <v>1.5371784475577101E-5</v>
      </c>
      <c r="N2868" s="4" t="b">
        <f>_xlfn.XLOOKUP(Table2[[#This Row],[Protein]],Table3[name],Table3[subloc_assigned],"")&lt;&gt;""</f>
        <v>0</v>
      </c>
      <c r="O2868" s="6" t="str" cm="1">
        <f t="array" ref="O2868">IF(Table2[[#This Row],[modeled?]]," "&amp;_xlfn.TEXTJOIN(" ",FALSE,_xlfn._xlws.FILTER(Table3[subloc_assigned],Table3[name]=Table2[[#This Row],[Protein]],""))&amp;" ","")</f>
        <v/>
      </c>
      <c r="P2868" s="6" t="b">
        <f>OR(ISNUMBER(FIND(" m ",Table2[[#This Row],[loc?]])),ISNUMBER(FIND(" mm ",Table2[[#This Row],[loc?]])))</f>
        <v>0</v>
      </c>
      <c r="Q2868" s="6" t="b">
        <f>AND(OR(ISNUMBER(FIND(" m ",Table2[[#This Row],[loc?]])),ISNUMBER(FIND(" mm ",Table2[[#This Row],[loc?]]))),SUBSTITUTE(SUBSTITUTE(Table2[[#This Row],[loc?]]," m ","")," mm ","")="")</f>
        <v>0</v>
      </c>
      <c r="R2868" s="36" cm="1">
        <f t="array" ref="R2868">AVERAGE(IF(Table2[[#This Row],[Min_aerobic_1]:[Min_aerobic_2]]="NA",0,Table2[[#This Row],[Min_aerobic_1]:[Min_aerobic_2]]))</f>
        <v>8.9607642545737606E-6</v>
      </c>
    </row>
    <row r="2869" spans="1:18" x14ac:dyDescent="0.35">
      <c r="A2869" s="4" t="s">
        <v>8478</v>
      </c>
      <c r="B2869" s="4" t="s">
        <v>8479</v>
      </c>
      <c r="C2869" s="4" t="s">
        <v>8480</v>
      </c>
      <c r="D2869" s="4" t="s">
        <v>19</v>
      </c>
      <c r="E2869" s="4" t="s">
        <v>19</v>
      </c>
      <c r="F2869" s="4" t="s">
        <v>19</v>
      </c>
      <c r="G2869" s="4" t="s">
        <v>19</v>
      </c>
      <c r="H2869" s="6">
        <v>6.5071383264170496E-6</v>
      </c>
      <c r="I2869" s="6">
        <v>6.5609651026640198E-6</v>
      </c>
      <c r="J2869" s="6">
        <v>6.7985786405288798E-6</v>
      </c>
      <c r="K2869" s="6">
        <v>6.9028610767067197E-6</v>
      </c>
      <c r="L2869" s="6">
        <v>7.9725553968871494E-6</v>
      </c>
      <c r="M2869" s="6">
        <v>8.0772352716471307E-6</v>
      </c>
      <c r="N2869" s="4" t="b">
        <f>_xlfn.XLOOKUP(Table2[[#This Row],[Protein]],Table3[name],Table3[subloc_assigned],"")&lt;&gt;""</f>
        <v>0</v>
      </c>
      <c r="O2869" s="6" t="str" cm="1">
        <f t="array" ref="O2869">IF(Table2[[#This Row],[modeled?]]," "&amp;_xlfn.TEXTJOIN(" ",FALSE,_xlfn._xlws.FILTER(Table3[subloc_assigned],Table3[name]=Table2[[#This Row],[Protein]],""))&amp;" ","")</f>
        <v/>
      </c>
      <c r="P2869" s="6" t="b">
        <f>OR(ISNUMBER(FIND(" m ",Table2[[#This Row],[loc?]])),ISNUMBER(FIND(" mm ",Table2[[#This Row],[loc?]])))</f>
        <v>0</v>
      </c>
      <c r="Q2869" s="6" t="b">
        <f>AND(OR(ISNUMBER(FIND(" m ",Table2[[#This Row],[loc?]])),ISNUMBER(FIND(" mm ",Table2[[#This Row],[loc?]]))),SUBSTITUTE(SUBSTITUTE(Table2[[#This Row],[loc?]]," m ","")," mm ","")="")</f>
        <v>0</v>
      </c>
      <c r="R2869" s="36" cm="1">
        <f t="array" ref="R2869">AVERAGE(IF(Table2[[#This Row],[Min_aerobic_1]:[Min_aerobic_2]]="NA",0,Table2[[#This Row],[Min_aerobic_1]:[Min_aerobic_2]]))</f>
        <v>0</v>
      </c>
    </row>
    <row r="2870" spans="1:18" x14ac:dyDescent="0.35">
      <c r="A2870" s="4" t="s">
        <v>8481</v>
      </c>
      <c r="B2870" s="4" t="s">
        <v>8482</v>
      </c>
      <c r="C2870" s="4" t="s">
        <v>8483</v>
      </c>
      <c r="D2870" s="6">
        <v>5.4051311208052399E-6</v>
      </c>
      <c r="E2870" s="6">
        <v>3.80922569743261E-6</v>
      </c>
      <c r="F2870" s="6">
        <v>5.9395055383083903E-6</v>
      </c>
      <c r="G2870" s="6">
        <v>5.1717109732764096E-6</v>
      </c>
      <c r="H2870" s="6">
        <v>8.0600984794725606E-5</v>
      </c>
      <c r="I2870" s="6">
        <v>7.8110729020332704E-5</v>
      </c>
      <c r="J2870" s="6">
        <v>7.9299260990126999E-5</v>
      </c>
      <c r="K2870" s="6">
        <v>8.4206692147205395E-5</v>
      </c>
      <c r="L2870" s="6">
        <v>9.1614282357596906E-5</v>
      </c>
      <c r="M2870" s="6">
        <v>9.42241600982263E-5</v>
      </c>
      <c r="N2870" s="4" t="b">
        <f>_xlfn.XLOOKUP(Table2[[#This Row],[Protein]],Table3[name],Table3[subloc_assigned],"")&lt;&gt;""</f>
        <v>1</v>
      </c>
      <c r="O2870" s="6" t="str" cm="1">
        <f t="array" ref="O2870">IF(Table2[[#This Row],[modeled?]]," "&amp;_xlfn.TEXTJOIN(" ",FALSE,_xlfn._xlws.FILTER(Table3[subloc_assigned],Table3[name]=Table2[[#This Row],[Protein]],""))&amp;" ","")</f>
        <v xml:space="preserve"> en </v>
      </c>
      <c r="P2870" s="6" t="b">
        <f>OR(ISNUMBER(FIND(" m ",Table2[[#This Row],[loc?]])),ISNUMBER(FIND(" mm ",Table2[[#This Row],[loc?]])))</f>
        <v>0</v>
      </c>
      <c r="Q2870" s="6" t="b">
        <f>AND(OR(ISNUMBER(FIND(" m ",Table2[[#This Row],[loc?]])),ISNUMBER(FIND(" mm ",Table2[[#This Row],[loc?]]))),SUBSTITUTE(SUBSTITUTE(Table2[[#This Row],[loc?]]," m ","")," mm ","")="")</f>
        <v>0</v>
      </c>
      <c r="R2870" s="36" cm="1">
        <f t="array" ref="R2870">AVERAGE(IF(Table2[[#This Row],[Min_aerobic_1]:[Min_aerobic_2]]="NA",0,Table2[[#This Row],[Min_aerobic_1]:[Min_aerobic_2]]))</f>
        <v>4.6071784091189247E-6</v>
      </c>
    </row>
    <row r="2871" spans="1:18" x14ac:dyDescent="0.35">
      <c r="A2871" s="4" t="s">
        <v>8484</v>
      </c>
      <c r="B2871" s="4" t="s">
        <v>8485</v>
      </c>
      <c r="C2871" s="4" t="s">
        <v>8486</v>
      </c>
      <c r="D2871" s="6">
        <v>1.2031568060575E-5</v>
      </c>
      <c r="E2871" s="6">
        <v>1.5346362876364399E-5</v>
      </c>
      <c r="F2871" s="6">
        <v>8.6499589707406594E-6</v>
      </c>
      <c r="G2871" s="6">
        <v>8.7026890980038707E-6</v>
      </c>
      <c r="H2871" s="6">
        <v>3.75925523504289E-6</v>
      </c>
      <c r="I2871" s="6">
        <v>3.6473186259248299E-6</v>
      </c>
      <c r="J2871" s="6">
        <v>5.08952791847825E-6</v>
      </c>
      <c r="K2871" s="6">
        <v>3.6520593520566302E-6</v>
      </c>
      <c r="L2871" s="6">
        <v>3.4915450988221E-6</v>
      </c>
      <c r="M2871" s="6">
        <v>4.1878427712398901E-6</v>
      </c>
      <c r="N2871" s="4" t="b">
        <f>_xlfn.XLOOKUP(Table2[[#This Row],[Protein]],Table3[name],Table3[subloc_assigned],"")&lt;&gt;""</f>
        <v>1</v>
      </c>
      <c r="O2871" s="6" t="str" cm="1">
        <f t="array" ref="O2871">IF(Table2[[#This Row],[modeled?]]," "&amp;_xlfn.TEXTJOIN(" ",FALSE,_xlfn._xlws.FILTER(Table3[subloc_assigned],Table3[name]=Table2[[#This Row],[Protein]],""))&amp;" ","")</f>
        <v xml:space="preserve"> c </v>
      </c>
      <c r="P2871" s="6" t="b">
        <f>OR(ISNUMBER(FIND(" m ",Table2[[#This Row],[loc?]])),ISNUMBER(FIND(" mm ",Table2[[#This Row],[loc?]])))</f>
        <v>0</v>
      </c>
      <c r="Q2871" s="6" t="b">
        <f>AND(OR(ISNUMBER(FIND(" m ",Table2[[#This Row],[loc?]])),ISNUMBER(FIND(" mm ",Table2[[#This Row],[loc?]]))),SUBSTITUTE(SUBSTITUTE(Table2[[#This Row],[loc?]]," m ","")," mm ","")="")</f>
        <v>0</v>
      </c>
      <c r="R2871" s="36" cm="1">
        <f t="array" ref="R2871">AVERAGE(IF(Table2[[#This Row],[Min_aerobic_1]:[Min_aerobic_2]]="NA",0,Table2[[#This Row],[Min_aerobic_1]:[Min_aerobic_2]]))</f>
        <v>1.3688965468469699E-5</v>
      </c>
    </row>
    <row r="2872" spans="1:18" x14ac:dyDescent="0.35">
      <c r="A2872" s="4" t="s">
        <v>8487</v>
      </c>
      <c r="B2872" s="4" t="s">
        <v>8488</v>
      </c>
      <c r="C2872" s="4" t="s">
        <v>8489</v>
      </c>
      <c r="D2872" s="4">
        <v>4.6816479459034998E-4</v>
      </c>
      <c r="E2872" s="4">
        <v>4.2720621202386002E-4</v>
      </c>
      <c r="F2872" s="4">
        <v>5.9243385698353498E-4</v>
      </c>
      <c r="G2872" s="4">
        <v>5.8014928971188596E-4</v>
      </c>
      <c r="H2872" s="4">
        <v>3.25971533807996E-4</v>
      </c>
      <c r="I2872" s="4">
        <v>3.3498842075252103E-4</v>
      </c>
      <c r="J2872" s="4">
        <v>3.2331905983863001E-4</v>
      </c>
      <c r="K2872" s="4">
        <v>3.9038403666155999E-4</v>
      </c>
      <c r="L2872" s="4">
        <v>4.0853793652557502E-4</v>
      </c>
      <c r="M2872" s="4">
        <v>4.12500594653829E-4</v>
      </c>
      <c r="N2872" s="4" t="b">
        <f>_xlfn.XLOOKUP(Table2[[#This Row],[Protein]],Table3[name],Table3[subloc_assigned],"")&lt;&gt;""</f>
        <v>0</v>
      </c>
      <c r="O2872" s="6" t="str" cm="1">
        <f t="array" ref="O2872">IF(Table2[[#This Row],[modeled?]]," "&amp;_xlfn.TEXTJOIN(" ",FALSE,_xlfn._xlws.FILTER(Table3[subloc_assigned],Table3[name]=Table2[[#This Row],[Protein]],""))&amp;" ","")</f>
        <v/>
      </c>
      <c r="P2872" s="6" t="b">
        <f>OR(ISNUMBER(FIND(" m ",Table2[[#This Row],[loc?]])),ISNUMBER(FIND(" mm ",Table2[[#This Row],[loc?]])))</f>
        <v>0</v>
      </c>
      <c r="Q2872" s="6" t="b">
        <f>AND(OR(ISNUMBER(FIND(" m ",Table2[[#This Row],[loc?]])),ISNUMBER(FIND(" mm ",Table2[[#This Row],[loc?]]))),SUBSTITUTE(SUBSTITUTE(Table2[[#This Row],[loc?]]," m ","")," mm ","")="")</f>
        <v>0</v>
      </c>
      <c r="R2872" s="36" cm="1">
        <f t="array" ref="R2872">AVERAGE(IF(Table2[[#This Row],[Min_aerobic_1]:[Min_aerobic_2]]="NA",0,Table2[[#This Row],[Min_aerobic_1]:[Min_aerobic_2]]))</f>
        <v>4.47685503307105E-4</v>
      </c>
    </row>
    <row r="2873" spans="1:18" x14ac:dyDescent="0.35">
      <c r="A2873" s="4" t="s">
        <v>8490</v>
      </c>
      <c r="B2873" s="4" t="s">
        <v>8491</v>
      </c>
      <c r="C2873" s="4" t="s">
        <v>8492</v>
      </c>
      <c r="D2873" s="6">
        <v>2.3300518205178801E-5</v>
      </c>
      <c r="E2873" s="6">
        <v>2.1354857172973601E-5</v>
      </c>
      <c r="F2873" s="6">
        <v>2.3992119435775099E-5</v>
      </c>
      <c r="G2873" s="6">
        <v>2.3472110280529298E-5</v>
      </c>
      <c r="H2873" s="6">
        <v>2.5851633070129902E-5</v>
      </c>
      <c r="I2873" s="6">
        <v>2.56254315266442E-5</v>
      </c>
      <c r="J2873" s="6">
        <v>2.5465920346516101E-5</v>
      </c>
      <c r="K2873" s="6">
        <v>2.69359717239598E-5</v>
      </c>
      <c r="L2873" s="6">
        <v>3.0187488929155799E-5</v>
      </c>
      <c r="M2873" s="6">
        <v>2.87775135108963E-5</v>
      </c>
      <c r="N2873" s="4" t="b">
        <f>_xlfn.XLOOKUP(Table2[[#This Row],[Protein]],Table3[name],Table3[subloc_assigned],"")&lt;&gt;""</f>
        <v>0</v>
      </c>
      <c r="O2873" s="6" t="str" cm="1">
        <f t="array" ref="O2873">IF(Table2[[#This Row],[modeled?]]," "&amp;_xlfn.TEXTJOIN(" ",FALSE,_xlfn._xlws.FILTER(Table3[subloc_assigned],Table3[name]=Table2[[#This Row],[Protein]],""))&amp;" ","")</f>
        <v/>
      </c>
      <c r="P2873" s="6" t="b">
        <f>OR(ISNUMBER(FIND(" m ",Table2[[#This Row],[loc?]])),ISNUMBER(FIND(" mm ",Table2[[#This Row],[loc?]])))</f>
        <v>0</v>
      </c>
      <c r="Q2873" s="6" t="b">
        <f>AND(OR(ISNUMBER(FIND(" m ",Table2[[#This Row],[loc?]])),ISNUMBER(FIND(" mm ",Table2[[#This Row],[loc?]]))),SUBSTITUTE(SUBSTITUTE(Table2[[#This Row],[loc?]]," m ","")," mm ","")="")</f>
        <v>0</v>
      </c>
      <c r="R2873" s="36" cm="1">
        <f t="array" ref="R2873">AVERAGE(IF(Table2[[#This Row],[Min_aerobic_1]:[Min_aerobic_2]]="NA",0,Table2[[#This Row],[Min_aerobic_1]:[Min_aerobic_2]]))</f>
        <v>2.2327687689076201E-5</v>
      </c>
    </row>
    <row r="2874" spans="1:18" x14ac:dyDescent="0.35">
      <c r="A2874" s="4" t="s">
        <v>8493</v>
      </c>
      <c r="B2874" s="4" t="s">
        <v>8494</v>
      </c>
      <c r="C2874" s="4" t="s">
        <v>8495</v>
      </c>
      <c r="D2874" s="6">
        <v>3.0498860100910898E-5</v>
      </c>
      <c r="E2874" s="6">
        <v>3.0663924505840902E-5</v>
      </c>
      <c r="F2874" s="6">
        <v>2.7653724905028299E-5</v>
      </c>
      <c r="G2874" s="6">
        <v>2.8347459811670301E-5</v>
      </c>
      <c r="H2874" s="6">
        <v>2.2962464897125101E-5</v>
      </c>
      <c r="I2874" s="6">
        <v>2.30259764552182E-5</v>
      </c>
      <c r="J2874" s="6">
        <v>2.3659190062072598E-5</v>
      </c>
      <c r="K2874" s="6">
        <v>2.2857149794221601E-5</v>
      </c>
      <c r="L2874" s="6">
        <v>2.45376156973134E-5</v>
      </c>
      <c r="M2874" s="6">
        <v>2.41662122451923E-5</v>
      </c>
      <c r="N2874" s="4" t="b">
        <f>_xlfn.XLOOKUP(Table2[[#This Row],[Protein]],Table3[name],Table3[subloc_assigned],"")&lt;&gt;""</f>
        <v>0</v>
      </c>
      <c r="O2874" s="6" t="str" cm="1">
        <f t="array" ref="O2874">IF(Table2[[#This Row],[modeled?]]," "&amp;_xlfn.TEXTJOIN(" ",FALSE,_xlfn._xlws.FILTER(Table3[subloc_assigned],Table3[name]=Table2[[#This Row],[Protein]],""))&amp;" ","")</f>
        <v/>
      </c>
      <c r="P2874" s="6" t="b">
        <f>OR(ISNUMBER(FIND(" m ",Table2[[#This Row],[loc?]])),ISNUMBER(FIND(" mm ",Table2[[#This Row],[loc?]])))</f>
        <v>0</v>
      </c>
      <c r="Q2874" s="6" t="b">
        <f>AND(OR(ISNUMBER(FIND(" m ",Table2[[#This Row],[loc?]])),ISNUMBER(FIND(" mm ",Table2[[#This Row],[loc?]]))),SUBSTITUTE(SUBSTITUTE(Table2[[#This Row],[loc?]]," m ","")," mm ","")="")</f>
        <v>0</v>
      </c>
      <c r="R2874" s="36" cm="1">
        <f t="array" ref="R2874">AVERAGE(IF(Table2[[#This Row],[Min_aerobic_1]:[Min_aerobic_2]]="NA",0,Table2[[#This Row],[Min_aerobic_1]:[Min_aerobic_2]]))</f>
        <v>3.0581392303375899E-5</v>
      </c>
    </row>
    <row r="2875" spans="1:18" x14ac:dyDescent="0.35">
      <c r="A2875" s="4" t="s">
        <v>8496</v>
      </c>
      <c r="B2875" s="4" t="s">
        <v>8497</v>
      </c>
      <c r="C2875" s="4" t="s">
        <v>8498</v>
      </c>
      <c r="D2875" s="6">
        <v>2.4613290798384501E-6</v>
      </c>
      <c r="E2875" s="6">
        <v>2.12358128466143E-6</v>
      </c>
      <c r="F2875" s="6">
        <v>2.7695659308780301E-6</v>
      </c>
      <c r="G2875" s="6">
        <v>2.84171576437624E-6</v>
      </c>
      <c r="H2875" s="6">
        <v>8.1981063780372396E-7</v>
      </c>
      <c r="I2875" s="6">
        <v>8.1459790263771503E-7</v>
      </c>
      <c r="J2875" s="6">
        <v>8.3881281529435001E-7</v>
      </c>
      <c r="K2875" s="6">
        <v>7.5549766037044805E-7</v>
      </c>
      <c r="L2875" s="6">
        <v>8.8372126130784496E-7</v>
      </c>
      <c r="M2875" s="6">
        <v>9.0472130714341199E-7</v>
      </c>
      <c r="N2875" s="4" t="b">
        <f>_xlfn.XLOOKUP(Table2[[#This Row],[Protein]],Table3[name],Table3[subloc_assigned],"")&lt;&gt;""</f>
        <v>0</v>
      </c>
      <c r="O2875" s="6" t="str" cm="1">
        <f t="array" ref="O2875">IF(Table2[[#This Row],[modeled?]]," "&amp;_xlfn.TEXTJOIN(" ",FALSE,_xlfn._xlws.FILTER(Table3[subloc_assigned],Table3[name]=Table2[[#This Row],[Protein]],""))&amp;" ","")</f>
        <v/>
      </c>
      <c r="P2875" s="6" t="b">
        <f>OR(ISNUMBER(FIND(" m ",Table2[[#This Row],[loc?]])),ISNUMBER(FIND(" mm ",Table2[[#This Row],[loc?]])))</f>
        <v>0</v>
      </c>
      <c r="Q2875" s="6" t="b">
        <f>AND(OR(ISNUMBER(FIND(" m ",Table2[[#This Row],[loc?]])),ISNUMBER(FIND(" mm ",Table2[[#This Row],[loc?]]))),SUBSTITUTE(SUBSTITUTE(Table2[[#This Row],[loc?]]," m ","")," mm ","")="")</f>
        <v>0</v>
      </c>
      <c r="R2875" s="36" cm="1">
        <f t="array" ref="R2875">AVERAGE(IF(Table2[[#This Row],[Min_aerobic_1]:[Min_aerobic_2]]="NA",0,Table2[[#This Row],[Min_aerobic_1]:[Min_aerobic_2]]))</f>
        <v>2.2924551822499399E-6</v>
      </c>
    </row>
    <row r="2876" spans="1:18" x14ac:dyDescent="0.35">
      <c r="A2876" s="4" t="s">
        <v>8499</v>
      </c>
      <c r="B2876" s="4" t="s">
        <v>8500</v>
      </c>
      <c r="C2876" s="4" t="s">
        <v>8501</v>
      </c>
      <c r="D2876" s="4" t="s">
        <v>19</v>
      </c>
      <c r="E2876" s="4" t="s">
        <v>19</v>
      </c>
      <c r="F2876" s="4" t="s">
        <v>19</v>
      </c>
      <c r="G2876" s="4" t="s">
        <v>19</v>
      </c>
      <c r="H2876" s="6">
        <v>2.0154523900727998E-6</v>
      </c>
      <c r="I2876" s="6">
        <v>2.0056564416901798E-6</v>
      </c>
      <c r="J2876" s="6">
        <v>2.2171347026691901E-6</v>
      </c>
      <c r="K2876" s="6">
        <v>2.4185383883002301E-6</v>
      </c>
      <c r="L2876" s="6">
        <v>2.3942493957294902E-6</v>
      </c>
      <c r="M2876" s="6">
        <v>2.3349429867017102E-6</v>
      </c>
      <c r="N2876" s="4" t="b">
        <f>_xlfn.XLOOKUP(Table2[[#This Row],[Protein]],Table3[name],Table3[subloc_assigned],"")&lt;&gt;""</f>
        <v>0</v>
      </c>
      <c r="O2876" s="6" t="str" cm="1">
        <f t="array" ref="O2876">IF(Table2[[#This Row],[modeled?]]," "&amp;_xlfn.TEXTJOIN(" ",FALSE,_xlfn._xlws.FILTER(Table3[subloc_assigned],Table3[name]=Table2[[#This Row],[Protein]],""))&amp;" ","")</f>
        <v/>
      </c>
      <c r="P2876" s="6" t="b">
        <f>OR(ISNUMBER(FIND(" m ",Table2[[#This Row],[loc?]])),ISNUMBER(FIND(" mm ",Table2[[#This Row],[loc?]])))</f>
        <v>0</v>
      </c>
      <c r="Q2876" s="6" t="b">
        <f>AND(OR(ISNUMBER(FIND(" m ",Table2[[#This Row],[loc?]])),ISNUMBER(FIND(" mm ",Table2[[#This Row],[loc?]]))),SUBSTITUTE(SUBSTITUTE(Table2[[#This Row],[loc?]]," m ","")," mm ","")="")</f>
        <v>0</v>
      </c>
      <c r="R2876" s="36" cm="1">
        <f t="array" ref="R2876">AVERAGE(IF(Table2[[#This Row],[Min_aerobic_1]:[Min_aerobic_2]]="NA",0,Table2[[#This Row],[Min_aerobic_1]:[Min_aerobic_2]]))</f>
        <v>0</v>
      </c>
    </row>
    <row r="2877" spans="1:18" x14ac:dyDescent="0.35">
      <c r="A2877" s="4" t="s">
        <v>8502</v>
      </c>
      <c r="B2877" s="4" t="s">
        <v>8503</v>
      </c>
      <c r="C2877" s="4" t="s">
        <v>8504</v>
      </c>
      <c r="D2877" s="6">
        <v>1.13359562457106E-5</v>
      </c>
      <c r="E2877" s="6">
        <v>9.3786317675615803E-6</v>
      </c>
      <c r="F2877" s="6">
        <v>1.20369313907569E-5</v>
      </c>
      <c r="G2877" s="6">
        <v>1.1839701182627101E-5</v>
      </c>
      <c r="H2877" s="6">
        <v>1.6237167444664299E-5</v>
      </c>
      <c r="I2877" s="6">
        <v>1.7581103445580399E-5</v>
      </c>
      <c r="J2877" s="6">
        <v>1.73474787082084E-5</v>
      </c>
      <c r="K2877" s="6">
        <v>1.94661209907145E-5</v>
      </c>
      <c r="L2877" s="6">
        <v>2.0150622972055502E-5</v>
      </c>
      <c r="M2877" s="6">
        <v>1.94481840217518E-5</v>
      </c>
      <c r="N2877" s="4" t="b">
        <f>_xlfn.XLOOKUP(Table2[[#This Row],[Protein]],Table3[name],Table3[subloc_assigned],"")&lt;&gt;""</f>
        <v>0</v>
      </c>
      <c r="O2877" s="6" t="str" cm="1">
        <f t="array" ref="O2877">IF(Table2[[#This Row],[modeled?]]," "&amp;_xlfn.TEXTJOIN(" ",FALSE,_xlfn._xlws.FILTER(Table3[subloc_assigned],Table3[name]=Table2[[#This Row],[Protein]],""))&amp;" ","")</f>
        <v/>
      </c>
      <c r="P2877" s="6" t="b">
        <f>OR(ISNUMBER(FIND(" m ",Table2[[#This Row],[loc?]])),ISNUMBER(FIND(" mm ",Table2[[#This Row],[loc?]])))</f>
        <v>0</v>
      </c>
      <c r="Q2877" s="6" t="b">
        <f>AND(OR(ISNUMBER(FIND(" m ",Table2[[#This Row],[loc?]])),ISNUMBER(FIND(" mm ",Table2[[#This Row],[loc?]]))),SUBSTITUTE(SUBSTITUTE(Table2[[#This Row],[loc?]]," m ","")," mm ","")="")</f>
        <v>0</v>
      </c>
      <c r="R2877" s="36" cm="1">
        <f t="array" ref="R2877">AVERAGE(IF(Table2[[#This Row],[Min_aerobic_1]:[Min_aerobic_2]]="NA",0,Table2[[#This Row],[Min_aerobic_1]:[Min_aerobic_2]]))</f>
        <v>1.035729400663609E-5</v>
      </c>
    </row>
    <row r="2878" spans="1:18" x14ac:dyDescent="0.35">
      <c r="A2878" s="4" t="s">
        <v>8505</v>
      </c>
      <c r="B2878" s="4" t="s">
        <v>8506</v>
      </c>
      <c r="C2878" s="4" t="s">
        <v>8506</v>
      </c>
      <c r="D2878" s="6">
        <v>2.5355289149910501E-5</v>
      </c>
      <c r="E2878" s="6">
        <v>2.1019906541741898E-5</v>
      </c>
      <c r="F2878" s="6">
        <v>1.1900940660366201E-5</v>
      </c>
      <c r="G2878" s="6">
        <v>1.2638048277534001E-5</v>
      </c>
      <c r="H2878" s="6">
        <v>1.1200697155937E-5</v>
      </c>
      <c r="I2878" s="6">
        <v>1.20764670012247E-5</v>
      </c>
      <c r="J2878" s="6">
        <v>1.1279624693869401E-5</v>
      </c>
      <c r="K2878" s="6">
        <v>6.4693167865620103E-6</v>
      </c>
      <c r="L2878" s="6">
        <v>6.5162189709608102E-6</v>
      </c>
      <c r="M2878" s="6">
        <v>6.8897552198390903E-6</v>
      </c>
      <c r="N2878" s="4" t="b">
        <f>_xlfn.XLOOKUP(Table2[[#This Row],[Protein]],Table3[name],Table3[subloc_assigned],"")&lt;&gt;""</f>
        <v>0</v>
      </c>
      <c r="O2878" s="6" t="str" cm="1">
        <f t="array" ref="O2878">IF(Table2[[#This Row],[modeled?]]," "&amp;_xlfn.TEXTJOIN(" ",FALSE,_xlfn._xlws.FILTER(Table3[subloc_assigned],Table3[name]=Table2[[#This Row],[Protein]],""))&amp;" ","")</f>
        <v/>
      </c>
      <c r="P2878" s="6" t="b">
        <f>OR(ISNUMBER(FIND(" m ",Table2[[#This Row],[loc?]])),ISNUMBER(FIND(" mm ",Table2[[#This Row],[loc?]])))</f>
        <v>0</v>
      </c>
      <c r="Q2878" s="6" t="b">
        <f>AND(OR(ISNUMBER(FIND(" m ",Table2[[#This Row],[loc?]])),ISNUMBER(FIND(" mm ",Table2[[#This Row],[loc?]]))),SUBSTITUTE(SUBSTITUTE(Table2[[#This Row],[loc?]]," m ","")," mm ","")="")</f>
        <v>0</v>
      </c>
      <c r="R2878" s="36" cm="1">
        <f t="array" ref="R2878">AVERAGE(IF(Table2[[#This Row],[Min_aerobic_1]:[Min_aerobic_2]]="NA",0,Table2[[#This Row],[Min_aerobic_1]:[Min_aerobic_2]]))</f>
        <v>2.31875978458262E-5</v>
      </c>
    </row>
    <row r="2879" spans="1:18" x14ac:dyDescent="0.35">
      <c r="A2879" s="4" t="s">
        <v>8507</v>
      </c>
      <c r="B2879" s="4" t="s">
        <v>8508</v>
      </c>
      <c r="C2879" s="4" t="s">
        <v>8509</v>
      </c>
      <c r="D2879" s="6">
        <v>7.2453565114895601E-6</v>
      </c>
      <c r="E2879" s="6">
        <v>6.7829049831889297E-6</v>
      </c>
      <c r="F2879" s="6">
        <v>7.4735583688912697E-6</v>
      </c>
      <c r="G2879" s="6">
        <v>7.8614829462871499E-6</v>
      </c>
      <c r="H2879" s="6">
        <v>1.6853251835575599E-5</v>
      </c>
      <c r="I2879" s="6">
        <v>1.7159936473125801E-5</v>
      </c>
      <c r="J2879" s="6">
        <v>1.78214652815102E-5</v>
      </c>
      <c r="K2879" s="6">
        <v>1.81904973001823E-5</v>
      </c>
      <c r="L2879" s="6">
        <v>1.8324119557704299E-5</v>
      </c>
      <c r="M2879" s="6">
        <v>1.8506944667136201E-5</v>
      </c>
      <c r="N2879" s="4" t="b">
        <f>_xlfn.XLOOKUP(Table2[[#This Row],[Protein]],Table3[name],Table3[subloc_assigned],"")&lt;&gt;""</f>
        <v>0</v>
      </c>
      <c r="O2879" s="6" t="str" cm="1">
        <f t="array" ref="O2879">IF(Table2[[#This Row],[modeled?]]," "&amp;_xlfn.TEXTJOIN(" ",FALSE,_xlfn._xlws.FILTER(Table3[subloc_assigned],Table3[name]=Table2[[#This Row],[Protein]],""))&amp;" ","")</f>
        <v/>
      </c>
      <c r="P2879" s="6" t="b">
        <f>OR(ISNUMBER(FIND(" m ",Table2[[#This Row],[loc?]])),ISNUMBER(FIND(" mm ",Table2[[#This Row],[loc?]])))</f>
        <v>0</v>
      </c>
      <c r="Q2879" s="6" t="b">
        <f>AND(OR(ISNUMBER(FIND(" m ",Table2[[#This Row],[loc?]])),ISNUMBER(FIND(" mm ",Table2[[#This Row],[loc?]]))),SUBSTITUTE(SUBSTITUTE(Table2[[#This Row],[loc?]]," m ","")," mm ","")="")</f>
        <v>0</v>
      </c>
      <c r="R2879" s="36" cm="1">
        <f t="array" ref="R2879">AVERAGE(IF(Table2[[#This Row],[Min_aerobic_1]:[Min_aerobic_2]]="NA",0,Table2[[#This Row],[Min_aerobic_1]:[Min_aerobic_2]]))</f>
        <v>7.0141307473392445E-6</v>
      </c>
    </row>
    <row r="2880" spans="1:18" x14ac:dyDescent="0.35">
      <c r="A2880" s="4" t="s">
        <v>8510</v>
      </c>
      <c r="B2880" s="4" t="s">
        <v>8511</v>
      </c>
      <c r="C2880" s="4" t="s">
        <v>8512</v>
      </c>
      <c r="D2880" s="6">
        <v>2.0049764085181401E-6</v>
      </c>
      <c r="E2880" s="6">
        <v>1.8804366602705599E-6</v>
      </c>
      <c r="F2880" s="6">
        <v>2.3568690428200998E-6</v>
      </c>
      <c r="G2880" s="6">
        <v>2.0162321568203798E-6</v>
      </c>
      <c r="H2880" s="6">
        <v>3.8105273537919099E-6</v>
      </c>
      <c r="I2880" s="6">
        <v>4.0148171967962899E-6</v>
      </c>
      <c r="J2880" s="6">
        <v>3.9817334310843596E-6</v>
      </c>
      <c r="K2880" s="6">
        <v>4.50509191995761E-6</v>
      </c>
      <c r="L2880" s="6">
        <v>4.8764502007705599E-6</v>
      </c>
      <c r="M2880" s="6">
        <v>4.8127169210092602E-6</v>
      </c>
      <c r="N2880" s="4" t="b">
        <f>_xlfn.XLOOKUP(Table2[[#This Row],[Protein]],Table3[name],Table3[subloc_assigned],"")&lt;&gt;""</f>
        <v>0</v>
      </c>
      <c r="O2880" s="6" t="str" cm="1">
        <f t="array" ref="O2880">IF(Table2[[#This Row],[modeled?]]," "&amp;_xlfn.TEXTJOIN(" ",FALSE,_xlfn._xlws.FILTER(Table3[subloc_assigned],Table3[name]=Table2[[#This Row],[Protein]],""))&amp;" ","")</f>
        <v/>
      </c>
      <c r="P2880" s="6" t="b">
        <f>OR(ISNUMBER(FIND(" m ",Table2[[#This Row],[loc?]])),ISNUMBER(FIND(" mm ",Table2[[#This Row],[loc?]])))</f>
        <v>0</v>
      </c>
      <c r="Q2880" s="6" t="b">
        <f>AND(OR(ISNUMBER(FIND(" m ",Table2[[#This Row],[loc?]])),ISNUMBER(FIND(" mm ",Table2[[#This Row],[loc?]]))),SUBSTITUTE(SUBSTITUTE(Table2[[#This Row],[loc?]]," m ","")," mm ","")="")</f>
        <v>0</v>
      </c>
      <c r="R2880" s="36" cm="1">
        <f t="array" ref="R2880">AVERAGE(IF(Table2[[#This Row],[Min_aerobic_1]:[Min_aerobic_2]]="NA",0,Table2[[#This Row],[Min_aerobic_1]:[Min_aerobic_2]]))</f>
        <v>1.94270653439435E-6</v>
      </c>
    </row>
    <row r="2881" spans="1:18" x14ac:dyDescent="0.35">
      <c r="A2881" s="4" t="s">
        <v>8513</v>
      </c>
      <c r="B2881" s="4" t="s">
        <v>8514</v>
      </c>
      <c r="C2881" s="4" t="s">
        <v>8515</v>
      </c>
      <c r="D2881" s="6">
        <v>3.23020755941813E-7</v>
      </c>
      <c r="E2881" s="6">
        <v>3.5226780710183999E-7</v>
      </c>
      <c r="F2881" s="6">
        <v>3.6276587983091602E-7</v>
      </c>
      <c r="G2881" s="6">
        <v>3.6353831350560303E-7</v>
      </c>
      <c r="H2881" s="6">
        <v>5.6503954597186398E-7</v>
      </c>
      <c r="I2881" s="6">
        <v>5.5750344528778904E-7</v>
      </c>
      <c r="J2881" s="6">
        <v>5.9027149243163096E-7</v>
      </c>
      <c r="K2881" s="6">
        <v>6.9471452111058697E-7</v>
      </c>
      <c r="L2881" s="6">
        <v>7.1659535499008403E-7</v>
      </c>
      <c r="M2881" s="6">
        <v>6.93374910394748E-7</v>
      </c>
      <c r="N2881" s="4" t="b">
        <f>_xlfn.XLOOKUP(Table2[[#This Row],[Protein]],Table3[name],Table3[subloc_assigned],"")&lt;&gt;""</f>
        <v>0</v>
      </c>
      <c r="O2881" s="6" t="str" cm="1">
        <f t="array" ref="O2881">IF(Table2[[#This Row],[modeled?]]," "&amp;_xlfn.TEXTJOIN(" ",FALSE,_xlfn._xlws.FILTER(Table3[subloc_assigned],Table3[name]=Table2[[#This Row],[Protein]],""))&amp;" ","")</f>
        <v/>
      </c>
      <c r="P2881" s="6" t="b">
        <f>OR(ISNUMBER(FIND(" m ",Table2[[#This Row],[loc?]])),ISNUMBER(FIND(" mm ",Table2[[#This Row],[loc?]])))</f>
        <v>0</v>
      </c>
      <c r="Q2881" s="6" t="b">
        <f>AND(OR(ISNUMBER(FIND(" m ",Table2[[#This Row],[loc?]])),ISNUMBER(FIND(" mm ",Table2[[#This Row],[loc?]]))),SUBSTITUTE(SUBSTITUTE(Table2[[#This Row],[loc?]]," m ","")," mm ","")="")</f>
        <v>0</v>
      </c>
      <c r="R2881" s="36" cm="1">
        <f t="array" ref="R2881">AVERAGE(IF(Table2[[#This Row],[Min_aerobic_1]:[Min_aerobic_2]]="NA",0,Table2[[#This Row],[Min_aerobic_1]:[Min_aerobic_2]]))</f>
        <v>3.3764428152182647E-7</v>
      </c>
    </row>
    <row r="2882" spans="1:18" x14ac:dyDescent="0.35">
      <c r="A2882" s="4" t="s">
        <v>8516</v>
      </c>
      <c r="B2882" s="4" t="s">
        <v>8517</v>
      </c>
      <c r="C2882" s="4" t="s">
        <v>8518</v>
      </c>
      <c r="D2882" s="6">
        <v>3.2868776146305E-5</v>
      </c>
      <c r="E2882" s="6">
        <v>3.2737670092354199E-5</v>
      </c>
      <c r="F2882" s="6">
        <v>3.8755461085100098E-5</v>
      </c>
      <c r="G2882" s="6">
        <v>3.7290245525605398E-5</v>
      </c>
      <c r="H2882" s="6">
        <v>3.13397303727675E-5</v>
      </c>
      <c r="I2882" s="6">
        <v>3.1219562704614899E-5</v>
      </c>
      <c r="J2882" s="6">
        <v>3.3046219692189098E-5</v>
      </c>
      <c r="K2882" s="6">
        <v>3.6667098003210798E-5</v>
      </c>
      <c r="L2882" s="6">
        <v>3.8433386692648201E-5</v>
      </c>
      <c r="M2882" s="6">
        <v>3.8272898251798601E-5</v>
      </c>
      <c r="N2882" s="4" t="b">
        <f>_xlfn.XLOOKUP(Table2[[#This Row],[Protein]],Table3[name],Table3[subloc_assigned],"")&lt;&gt;""</f>
        <v>0</v>
      </c>
      <c r="O2882" s="6" t="str" cm="1">
        <f t="array" ref="O2882">IF(Table2[[#This Row],[modeled?]]," "&amp;_xlfn.TEXTJOIN(" ",FALSE,_xlfn._xlws.FILTER(Table3[subloc_assigned],Table3[name]=Table2[[#This Row],[Protein]],""))&amp;" ","")</f>
        <v/>
      </c>
      <c r="P2882" s="6" t="b">
        <f>OR(ISNUMBER(FIND(" m ",Table2[[#This Row],[loc?]])),ISNUMBER(FIND(" mm ",Table2[[#This Row],[loc?]])))</f>
        <v>0</v>
      </c>
      <c r="Q2882" s="6" t="b">
        <f>AND(OR(ISNUMBER(FIND(" m ",Table2[[#This Row],[loc?]])),ISNUMBER(FIND(" mm ",Table2[[#This Row],[loc?]]))),SUBSTITUTE(SUBSTITUTE(Table2[[#This Row],[loc?]]," m ","")," mm ","")="")</f>
        <v>0</v>
      </c>
      <c r="R2882" s="36" cm="1">
        <f t="array" ref="R2882">AVERAGE(IF(Table2[[#This Row],[Min_aerobic_1]:[Min_aerobic_2]]="NA",0,Table2[[#This Row],[Min_aerobic_1]:[Min_aerobic_2]]))</f>
        <v>3.2803223119329603E-5</v>
      </c>
    </row>
    <row r="2883" spans="1:18" x14ac:dyDescent="0.35">
      <c r="A2883" s="4" t="s">
        <v>8519</v>
      </c>
      <c r="B2883" s="4" t="s">
        <v>8520</v>
      </c>
      <c r="C2883" s="4" t="s">
        <v>8521</v>
      </c>
      <c r="D2883" s="6">
        <v>7.0947783405468403E-6</v>
      </c>
      <c r="E2883" s="6">
        <v>5.4614056748427698E-6</v>
      </c>
      <c r="F2883" s="6">
        <v>7.2809005273982901E-6</v>
      </c>
      <c r="G2883" s="6">
        <v>7.2242492107032904E-6</v>
      </c>
      <c r="H2883" s="6">
        <v>8.9740750019319002E-6</v>
      </c>
      <c r="I2883" s="6">
        <v>9.1112890199423102E-6</v>
      </c>
      <c r="J2883" s="6">
        <v>9.4151239470184005E-6</v>
      </c>
      <c r="K2883" s="6">
        <v>1.0536995045163801E-5</v>
      </c>
      <c r="L2883" s="6">
        <v>1.09695097454941E-5</v>
      </c>
      <c r="M2883" s="6">
        <v>1.0759190139863999E-5</v>
      </c>
      <c r="N2883" s="4" t="b">
        <f>_xlfn.XLOOKUP(Table2[[#This Row],[Protein]],Table3[name],Table3[subloc_assigned],"")&lt;&gt;""</f>
        <v>1</v>
      </c>
      <c r="O2883" s="6" t="str" cm="1">
        <f t="array" ref="O2883">IF(Table2[[#This Row],[modeled?]]," "&amp;_xlfn.TEXTJOIN(" ",FALSE,_xlfn._xlws.FILTER(Table3[subloc_assigned],Table3[name]=Table2[[#This Row],[Protein]],""))&amp;" ","")</f>
        <v xml:space="preserve"> c </v>
      </c>
      <c r="P2883" s="6" t="b">
        <f>OR(ISNUMBER(FIND(" m ",Table2[[#This Row],[loc?]])),ISNUMBER(FIND(" mm ",Table2[[#This Row],[loc?]])))</f>
        <v>0</v>
      </c>
      <c r="Q2883" s="6" t="b">
        <f>AND(OR(ISNUMBER(FIND(" m ",Table2[[#This Row],[loc?]])),ISNUMBER(FIND(" mm ",Table2[[#This Row],[loc?]]))),SUBSTITUTE(SUBSTITUTE(Table2[[#This Row],[loc?]]," m ","")," mm ","")="")</f>
        <v>0</v>
      </c>
      <c r="R2883" s="36" cm="1">
        <f t="array" ref="R2883">AVERAGE(IF(Table2[[#This Row],[Min_aerobic_1]:[Min_aerobic_2]]="NA",0,Table2[[#This Row],[Min_aerobic_1]:[Min_aerobic_2]]))</f>
        <v>6.2780920076948046E-6</v>
      </c>
    </row>
    <row r="2884" spans="1:18" x14ac:dyDescent="0.35">
      <c r="A2884" s="4" t="s">
        <v>8522</v>
      </c>
      <c r="B2884" s="4" t="s">
        <v>8523</v>
      </c>
      <c r="C2884" s="4" t="s">
        <v>8524</v>
      </c>
      <c r="D2884" s="6">
        <v>3.83361976182531E-6</v>
      </c>
      <c r="E2884" s="6">
        <v>3.3333238108274598E-6</v>
      </c>
      <c r="F2884" s="6">
        <v>4.5431408502236602E-6</v>
      </c>
      <c r="G2884" s="6">
        <v>4.6137519922019302E-6</v>
      </c>
      <c r="H2884" s="6">
        <v>9.8784238923166497E-6</v>
      </c>
      <c r="I2884" s="6">
        <v>9.9952932163058498E-6</v>
      </c>
      <c r="J2884" s="6">
        <v>9.5375314981395998E-6</v>
      </c>
      <c r="K2884" s="6">
        <v>1.20230115287337E-5</v>
      </c>
      <c r="L2884" s="6">
        <v>1.3416419458736E-5</v>
      </c>
      <c r="M2884" s="6">
        <v>1.37123849647E-5</v>
      </c>
      <c r="N2884" s="4" t="b">
        <f>_xlfn.XLOOKUP(Table2[[#This Row],[Protein]],Table3[name],Table3[subloc_assigned],"")&lt;&gt;""</f>
        <v>0</v>
      </c>
      <c r="O2884" s="6" t="str" cm="1">
        <f t="array" ref="O2884">IF(Table2[[#This Row],[modeled?]]," "&amp;_xlfn.TEXTJOIN(" ",FALSE,_xlfn._xlws.FILTER(Table3[subloc_assigned],Table3[name]=Table2[[#This Row],[Protein]],""))&amp;" ","")</f>
        <v/>
      </c>
      <c r="P2884" s="6" t="b">
        <f>OR(ISNUMBER(FIND(" m ",Table2[[#This Row],[loc?]])),ISNUMBER(FIND(" mm ",Table2[[#This Row],[loc?]])))</f>
        <v>0</v>
      </c>
      <c r="Q2884" s="6" t="b">
        <f>AND(OR(ISNUMBER(FIND(" m ",Table2[[#This Row],[loc?]])),ISNUMBER(FIND(" mm ",Table2[[#This Row],[loc?]]))),SUBSTITUTE(SUBSTITUTE(Table2[[#This Row],[loc?]]," m ","")," mm ","")="")</f>
        <v>0</v>
      </c>
      <c r="R2884" s="36" cm="1">
        <f t="array" ref="R2884">AVERAGE(IF(Table2[[#This Row],[Min_aerobic_1]:[Min_aerobic_2]]="NA",0,Table2[[#This Row],[Min_aerobic_1]:[Min_aerobic_2]]))</f>
        <v>3.5834717863263851E-6</v>
      </c>
    </row>
    <row r="2885" spans="1:18" x14ac:dyDescent="0.35">
      <c r="A2885" s="4" t="s">
        <v>8525</v>
      </c>
      <c r="B2885" s="4" t="s">
        <v>8526</v>
      </c>
      <c r="C2885" s="4" t="s">
        <v>8527</v>
      </c>
      <c r="D2885" s="6">
        <v>2.7573776547301301E-5</v>
      </c>
      <c r="E2885" s="6">
        <v>2.51827985828029E-5</v>
      </c>
      <c r="F2885" s="6">
        <v>3.1311026703901703E-5</v>
      </c>
      <c r="G2885" s="6">
        <v>3.13787988656257E-5</v>
      </c>
      <c r="H2885" s="6">
        <v>1.42069226958275E-5</v>
      </c>
      <c r="I2885" s="6">
        <v>1.42444205867178E-5</v>
      </c>
      <c r="J2885" s="6">
        <v>1.42860136905657E-5</v>
      </c>
      <c r="K2885" s="6">
        <v>1.5415515151923798E-5</v>
      </c>
      <c r="L2885" s="6">
        <v>1.7668703202753701E-5</v>
      </c>
      <c r="M2885" s="6">
        <v>1.7224243453466201E-5</v>
      </c>
      <c r="N2885" s="4" t="b">
        <f>_xlfn.XLOOKUP(Table2[[#This Row],[Protein]],Table3[name],Table3[subloc_assigned],"")&lt;&gt;""</f>
        <v>0</v>
      </c>
      <c r="O2885" s="6" t="str" cm="1">
        <f t="array" ref="O2885">IF(Table2[[#This Row],[modeled?]]," "&amp;_xlfn.TEXTJOIN(" ",FALSE,_xlfn._xlws.FILTER(Table3[subloc_assigned],Table3[name]=Table2[[#This Row],[Protein]],""))&amp;" ","")</f>
        <v/>
      </c>
      <c r="P2885" s="6" t="b">
        <f>OR(ISNUMBER(FIND(" m ",Table2[[#This Row],[loc?]])),ISNUMBER(FIND(" mm ",Table2[[#This Row],[loc?]])))</f>
        <v>0</v>
      </c>
      <c r="Q2885" s="6" t="b">
        <f>AND(OR(ISNUMBER(FIND(" m ",Table2[[#This Row],[loc?]])),ISNUMBER(FIND(" mm ",Table2[[#This Row],[loc?]]))),SUBSTITUTE(SUBSTITUTE(Table2[[#This Row],[loc?]]," m ","")," mm ","")="")</f>
        <v>0</v>
      </c>
      <c r="R2885" s="36" cm="1">
        <f t="array" ref="R2885">AVERAGE(IF(Table2[[#This Row],[Min_aerobic_1]:[Min_aerobic_2]]="NA",0,Table2[[#This Row],[Min_aerobic_1]:[Min_aerobic_2]]))</f>
        <v>2.63782875650521E-5</v>
      </c>
    </row>
    <row r="2886" spans="1:18" x14ac:dyDescent="0.35">
      <c r="A2886" s="4" t="s">
        <v>8528</v>
      </c>
      <c r="B2886" s="4" t="s">
        <v>8529</v>
      </c>
      <c r="C2886" s="4" t="s">
        <v>8530</v>
      </c>
      <c r="D2886" s="6">
        <v>1.5741326702293301E-5</v>
      </c>
      <c r="E2886" s="6">
        <v>1.26885421517307E-5</v>
      </c>
      <c r="F2886" s="6">
        <v>1.83994539985598E-5</v>
      </c>
      <c r="G2886" s="6">
        <v>1.7118572735811601E-5</v>
      </c>
      <c r="H2886" s="6">
        <v>1.51024616301673E-5</v>
      </c>
      <c r="I2886" s="6">
        <v>1.6399196700500099E-5</v>
      </c>
      <c r="J2886" s="6">
        <v>1.59956786144746E-5</v>
      </c>
      <c r="K2886" s="6">
        <v>1.9174584983119101E-5</v>
      </c>
      <c r="L2886" s="6">
        <v>2.1792446646982299E-5</v>
      </c>
      <c r="M2886" s="6">
        <v>2.1096227080191601E-5</v>
      </c>
      <c r="N2886" s="4" t="b">
        <f>_xlfn.XLOOKUP(Table2[[#This Row],[Protein]],Table3[name],Table3[subloc_assigned],"")&lt;&gt;""</f>
        <v>0</v>
      </c>
      <c r="O2886" s="6" t="str" cm="1">
        <f t="array" ref="O2886">IF(Table2[[#This Row],[modeled?]]," "&amp;_xlfn.TEXTJOIN(" ",FALSE,_xlfn._xlws.FILTER(Table3[subloc_assigned],Table3[name]=Table2[[#This Row],[Protein]],""))&amp;" ","")</f>
        <v/>
      </c>
      <c r="P2886" s="6" t="b">
        <f>OR(ISNUMBER(FIND(" m ",Table2[[#This Row],[loc?]])),ISNUMBER(FIND(" mm ",Table2[[#This Row],[loc?]])))</f>
        <v>0</v>
      </c>
      <c r="Q2886" s="6" t="b">
        <f>AND(OR(ISNUMBER(FIND(" m ",Table2[[#This Row],[loc?]])),ISNUMBER(FIND(" mm ",Table2[[#This Row],[loc?]]))),SUBSTITUTE(SUBSTITUTE(Table2[[#This Row],[loc?]]," m ","")," mm ","")="")</f>
        <v>0</v>
      </c>
      <c r="R2886" s="36" cm="1">
        <f t="array" ref="R2886">AVERAGE(IF(Table2[[#This Row],[Min_aerobic_1]:[Min_aerobic_2]]="NA",0,Table2[[#This Row],[Min_aerobic_1]:[Min_aerobic_2]]))</f>
        <v>1.4214934427012E-5</v>
      </c>
    </row>
    <row r="2887" spans="1:18" x14ac:dyDescent="0.35">
      <c r="A2887" s="4" t="s">
        <v>8531</v>
      </c>
      <c r="B2887" s="4" t="s">
        <v>8532</v>
      </c>
      <c r="C2887" s="4" t="s">
        <v>8533</v>
      </c>
      <c r="D2887" s="6">
        <v>1.9344702085516399E-5</v>
      </c>
      <c r="E2887" s="6">
        <v>1.6794023925306301E-5</v>
      </c>
      <c r="F2887" s="6">
        <v>2.1997574211789699E-5</v>
      </c>
      <c r="G2887" s="6">
        <v>2.1856188805831201E-5</v>
      </c>
      <c r="H2887" s="6">
        <v>1.705328815223E-5</v>
      </c>
      <c r="I2887" s="6">
        <v>1.7679375597265402E-5</v>
      </c>
      <c r="J2887" s="6">
        <v>1.7549009817361799E-5</v>
      </c>
      <c r="K2887" s="6">
        <v>1.80897133111298E-5</v>
      </c>
      <c r="L2887" s="6">
        <v>1.92439029568579E-5</v>
      </c>
      <c r="M2887" s="6">
        <v>1.8330347502013698E-5</v>
      </c>
      <c r="N2887" s="4" t="b">
        <f>_xlfn.XLOOKUP(Table2[[#This Row],[Protein]],Table3[name],Table3[subloc_assigned],"")&lt;&gt;""</f>
        <v>0</v>
      </c>
      <c r="O2887" s="6" t="str" cm="1">
        <f t="array" ref="O2887">IF(Table2[[#This Row],[modeled?]]," "&amp;_xlfn.TEXTJOIN(" ",FALSE,_xlfn._xlws.FILTER(Table3[subloc_assigned],Table3[name]=Table2[[#This Row],[Protein]],""))&amp;" ","")</f>
        <v/>
      </c>
      <c r="P2887" s="6" t="b">
        <f>OR(ISNUMBER(FIND(" m ",Table2[[#This Row],[loc?]])),ISNUMBER(FIND(" mm ",Table2[[#This Row],[loc?]])))</f>
        <v>0</v>
      </c>
      <c r="Q2887" s="6" t="b">
        <f>AND(OR(ISNUMBER(FIND(" m ",Table2[[#This Row],[loc?]])),ISNUMBER(FIND(" mm ",Table2[[#This Row],[loc?]]))),SUBSTITUTE(SUBSTITUTE(Table2[[#This Row],[loc?]]," m ","")," mm ","")="")</f>
        <v>0</v>
      </c>
      <c r="R2887" s="36" cm="1">
        <f t="array" ref="R2887">AVERAGE(IF(Table2[[#This Row],[Min_aerobic_1]:[Min_aerobic_2]]="NA",0,Table2[[#This Row],[Min_aerobic_1]:[Min_aerobic_2]]))</f>
        <v>1.806936300541135E-5</v>
      </c>
    </row>
    <row r="2888" spans="1:18" x14ac:dyDescent="0.35">
      <c r="A2888" s="4" t="s">
        <v>8534</v>
      </c>
      <c r="B2888" s="4" t="s">
        <v>8535</v>
      </c>
      <c r="C2888" s="4" t="s">
        <v>8536</v>
      </c>
      <c r="D2888" s="6">
        <v>1.05572900244804E-5</v>
      </c>
      <c r="E2888" s="6">
        <v>7.9186047332460698E-6</v>
      </c>
      <c r="F2888" s="6">
        <v>1.15381440797315E-5</v>
      </c>
      <c r="G2888" s="6">
        <v>1.1145414169305E-5</v>
      </c>
      <c r="H2888" s="6">
        <v>1.5740224042320501E-5</v>
      </c>
      <c r="I2888" s="6">
        <v>1.61364911456244E-5</v>
      </c>
      <c r="J2888" s="6">
        <v>1.5151059525046001E-5</v>
      </c>
      <c r="K2888" s="6">
        <v>1.63841589574164E-5</v>
      </c>
      <c r="L2888" s="6">
        <v>1.6486226878860101E-5</v>
      </c>
      <c r="M2888" s="6">
        <v>1.8334858855008099E-5</v>
      </c>
      <c r="N2888" s="4" t="b">
        <f>_xlfn.XLOOKUP(Table2[[#This Row],[Protein]],Table3[name],Table3[subloc_assigned],"")&lt;&gt;""</f>
        <v>0</v>
      </c>
      <c r="O2888" s="6" t="str" cm="1">
        <f t="array" ref="O2888">IF(Table2[[#This Row],[modeled?]]," "&amp;_xlfn.TEXTJOIN(" ",FALSE,_xlfn._xlws.FILTER(Table3[subloc_assigned],Table3[name]=Table2[[#This Row],[Protein]],""))&amp;" ","")</f>
        <v/>
      </c>
      <c r="P2888" s="6" t="b">
        <f>OR(ISNUMBER(FIND(" m ",Table2[[#This Row],[loc?]])),ISNUMBER(FIND(" mm ",Table2[[#This Row],[loc?]])))</f>
        <v>0</v>
      </c>
      <c r="Q2888" s="6" t="b">
        <f>AND(OR(ISNUMBER(FIND(" m ",Table2[[#This Row],[loc?]])),ISNUMBER(FIND(" mm ",Table2[[#This Row],[loc?]]))),SUBSTITUTE(SUBSTITUTE(Table2[[#This Row],[loc?]]," m ","")," mm ","")="")</f>
        <v>0</v>
      </c>
      <c r="R2888" s="36" cm="1">
        <f t="array" ref="R2888">AVERAGE(IF(Table2[[#This Row],[Min_aerobic_1]:[Min_aerobic_2]]="NA",0,Table2[[#This Row],[Min_aerobic_1]:[Min_aerobic_2]]))</f>
        <v>9.2379473788632348E-6</v>
      </c>
    </row>
    <row r="2889" spans="1:18" x14ac:dyDescent="0.35">
      <c r="A2889" s="4" t="s">
        <v>8537</v>
      </c>
      <c r="B2889" s="4" t="s">
        <v>8538</v>
      </c>
      <c r="C2889" s="4" t="s">
        <v>8539</v>
      </c>
      <c r="D2889" s="6">
        <v>5.7317198552023598E-6</v>
      </c>
      <c r="E2889" s="6">
        <v>4.7454168410950302E-6</v>
      </c>
      <c r="F2889" s="6">
        <v>6.10950702931478E-6</v>
      </c>
      <c r="G2889" s="6">
        <v>6.4209300145595199E-6</v>
      </c>
      <c r="H2889" s="6">
        <v>1.49277198370164E-6</v>
      </c>
      <c r="I2889" s="6">
        <v>1.27661183160431E-6</v>
      </c>
      <c r="J2889" s="6">
        <v>1.3639375007471901E-6</v>
      </c>
      <c r="K2889" s="6">
        <v>1.15859023848831E-6</v>
      </c>
      <c r="L2889" s="6">
        <v>1.29431225011929E-6</v>
      </c>
      <c r="M2889" s="6">
        <v>1.20352247748512E-6</v>
      </c>
      <c r="N2889" s="4" t="b">
        <f>_xlfn.XLOOKUP(Table2[[#This Row],[Protein]],Table3[name],Table3[subloc_assigned],"")&lt;&gt;""</f>
        <v>1</v>
      </c>
      <c r="O2889" s="6" t="str" cm="1">
        <f t="array" ref="O2889">IF(Table2[[#This Row],[modeled?]]," "&amp;_xlfn.TEXTJOIN(" ",FALSE,_xlfn._xlws.FILTER(Table3[subloc_assigned],Table3[name]=Table2[[#This Row],[Protein]],""))&amp;" ","")</f>
        <v xml:space="preserve"> r mm </v>
      </c>
      <c r="P2889" s="6" t="b">
        <f>OR(ISNUMBER(FIND(" m ",Table2[[#This Row],[loc?]])),ISNUMBER(FIND(" mm ",Table2[[#This Row],[loc?]])))</f>
        <v>1</v>
      </c>
      <c r="Q2889" s="6" t="b">
        <f>AND(OR(ISNUMBER(FIND(" m ",Table2[[#This Row],[loc?]])),ISNUMBER(FIND(" mm ",Table2[[#This Row],[loc?]]))),SUBSTITUTE(SUBSTITUTE(Table2[[#This Row],[loc?]]," m ","")," mm ","")="")</f>
        <v>0</v>
      </c>
      <c r="R2889" s="36" cm="1">
        <f t="array" ref="R2889">AVERAGE(IF(Table2[[#This Row],[Min_aerobic_1]:[Min_aerobic_2]]="NA",0,Table2[[#This Row],[Min_aerobic_1]:[Min_aerobic_2]]))</f>
        <v>5.238568348148695E-6</v>
      </c>
    </row>
    <row r="2890" spans="1:18" x14ac:dyDescent="0.35">
      <c r="A2890" s="4" t="s">
        <v>8540</v>
      </c>
      <c r="B2890" s="4" t="s">
        <v>8541</v>
      </c>
      <c r="C2890" s="4" t="s">
        <v>8541</v>
      </c>
      <c r="D2890" s="4" t="s">
        <v>19</v>
      </c>
      <c r="E2890" s="4" t="s">
        <v>19</v>
      </c>
      <c r="F2890" s="4" t="s">
        <v>19</v>
      </c>
      <c r="G2890" s="4" t="s">
        <v>19</v>
      </c>
      <c r="H2890" s="6">
        <v>2.22217904978874E-7</v>
      </c>
      <c r="I2890" s="6">
        <v>2.2065777672169301E-7</v>
      </c>
      <c r="J2890" s="6">
        <v>2.3740135903980099E-7</v>
      </c>
      <c r="K2890" s="6">
        <v>2.50952827630486E-7</v>
      </c>
      <c r="L2890" s="6">
        <v>2.5874324634322402E-7</v>
      </c>
      <c r="M2890" s="6">
        <v>2.70508157124886E-7</v>
      </c>
      <c r="N2890" s="4" t="b">
        <f>_xlfn.XLOOKUP(Table2[[#This Row],[Protein]],Table3[name],Table3[subloc_assigned],"")&lt;&gt;""</f>
        <v>0</v>
      </c>
      <c r="O2890" s="6" t="str" cm="1">
        <f t="array" ref="O2890">IF(Table2[[#This Row],[modeled?]]," "&amp;_xlfn.TEXTJOIN(" ",FALSE,_xlfn._xlws.FILTER(Table3[subloc_assigned],Table3[name]=Table2[[#This Row],[Protein]],""))&amp;" ","")</f>
        <v/>
      </c>
      <c r="P2890" s="6" t="b">
        <f>OR(ISNUMBER(FIND(" m ",Table2[[#This Row],[loc?]])),ISNUMBER(FIND(" mm ",Table2[[#This Row],[loc?]])))</f>
        <v>0</v>
      </c>
      <c r="Q2890" s="6" t="b">
        <f>AND(OR(ISNUMBER(FIND(" m ",Table2[[#This Row],[loc?]])),ISNUMBER(FIND(" mm ",Table2[[#This Row],[loc?]]))),SUBSTITUTE(SUBSTITUTE(Table2[[#This Row],[loc?]]," m ","")," mm ","")="")</f>
        <v>0</v>
      </c>
      <c r="R2890" s="36" cm="1">
        <f t="array" ref="R2890">AVERAGE(IF(Table2[[#This Row],[Min_aerobic_1]:[Min_aerobic_2]]="NA",0,Table2[[#This Row],[Min_aerobic_1]:[Min_aerobic_2]]))</f>
        <v>0</v>
      </c>
    </row>
    <row r="2891" spans="1:18" x14ac:dyDescent="0.35">
      <c r="A2891" s="4" t="s">
        <v>8542</v>
      </c>
      <c r="B2891" s="4" t="s">
        <v>8543</v>
      </c>
      <c r="C2891" s="4" t="s">
        <v>8544</v>
      </c>
      <c r="D2891" s="6">
        <v>7.2251425875155196E-6</v>
      </c>
      <c r="E2891" s="6">
        <v>6.3729428063785399E-6</v>
      </c>
      <c r="F2891" s="6">
        <v>7.7793265377439501E-6</v>
      </c>
      <c r="G2891" s="6">
        <v>6.7284925447365698E-6</v>
      </c>
      <c r="H2891" s="6">
        <v>2.53168231553146E-6</v>
      </c>
      <c r="I2891" s="6">
        <v>2.5112126496973502E-6</v>
      </c>
      <c r="J2891" s="6">
        <v>2.7104010822599102E-6</v>
      </c>
      <c r="K2891" s="6">
        <v>3.0532146763740499E-6</v>
      </c>
      <c r="L2891" s="6">
        <v>3.0773562012272299E-6</v>
      </c>
      <c r="M2891" s="6">
        <v>2.9387587098299599E-6</v>
      </c>
      <c r="N2891" s="4" t="b">
        <f>_xlfn.XLOOKUP(Table2[[#This Row],[Protein]],Table3[name],Table3[subloc_assigned],"")&lt;&gt;""</f>
        <v>0</v>
      </c>
      <c r="O2891" s="6" t="str" cm="1">
        <f t="array" ref="O2891">IF(Table2[[#This Row],[modeled?]]," "&amp;_xlfn.TEXTJOIN(" ",FALSE,_xlfn._xlws.FILTER(Table3[subloc_assigned],Table3[name]=Table2[[#This Row],[Protein]],""))&amp;" ","")</f>
        <v/>
      </c>
      <c r="P2891" s="6" t="b">
        <f>OR(ISNUMBER(FIND(" m ",Table2[[#This Row],[loc?]])),ISNUMBER(FIND(" mm ",Table2[[#This Row],[loc?]])))</f>
        <v>0</v>
      </c>
      <c r="Q2891" s="6" t="b">
        <f>AND(OR(ISNUMBER(FIND(" m ",Table2[[#This Row],[loc?]])),ISNUMBER(FIND(" mm ",Table2[[#This Row],[loc?]]))),SUBSTITUTE(SUBSTITUTE(Table2[[#This Row],[loc?]]," m ","")," mm ","")="")</f>
        <v>0</v>
      </c>
      <c r="R2891" s="36" cm="1">
        <f t="array" ref="R2891">AVERAGE(IF(Table2[[#This Row],[Min_aerobic_1]:[Min_aerobic_2]]="NA",0,Table2[[#This Row],[Min_aerobic_1]:[Min_aerobic_2]]))</f>
        <v>6.7990426969470298E-6</v>
      </c>
    </row>
    <row r="2892" spans="1:18" x14ac:dyDescent="0.35">
      <c r="A2892" s="4" t="s">
        <v>8545</v>
      </c>
      <c r="B2892" s="4" t="s">
        <v>8546</v>
      </c>
      <c r="C2892" s="4" t="s">
        <v>8547</v>
      </c>
      <c r="D2892" s="4" t="s">
        <v>19</v>
      </c>
      <c r="E2892" s="4" t="s">
        <v>19</v>
      </c>
      <c r="F2892" s="4" t="s">
        <v>19</v>
      </c>
      <c r="G2892" s="4" t="s">
        <v>19</v>
      </c>
      <c r="H2892" s="6">
        <v>7.0653425516710805E-7</v>
      </c>
      <c r="I2892" s="6">
        <v>7.2380711746024503E-7</v>
      </c>
      <c r="J2892" s="6">
        <v>7.3346353728443898E-7</v>
      </c>
      <c r="K2892" s="6">
        <v>7.0790738263337304E-7</v>
      </c>
      <c r="L2892" s="6">
        <v>7.4922510276761605E-7</v>
      </c>
      <c r="M2892" s="6">
        <v>7.46096521631892E-7</v>
      </c>
      <c r="N2892" s="4" t="b">
        <f>_xlfn.XLOOKUP(Table2[[#This Row],[Protein]],Table3[name],Table3[subloc_assigned],"")&lt;&gt;""</f>
        <v>0</v>
      </c>
      <c r="O2892" s="6" t="str" cm="1">
        <f t="array" ref="O2892">IF(Table2[[#This Row],[modeled?]]," "&amp;_xlfn.TEXTJOIN(" ",FALSE,_xlfn._xlws.FILTER(Table3[subloc_assigned],Table3[name]=Table2[[#This Row],[Protein]],""))&amp;" ","")</f>
        <v/>
      </c>
      <c r="P2892" s="6" t="b">
        <f>OR(ISNUMBER(FIND(" m ",Table2[[#This Row],[loc?]])),ISNUMBER(FIND(" mm ",Table2[[#This Row],[loc?]])))</f>
        <v>0</v>
      </c>
      <c r="Q2892" s="6" t="b">
        <f>AND(OR(ISNUMBER(FIND(" m ",Table2[[#This Row],[loc?]])),ISNUMBER(FIND(" mm ",Table2[[#This Row],[loc?]]))),SUBSTITUTE(SUBSTITUTE(Table2[[#This Row],[loc?]]," m ","")," mm ","")="")</f>
        <v>0</v>
      </c>
      <c r="R2892" s="36" cm="1">
        <f t="array" ref="R2892">AVERAGE(IF(Table2[[#This Row],[Min_aerobic_1]:[Min_aerobic_2]]="NA",0,Table2[[#This Row],[Min_aerobic_1]:[Min_aerobic_2]]))</f>
        <v>0</v>
      </c>
    </row>
    <row r="2893" spans="1:18" x14ac:dyDescent="0.35">
      <c r="A2893" s="4" t="s">
        <v>8548</v>
      </c>
      <c r="B2893" s="4" t="s">
        <v>8549</v>
      </c>
      <c r="C2893" s="4" t="s">
        <v>8549</v>
      </c>
      <c r="D2893" s="6">
        <v>2.7552337885611098E-6</v>
      </c>
      <c r="E2893" s="6">
        <v>2.3720863469213198E-6</v>
      </c>
      <c r="F2893" s="6">
        <v>2.7406826929765999E-6</v>
      </c>
      <c r="G2893" s="6">
        <v>2.7068931667192702E-6</v>
      </c>
      <c r="H2893" s="6">
        <v>3.43703866998072E-6</v>
      </c>
      <c r="I2893" s="6">
        <v>3.3645597252877302E-6</v>
      </c>
      <c r="J2893" s="6">
        <v>3.74361300933428E-6</v>
      </c>
      <c r="K2893" s="6">
        <v>2.6733607419447E-6</v>
      </c>
      <c r="L2893" s="6">
        <v>2.99976528226671E-6</v>
      </c>
      <c r="M2893" s="6">
        <v>2.8334337833223698E-6</v>
      </c>
      <c r="N2893" s="4" t="b">
        <f>_xlfn.XLOOKUP(Table2[[#This Row],[Protein]],Table3[name],Table3[subloc_assigned],"")&lt;&gt;""</f>
        <v>1</v>
      </c>
      <c r="O2893" s="6" t="str" cm="1">
        <f t="array" ref="O2893">IF(Table2[[#This Row],[modeled?]]," "&amp;_xlfn.TEXTJOIN(" ",FALSE,_xlfn._xlws.FILTER(Table3[subloc_assigned],Table3[name]=Table2[[#This Row],[Protein]],""))&amp;" ","")</f>
        <v xml:space="preserve"> c </v>
      </c>
      <c r="P2893" s="6" t="b">
        <f>OR(ISNUMBER(FIND(" m ",Table2[[#This Row],[loc?]])),ISNUMBER(FIND(" mm ",Table2[[#This Row],[loc?]])))</f>
        <v>0</v>
      </c>
      <c r="Q2893" s="6" t="b">
        <f>AND(OR(ISNUMBER(FIND(" m ",Table2[[#This Row],[loc?]])),ISNUMBER(FIND(" mm ",Table2[[#This Row],[loc?]]))),SUBSTITUTE(SUBSTITUTE(Table2[[#This Row],[loc?]]," m ","")," mm ","")="")</f>
        <v>0</v>
      </c>
      <c r="R2893" s="36" cm="1">
        <f t="array" ref="R2893">AVERAGE(IF(Table2[[#This Row],[Min_aerobic_1]:[Min_aerobic_2]]="NA",0,Table2[[#This Row],[Min_aerobic_1]:[Min_aerobic_2]]))</f>
        <v>2.5636600677412146E-6</v>
      </c>
    </row>
    <row r="2894" spans="1:18" x14ac:dyDescent="0.35">
      <c r="A2894" s="4" t="s">
        <v>8550</v>
      </c>
      <c r="B2894" s="4" t="s">
        <v>8551</v>
      </c>
      <c r="C2894" s="4" t="s">
        <v>8552</v>
      </c>
      <c r="D2894" s="6">
        <v>1.0467680163162E-6</v>
      </c>
      <c r="E2894" s="6">
        <v>1.2040438208418899E-6</v>
      </c>
      <c r="F2894" s="6">
        <v>1.2429224760831401E-6</v>
      </c>
      <c r="G2894" s="6">
        <v>1.13929471740964E-6</v>
      </c>
      <c r="H2894" s="6">
        <v>3.4082317757517701E-6</v>
      </c>
      <c r="I2894" s="6">
        <v>3.6061937862646999E-6</v>
      </c>
      <c r="J2894" s="6">
        <v>3.65790871580882E-6</v>
      </c>
      <c r="K2894" s="6">
        <v>4.5812311447636499E-6</v>
      </c>
      <c r="L2894" s="6">
        <v>4.6364303327829004E-6</v>
      </c>
      <c r="M2894" s="6">
        <v>4.5106973076381101E-6</v>
      </c>
      <c r="N2894" s="4" t="b">
        <f>_xlfn.XLOOKUP(Table2[[#This Row],[Protein]],Table3[name],Table3[subloc_assigned],"")&lt;&gt;""</f>
        <v>0</v>
      </c>
      <c r="O2894" s="6" t="str" cm="1">
        <f t="array" ref="O2894">IF(Table2[[#This Row],[modeled?]]," "&amp;_xlfn.TEXTJOIN(" ",FALSE,_xlfn._xlws.FILTER(Table3[subloc_assigned],Table3[name]=Table2[[#This Row],[Protein]],""))&amp;" ","")</f>
        <v/>
      </c>
      <c r="P2894" s="6" t="b">
        <f>OR(ISNUMBER(FIND(" m ",Table2[[#This Row],[loc?]])),ISNUMBER(FIND(" mm ",Table2[[#This Row],[loc?]])))</f>
        <v>0</v>
      </c>
      <c r="Q2894" s="6" t="b">
        <f>AND(OR(ISNUMBER(FIND(" m ",Table2[[#This Row],[loc?]])),ISNUMBER(FIND(" mm ",Table2[[#This Row],[loc?]]))),SUBSTITUTE(SUBSTITUTE(Table2[[#This Row],[loc?]]," m ","")," mm ","")="")</f>
        <v>0</v>
      </c>
      <c r="R2894" s="36" cm="1">
        <f t="array" ref="R2894">AVERAGE(IF(Table2[[#This Row],[Min_aerobic_1]:[Min_aerobic_2]]="NA",0,Table2[[#This Row],[Min_aerobic_1]:[Min_aerobic_2]]))</f>
        <v>1.125405918579045E-6</v>
      </c>
    </row>
    <row r="2895" spans="1:18" x14ac:dyDescent="0.35">
      <c r="A2895" s="4" t="s">
        <v>8553</v>
      </c>
      <c r="B2895" s="4" t="s">
        <v>8554</v>
      </c>
      <c r="C2895" s="4" t="s">
        <v>8555</v>
      </c>
      <c r="D2895" s="6">
        <v>2.3643755136045E-5</v>
      </c>
      <c r="E2895" s="6">
        <v>1.8825732576878801E-5</v>
      </c>
      <c r="F2895" s="6">
        <v>2.4838840360299999E-5</v>
      </c>
      <c r="G2895" s="6">
        <v>2.40564011174566E-5</v>
      </c>
      <c r="H2895" s="6">
        <v>1.48894075526931E-5</v>
      </c>
      <c r="I2895" s="6">
        <v>1.44043403332571E-5</v>
      </c>
      <c r="J2895" s="6">
        <v>1.5272811591406898E-5</v>
      </c>
      <c r="K2895" s="6">
        <v>1.40710432680139E-5</v>
      </c>
      <c r="L2895" s="6">
        <v>1.6114609561566199E-5</v>
      </c>
      <c r="M2895" s="6">
        <v>1.60887848260498E-5</v>
      </c>
      <c r="N2895" s="4" t="b">
        <f>_xlfn.XLOOKUP(Table2[[#This Row],[Protein]],Table3[name],Table3[subloc_assigned],"")&lt;&gt;""</f>
        <v>0</v>
      </c>
      <c r="O2895" s="6" t="str" cm="1">
        <f t="array" ref="O2895">IF(Table2[[#This Row],[modeled?]]," "&amp;_xlfn.TEXTJOIN(" ",FALSE,_xlfn._xlws.FILTER(Table3[subloc_assigned],Table3[name]=Table2[[#This Row],[Protein]],""))&amp;" ","")</f>
        <v/>
      </c>
      <c r="P2895" s="6" t="b">
        <f>OR(ISNUMBER(FIND(" m ",Table2[[#This Row],[loc?]])),ISNUMBER(FIND(" mm ",Table2[[#This Row],[loc?]])))</f>
        <v>0</v>
      </c>
      <c r="Q2895" s="6" t="b">
        <f>AND(OR(ISNUMBER(FIND(" m ",Table2[[#This Row],[loc?]])),ISNUMBER(FIND(" mm ",Table2[[#This Row],[loc?]]))),SUBSTITUTE(SUBSTITUTE(Table2[[#This Row],[loc?]]," m ","")," mm ","")="")</f>
        <v>0</v>
      </c>
      <c r="R2895" s="36" cm="1">
        <f t="array" ref="R2895">AVERAGE(IF(Table2[[#This Row],[Min_aerobic_1]:[Min_aerobic_2]]="NA",0,Table2[[#This Row],[Min_aerobic_1]:[Min_aerobic_2]]))</f>
        <v>2.1234743856461901E-5</v>
      </c>
    </row>
    <row r="2896" spans="1:18" x14ac:dyDescent="0.35">
      <c r="A2896" s="4" t="s">
        <v>8556</v>
      </c>
      <c r="B2896" s="4" t="s">
        <v>8557</v>
      </c>
      <c r="C2896" s="4" t="s">
        <v>8558</v>
      </c>
      <c r="D2896" s="6">
        <v>2.79805002983414E-5</v>
      </c>
      <c r="E2896" s="6">
        <v>2.6926021743815101E-5</v>
      </c>
      <c r="F2896" s="6">
        <v>2.9765327032034202E-5</v>
      </c>
      <c r="G2896" s="6">
        <v>3.1318709308259E-5</v>
      </c>
      <c r="H2896" s="6">
        <v>1.09718677872311E-5</v>
      </c>
      <c r="I2896" s="6">
        <v>1.12061911775668E-5</v>
      </c>
      <c r="J2896" s="6">
        <v>1.14372432020896E-5</v>
      </c>
      <c r="K2896" s="6">
        <v>1.14744402055426E-5</v>
      </c>
      <c r="L2896" s="6">
        <v>1.2739730560309099E-5</v>
      </c>
      <c r="M2896" s="6">
        <v>1.2775043247633401E-5</v>
      </c>
      <c r="N2896" s="4" t="b">
        <f>_xlfn.XLOOKUP(Table2[[#This Row],[Protein]],Table3[name],Table3[subloc_assigned],"")&lt;&gt;""</f>
        <v>1</v>
      </c>
      <c r="O2896" s="6" t="str" cm="1">
        <f t="array" ref="O2896">IF(Table2[[#This Row],[modeled?]]," "&amp;_xlfn.TEXTJOIN(" ",FALSE,_xlfn._xlws.FILTER(Table3[subloc_assigned],Table3[name]=Table2[[#This Row],[Protein]],""))&amp;" ","")</f>
        <v xml:space="preserve"> m </v>
      </c>
      <c r="P2896" s="6" t="b">
        <f>OR(ISNUMBER(FIND(" m ",Table2[[#This Row],[loc?]])),ISNUMBER(FIND(" mm ",Table2[[#This Row],[loc?]])))</f>
        <v>1</v>
      </c>
      <c r="Q2896" s="6" t="b">
        <f>AND(OR(ISNUMBER(FIND(" m ",Table2[[#This Row],[loc?]])),ISNUMBER(FIND(" mm ",Table2[[#This Row],[loc?]]))),SUBSTITUTE(SUBSTITUTE(Table2[[#This Row],[loc?]]," m ","")," mm ","")="")</f>
        <v>1</v>
      </c>
      <c r="R2896" s="36" cm="1">
        <f t="array" ref="R2896">AVERAGE(IF(Table2[[#This Row],[Min_aerobic_1]:[Min_aerobic_2]]="NA",0,Table2[[#This Row],[Min_aerobic_1]:[Min_aerobic_2]]))</f>
        <v>2.7453261021078249E-5</v>
      </c>
    </row>
    <row r="2897" spans="1:18" x14ac:dyDescent="0.35">
      <c r="A2897" s="4" t="s">
        <v>8559</v>
      </c>
      <c r="B2897" s="4" t="s">
        <v>8560</v>
      </c>
      <c r="C2897" s="4" t="s">
        <v>8561</v>
      </c>
      <c r="D2897" s="6">
        <v>2.4620018491196999E-7</v>
      </c>
      <c r="E2897" s="6">
        <v>2.35461849330232E-7</v>
      </c>
      <c r="F2897" s="6">
        <v>2.6390706067061897E-7</v>
      </c>
      <c r="G2897" s="6">
        <v>3.23746142847756E-7</v>
      </c>
      <c r="H2897" s="4" t="s">
        <v>19</v>
      </c>
      <c r="I2897" s="4" t="s">
        <v>19</v>
      </c>
      <c r="J2897" s="4" t="s">
        <v>19</v>
      </c>
      <c r="K2897" s="4" t="s">
        <v>19</v>
      </c>
      <c r="L2897" s="4" t="s">
        <v>19</v>
      </c>
      <c r="M2897" s="4" t="s">
        <v>19</v>
      </c>
      <c r="N2897" s="4" t="b">
        <f>_xlfn.XLOOKUP(Table2[[#This Row],[Protein]],Table3[name],Table3[subloc_assigned],"")&lt;&gt;""</f>
        <v>0</v>
      </c>
      <c r="O2897" s="6" t="str" cm="1">
        <f t="array" ref="O2897">IF(Table2[[#This Row],[modeled?]]," "&amp;_xlfn.TEXTJOIN(" ",FALSE,_xlfn._xlws.FILTER(Table3[subloc_assigned],Table3[name]=Table2[[#This Row],[Protein]],""))&amp;" ","")</f>
        <v/>
      </c>
      <c r="P2897" s="6" t="b">
        <f>OR(ISNUMBER(FIND(" m ",Table2[[#This Row],[loc?]])),ISNUMBER(FIND(" mm ",Table2[[#This Row],[loc?]])))</f>
        <v>0</v>
      </c>
      <c r="Q2897" s="6" t="b">
        <f>AND(OR(ISNUMBER(FIND(" m ",Table2[[#This Row],[loc?]])),ISNUMBER(FIND(" mm ",Table2[[#This Row],[loc?]]))),SUBSTITUTE(SUBSTITUTE(Table2[[#This Row],[loc?]]," m ","")," mm ","")="")</f>
        <v>0</v>
      </c>
      <c r="R2897" s="36" cm="1">
        <f t="array" ref="R2897">AVERAGE(IF(Table2[[#This Row],[Min_aerobic_1]:[Min_aerobic_2]]="NA",0,Table2[[#This Row],[Min_aerobic_1]:[Min_aerobic_2]]))</f>
        <v>2.4083101712110099E-7</v>
      </c>
    </row>
    <row r="2898" spans="1:18" x14ac:dyDescent="0.35">
      <c r="A2898" s="4" t="s">
        <v>8562</v>
      </c>
      <c r="B2898" s="4" t="s">
        <v>8563</v>
      </c>
      <c r="C2898" s="4" t="s">
        <v>8563</v>
      </c>
      <c r="D2898" s="6">
        <v>3.6443030370219198E-6</v>
      </c>
      <c r="E2898" s="6">
        <v>3.3464795541893701E-6</v>
      </c>
      <c r="F2898" s="6">
        <v>4.2801413736227199E-6</v>
      </c>
      <c r="G2898" s="6">
        <v>4.12330549656406E-6</v>
      </c>
      <c r="H2898" s="6">
        <v>4.3552880977478801E-6</v>
      </c>
      <c r="I2898" s="6">
        <v>4.52452897153808E-6</v>
      </c>
      <c r="J2898" s="6">
        <v>4.8065713783282803E-6</v>
      </c>
      <c r="K2898" s="6">
        <v>5.3200699300423001E-6</v>
      </c>
      <c r="L2898" s="6">
        <v>5.6539461031689503E-6</v>
      </c>
      <c r="M2898" s="6">
        <v>5.7689295054596701E-6</v>
      </c>
      <c r="N2898" s="4" t="b">
        <f>_xlfn.XLOOKUP(Table2[[#This Row],[Protein]],Table3[name],Table3[subloc_assigned],"")&lt;&gt;""</f>
        <v>0</v>
      </c>
      <c r="O2898" s="6" t="str" cm="1">
        <f t="array" ref="O2898">IF(Table2[[#This Row],[modeled?]]," "&amp;_xlfn.TEXTJOIN(" ",FALSE,_xlfn._xlws.FILTER(Table3[subloc_assigned],Table3[name]=Table2[[#This Row],[Protein]],""))&amp;" ","")</f>
        <v/>
      </c>
      <c r="P2898" s="6" t="b">
        <f>OR(ISNUMBER(FIND(" m ",Table2[[#This Row],[loc?]])),ISNUMBER(FIND(" mm ",Table2[[#This Row],[loc?]])))</f>
        <v>0</v>
      </c>
      <c r="Q2898" s="6" t="b">
        <f>AND(OR(ISNUMBER(FIND(" m ",Table2[[#This Row],[loc?]])),ISNUMBER(FIND(" mm ",Table2[[#This Row],[loc?]]))),SUBSTITUTE(SUBSTITUTE(Table2[[#This Row],[loc?]]," m ","")," mm ","")="")</f>
        <v>0</v>
      </c>
      <c r="R2898" s="36" cm="1">
        <f t="array" ref="R2898">AVERAGE(IF(Table2[[#This Row],[Min_aerobic_1]:[Min_aerobic_2]]="NA",0,Table2[[#This Row],[Min_aerobic_1]:[Min_aerobic_2]]))</f>
        <v>3.495391295605645E-6</v>
      </c>
    </row>
    <row r="2899" spans="1:18" x14ac:dyDescent="0.35">
      <c r="A2899" s="4" t="s">
        <v>8564</v>
      </c>
      <c r="B2899" s="4" t="s">
        <v>8565</v>
      </c>
      <c r="C2899" s="4" t="s">
        <v>8566</v>
      </c>
      <c r="D2899" s="4" t="s">
        <v>19</v>
      </c>
      <c r="E2899" s="4" t="s">
        <v>19</v>
      </c>
      <c r="F2899" s="4" t="s">
        <v>19</v>
      </c>
      <c r="G2899" s="4" t="s">
        <v>19</v>
      </c>
      <c r="H2899" s="6">
        <v>6.1077873147181596E-7</v>
      </c>
      <c r="I2899" s="6">
        <v>6.0756453887684503E-7</v>
      </c>
      <c r="J2899" s="6">
        <v>6.6950902108475604E-7</v>
      </c>
      <c r="K2899" s="6">
        <v>7.3929475248476996E-7</v>
      </c>
      <c r="L2899" s="6">
        <v>8.2785322572937201E-7</v>
      </c>
      <c r="M2899" s="6">
        <v>7.9207710446792002E-7</v>
      </c>
      <c r="N2899" s="4" t="b">
        <f>_xlfn.XLOOKUP(Table2[[#This Row],[Protein]],Table3[name],Table3[subloc_assigned],"")&lt;&gt;""</f>
        <v>0</v>
      </c>
      <c r="O2899" s="6" t="str" cm="1">
        <f t="array" ref="O2899">IF(Table2[[#This Row],[modeled?]]," "&amp;_xlfn.TEXTJOIN(" ",FALSE,_xlfn._xlws.FILTER(Table3[subloc_assigned],Table3[name]=Table2[[#This Row],[Protein]],""))&amp;" ","")</f>
        <v/>
      </c>
      <c r="P2899" s="6" t="b">
        <f>OR(ISNUMBER(FIND(" m ",Table2[[#This Row],[loc?]])),ISNUMBER(FIND(" mm ",Table2[[#This Row],[loc?]])))</f>
        <v>0</v>
      </c>
      <c r="Q2899" s="6" t="b">
        <f>AND(OR(ISNUMBER(FIND(" m ",Table2[[#This Row],[loc?]])),ISNUMBER(FIND(" mm ",Table2[[#This Row],[loc?]]))),SUBSTITUTE(SUBSTITUTE(Table2[[#This Row],[loc?]]," m ","")," mm ","")="")</f>
        <v>0</v>
      </c>
      <c r="R2899" s="36" cm="1">
        <f t="array" ref="R2899">AVERAGE(IF(Table2[[#This Row],[Min_aerobic_1]:[Min_aerobic_2]]="NA",0,Table2[[#This Row],[Min_aerobic_1]:[Min_aerobic_2]]))</f>
        <v>0</v>
      </c>
    </row>
    <row r="2900" spans="1:18" x14ac:dyDescent="0.35">
      <c r="A2900" s="4" t="s">
        <v>8567</v>
      </c>
      <c r="B2900" s="4" t="s">
        <v>8568</v>
      </c>
      <c r="C2900" s="4" t="s">
        <v>8568</v>
      </c>
      <c r="D2900" s="6">
        <v>2.3768664449133602E-6</v>
      </c>
      <c r="E2900" s="6">
        <v>2.3056305645342299E-6</v>
      </c>
      <c r="F2900" s="6">
        <v>2.5070596862665301E-6</v>
      </c>
      <c r="G2900" s="6">
        <v>2.6434505174344802E-6</v>
      </c>
      <c r="H2900" s="4" t="s">
        <v>19</v>
      </c>
      <c r="I2900" s="4" t="s">
        <v>19</v>
      </c>
      <c r="J2900" s="4" t="s">
        <v>19</v>
      </c>
      <c r="K2900" s="4" t="s">
        <v>19</v>
      </c>
      <c r="L2900" s="4" t="s">
        <v>19</v>
      </c>
      <c r="M2900" s="4" t="s">
        <v>19</v>
      </c>
      <c r="N2900" s="4" t="b">
        <f>_xlfn.XLOOKUP(Table2[[#This Row],[Protein]],Table3[name],Table3[subloc_assigned],"")&lt;&gt;""</f>
        <v>0</v>
      </c>
      <c r="O2900" s="6" t="str" cm="1">
        <f t="array" ref="O2900">IF(Table2[[#This Row],[modeled?]]," "&amp;_xlfn.TEXTJOIN(" ",FALSE,_xlfn._xlws.FILTER(Table3[subloc_assigned],Table3[name]=Table2[[#This Row],[Protein]],""))&amp;" ","")</f>
        <v/>
      </c>
      <c r="P2900" s="6" t="b">
        <f>OR(ISNUMBER(FIND(" m ",Table2[[#This Row],[loc?]])),ISNUMBER(FIND(" mm ",Table2[[#This Row],[loc?]])))</f>
        <v>0</v>
      </c>
      <c r="Q2900" s="6" t="b">
        <f>AND(OR(ISNUMBER(FIND(" m ",Table2[[#This Row],[loc?]])),ISNUMBER(FIND(" mm ",Table2[[#This Row],[loc?]]))),SUBSTITUTE(SUBSTITUTE(Table2[[#This Row],[loc?]]," m ","")," mm ","")="")</f>
        <v>0</v>
      </c>
      <c r="R2900" s="36" cm="1">
        <f t="array" ref="R2900">AVERAGE(IF(Table2[[#This Row],[Min_aerobic_1]:[Min_aerobic_2]]="NA",0,Table2[[#This Row],[Min_aerobic_1]:[Min_aerobic_2]]))</f>
        <v>2.3412485047237951E-6</v>
      </c>
    </row>
    <row r="2901" spans="1:18" x14ac:dyDescent="0.35">
      <c r="A2901" s="4" t="s">
        <v>8569</v>
      </c>
      <c r="B2901" s="4" t="s">
        <v>8570</v>
      </c>
      <c r="C2901" s="4" t="s">
        <v>8571</v>
      </c>
      <c r="D2901" s="6">
        <v>3.8947334956214198E-5</v>
      </c>
      <c r="E2901" s="6">
        <v>3.2167932746343398E-5</v>
      </c>
      <c r="F2901" s="6">
        <v>4.3916486844077501E-5</v>
      </c>
      <c r="G2901" s="6">
        <v>4.3197658509726098E-5</v>
      </c>
      <c r="H2901" s="6">
        <v>4.7992090793524897E-5</v>
      </c>
      <c r="I2901" s="6">
        <v>4.6811790141114202E-5</v>
      </c>
      <c r="J2901" s="6">
        <v>5.4474906593698199E-5</v>
      </c>
      <c r="K2901" s="6">
        <v>5.9977780275753499E-5</v>
      </c>
      <c r="L2901" s="6">
        <v>5.9556405790224099E-5</v>
      </c>
      <c r="M2901" s="6">
        <v>6.1189887600582605E-5</v>
      </c>
      <c r="N2901" s="4" t="b">
        <f>_xlfn.XLOOKUP(Table2[[#This Row],[Protein]],Table3[name],Table3[subloc_assigned],"")&lt;&gt;""</f>
        <v>0</v>
      </c>
      <c r="O2901" s="6" t="str" cm="1">
        <f t="array" ref="O2901">IF(Table2[[#This Row],[modeled?]]," "&amp;_xlfn.TEXTJOIN(" ",FALSE,_xlfn._xlws.FILTER(Table3[subloc_assigned],Table3[name]=Table2[[#This Row],[Protein]],""))&amp;" ","")</f>
        <v/>
      </c>
      <c r="P2901" s="6" t="b">
        <f>OR(ISNUMBER(FIND(" m ",Table2[[#This Row],[loc?]])),ISNUMBER(FIND(" mm ",Table2[[#This Row],[loc?]])))</f>
        <v>0</v>
      </c>
      <c r="Q2901" s="6" t="b">
        <f>AND(OR(ISNUMBER(FIND(" m ",Table2[[#This Row],[loc?]])),ISNUMBER(FIND(" mm ",Table2[[#This Row],[loc?]]))),SUBSTITUTE(SUBSTITUTE(Table2[[#This Row],[loc?]]," m ","")," mm ","")="")</f>
        <v>0</v>
      </c>
      <c r="R2901" s="36" cm="1">
        <f t="array" ref="R2901">AVERAGE(IF(Table2[[#This Row],[Min_aerobic_1]:[Min_aerobic_2]]="NA",0,Table2[[#This Row],[Min_aerobic_1]:[Min_aerobic_2]]))</f>
        <v>3.5557633851278795E-5</v>
      </c>
    </row>
    <row r="2902" spans="1:18" x14ac:dyDescent="0.35">
      <c r="A2902" s="4" t="s">
        <v>8572</v>
      </c>
      <c r="B2902" s="4" t="s">
        <v>8573</v>
      </c>
      <c r="C2902" s="4" t="s">
        <v>8574</v>
      </c>
      <c r="D2902" s="6">
        <v>4.3400759748119298E-6</v>
      </c>
      <c r="E2902" s="6">
        <v>4.1861788996421201E-6</v>
      </c>
      <c r="F2902" s="6">
        <v>4.9243653160055199E-6</v>
      </c>
      <c r="G2902" s="6">
        <v>4.8519126013217704E-6</v>
      </c>
      <c r="H2902" s="6">
        <v>5.8941410184603899E-6</v>
      </c>
      <c r="I2902" s="6">
        <v>5.9353939940507999E-6</v>
      </c>
      <c r="J2902" s="6">
        <v>5.6234834792432801E-6</v>
      </c>
      <c r="K2902" s="6">
        <v>5.6163605647875702E-6</v>
      </c>
      <c r="L2902" s="6">
        <v>6.1702671476391596E-6</v>
      </c>
      <c r="M2902" s="6">
        <v>6.0332114461378202E-6</v>
      </c>
      <c r="N2902" s="4" t="b">
        <f>_xlfn.XLOOKUP(Table2[[#This Row],[Protein]],Table3[name],Table3[subloc_assigned],"")&lt;&gt;""</f>
        <v>1</v>
      </c>
      <c r="O2902" s="6" t="str" cm="1">
        <f t="array" ref="O2902">IF(Table2[[#This Row],[modeled?]]," "&amp;_xlfn.TEXTJOIN(" ",FALSE,_xlfn._xlws.FILTER(Table3[subloc_assigned],Table3[name]=Table2[[#This Row],[Protein]],""))&amp;" ","")</f>
        <v xml:space="preserve"> c </v>
      </c>
      <c r="P2902" s="6" t="b">
        <f>OR(ISNUMBER(FIND(" m ",Table2[[#This Row],[loc?]])),ISNUMBER(FIND(" mm ",Table2[[#This Row],[loc?]])))</f>
        <v>0</v>
      </c>
      <c r="Q2902" s="6" t="b">
        <f>AND(OR(ISNUMBER(FIND(" m ",Table2[[#This Row],[loc?]])),ISNUMBER(FIND(" mm ",Table2[[#This Row],[loc?]]))),SUBSTITUTE(SUBSTITUTE(Table2[[#This Row],[loc?]]," m ","")," mm ","")="")</f>
        <v>0</v>
      </c>
      <c r="R2902" s="36" cm="1">
        <f t="array" ref="R2902">AVERAGE(IF(Table2[[#This Row],[Min_aerobic_1]:[Min_aerobic_2]]="NA",0,Table2[[#This Row],[Min_aerobic_1]:[Min_aerobic_2]]))</f>
        <v>4.2631274372270254E-6</v>
      </c>
    </row>
    <row r="2903" spans="1:18" x14ac:dyDescent="0.35">
      <c r="A2903" s="4" t="s">
        <v>8575</v>
      </c>
      <c r="B2903" s="4" t="s">
        <v>8576</v>
      </c>
      <c r="C2903" s="4" t="s">
        <v>8577</v>
      </c>
      <c r="D2903" s="6">
        <v>1.15661287533975E-5</v>
      </c>
      <c r="E2903" s="6">
        <v>9.2122639724661502E-6</v>
      </c>
      <c r="F2903" s="6">
        <v>1.0866897949149201E-5</v>
      </c>
      <c r="G2903" s="6">
        <v>1.02934597569171E-5</v>
      </c>
      <c r="H2903" s="6">
        <v>1.06046642605595E-5</v>
      </c>
      <c r="I2903" s="6">
        <v>9.7318865920040196E-6</v>
      </c>
      <c r="J2903" s="6">
        <v>9.8125399007511801E-6</v>
      </c>
      <c r="K2903" s="6">
        <v>7.9968095944452498E-6</v>
      </c>
      <c r="L2903" s="6">
        <v>9.1723912159734802E-6</v>
      </c>
      <c r="M2903" s="6">
        <v>9.0750074694499094E-6</v>
      </c>
      <c r="N2903" s="4" t="b">
        <f>_xlfn.XLOOKUP(Table2[[#This Row],[Protein]],Table3[name],Table3[subloc_assigned],"")&lt;&gt;""</f>
        <v>0</v>
      </c>
      <c r="O2903" s="6" t="str" cm="1">
        <f t="array" ref="O2903">IF(Table2[[#This Row],[modeled?]]," "&amp;_xlfn.TEXTJOIN(" ",FALSE,_xlfn._xlws.FILTER(Table3[subloc_assigned],Table3[name]=Table2[[#This Row],[Protein]],""))&amp;" ","")</f>
        <v/>
      </c>
      <c r="P2903" s="6" t="b">
        <f>OR(ISNUMBER(FIND(" m ",Table2[[#This Row],[loc?]])),ISNUMBER(FIND(" mm ",Table2[[#This Row],[loc?]])))</f>
        <v>0</v>
      </c>
      <c r="Q2903" s="6" t="b">
        <f>AND(OR(ISNUMBER(FIND(" m ",Table2[[#This Row],[loc?]])),ISNUMBER(FIND(" mm ",Table2[[#This Row],[loc?]]))),SUBSTITUTE(SUBSTITUTE(Table2[[#This Row],[loc?]]," m ","")," mm ","")="")</f>
        <v>0</v>
      </c>
      <c r="R2903" s="36" cm="1">
        <f t="array" ref="R2903">AVERAGE(IF(Table2[[#This Row],[Min_aerobic_1]:[Min_aerobic_2]]="NA",0,Table2[[#This Row],[Min_aerobic_1]:[Min_aerobic_2]]))</f>
        <v>1.0389196362931825E-5</v>
      </c>
    </row>
    <row r="2904" spans="1:18" x14ac:dyDescent="0.35">
      <c r="A2904" s="4" t="s">
        <v>8578</v>
      </c>
      <c r="B2904" s="4" t="s">
        <v>8579</v>
      </c>
      <c r="C2904" s="4" t="s">
        <v>8580</v>
      </c>
      <c r="D2904" s="4">
        <v>3.65055428904601E-4</v>
      </c>
      <c r="E2904" s="4">
        <v>3.3790071856746901E-4</v>
      </c>
      <c r="F2904" s="4">
        <v>4.7558536266550499E-4</v>
      </c>
      <c r="G2904" s="4">
        <v>4.7189178554849599E-4</v>
      </c>
      <c r="H2904" s="4">
        <v>2.4830041734793401E-4</v>
      </c>
      <c r="I2904" s="4">
        <v>2.6615916642771799E-4</v>
      </c>
      <c r="J2904" s="4">
        <v>2.6304709505687299E-4</v>
      </c>
      <c r="K2904" s="4">
        <v>3.29063645094643E-4</v>
      </c>
      <c r="L2904" s="4">
        <v>3.2243337849917602E-4</v>
      </c>
      <c r="M2904" s="4">
        <v>3.1214802844264998E-4</v>
      </c>
      <c r="N2904" s="4" t="b">
        <f>_xlfn.XLOOKUP(Table2[[#This Row],[Protein]],Table3[name],Table3[subloc_assigned],"")&lt;&gt;""</f>
        <v>0</v>
      </c>
      <c r="O2904" s="6" t="str" cm="1">
        <f t="array" ref="O2904">IF(Table2[[#This Row],[modeled?]]," "&amp;_xlfn.TEXTJOIN(" ",FALSE,_xlfn._xlws.FILTER(Table3[subloc_assigned],Table3[name]=Table2[[#This Row],[Protein]],""))&amp;" ","")</f>
        <v/>
      </c>
      <c r="P2904" s="6" t="b">
        <f>OR(ISNUMBER(FIND(" m ",Table2[[#This Row],[loc?]])),ISNUMBER(FIND(" mm ",Table2[[#This Row],[loc?]])))</f>
        <v>0</v>
      </c>
      <c r="Q2904" s="6" t="b">
        <f>AND(OR(ISNUMBER(FIND(" m ",Table2[[#This Row],[loc?]])),ISNUMBER(FIND(" mm ",Table2[[#This Row],[loc?]]))),SUBSTITUTE(SUBSTITUTE(Table2[[#This Row],[loc?]]," m ","")," mm ","")="")</f>
        <v>0</v>
      </c>
      <c r="R2904" s="36" cm="1">
        <f t="array" ref="R2904">AVERAGE(IF(Table2[[#This Row],[Min_aerobic_1]:[Min_aerobic_2]]="NA",0,Table2[[#This Row],[Min_aerobic_1]:[Min_aerobic_2]]))</f>
        <v>3.5147807373603498E-4</v>
      </c>
    </row>
    <row r="2905" spans="1:18" x14ac:dyDescent="0.35">
      <c r="A2905" s="4" t="s">
        <v>8581</v>
      </c>
      <c r="B2905" s="4" t="s">
        <v>8582</v>
      </c>
      <c r="C2905" s="4" t="s">
        <v>8582</v>
      </c>
      <c r="D2905" s="4" t="s">
        <v>19</v>
      </c>
      <c r="E2905" s="4" t="s">
        <v>19</v>
      </c>
      <c r="F2905" s="4" t="s">
        <v>19</v>
      </c>
      <c r="G2905" s="4" t="s">
        <v>19</v>
      </c>
      <c r="H2905" s="6">
        <v>2.1009467363422498E-6</v>
      </c>
      <c r="I2905" s="6">
        <v>2.0031072629459001E-6</v>
      </c>
      <c r="J2905" s="6">
        <v>2.1546882981351399E-6</v>
      </c>
      <c r="K2905" s="6">
        <v>1.65307590767138E-6</v>
      </c>
      <c r="L2905" s="6">
        <v>1.88187123591777E-6</v>
      </c>
      <c r="M2905" s="6">
        <v>1.9864854634654101E-6</v>
      </c>
      <c r="N2905" s="4" t="b">
        <f>_xlfn.XLOOKUP(Table2[[#This Row],[Protein]],Table3[name],Table3[subloc_assigned],"")&lt;&gt;""</f>
        <v>0</v>
      </c>
      <c r="O2905" s="6" t="str" cm="1">
        <f t="array" ref="O2905">IF(Table2[[#This Row],[modeled?]]," "&amp;_xlfn.TEXTJOIN(" ",FALSE,_xlfn._xlws.FILTER(Table3[subloc_assigned],Table3[name]=Table2[[#This Row],[Protein]],""))&amp;" ","")</f>
        <v/>
      </c>
      <c r="P2905" s="6" t="b">
        <f>OR(ISNUMBER(FIND(" m ",Table2[[#This Row],[loc?]])),ISNUMBER(FIND(" mm ",Table2[[#This Row],[loc?]])))</f>
        <v>0</v>
      </c>
      <c r="Q2905" s="6" t="b">
        <f>AND(OR(ISNUMBER(FIND(" m ",Table2[[#This Row],[loc?]])),ISNUMBER(FIND(" mm ",Table2[[#This Row],[loc?]]))),SUBSTITUTE(SUBSTITUTE(Table2[[#This Row],[loc?]]," m ","")," mm ","")="")</f>
        <v>0</v>
      </c>
      <c r="R2905" s="36" cm="1">
        <f t="array" ref="R2905">AVERAGE(IF(Table2[[#This Row],[Min_aerobic_1]:[Min_aerobic_2]]="NA",0,Table2[[#This Row],[Min_aerobic_1]:[Min_aerobic_2]]))</f>
        <v>0</v>
      </c>
    </row>
    <row r="2906" spans="1:18" x14ac:dyDescent="0.35">
      <c r="A2906" s="4" t="s">
        <v>8583</v>
      </c>
      <c r="B2906" s="4" t="s">
        <v>8584</v>
      </c>
      <c r="C2906" s="4" t="s">
        <v>8585</v>
      </c>
      <c r="D2906" s="4" t="s">
        <v>19</v>
      </c>
      <c r="E2906" s="4" t="s">
        <v>19</v>
      </c>
      <c r="F2906" s="4" t="s">
        <v>19</v>
      </c>
      <c r="G2906" s="4" t="s">
        <v>19</v>
      </c>
      <c r="H2906" s="6">
        <v>3.3923693625189698E-6</v>
      </c>
      <c r="I2906" s="6">
        <v>3.4059225274949802E-6</v>
      </c>
      <c r="J2906" s="6">
        <v>3.23607374015564E-6</v>
      </c>
      <c r="K2906" s="6">
        <v>3.3079492797307602E-6</v>
      </c>
      <c r="L2906" s="6">
        <v>3.6539793673146798E-6</v>
      </c>
      <c r="M2906" s="6">
        <v>3.3494588620585401E-6</v>
      </c>
      <c r="N2906" s="4" t="b">
        <f>_xlfn.XLOOKUP(Table2[[#This Row],[Protein]],Table3[name],Table3[subloc_assigned],"")&lt;&gt;""</f>
        <v>0</v>
      </c>
      <c r="O2906" s="6" t="str" cm="1">
        <f t="array" ref="O2906">IF(Table2[[#This Row],[modeled?]]," "&amp;_xlfn.TEXTJOIN(" ",FALSE,_xlfn._xlws.FILTER(Table3[subloc_assigned],Table3[name]=Table2[[#This Row],[Protein]],""))&amp;" ","")</f>
        <v/>
      </c>
      <c r="P2906" s="6" t="b">
        <f>OR(ISNUMBER(FIND(" m ",Table2[[#This Row],[loc?]])),ISNUMBER(FIND(" mm ",Table2[[#This Row],[loc?]])))</f>
        <v>0</v>
      </c>
      <c r="Q2906" s="6" t="b">
        <f>AND(OR(ISNUMBER(FIND(" m ",Table2[[#This Row],[loc?]])),ISNUMBER(FIND(" mm ",Table2[[#This Row],[loc?]]))),SUBSTITUTE(SUBSTITUTE(Table2[[#This Row],[loc?]]," m ","")," mm ","")="")</f>
        <v>0</v>
      </c>
      <c r="R2906" s="36" cm="1">
        <f t="array" ref="R2906">AVERAGE(IF(Table2[[#This Row],[Min_aerobic_1]:[Min_aerobic_2]]="NA",0,Table2[[#This Row],[Min_aerobic_1]:[Min_aerobic_2]]))</f>
        <v>0</v>
      </c>
    </row>
    <row r="2907" spans="1:18" x14ac:dyDescent="0.35">
      <c r="A2907" s="4" t="s">
        <v>8586</v>
      </c>
      <c r="B2907" s="4" t="s">
        <v>8587</v>
      </c>
      <c r="C2907" s="4" t="s">
        <v>8588</v>
      </c>
      <c r="D2907" s="6">
        <v>8.6896587788410002E-5</v>
      </c>
      <c r="E2907" s="6">
        <v>7.0337205493775195E-5</v>
      </c>
      <c r="F2907" s="6">
        <v>8.7802566300244203E-5</v>
      </c>
      <c r="G2907" s="6">
        <v>8.6961772096709494E-5</v>
      </c>
      <c r="H2907" s="6">
        <v>6.7055972601479105E-5</v>
      </c>
      <c r="I2907" s="6">
        <v>6.9340374936273703E-5</v>
      </c>
      <c r="J2907" s="6">
        <v>7.0944011070810505E-5</v>
      </c>
      <c r="K2907" s="6">
        <v>7.3047785897876406E-5</v>
      </c>
      <c r="L2907" s="6">
        <v>7.7451484703537399E-5</v>
      </c>
      <c r="M2907" s="6">
        <v>7.6296496763097701E-5</v>
      </c>
      <c r="N2907" s="4" t="b">
        <f>_xlfn.XLOOKUP(Table2[[#This Row],[Protein]],Table3[name],Table3[subloc_assigned],"")&lt;&gt;""</f>
        <v>0</v>
      </c>
      <c r="O2907" s="6" t="str" cm="1">
        <f t="array" ref="O2907">IF(Table2[[#This Row],[modeled?]]," "&amp;_xlfn.TEXTJOIN(" ",FALSE,_xlfn._xlws.FILTER(Table3[subloc_assigned],Table3[name]=Table2[[#This Row],[Protein]],""))&amp;" ","")</f>
        <v/>
      </c>
      <c r="P2907" s="6" t="b">
        <f>OR(ISNUMBER(FIND(" m ",Table2[[#This Row],[loc?]])),ISNUMBER(FIND(" mm ",Table2[[#This Row],[loc?]])))</f>
        <v>0</v>
      </c>
      <c r="Q2907" s="6" t="b">
        <f>AND(OR(ISNUMBER(FIND(" m ",Table2[[#This Row],[loc?]])),ISNUMBER(FIND(" mm ",Table2[[#This Row],[loc?]]))),SUBSTITUTE(SUBSTITUTE(Table2[[#This Row],[loc?]]," m ","")," mm ","")="")</f>
        <v>0</v>
      </c>
      <c r="R2907" s="36" cm="1">
        <f t="array" ref="R2907">AVERAGE(IF(Table2[[#This Row],[Min_aerobic_1]:[Min_aerobic_2]]="NA",0,Table2[[#This Row],[Min_aerobic_1]:[Min_aerobic_2]]))</f>
        <v>7.8616896641092599E-5</v>
      </c>
    </row>
    <row r="2908" spans="1:18" x14ac:dyDescent="0.35">
      <c r="A2908" s="4" t="s">
        <v>8589</v>
      </c>
      <c r="B2908" s="4" t="s">
        <v>8590</v>
      </c>
      <c r="C2908" s="4" t="s">
        <v>8591</v>
      </c>
      <c r="D2908" s="4">
        <v>1.99628489322255E-4</v>
      </c>
      <c r="E2908" s="4">
        <v>1.6541811276860399E-4</v>
      </c>
      <c r="F2908" s="4">
        <v>2.1560658684161699E-4</v>
      </c>
      <c r="G2908" s="4">
        <v>1.8881975590905801E-4</v>
      </c>
      <c r="H2908" s="4">
        <v>3.1753691131538502E-4</v>
      </c>
      <c r="I2908" s="4">
        <v>3.3719492126057501E-4</v>
      </c>
      <c r="J2908" s="4">
        <v>3.1857069701401601E-4</v>
      </c>
      <c r="K2908" s="4">
        <v>3.8820450387994001E-4</v>
      </c>
      <c r="L2908" s="4">
        <v>3.9108512412293898E-4</v>
      </c>
      <c r="M2908" s="4">
        <v>3.91424581436213E-4</v>
      </c>
      <c r="N2908" s="4" t="b">
        <f>_xlfn.XLOOKUP(Table2[[#This Row],[Protein]],Table3[name],Table3[subloc_assigned],"")&lt;&gt;""</f>
        <v>0</v>
      </c>
      <c r="O2908" s="6" t="str" cm="1">
        <f t="array" ref="O2908">IF(Table2[[#This Row],[modeled?]]," "&amp;_xlfn.TEXTJOIN(" ",FALSE,_xlfn._xlws.FILTER(Table3[subloc_assigned],Table3[name]=Table2[[#This Row],[Protein]],""))&amp;" ","")</f>
        <v/>
      </c>
      <c r="P2908" s="6" t="b">
        <f>OR(ISNUMBER(FIND(" m ",Table2[[#This Row],[loc?]])),ISNUMBER(FIND(" mm ",Table2[[#This Row],[loc?]])))</f>
        <v>0</v>
      </c>
      <c r="Q2908" s="6" t="b">
        <f>AND(OR(ISNUMBER(FIND(" m ",Table2[[#This Row],[loc?]])),ISNUMBER(FIND(" mm ",Table2[[#This Row],[loc?]]))),SUBSTITUTE(SUBSTITUTE(Table2[[#This Row],[loc?]]," m ","")," mm ","")="")</f>
        <v>0</v>
      </c>
      <c r="R2908" s="36" cm="1">
        <f t="array" ref="R2908">AVERAGE(IF(Table2[[#This Row],[Min_aerobic_1]:[Min_aerobic_2]]="NA",0,Table2[[#This Row],[Min_aerobic_1]:[Min_aerobic_2]]))</f>
        <v>1.825233010454295E-4</v>
      </c>
    </row>
    <row r="2909" spans="1:18" x14ac:dyDescent="0.35">
      <c r="A2909" s="4" t="s">
        <v>8592</v>
      </c>
      <c r="B2909" s="4" t="s">
        <v>8593</v>
      </c>
      <c r="C2909" s="4" t="s">
        <v>8594</v>
      </c>
      <c r="D2909" s="6">
        <v>2.2322752945131001E-6</v>
      </c>
      <c r="E2909" s="6">
        <v>1.9911382287345398E-6</v>
      </c>
      <c r="F2909" s="6">
        <v>2.43415980709597E-6</v>
      </c>
      <c r="G2909" s="6">
        <v>2.4756636457834301E-6</v>
      </c>
      <c r="H2909" s="6">
        <v>2.6610332848522901E-6</v>
      </c>
      <c r="I2909" s="6">
        <v>2.5983518645112101E-6</v>
      </c>
      <c r="J2909" s="6">
        <v>2.8641333251384999E-6</v>
      </c>
      <c r="K2909" s="6">
        <v>3.0479733184468699E-6</v>
      </c>
      <c r="L2909" s="6">
        <v>3.1036999160984601E-6</v>
      </c>
      <c r="M2909" s="6">
        <v>3.1958979236723298E-6</v>
      </c>
      <c r="N2909" s="4" t="b">
        <f>_xlfn.XLOOKUP(Table2[[#This Row],[Protein]],Table3[name],Table3[subloc_assigned],"")&lt;&gt;""</f>
        <v>1</v>
      </c>
      <c r="O2909" s="6" t="str" cm="1">
        <f t="array" ref="O2909">IF(Table2[[#This Row],[modeled?]]," "&amp;_xlfn.TEXTJOIN(" ",FALSE,_xlfn._xlws.FILTER(Table3[subloc_assigned],Table3[name]=Table2[[#This Row],[Protein]],""))&amp;" ","")</f>
        <v xml:space="preserve"> m </v>
      </c>
      <c r="P2909" s="6" t="b">
        <f>OR(ISNUMBER(FIND(" m ",Table2[[#This Row],[loc?]])),ISNUMBER(FIND(" mm ",Table2[[#This Row],[loc?]])))</f>
        <v>1</v>
      </c>
      <c r="Q2909" s="6" t="b">
        <f>AND(OR(ISNUMBER(FIND(" m ",Table2[[#This Row],[loc?]])),ISNUMBER(FIND(" mm ",Table2[[#This Row],[loc?]]))),SUBSTITUTE(SUBSTITUTE(Table2[[#This Row],[loc?]]," m ","")," mm ","")="")</f>
        <v>1</v>
      </c>
      <c r="R2909" s="36" cm="1">
        <f t="array" ref="R2909">AVERAGE(IF(Table2[[#This Row],[Min_aerobic_1]:[Min_aerobic_2]]="NA",0,Table2[[#This Row],[Min_aerobic_1]:[Min_aerobic_2]]))</f>
        <v>2.1117067616238202E-6</v>
      </c>
    </row>
    <row r="2910" spans="1:18" x14ac:dyDescent="0.35">
      <c r="A2910" s="4" t="s">
        <v>8595</v>
      </c>
      <c r="B2910" s="4" t="s">
        <v>8596</v>
      </c>
      <c r="C2910" s="4" t="s">
        <v>8597</v>
      </c>
      <c r="D2910" s="6">
        <v>1.5807128364227E-5</v>
      </c>
      <c r="E2910" s="6">
        <v>1.1884959883219099E-5</v>
      </c>
      <c r="F2910" s="6">
        <v>1.5682872989120199E-5</v>
      </c>
      <c r="G2910" s="6">
        <v>1.5213420139240199E-5</v>
      </c>
      <c r="H2910" s="6">
        <v>1.32045773192462E-5</v>
      </c>
      <c r="I2910" s="6">
        <v>1.24091194762237E-5</v>
      </c>
      <c r="J2910" s="6">
        <v>1.35519712654073E-5</v>
      </c>
      <c r="K2910" s="6">
        <v>1.0178821364169201E-5</v>
      </c>
      <c r="L2910" s="6">
        <v>1.07978770173566E-5</v>
      </c>
      <c r="M2910" s="6">
        <v>1.1051476266547801E-5</v>
      </c>
      <c r="N2910" s="4" t="b">
        <f>_xlfn.XLOOKUP(Table2[[#This Row],[Protein]],Table3[name],Table3[subloc_assigned],"")&lt;&gt;""</f>
        <v>0</v>
      </c>
      <c r="O2910" s="6" t="str" cm="1">
        <f t="array" ref="O2910">IF(Table2[[#This Row],[modeled?]]," "&amp;_xlfn.TEXTJOIN(" ",FALSE,_xlfn._xlws.FILTER(Table3[subloc_assigned],Table3[name]=Table2[[#This Row],[Protein]],""))&amp;" ","")</f>
        <v/>
      </c>
      <c r="P2910" s="6" t="b">
        <f>OR(ISNUMBER(FIND(" m ",Table2[[#This Row],[loc?]])),ISNUMBER(FIND(" mm ",Table2[[#This Row],[loc?]])))</f>
        <v>0</v>
      </c>
      <c r="Q2910" s="6" t="b">
        <f>AND(OR(ISNUMBER(FIND(" m ",Table2[[#This Row],[loc?]])),ISNUMBER(FIND(" mm ",Table2[[#This Row],[loc?]]))),SUBSTITUTE(SUBSTITUTE(Table2[[#This Row],[loc?]]," m ","")," mm ","")="")</f>
        <v>0</v>
      </c>
      <c r="R2910" s="36" cm="1">
        <f t="array" ref="R2910">AVERAGE(IF(Table2[[#This Row],[Min_aerobic_1]:[Min_aerobic_2]]="NA",0,Table2[[#This Row],[Min_aerobic_1]:[Min_aerobic_2]]))</f>
        <v>1.3846044123723049E-5</v>
      </c>
    </row>
    <row r="2911" spans="1:18" x14ac:dyDescent="0.35">
      <c r="A2911" s="4" t="s">
        <v>8598</v>
      </c>
      <c r="B2911" s="4" t="s">
        <v>8599</v>
      </c>
      <c r="C2911" s="4" t="s">
        <v>8600</v>
      </c>
      <c r="D2911" s="4" t="s">
        <v>19</v>
      </c>
      <c r="E2911" s="4" t="s">
        <v>19</v>
      </c>
      <c r="F2911" s="4" t="s">
        <v>19</v>
      </c>
      <c r="G2911" s="4" t="s">
        <v>19</v>
      </c>
      <c r="H2911" s="6">
        <v>8.2871464074069893E-6</v>
      </c>
      <c r="I2911" s="6">
        <v>7.3151984963923197E-6</v>
      </c>
      <c r="J2911" s="6">
        <v>1.07615469060731E-5</v>
      </c>
      <c r="K2911" s="6">
        <v>9.9811092162841503E-6</v>
      </c>
      <c r="L2911" s="6">
        <v>9.4793514673827501E-6</v>
      </c>
      <c r="M2911" s="6">
        <v>9.9177020004598292E-6</v>
      </c>
      <c r="N2911" s="4" t="b">
        <f>_xlfn.XLOOKUP(Table2[[#This Row],[Protein]],Table3[name],Table3[subloc_assigned],"")&lt;&gt;""</f>
        <v>0</v>
      </c>
      <c r="O2911" s="6" t="str" cm="1">
        <f t="array" ref="O2911">IF(Table2[[#This Row],[modeled?]]," "&amp;_xlfn.TEXTJOIN(" ",FALSE,_xlfn._xlws.FILTER(Table3[subloc_assigned],Table3[name]=Table2[[#This Row],[Protein]],""))&amp;" ","")</f>
        <v/>
      </c>
      <c r="P2911" s="6" t="b">
        <f>OR(ISNUMBER(FIND(" m ",Table2[[#This Row],[loc?]])),ISNUMBER(FIND(" mm ",Table2[[#This Row],[loc?]])))</f>
        <v>0</v>
      </c>
      <c r="Q2911" s="6" t="b">
        <f>AND(OR(ISNUMBER(FIND(" m ",Table2[[#This Row],[loc?]])),ISNUMBER(FIND(" mm ",Table2[[#This Row],[loc?]]))),SUBSTITUTE(SUBSTITUTE(Table2[[#This Row],[loc?]]," m ","")," mm ","")="")</f>
        <v>0</v>
      </c>
      <c r="R2911" s="36" cm="1">
        <f t="array" ref="R2911">AVERAGE(IF(Table2[[#This Row],[Min_aerobic_1]:[Min_aerobic_2]]="NA",0,Table2[[#This Row],[Min_aerobic_1]:[Min_aerobic_2]]))</f>
        <v>0</v>
      </c>
    </row>
    <row r="2912" spans="1:18" x14ac:dyDescent="0.35">
      <c r="A2912" s="4" t="s">
        <v>8601</v>
      </c>
      <c r="B2912" s="4" t="s">
        <v>8602</v>
      </c>
      <c r="C2912" s="4" t="s">
        <v>8603</v>
      </c>
      <c r="D2912" s="6">
        <v>1.0232086734513199E-6</v>
      </c>
      <c r="E2912" s="6">
        <v>8.9955439226116501E-7</v>
      </c>
      <c r="F2912" s="6">
        <v>1.0867465463788501E-6</v>
      </c>
      <c r="G2912" s="6">
        <v>1.0462731086027401E-6</v>
      </c>
      <c r="H2912" s="4" t="s">
        <v>19</v>
      </c>
      <c r="I2912" s="4" t="s">
        <v>19</v>
      </c>
      <c r="J2912" s="4" t="s">
        <v>19</v>
      </c>
      <c r="K2912" s="4" t="s">
        <v>19</v>
      </c>
      <c r="L2912" s="4" t="s">
        <v>19</v>
      </c>
      <c r="M2912" s="4" t="s">
        <v>19</v>
      </c>
      <c r="N2912" s="4" t="b">
        <f>_xlfn.XLOOKUP(Table2[[#This Row],[Protein]],Table3[name],Table3[subloc_assigned],"")&lt;&gt;""</f>
        <v>0</v>
      </c>
      <c r="O2912" s="6" t="str" cm="1">
        <f t="array" ref="O2912">IF(Table2[[#This Row],[modeled?]]," "&amp;_xlfn.TEXTJOIN(" ",FALSE,_xlfn._xlws.FILTER(Table3[subloc_assigned],Table3[name]=Table2[[#This Row],[Protein]],""))&amp;" ","")</f>
        <v/>
      </c>
      <c r="P2912" s="6" t="b">
        <f>OR(ISNUMBER(FIND(" m ",Table2[[#This Row],[loc?]])),ISNUMBER(FIND(" mm ",Table2[[#This Row],[loc?]])))</f>
        <v>0</v>
      </c>
      <c r="Q2912" s="6" t="b">
        <f>AND(OR(ISNUMBER(FIND(" m ",Table2[[#This Row],[loc?]])),ISNUMBER(FIND(" mm ",Table2[[#This Row],[loc?]]))),SUBSTITUTE(SUBSTITUTE(Table2[[#This Row],[loc?]]," m ","")," mm ","")="")</f>
        <v>0</v>
      </c>
      <c r="R2912" s="36" cm="1">
        <f t="array" ref="R2912">AVERAGE(IF(Table2[[#This Row],[Min_aerobic_1]:[Min_aerobic_2]]="NA",0,Table2[[#This Row],[Min_aerobic_1]:[Min_aerobic_2]]))</f>
        <v>9.6138153285624247E-7</v>
      </c>
    </row>
    <row r="2913" spans="1:18" x14ac:dyDescent="0.35">
      <c r="A2913" s="4" t="s">
        <v>8604</v>
      </c>
      <c r="B2913" s="4" t="s">
        <v>8605</v>
      </c>
      <c r="C2913" s="4" t="s">
        <v>8606</v>
      </c>
      <c r="D2913" s="4" t="s">
        <v>19</v>
      </c>
      <c r="E2913" s="4" t="s">
        <v>19</v>
      </c>
      <c r="F2913" s="4" t="s">
        <v>19</v>
      </c>
      <c r="G2913" s="4" t="s">
        <v>19</v>
      </c>
      <c r="H2913" s="6">
        <v>5.7744549677675403E-7</v>
      </c>
      <c r="I2913" s="6">
        <v>4.0882312513978202E-7</v>
      </c>
      <c r="J2913" s="6">
        <v>4.3922958648809599E-7</v>
      </c>
      <c r="K2913" s="6">
        <v>8.2478477635992999E-7</v>
      </c>
      <c r="L2913" s="6">
        <v>5.4895285309574196E-7</v>
      </c>
      <c r="M2913" s="6">
        <v>4.9329264252049698E-7</v>
      </c>
      <c r="N2913" s="4" t="b">
        <f>_xlfn.XLOOKUP(Table2[[#This Row],[Protein]],Table3[name],Table3[subloc_assigned],"")&lt;&gt;""</f>
        <v>0</v>
      </c>
      <c r="O2913" s="6" t="str" cm="1">
        <f t="array" ref="O2913">IF(Table2[[#This Row],[modeled?]]," "&amp;_xlfn.TEXTJOIN(" ",FALSE,_xlfn._xlws.FILTER(Table3[subloc_assigned],Table3[name]=Table2[[#This Row],[Protein]],""))&amp;" ","")</f>
        <v/>
      </c>
      <c r="P2913" s="6" t="b">
        <f>OR(ISNUMBER(FIND(" m ",Table2[[#This Row],[loc?]])),ISNUMBER(FIND(" mm ",Table2[[#This Row],[loc?]])))</f>
        <v>0</v>
      </c>
      <c r="Q2913" s="6" t="b">
        <f>AND(OR(ISNUMBER(FIND(" m ",Table2[[#This Row],[loc?]])),ISNUMBER(FIND(" mm ",Table2[[#This Row],[loc?]]))),SUBSTITUTE(SUBSTITUTE(Table2[[#This Row],[loc?]]," m ","")," mm ","")="")</f>
        <v>0</v>
      </c>
      <c r="R2913" s="36" cm="1">
        <f t="array" ref="R2913">AVERAGE(IF(Table2[[#This Row],[Min_aerobic_1]:[Min_aerobic_2]]="NA",0,Table2[[#This Row],[Min_aerobic_1]:[Min_aerobic_2]]))</f>
        <v>0</v>
      </c>
    </row>
    <row r="2914" spans="1:18" x14ac:dyDescent="0.35">
      <c r="A2914" s="4" t="s">
        <v>8607</v>
      </c>
      <c r="B2914" s="4" t="s">
        <v>8608</v>
      </c>
      <c r="C2914" s="4" t="s">
        <v>8609</v>
      </c>
      <c r="D2914" s="6">
        <v>5.5563835338704002E-6</v>
      </c>
      <c r="E2914" s="6">
        <v>5.54630184121058E-6</v>
      </c>
      <c r="F2914" s="6">
        <v>7.2758218983634799E-6</v>
      </c>
      <c r="G2914" s="6">
        <v>7.3541419739180602E-6</v>
      </c>
      <c r="H2914" s="6">
        <v>3.0388084622937201E-6</v>
      </c>
      <c r="I2914" s="6">
        <v>2.8076615736530798E-6</v>
      </c>
      <c r="J2914" s="6">
        <v>3.0394369164698502E-6</v>
      </c>
      <c r="K2914" s="6">
        <v>3.3635032300323102E-6</v>
      </c>
      <c r="L2914" s="6">
        <v>3.2314723222597199E-6</v>
      </c>
      <c r="M2914" s="6">
        <v>3.3559622460996799E-6</v>
      </c>
      <c r="N2914" s="4" t="b">
        <f>_xlfn.XLOOKUP(Table2[[#This Row],[Protein]],Table3[name],Table3[subloc_assigned],"")&lt;&gt;""</f>
        <v>0</v>
      </c>
      <c r="O2914" s="6" t="str" cm="1">
        <f t="array" ref="O2914">IF(Table2[[#This Row],[modeled?]]," "&amp;_xlfn.TEXTJOIN(" ",FALSE,_xlfn._xlws.FILTER(Table3[subloc_assigned],Table3[name]=Table2[[#This Row],[Protein]],""))&amp;" ","")</f>
        <v/>
      </c>
      <c r="P2914" s="6" t="b">
        <f>OR(ISNUMBER(FIND(" m ",Table2[[#This Row],[loc?]])),ISNUMBER(FIND(" mm ",Table2[[#This Row],[loc?]])))</f>
        <v>0</v>
      </c>
      <c r="Q2914" s="6" t="b">
        <f>AND(OR(ISNUMBER(FIND(" m ",Table2[[#This Row],[loc?]])),ISNUMBER(FIND(" mm ",Table2[[#This Row],[loc?]]))),SUBSTITUTE(SUBSTITUTE(Table2[[#This Row],[loc?]]," m ","")," mm ","")="")</f>
        <v>0</v>
      </c>
      <c r="R2914" s="36" cm="1">
        <f t="array" ref="R2914">AVERAGE(IF(Table2[[#This Row],[Min_aerobic_1]:[Min_aerobic_2]]="NA",0,Table2[[#This Row],[Min_aerobic_1]:[Min_aerobic_2]]))</f>
        <v>5.5513426875404901E-6</v>
      </c>
    </row>
    <row r="2915" spans="1:18" x14ac:dyDescent="0.35">
      <c r="A2915" s="4" t="s">
        <v>8610</v>
      </c>
      <c r="B2915" s="4" t="s">
        <v>8611</v>
      </c>
      <c r="C2915" s="4" t="s">
        <v>8612</v>
      </c>
      <c r="D2915" s="6">
        <v>9.66632404759823E-5</v>
      </c>
      <c r="E2915" s="4">
        <v>1.0971191950963301E-4</v>
      </c>
      <c r="F2915" s="4">
        <v>1.03553810093933E-4</v>
      </c>
      <c r="G2915" s="4">
        <v>1.19413453091573E-4</v>
      </c>
      <c r="H2915" s="6">
        <v>8.9707144376862896E-5</v>
      </c>
      <c r="I2915" s="6">
        <v>8.8447949665181294E-5</v>
      </c>
      <c r="J2915" s="6">
        <v>8.9316691368722197E-5</v>
      </c>
      <c r="K2915" s="6">
        <v>8.6436371493967001E-5</v>
      </c>
      <c r="L2915" s="6">
        <v>9.8295863286389199E-5</v>
      </c>
      <c r="M2915" s="4">
        <v>1.00921730903858E-4</v>
      </c>
      <c r="N2915" s="4" t="b">
        <f>_xlfn.XLOOKUP(Table2[[#This Row],[Protein]],Table3[name],Table3[subloc_assigned],"")&lt;&gt;""</f>
        <v>0</v>
      </c>
      <c r="O2915" s="6" t="str" cm="1">
        <f t="array" ref="O2915">IF(Table2[[#This Row],[modeled?]]," "&amp;_xlfn.TEXTJOIN(" ",FALSE,_xlfn._xlws.FILTER(Table3[subloc_assigned],Table3[name]=Table2[[#This Row],[Protein]],""))&amp;" ","")</f>
        <v/>
      </c>
      <c r="P2915" s="6" t="b">
        <f>OR(ISNUMBER(FIND(" m ",Table2[[#This Row],[loc?]])),ISNUMBER(FIND(" mm ",Table2[[#This Row],[loc?]])))</f>
        <v>0</v>
      </c>
      <c r="Q2915" s="6" t="b">
        <f>AND(OR(ISNUMBER(FIND(" m ",Table2[[#This Row],[loc?]])),ISNUMBER(FIND(" mm ",Table2[[#This Row],[loc?]]))),SUBSTITUTE(SUBSTITUTE(Table2[[#This Row],[loc?]]," m ","")," mm ","")="")</f>
        <v>0</v>
      </c>
      <c r="R2915" s="36" cm="1">
        <f t="array" ref="R2915">AVERAGE(IF(Table2[[#This Row],[Min_aerobic_1]:[Min_aerobic_2]]="NA",0,Table2[[#This Row],[Min_aerobic_1]:[Min_aerobic_2]]))</f>
        <v>1.0318757999280766E-4</v>
      </c>
    </row>
    <row r="2916" spans="1:18" x14ac:dyDescent="0.35">
      <c r="A2916" s="4" t="s">
        <v>8613</v>
      </c>
      <c r="B2916" s="4" t="s">
        <v>8614</v>
      </c>
      <c r="C2916" s="4" t="s">
        <v>8615</v>
      </c>
      <c r="D2916" s="6">
        <v>2.3275755752690199E-5</v>
      </c>
      <c r="E2916" s="6">
        <v>2.15247576189168E-5</v>
      </c>
      <c r="F2916" s="6">
        <v>2.72147636367981E-5</v>
      </c>
      <c r="G2916" s="6">
        <v>2.8662893776045901E-5</v>
      </c>
      <c r="H2916" s="6">
        <v>8.3532494856393106E-6</v>
      </c>
      <c r="I2916" s="6">
        <v>8.0998277960875904E-6</v>
      </c>
      <c r="J2916" s="6">
        <v>9.0386470483696203E-6</v>
      </c>
      <c r="K2916" s="6">
        <v>7.6899237566550606E-6</v>
      </c>
      <c r="L2916" s="6">
        <v>8.6445426855417908E-6</v>
      </c>
      <c r="M2916" s="6">
        <v>8.4722834866153294E-6</v>
      </c>
      <c r="N2916" s="4" t="b">
        <f>_xlfn.XLOOKUP(Table2[[#This Row],[Protein]],Table3[name],Table3[subloc_assigned],"")&lt;&gt;""</f>
        <v>1</v>
      </c>
      <c r="O2916" s="6" t="str" cm="1">
        <f t="array" ref="O2916">IF(Table2[[#This Row],[modeled?]]," "&amp;_xlfn.TEXTJOIN(" ",FALSE,_xlfn._xlws.FILTER(Table3[subloc_assigned],Table3[name]=Table2[[#This Row],[Protein]],""))&amp;" ","")</f>
        <v xml:space="preserve"> m </v>
      </c>
      <c r="P2916" s="6" t="b">
        <f>OR(ISNUMBER(FIND(" m ",Table2[[#This Row],[loc?]])),ISNUMBER(FIND(" mm ",Table2[[#This Row],[loc?]])))</f>
        <v>1</v>
      </c>
      <c r="Q2916" s="6" t="b">
        <f>AND(OR(ISNUMBER(FIND(" m ",Table2[[#This Row],[loc?]])),ISNUMBER(FIND(" mm ",Table2[[#This Row],[loc?]]))),SUBSTITUTE(SUBSTITUTE(Table2[[#This Row],[loc?]]," m ","")," mm ","")="")</f>
        <v>1</v>
      </c>
      <c r="R2916" s="36" cm="1">
        <f t="array" ref="R2916">AVERAGE(IF(Table2[[#This Row],[Min_aerobic_1]:[Min_aerobic_2]]="NA",0,Table2[[#This Row],[Min_aerobic_1]:[Min_aerobic_2]]))</f>
        <v>2.2400256685803501E-5</v>
      </c>
    </row>
    <row r="2917" spans="1:18" x14ac:dyDescent="0.35">
      <c r="A2917" s="4" t="s">
        <v>8616</v>
      </c>
      <c r="B2917" s="4" t="s">
        <v>8617</v>
      </c>
      <c r="C2917" s="4" t="s">
        <v>8618</v>
      </c>
      <c r="D2917" s="6">
        <v>1.8416085509582699E-5</v>
      </c>
      <c r="E2917" s="6">
        <v>1.40523656840205E-5</v>
      </c>
      <c r="F2917" s="6">
        <v>1.9532070344884599E-5</v>
      </c>
      <c r="G2917" s="6">
        <v>2.02295774709821E-5</v>
      </c>
      <c r="H2917" s="6">
        <v>1.35283291873423E-5</v>
      </c>
      <c r="I2917" s="6">
        <v>1.12434458306061E-5</v>
      </c>
      <c r="J2917" s="6">
        <v>1.53978989235645E-5</v>
      </c>
      <c r="K2917" s="6">
        <v>1.5465828593201198E-5</v>
      </c>
      <c r="L2917" s="6">
        <v>1.5257198177966099E-5</v>
      </c>
      <c r="M2917" s="6">
        <v>1.28065954928834E-5</v>
      </c>
      <c r="N2917" s="4" t="b">
        <f>_xlfn.XLOOKUP(Table2[[#This Row],[Protein]],Table3[name],Table3[subloc_assigned],"")&lt;&gt;""</f>
        <v>0</v>
      </c>
      <c r="O2917" s="6" t="str" cm="1">
        <f t="array" ref="O2917">IF(Table2[[#This Row],[modeled?]]," "&amp;_xlfn.TEXTJOIN(" ",FALSE,_xlfn._xlws.FILTER(Table3[subloc_assigned],Table3[name]=Table2[[#This Row],[Protein]],""))&amp;" ","")</f>
        <v/>
      </c>
      <c r="P2917" s="6" t="b">
        <f>OR(ISNUMBER(FIND(" m ",Table2[[#This Row],[loc?]])),ISNUMBER(FIND(" mm ",Table2[[#This Row],[loc?]])))</f>
        <v>0</v>
      </c>
      <c r="Q2917" s="6" t="b">
        <f>AND(OR(ISNUMBER(FIND(" m ",Table2[[#This Row],[loc?]])),ISNUMBER(FIND(" mm ",Table2[[#This Row],[loc?]]))),SUBSTITUTE(SUBSTITUTE(Table2[[#This Row],[loc?]]," m ","")," mm ","")="")</f>
        <v>0</v>
      </c>
      <c r="R2917" s="36" cm="1">
        <f t="array" ref="R2917">AVERAGE(IF(Table2[[#This Row],[Min_aerobic_1]:[Min_aerobic_2]]="NA",0,Table2[[#This Row],[Min_aerobic_1]:[Min_aerobic_2]]))</f>
        <v>1.6234225596801599E-5</v>
      </c>
    </row>
    <row r="2918" spans="1:18" x14ac:dyDescent="0.35">
      <c r="A2918" s="4" t="s">
        <v>8619</v>
      </c>
      <c r="B2918" s="4" t="s">
        <v>8620</v>
      </c>
      <c r="C2918" s="4" t="s">
        <v>8621</v>
      </c>
      <c r="D2918" s="4" t="s">
        <v>19</v>
      </c>
      <c r="E2918" s="4" t="s">
        <v>19</v>
      </c>
      <c r="F2918" s="4" t="s">
        <v>19</v>
      </c>
      <c r="G2918" s="4" t="s">
        <v>19</v>
      </c>
      <c r="H2918" s="6">
        <v>7.8766653372315198E-7</v>
      </c>
      <c r="I2918" s="6">
        <v>8.0750120747862595E-7</v>
      </c>
      <c r="J2918" s="6">
        <v>7.6887468364741399E-7</v>
      </c>
      <c r="K2918" s="6">
        <v>8.5867268269543399E-7</v>
      </c>
      <c r="L2918" s="6">
        <v>8.9539200329224398E-7</v>
      </c>
      <c r="M2918" s="6">
        <v>9.02069572627814E-7</v>
      </c>
      <c r="N2918" s="4" t="b">
        <f>_xlfn.XLOOKUP(Table2[[#This Row],[Protein]],Table3[name],Table3[subloc_assigned],"")&lt;&gt;""</f>
        <v>0</v>
      </c>
      <c r="O2918" s="6" t="str" cm="1">
        <f t="array" ref="O2918">IF(Table2[[#This Row],[modeled?]]," "&amp;_xlfn.TEXTJOIN(" ",FALSE,_xlfn._xlws.FILTER(Table3[subloc_assigned],Table3[name]=Table2[[#This Row],[Protein]],""))&amp;" ","")</f>
        <v/>
      </c>
      <c r="P2918" s="6" t="b">
        <f>OR(ISNUMBER(FIND(" m ",Table2[[#This Row],[loc?]])),ISNUMBER(FIND(" mm ",Table2[[#This Row],[loc?]])))</f>
        <v>0</v>
      </c>
      <c r="Q2918" s="6" t="b">
        <f>AND(OR(ISNUMBER(FIND(" m ",Table2[[#This Row],[loc?]])),ISNUMBER(FIND(" mm ",Table2[[#This Row],[loc?]]))),SUBSTITUTE(SUBSTITUTE(Table2[[#This Row],[loc?]]," m ","")," mm ","")="")</f>
        <v>0</v>
      </c>
      <c r="R2918" s="36" cm="1">
        <f t="array" ref="R2918">AVERAGE(IF(Table2[[#This Row],[Min_aerobic_1]:[Min_aerobic_2]]="NA",0,Table2[[#This Row],[Min_aerobic_1]:[Min_aerobic_2]]))</f>
        <v>0</v>
      </c>
    </row>
    <row r="2919" spans="1:18" x14ac:dyDescent="0.35">
      <c r="A2919" s="4" t="s">
        <v>8622</v>
      </c>
      <c r="B2919" s="4" t="s">
        <v>8623</v>
      </c>
      <c r="C2919" s="4" t="s">
        <v>8624</v>
      </c>
      <c r="D2919" s="4">
        <v>9.4431469616832299E-4</v>
      </c>
      <c r="E2919" s="4">
        <v>9.4656611756827101E-4</v>
      </c>
      <c r="F2919" s="4">
        <v>4.6689598735616302E-4</v>
      </c>
      <c r="G2919" s="4">
        <v>4.7873452530439203E-4</v>
      </c>
      <c r="H2919" s="4">
        <v>5.2533378644655795E-4</v>
      </c>
      <c r="I2919" s="4">
        <v>5.3691238690292296E-4</v>
      </c>
      <c r="J2919" s="4">
        <v>5.5909646849550295E-4</v>
      </c>
      <c r="K2919" s="4">
        <v>2.6985311870326599E-4</v>
      </c>
      <c r="L2919" s="4">
        <v>2.6470309603829199E-4</v>
      </c>
      <c r="M2919" s="4">
        <v>2.67532055459165E-4</v>
      </c>
      <c r="N2919" s="4" t="b">
        <f>_xlfn.XLOOKUP(Table2[[#This Row],[Protein]],Table3[name],Table3[subloc_assigned],"")&lt;&gt;""</f>
        <v>1</v>
      </c>
      <c r="O2919" s="6" t="str" cm="1">
        <f t="array" ref="O2919">IF(Table2[[#This Row],[modeled?]]," "&amp;_xlfn.TEXTJOIN(" ",FALSE,_xlfn._xlws.FILTER(Table3[subloc_assigned],Table3[name]=Table2[[#This Row],[Protein]],""))&amp;" ","")</f>
        <v xml:space="preserve"> mm </v>
      </c>
      <c r="P2919" s="6" t="b">
        <f>OR(ISNUMBER(FIND(" m ",Table2[[#This Row],[loc?]])),ISNUMBER(FIND(" mm ",Table2[[#This Row],[loc?]])))</f>
        <v>1</v>
      </c>
      <c r="Q2919" s="6" t="b">
        <f>AND(OR(ISNUMBER(FIND(" m ",Table2[[#This Row],[loc?]])),ISNUMBER(FIND(" mm ",Table2[[#This Row],[loc?]]))),SUBSTITUTE(SUBSTITUTE(Table2[[#This Row],[loc?]]," m ","")," mm ","")="")</f>
        <v>1</v>
      </c>
      <c r="R2919" s="36" cm="1">
        <f t="array" ref="R2919">AVERAGE(IF(Table2[[#This Row],[Min_aerobic_1]:[Min_aerobic_2]]="NA",0,Table2[[#This Row],[Min_aerobic_1]:[Min_aerobic_2]]))</f>
        <v>9.4544040686829695E-4</v>
      </c>
    </row>
    <row r="2920" spans="1:18" x14ac:dyDescent="0.35">
      <c r="A2920" s="4" t="s">
        <v>8625</v>
      </c>
      <c r="B2920" s="4" t="s">
        <v>8626</v>
      </c>
      <c r="C2920" s="4" t="s">
        <v>8627</v>
      </c>
      <c r="D2920" s="6">
        <v>1.77179461387294E-6</v>
      </c>
      <c r="E2920" s="6">
        <v>1.82280875529491E-6</v>
      </c>
      <c r="F2920" s="6">
        <v>2.0386626757310901E-6</v>
      </c>
      <c r="G2920" s="6">
        <v>1.9349555615405601E-6</v>
      </c>
      <c r="H2920" s="6">
        <v>5.8196519504117105E-7</v>
      </c>
      <c r="I2920" s="6">
        <v>6.1231550720503203E-7</v>
      </c>
      <c r="J2920" s="6">
        <v>6.0059807599644302E-7</v>
      </c>
      <c r="K2920" s="6">
        <v>7.8337540470455705E-7</v>
      </c>
      <c r="L2920" s="6">
        <v>7.9045330353385904E-7</v>
      </c>
      <c r="M2920" s="6">
        <v>8.3097020122535404E-7</v>
      </c>
      <c r="N2920" s="4" t="b">
        <f>_xlfn.XLOOKUP(Table2[[#This Row],[Protein]],Table3[name],Table3[subloc_assigned],"")&lt;&gt;""</f>
        <v>0</v>
      </c>
      <c r="O2920" s="6" t="str" cm="1">
        <f t="array" ref="O2920">IF(Table2[[#This Row],[modeled?]]," "&amp;_xlfn.TEXTJOIN(" ",FALSE,_xlfn._xlws.FILTER(Table3[subloc_assigned],Table3[name]=Table2[[#This Row],[Protein]],""))&amp;" ","")</f>
        <v/>
      </c>
      <c r="P2920" s="6" t="b">
        <f>OR(ISNUMBER(FIND(" m ",Table2[[#This Row],[loc?]])),ISNUMBER(FIND(" mm ",Table2[[#This Row],[loc?]])))</f>
        <v>0</v>
      </c>
      <c r="Q2920" s="6" t="b">
        <f>AND(OR(ISNUMBER(FIND(" m ",Table2[[#This Row],[loc?]])),ISNUMBER(FIND(" mm ",Table2[[#This Row],[loc?]]))),SUBSTITUTE(SUBSTITUTE(Table2[[#This Row],[loc?]]," m ","")," mm ","")="")</f>
        <v>0</v>
      </c>
      <c r="R2920" s="36" cm="1">
        <f t="array" ref="R2920">AVERAGE(IF(Table2[[#This Row],[Min_aerobic_1]:[Min_aerobic_2]]="NA",0,Table2[[#This Row],[Min_aerobic_1]:[Min_aerobic_2]]))</f>
        <v>1.7973016845839249E-6</v>
      </c>
    </row>
    <row r="2921" spans="1:18" x14ac:dyDescent="0.35">
      <c r="A2921" s="4" t="s">
        <v>8628</v>
      </c>
      <c r="B2921" s="4" t="s">
        <v>8629</v>
      </c>
      <c r="C2921" s="4" t="s">
        <v>8629</v>
      </c>
      <c r="D2921" s="6">
        <v>1.0208697866660899E-6</v>
      </c>
      <c r="E2921" s="6">
        <v>7.7657929671979004E-7</v>
      </c>
      <c r="F2921" s="6">
        <v>1.6285997087537801E-6</v>
      </c>
      <c r="G2921" s="6">
        <v>1.7155339510960501E-6</v>
      </c>
      <c r="H2921" s="6">
        <v>1.7039687004706201E-6</v>
      </c>
      <c r="I2921" s="6">
        <v>1.60595051245568E-6</v>
      </c>
      <c r="J2921" s="6">
        <v>1.78414171734208E-6</v>
      </c>
      <c r="K2921" s="6">
        <v>1.5612159529495299E-6</v>
      </c>
      <c r="L2921" s="6">
        <v>1.6431560932694201E-6</v>
      </c>
      <c r="M2921" s="6">
        <v>1.6973287565336E-6</v>
      </c>
      <c r="N2921" s="4" t="b">
        <f>_xlfn.XLOOKUP(Table2[[#This Row],[Protein]],Table3[name],Table3[subloc_assigned],"")&lt;&gt;""</f>
        <v>0</v>
      </c>
      <c r="O2921" s="6" t="str" cm="1">
        <f t="array" ref="O2921">IF(Table2[[#This Row],[modeled?]]," "&amp;_xlfn.TEXTJOIN(" ",FALSE,_xlfn._xlws.FILTER(Table3[subloc_assigned],Table3[name]=Table2[[#This Row],[Protein]],""))&amp;" ","")</f>
        <v/>
      </c>
      <c r="P2921" s="6" t="b">
        <f>OR(ISNUMBER(FIND(" m ",Table2[[#This Row],[loc?]])),ISNUMBER(FIND(" mm ",Table2[[#This Row],[loc?]])))</f>
        <v>0</v>
      </c>
      <c r="Q2921" s="6" t="b">
        <f>AND(OR(ISNUMBER(FIND(" m ",Table2[[#This Row],[loc?]])),ISNUMBER(FIND(" mm ",Table2[[#This Row],[loc?]]))),SUBSTITUTE(SUBSTITUTE(Table2[[#This Row],[loc?]]," m ","")," mm ","")="")</f>
        <v>0</v>
      </c>
      <c r="R2921" s="36" cm="1">
        <f t="array" ref="R2921">AVERAGE(IF(Table2[[#This Row],[Min_aerobic_1]:[Min_aerobic_2]]="NA",0,Table2[[#This Row],[Min_aerobic_1]:[Min_aerobic_2]]))</f>
        <v>8.9872454169294002E-7</v>
      </c>
    </row>
    <row r="2922" spans="1:18" x14ac:dyDescent="0.35">
      <c r="A2922" s="4" t="s">
        <v>8630</v>
      </c>
      <c r="B2922" s="4" t="s">
        <v>8631</v>
      </c>
      <c r="C2922" s="4" t="s">
        <v>8632</v>
      </c>
      <c r="D2922" s="6">
        <v>1.2542850569741701E-5</v>
      </c>
      <c r="E2922" s="6">
        <v>1.0968273031618201E-5</v>
      </c>
      <c r="F2922" s="6">
        <v>1.3750430035365E-5</v>
      </c>
      <c r="G2922" s="6">
        <v>1.3266304772762699E-5</v>
      </c>
      <c r="H2922" s="6">
        <v>7.3333668183967304E-6</v>
      </c>
      <c r="I2922" s="6">
        <v>7.0449826193020096E-6</v>
      </c>
      <c r="J2922" s="6">
        <v>7.7251421962273997E-6</v>
      </c>
      <c r="K2922" s="6">
        <v>8.5899989769787504E-6</v>
      </c>
      <c r="L2922" s="6">
        <v>9.0354311184788196E-6</v>
      </c>
      <c r="M2922" s="6">
        <v>8.7367183131617295E-6</v>
      </c>
      <c r="N2922" s="4" t="b">
        <f>_xlfn.XLOOKUP(Table2[[#This Row],[Protein]],Table3[name],Table3[subloc_assigned],"")&lt;&gt;""</f>
        <v>0</v>
      </c>
      <c r="O2922" s="6" t="str" cm="1">
        <f t="array" ref="O2922">IF(Table2[[#This Row],[modeled?]]," "&amp;_xlfn.TEXTJOIN(" ",FALSE,_xlfn._xlws.FILTER(Table3[subloc_assigned],Table3[name]=Table2[[#This Row],[Protein]],""))&amp;" ","")</f>
        <v/>
      </c>
      <c r="P2922" s="6" t="b">
        <f>OR(ISNUMBER(FIND(" m ",Table2[[#This Row],[loc?]])),ISNUMBER(FIND(" mm ",Table2[[#This Row],[loc?]])))</f>
        <v>0</v>
      </c>
      <c r="Q2922" s="6" t="b">
        <f>AND(OR(ISNUMBER(FIND(" m ",Table2[[#This Row],[loc?]])),ISNUMBER(FIND(" mm ",Table2[[#This Row],[loc?]]))),SUBSTITUTE(SUBSTITUTE(Table2[[#This Row],[loc?]]," m ","")," mm ","")="")</f>
        <v>0</v>
      </c>
      <c r="R2922" s="36" cm="1">
        <f t="array" ref="R2922">AVERAGE(IF(Table2[[#This Row],[Min_aerobic_1]:[Min_aerobic_2]]="NA",0,Table2[[#This Row],[Min_aerobic_1]:[Min_aerobic_2]]))</f>
        <v>1.175556180067995E-5</v>
      </c>
    </row>
    <row r="2923" spans="1:18" x14ac:dyDescent="0.35">
      <c r="A2923" s="4" t="s">
        <v>8633</v>
      </c>
      <c r="B2923" s="4" t="s">
        <v>8634</v>
      </c>
      <c r="C2923" s="4" t="s">
        <v>8635</v>
      </c>
      <c r="D2923" s="4" t="s">
        <v>19</v>
      </c>
      <c r="E2923" s="4" t="s">
        <v>19</v>
      </c>
      <c r="F2923" s="4" t="s">
        <v>19</v>
      </c>
      <c r="G2923" s="4" t="s">
        <v>19</v>
      </c>
      <c r="H2923" s="6">
        <v>3.1846669048594898E-6</v>
      </c>
      <c r="I2923" s="6">
        <v>3.3204452141736002E-6</v>
      </c>
      <c r="J2923" s="6">
        <v>3.28326773091097E-6</v>
      </c>
      <c r="K2923" s="6">
        <v>3.75759437434854E-6</v>
      </c>
      <c r="L2923" s="6">
        <v>3.8889629469537299E-6</v>
      </c>
      <c r="M2923" s="6">
        <v>4.0388223413191601E-6</v>
      </c>
      <c r="N2923" s="4" t="b">
        <f>_xlfn.XLOOKUP(Table2[[#This Row],[Protein]],Table3[name],Table3[subloc_assigned],"")&lt;&gt;""</f>
        <v>0</v>
      </c>
      <c r="O2923" s="6" t="str" cm="1">
        <f t="array" ref="O2923">IF(Table2[[#This Row],[modeled?]]," "&amp;_xlfn.TEXTJOIN(" ",FALSE,_xlfn._xlws.FILTER(Table3[subloc_assigned],Table3[name]=Table2[[#This Row],[Protein]],""))&amp;" ","")</f>
        <v/>
      </c>
      <c r="P2923" s="6" t="b">
        <f>OR(ISNUMBER(FIND(" m ",Table2[[#This Row],[loc?]])),ISNUMBER(FIND(" mm ",Table2[[#This Row],[loc?]])))</f>
        <v>0</v>
      </c>
      <c r="Q2923" s="6" t="b">
        <f>AND(OR(ISNUMBER(FIND(" m ",Table2[[#This Row],[loc?]])),ISNUMBER(FIND(" mm ",Table2[[#This Row],[loc?]]))),SUBSTITUTE(SUBSTITUTE(Table2[[#This Row],[loc?]]," m ","")," mm ","")="")</f>
        <v>0</v>
      </c>
      <c r="R2923" s="36" cm="1">
        <f t="array" ref="R2923">AVERAGE(IF(Table2[[#This Row],[Min_aerobic_1]:[Min_aerobic_2]]="NA",0,Table2[[#This Row],[Min_aerobic_1]:[Min_aerobic_2]]))</f>
        <v>0</v>
      </c>
    </row>
    <row r="2924" spans="1:18" x14ac:dyDescent="0.35">
      <c r="A2924" s="4" t="s">
        <v>8636</v>
      </c>
      <c r="B2924" s="4" t="s">
        <v>8637</v>
      </c>
      <c r="C2924" s="4" t="s">
        <v>8638</v>
      </c>
      <c r="D2924" s="6">
        <v>8.6540597361395105E-7</v>
      </c>
      <c r="E2924" s="6">
        <v>7.0735542952590697E-7</v>
      </c>
      <c r="F2924" s="6">
        <v>9.0738225300022805E-7</v>
      </c>
      <c r="G2924" s="6">
        <v>1.01043775376555E-6</v>
      </c>
      <c r="H2924" s="4" t="s">
        <v>19</v>
      </c>
      <c r="I2924" s="4" t="s">
        <v>19</v>
      </c>
      <c r="J2924" s="4" t="s">
        <v>19</v>
      </c>
      <c r="K2924" s="4" t="s">
        <v>19</v>
      </c>
      <c r="L2924" s="4" t="s">
        <v>19</v>
      </c>
      <c r="M2924" s="4" t="s">
        <v>19</v>
      </c>
      <c r="N2924" s="4" t="b">
        <f>_xlfn.XLOOKUP(Table2[[#This Row],[Protein]],Table3[name],Table3[subloc_assigned],"")&lt;&gt;""</f>
        <v>0</v>
      </c>
      <c r="O2924" s="6" t="str" cm="1">
        <f t="array" ref="O2924">IF(Table2[[#This Row],[modeled?]]," "&amp;_xlfn.TEXTJOIN(" ",FALSE,_xlfn._xlws.FILTER(Table3[subloc_assigned],Table3[name]=Table2[[#This Row],[Protein]],""))&amp;" ","")</f>
        <v/>
      </c>
      <c r="P2924" s="6" t="b">
        <f>OR(ISNUMBER(FIND(" m ",Table2[[#This Row],[loc?]])),ISNUMBER(FIND(" mm ",Table2[[#This Row],[loc?]])))</f>
        <v>0</v>
      </c>
      <c r="Q2924" s="6" t="b">
        <f>AND(OR(ISNUMBER(FIND(" m ",Table2[[#This Row],[loc?]])),ISNUMBER(FIND(" mm ",Table2[[#This Row],[loc?]]))),SUBSTITUTE(SUBSTITUTE(Table2[[#This Row],[loc?]]," m ","")," mm ","")="")</f>
        <v>0</v>
      </c>
      <c r="R2924" s="36" cm="1">
        <f t="array" ref="R2924">AVERAGE(IF(Table2[[#This Row],[Min_aerobic_1]:[Min_aerobic_2]]="NA",0,Table2[[#This Row],[Min_aerobic_1]:[Min_aerobic_2]]))</f>
        <v>7.8638070156992906E-7</v>
      </c>
    </row>
    <row r="2925" spans="1:18" x14ac:dyDescent="0.35">
      <c r="A2925" s="4" t="s">
        <v>8639</v>
      </c>
      <c r="B2925" s="4" t="s">
        <v>8640</v>
      </c>
      <c r="C2925" s="4" t="s">
        <v>8641</v>
      </c>
      <c r="D2925" s="6">
        <v>1.4077548449412899E-6</v>
      </c>
      <c r="E2925" s="6">
        <v>1.0889553830313101E-6</v>
      </c>
      <c r="F2925" s="6">
        <v>1.5875540102642E-6</v>
      </c>
      <c r="G2925" s="6">
        <v>1.52844192336585E-6</v>
      </c>
      <c r="H2925" s="6">
        <v>1.12751239623188E-6</v>
      </c>
      <c r="I2925" s="6">
        <v>1.0834148698972901E-6</v>
      </c>
      <c r="J2925" s="6">
        <v>1.2066108528317201E-6</v>
      </c>
      <c r="K2925" s="6">
        <v>1.1851425975515399E-6</v>
      </c>
      <c r="L2925" s="6">
        <v>1.2234337135400801E-6</v>
      </c>
      <c r="M2925" s="6">
        <v>1.21619501427586E-6</v>
      </c>
      <c r="N2925" s="4" t="b">
        <f>_xlfn.XLOOKUP(Table2[[#This Row],[Protein]],Table3[name],Table3[subloc_assigned],"")&lt;&gt;""</f>
        <v>0</v>
      </c>
      <c r="O2925" s="6" t="str" cm="1">
        <f t="array" ref="O2925">IF(Table2[[#This Row],[modeled?]]," "&amp;_xlfn.TEXTJOIN(" ",FALSE,_xlfn._xlws.FILTER(Table3[subloc_assigned],Table3[name]=Table2[[#This Row],[Protein]],""))&amp;" ","")</f>
        <v/>
      </c>
      <c r="P2925" s="6" t="b">
        <f>OR(ISNUMBER(FIND(" m ",Table2[[#This Row],[loc?]])),ISNUMBER(FIND(" mm ",Table2[[#This Row],[loc?]])))</f>
        <v>0</v>
      </c>
      <c r="Q2925" s="6" t="b">
        <f>AND(OR(ISNUMBER(FIND(" m ",Table2[[#This Row],[loc?]])),ISNUMBER(FIND(" mm ",Table2[[#This Row],[loc?]]))),SUBSTITUTE(SUBSTITUTE(Table2[[#This Row],[loc?]]," m ","")," mm ","")="")</f>
        <v>0</v>
      </c>
      <c r="R2925" s="36" cm="1">
        <f t="array" ref="R2925">AVERAGE(IF(Table2[[#This Row],[Min_aerobic_1]:[Min_aerobic_2]]="NA",0,Table2[[#This Row],[Min_aerobic_1]:[Min_aerobic_2]]))</f>
        <v>1.2483551139862999E-6</v>
      </c>
    </row>
    <row r="2926" spans="1:18" x14ac:dyDescent="0.35">
      <c r="A2926" s="4" t="s">
        <v>8642</v>
      </c>
      <c r="B2926" s="4" t="s">
        <v>8643</v>
      </c>
      <c r="C2926" s="4" t="s">
        <v>8644</v>
      </c>
      <c r="D2926" s="4">
        <v>4.5736350426143498E-4</v>
      </c>
      <c r="E2926" s="4">
        <v>3.9591334760996698E-4</v>
      </c>
      <c r="F2926" s="4">
        <v>4.75332083578974E-4</v>
      </c>
      <c r="G2926" s="4">
        <v>4.70168230800097E-4</v>
      </c>
      <c r="H2926" s="4">
        <v>4.9189769366704301E-4</v>
      </c>
      <c r="I2926" s="4">
        <v>4.8997189435488905E-4</v>
      </c>
      <c r="J2926" s="4">
        <v>4.9571801752431005E-4</v>
      </c>
      <c r="K2926" s="4">
        <v>5.5733230016653096E-4</v>
      </c>
      <c r="L2926" s="4">
        <v>6.1587347546356995E-4</v>
      </c>
      <c r="M2926" s="4">
        <v>6.1202932792581795E-4</v>
      </c>
      <c r="N2926" s="4" t="b">
        <f>_xlfn.XLOOKUP(Table2[[#This Row],[Protein]],Table3[name],Table3[subloc_assigned],"")&lt;&gt;""</f>
        <v>0</v>
      </c>
      <c r="O2926" s="6" t="str" cm="1">
        <f t="array" ref="O2926">IF(Table2[[#This Row],[modeled?]]," "&amp;_xlfn.TEXTJOIN(" ",FALSE,_xlfn._xlws.FILTER(Table3[subloc_assigned],Table3[name]=Table2[[#This Row],[Protein]],""))&amp;" ","")</f>
        <v/>
      </c>
      <c r="P2926" s="6" t="b">
        <f>OR(ISNUMBER(FIND(" m ",Table2[[#This Row],[loc?]])),ISNUMBER(FIND(" mm ",Table2[[#This Row],[loc?]])))</f>
        <v>0</v>
      </c>
      <c r="Q2926" s="6" t="b">
        <f>AND(OR(ISNUMBER(FIND(" m ",Table2[[#This Row],[loc?]])),ISNUMBER(FIND(" mm ",Table2[[#This Row],[loc?]]))),SUBSTITUTE(SUBSTITUTE(Table2[[#This Row],[loc?]]," m ","")," mm ","")="")</f>
        <v>0</v>
      </c>
      <c r="R2926" s="36" cm="1">
        <f t="array" ref="R2926">AVERAGE(IF(Table2[[#This Row],[Min_aerobic_1]:[Min_aerobic_2]]="NA",0,Table2[[#This Row],[Min_aerobic_1]:[Min_aerobic_2]]))</f>
        <v>4.2663842593570101E-4</v>
      </c>
    </row>
    <row r="2927" spans="1:18" x14ac:dyDescent="0.35">
      <c r="A2927" s="4" t="s">
        <v>8645</v>
      </c>
      <c r="B2927" s="4" t="s">
        <v>8646</v>
      </c>
      <c r="C2927" s="4" t="s">
        <v>8647</v>
      </c>
      <c r="D2927" s="6">
        <v>1.1612981903553E-5</v>
      </c>
      <c r="E2927" s="6">
        <v>1.0357366442454699E-5</v>
      </c>
      <c r="F2927" s="6">
        <v>1.2182578283981799E-5</v>
      </c>
      <c r="G2927" s="6">
        <v>1.19310478702096E-5</v>
      </c>
      <c r="H2927" s="6">
        <v>1.3243037954010699E-5</v>
      </c>
      <c r="I2927" s="6">
        <v>1.3132062278247899E-5</v>
      </c>
      <c r="J2927" s="6">
        <v>1.4708272065532801E-5</v>
      </c>
      <c r="K2927" s="6">
        <v>1.45581226320686E-5</v>
      </c>
      <c r="L2927" s="6">
        <v>1.56011321795402E-5</v>
      </c>
      <c r="M2927" s="6">
        <v>1.5918645405271801E-5</v>
      </c>
      <c r="N2927" s="4" t="b">
        <f>_xlfn.XLOOKUP(Table2[[#This Row],[Protein]],Table3[name],Table3[subloc_assigned],"")&lt;&gt;""</f>
        <v>1</v>
      </c>
      <c r="O2927" s="6" t="str" cm="1">
        <f t="array" ref="O2927">IF(Table2[[#This Row],[modeled?]]," "&amp;_xlfn.TEXTJOIN(" ",FALSE,_xlfn._xlws.FILTER(Table3[subloc_assigned],Table3[name]=Table2[[#This Row],[Protein]],""))&amp;" ","")</f>
        <v xml:space="preserve"> c </v>
      </c>
      <c r="P2927" s="6" t="b">
        <f>OR(ISNUMBER(FIND(" m ",Table2[[#This Row],[loc?]])),ISNUMBER(FIND(" mm ",Table2[[#This Row],[loc?]])))</f>
        <v>0</v>
      </c>
      <c r="Q2927" s="6" t="b">
        <f>AND(OR(ISNUMBER(FIND(" m ",Table2[[#This Row],[loc?]])),ISNUMBER(FIND(" mm ",Table2[[#This Row],[loc?]]))),SUBSTITUTE(SUBSTITUTE(Table2[[#This Row],[loc?]]," m ","")," mm ","")="")</f>
        <v>0</v>
      </c>
      <c r="R2927" s="36" cm="1">
        <f t="array" ref="R2927">AVERAGE(IF(Table2[[#This Row],[Min_aerobic_1]:[Min_aerobic_2]]="NA",0,Table2[[#This Row],[Min_aerobic_1]:[Min_aerobic_2]]))</f>
        <v>1.098517417300385E-5</v>
      </c>
    </row>
    <row r="2928" spans="1:18" x14ac:dyDescent="0.35">
      <c r="A2928" s="4" t="s">
        <v>8648</v>
      </c>
      <c r="B2928" s="4" t="s">
        <v>8649</v>
      </c>
      <c r="C2928" s="4" t="s">
        <v>8650</v>
      </c>
      <c r="D2928" s="4">
        <v>2.2704583951467299E-4</v>
      </c>
      <c r="E2928" s="4">
        <v>3.1160087696749101E-4</v>
      </c>
      <c r="F2928" s="4">
        <v>3.24879365103683E-4</v>
      </c>
      <c r="G2928" s="4">
        <v>3.5541272593997501E-4</v>
      </c>
      <c r="H2928" s="6">
        <v>9.5098294150078295E-5</v>
      </c>
      <c r="I2928" s="4">
        <v>1.0017337535985099E-4</v>
      </c>
      <c r="J2928" s="6">
        <v>9.6572851819865007E-5</v>
      </c>
      <c r="K2928" s="4">
        <v>1.2334282887523399E-4</v>
      </c>
      <c r="L2928" s="4">
        <v>1.29010669871857E-4</v>
      </c>
      <c r="M2928" s="4">
        <v>1.2801106687793001E-4</v>
      </c>
      <c r="N2928" s="4" t="b">
        <f>_xlfn.XLOOKUP(Table2[[#This Row],[Protein]],Table3[name],Table3[subloc_assigned],"")&lt;&gt;""</f>
        <v>0</v>
      </c>
      <c r="O2928" s="6" t="str" cm="1">
        <f t="array" ref="O2928">IF(Table2[[#This Row],[modeled?]]," "&amp;_xlfn.TEXTJOIN(" ",FALSE,_xlfn._xlws.FILTER(Table3[subloc_assigned],Table3[name]=Table2[[#This Row],[Protein]],""))&amp;" ","")</f>
        <v/>
      </c>
      <c r="P2928" s="6" t="b">
        <f>OR(ISNUMBER(FIND(" m ",Table2[[#This Row],[loc?]])),ISNUMBER(FIND(" mm ",Table2[[#This Row],[loc?]])))</f>
        <v>0</v>
      </c>
      <c r="Q2928" s="6" t="b">
        <f>AND(OR(ISNUMBER(FIND(" m ",Table2[[#This Row],[loc?]])),ISNUMBER(FIND(" mm ",Table2[[#This Row],[loc?]]))),SUBSTITUTE(SUBSTITUTE(Table2[[#This Row],[loc?]]," m ","")," mm ","")="")</f>
        <v>0</v>
      </c>
      <c r="R2928" s="36" cm="1">
        <f t="array" ref="R2928">AVERAGE(IF(Table2[[#This Row],[Min_aerobic_1]:[Min_aerobic_2]]="NA",0,Table2[[#This Row],[Min_aerobic_1]:[Min_aerobic_2]]))</f>
        <v>2.69323358241082E-4</v>
      </c>
    </row>
    <row r="2929" spans="1:18" x14ac:dyDescent="0.35">
      <c r="A2929" s="4" t="s">
        <v>8651</v>
      </c>
      <c r="B2929" s="4" t="s">
        <v>8652</v>
      </c>
      <c r="C2929" s="4" t="s">
        <v>8653</v>
      </c>
      <c r="D2929" s="6">
        <v>5.0474369938680497E-5</v>
      </c>
      <c r="E2929" s="6">
        <v>3.8529359357160799E-5</v>
      </c>
      <c r="F2929" s="6">
        <v>5.0200563208613401E-5</v>
      </c>
      <c r="G2929" s="6">
        <v>5.1363036038806199E-5</v>
      </c>
      <c r="H2929" s="6">
        <v>5.1735844135654699E-5</v>
      </c>
      <c r="I2929" s="6">
        <v>5.1995700882006701E-5</v>
      </c>
      <c r="J2929" s="6">
        <v>5.1983522301931103E-5</v>
      </c>
      <c r="K2929" s="6">
        <v>5.3818330399054801E-5</v>
      </c>
      <c r="L2929" s="6">
        <v>5.6190919832030601E-5</v>
      </c>
      <c r="M2929" s="6">
        <v>5.6565604553619898E-5</v>
      </c>
      <c r="N2929" s="4" t="b">
        <f>_xlfn.XLOOKUP(Table2[[#This Row],[Protein]],Table3[name],Table3[subloc_assigned],"")&lt;&gt;""</f>
        <v>0</v>
      </c>
      <c r="O2929" s="6" t="str" cm="1">
        <f t="array" ref="O2929">IF(Table2[[#This Row],[modeled?]]," "&amp;_xlfn.TEXTJOIN(" ",FALSE,_xlfn._xlws.FILTER(Table3[subloc_assigned],Table3[name]=Table2[[#This Row],[Protein]],""))&amp;" ","")</f>
        <v/>
      </c>
      <c r="P2929" s="6" t="b">
        <f>OR(ISNUMBER(FIND(" m ",Table2[[#This Row],[loc?]])),ISNUMBER(FIND(" mm ",Table2[[#This Row],[loc?]])))</f>
        <v>0</v>
      </c>
      <c r="Q2929" s="6" t="b">
        <f>AND(OR(ISNUMBER(FIND(" m ",Table2[[#This Row],[loc?]])),ISNUMBER(FIND(" mm ",Table2[[#This Row],[loc?]]))),SUBSTITUTE(SUBSTITUTE(Table2[[#This Row],[loc?]]," m ","")," mm ","")="")</f>
        <v>0</v>
      </c>
      <c r="R2929" s="36" cm="1">
        <f t="array" ref="R2929">AVERAGE(IF(Table2[[#This Row],[Min_aerobic_1]:[Min_aerobic_2]]="NA",0,Table2[[#This Row],[Min_aerobic_1]:[Min_aerobic_2]]))</f>
        <v>4.4501864647920644E-5</v>
      </c>
    </row>
    <row r="2930" spans="1:18" x14ac:dyDescent="0.35">
      <c r="A2930" s="4" t="s">
        <v>8654</v>
      </c>
      <c r="B2930" s="4" t="s">
        <v>8655</v>
      </c>
      <c r="C2930" s="4" t="s">
        <v>8656</v>
      </c>
      <c r="D2930" s="6">
        <v>1.8485640494784099E-5</v>
      </c>
      <c r="E2930" s="6">
        <v>2.0019807928134699E-5</v>
      </c>
      <c r="F2930" s="6">
        <v>1.9810588384212099E-5</v>
      </c>
      <c r="G2930" s="6">
        <v>1.9723799119543E-5</v>
      </c>
      <c r="H2930" s="6">
        <v>7.6569612649056796E-6</v>
      </c>
      <c r="I2930" s="6">
        <v>7.4060218242553604E-6</v>
      </c>
      <c r="J2930" s="6">
        <v>7.5021719810387804E-6</v>
      </c>
      <c r="K2930" s="6">
        <v>6.5981317782614302E-6</v>
      </c>
      <c r="L2930" s="6">
        <v>7.0561293395636902E-6</v>
      </c>
      <c r="M2930" s="6">
        <v>6.9576065365195498E-6</v>
      </c>
      <c r="N2930" s="4" t="b">
        <f>_xlfn.XLOOKUP(Table2[[#This Row],[Protein]],Table3[name],Table3[subloc_assigned],"")&lt;&gt;""</f>
        <v>0</v>
      </c>
      <c r="O2930" s="6" t="str" cm="1">
        <f t="array" ref="O2930">IF(Table2[[#This Row],[modeled?]]," "&amp;_xlfn.TEXTJOIN(" ",FALSE,_xlfn._xlws.FILTER(Table3[subloc_assigned],Table3[name]=Table2[[#This Row],[Protein]],""))&amp;" ","")</f>
        <v/>
      </c>
      <c r="P2930" s="6" t="b">
        <f>OR(ISNUMBER(FIND(" m ",Table2[[#This Row],[loc?]])),ISNUMBER(FIND(" mm ",Table2[[#This Row],[loc?]])))</f>
        <v>0</v>
      </c>
      <c r="Q2930" s="6" t="b">
        <f>AND(OR(ISNUMBER(FIND(" m ",Table2[[#This Row],[loc?]])),ISNUMBER(FIND(" mm ",Table2[[#This Row],[loc?]]))),SUBSTITUTE(SUBSTITUTE(Table2[[#This Row],[loc?]]," m ","")," mm ","")="")</f>
        <v>0</v>
      </c>
      <c r="R2930" s="36" cm="1">
        <f t="array" ref="R2930">AVERAGE(IF(Table2[[#This Row],[Min_aerobic_1]:[Min_aerobic_2]]="NA",0,Table2[[#This Row],[Min_aerobic_1]:[Min_aerobic_2]]))</f>
        <v>1.9252724211459399E-5</v>
      </c>
    </row>
    <row r="2931" spans="1:18" x14ac:dyDescent="0.35">
      <c r="A2931" s="4" t="s">
        <v>8657</v>
      </c>
      <c r="B2931" s="4" t="s">
        <v>8658</v>
      </c>
      <c r="C2931" s="4" t="s">
        <v>8659</v>
      </c>
      <c r="D2931" s="4" t="s">
        <v>19</v>
      </c>
      <c r="E2931" s="4" t="s">
        <v>19</v>
      </c>
      <c r="F2931" s="4" t="s">
        <v>19</v>
      </c>
      <c r="G2931" s="4" t="s">
        <v>19</v>
      </c>
      <c r="H2931" s="6">
        <v>8.5643559729585995E-7</v>
      </c>
      <c r="I2931" s="6">
        <v>9.2966116996914697E-7</v>
      </c>
      <c r="J2931" s="6">
        <v>9.2346435381706005E-7</v>
      </c>
      <c r="K2931" s="6">
        <v>9.0948263593781099E-7</v>
      </c>
      <c r="L2931" s="6">
        <v>9.7823123091394009E-7</v>
      </c>
      <c r="M2931" s="6">
        <v>9.8674309647026302E-7</v>
      </c>
      <c r="N2931" s="4" t="b">
        <f>_xlfn.XLOOKUP(Table2[[#This Row],[Protein]],Table3[name],Table3[subloc_assigned],"")&lt;&gt;""</f>
        <v>0</v>
      </c>
      <c r="O2931" s="6" t="str" cm="1">
        <f t="array" ref="O2931">IF(Table2[[#This Row],[modeled?]]," "&amp;_xlfn.TEXTJOIN(" ",FALSE,_xlfn._xlws.FILTER(Table3[subloc_assigned],Table3[name]=Table2[[#This Row],[Protein]],""))&amp;" ","")</f>
        <v/>
      </c>
      <c r="P2931" s="6" t="b">
        <f>OR(ISNUMBER(FIND(" m ",Table2[[#This Row],[loc?]])),ISNUMBER(FIND(" mm ",Table2[[#This Row],[loc?]])))</f>
        <v>0</v>
      </c>
      <c r="Q2931" s="6" t="b">
        <f>AND(OR(ISNUMBER(FIND(" m ",Table2[[#This Row],[loc?]])),ISNUMBER(FIND(" mm ",Table2[[#This Row],[loc?]]))),SUBSTITUTE(SUBSTITUTE(Table2[[#This Row],[loc?]]," m ","")," mm ","")="")</f>
        <v>0</v>
      </c>
      <c r="R2931" s="36" cm="1">
        <f t="array" ref="R2931">AVERAGE(IF(Table2[[#This Row],[Min_aerobic_1]:[Min_aerobic_2]]="NA",0,Table2[[#This Row],[Min_aerobic_1]:[Min_aerobic_2]]))</f>
        <v>0</v>
      </c>
    </row>
    <row r="2932" spans="1:18" x14ac:dyDescent="0.35">
      <c r="A2932" s="4" t="s">
        <v>8660</v>
      </c>
      <c r="B2932" s="4" t="s">
        <v>8661</v>
      </c>
      <c r="C2932" s="4" t="s">
        <v>8661</v>
      </c>
      <c r="D2932" s="6">
        <v>3.1379249216985198E-6</v>
      </c>
      <c r="E2932" s="6">
        <v>3.5354018668292201E-6</v>
      </c>
      <c r="F2932" s="6">
        <v>3.2740102979587099E-6</v>
      </c>
      <c r="G2932" s="6">
        <v>3.4797715456927299E-6</v>
      </c>
      <c r="H2932" s="6">
        <v>9.0612501147179204E-7</v>
      </c>
      <c r="I2932" s="6">
        <v>8.71814980840567E-7</v>
      </c>
      <c r="J2932" s="6">
        <v>9.9649638429215492E-7</v>
      </c>
      <c r="K2932" s="6">
        <v>8.7396415539074097E-7</v>
      </c>
      <c r="L2932" s="6">
        <v>8.3759218842807803E-7</v>
      </c>
      <c r="M2932" s="6">
        <v>8.5679105982996096E-7</v>
      </c>
      <c r="N2932" s="4" t="b">
        <f>_xlfn.XLOOKUP(Table2[[#This Row],[Protein]],Table3[name],Table3[subloc_assigned],"")&lt;&gt;""</f>
        <v>0</v>
      </c>
      <c r="O2932" s="6" t="str" cm="1">
        <f t="array" ref="O2932">IF(Table2[[#This Row],[modeled?]]," "&amp;_xlfn.TEXTJOIN(" ",FALSE,_xlfn._xlws.FILTER(Table3[subloc_assigned],Table3[name]=Table2[[#This Row],[Protein]],""))&amp;" ","")</f>
        <v/>
      </c>
      <c r="P2932" s="6" t="b">
        <f>OR(ISNUMBER(FIND(" m ",Table2[[#This Row],[loc?]])),ISNUMBER(FIND(" mm ",Table2[[#This Row],[loc?]])))</f>
        <v>0</v>
      </c>
      <c r="Q2932" s="6" t="b">
        <f>AND(OR(ISNUMBER(FIND(" m ",Table2[[#This Row],[loc?]])),ISNUMBER(FIND(" mm ",Table2[[#This Row],[loc?]]))),SUBSTITUTE(SUBSTITUTE(Table2[[#This Row],[loc?]]," m ","")," mm ","")="")</f>
        <v>0</v>
      </c>
      <c r="R2932" s="36" cm="1">
        <f t="array" ref="R2932">AVERAGE(IF(Table2[[#This Row],[Min_aerobic_1]:[Min_aerobic_2]]="NA",0,Table2[[#This Row],[Min_aerobic_1]:[Min_aerobic_2]]))</f>
        <v>3.33666339426387E-6</v>
      </c>
    </row>
    <row r="2933" spans="1:18" x14ac:dyDescent="0.35">
      <c r="A2933" s="4" t="s">
        <v>8662</v>
      </c>
      <c r="B2933" s="4" t="s">
        <v>8663</v>
      </c>
      <c r="C2933" s="4" t="s">
        <v>8664</v>
      </c>
      <c r="D2933" s="6">
        <v>1.5460730419022E-5</v>
      </c>
      <c r="E2933" s="6">
        <v>1.3885517010412501E-5</v>
      </c>
      <c r="F2933" s="6">
        <v>1.7319296173872799E-5</v>
      </c>
      <c r="G2933" s="6">
        <v>1.7995897514696399E-5</v>
      </c>
      <c r="H2933" s="6">
        <v>1.04025062148691E-5</v>
      </c>
      <c r="I2933" s="6">
        <v>1.0071225337020601E-5</v>
      </c>
      <c r="J2933" s="6">
        <v>1.0877489940793899E-5</v>
      </c>
      <c r="K2933" s="6">
        <v>1.01332807702942E-5</v>
      </c>
      <c r="L2933" s="6">
        <v>1.09392470333526E-5</v>
      </c>
      <c r="M2933" s="6">
        <v>1.13683692770618E-5</v>
      </c>
      <c r="N2933" s="4" t="b">
        <f>_xlfn.XLOOKUP(Table2[[#This Row],[Protein]],Table3[name],Table3[subloc_assigned],"")&lt;&gt;""</f>
        <v>1</v>
      </c>
      <c r="O2933" s="6" t="str" cm="1">
        <f t="array" ref="O2933">IF(Table2[[#This Row],[modeled?]]," "&amp;_xlfn.TEXTJOIN(" ",FALSE,_xlfn._xlws.FILTER(Table3[subloc_assigned],Table3[name]=Table2[[#This Row],[Protein]],""))&amp;" ","")</f>
        <v xml:space="preserve"> c </v>
      </c>
      <c r="P2933" s="6" t="b">
        <f>OR(ISNUMBER(FIND(" m ",Table2[[#This Row],[loc?]])),ISNUMBER(FIND(" mm ",Table2[[#This Row],[loc?]])))</f>
        <v>0</v>
      </c>
      <c r="Q2933" s="6" t="b">
        <f>AND(OR(ISNUMBER(FIND(" m ",Table2[[#This Row],[loc?]])),ISNUMBER(FIND(" mm ",Table2[[#This Row],[loc?]]))),SUBSTITUTE(SUBSTITUTE(Table2[[#This Row],[loc?]]," m ","")," mm ","")="")</f>
        <v>0</v>
      </c>
      <c r="R2933" s="36" cm="1">
        <f t="array" ref="R2933">AVERAGE(IF(Table2[[#This Row],[Min_aerobic_1]:[Min_aerobic_2]]="NA",0,Table2[[#This Row],[Min_aerobic_1]:[Min_aerobic_2]]))</f>
        <v>1.4673123714717249E-5</v>
      </c>
    </row>
    <row r="2934" spans="1:18" x14ac:dyDescent="0.35">
      <c r="A2934" s="4" t="s">
        <v>8665</v>
      </c>
      <c r="B2934" s="4" t="s">
        <v>8666</v>
      </c>
      <c r="C2934" s="4" t="s">
        <v>8667</v>
      </c>
      <c r="D2934" s="6">
        <v>2.2145528678057101E-7</v>
      </c>
      <c r="E2934" s="6">
        <v>2.40599150597054E-7</v>
      </c>
      <c r="F2934" s="6">
        <v>2.85488539160414E-7</v>
      </c>
      <c r="G2934" s="6">
        <v>2.8182909776892299E-7</v>
      </c>
      <c r="H2934" s="6">
        <v>3.1314352940285999E-7</v>
      </c>
      <c r="I2934" s="6">
        <v>3.37510370792765E-7</v>
      </c>
      <c r="J2934" s="6">
        <v>3.29989254092777E-7</v>
      </c>
      <c r="K2934" s="6">
        <v>1.41731001519199E-7</v>
      </c>
      <c r="L2934" s="6">
        <v>1.39952872948866E-7</v>
      </c>
      <c r="M2934" s="6">
        <v>1.53252916147513E-7</v>
      </c>
      <c r="N2934" s="4" t="b">
        <f>_xlfn.XLOOKUP(Table2[[#This Row],[Protein]],Table3[name],Table3[subloc_assigned],"")&lt;&gt;""</f>
        <v>1</v>
      </c>
      <c r="O2934" s="6" t="str" cm="1">
        <f t="array" ref="O2934">IF(Table2[[#This Row],[modeled?]]," "&amp;_xlfn.TEXTJOIN(" ",FALSE,_xlfn._xlws.FILTER(Table3[subloc_assigned],Table3[name]=Table2[[#This Row],[Protein]],""))&amp;" ","")</f>
        <v xml:space="preserve"> c </v>
      </c>
      <c r="P2934" s="6" t="b">
        <f>OR(ISNUMBER(FIND(" m ",Table2[[#This Row],[loc?]])),ISNUMBER(FIND(" mm ",Table2[[#This Row],[loc?]])))</f>
        <v>0</v>
      </c>
      <c r="Q2934" s="6" t="b">
        <f>AND(OR(ISNUMBER(FIND(" m ",Table2[[#This Row],[loc?]])),ISNUMBER(FIND(" mm ",Table2[[#This Row],[loc?]]))),SUBSTITUTE(SUBSTITUTE(Table2[[#This Row],[loc?]]," m ","")," mm ","")="")</f>
        <v>0</v>
      </c>
      <c r="R2934" s="36" cm="1">
        <f t="array" ref="R2934">AVERAGE(IF(Table2[[#This Row],[Min_aerobic_1]:[Min_aerobic_2]]="NA",0,Table2[[#This Row],[Min_aerobic_1]:[Min_aerobic_2]]))</f>
        <v>2.310272186888125E-7</v>
      </c>
    </row>
    <row r="2935" spans="1:18" x14ac:dyDescent="0.35">
      <c r="A2935" s="4" t="s">
        <v>8668</v>
      </c>
      <c r="B2935" s="4" t="s">
        <v>8669</v>
      </c>
      <c r="C2935" s="4" t="s">
        <v>8670</v>
      </c>
      <c r="D2935" s="6">
        <v>6.9642950068216199E-7</v>
      </c>
      <c r="E2935" s="6">
        <v>5.7220602796324899E-7</v>
      </c>
      <c r="F2935" s="6">
        <v>6.8140805637999396E-7</v>
      </c>
      <c r="G2935" s="6">
        <v>6.9069098578052405E-7</v>
      </c>
      <c r="H2935" s="4" t="s">
        <v>19</v>
      </c>
      <c r="I2935" s="4" t="s">
        <v>19</v>
      </c>
      <c r="J2935" s="4" t="s">
        <v>19</v>
      </c>
      <c r="K2935" s="4" t="s">
        <v>19</v>
      </c>
      <c r="L2935" s="4" t="s">
        <v>19</v>
      </c>
      <c r="M2935" s="4" t="s">
        <v>19</v>
      </c>
      <c r="N2935" s="4" t="b">
        <f>_xlfn.XLOOKUP(Table2[[#This Row],[Protein]],Table3[name],Table3[subloc_assigned],"")&lt;&gt;""</f>
        <v>0</v>
      </c>
      <c r="O2935" s="6" t="str" cm="1">
        <f t="array" ref="O2935">IF(Table2[[#This Row],[modeled?]]," "&amp;_xlfn.TEXTJOIN(" ",FALSE,_xlfn._xlws.FILTER(Table3[subloc_assigned],Table3[name]=Table2[[#This Row],[Protein]],""))&amp;" ","")</f>
        <v/>
      </c>
      <c r="P2935" s="6" t="b">
        <f>OR(ISNUMBER(FIND(" m ",Table2[[#This Row],[loc?]])),ISNUMBER(FIND(" mm ",Table2[[#This Row],[loc?]])))</f>
        <v>0</v>
      </c>
      <c r="Q2935" s="6" t="b">
        <f>AND(OR(ISNUMBER(FIND(" m ",Table2[[#This Row],[loc?]])),ISNUMBER(FIND(" mm ",Table2[[#This Row],[loc?]]))),SUBSTITUTE(SUBSTITUTE(Table2[[#This Row],[loc?]]," m ","")," mm ","")="")</f>
        <v>0</v>
      </c>
      <c r="R2935" s="36" cm="1">
        <f t="array" ref="R2935">AVERAGE(IF(Table2[[#This Row],[Min_aerobic_1]:[Min_aerobic_2]]="NA",0,Table2[[#This Row],[Min_aerobic_1]:[Min_aerobic_2]]))</f>
        <v>6.3431776432270544E-7</v>
      </c>
    </row>
    <row r="2936" spans="1:18" x14ac:dyDescent="0.35">
      <c r="A2936" s="4" t="s">
        <v>8671</v>
      </c>
      <c r="B2936" s="4" t="s">
        <v>8672</v>
      </c>
      <c r="C2936" s="4" t="s">
        <v>8672</v>
      </c>
      <c r="D2936" s="6">
        <v>2.9240486389401201E-6</v>
      </c>
      <c r="E2936" s="6">
        <v>1.8657694102585199E-6</v>
      </c>
      <c r="F2936" s="6">
        <v>2.8934628784499999E-6</v>
      </c>
      <c r="G2936" s="6">
        <v>2.8703706845926101E-6</v>
      </c>
      <c r="H2936" s="6">
        <v>2.6933989936538302E-6</v>
      </c>
      <c r="I2936" s="6">
        <v>2.73822297768542E-6</v>
      </c>
      <c r="J2936" s="6">
        <v>2.7203373070173298E-6</v>
      </c>
      <c r="K2936" s="6">
        <v>2.11392378885916E-6</v>
      </c>
      <c r="L2936" s="6">
        <v>2.4624609745249002E-6</v>
      </c>
      <c r="M2936" s="6">
        <v>2.3114795814737601E-6</v>
      </c>
      <c r="N2936" s="4" t="b">
        <f>_xlfn.XLOOKUP(Table2[[#This Row],[Protein]],Table3[name],Table3[subloc_assigned],"")&lt;&gt;""</f>
        <v>0</v>
      </c>
      <c r="O2936" s="6" t="str" cm="1">
        <f t="array" ref="O2936">IF(Table2[[#This Row],[modeled?]]," "&amp;_xlfn.TEXTJOIN(" ",FALSE,_xlfn._xlws.FILTER(Table3[subloc_assigned],Table3[name]=Table2[[#This Row],[Protein]],""))&amp;" ","")</f>
        <v/>
      </c>
      <c r="P2936" s="6" t="b">
        <f>OR(ISNUMBER(FIND(" m ",Table2[[#This Row],[loc?]])),ISNUMBER(FIND(" mm ",Table2[[#This Row],[loc?]])))</f>
        <v>0</v>
      </c>
      <c r="Q2936" s="6" t="b">
        <f>AND(OR(ISNUMBER(FIND(" m ",Table2[[#This Row],[loc?]])),ISNUMBER(FIND(" mm ",Table2[[#This Row],[loc?]]))),SUBSTITUTE(SUBSTITUTE(Table2[[#This Row],[loc?]]," m ","")," mm ","")="")</f>
        <v>0</v>
      </c>
      <c r="R2936" s="36" cm="1">
        <f t="array" ref="R2936">AVERAGE(IF(Table2[[#This Row],[Min_aerobic_1]:[Min_aerobic_2]]="NA",0,Table2[[#This Row],[Min_aerobic_1]:[Min_aerobic_2]]))</f>
        <v>2.3949090245993201E-6</v>
      </c>
    </row>
    <row r="2937" spans="1:18" x14ac:dyDescent="0.35">
      <c r="A2937" s="4" t="s">
        <v>8673</v>
      </c>
      <c r="B2937" s="4" t="s">
        <v>8674</v>
      </c>
      <c r="C2937" s="4" t="s">
        <v>8675</v>
      </c>
      <c r="D2937" s="6">
        <v>7.5857789363815698E-6</v>
      </c>
      <c r="E2937" s="6">
        <v>6.3454486912755999E-6</v>
      </c>
      <c r="F2937" s="6">
        <v>8.5857551390914703E-6</v>
      </c>
      <c r="G2937" s="6">
        <v>8.6219782974490699E-6</v>
      </c>
      <c r="H2937" s="6">
        <v>4.00192100392322E-6</v>
      </c>
      <c r="I2937" s="6">
        <v>3.4841866640421699E-6</v>
      </c>
      <c r="J2937" s="6">
        <v>3.6117130080702299E-6</v>
      </c>
      <c r="K2937" s="6">
        <v>2.95918868214266E-6</v>
      </c>
      <c r="L2937" s="6">
        <v>3.5332460453330402E-6</v>
      </c>
      <c r="M2937" s="6">
        <v>3.5847002565059601E-6</v>
      </c>
      <c r="N2937" s="4" t="b">
        <f>_xlfn.XLOOKUP(Table2[[#This Row],[Protein]],Table3[name],Table3[subloc_assigned],"")&lt;&gt;""</f>
        <v>0</v>
      </c>
      <c r="O2937" s="6" t="str" cm="1">
        <f t="array" ref="O2937">IF(Table2[[#This Row],[modeled?]]," "&amp;_xlfn.TEXTJOIN(" ",FALSE,_xlfn._xlws.FILTER(Table3[subloc_assigned],Table3[name]=Table2[[#This Row],[Protein]],""))&amp;" ","")</f>
        <v/>
      </c>
      <c r="P2937" s="6" t="b">
        <f>OR(ISNUMBER(FIND(" m ",Table2[[#This Row],[loc?]])),ISNUMBER(FIND(" mm ",Table2[[#This Row],[loc?]])))</f>
        <v>0</v>
      </c>
      <c r="Q2937" s="6" t="b">
        <f>AND(OR(ISNUMBER(FIND(" m ",Table2[[#This Row],[loc?]])),ISNUMBER(FIND(" mm ",Table2[[#This Row],[loc?]]))),SUBSTITUTE(SUBSTITUTE(Table2[[#This Row],[loc?]]," m ","")," mm ","")="")</f>
        <v>0</v>
      </c>
      <c r="R2937" s="36" cm="1">
        <f t="array" ref="R2937">AVERAGE(IF(Table2[[#This Row],[Min_aerobic_1]:[Min_aerobic_2]]="NA",0,Table2[[#This Row],[Min_aerobic_1]:[Min_aerobic_2]]))</f>
        <v>6.9656138138285853E-6</v>
      </c>
    </row>
    <row r="2938" spans="1:18" x14ac:dyDescent="0.35">
      <c r="A2938" s="4" t="s">
        <v>8676</v>
      </c>
      <c r="B2938" s="4" t="s">
        <v>8677</v>
      </c>
      <c r="C2938" s="4" t="s">
        <v>8678</v>
      </c>
      <c r="D2938" s="4">
        <v>1.84347258083215E-4</v>
      </c>
      <c r="E2938" s="4">
        <v>1.35970881574617E-4</v>
      </c>
      <c r="F2938" s="4">
        <v>1.9854756679109101E-4</v>
      </c>
      <c r="G2938" s="4">
        <v>1.9503049629235301E-4</v>
      </c>
      <c r="H2938" s="4">
        <v>1.7582410159832301E-4</v>
      </c>
      <c r="I2938" s="4">
        <v>1.70935236251787E-4</v>
      </c>
      <c r="J2938" s="4">
        <v>1.7439866057987699E-4</v>
      </c>
      <c r="K2938" s="4">
        <v>1.7986160433594499E-4</v>
      </c>
      <c r="L2938" s="4">
        <v>1.9752919277189499E-4</v>
      </c>
      <c r="M2938" s="4">
        <v>1.92628696243639E-4</v>
      </c>
      <c r="N2938" s="4" t="b">
        <f>_xlfn.XLOOKUP(Table2[[#This Row],[Protein]],Table3[name],Table3[subloc_assigned],"")&lt;&gt;""</f>
        <v>0</v>
      </c>
      <c r="O2938" s="6" t="str" cm="1">
        <f t="array" ref="O2938">IF(Table2[[#This Row],[modeled?]]," "&amp;_xlfn.TEXTJOIN(" ",FALSE,_xlfn._xlws.FILTER(Table3[subloc_assigned],Table3[name]=Table2[[#This Row],[Protein]],""))&amp;" ","")</f>
        <v/>
      </c>
      <c r="P2938" s="6" t="b">
        <f>OR(ISNUMBER(FIND(" m ",Table2[[#This Row],[loc?]])),ISNUMBER(FIND(" mm ",Table2[[#This Row],[loc?]])))</f>
        <v>0</v>
      </c>
      <c r="Q2938" s="6" t="b">
        <f>AND(OR(ISNUMBER(FIND(" m ",Table2[[#This Row],[loc?]])),ISNUMBER(FIND(" mm ",Table2[[#This Row],[loc?]]))),SUBSTITUTE(SUBSTITUTE(Table2[[#This Row],[loc?]]," m ","")," mm ","")="")</f>
        <v>0</v>
      </c>
      <c r="R2938" s="36" cm="1">
        <f t="array" ref="R2938">AVERAGE(IF(Table2[[#This Row],[Min_aerobic_1]:[Min_aerobic_2]]="NA",0,Table2[[#This Row],[Min_aerobic_1]:[Min_aerobic_2]]))</f>
        <v>1.60159069828916E-4</v>
      </c>
    </row>
    <row r="2939" spans="1:18" x14ac:dyDescent="0.35">
      <c r="A2939" s="4" t="s">
        <v>8679</v>
      </c>
      <c r="B2939" s="4" t="s">
        <v>8680</v>
      </c>
      <c r="C2939" s="4" t="s">
        <v>8681</v>
      </c>
      <c r="D2939" s="6">
        <v>5.0091571478435001E-5</v>
      </c>
      <c r="E2939" s="6">
        <v>4.7891923457766303E-5</v>
      </c>
      <c r="F2939" s="6">
        <v>5.6007615902788E-5</v>
      </c>
      <c r="G2939" s="6">
        <v>5.7242558959383897E-5</v>
      </c>
      <c r="H2939" s="4">
        <v>1.0158002743013799E-4</v>
      </c>
      <c r="I2939" s="4">
        <v>1.06847263434633E-4</v>
      </c>
      <c r="J2939" s="4">
        <v>1.08158261572049E-4</v>
      </c>
      <c r="K2939" s="4">
        <v>1.3466824148332599E-4</v>
      </c>
      <c r="L2939" s="4">
        <v>1.3486000248841301E-4</v>
      </c>
      <c r="M2939" s="4">
        <v>1.27166401937509E-4</v>
      </c>
      <c r="N2939" s="4" t="b">
        <f>_xlfn.XLOOKUP(Table2[[#This Row],[Protein]],Table3[name],Table3[subloc_assigned],"")&lt;&gt;""</f>
        <v>0</v>
      </c>
      <c r="O2939" s="6" t="str" cm="1">
        <f t="array" ref="O2939">IF(Table2[[#This Row],[modeled?]]," "&amp;_xlfn.TEXTJOIN(" ",FALSE,_xlfn._xlws.FILTER(Table3[subloc_assigned],Table3[name]=Table2[[#This Row],[Protein]],""))&amp;" ","")</f>
        <v/>
      </c>
      <c r="P2939" s="6" t="b">
        <f>OR(ISNUMBER(FIND(" m ",Table2[[#This Row],[loc?]])),ISNUMBER(FIND(" mm ",Table2[[#This Row],[loc?]])))</f>
        <v>0</v>
      </c>
      <c r="Q2939" s="6" t="b">
        <f>AND(OR(ISNUMBER(FIND(" m ",Table2[[#This Row],[loc?]])),ISNUMBER(FIND(" mm ",Table2[[#This Row],[loc?]]))),SUBSTITUTE(SUBSTITUTE(Table2[[#This Row],[loc?]]," m ","")," mm ","")="")</f>
        <v>0</v>
      </c>
      <c r="R2939" s="36" cm="1">
        <f t="array" ref="R2939">AVERAGE(IF(Table2[[#This Row],[Min_aerobic_1]:[Min_aerobic_2]]="NA",0,Table2[[#This Row],[Min_aerobic_1]:[Min_aerobic_2]]))</f>
        <v>4.8991747468100652E-5</v>
      </c>
    </row>
    <row r="2940" spans="1:18" x14ac:dyDescent="0.35">
      <c r="A2940" s="4" t="s">
        <v>8682</v>
      </c>
      <c r="B2940" s="4" t="s">
        <v>8683</v>
      </c>
      <c r="C2940" s="4" t="s">
        <v>8684</v>
      </c>
      <c r="D2940" s="6">
        <v>2.4945643072880099E-5</v>
      </c>
      <c r="E2940" s="6">
        <v>2.0295443717462199E-5</v>
      </c>
      <c r="F2940" s="6">
        <v>2.4673209509347499E-5</v>
      </c>
      <c r="G2940" s="6">
        <v>2.5070889235673101E-5</v>
      </c>
      <c r="H2940" s="6">
        <v>7.3404561908149897E-5</v>
      </c>
      <c r="I2940" s="6">
        <v>7.5607611094116807E-5</v>
      </c>
      <c r="J2940" s="6">
        <v>7.6127647485563902E-5</v>
      </c>
      <c r="K2940" s="6">
        <v>8.1668210102030302E-5</v>
      </c>
      <c r="L2940" s="6">
        <v>8.7918026835234197E-5</v>
      </c>
      <c r="M2940" s="6">
        <v>8.8326745652991901E-5</v>
      </c>
      <c r="N2940" s="4" t="b">
        <f>_xlfn.XLOOKUP(Table2[[#This Row],[Protein]],Table3[name],Table3[subloc_assigned],"")&lt;&gt;""</f>
        <v>1</v>
      </c>
      <c r="O2940" s="6" t="str" cm="1">
        <f t="array" ref="O2940">IF(Table2[[#This Row],[modeled?]]," "&amp;_xlfn.TEXTJOIN(" ",FALSE,_xlfn._xlws.FILTER(Table3[subloc_assigned],Table3[name]=Table2[[#This Row],[Protein]],""))&amp;" ","")</f>
        <v xml:space="preserve"> c </v>
      </c>
      <c r="P2940" s="6" t="b">
        <f>OR(ISNUMBER(FIND(" m ",Table2[[#This Row],[loc?]])),ISNUMBER(FIND(" mm ",Table2[[#This Row],[loc?]])))</f>
        <v>0</v>
      </c>
      <c r="Q2940" s="6" t="b">
        <f>AND(OR(ISNUMBER(FIND(" m ",Table2[[#This Row],[loc?]])),ISNUMBER(FIND(" mm ",Table2[[#This Row],[loc?]]))),SUBSTITUTE(SUBSTITUTE(Table2[[#This Row],[loc?]]," m ","")," mm ","")="")</f>
        <v>0</v>
      </c>
      <c r="R2940" s="36" cm="1">
        <f t="array" ref="R2940">AVERAGE(IF(Table2[[#This Row],[Min_aerobic_1]:[Min_aerobic_2]]="NA",0,Table2[[#This Row],[Min_aerobic_1]:[Min_aerobic_2]]))</f>
        <v>2.2620543395171149E-5</v>
      </c>
    </row>
    <row r="2941" spans="1:18" x14ac:dyDescent="0.35">
      <c r="A2941" s="4" t="s">
        <v>8685</v>
      </c>
      <c r="B2941" s="4" t="s">
        <v>8686</v>
      </c>
      <c r="C2941" s="4" t="s">
        <v>8687</v>
      </c>
      <c r="D2941" s="4" t="s">
        <v>19</v>
      </c>
      <c r="E2941" s="4" t="s">
        <v>19</v>
      </c>
      <c r="F2941" s="4" t="s">
        <v>19</v>
      </c>
      <c r="G2941" s="4" t="s">
        <v>19</v>
      </c>
      <c r="H2941" s="6">
        <v>2.2960851756699298E-6</v>
      </c>
      <c r="I2941" s="6">
        <v>2.4612609651307199E-6</v>
      </c>
      <c r="J2941" s="6">
        <v>2.52908837086027E-6</v>
      </c>
      <c r="K2941" s="6">
        <v>2.8479177486986102E-6</v>
      </c>
      <c r="L2941" s="6">
        <v>3.1705469422531801E-6</v>
      </c>
      <c r="M2941" s="6">
        <v>3.0026891227537498E-6</v>
      </c>
      <c r="N2941" s="4" t="b">
        <f>_xlfn.XLOOKUP(Table2[[#This Row],[Protein]],Table3[name],Table3[subloc_assigned],"")&lt;&gt;""</f>
        <v>1</v>
      </c>
      <c r="O2941" s="6" t="str" cm="1">
        <f t="array" ref="O2941">IF(Table2[[#This Row],[modeled?]]," "&amp;_xlfn.TEXTJOIN(" ",FALSE,_xlfn._xlws.FILTER(Table3[subloc_assigned],Table3[name]=Table2[[#This Row],[Protein]],""))&amp;" ","")</f>
        <v xml:space="preserve"> c </v>
      </c>
      <c r="P2941" s="6" t="b">
        <f>OR(ISNUMBER(FIND(" m ",Table2[[#This Row],[loc?]])),ISNUMBER(FIND(" mm ",Table2[[#This Row],[loc?]])))</f>
        <v>0</v>
      </c>
      <c r="Q2941" s="6" t="b">
        <f>AND(OR(ISNUMBER(FIND(" m ",Table2[[#This Row],[loc?]])),ISNUMBER(FIND(" mm ",Table2[[#This Row],[loc?]]))),SUBSTITUTE(SUBSTITUTE(Table2[[#This Row],[loc?]]," m ","")," mm ","")="")</f>
        <v>0</v>
      </c>
      <c r="R2941" s="36" cm="1">
        <f t="array" ref="R2941">AVERAGE(IF(Table2[[#This Row],[Min_aerobic_1]:[Min_aerobic_2]]="NA",0,Table2[[#This Row],[Min_aerobic_1]:[Min_aerobic_2]]))</f>
        <v>0</v>
      </c>
    </row>
    <row r="2942" spans="1:18" x14ac:dyDescent="0.35">
      <c r="A2942" s="4" t="s">
        <v>8688</v>
      </c>
      <c r="B2942" s="4" t="s">
        <v>8689</v>
      </c>
      <c r="C2942" s="4" t="s">
        <v>8690</v>
      </c>
      <c r="D2942" s="6">
        <v>9.7113184566197093E-6</v>
      </c>
      <c r="E2942" s="6">
        <v>7.9714138918059503E-6</v>
      </c>
      <c r="F2942" s="6">
        <v>1.0369450658348501E-5</v>
      </c>
      <c r="G2942" s="6">
        <v>9.3324380052585698E-6</v>
      </c>
      <c r="H2942" s="6">
        <v>6.01423628707945E-6</v>
      </c>
      <c r="I2942" s="6">
        <v>6.0061834198480497E-6</v>
      </c>
      <c r="J2942" s="6">
        <v>6.5362107521041099E-6</v>
      </c>
      <c r="K2942" s="6">
        <v>6.4054603269483197E-6</v>
      </c>
      <c r="L2942" s="6">
        <v>6.6432877118971498E-6</v>
      </c>
      <c r="M2942" s="6">
        <v>6.5312236540189599E-6</v>
      </c>
      <c r="N2942" s="4" t="b">
        <f>_xlfn.XLOOKUP(Table2[[#This Row],[Protein]],Table3[name],Table3[subloc_assigned],"")&lt;&gt;""</f>
        <v>0</v>
      </c>
      <c r="O2942" s="6" t="str" cm="1">
        <f t="array" ref="O2942">IF(Table2[[#This Row],[modeled?]]," "&amp;_xlfn.TEXTJOIN(" ",FALSE,_xlfn._xlws.FILTER(Table3[subloc_assigned],Table3[name]=Table2[[#This Row],[Protein]],""))&amp;" ","")</f>
        <v/>
      </c>
      <c r="P2942" s="6" t="b">
        <f>OR(ISNUMBER(FIND(" m ",Table2[[#This Row],[loc?]])),ISNUMBER(FIND(" mm ",Table2[[#This Row],[loc?]])))</f>
        <v>0</v>
      </c>
      <c r="Q2942" s="6" t="b">
        <f>AND(OR(ISNUMBER(FIND(" m ",Table2[[#This Row],[loc?]])),ISNUMBER(FIND(" mm ",Table2[[#This Row],[loc?]]))),SUBSTITUTE(SUBSTITUTE(Table2[[#This Row],[loc?]]," m ","")," mm ","")="")</f>
        <v>0</v>
      </c>
      <c r="R2942" s="36" cm="1">
        <f t="array" ref="R2942">AVERAGE(IF(Table2[[#This Row],[Min_aerobic_1]:[Min_aerobic_2]]="NA",0,Table2[[#This Row],[Min_aerobic_1]:[Min_aerobic_2]]))</f>
        <v>8.8413661742128307E-6</v>
      </c>
    </row>
    <row r="2943" spans="1:18" x14ac:dyDescent="0.35">
      <c r="A2943" s="4" t="s">
        <v>8691</v>
      </c>
      <c r="B2943" s="4" t="s">
        <v>8692</v>
      </c>
      <c r="C2943" s="4" t="s">
        <v>8693</v>
      </c>
      <c r="D2943" s="6">
        <v>8.67416258745055E-7</v>
      </c>
      <c r="E2943" s="6">
        <v>8.4424823825727204E-7</v>
      </c>
      <c r="F2943" s="6">
        <v>7.5319438947640502E-7</v>
      </c>
      <c r="G2943" s="6">
        <v>8.2346683074919301E-7</v>
      </c>
      <c r="H2943" s="6">
        <v>6.1764034695259501E-7</v>
      </c>
      <c r="I2943" s="6">
        <v>5.8656522373858496E-7</v>
      </c>
      <c r="J2943" s="6">
        <v>6.80510209458843E-7</v>
      </c>
      <c r="K2943" s="6">
        <v>6.8918004019052399E-7</v>
      </c>
      <c r="L2943" s="6">
        <v>6.4777019307120598E-7</v>
      </c>
      <c r="M2943" s="6">
        <v>7.2738217576772805E-7</v>
      </c>
      <c r="N2943" s="4" t="b">
        <f>_xlfn.XLOOKUP(Table2[[#This Row],[Protein]],Table3[name],Table3[subloc_assigned],"")&lt;&gt;""</f>
        <v>0</v>
      </c>
      <c r="O2943" s="6" t="str" cm="1">
        <f t="array" ref="O2943">IF(Table2[[#This Row],[modeled?]]," "&amp;_xlfn.TEXTJOIN(" ",FALSE,_xlfn._xlws.FILTER(Table3[subloc_assigned],Table3[name]=Table2[[#This Row],[Protein]],""))&amp;" ","")</f>
        <v/>
      </c>
      <c r="P2943" s="6" t="b">
        <f>OR(ISNUMBER(FIND(" m ",Table2[[#This Row],[loc?]])),ISNUMBER(FIND(" mm ",Table2[[#This Row],[loc?]])))</f>
        <v>0</v>
      </c>
      <c r="Q2943" s="6" t="b">
        <f>AND(OR(ISNUMBER(FIND(" m ",Table2[[#This Row],[loc?]])),ISNUMBER(FIND(" mm ",Table2[[#This Row],[loc?]]))),SUBSTITUTE(SUBSTITUTE(Table2[[#This Row],[loc?]]," m ","")," mm ","")="")</f>
        <v>0</v>
      </c>
      <c r="R2943" s="36" cm="1">
        <f t="array" ref="R2943">AVERAGE(IF(Table2[[#This Row],[Min_aerobic_1]:[Min_aerobic_2]]="NA",0,Table2[[#This Row],[Min_aerobic_1]:[Min_aerobic_2]]))</f>
        <v>8.5583224850116357E-7</v>
      </c>
    </row>
    <row r="2944" spans="1:18" x14ac:dyDescent="0.35">
      <c r="A2944" s="4" t="s">
        <v>8694</v>
      </c>
      <c r="B2944" s="4" t="s">
        <v>8695</v>
      </c>
      <c r="C2944" s="4" t="s">
        <v>8696</v>
      </c>
      <c r="D2944" s="6">
        <v>2.47077228596333E-6</v>
      </c>
      <c r="E2944" s="6">
        <v>3.0648340790241802E-6</v>
      </c>
      <c r="F2944" s="6">
        <v>2.8536236393859099E-6</v>
      </c>
      <c r="G2944" s="6">
        <v>2.7716166828506299E-6</v>
      </c>
      <c r="H2944" s="6">
        <v>4.7042671090967701E-6</v>
      </c>
      <c r="I2944" s="6">
        <v>4.7583946472657598E-6</v>
      </c>
      <c r="J2944" s="6">
        <v>5.34399866273146E-6</v>
      </c>
      <c r="K2944" s="6">
        <v>5.1660351736867902E-6</v>
      </c>
      <c r="L2944" s="6">
        <v>5.3689180149625097E-6</v>
      </c>
      <c r="M2944" s="6">
        <v>5.6000286494817201E-6</v>
      </c>
      <c r="N2944" s="4" t="b">
        <f>_xlfn.XLOOKUP(Table2[[#This Row],[Protein]],Table3[name],Table3[subloc_assigned],"")&lt;&gt;""</f>
        <v>0</v>
      </c>
      <c r="O2944" s="6" t="str" cm="1">
        <f t="array" ref="O2944">IF(Table2[[#This Row],[modeled?]]," "&amp;_xlfn.TEXTJOIN(" ",FALSE,_xlfn._xlws.FILTER(Table3[subloc_assigned],Table3[name]=Table2[[#This Row],[Protein]],""))&amp;" ","")</f>
        <v/>
      </c>
      <c r="P2944" s="6" t="b">
        <f>OR(ISNUMBER(FIND(" m ",Table2[[#This Row],[loc?]])),ISNUMBER(FIND(" mm ",Table2[[#This Row],[loc?]])))</f>
        <v>0</v>
      </c>
      <c r="Q2944" s="6" t="b">
        <f>AND(OR(ISNUMBER(FIND(" m ",Table2[[#This Row],[loc?]])),ISNUMBER(FIND(" mm ",Table2[[#This Row],[loc?]]))),SUBSTITUTE(SUBSTITUTE(Table2[[#This Row],[loc?]]," m ","")," mm ","")="")</f>
        <v>0</v>
      </c>
      <c r="R2944" s="36" cm="1">
        <f t="array" ref="R2944">AVERAGE(IF(Table2[[#This Row],[Min_aerobic_1]:[Min_aerobic_2]]="NA",0,Table2[[#This Row],[Min_aerobic_1]:[Min_aerobic_2]]))</f>
        <v>2.7678031824937549E-6</v>
      </c>
    </row>
    <row r="2945" spans="1:18" x14ac:dyDescent="0.35">
      <c r="A2945" s="4" t="s">
        <v>8697</v>
      </c>
      <c r="B2945" s="4" t="s">
        <v>8698</v>
      </c>
      <c r="C2945" s="4" t="s">
        <v>8699</v>
      </c>
      <c r="D2945" s="6">
        <v>4.2824492254852598E-5</v>
      </c>
      <c r="E2945" s="6">
        <v>3.3339058517375801E-5</v>
      </c>
      <c r="F2945" s="6">
        <v>5.4677529958169402E-5</v>
      </c>
      <c r="G2945" s="6">
        <v>5.6364719925530998E-5</v>
      </c>
      <c r="H2945" s="6">
        <v>3.2940011844458797E-5</v>
      </c>
      <c r="I2945" s="6">
        <v>3.1688611735056903E-5</v>
      </c>
      <c r="J2945" s="6">
        <v>3.5358900281407301E-5</v>
      </c>
      <c r="K2945" s="6">
        <v>4.4188878134152902E-5</v>
      </c>
      <c r="L2945" s="6">
        <v>4.5643725647434898E-5</v>
      </c>
      <c r="M2945" s="6">
        <v>4.3037202102447097E-5</v>
      </c>
      <c r="N2945" s="4" t="b">
        <f>_xlfn.XLOOKUP(Table2[[#This Row],[Protein]],Table3[name],Table3[subloc_assigned],"")&lt;&gt;""</f>
        <v>1</v>
      </c>
      <c r="O2945" s="6" t="str" cm="1">
        <f t="array" ref="O2945">IF(Table2[[#This Row],[modeled?]]," "&amp;_xlfn.TEXTJOIN(" ",FALSE,_xlfn._xlws.FILTER(Table3[subloc_assigned],Table3[name]=Table2[[#This Row],[Protein]],""))&amp;" ","")</f>
        <v xml:space="preserve"> c </v>
      </c>
      <c r="P2945" s="6" t="b">
        <f>OR(ISNUMBER(FIND(" m ",Table2[[#This Row],[loc?]])),ISNUMBER(FIND(" mm ",Table2[[#This Row],[loc?]])))</f>
        <v>0</v>
      </c>
      <c r="Q2945" s="6" t="b">
        <f>AND(OR(ISNUMBER(FIND(" m ",Table2[[#This Row],[loc?]])),ISNUMBER(FIND(" mm ",Table2[[#This Row],[loc?]]))),SUBSTITUTE(SUBSTITUTE(Table2[[#This Row],[loc?]]," m ","")," mm ","")="")</f>
        <v>0</v>
      </c>
      <c r="R2945" s="36" cm="1">
        <f t="array" ref="R2945">AVERAGE(IF(Table2[[#This Row],[Min_aerobic_1]:[Min_aerobic_2]]="NA",0,Table2[[#This Row],[Min_aerobic_1]:[Min_aerobic_2]]))</f>
        <v>3.8081775386114199E-5</v>
      </c>
    </row>
    <row r="2946" spans="1:18" x14ac:dyDescent="0.35">
      <c r="A2946" s="4" t="s">
        <v>8700</v>
      </c>
      <c r="B2946" s="4" t="s">
        <v>8701</v>
      </c>
      <c r="C2946" s="4" t="s">
        <v>8702</v>
      </c>
      <c r="D2946" s="6">
        <v>4.7021161676852301E-5</v>
      </c>
      <c r="E2946" s="6">
        <v>4.3057495995037899E-5</v>
      </c>
      <c r="F2946" s="6">
        <v>5.8387060055646899E-5</v>
      </c>
      <c r="G2946" s="6">
        <v>5.8101819717857799E-5</v>
      </c>
      <c r="H2946" s="6">
        <v>3.5967422829188102E-5</v>
      </c>
      <c r="I2946" s="6">
        <v>3.4210103183223202E-5</v>
      </c>
      <c r="J2946" s="6">
        <v>3.5144798185165201E-5</v>
      </c>
      <c r="K2946" s="6">
        <v>4.2045577918341798E-5</v>
      </c>
      <c r="L2946" s="6">
        <v>4.5096852435406703E-5</v>
      </c>
      <c r="M2946" s="6">
        <v>4.4582326840620399E-5</v>
      </c>
      <c r="N2946" s="4" t="b">
        <f>_xlfn.XLOOKUP(Table2[[#This Row],[Protein]],Table3[name],Table3[subloc_assigned],"")&lt;&gt;""</f>
        <v>0</v>
      </c>
      <c r="O2946" s="6" t="str" cm="1">
        <f t="array" ref="O2946">IF(Table2[[#This Row],[modeled?]]," "&amp;_xlfn.TEXTJOIN(" ",FALSE,_xlfn._xlws.FILTER(Table3[subloc_assigned],Table3[name]=Table2[[#This Row],[Protein]],""))&amp;" ","")</f>
        <v/>
      </c>
      <c r="P2946" s="6" t="b">
        <f>OR(ISNUMBER(FIND(" m ",Table2[[#This Row],[loc?]])),ISNUMBER(FIND(" mm ",Table2[[#This Row],[loc?]])))</f>
        <v>0</v>
      </c>
      <c r="Q2946" s="6" t="b">
        <f>AND(OR(ISNUMBER(FIND(" m ",Table2[[#This Row],[loc?]])),ISNUMBER(FIND(" mm ",Table2[[#This Row],[loc?]]))),SUBSTITUTE(SUBSTITUTE(Table2[[#This Row],[loc?]]," m ","")," mm ","")="")</f>
        <v>0</v>
      </c>
      <c r="R2946" s="36" cm="1">
        <f t="array" ref="R2946">AVERAGE(IF(Table2[[#This Row],[Min_aerobic_1]:[Min_aerobic_2]]="NA",0,Table2[[#This Row],[Min_aerobic_1]:[Min_aerobic_2]]))</f>
        <v>4.50393288359451E-5</v>
      </c>
    </row>
    <row r="2947" spans="1:18" x14ac:dyDescent="0.35">
      <c r="A2947" s="4" t="s">
        <v>8703</v>
      </c>
      <c r="B2947" s="4" t="s">
        <v>8704</v>
      </c>
      <c r="C2947" s="4" t="s">
        <v>8704</v>
      </c>
      <c r="D2947" s="6">
        <v>6.8335859490562596E-7</v>
      </c>
      <c r="E2947" s="6">
        <v>4.62505076239246E-7</v>
      </c>
      <c r="F2947" s="6">
        <v>7.9028121017265803E-7</v>
      </c>
      <c r="G2947" s="6">
        <v>7.2143379110772095E-7</v>
      </c>
      <c r="H2947" s="6">
        <v>1.37659643968482E-6</v>
      </c>
      <c r="I2947" s="6">
        <v>1.3581299143930299E-6</v>
      </c>
      <c r="J2947" s="6">
        <v>1.3996612978102499E-6</v>
      </c>
      <c r="K2947" s="6">
        <v>1.35963984122576E-6</v>
      </c>
      <c r="L2947" s="6">
        <v>1.45175204540856E-6</v>
      </c>
      <c r="M2947" s="6">
        <v>1.42419263591967E-6</v>
      </c>
      <c r="N2947" s="4" t="b">
        <f>_xlfn.XLOOKUP(Table2[[#This Row],[Protein]],Table3[name],Table3[subloc_assigned],"")&lt;&gt;""</f>
        <v>0</v>
      </c>
      <c r="O2947" s="6" t="str" cm="1">
        <f t="array" ref="O2947">IF(Table2[[#This Row],[modeled?]]," "&amp;_xlfn.TEXTJOIN(" ",FALSE,_xlfn._xlws.FILTER(Table3[subloc_assigned],Table3[name]=Table2[[#This Row],[Protein]],""))&amp;" ","")</f>
        <v/>
      </c>
      <c r="P2947" s="6" t="b">
        <f>OR(ISNUMBER(FIND(" m ",Table2[[#This Row],[loc?]])),ISNUMBER(FIND(" mm ",Table2[[#This Row],[loc?]])))</f>
        <v>0</v>
      </c>
      <c r="Q2947" s="6" t="b">
        <f>AND(OR(ISNUMBER(FIND(" m ",Table2[[#This Row],[loc?]])),ISNUMBER(FIND(" mm ",Table2[[#This Row],[loc?]]))),SUBSTITUTE(SUBSTITUTE(Table2[[#This Row],[loc?]]," m ","")," mm ","")="")</f>
        <v>0</v>
      </c>
      <c r="R2947" s="36" cm="1">
        <f t="array" ref="R2947">AVERAGE(IF(Table2[[#This Row],[Min_aerobic_1]:[Min_aerobic_2]]="NA",0,Table2[[#This Row],[Min_aerobic_1]:[Min_aerobic_2]]))</f>
        <v>5.72931835572436E-7</v>
      </c>
    </row>
    <row r="2948" spans="1:18" x14ac:dyDescent="0.35">
      <c r="A2948" s="4" t="s">
        <v>8705</v>
      </c>
      <c r="B2948" s="4" t="s">
        <v>8706</v>
      </c>
      <c r="C2948" s="4" t="s">
        <v>8707</v>
      </c>
      <c r="D2948" s="6">
        <v>3.9317812858330399E-6</v>
      </c>
      <c r="E2948" s="6">
        <v>5.0789208935657003E-6</v>
      </c>
      <c r="F2948" s="6">
        <v>4.56804586140161E-6</v>
      </c>
      <c r="G2948" s="6">
        <v>4.4889237275771197E-6</v>
      </c>
      <c r="H2948" s="6">
        <v>3.3039763087141598E-6</v>
      </c>
      <c r="I2948" s="6">
        <v>3.3921952479551501E-6</v>
      </c>
      <c r="J2948" s="6">
        <v>3.3566075486037101E-6</v>
      </c>
      <c r="K2948" s="6">
        <v>4.1476497942756702E-6</v>
      </c>
      <c r="L2948" s="6">
        <v>4.5577444735127796E-6</v>
      </c>
      <c r="M2948" s="6">
        <v>4.33595935316921E-6</v>
      </c>
      <c r="N2948" s="4" t="b">
        <f>_xlfn.XLOOKUP(Table2[[#This Row],[Protein]],Table3[name],Table3[subloc_assigned],"")&lt;&gt;""</f>
        <v>0</v>
      </c>
      <c r="O2948" s="6" t="str" cm="1">
        <f t="array" ref="O2948">IF(Table2[[#This Row],[modeled?]]," "&amp;_xlfn.TEXTJOIN(" ",FALSE,_xlfn._xlws.FILTER(Table3[subloc_assigned],Table3[name]=Table2[[#This Row],[Protein]],""))&amp;" ","")</f>
        <v/>
      </c>
      <c r="P2948" s="6" t="b">
        <f>OR(ISNUMBER(FIND(" m ",Table2[[#This Row],[loc?]])),ISNUMBER(FIND(" mm ",Table2[[#This Row],[loc?]])))</f>
        <v>0</v>
      </c>
      <c r="Q2948" s="6" t="b">
        <f>AND(OR(ISNUMBER(FIND(" m ",Table2[[#This Row],[loc?]])),ISNUMBER(FIND(" mm ",Table2[[#This Row],[loc?]]))),SUBSTITUTE(SUBSTITUTE(Table2[[#This Row],[loc?]]," m ","")," mm ","")="")</f>
        <v>0</v>
      </c>
      <c r="R2948" s="36" cm="1">
        <f t="array" ref="R2948">AVERAGE(IF(Table2[[#This Row],[Min_aerobic_1]:[Min_aerobic_2]]="NA",0,Table2[[#This Row],[Min_aerobic_1]:[Min_aerobic_2]]))</f>
        <v>4.5053510896993697E-6</v>
      </c>
    </row>
    <row r="2949" spans="1:18" x14ac:dyDescent="0.35">
      <c r="A2949" s="4" t="s">
        <v>8708</v>
      </c>
      <c r="B2949" s="4" t="s">
        <v>8709</v>
      </c>
      <c r="C2949" s="4" t="s">
        <v>8710</v>
      </c>
      <c r="D2949" s="6">
        <v>1.12256547385323E-5</v>
      </c>
      <c r="E2949" s="6">
        <v>8.0985444799055296E-6</v>
      </c>
      <c r="F2949" s="6">
        <v>1.13550981789027E-5</v>
      </c>
      <c r="G2949" s="6">
        <v>1.14227355762226E-5</v>
      </c>
      <c r="H2949" s="6">
        <v>6.6523793488306599E-6</v>
      </c>
      <c r="I2949" s="6">
        <v>7.0638026788265201E-6</v>
      </c>
      <c r="J2949" s="6">
        <v>8.9548486558415198E-6</v>
      </c>
      <c r="K2949" s="6">
        <v>7.7609326923484407E-6</v>
      </c>
      <c r="L2949" s="6">
        <v>8.1935222131450794E-6</v>
      </c>
      <c r="M2949" s="6">
        <v>8.6787335115819393E-6</v>
      </c>
      <c r="N2949" s="4" t="b">
        <f>_xlfn.XLOOKUP(Table2[[#This Row],[Protein]],Table3[name],Table3[subloc_assigned],"")&lt;&gt;""</f>
        <v>0</v>
      </c>
      <c r="O2949" s="6" t="str" cm="1">
        <f t="array" ref="O2949">IF(Table2[[#This Row],[modeled?]]," "&amp;_xlfn.TEXTJOIN(" ",FALSE,_xlfn._xlws.FILTER(Table3[subloc_assigned],Table3[name]=Table2[[#This Row],[Protein]],""))&amp;" ","")</f>
        <v/>
      </c>
      <c r="P2949" s="6" t="b">
        <f>OR(ISNUMBER(FIND(" m ",Table2[[#This Row],[loc?]])),ISNUMBER(FIND(" mm ",Table2[[#This Row],[loc?]])))</f>
        <v>0</v>
      </c>
      <c r="Q2949" s="6" t="b">
        <f>AND(OR(ISNUMBER(FIND(" m ",Table2[[#This Row],[loc?]])),ISNUMBER(FIND(" mm ",Table2[[#This Row],[loc?]]))),SUBSTITUTE(SUBSTITUTE(Table2[[#This Row],[loc?]]," m ","")," mm ","")="")</f>
        <v>0</v>
      </c>
      <c r="R2949" s="36" cm="1">
        <f t="array" ref="R2949">AVERAGE(IF(Table2[[#This Row],[Min_aerobic_1]:[Min_aerobic_2]]="NA",0,Table2[[#This Row],[Min_aerobic_1]:[Min_aerobic_2]]))</f>
        <v>9.6620996092189139E-6</v>
      </c>
    </row>
    <row r="2950" spans="1:18" x14ac:dyDescent="0.35">
      <c r="A2950" s="4" t="s">
        <v>8711</v>
      </c>
      <c r="B2950" s="4" t="s">
        <v>8712</v>
      </c>
      <c r="C2950" s="4" t="s">
        <v>8713</v>
      </c>
      <c r="D2950" s="6">
        <v>1.45245572648359E-5</v>
      </c>
      <c r="E2950" s="6">
        <v>1.4248305436586799E-5</v>
      </c>
      <c r="F2950" s="6">
        <v>1.6003933910518298E-5</v>
      </c>
      <c r="G2950" s="6">
        <v>1.65621196664657E-5</v>
      </c>
      <c r="H2950" s="6">
        <v>1.21640114337938E-5</v>
      </c>
      <c r="I2950" s="6">
        <v>1.24492300381962E-5</v>
      </c>
      <c r="J2950" s="6">
        <v>1.2976250886739E-5</v>
      </c>
      <c r="K2950" s="6">
        <v>1.3136367017682101E-5</v>
      </c>
      <c r="L2950" s="6">
        <v>1.3703039798325901E-5</v>
      </c>
      <c r="M2950" s="6">
        <v>1.39074933398947E-5</v>
      </c>
      <c r="N2950" s="4" t="b">
        <f>_xlfn.XLOOKUP(Table2[[#This Row],[Protein]],Table3[name],Table3[subloc_assigned],"")&lt;&gt;""</f>
        <v>0</v>
      </c>
      <c r="O2950" s="6" t="str" cm="1">
        <f t="array" ref="O2950">IF(Table2[[#This Row],[modeled?]]," "&amp;_xlfn.TEXTJOIN(" ",FALSE,_xlfn._xlws.FILTER(Table3[subloc_assigned],Table3[name]=Table2[[#This Row],[Protein]],""))&amp;" ","")</f>
        <v/>
      </c>
      <c r="P2950" s="6" t="b">
        <f>OR(ISNUMBER(FIND(" m ",Table2[[#This Row],[loc?]])),ISNUMBER(FIND(" mm ",Table2[[#This Row],[loc?]])))</f>
        <v>0</v>
      </c>
      <c r="Q2950" s="6" t="b">
        <f>AND(OR(ISNUMBER(FIND(" m ",Table2[[#This Row],[loc?]])),ISNUMBER(FIND(" mm ",Table2[[#This Row],[loc?]]))),SUBSTITUTE(SUBSTITUTE(Table2[[#This Row],[loc?]]," m ","")," mm ","")="")</f>
        <v>0</v>
      </c>
      <c r="R2950" s="36" cm="1">
        <f t="array" ref="R2950">AVERAGE(IF(Table2[[#This Row],[Min_aerobic_1]:[Min_aerobic_2]]="NA",0,Table2[[#This Row],[Min_aerobic_1]:[Min_aerobic_2]]))</f>
        <v>1.4386431350711349E-5</v>
      </c>
    </row>
    <row r="2951" spans="1:18" x14ac:dyDescent="0.35">
      <c r="A2951" s="4" t="s">
        <v>8714</v>
      </c>
      <c r="B2951" s="4" t="s">
        <v>8715</v>
      </c>
      <c r="C2951" s="4" t="s">
        <v>8716</v>
      </c>
      <c r="D2951" s="6">
        <v>2.3138156675278899E-6</v>
      </c>
      <c r="E2951" s="6">
        <v>1.8036270927190799E-6</v>
      </c>
      <c r="F2951" s="6">
        <v>2.5916781078197199E-6</v>
      </c>
      <c r="G2951" s="6">
        <v>2.5849770037231598E-6</v>
      </c>
      <c r="H2951" s="6">
        <v>2.07453110216814E-6</v>
      </c>
      <c r="I2951" s="6">
        <v>2.1943223729504101E-6</v>
      </c>
      <c r="J2951" s="6">
        <v>2.2369172867980498E-6</v>
      </c>
      <c r="K2951" s="6">
        <v>2.4783752484443199E-6</v>
      </c>
      <c r="L2951" s="6">
        <v>2.72972779736725E-6</v>
      </c>
      <c r="M2951" s="6">
        <v>2.5828295860618999E-6</v>
      </c>
      <c r="N2951" s="4" t="b">
        <f>_xlfn.XLOOKUP(Table2[[#This Row],[Protein]],Table3[name],Table3[subloc_assigned],"")&lt;&gt;""</f>
        <v>0</v>
      </c>
      <c r="O2951" s="6" t="str" cm="1">
        <f t="array" ref="O2951">IF(Table2[[#This Row],[modeled?]]," "&amp;_xlfn.TEXTJOIN(" ",FALSE,_xlfn._xlws.FILTER(Table3[subloc_assigned],Table3[name]=Table2[[#This Row],[Protein]],""))&amp;" ","")</f>
        <v/>
      </c>
      <c r="P2951" s="6" t="b">
        <f>OR(ISNUMBER(FIND(" m ",Table2[[#This Row],[loc?]])),ISNUMBER(FIND(" mm ",Table2[[#This Row],[loc?]])))</f>
        <v>0</v>
      </c>
      <c r="Q2951" s="6" t="b">
        <f>AND(OR(ISNUMBER(FIND(" m ",Table2[[#This Row],[loc?]])),ISNUMBER(FIND(" mm ",Table2[[#This Row],[loc?]]))),SUBSTITUTE(SUBSTITUTE(Table2[[#This Row],[loc?]]," m ","")," mm ","")="")</f>
        <v>0</v>
      </c>
      <c r="R2951" s="36" cm="1">
        <f t="array" ref="R2951">AVERAGE(IF(Table2[[#This Row],[Min_aerobic_1]:[Min_aerobic_2]]="NA",0,Table2[[#This Row],[Min_aerobic_1]:[Min_aerobic_2]]))</f>
        <v>2.058721380123485E-6</v>
      </c>
    </row>
    <row r="2952" spans="1:18" x14ac:dyDescent="0.35">
      <c r="A2952" s="4" t="s">
        <v>8717</v>
      </c>
      <c r="B2952" s="4" t="s">
        <v>8718</v>
      </c>
      <c r="C2952" s="4" t="s">
        <v>8719</v>
      </c>
      <c r="D2952" s="6">
        <v>2.98456704186746E-6</v>
      </c>
      <c r="E2952" s="6">
        <v>2.8465824181714E-6</v>
      </c>
      <c r="F2952" s="6">
        <v>3.0989013577946599E-6</v>
      </c>
      <c r="G2952" s="6">
        <v>3.0528630196554898E-6</v>
      </c>
      <c r="H2952" s="6">
        <v>2.9881848415584501E-6</v>
      </c>
      <c r="I2952" s="6">
        <v>2.9750030387394599E-6</v>
      </c>
      <c r="J2952" s="6">
        <v>3.2087051177937699E-6</v>
      </c>
      <c r="K2952" s="6">
        <v>2.8937988074533E-6</v>
      </c>
      <c r="L2952" s="6">
        <v>3.3610216364770898E-6</v>
      </c>
      <c r="M2952" s="6">
        <v>3.3748204008992599E-6</v>
      </c>
      <c r="N2952" s="4" t="b">
        <f>_xlfn.XLOOKUP(Table2[[#This Row],[Protein]],Table3[name],Table3[subloc_assigned],"")&lt;&gt;""</f>
        <v>0</v>
      </c>
      <c r="O2952" s="6" t="str" cm="1">
        <f t="array" ref="O2952">IF(Table2[[#This Row],[modeled?]]," "&amp;_xlfn.TEXTJOIN(" ",FALSE,_xlfn._xlws.FILTER(Table3[subloc_assigned],Table3[name]=Table2[[#This Row],[Protein]],""))&amp;" ","")</f>
        <v/>
      </c>
      <c r="P2952" s="6" t="b">
        <f>OR(ISNUMBER(FIND(" m ",Table2[[#This Row],[loc?]])),ISNUMBER(FIND(" mm ",Table2[[#This Row],[loc?]])))</f>
        <v>0</v>
      </c>
      <c r="Q2952" s="6" t="b">
        <f>AND(OR(ISNUMBER(FIND(" m ",Table2[[#This Row],[loc?]])),ISNUMBER(FIND(" mm ",Table2[[#This Row],[loc?]]))),SUBSTITUTE(SUBSTITUTE(Table2[[#This Row],[loc?]]," m ","")," mm ","")="")</f>
        <v>0</v>
      </c>
      <c r="R2952" s="36" cm="1">
        <f t="array" ref="R2952">AVERAGE(IF(Table2[[#This Row],[Min_aerobic_1]:[Min_aerobic_2]]="NA",0,Table2[[#This Row],[Min_aerobic_1]:[Min_aerobic_2]]))</f>
        <v>2.9155747300194302E-6</v>
      </c>
    </row>
    <row r="2953" spans="1:18" x14ac:dyDescent="0.35">
      <c r="A2953" s="4" t="s">
        <v>8720</v>
      </c>
      <c r="B2953" s="4" t="s">
        <v>8721</v>
      </c>
      <c r="C2953" s="4" t="s">
        <v>8722</v>
      </c>
      <c r="D2953" s="6">
        <v>5.4254146947281802E-5</v>
      </c>
      <c r="E2953" s="6">
        <v>4.2978554839988997E-5</v>
      </c>
      <c r="F2953" s="6">
        <v>5.9416424507196202E-5</v>
      </c>
      <c r="G2953" s="6">
        <v>5.9433418250715899E-5</v>
      </c>
      <c r="H2953" s="6">
        <v>2.91438047147512E-5</v>
      </c>
      <c r="I2953" s="6">
        <v>2.9563161777704099E-5</v>
      </c>
      <c r="J2953" s="6">
        <v>3.0112882626162999E-5</v>
      </c>
      <c r="K2953" s="6">
        <v>3.5108137853373597E-5</v>
      </c>
      <c r="L2953" s="6">
        <v>3.8173698271699497E-5</v>
      </c>
      <c r="M2953" s="6">
        <v>3.8100105274217997E-5</v>
      </c>
      <c r="N2953" s="4" t="b">
        <f>_xlfn.XLOOKUP(Table2[[#This Row],[Protein]],Table3[name],Table3[subloc_assigned],"")&lt;&gt;""</f>
        <v>0</v>
      </c>
      <c r="O2953" s="6" t="str" cm="1">
        <f t="array" ref="O2953">IF(Table2[[#This Row],[modeled?]]," "&amp;_xlfn.TEXTJOIN(" ",FALSE,_xlfn._xlws.FILTER(Table3[subloc_assigned],Table3[name]=Table2[[#This Row],[Protein]],""))&amp;" ","")</f>
        <v/>
      </c>
      <c r="P2953" s="6" t="b">
        <f>OR(ISNUMBER(FIND(" m ",Table2[[#This Row],[loc?]])),ISNUMBER(FIND(" mm ",Table2[[#This Row],[loc?]])))</f>
        <v>0</v>
      </c>
      <c r="Q2953" s="6" t="b">
        <f>AND(OR(ISNUMBER(FIND(" m ",Table2[[#This Row],[loc?]])),ISNUMBER(FIND(" mm ",Table2[[#This Row],[loc?]]))),SUBSTITUTE(SUBSTITUTE(Table2[[#This Row],[loc?]]," m ","")," mm ","")="")</f>
        <v>0</v>
      </c>
      <c r="R2953" s="36" cm="1">
        <f t="array" ref="R2953">AVERAGE(IF(Table2[[#This Row],[Min_aerobic_1]:[Min_aerobic_2]]="NA",0,Table2[[#This Row],[Min_aerobic_1]:[Min_aerobic_2]]))</f>
        <v>4.86163508936354E-5</v>
      </c>
    </row>
    <row r="2954" spans="1:18" x14ac:dyDescent="0.35">
      <c r="A2954" s="4" t="s">
        <v>8723</v>
      </c>
      <c r="B2954" s="4" t="s">
        <v>8724</v>
      </c>
      <c r="C2954" s="4" t="s">
        <v>8725</v>
      </c>
      <c r="D2954" s="6">
        <v>3.4516972715914199E-6</v>
      </c>
      <c r="E2954" s="6">
        <v>3.97931488255653E-6</v>
      </c>
      <c r="F2954" s="6">
        <v>3.9751739934694101E-6</v>
      </c>
      <c r="G2954" s="6">
        <v>3.2552182795879401E-6</v>
      </c>
      <c r="H2954" s="6">
        <v>1.67524641649111E-6</v>
      </c>
      <c r="I2954" s="6">
        <v>1.49640861657735E-6</v>
      </c>
      <c r="J2954" s="6">
        <v>1.8338268814011001E-6</v>
      </c>
      <c r="K2954" s="6">
        <v>1.9404110449047802E-6</v>
      </c>
      <c r="L2954" s="6">
        <v>1.9645100643853399E-6</v>
      </c>
      <c r="M2954" s="6">
        <v>1.8276999850643501E-6</v>
      </c>
      <c r="N2954" s="4" t="b">
        <f>_xlfn.XLOOKUP(Table2[[#This Row],[Protein]],Table3[name],Table3[subloc_assigned],"")&lt;&gt;""</f>
        <v>0</v>
      </c>
      <c r="O2954" s="6" t="str" cm="1">
        <f t="array" ref="O2954">IF(Table2[[#This Row],[modeled?]]," "&amp;_xlfn.TEXTJOIN(" ",FALSE,_xlfn._xlws.FILTER(Table3[subloc_assigned],Table3[name]=Table2[[#This Row],[Protein]],""))&amp;" ","")</f>
        <v/>
      </c>
      <c r="P2954" s="6" t="b">
        <f>OR(ISNUMBER(FIND(" m ",Table2[[#This Row],[loc?]])),ISNUMBER(FIND(" mm ",Table2[[#This Row],[loc?]])))</f>
        <v>0</v>
      </c>
      <c r="Q2954" s="6" t="b">
        <f>AND(OR(ISNUMBER(FIND(" m ",Table2[[#This Row],[loc?]])),ISNUMBER(FIND(" mm ",Table2[[#This Row],[loc?]]))),SUBSTITUTE(SUBSTITUTE(Table2[[#This Row],[loc?]]," m ","")," mm ","")="")</f>
        <v>0</v>
      </c>
      <c r="R2954" s="36" cm="1">
        <f t="array" ref="R2954">AVERAGE(IF(Table2[[#This Row],[Min_aerobic_1]:[Min_aerobic_2]]="NA",0,Table2[[#This Row],[Min_aerobic_1]:[Min_aerobic_2]]))</f>
        <v>3.7155060770739749E-6</v>
      </c>
    </row>
    <row r="2955" spans="1:18" x14ac:dyDescent="0.35">
      <c r="A2955" s="4" t="s">
        <v>8726</v>
      </c>
      <c r="B2955" s="4" t="s">
        <v>8727</v>
      </c>
      <c r="C2955" s="4" t="s">
        <v>8727</v>
      </c>
      <c r="D2955" s="4" t="s">
        <v>19</v>
      </c>
      <c r="E2955" s="4" t="s">
        <v>19</v>
      </c>
      <c r="F2955" s="4" t="s">
        <v>19</v>
      </c>
      <c r="G2955" s="4" t="s">
        <v>19</v>
      </c>
      <c r="H2955" s="6">
        <v>1.80938765872454E-6</v>
      </c>
      <c r="I2955" s="6">
        <v>1.8484500234764999E-6</v>
      </c>
      <c r="J2955" s="6">
        <v>1.99094077282032E-6</v>
      </c>
      <c r="K2955" s="6">
        <v>2.4908718162980802E-6</v>
      </c>
      <c r="L2955" s="6">
        <v>2.46441606861201E-6</v>
      </c>
      <c r="M2955" s="6">
        <v>2.37869661060448E-6</v>
      </c>
      <c r="N2955" s="4" t="b">
        <f>_xlfn.XLOOKUP(Table2[[#This Row],[Protein]],Table3[name],Table3[subloc_assigned],"")&lt;&gt;""</f>
        <v>1</v>
      </c>
      <c r="O2955" s="6" t="str" cm="1">
        <f t="array" ref="O2955">IF(Table2[[#This Row],[modeled?]]," "&amp;_xlfn.TEXTJOIN(" ",FALSE,_xlfn._xlws.FILTER(Table3[subloc_assigned],Table3[name]=Table2[[#This Row],[Protein]],""))&amp;" ","")</f>
        <v xml:space="preserve"> c </v>
      </c>
      <c r="P2955" s="6" t="b">
        <f>OR(ISNUMBER(FIND(" m ",Table2[[#This Row],[loc?]])),ISNUMBER(FIND(" mm ",Table2[[#This Row],[loc?]])))</f>
        <v>0</v>
      </c>
      <c r="Q2955" s="6" t="b">
        <f>AND(OR(ISNUMBER(FIND(" m ",Table2[[#This Row],[loc?]])),ISNUMBER(FIND(" mm ",Table2[[#This Row],[loc?]]))),SUBSTITUTE(SUBSTITUTE(Table2[[#This Row],[loc?]]," m ","")," mm ","")="")</f>
        <v>0</v>
      </c>
      <c r="R2955" s="36" cm="1">
        <f t="array" ref="R2955">AVERAGE(IF(Table2[[#This Row],[Min_aerobic_1]:[Min_aerobic_2]]="NA",0,Table2[[#This Row],[Min_aerobic_1]:[Min_aerobic_2]]))</f>
        <v>0</v>
      </c>
    </row>
    <row r="2956" spans="1:18" x14ac:dyDescent="0.35">
      <c r="A2956" s="4" t="s">
        <v>8728</v>
      </c>
      <c r="B2956" s="4" t="s">
        <v>8729</v>
      </c>
      <c r="C2956" s="4" t="s">
        <v>8730</v>
      </c>
      <c r="D2956" s="6">
        <v>2.5792947180249299E-5</v>
      </c>
      <c r="E2956" s="6">
        <v>2.08685040111447E-5</v>
      </c>
      <c r="F2956" s="6">
        <v>1.1296849253080099E-5</v>
      </c>
      <c r="G2956" s="6">
        <v>1.10740786693153E-5</v>
      </c>
      <c r="H2956" s="6">
        <v>1.11701424354277E-5</v>
      </c>
      <c r="I2956" s="6">
        <v>1.14179471257801E-5</v>
      </c>
      <c r="J2956" s="6">
        <v>1.13825926988632E-5</v>
      </c>
      <c r="K2956" s="6">
        <v>8.22688030551643E-6</v>
      </c>
      <c r="L2956" s="6">
        <v>8.7724750554063794E-6</v>
      </c>
      <c r="M2956" s="6">
        <v>9.6853915302668307E-6</v>
      </c>
      <c r="N2956" s="4" t="b">
        <f>_xlfn.XLOOKUP(Table2[[#This Row],[Protein]],Table3[name],Table3[subloc_assigned],"")&lt;&gt;""</f>
        <v>1</v>
      </c>
      <c r="O2956" s="6" t="str" cm="1">
        <f t="array" ref="O2956">IF(Table2[[#This Row],[modeled?]]," "&amp;_xlfn.TEXTJOIN(" ",FALSE,_xlfn._xlws.FILTER(Table3[subloc_assigned],Table3[name]=Table2[[#This Row],[Protein]],""))&amp;" ","")</f>
        <v xml:space="preserve"> vm </v>
      </c>
      <c r="P2956" s="6" t="b">
        <f>OR(ISNUMBER(FIND(" m ",Table2[[#This Row],[loc?]])),ISNUMBER(FIND(" mm ",Table2[[#This Row],[loc?]])))</f>
        <v>0</v>
      </c>
      <c r="Q2956" s="6" t="b">
        <f>AND(OR(ISNUMBER(FIND(" m ",Table2[[#This Row],[loc?]])),ISNUMBER(FIND(" mm ",Table2[[#This Row],[loc?]]))),SUBSTITUTE(SUBSTITUTE(Table2[[#This Row],[loc?]]," m ","")," mm ","")="")</f>
        <v>0</v>
      </c>
      <c r="R2956" s="36" cm="1">
        <f t="array" ref="R2956">AVERAGE(IF(Table2[[#This Row],[Min_aerobic_1]:[Min_aerobic_2]]="NA",0,Table2[[#This Row],[Min_aerobic_1]:[Min_aerobic_2]]))</f>
        <v>2.3330725595697E-5</v>
      </c>
    </row>
    <row r="2957" spans="1:18" x14ac:dyDescent="0.35">
      <c r="A2957" s="4" t="s">
        <v>8731</v>
      </c>
      <c r="B2957" s="4" t="s">
        <v>8732</v>
      </c>
      <c r="C2957" s="4" t="s">
        <v>8732</v>
      </c>
      <c r="D2957" s="4" t="s">
        <v>19</v>
      </c>
      <c r="E2957" s="4" t="s">
        <v>19</v>
      </c>
      <c r="F2957" s="4" t="s">
        <v>19</v>
      </c>
      <c r="G2957" s="4" t="s">
        <v>19</v>
      </c>
      <c r="H2957" s="6">
        <v>7.5268378749221E-6</v>
      </c>
      <c r="I2957" s="6">
        <v>7.02423024787505E-6</v>
      </c>
      <c r="J2957" s="6">
        <v>7.8579844509065998E-6</v>
      </c>
      <c r="K2957" s="6">
        <v>7.0761958053234201E-6</v>
      </c>
      <c r="L2957" s="6">
        <v>7.7719994168893404E-6</v>
      </c>
      <c r="M2957" s="6">
        <v>7.3214544217899004E-6</v>
      </c>
      <c r="N2957" s="4" t="b">
        <f>_xlfn.XLOOKUP(Table2[[#This Row],[Protein]],Table3[name],Table3[subloc_assigned],"")&lt;&gt;""</f>
        <v>0</v>
      </c>
      <c r="O2957" s="6" t="str" cm="1">
        <f t="array" ref="O2957">IF(Table2[[#This Row],[modeled?]]," "&amp;_xlfn.TEXTJOIN(" ",FALSE,_xlfn._xlws.FILTER(Table3[subloc_assigned],Table3[name]=Table2[[#This Row],[Protein]],""))&amp;" ","")</f>
        <v/>
      </c>
      <c r="P2957" s="6" t="b">
        <f>OR(ISNUMBER(FIND(" m ",Table2[[#This Row],[loc?]])),ISNUMBER(FIND(" mm ",Table2[[#This Row],[loc?]])))</f>
        <v>0</v>
      </c>
      <c r="Q2957" s="6" t="b">
        <f>AND(OR(ISNUMBER(FIND(" m ",Table2[[#This Row],[loc?]])),ISNUMBER(FIND(" mm ",Table2[[#This Row],[loc?]]))),SUBSTITUTE(SUBSTITUTE(Table2[[#This Row],[loc?]]," m ","")," mm ","")="")</f>
        <v>0</v>
      </c>
      <c r="R2957" s="36" cm="1">
        <f t="array" ref="R2957">AVERAGE(IF(Table2[[#This Row],[Min_aerobic_1]:[Min_aerobic_2]]="NA",0,Table2[[#This Row],[Min_aerobic_1]:[Min_aerobic_2]]))</f>
        <v>0</v>
      </c>
    </row>
    <row r="2958" spans="1:18" x14ac:dyDescent="0.35">
      <c r="A2958" s="4" t="s">
        <v>8733</v>
      </c>
      <c r="B2958" s="4" t="s">
        <v>8734</v>
      </c>
      <c r="C2958" s="4" t="s">
        <v>8735</v>
      </c>
      <c r="D2958" s="6">
        <v>2.3901207561551998E-5</v>
      </c>
      <c r="E2958" s="6">
        <v>2.0000440797998402E-5</v>
      </c>
      <c r="F2958" s="6">
        <v>2.6081761582990001E-5</v>
      </c>
      <c r="G2958" s="6">
        <v>2.5515557685643199E-5</v>
      </c>
      <c r="H2958" s="6">
        <v>2.23685303383652E-5</v>
      </c>
      <c r="I2958" s="6">
        <v>2.3161887317047299E-5</v>
      </c>
      <c r="J2958" s="6">
        <v>2.3908339852009601E-5</v>
      </c>
      <c r="K2958" s="6">
        <v>2.7923937803827399E-5</v>
      </c>
      <c r="L2958" s="6">
        <v>2.95494447748963E-5</v>
      </c>
      <c r="M2958" s="6">
        <v>2.9069755138162499E-5</v>
      </c>
      <c r="N2958" s="4" t="b">
        <f>_xlfn.XLOOKUP(Table2[[#This Row],[Protein]],Table3[name],Table3[subloc_assigned],"")&lt;&gt;""</f>
        <v>0</v>
      </c>
      <c r="O2958" s="6" t="str" cm="1">
        <f t="array" ref="O2958">IF(Table2[[#This Row],[modeled?]]," "&amp;_xlfn.TEXTJOIN(" ",FALSE,_xlfn._xlws.FILTER(Table3[subloc_assigned],Table3[name]=Table2[[#This Row],[Protein]],""))&amp;" ","")</f>
        <v/>
      </c>
      <c r="P2958" s="6" t="b">
        <f>OR(ISNUMBER(FIND(" m ",Table2[[#This Row],[loc?]])),ISNUMBER(FIND(" mm ",Table2[[#This Row],[loc?]])))</f>
        <v>0</v>
      </c>
      <c r="Q2958" s="6" t="b">
        <f>AND(OR(ISNUMBER(FIND(" m ",Table2[[#This Row],[loc?]])),ISNUMBER(FIND(" mm ",Table2[[#This Row],[loc?]]))),SUBSTITUTE(SUBSTITUTE(Table2[[#This Row],[loc?]]," m ","")," mm ","")="")</f>
        <v>0</v>
      </c>
      <c r="R2958" s="36" cm="1">
        <f t="array" ref="R2958">AVERAGE(IF(Table2[[#This Row],[Min_aerobic_1]:[Min_aerobic_2]]="NA",0,Table2[[#This Row],[Min_aerobic_1]:[Min_aerobic_2]]))</f>
        <v>2.19508241797752E-5</v>
      </c>
    </row>
    <row r="2959" spans="1:18" x14ac:dyDescent="0.35">
      <c r="A2959" s="4" t="s">
        <v>8736</v>
      </c>
      <c r="B2959" s="4" t="s">
        <v>8737</v>
      </c>
      <c r="C2959" s="4" t="s">
        <v>8738</v>
      </c>
      <c r="D2959" s="6">
        <v>4.0591205016464297E-6</v>
      </c>
      <c r="E2959" s="6">
        <v>4.4592833775489002E-6</v>
      </c>
      <c r="F2959" s="6">
        <v>4.7389429733663498E-6</v>
      </c>
      <c r="G2959" s="6">
        <v>4.87369369339584E-6</v>
      </c>
      <c r="H2959" s="6">
        <v>4.52324233277539E-6</v>
      </c>
      <c r="I2959" s="6">
        <v>4.6227874022609504E-6</v>
      </c>
      <c r="J2959" s="6">
        <v>4.9150088028407301E-6</v>
      </c>
      <c r="K2959" s="6">
        <v>5.4531843226499396E-6</v>
      </c>
      <c r="L2959" s="6">
        <v>5.6844021159330198E-6</v>
      </c>
      <c r="M2959" s="6">
        <v>5.82480071828941E-6</v>
      </c>
      <c r="N2959" s="4" t="b">
        <f>_xlfn.XLOOKUP(Table2[[#This Row],[Protein]],Table3[name],Table3[subloc_assigned],"")&lt;&gt;""</f>
        <v>0</v>
      </c>
      <c r="O2959" s="6" t="str" cm="1">
        <f t="array" ref="O2959">IF(Table2[[#This Row],[modeled?]]," "&amp;_xlfn.TEXTJOIN(" ",FALSE,_xlfn._xlws.FILTER(Table3[subloc_assigned],Table3[name]=Table2[[#This Row],[Protein]],""))&amp;" ","")</f>
        <v/>
      </c>
      <c r="P2959" s="6" t="b">
        <f>OR(ISNUMBER(FIND(" m ",Table2[[#This Row],[loc?]])),ISNUMBER(FIND(" mm ",Table2[[#This Row],[loc?]])))</f>
        <v>0</v>
      </c>
      <c r="Q2959" s="6" t="b">
        <f>AND(OR(ISNUMBER(FIND(" m ",Table2[[#This Row],[loc?]])),ISNUMBER(FIND(" mm ",Table2[[#This Row],[loc?]]))),SUBSTITUTE(SUBSTITUTE(Table2[[#This Row],[loc?]]," m ","")," mm ","")="")</f>
        <v>0</v>
      </c>
      <c r="R2959" s="36" cm="1">
        <f t="array" ref="R2959">AVERAGE(IF(Table2[[#This Row],[Min_aerobic_1]:[Min_aerobic_2]]="NA",0,Table2[[#This Row],[Min_aerobic_1]:[Min_aerobic_2]]))</f>
        <v>4.2592019395976649E-6</v>
      </c>
    </row>
    <row r="2960" spans="1:18" x14ac:dyDescent="0.35">
      <c r="A2960" s="4" t="s">
        <v>8739</v>
      </c>
      <c r="B2960" s="4" t="s">
        <v>8740</v>
      </c>
      <c r="C2960" s="4" t="s">
        <v>8741</v>
      </c>
      <c r="D2960" s="6">
        <v>3.7266277724612098E-6</v>
      </c>
      <c r="E2960" s="6">
        <v>3.0319348349108599E-6</v>
      </c>
      <c r="F2960" s="6">
        <v>4.1613149382996202E-6</v>
      </c>
      <c r="G2960" s="6">
        <v>4.1625051196232604E-6</v>
      </c>
      <c r="H2960" s="6">
        <v>5.2882229423593597E-6</v>
      </c>
      <c r="I2960" s="6">
        <v>5.12481593584204E-6</v>
      </c>
      <c r="J2960" s="6">
        <v>5.3065303862950799E-6</v>
      </c>
      <c r="K2960" s="6">
        <v>5.5300349009599801E-6</v>
      </c>
      <c r="L2960" s="6">
        <v>5.8882327253784999E-6</v>
      </c>
      <c r="M2960" s="6">
        <v>5.9487486025011498E-6</v>
      </c>
      <c r="N2960" s="4" t="b">
        <f>_xlfn.XLOOKUP(Table2[[#This Row],[Protein]],Table3[name],Table3[subloc_assigned],"")&lt;&gt;""</f>
        <v>0</v>
      </c>
      <c r="O2960" s="6" t="str" cm="1">
        <f t="array" ref="O2960">IF(Table2[[#This Row],[modeled?]]," "&amp;_xlfn.TEXTJOIN(" ",FALSE,_xlfn._xlws.FILTER(Table3[subloc_assigned],Table3[name]=Table2[[#This Row],[Protein]],""))&amp;" ","")</f>
        <v/>
      </c>
      <c r="P2960" s="6" t="b">
        <f>OR(ISNUMBER(FIND(" m ",Table2[[#This Row],[loc?]])),ISNUMBER(FIND(" mm ",Table2[[#This Row],[loc?]])))</f>
        <v>0</v>
      </c>
      <c r="Q2960" s="6" t="b">
        <f>AND(OR(ISNUMBER(FIND(" m ",Table2[[#This Row],[loc?]])),ISNUMBER(FIND(" mm ",Table2[[#This Row],[loc?]]))),SUBSTITUTE(SUBSTITUTE(Table2[[#This Row],[loc?]]," m ","")," mm ","")="")</f>
        <v>0</v>
      </c>
      <c r="R2960" s="36" cm="1">
        <f t="array" ref="R2960">AVERAGE(IF(Table2[[#This Row],[Min_aerobic_1]:[Min_aerobic_2]]="NA",0,Table2[[#This Row],[Min_aerobic_1]:[Min_aerobic_2]]))</f>
        <v>3.3792813036860349E-6</v>
      </c>
    </row>
    <row r="2961" spans="1:18" x14ac:dyDescent="0.35">
      <c r="A2961" s="4" t="s">
        <v>8742</v>
      </c>
      <c r="B2961" s="4" t="s">
        <v>8743</v>
      </c>
      <c r="C2961" s="4" t="s">
        <v>8743</v>
      </c>
      <c r="D2961" s="6">
        <v>2.00390410008144E-5</v>
      </c>
      <c r="E2961" s="6">
        <v>1.8249621544865801E-5</v>
      </c>
      <c r="F2961" s="6">
        <v>2.4368586798224599E-5</v>
      </c>
      <c r="G2961" s="6">
        <v>2.35520579493423E-5</v>
      </c>
      <c r="H2961" s="6">
        <v>3.0504214371725999E-5</v>
      </c>
      <c r="I2961" s="6">
        <v>2.7780296843302998E-5</v>
      </c>
      <c r="J2961" s="6">
        <v>3.2199323592711303E-5</v>
      </c>
      <c r="K2961" s="6">
        <v>2.9177500098552398E-5</v>
      </c>
      <c r="L2961" s="6">
        <v>3.2474492511653301E-5</v>
      </c>
      <c r="M2961" s="6">
        <v>3.4230319719032298E-5</v>
      </c>
      <c r="N2961" s="4" t="b">
        <f>_xlfn.XLOOKUP(Table2[[#This Row],[Protein]],Table3[name],Table3[subloc_assigned],"")&lt;&gt;""</f>
        <v>0</v>
      </c>
      <c r="O2961" s="6" t="str" cm="1">
        <f t="array" ref="O2961">IF(Table2[[#This Row],[modeled?]]," "&amp;_xlfn.TEXTJOIN(" ",FALSE,_xlfn._xlws.FILTER(Table3[subloc_assigned],Table3[name]=Table2[[#This Row],[Protein]],""))&amp;" ","")</f>
        <v/>
      </c>
      <c r="P2961" s="6" t="b">
        <f>OR(ISNUMBER(FIND(" m ",Table2[[#This Row],[loc?]])),ISNUMBER(FIND(" mm ",Table2[[#This Row],[loc?]])))</f>
        <v>0</v>
      </c>
      <c r="Q2961" s="6" t="b">
        <f>AND(OR(ISNUMBER(FIND(" m ",Table2[[#This Row],[loc?]])),ISNUMBER(FIND(" mm ",Table2[[#This Row],[loc?]]))),SUBSTITUTE(SUBSTITUTE(Table2[[#This Row],[loc?]]," m ","")," mm ","")="")</f>
        <v>0</v>
      </c>
      <c r="R2961" s="36" cm="1">
        <f t="array" ref="R2961">AVERAGE(IF(Table2[[#This Row],[Min_aerobic_1]:[Min_aerobic_2]]="NA",0,Table2[[#This Row],[Min_aerobic_1]:[Min_aerobic_2]]))</f>
        <v>1.9144331272840101E-5</v>
      </c>
    </row>
    <row r="2962" spans="1:18" x14ac:dyDescent="0.35">
      <c r="A2962" s="4" t="s">
        <v>8744</v>
      </c>
      <c r="B2962" s="4" t="s">
        <v>8745</v>
      </c>
      <c r="C2962" s="4" t="s">
        <v>8746</v>
      </c>
      <c r="D2962" s="6">
        <v>1.04370883975467E-5</v>
      </c>
      <c r="E2962" s="6">
        <v>8.2135580156627697E-6</v>
      </c>
      <c r="F2962" s="6">
        <v>1.1139322338723301E-5</v>
      </c>
      <c r="G2962" s="6">
        <v>1.08326974327218E-5</v>
      </c>
      <c r="H2962" s="6">
        <v>9.5894245348798092E-6</v>
      </c>
      <c r="I2962" s="6">
        <v>9.8864510549910106E-6</v>
      </c>
      <c r="J2962" s="6">
        <v>1.056153927319E-5</v>
      </c>
      <c r="K2962" s="6">
        <v>9.8258530176674301E-6</v>
      </c>
      <c r="L2962" s="6">
        <v>1.06824235729846E-5</v>
      </c>
      <c r="M2962" s="6">
        <v>1.05300916569978E-5</v>
      </c>
      <c r="N2962" s="4" t="b">
        <f>_xlfn.XLOOKUP(Table2[[#This Row],[Protein]],Table3[name],Table3[subloc_assigned],"")&lt;&gt;""</f>
        <v>0</v>
      </c>
      <c r="O2962" s="6" t="str" cm="1">
        <f t="array" ref="O2962">IF(Table2[[#This Row],[modeled?]]," "&amp;_xlfn.TEXTJOIN(" ",FALSE,_xlfn._xlws.FILTER(Table3[subloc_assigned],Table3[name]=Table2[[#This Row],[Protein]],""))&amp;" ","")</f>
        <v/>
      </c>
      <c r="P2962" s="6" t="b">
        <f>OR(ISNUMBER(FIND(" m ",Table2[[#This Row],[loc?]])),ISNUMBER(FIND(" mm ",Table2[[#This Row],[loc?]])))</f>
        <v>0</v>
      </c>
      <c r="Q2962" s="6" t="b">
        <f>AND(OR(ISNUMBER(FIND(" m ",Table2[[#This Row],[loc?]])),ISNUMBER(FIND(" mm ",Table2[[#This Row],[loc?]]))),SUBSTITUTE(SUBSTITUTE(Table2[[#This Row],[loc?]]," m ","")," mm ","")="")</f>
        <v>0</v>
      </c>
      <c r="R2962" s="36" cm="1">
        <f t="array" ref="R2962">AVERAGE(IF(Table2[[#This Row],[Min_aerobic_1]:[Min_aerobic_2]]="NA",0,Table2[[#This Row],[Min_aerobic_1]:[Min_aerobic_2]]))</f>
        <v>9.3253232066047358E-6</v>
      </c>
    </row>
    <row r="2963" spans="1:18" x14ac:dyDescent="0.35">
      <c r="A2963" s="4" t="s">
        <v>8747</v>
      </c>
      <c r="B2963" s="4" t="s">
        <v>8748</v>
      </c>
      <c r="C2963" s="4" t="s">
        <v>8749</v>
      </c>
      <c r="D2963" s="6">
        <v>2.5211453081808101E-5</v>
      </c>
      <c r="E2963" s="6">
        <v>2.1233459305434799E-5</v>
      </c>
      <c r="F2963" s="6">
        <v>2.7129199377994001E-5</v>
      </c>
      <c r="G2963" s="6">
        <v>2.69857777960375E-5</v>
      </c>
      <c r="H2963" s="6">
        <v>8.3760068016563306E-6</v>
      </c>
      <c r="I2963" s="6">
        <v>8.0015957926365196E-6</v>
      </c>
      <c r="J2963" s="6">
        <v>7.4914267355882204E-6</v>
      </c>
      <c r="K2963" s="6">
        <v>8.6217807996401406E-6</v>
      </c>
      <c r="L2963" s="6">
        <v>1.08434737189208E-5</v>
      </c>
      <c r="M2963" s="6">
        <v>1.04806000779172E-5</v>
      </c>
      <c r="N2963" s="4" t="b">
        <f>_xlfn.XLOOKUP(Table2[[#This Row],[Protein]],Table3[name],Table3[subloc_assigned],"")&lt;&gt;""</f>
        <v>0</v>
      </c>
      <c r="O2963" s="6" t="str" cm="1">
        <f t="array" ref="O2963">IF(Table2[[#This Row],[modeled?]]," "&amp;_xlfn.TEXTJOIN(" ",FALSE,_xlfn._xlws.FILTER(Table3[subloc_assigned],Table3[name]=Table2[[#This Row],[Protein]],""))&amp;" ","")</f>
        <v/>
      </c>
      <c r="P2963" s="6" t="b">
        <f>OR(ISNUMBER(FIND(" m ",Table2[[#This Row],[loc?]])),ISNUMBER(FIND(" mm ",Table2[[#This Row],[loc?]])))</f>
        <v>0</v>
      </c>
      <c r="Q2963" s="6" t="b">
        <f>AND(OR(ISNUMBER(FIND(" m ",Table2[[#This Row],[loc?]])),ISNUMBER(FIND(" mm ",Table2[[#This Row],[loc?]]))),SUBSTITUTE(SUBSTITUTE(Table2[[#This Row],[loc?]]," m ","")," mm ","")="")</f>
        <v>0</v>
      </c>
      <c r="R2963" s="36" cm="1">
        <f t="array" ref="R2963">AVERAGE(IF(Table2[[#This Row],[Min_aerobic_1]:[Min_aerobic_2]]="NA",0,Table2[[#This Row],[Min_aerobic_1]:[Min_aerobic_2]]))</f>
        <v>2.3222456193621448E-5</v>
      </c>
    </row>
    <row r="2964" spans="1:18" x14ac:dyDescent="0.35">
      <c r="A2964" s="4" t="s">
        <v>8750</v>
      </c>
      <c r="B2964" s="4" t="s">
        <v>8751</v>
      </c>
      <c r="C2964" s="4" t="s">
        <v>8752</v>
      </c>
      <c r="D2964" s="6">
        <v>4.19050679429134E-5</v>
      </c>
      <c r="E2964" s="6">
        <v>4.8630781397724202E-5</v>
      </c>
      <c r="F2964" s="6">
        <v>4.2538727346752297E-5</v>
      </c>
      <c r="G2964" s="6">
        <v>4.3972043582897503E-5</v>
      </c>
      <c r="H2964" s="6">
        <v>5.9611046711649803E-5</v>
      </c>
      <c r="I2964" s="6">
        <v>6.04020460803471E-5</v>
      </c>
      <c r="J2964" s="6">
        <v>5.9828042846890502E-5</v>
      </c>
      <c r="K2964" s="6">
        <v>5.2983549205567503E-5</v>
      </c>
      <c r="L2964" s="6">
        <v>5.1812612593900897E-5</v>
      </c>
      <c r="M2964" s="6">
        <v>5.4054892874495701E-5</v>
      </c>
      <c r="N2964" s="4" t="b">
        <f>_xlfn.XLOOKUP(Table2[[#This Row],[Protein]],Table3[name],Table3[subloc_assigned],"")&lt;&gt;""</f>
        <v>0</v>
      </c>
      <c r="O2964" s="6" t="str" cm="1">
        <f t="array" ref="O2964">IF(Table2[[#This Row],[modeled?]]," "&amp;_xlfn.TEXTJOIN(" ",FALSE,_xlfn._xlws.FILTER(Table3[subloc_assigned],Table3[name]=Table2[[#This Row],[Protein]],""))&amp;" ","")</f>
        <v/>
      </c>
      <c r="P2964" s="6" t="b">
        <f>OR(ISNUMBER(FIND(" m ",Table2[[#This Row],[loc?]])),ISNUMBER(FIND(" mm ",Table2[[#This Row],[loc?]])))</f>
        <v>0</v>
      </c>
      <c r="Q2964" s="6" t="b">
        <f>AND(OR(ISNUMBER(FIND(" m ",Table2[[#This Row],[loc?]])),ISNUMBER(FIND(" mm ",Table2[[#This Row],[loc?]]))),SUBSTITUTE(SUBSTITUTE(Table2[[#This Row],[loc?]]," m ","")," mm ","")="")</f>
        <v>0</v>
      </c>
      <c r="R2964" s="36" cm="1">
        <f t="array" ref="R2964">AVERAGE(IF(Table2[[#This Row],[Min_aerobic_1]:[Min_aerobic_2]]="NA",0,Table2[[#This Row],[Min_aerobic_1]:[Min_aerobic_2]]))</f>
        <v>4.5267924670318801E-5</v>
      </c>
    </row>
    <row r="2965" spans="1:18" x14ac:dyDescent="0.35">
      <c r="A2965" s="4" t="s">
        <v>8753</v>
      </c>
      <c r="B2965" s="4" t="s">
        <v>8754</v>
      </c>
      <c r="C2965" s="4" t="s">
        <v>8755</v>
      </c>
      <c r="D2965" s="6">
        <v>7.6557305168468504E-6</v>
      </c>
      <c r="E2965" s="6">
        <v>7.1292825493946002E-6</v>
      </c>
      <c r="F2965" s="6">
        <v>8.3279859716616206E-6</v>
      </c>
      <c r="G2965" s="6">
        <v>8.5426531633281592E-6</v>
      </c>
      <c r="H2965" s="6">
        <v>4.0439953715965297E-6</v>
      </c>
      <c r="I2965" s="6">
        <v>4.0152627842571499E-6</v>
      </c>
      <c r="J2965" s="6">
        <v>4.3944480878665599E-6</v>
      </c>
      <c r="K2965" s="6">
        <v>4.6898423088138201E-6</v>
      </c>
      <c r="L2965" s="6">
        <v>4.7315504340578898E-6</v>
      </c>
      <c r="M2965" s="6">
        <v>4.9393857512729803E-6</v>
      </c>
      <c r="N2965" s="4" t="b">
        <f>_xlfn.XLOOKUP(Table2[[#This Row],[Protein]],Table3[name],Table3[subloc_assigned],"")&lt;&gt;""</f>
        <v>0</v>
      </c>
      <c r="O2965" s="6" t="str" cm="1">
        <f t="array" ref="O2965">IF(Table2[[#This Row],[modeled?]]," "&amp;_xlfn.TEXTJOIN(" ",FALSE,_xlfn._xlws.FILTER(Table3[subloc_assigned],Table3[name]=Table2[[#This Row],[Protein]],""))&amp;" ","")</f>
        <v/>
      </c>
      <c r="P2965" s="6" t="b">
        <f>OR(ISNUMBER(FIND(" m ",Table2[[#This Row],[loc?]])),ISNUMBER(FIND(" mm ",Table2[[#This Row],[loc?]])))</f>
        <v>0</v>
      </c>
      <c r="Q2965" s="6" t="b">
        <f>AND(OR(ISNUMBER(FIND(" m ",Table2[[#This Row],[loc?]])),ISNUMBER(FIND(" mm ",Table2[[#This Row],[loc?]]))),SUBSTITUTE(SUBSTITUTE(Table2[[#This Row],[loc?]]," m ","")," mm ","")="")</f>
        <v>0</v>
      </c>
      <c r="R2965" s="36" cm="1">
        <f t="array" ref="R2965">AVERAGE(IF(Table2[[#This Row],[Min_aerobic_1]:[Min_aerobic_2]]="NA",0,Table2[[#This Row],[Min_aerobic_1]:[Min_aerobic_2]]))</f>
        <v>7.3925065331207249E-6</v>
      </c>
    </row>
    <row r="2966" spans="1:18" x14ac:dyDescent="0.35">
      <c r="A2966" s="4" t="s">
        <v>8756</v>
      </c>
      <c r="B2966" s="4" t="s">
        <v>8757</v>
      </c>
      <c r="C2966" s="4" t="s">
        <v>8757</v>
      </c>
      <c r="D2966" s="6">
        <v>9.03658513861787E-5</v>
      </c>
      <c r="E2966" s="6">
        <v>8.1835269335963002E-5</v>
      </c>
      <c r="F2966" s="6">
        <v>7.3095472310175498E-5</v>
      </c>
      <c r="G2966" s="6">
        <v>6.7375836303537094E-5</v>
      </c>
      <c r="H2966" s="4">
        <v>1.1039165554139099E-4</v>
      </c>
      <c r="I2966" s="4">
        <v>1.09757311790723E-4</v>
      </c>
      <c r="J2966" s="4">
        <v>1.1420929519526E-4</v>
      </c>
      <c r="K2966" s="4">
        <v>1.13404014021678E-4</v>
      </c>
      <c r="L2966" s="4">
        <v>1.2543455533266899E-4</v>
      </c>
      <c r="M2966" s="4">
        <v>1.2601093386885E-4</v>
      </c>
      <c r="N2966" s="4" t="b">
        <f>_xlfn.XLOOKUP(Table2[[#This Row],[Protein]],Table3[name],Table3[subloc_assigned],"")&lt;&gt;""</f>
        <v>0</v>
      </c>
      <c r="O2966" s="6" t="str" cm="1">
        <f t="array" ref="O2966">IF(Table2[[#This Row],[modeled?]]," "&amp;_xlfn.TEXTJOIN(" ",FALSE,_xlfn._xlws.FILTER(Table3[subloc_assigned],Table3[name]=Table2[[#This Row],[Protein]],""))&amp;" ","")</f>
        <v/>
      </c>
      <c r="P2966" s="6" t="b">
        <f>OR(ISNUMBER(FIND(" m ",Table2[[#This Row],[loc?]])),ISNUMBER(FIND(" mm ",Table2[[#This Row],[loc?]])))</f>
        <v>0</v>
      </c>
      <c r="Q2966" s="6" t="b">
        <f>AND(OR(ISNUMBER(FIND(" m ",Table2[[#This Row],[loc?]])),ISNUMBER(FIND(" mm ",Table2[[#This Row],[loc?]]))),SUBSTITUTE(SUBSTITUTE(Table2[[#This Row],[loc?]]," m ","")," mm ","")="")</f>
        <v>0</v>
      </c>
      <c r="R2966" s="36" cm="1">
        <f t="array" ref="R2966">AVERAGE(IF(Table2[[#This Row],[Min_aerobic_1]:[Min_aerobic_2]]="NA",0,Table2[[#This Row],[Min_aerobic_1]:[Min_aerobic_2]]))</f>
        <v>8.6100560361070851E-5</v>
      </c>
    </row>
    <row r="2967" spans="1:18" x14ac:dyDescent="0.35">
      <c r="A2967" s="4" t="s">
        <v>8758</v>
      </c>
      <c r="B2967" s="4" t="s">
        <v>8759</v>
      </c>
      <c r="C2967" s="4" t="s">
        <v>8760</v>
      </c>
      <c r="D2967" s="6">
        <v>1.7399261455248099E-6</v>
      </c>
      <c r="E2967" s="6">
        <v>1.4485596720174301E-6</v>
      </c>
      <c r="F2967" s="6">
        <v>2.0138478859746699E-6</v>
      </c>
      <c r="G2967" s="6">
        <v>2.0524871100680399E-6</v>
      </c>
      <c r="H2967" s="6">
        <v>2.4017803776044498E-6</v>
      </c>
      <c r="I2967" s="6">
        <v>2.3855695466237999E-6</v>
      </c>
      <c r="J2967" s="6">
        <v>2.3879988604404499E-6</v>
      </c>
      <c r="K2967" s="6">
        <v>2.6906170651468299E-6</v>
      </c>
      <c r="L2967" s="6">
        <v>2.9722191887699401E-6</v>
      </c>
      <c r="M2967" s="6">
        <v>2.8343297854433701E-6</v>
      </c>
      <c r="N2967" s="4" t="b">
        <f>_xlfn.XLOOKUP(Table2[[#This Row],[Protein]],Table3[name],Table3[subloc_assigned],"")&lt;&gt;""</f>
        <v>0</v>
      </c>
      <c r="O2967" s="6" t="str" cm="1">
        <f t="array" ref="O2967">IF(Table2[[#This Row],[modeled?]]," "&amp;_xlfn.TEXTJOIN(" ",FALSE,_xlfn._xlws.FILTER(Table3[subloc_assigned],Table3[name]=Table2[[#This Row],[Protein]],""))&amp;" ","")</f>
        <v/>
      </c>
      <c r="P2967" s="6" t="b">
        <f>OR(ISNUMBER(FIND(" m ",Table2[[#This Row],[loc?]])),ISNUMBER(FIND(" mm ",Table2[[#This Row],[loc?]])))</f>
        <v>0</v>
      </c>
      <c r="Q2967" s="6" t="b">
        <f>AND(OR(ISNUMBER(FIND(" m ",Table2[[#This Row],[loc?]])),ISNUMBER(FIND(" mm ",Table2[[#This Row],[loc?]]))),SUBSTITUTE(SUBSTITUTE(Table2[[#This Row],[loc?]]," m ","")," mm ","")="")</f>
        <v>0</v>
      </c>
      <c r="R2967" s="36" cm="1">
        <f t="array" ref="R2967">AVERAGE(IF(Table2[[#This Row],[Min_aerobic_1]:[Min_aerobic_2]]="NA",0,Table2[[#This Row],[Min_aerobic_1]:[Min_aerobic_2]]))</f>
        <v>1.5942429087711199E-6</v>
      </c>
    </row>
    <row r="2968" spans="1:18" x14ac:dyDescent="0.35">
      <c r="A2968" s="4" t="s">
        <v>8761</v>
      </c>
      <c r="B2968" s="4" t="s">
        <v>8762</v>
      </c>
      <c r="C2968" s="4" t="s">
        <v>8763</v>
      </c>
      <c r="D2968" s="4">
        <v>3.32401842261891E-4</v>
      </c>
      <c r="E2968" s="4">
        <v>2.5229448195792801E-4</v>
      </c>
      <c r="F2968" s="4">
        <v>3.9689368257623999E-4</v>
      </c>
      <c r="G2968" s="4">
        <v>3.9144005109207898E-4</v>
      </c>
      <c r="H2968" s="4">
        <v>1.6420634744782899E-4</v>
      </c>
      <c r="I2968" s="4">
        <v>1.6992840592153601E-4</v>
      </c>
      <c r="J2968" s="4">
        <v>1.6732946624194799E-4</v>
      </c>
      <c r="K2968" s="4">
        <v>2.05750668309054E-4</v>
      </c>
      <c r="L2968" s="4">
        <v>2.2020480247349E-4</v>
      </c>
      <c r="M2968" s="4">
        <v>2.1782337909943201E-4</v>
      </c>
      <c r="N2968" s="4" t="b">
        <f>_xlfn.XLOOKUP(Table2[[#This Row],[Protein]],Table3[name],Table3[subloc_assigned],"")&lt;&gt;""</f>
        <v>0</v>
      </c>
      <c r="O2968" s="6" t="str" cm="1">
        <f t="array" ref="O2968">IF(Table2[[#This Row],[modeled?]]," "&amp;_xlfn.TEXTJOIN(" ",FALSE,_xlfn._xlws.FILTER(Table3[subloc_assigned],Table3[name]=Table2[[#This Row],[Protein]],""))&amp;" ","")</f>
        <v/>
      </c>
      <c r="P2968" s="6" t="b">
        <f>OR(ISNUMBER(FIND(" m ",Table2[[#This Row],[loc?]])),ISNUMBER(FIND(" mm ",Table2[[#This Row],[loc?]])))</f>
        <v>0</v>
      </c>
      <c r="Q2968" s="6" t="b">
        <f>AND(OR(ISNUMBER(FIND(" m ",Table2[[#This Row],[loc?]])),ISNUMBER(FIND(" mm ",Table2[[#This Row],[loc?]]))),SUBSTITUTE(SUBSTITUTE(Table2[[#This Row],[loc?]]," m ","")," mm ","")="")</f>
        <v>0</v>
      </c>
      <c r="R2968" s="36" cm="1">
        <f t="array" ref="R2968">AVERAGE(IF(Table2[[#This Row],[Min_aerobic_1]:[Min_aerobic_2]]="NA",0,Table2[[#This Row],[Min_aerobic_1]:[Min_aerobic_2]]))</f>
        <v>2.9234816210990948E-4</v>
      </c>
    </row>
    <row r="2969" spans="1:18" x14ac:dyDescent="0.35">
      <c r="A2969" s="4" t="s">
        <v>8764</v>
      </c>
      <c r="B2969" s="4" t="s">
        <v>8765</v>
      </c>
      <c r="C2969" s="4" t="s">
        <v>8766</v>
      </c>
      <c r="D2969" s="4" t="s">
        <v>19</v>
      </c>
      <c r="E2969" s="4" t="s">
        <v>19</v>
      </c>
      <c r="F2969" s="4" t="s">
        <v>19</v>
      </c>
      <c r="G2969" s="4" t="s">
        <v>19</v>
      </c>
      <c r="H2969" s="6">
        <v>5.1828396926514998E-6</v>
      </c>
      <c r="I2969" s="6">
        <v>4.9263459958921E-6</v>
      </c>
      <c r="J2969" s="6">
        <v>5.0514922708475199E-6</v>
      </c>
      <c r="K2969" s="6">
        <v>4.3034104697280298E-6</v>
      </c>
      <c r="L2969" s="6">
        <v>4.1661103772730797E-6</v>
      </c>
      <c r="M2969" s="6">
        <v>3.66728646672668E-6</v>
      </c>
      <c r="N2969" s="4" t="b">
        <f>_xlfn.XLOOKUP(Table2[[#This Row],[Protein]],Table3[name],Table3[subloc_assigned],"")&lt;&gt;""</f>
        <v>0</v>
      </c>
      <c r="O2969" s="6" t="str" cm="1">
        <f t="array" ref="O2969">IF(Table2[[#This Row],[modeled?]]," "&amp;_xlfn.TEXTJOIN(" ",FALSE,_xlfn._xlws.FILTER(Table3[subloc_assigned],Table3[name]=Table2[[#This Row],[Protein]],""))&amp;" ","")</f>
        <v/>
      </c>
      <c r="P2969" s="6" t="b">
        <f>OR(ISNUMBER(FIND(" m ",Table2[[#This Row],[loc?]])),ISNUMBER(FIND(" mm ",Table2[[#This Row],[loc?]])))</f>
        <v>0</v>
      </c>
      <c r="Q2969" s="6" t="b">
        <f>AND(OR(ISNUMBER(FIND(" m ",Table2[[#This Row],[loc?]])),ISNUMBER(FIND(" mm ",Table2[[#This Row],[loc?]]))),SUBSTITUTE(SUBSTITUTE(Table2[[#This Row],[loc?]]," m ","")," mm ","")="")</f>
        <v>0</v>
      </c>
      <c r="R2969" s="36" cm="1">
        <f t="array" ref="R2969">AVERAGE(IF(Table2[[#This Row],[Min_aerobic_1]:[Min_aerobic_2]]="NA",0,Table2[[#This Row],[Min_aerobic_1]:[Min_aerobic_2]]))</f>
        <v>0</v>
      </c>
    </row>
    <row r="2970" spans="1:18" x14ac:dyDescent="0.35">
      <c r="A2970" s="4" t="s">
        <v>8767</v>
      </c>
      <c r="B2970" s="4" t="s">
        <v>8768</v>
      </c>
      <c r="C2970" s="4" t="s">
        <v>8769</v>
      </c>
      <c r="D2970" s="6">
        <v>2.0915247245478301E-5</v>
      </c>
      <c r="E2970" s="6">
        <v>1.9704580773827399E-5</v>
      </c>
      <c r="F2970" s="6">
        <v>2.57085111612411E-5</v>
      </c>
      <c r="G2970" s="6">
        <v>2.6573059544161198E-5</v>
      </c>
      <c r="H2970" s="6">
        <v>5.6033689136616003E-6</v>
      </c>
      <c r="I2970" s="6">
        <v>5.2930566941485501E-6</v>
      </c>
      <c r="J2970" s="6">
        <v>5.5010417387860999E-6</v>
      </c>
      <c r="K2970" s="6">
        <v>5.3392681495831198E-6</v>
      </c>
      <c r="L2970" s="6">
        <v>5.7504228538319903E-6</v>
      </c>
      <c r="M2970" s="6">
        <v>5.6903953314054796E-6</v>
      </c>
      <c r="N2970" s="4" t="b">
        <f>_xlfn.XLOOKUP(Table2[[#This Row],[Protein]],Table3[name],Table3[subloc_assigned],"")&lt;&gt;""</f>
        <v>0</v>
      </c>
      <c r="O2970" s="6" t="str" cm="1">
        <f t="array" ref="O2970">IF(Table2[[#This Row],[modeled?]]," "&amp;_xlfn.TEXTJOIN(" ",FALSE,_xlfn._xlws.FILTER(Table3[subloc_assigned],Table3[name]=Table2[[#This Row],[Protein]],""))&amp;" ","")</f>
        <v/>
      </c>
      <c r="P2970" s="6" t="b">
        <f>OR(ISNUMBER(FIND(" m ",Table2[[#This Row],[loc?]])),ISNUMBER(FIND(" mm ",Table2[[#This Row],[loc?]])))</f>
        <v>0</v>
      </c>
      <c r="Q2970" s="6" t="b">
        <f>AND(OR(ISNUMBER(FIND(" m ",Table2[[#This Row],[loc?]])),ISNUMBER(FIND(" mm ",Table2[[#This Row],[loc?]]))),SUBSTITUTE(SUBSTITUTE(Table2[[#This Row],[loc?]]," m ","")," mm ","")="")</f>
        <v>0</v>
      </c>
      <c r="R2970" s="36" cm="1">
        <f t="array" ref="R2970">AVERAGE(IF(Table2[[#This Row],[Min_aerobic_1]:[Min_aerobic_2]]="NA",0,Table2[[#This Row],[Min_aerobic_1]:[Min_aerobic_2]]))</f>
        <v>2.030991400965285E-5</v>
      </c>
    </row>
    <row r="2971" spans="1:18" x14ac:dyDescent="0.35">
      <c r="A2971" s="4" t="s">
        <v>8770</v>
      </c>
      <c r="B2971" s="4" t="s">
        <v>8771</v>
      </c>
      <c r="C2971" s="4" t="s">
        <v>8772</v>
      </c>
      <c r="D2971" s="6">
        <v>5.0108965500826502E-6</v>
      </c>
      <c r="E2971" s="6">
        <v>6.1065892552772303E-6</v>
      </c>
      <c r="F2971" s="6">
        <v>5.3136957803478696E-6</v>
      </c>
      <c r="G2971" s="6">
        <v>4.6978675728005004E-6</v>
      </c>
      <c r="H2971" s="4" t="s">
        <v>19</v>
      </c>
      <c r="I2971" s="4" t="s">
        <v>19</v>
      </c>
      <c r="J2971" s="4" t="s">
        <v>19</v>
      </c>
      <c r="K2971" s="4" t="s">
        <v>19</v>
      </c>
      <c r="L2971" s="4" t="s">
        <v>19</v>
      </c>
      <c r="M2971" s="4" t="s">
        <v>19</v>
      </c>
      <c r="N2971" s="4" t="b">
        <f>_xlfn.XLOOKUP(Table2[[#This Row],[Protein]],Table3[name],Table3[subloc_assigned],"")&lt;&gt;""</f>
        <v>0</v>
      </c>
      <c r="O2971" s="6" t="str" cm="1">
        <f t="array" ref="O2971">IF(Table2[[#This Row],[modeled?]]," "&amp;_xlfn.TEXTJOIN(" ",FALSE,_xlfn._xlws.FILTER(Table3[subloc_assigned],Table3[name]=Table2[[#This Row],[Protein]],""))&amp;" ","")</f>
        <v/>
      </c>
      <c r="P2971" s="6" t="b">
        <f>OR(ISNUMBER(FIND(" m ",Table2[[#This Row],[loc?]])),ISNUMBER(FIND(" mm ",Table2[[#This Row],[loc?]])))</f>
        <v>0</v>
      </c>
      <c r="Q2971" s="6" t="b">
        <f>AND(OR(ISNUMBER(FIND(" m ",Table2[[#This Row],[loc?]])),ISNUMBER(FIND(" mm ",Table2[[#This Row],[loc?]]))),SUBSTITUTE(SUBSTITUTE(Table2[[#This Row],[loc?]]," m ","")," mm ","")="")</f>
        <v>0</v>
      </c>
      <c r="R2971" s="36" cm="1">
        <f t="array" ref="R2971">AVERAGE(IF(Table2[[#This Row],[Min_aerobic_1]:[Min_aerobic_2]]="NA",0,Table2[[#This Row],[Min_aerobic_1]:[Min_aerobic_2]]))</f>
        <v>5.5587429026799403E-6</v>
      </c>
    </row>
    <row r="2972" spans="1:18" x14ac:dyDescent="0.35">
      <c r="A2972" s="4" t="s">
        <v>8773</v>
      </c>
      <c r="B2972" s="4" t="s">
        <v>8774</v>
      </c>
      <c r="C2972" s="4" t="s">
        <v>8774</v>
      </c>
      <c r="D2972" s="6">
        <v>1.02506609952498E-5</v>
      </c>
      <c r="E2972" s="6">
        <v>8.5057329792802502E-6</v>
      </c>
      <c r="F2972" s="6">
        <v>1.14052284958597E-5</v>
      </c>
      <c r="G2972" s="6">
        <v>1.11861027858913E-5</v>
      </c>
      <c r="H2972" s="6">
        <v>4.3522898879543301E-6</v>
      </c>
      <c r="I2972" s="6">
        <v>4.3068912849712498E-6</v>
      </c>
      <c r="J2972" s="6">
        <v>4.7963771793249496E-6</v>
      </c>
      <c r="K2972" s="6">
        <v>5.6397454991360601E-6</v>
      </c>
      <c r="L2972" s="6">
        <v>5.6953747029389102E-6</v>
      </c>
      <c r="M2972" s="6">
        <v>5.8024032314083699E-6</v>
      </c>
      <c r="N2972" s="4" t="b">
        <f>_xlfn.XLOOKUP(Table2[[#This Row],[Protein]],Table3[name],Table3[subloc_assigned],"")&lt;&gt;""</f>
        <v>0</v>
      </c>
      <c r="O2972" s="6" t="str" cm="1">
        <f t="array" ref="O2972">IF(Table2[[#This Row],[modeled?]]," "&amp;_xlfn.TEXTJOIN(" ",FALSE,_xlfn._xlws.FILTER(Table3[subloc_assigned],Table3[name]=Table2[[#This Row],[Protein]],""))&amp;" ","")</f>
        <v/>
      </c>
      <c r="P2972" s="6" t="b">
        <f>OR(ISNUMBER(FIND(" m ",Table2[[#This Row],[loc?]])),ISNUMBER(FIND(" mm ",Table2[[#This Row],[loc?]])))</f>
        <v>0</v>
      </c>
      <c r="Q2972" s="6" t="b">
        <f>AND(OR(ISNUMBER(FIND(" m ",Table2[[#This Row],[loc?]])),ISNUMBER(FIND(" mm ",Table2[[#This Row],[loc?]]))),SUBSTITUTE(SUBSTITUTE(Table2[[#This Row],[loc?]]," m ","")," mm ","")="")</f>
        <v>0</v>
      </c>
      <c r="R2972" s="36" cm="1">
        <f t="array" ref="R2972">AVERAGE(IF(Table2[[#This Row],[Min_aerobic_1]:[Min_aerobic_2]]="NA",0,Table2[[#This Row],[Min_aerobic_1]:[Min_aerobic_2]]))</f>
        <v>9.3781969872650252E-6</v>
      </c>
    </row>
    <row r="2973" spans="1:18" x14ac:dyDescent="0.35">
      <c r="A2973" s="4" t="s">
        <v>8775</v>
      </c>
      <c r="B2973" s="4" t="s">
        <v>8776</v>
      </c>
      <c r="C2973" s="4" t="s">
        <v>8777</v>
      </c>
      <c r="D2973" s="6">
        <v>3.0167076109475301E-5</v>
      </c>
      <c r="E2973" s="6">
        <v>2.8391146142361399E-5</v>
      </c>
      <c r="F2973" s="6">
        <v>4.8399984478830199E-5</v>
      </c>
      <c r="G2973" s="6">
        <v>3.5180714577846302E-5</v>
      </c>
      <c r="H2973" s="6">
        <v>7.51948635377175E-5</v>
      </c>
      <c r="I2973" s="6">
        <v>5.9724953726554897E-5</v>
      </c>
      <c r="J2973" s="6">
        <v>6.8234950162939604E-5</v>
      </c>
      <c r="K2973" s="6">
        <v>5.4110785487007701E-5</v>
      </c>
      <c r="L2973" s="6">
        <v>5.4198094873863897E-5</v>
      </c>
      <c r="M2973" s="6">
        <v>5.8514627424821397E-5</v>
      </c>
      <c r="N2973" s="4" t="b">
        <f>_xlfn.XLOOKUP(Table2[[#This Row],[Protein]],Table3[name],Table3[subloc_assigned],"")&lt;&gt;""</f>
        <v>0</v>
      </c>
      <c r="O2973" s="6" t="str" cm="1">
        <f t="array" ref="O2973">IF(Table2[[#This Row],[modeled?]]," "&amp;_xlfn.TEXTJOIN(" ",FALSE,_xlfn._xlws.FILTER(Table3[subloc_assigned],Table3[name]=Table2[[#This Row],[Protein]],""))&amp;" ","")</f>
        <v/>
      </c>
      <c r="P2973" s="6" t="b">
        <f>OR(ISNUMBER(FIND(" m ",Table2[[#This Row],[loc?]])),ISNUMBER(FIND(" mm ",Table2[[#This Row],[loc?]])))</f>
        <v>0</v>
      </c>
      <c r="Q2973" s="6" t="b">
        <f>AND(OR(ISNUMBER(FIND(" m ",Table2[[#This Row],[loc?]])),ISNUMBER(FIND(" mm ",Table2[[#This Row],[loc?]]))),SUBSTITUTE(SUBSTITUTE(Table2[[#This Row],[loc?]]," m ","")," mm ","")="")</f>
        <v>0</v>
      </c>
      <c r="R2973" s="36" cm="1">
        <f t="array" ref="R2973">AVERAGE(IF(Table2[[#This Row],[Min_aerobic_1]:[Min_aerobic_2]]="NA",0,Table2[[#This Row],[Min_aerobic_1]:[Min_aerobic_2]]))</f>
        <v>2.9279111125918352E-5</v>
      </c>
    </row>
    <row r="2974" spans="1:18" x14ac:dyDescent="0.35">
      <c r="A2974" s="4" t="s">
        <v>8778</v>
      </c>
      <c r="B2974" s="4" t="s">
        <v>8779</v>
      </c>
      <c r="C2974" s="4" t="s">
        <v>8780</v>
      </c>
      <c r="D2974" s="6">
        <v>1.7779561876421299E-5</v>
      </c>
      <c r="E2974" s="6">
        <v>1.6576492306731201E-5</v>
      </c>
      <c r="F2974" s="6">
        <v>1.82567571717885E-5</v>
      </c>
      <c r="G2974" s="6">
        <v>1.80501229002832E-5</v>
      </c>
      <c r="H2974" s="6">
        <v>2.5113487906372701E-5</v>
      </c>
      <c r="I2974" s="6">
        <v>2.47364798654803E-5</v>
      </c>
      <c r="J2974" s="6">
        <v>2.7294914202843601E-5</v>
      </c>
      <c r="K2974" s="6">
        <v>2.4592552669625201E-5</v>
      </c>
      <c r="L2974" s="6">
        <v>2.7548375445895701E-5</v>
      </c>
      <c r="M2974" s="6">
        <v>2.7201910289839701E-5</v>
      </c>
      <c r="N2974" s="4" t="b">
        <f>_xlfn.XLOOKUP(Table2[[#This Row],[Protein]],Table3[name],Table3[subloc_assigned],"")&lt;&gt;""</f>
        <v>0</v>
      </c>
      <c r="O2974" s="6" t="str" cm="1">
        <f t="array" ref="O2974">IF(Table2[[#This Row],[modeled?]]," "&amp;_xlfn.TEXTJOIN(" ",FALSE,_xlfn._xlws.FILTER(Table3[subloc_assigned],Table3[name]=Table2[[#This Row],[Protein]],""))&amp;" ","")</f>
        <v/>
      </c>
      <c r="P2974" s="6" t="b">
        <f>OR(ISNUMBER(FIND(" m ",Table2[[#This Row],[loc?]])),ISNUMBER(FIND(" mm ",Table2[[#This Row],[loc?]])))</f>
        <v>0</v>
      </c>
      <c r="Q2974" s="6" t="b">
        <f>AND(OR(ISNUMBER(FIND(" m ",Table2[[#This Row],[loc?]])),ISNUMBER(FIND(" mm ",Table2[[#This Row],[loc?]]))),SUBSTITUTE(SUBSTITUTE(Table2[[#This Row],[loc?]]," m ","")," mm ","")="")</f>
        <v>0</v>
      </c>
      <c r="R2974" s="36" cm="1">
        <f t="array" ref="R2974">AVERAGE(IF(Table2[[#This Row],[Min_aerobic_1]:[Min_aerobic_2]]="NA",0,Table2[[#This Row],[Min_aerobic_1]:[Min_aerobic_2]]))</f>
        <v>1.717802709157625E-5</v>
      </c>
    </row>
    <row r="2975" spans="1:18" x14ac:dyDescent="0.35">
      <c r="A2975" s="4" t="s">
        <v>8781</v>
      </c>
      <c r="B2975" s="4" t="s">
        <v>8782</v>
      </c>
      <c r="C2975" s="4" t="s">
        <v>8783</v>
      </c>
      <c r="D2975" s="6">
        <v>8.87201968174939E-6</v>
      </c>
      <c r="E2975" s="6">
        <v>8.8415662947539102E-6</v>
      </c>
      <c r="F2975" s="6">
        <v>9.0500669696793407E-6</v>
      </c>
      <c r="G2975" s="6">
        <v>8.7546977075105098E-6</v>
      </c>
      <c r="H2975" s="6">
        <v>4.4990107530044901E-6</v>
      </c>
      <c r="I2975" s="6">
        <v>4.4836561476758004E-6</v>
      </c>
      <c r="J2975" s="6">
        <v>4.8622171664987597E-6</v>
      </c>
      <c r="K2975" s="6">
        <v>4.4448217380694898E-6</v>
      </c>
      <c r="L2975" s="6">
        <v>4.4590851402672398E-6</v>
      </c>
      <c r="M2975" s="6">
        <v>4.7571151702191396E-6</v>
      </c>
      <c r="N2975" s="4" t="b">
        <f>_xlfn.XLOOKUP(Table2[[#This Row],[Protein]],Table3[name],Table3[subloc_assigned],"")&lt;&gt;""</f>
        <v>0</v>
      </c>
      <c r="O2975" s="6" t="str" cm="1">
        <f t="array" ref="O2975">IF(Table2[[#This Row],[modeled?]]," "&amp;_xlfn.TEXTJOIN(" ",FALSE,_xlfn._xlws.FILTER(Table3[subloc_assigned],Table3[name]=Table2[[#This Row],[Protein]],""))&amp;" ","")</f>
        <v/>
      </c>
      <c r="P2975" s="6" t="b">
        <f>OR(ISNUMBER(FIND(" m ",Table2[[#This Row],[loc?]])),ISNUMBER(FIND(" mm ",Table2[[#This Row],[loc?]])))</f>
        <v>0</v>
      </c>
      <c r="Q2975" s="6" t="b">
        <f>AND(OR(ISNUMBER(FIND(" m ",Table2[[#This Row],[loc?]])),ISNUMBER(FIND(" mm ",Table2[[#This Row],[loc?]]))),SUBSTITUTE(SUBSTITUTE(Table2[[#This Row],[loc?]]," m ","")," mm ","")="")</f>
        <v>0</v>
      </c>
      <c r="R2975" s="36" cm="1">
        <f t="array" ref="R2975">AVERAGE(IF(Table2[[#This Row],[Min_aerobic_1]:[Min_aerobic_2]]="NA",0,Table2[[#This Row],[Min_aerobic_1]:[Min_aerobic_2]]))</f>
        <v>8.8567929882516501E-6</v>
      </c>
    </row>
    <row r="2976" spans="1:18" x14ac:dyDescent="0.35">
      <c r="A2976" s="4" t="s">
        <v>8784</v>
      </c>
      <c r="B2976" s="4" t="s">
        <v>8785</v>
      </c>
      <c r="C2976" s="4" t="s">
        <v>8786</v>
      </c>
      <c r="D2976" s="6">
        <v>2.5939160693932201E-5</v>
      </c>
      <c r="E2976" s="6">
        <v>2.5993691820042199E-5</v>
      </c>
      <c r="F2976" s="6">
        <v>2.73172931882912E-5</v>
      </c>
      <c r="G2976" s="6">
        <v>2.64811998619712E-5</v>
      </c>
      <c r="H2976" s="6">
        <v>2.5912238781959299E-5</v>
      </c>
      <c r="I2976" s="6">
        <v>2.6883431297013301E-5</v>
      </c>
      <c r="J2976" s="6">
        <v>2.6736025925948301E-5</v>
      </c>
      <c r="K2976" s="6">
        <v>2.3775451944226799E-5</v>
      </c>
      <c r="L2976" s="6">
        <v>2.4457293262291201E-5</v>
      </c>
      <c r="M2976" s="6">
        <v>2.5088754900476102E-5</v>
      </c>
      <c r="N2976" s="4" t="b">
        <f>_xlfn.XLOOKUP(Table2[[#This Row],[Protein]],Table3[name],Table3[subloc_assigned],"")&lt;&gt;""</f>
        <v>1</v>
      </c>
      <c r="O2976" s="6" t="str" cm="1">
        <f t="array" ref="O2976">IF(Table2[[#This Row],[modeled?]]," "&amp;_xlfn.TEXTJOIN(" ",FALSE,_xlfn._xlws.FILTER(Table3[subloc_assigned],Table3[name]=Table2[[#This Row],[Protein]],""))&amp;" ","")</f>
        <v xml:space="preserve"> c </v>
      </c>
      <c r="P2976" s="6" t="b">
        <f>OR(ISNUMBER(FIND(" m ",Table2[[#This Row],[loc?]])),ISNUMBER(FIND(" mm ",Table2[[#This Row],[loc?]])))</f>
        <v>0</v>
      </c>
      <c r="Q2976" s="6" t="b">
        <f>AND(OR(ISNUMBER(FIND(" m ",Table2[[#This Row],[loc?]])),ISNUMBER(FIND(" mm ",Table2[[#This Row],[loc?]]))),SUBSTITUTE(SUBSTITUTE(Table2[[#This Row],[loc?]]," m ","")," mm ","")="")</f>
        <v>0</v>
      </c>
      <c r="R2976" s="36" cm="1">
        <f t="array" ref="R2976">AVERAGE(IF(Table2[[#This Row],[Min_aerobic_1]:[Min_aerobic_2]]="NA",0,Table2[[#This Row],[Min_aerobic_1]:[Min_aerobic_2]]))</f>
        <v>2.5966426256987201E-5</v>
      </c>
    </row>
    <row r="2977" spans="1:18" x14ac:dyDescent="0.35">
      <c r="A2977" s="4" t="s">
        <v>8787</v>
      </c>
      <c r="B2977" s="4" t="s">
        <v>8788</v>
      </c>
      <c r="C2977" s="4" t="s">
        <v>8789</v>
      </c>
      <c r="D2977" s="6">
        <v>2.9616111680865299E-6</v>
      </c>
      <c r="E2977" s="6">
        <v>2.7078952271450401E-6</v>
      </c>
      <c r="F2977" s="6">
        <v>3.17117265858462E-6</v>
      </c>
      <c r="G2977" s="6">
        <v>2.7889351965297499E-6</v>
      </c>
      <c r="H2977" s="6">
        <v>3.3207118962206599E-6</v>
      </c>
      <c r="I2977" s="6">
        <v>3.3393104631443398E-6</v>
      </c>
      <c r="J2977" s="6">
        <v>3.5865403933326999E-6</v>
      </c>
      <c r="K2977" s="6">
        <v>3.4381403814997799E-6</v>
      </c>
      <c r="L2977" s="6">
        <v>4.0989834544105903E-6</v>
      </c>
      <c r="M2977" s="6">
        <v>4.1492534722898801E-6</v>
      </c>
      <c r="N2977" s="4" t="b">
        <f>_xlfn.XLOOKUP(Table2[[#This Row],[Protein]],Table3[name],Table3[subloc_assigned],"")&lt;&gt;""</f>
        <v>0</v>
      </c>
      <c r="O2977" s="6" t="str" cm="1">
        <f t="array" ref="O2977">IF(Table2[[#This Row],[modeled?]]," "&amp;_xlfn.TEXTJOIN(" ",FALSE,_xlfn._xlws.FILTER(Table3[subloc_assigned],Table3[name]=Table2[[#This Row],[Protein]],""))&amp;" ","")</f>
        <v/>
      </c>
      <c r="P2977" s="6" t="b">
        <f>OR(ISNUMBER(FIND(" m ",Table2[[#This Row],[loc?]])),ISNUMBER(FIND(" mm ",Table2[[#This Row],[loc?]])))</f>
        <v>0</v>
      </c>
      <c r="Q2977" s="6" t="b">
        <f>AND(OR(ISNUMBER(FIND(" m ",Table2[[#This Row],[loc?]])),ISNUMBER(FIND(" mm ",Table2[[#This Row],[loc?]]))),SUBSTITUTE(SUBSTITUTE(Table2[[#This Row],[loc?]]," m ","")," mm ","")="")</f>
        <v>0</v>
      </c>
      <c r="R2977" s="36" cm="1">
        <f t="array" ref="R2977">AVERAGE(IF(Table2[[#This Row],[Min_aerobic_1]:[Min_aerobic_2]]="NA",0,Table2[[#This Row],[Min_aerobic_1]:[Min_aerobic_2]]))</f>
        <v>2.8347531976157852E-6</v>
      </c>
    </row>
    <row r="2978" spans="1:18" x14ac:dyDescent="0.35">
      <c r="A2978" s="4" t="s">
        <v>8790</v>
      </c>
      <c r="B2978" s="4" t="s">
        <v>8791</v>
      </c>
      <c r="C2978" s="4" t="s">
        <v>8792</v>
      </c>
      <c r="D2978" s="4" t="s">
        <v>19</v>
      </c>
      <c r="E2978" s="4" t="s">
        <v>19</v>
      </c>
      <c r="F2978" s="4" t="s">
        <v>19</v>
      </c>
      <c r="G2978" s="4" t="s">
        <v>19</v>
      </c>
      <c r="H2978" s="6">
        <v>3.8234024049544396E-6</v>
      </c>
      <c r="I2978" s="6">
        <v>3.0919718208184999E-6</v>
      </c>
      <c r="J2978" s="6">
        <v>3.3492696367333199E-6</v>
      </c>
      <c r="K2978" s="6">
        <v>3.0258394914286301E-6</v>
      </c>
      <c r="L2978" s="6">
        <v>3.1102648844746698E-6</v>
      </c>
      <c r="M2978" s="6">
        <v>2.6775297146439498E-6</v>
      </c>
      <c r="N2978" s="4" t="b">
        <f>_xlfn.XLOOKUP(Table2[[#This Row],[Protein]],Table3[name],Table3[subloc_assigned],"")&lt;&gt;""</f>
        <v>0</v>
      </c>
      <c r="O2978" s="6" t="str" cm="1">
        <f t="array" ref="O2978">IF(Table2[[#This Row],[modeled?]]," "&amp;_xlfn.TEXTJOIN(" ",FALSE,_xlfn._xlws.FILTER(Table3[subloc_assigned],Table3[name]=Table2[[#This Row],[Protein]],""))&amp;" ","")</f>
        <v/>
      </c>
      <c r="P2978" s="6" t="b">
        <f>OR(ISNUMBER(FIND(" m ",Table2[[#This Row],[loc?]])),ISNUMBER(FIND(" mm ",Table2[[#This Row],[loc?]])))</f>
        <v>0</v>
      </c>
      <c r="Q2978" s="6" t="b">
        <f>AND(OR(ISNUMBER(FIND(" m ",Table2[[#This Row],[loc?]])),ISNUMBER(FIND(" mm ",Table2[[#This Row],[loc?]]))),SUBSTITUTE(SUBSTITUTE(Table2[[#This Row],[loc?]]," m ","")," mm ","")="")</f>
        <v>0</v>
      </c>
      <c r="R2978" s="36" cm="1">
        <f t="array" ref="R2978">AVERAGE(IF(Table2[[#This Row],[Min_aerobic_1]:[Min_aerobic_2]]="NA",0,Table2[[#This Row],[Min_aerobic_1]:[Min_aerobic_2]]))</f>
        <v>0</v>
      </c>
    </row>
    <row r="2979" spans="1:18" x14ac:dyDescent="0.35">
      <c r="A2979" s="4" t="s">
        <v>8793</v>
      </c>
      <c r="B2979" s="4" t="s">
        <v>8794</v>
      </c>
      <c r="C2979" s="4" t="s">
        <v>8795</v>
      </c>
      <c r="D2979" s="6">
        <v>1.3999378953867E-6</v>
      </c>
      <c r="E2979" s="6">
        <v>1.21056849292534E-6</v>
      </c>
      <c r="F2979" s="6">
        <v>1.46543771787907E-6</v>
      </c>
      <c r="G2979" s="6">
        <v>1.50767389095499E-6</v>
      </c>
      <c r="H2979" s="6">
        <v>6.3427813533993698E-7</v>
      </c>
      <c r="I2979" s="6">
        <v>6.6252903406596299E-7</v>
      </c>
      <c r="J2979" s="6">
        <v>6.4909607086684504E-7</v>
      </c>
      <c r="K2979" s="6">
        <v>6.3448622164796402E-7</v>
      </c>
      <c r="L2979" s="6">
        <v>7.4482698768647405E-7</v>
      </c>
      <c r="M2979" s="6">
        <v>7.6355990357565503E-7</v>
      </c>
      <c r="N2979" s="4" t="b">
        <f>_xlfn.XLOOKUP(Table2[[#This Row],[Protein]],Table3[name],Table3[subloc_assigned],"")&lt;&gt;""</f>
        <v>0</v>
      </c>
      <c r="O2979" s="6" t="str" cm="1">
        <f t="array" ref="O2979">IF(Table2[[#This Row],[modeled?]]," "&amp;_xlfn.TEXTJOIN(" ",FALSE,_xlfn._xlws.FILTER(Table3[subloc_assigned],Table3[name]=Table2[[#This Row],[Protein]],""))&amp;" ","")</f>
        <v/>
      </c>
      <c r="P2979" s="6" t="b">
        <f>OR(ISNUMBER(FIND(" m ",Table2[[#This Row],[loc?]])),ISNUMBER(FIND(" mm ",Table2[[#This Row],[loc?]])))</f>
        <v>0</v>
      </c>
      <c r="Q2979" s="6" t="b">
        <f>AND(OR(ISNUMBER(FIND(" m ",Table2[[#This Row],[loc?]])),ISNUMBER(FIND(" mm ",Table2[[#This Row],[loc?]]))),SUBSTITUTE(SUBSTITUTE(Table2[[#This Row],[loc?]]," m ","")," mm ","")="")</f>
        <v>0</v>
      </c>
      <c r="R2979" s="36" cm="1">
        <f t="array" ref="R2979">AVERAGE(IF(Table2[[#This Row],[Min_aerobic_1]:[Min_aerobic_2]]="NA",0,Table2[[#This Row],[Min_aerobic_1]:[Min_aerobic_2]]))</f>
        <v>1.3052531941560199E-6</v>
      </c>
    </row>
    <row r="2980" spans="1:18" x14ac:dyDescent="0.35">
      <c r="A2980" s="4" t="s">
        <v>8796</v>
      </c>
      <c r="B2980" s="4" t="s">
        <v>8797</v>
      </c>
      <c r="C2980" s="4" t="s">
        <v>8798</v>
      </c>
      <c r="D2980" s="6">
        <v>7.8620521651736106E-5</v>
      </c>
      <c r="E2980" s="6">
        <v>7.4810182347390602E-5</v>
      </c>
      <c r="F2980" s="6">
        <v>8.6638843632265506E-5</v>
      </c>
      <c r="G2980" s="6">
        <v>8.8914626485852503E-5</v>
      </c>
      <c r="H2980" s="6">
        <v>5.9976074661281602E-5</v>
      </c>
      <c r="I2980" s="6">
        <v>5.9083780856943297E-5</v>
      </c>
      <c r="J2980" s="6">
        <v>6.1679428381653301E-5</v>
      </c>
      <c r="K2980" s="6">
        <v>6.5832713920031805E-5</v>
      </c>
      <c r="L2980" s="6">
        <v>6.8161194789637694E-5</v>
      </c>
      <c r="M2980" s="6">
        <v>6.8458577312509105E-5</v>
      </c>
      <c r="N2980" s="4" t="b">
        <f>_xlfn.XLOOKUP(Table2[[#This Row],[Protein]],Table3[name],Table3[subloc_assigned],"")&lt;&gt;""</f>
        <v>0</v>
      </c>
      <c r="O2980" s="6" t="str" cm="1">
        <f t="array" ref="O2980">IF(Table2[[#This Row],[modeled?]]," "&amp;_xlfn.TEXTJOIN(" ",FALSE,_xlfn._xlws.FILTER(Table3[subloc_assigned],Table3[name]=Table2[[#This Row],[Protein]],""))&amp;" ","")</f>
        <v/>
      </c>
      <c r="P2980" s="6" t="b">
        <f>OR(ISNUMBER(FIND(" m ",Table2[[#This Row],[loc?]])),ISNUMBER(FIND(" mm ",Table2[[#This Row],[loc?]])))</f>
        <v>0</v>
      </c>
      <c r="Q2980" s="6" t="b">
        <f>AND(OR(ISNUMBER(FIND(" m ",Table2[[#This Row],[loc?]])),ISNUMBER(FIND(" mm ",Table2[[#This Row],[loc?]]))),SUBSTITUTE(SUBSTITUTE(Table2[[#This Row],[loc?]]," m ","")," mm ","")="")</f>
        <v>0</v>
      </c>
      <c r="R2980" s="36" cm="1">
        <f t="array" ref="R2980">AVERAGE(IF(Table2[[#This Row],[Min_aerobic_1]:[Min_aerobic_2]]="NA",0,Table2[[#This Row],[Min_aerobic_1]:[Min_aerobic_2]]))</f>
        <v>7.6715351999563354E-5</v>
      </c>
    </row>
    <row r="2981" spans="1:18" x14ac:dyDescent="0.35">
      <c r="A2981" s="4" t="s">
        <v>8799</v>
      </c>
      <c r="B2981" s="4" t="s">
        <v>8800</v>
      </c>
      <c r="C2981" s="4" t="s">
        <v>8801</v>
      </c>
      <c r="D2981" s="6">
        <v>7.5033175555841496E-5</v>
      </c>
      <c r="E2981" s="6">
        <v>6.6591518374272706E-5</v>
      </c>
      <c r="F2981" s="6">
        <v>8.1146165715972397E-5</v>
      </c>
      <c r="G2981" s="6">
        <v>7.4840378347053795E-5</v>
      </c>
      <c r="H2981" s="6">
        <v>7.9842484163125796E-5</v>
      </c>
      <c r="I2981" s="6">
        <v>6.4076999265394498E-5</v>
      </c>
      <c r="J2981" s="6">
        <v>7.8019202498723803E-5</v>
      </c>
      <c r="K2981" s="6">
        <v>8.7803148607942005E-5</v>
      </c>
      <c r="L2981" s="6">
        <v>7.6503665084096001E-5</v>
      </c>
      <c r="M2981" s="6">
        <v>6.9403411387435605E-5</v>
      </c>
      <c r="N2981" s="4" t="b">
        <f>_xlfn.XLOOKUP(Table2[[#This Row],[Protein]],Table3[name],Table3[subloc_assigned],"")&lt;&gt;""</f>
        <v>1</v>
      </c>
      <c r="O2981" s="6" t="str" cm="1">
        <f t="array" ref="O2981">IF(Table2[[#This Row],[modeled?]]," "&amp;_xlfn.TEXTJOIN(" ",FALSE,_xlfn._xlws.FILTER(Table3[subloc_assigned],Table3[name]=Table2[[#This Row],[Protein]],""))&amp;" ","")</f>
        <v xml:space="preserve"> c </v>
      </c>
      <c r="P2981" s="6" t="b">
        <f>OR(ISNUMBER(FIND(" m ",Table2[[#This Row],[loc?]])),ISNUMBER(FIND(" mm ",Table2[[#This Row],[loc?]])))</f>
        <v>0</v>
      </c>
      <c r="Q2981" s="6" t="b">
        <f>AND(OR(ISNUMBER(FIND(" m ",Table2[[#This Row],[loc?]])),ISNUMBER(FIND(" mm ",Table2[[#This Row],[loc?]]))),SUBSTITUTE(SUBSTITUTE(Table2[[#This Row],[loc?]]," m ","")," mm ","")="")</f>
        <v>0</v>
      </c>
      <c r="R2981" s="36" cm="1">
        <f t="array" ref="R2981">AVERAGE(IF(Table2[[#This Row],[Min_aerobic_1]:[Min_aerobic_2]]="NA",0,Table2[[#This Row],[Min_aerobic_1]:[Min_aerobic_2]]))</f>
        <v>7.0812346965057094E-5</v>
      </c>
    </row>
    <row r="2982" spans="1:18" x14ac:dyDescent="0.35">
      <c r="A2982" s="4" t="s">
        <v>8802</v>
      </c>
      <c r="B2982" s="4" t="s">
        <v>8803</v>
      </c>
      <c r="C2982" s="4" t="s">
        <v>8804</v>
      </c>
      <c r="D2982" s="6">
        <v>2.24873667798839E-5</v>
      </c>
      <c r="E2982" s="6">
        <v>1.87195009366353E-5</v>
      </c>
      <c r="F2982" s="6">
        <v>2.48229339430352E-5</v>
      </c>
      <c r="G2982" s="6">
        <v>2.4416199679206399E-5</v>
      </c>
      <c r="H2982" s="6">
        <v>1.1673364133876301E-5</v>
      </c>
      <c r="I2982" s="6">
        <v>1.1845042910481699E-5</v>
      </c>
      <c r="J2982" s="6">
        <v>1.1869525877163201E-5</v>
      </c>
      <c r="K2982" s="6">
        <v>1.1819702081745E-5</v>
      </c>
      <c r="L2982" s="6">
        <v>1.43173518868772E-5</v>
      </c>
      <c r="M2982" s="6">
        <v>1.4257566120408099E-5</v>
      </c>
      <c r="N2982" s="4" t="b">
        <f>_xlfn.XLOOKUP(Table2[[#This Row],[Protein]],Table3[name],Table3[subloc_assigned],"")&lt;&gt;""</f>
        <v>0</v>
      </c>
      <c r="O2982" s="6" t="str" cm="1">
        <f t="array" ref="O2982">IF(Table2[[#This Row],[modeled?]]," "&amp;_xlfn.TEXTJOIN(" ",FALSE,_xlfn._xlws.FILTER(Table3[subloc_assigned],Table3[name]=Table2[[#This Row],[Protein]],""))&amp;" ","")</f>
        <v/>
      </c>
      <c r="P2982" s="6" t="b">
        <f>OR(ISNUMBER(FIND(" m ",Table2[[#This Row],[loc?]])),ISNUMBER(FIND(" mm ",Table2[[#This Row],[loc?]])))</f>
        <v>0</v>
      </c>
      <c r="Q2982" s="6" t="b">
        <f>AND(OR(ISNUMBER(FIND(" m ",Table2[[#This Row],[loc?]])),ISNUMBER(FIND(" mm ",Table2[[#This Row],[loc?]]))),SUBSTITUTE(SUBSTITUTE(Table2[[#This Row],[loc?]]," m ","")," mm ","")="")</f>
        <v>0</v>
      </c>
      <c r="R2982" s="36" cm="1">
        <f t="array" ref="R2982">AVERAGE(IF(Table2[[#This Row],[Min_aerobic_1]:[Min_aerobic_2]]="NA",0,Table2[[#This Row],[Min_aerobic_1]:[Min_aerobic_2]]))</f>
        <v>2.06034338582596E-5</v>
      </c>
    </row>
    <row r="2983" spans="1:18" x14ac:dyDescent="0.35">
      <c r="A2983" s="4" t="s">
        <v>8805</v>
      </c>
      <c r="B2983" s="4" t="s">
        <v>8806</v>
      </c>
      <c r="C2983" s="4" t="s">
        <v>8806</v>
      </c>
      <c r="D2983" s="6">
        <v>1.49168701972702E-5</v>
      </c>
      <c r="E2983" s="6">
        <v>1.33380299517073E-5</v>
      </c>
      <c r="F2983" s="6">
        <v>1.5799566252492401E-5</v>
      </c>
      <c r="G2983" s="6">
        <v>1.60353643943995E-5</v>
      </c>
      <c r="H2983" s="6">
        <v>1.16665774736112E-5</v>
      </c>
      <c r="I2983" s="6">
        <v>1.12312139331641E-5</v>
      </c>
      <c r="J2983" s="6">
        <v>1.2535603227110799E-5</v>
      </c>
      <c r="K2983" s="6">
        <v>1.23790452428441E-5</v>
      </c>
      <c r="L2983" s="6">
        <v>1.34660006129689E-5</v>
      </c>
      <c r="M2983" s="6">
        <v>1.37876619475027E-5</v>
      </c>
      <c r="N2983" s="4" t="b">
        <f>_xlfn.XLOOKUP(Table2[[#This Row],[Protein]],Table3[name],Table3[subloc_assigned],"")&lt;&gt;""</f>
        <v>0</v>
      </c>
      <c r="O2983" s="6" t="str" cm="1">
        <f t="array" ref="O2983">IF(Table2[[#This Row],[modeled?]]," "&amp;_xlfn.TEXTJOIN(" ",FALSE,_xlfn._xlws.FILTER(Table3[subloc_assigned],Table3[name]=Table2[[#This Row],[Protein]],""))&amp;" ","")</f>
        <v/>
      </c>
      <c r="P2983" s="6" t="b">
        <f>OR(ISNUMBER(FIND(" m ",Table2[[#This Row],[loc?]])),ISNUMBER(FIND(" mm ",Table2[[#This Row],[loc?]])))</f>
        <v>0</v>
      </c>
      <c r="Q2983" s="6" t="b">
        <f>AND(OR(ISNUMBER(FIND(" m ",Table2[[#This Row],[loc?]])),ISNUMBER(FIND(" mm ",Table2[[#This Row],[loc?]]))),SUBSTITUTE(SUBSTITUTE(Table2[[#This Row],[loc?]]," m ","")," mm ","")="")</f>
        <v>0</v>
      </c>
      <c r="R2983" s="36" cm="1">
        <f t="array" ref="R2983">AVERAGE(IF(Table2[[#This Row],[Min_aerobic_1]:[Min_aerobic_2]]="NA",0,Table2[[#This Row],[Min_aerobic_1]:[Min_aerobic_2]]))</f>
        <v>1.412745007448875E-5</v>
      </c>
    </row>
    <row r="2984" spans="1:18" x14ac:dyDescent="0.35">
      <c r="A2984" s="4" t="s">
        <v>8807</v>
      </c>
      <c r="B2984" s="4" t="s">
        <v>8808</v>
      </c>
      <c r="C2984" s="4" t="s">
        <v>8809</v>
      </c>
      <c r="D2984" s="4">
        <v>1.0716172087197701E-4</v>
      </c>
      <c r="E2984" s="4">
        <v>1.1887712203454099E-4</v>
      </c>
      <c r="F2984" s="4">
        <v>1.2034695805347601E-4</v>
      </c>
      <c r="G2984" s="4">
        <v>1.2245824582666199E-4</v>
      </c>
      <c r="H2984" s="4">
        <v>1.71940615515439E-4</v>
      </c>
      <c r="I2984" s="4">
        <v>1.7555605785227001E-4</v>
      </c>
      <c r="J2984" s="4">
        <v>1.67774998134472E-4</v>
      </c>
      <c r="K2984" s="4">
        <v>1.6943524405553401E-4</v>
      </c>
      <c r="L2984" s="4">
        <v>1.8005459675602E-4</v>
      </c>
      <c r="M2984" s="4">
        <v>1.8111256563163499E-4</v>
      </c>
      <c r="N2984" s="4" t="b">
        <f>_xlfn.XLOOKUP(Table2[[#This Row],[Protein]],Table3[name],Table3[subloc_assigned],"")&lt;&gt;""</f>
        <v>0</v>
      </c>
      <c r="O2984" s="6" t="str" cm="1">
        <f t="array" ref="O2984">IF(Table2[[#This Row],[modeled?]]," "&amp;_xlfn.TEXTJOIN(" ",FALSE,_xlfn._xlws.FILTER(Table3[subloc_assigned],Table3[name]=Table2[[#This Row],[Protein]],""))&amp;" ","")</f>
        <v/>
      </c>
      <c r="P2984" s="6" t="b">
        <f>OR(ISNUMBER(FIND(" m ",Table2[[#This Row],[loc?]])),ISNUMBER(FIND(" mm ",Table2[[#This Row],[loc?]])))</f>
        <v>0</v>
      </c>
      <c r="Q2984" s="6" t="b">
        <f>AND(OR(ISNUMBER(FIND(" m ",Table2[[#This Row],[loc?]])),ISNUMBER(FIND(" mm ",Table2[[#This Row],[loc?]]))),SUBSTITUTE(SUBSTITUTE(Table2[[#This Row],[loc?]]," m ","")," mm ","")="")</f>
        <v>0</v>
      </c>
      <c r="R2984" s="36" cm="1">
        <f t="array" ref="R2984">AVERAGE(IF(Table2[[#This Row],[Min_aerobic_1]:[Min_aerobic_2]]="NA",0,Table2[[#This Row],[Min_aerobic_1]:[Min_aerobic_2]]))</f>
        <v>1.1301942145325899E-4</v>
      </c>
    </row>
    <row r="2985" spans="1:18" x14ac:dyDescent="0.35">
      <c r="A2985" s="4" t="s">
        <v>8810</v>
      </c>
      <c r="B2985" s="4" t="s">
        <v>8811</v>
      </c>
      <c r="C2985" s="4" t="s">
        <v>8812</v>
      </c>
      <c r="D2985" s="6">
        <v>4.4657906256812198E-5</v>
      </c>
      <c r="E2985" s="6">
        <v>6.6245158116441503E-5</v>
      </c>
      <c r="F2985" s="6">
        <v>6.2721944975161094E-5</v>
      </c>
      <c r="G2985" s="6">
        <v>7.2673411692821205E-5</v>
      </c>
      <c r="H2985" s="6">
        <v>5.1664626078307401E-5</v>
      </c>
      <c r="I2985" s="6">
        <v>5.3161882391009898E-5</v>
      </c>
      <c r="J2985" s="6">
        <v>5.2142922450993103E-5</v>
      </c>
      <c r="K2985" s="6">
        <v>6.7492889607181306E-5</v>
      </c>
      <c r="L2985" s="6">
        <v>7.3635004953142004E-5</v>
      </c>
      <c r="M2985" s="6">
        <v>6.7241048894157497E-5</v>
      </c>
      <c r="N2985" s="4" t="b">
        <f>_xlfn.XLOOKUP(Table2[[#This Row],[Protein]],Table3[name],Table3[subloc_assigned],"")&lt;&gt;""</f>
        <v>0</v>
      </c>
      <c r="O2985" s="6" t="str" cm="1">
        <f t="array" ref="O2985">IF(Table2[[#This Row],[modeled?]]," "&amp;_xlfn.TEXTJOIN(" ",FALSE,_xlfn._xlws.FILTER(Table3[subloc_assigned],Table3[name]=Table2[[#This Row],[Protein]],""))&amp;" ","")</f>
        <v/>
      </c>
      <c r="P2985" s="6" t="b">
        <f>OR(ISNUMBER(FIND(" m ",Table2[[#This Row],[loc?]])),ISNUMBER(FIND(" mm ",Table2[[#This Row],[loc?]])))</f>
        <v>0</v>
      </c>
      <c r="Q2985" s="6" t="b">
        <f>AND(OR(ISNUMBER(FIND(" m ",Table2[[#This Row],[loc?]])),ISNUMBER(FIND(" mm ",Table2[[#This Row],[loc?]]))),SUBSTITUTE(SUBSTITUTE(Table2[[#This Row],[loc?]]," m ","")," mm ","")="")</f>
        <v>0</v>
      </c>
      <c r="R2985" s="36" cm="1">
        <f t="array" ref="R2985">AVERAGE(IF(Table2[[#This Row],[Min_aerobic_1]:[Min_aerobic_2]]="NA",0,Table2[[#This Row],[Min_aerobic_1]:[Min_aerobic_2]]))</f>
        <v>5.5451532186626847E-5</v>
      </c>
    </row>
    <row r="2986" spans="1:18" x14ac:dyDescent="0.35">
      <c r="A2986" s="4" t="s">
        <v>8813</v>
      </c>
      <c r="B2986" s="4" t="s">
        <v>8814</v>
      </c>
      <c r="C2986" s="4" t="s">
        <v>8815</v>
      </c>
      <c r="D2986" s="6">
        <v>9.8846283804958004E-7</v>
      </c>
      <c r="E2986" s="6">
        <v>8.2969012761990196E-7</v>
      </c>
      <c r="F2986" s="6">
        <v>1.10789771645384E-6</v>
      </c>
      <c r="G2986" s="6">
        <v>1.0205293529856001E-6</v>
      </c>
      <c r="H2986" s="6">
        <v>9.0449912853595204E-7</v>
      </c>
      <c r="I2986" s="6">
        <v>9.1751417930570603E-7</v>
      </c>
      <c r="J2986" s="6">
        <v>9.8349232214586509E-7</v>
      </c>
      <c r="K2986" s="6">
        <v>1.22634147353415E-6</v>
      </c>
      <c r="L2986" s="6">
        <v>1.3104440850710501E-6</v>
      </c>
      <c r="M2986" s="6">
        <v>1.3209512393272899E-6</v>
      </c>
      <c r="N2986" s="4" t="b">
        <f>_xlfn.XLOOKUP(Table2[[#This Row],[Protein]],Table3[name],Table3[subloc_assigned],"")&lt;&gt;""</f>
        <v>0</v>
      </c>
      <c r="O2986" s="6" t="str" cm="1">
        <f t="array" ref="O2986">IF(Table2[[#This Row],[modeled?]]," "&amp;_xlfn.TEXTJOIN(" ",FALSE,_xlfn._xlws.FILTER(Table3[subloc_assigned],Table3[name]=Table2[[#This Row],[Protein]],""))&amp;" ","")</f>
        <v/>
      </c>
      <c r="P2986" s="6" t="b">
        <f>OR(ISNUMBER(FIND(" m ",Table2[[#This Row],[loc?]])),ISNUMBER(FIND(" mm ",Table2[[#This Row],[loc?]])))</f>
        <v>0</v>
      </c>
      <c r="Q2986" s="6" t="b">
        <f>AND(OR(ISNUMBER(FIND(" m ",Table2[[#This Row],[loc?]])),ISNUMBER(FIND(" mm ",Table2[[#This Row],[loc?]]))),SUBSTITUTE(SUBSTITUTE(Table2[[#This Row],[loc?]]," m ","")," mm ","")="")</f>
        <v>0</v>
      </c>
      <c r="R2986" s="36" cm="1">
        <f t="array" ref="R2986">AVERAGE(IF(Table2[[#This Row],[Min_aerobic_1]:[Min_aerobic_2]]="NA",0,Table2[[#This Row],[Min_aerobic_1]:[Min_aerobic_2]]))</f>
        <v>9.0907648283474095E-7</v>
      </c>
    </row>
    <row r="2987" spans="1:18" x14ac:dyDescent="0.35">
      <c r="A2987" s="4" t="s">
        <v>8816</v>
      </c>
      <c r="B2987" s="4" t="s">
        <v>8817</v>
      </c>
      <c r="C2987" s="4" t="s">
        <v>8818</v>
      </c>
      <c r="D2987" s="6">
        <v>9.7782085008910005E-7</v>
      </c>
      <c r="E2987" s="6">
        <v>7.5910619309987999E-7</v>
      </c>
      <c r="F2987" s="6">
        <v>1.0681343604420399E-6</v>
      </c>
      <c r="G2987" s="6">
        <v>9.6810413573324504E-7</v>
      </c>
      <c r="H2987" s="6">
        <v>1.34245877088369E-6</v>
      </c>
      <c r="I2987" s="6">
        <v>1.3243632035352101E-6</v>
      </c>
      <c r="J2987" s="6">
        <v>1.34926711098225E-6</v>
      </c>
      <c r="K2987" s="6">
        <v>1.2372119436546599E-6</v>
      </c>
      <c r="L2987" s="6">
        <v>1.2917265660885201E-6</v>
      </c>
      <c r="M2987" s="6">
        <v>1.36950560034458E-6</v>
      </c>
      <c r="N2987" s="4" t="b">
        <f>_xlfn.XLOOKUP(Table2[[#This Row],[Protein]],Table3[name],Table3[subloc_assigned],"")&lt;&gt;""</f>
        <v>0</v>
      </c>
      <c r="O2987" s="6" t="str" cm="1">
        <f t="array" ref="O2987">IF(Table2[[#This Row],[modeled?]]," "&amp;_xlfn.TEXTJOIN(" ",FALSE,_xlfn._xlws.FILTER(Table3[subloc_assigned],Table3[name]=Table2[[#This Row],[Protein]],""))&amp;" ","")</f>
        <v/>
      </c>
      <c r="P2987" s="6" t="b">
        <f>OR(ISNUMBER(FIND(" m ",Table2[[#This Row],[loc?]])),ISNUMBER(FIND(" mm ",Table2[[#This Row],[loc?]])))</f>
        <v>0</v>
      </c>
      <c r="Q2987" s="6" t="b">
        <f>AND(OR(ISNUMBER(FIND(" m ",Table2[[#This Row],[loc?]])),ISNUMBER(FIND(" mm ",Table2[[#This Row],[loc?]]))),SUBSTITUTE(SUBSTITUTE(Table2[[#This Row],[loc?]]," m ","")," mm ","")="")</f>
        <v>0</v>
      </c>
      <c r="R2987" s="36" cm="1">
        <f t="array" ref="R2987">AVERAGE(IF(Table2[[#This Row],[Min_aerobic_1]:[Min_aerobic_2]]="NA",0,Table2[[#This Row],[Min_aerobic_1]:[Min_aerobic_2]]))</f>
        <v>8.6846352159449002E-7</v>
      </c>
    </row>
    <row r="2988" spans="1:18" x14ac:dyDescent="0.35">
      <c r="A2988" s="4" t="s">
        <v>8819</v>
      </c>
      <c r="B2988" s="4" t="s">
        <v>8820</v>
      </c>
      <c r="C2988" s="4" t="s">
        <v>8820</v>
      </c>
      <c r="D2988" s="6">
        <v>1.5886007965334901E-5</v>
      </c>
      <c r="E2988" s="6">
        <v>1.7789195278131802E-5</v>
      </c>
      <c r="F2988" s="6">
        <v>1.6739920562733999E-5</v>
      </c>
      <c r="G2988" s="6">
        <v>1.7130933034090798E-5</v>
      </c>
      <c r="H2988" s="6">
        <v>1.3050561021074E-5</v>
      </c>
      <c r="I2988" s="6">
        <v>1.2628778524212299E-5</v>
      </c>
      <c r="J2988" s="6">
        <v>1.3926267569262299E-5</v>
      </c>
      <c r="K2988" s="6">
        <v>1.23459794154784E-5</v>
      </c>
      <c r="L2988" s="6">
        <v>1.2405466848136799E-5</v>
      </c>
      <c r="M2988" s="6">
        <v>1.21128728783381E-5</v>
      </c>
      <c r="N2988" s="4" t="b">
        <f>_xlfn.XLOOKUP(Table2[[#This Row],[Protein]],Table3[name],Table3[subloc_assigned],"")&lt;&gt;""</f>
        <v>1</v>
      </c>
      <c r="O2988" s="6" t="str" cm="1">
        <f t="array" ref="O2988">IF(Table2[[#This Row],[modeled?]]," "&amp;_xlfn.TEXTJOIN(" ",FALSE,_xlfn._xlws.FILTER(Table3[subloc_assigned],Table3[name]=Table2[[#This Row],[Protein]],""))&amp;" ","")</f>
        <v xml:space="preserve"> c </v>
      </c>
      <c r="P2988" s="6" t="b">
        <f>OR(ISNUMBER(FIND(" m ",Table2[[#This Row],[loc?]])),ISNUMBER(FIND(" mm ",Table2[[#This Row],[loc?]])))</f>
        <v>0</v>
      </c>
      <c r="Q2988" s="6" t="b">
        <f>AND(OR(ISNUMBER(FIND(" m ",Table2[[#This Row],[loc?]])),ISNUMBER(FIND(" mm ",Table2[[#This Row],[loc?]]))),SUBSTITUTE(SUBSTITUTE(Table2[[#This Row],[loc?]]," m ","")," mm ","")="")</f>
        <v>0</v>
      </c>
      <c r="R2988" s="36" cm="1">
        <f t="array" ref="R2988">AVERAGE(IF(Table2[[#This Row],[Min_aerobic_1]:[Min_aerobic_2]]="NA",0,Table2[[#This Row],[Min_aerobic_1]:[Min_aerobic_2]]))</f>
        <v>1.6837601621733349E-5</v>
      </c>
    </row>
    <row r="2989" spans="1:18" x14ac:dyDescent="0.35">
      <c r="A2989" s="4" t="s">
        <v>8821</v>
      </c>
      <c r="B2989" s="4" t="s">
        <v>8822</v>
      </c>
      <c r="C2989" s="4" t="s">
        <v>8823</v>
      </c>
      <c r="D2989" s="6">
        <v>3.7789242127332202E-6</v>
      </c>
      <c r="E2989" s="6">
        <v>3.0387327269941801E-6</v>
      </c>
      <c r="F2989" s="6">
        <v>3.82407616903778E-6</v>
      </c>
      <c r="G2989" s="6">
        <v>3.4468563901682101E-6</v>
      </c>
      <c r="H2989" s="6">
        <v>2.0524421604328801E-6</v>
      </c>
      <c r="I2989" s="6">
        <v>1.8750606278525099E-6</v>
      </c>
      <c r="J2989" s="6">
        <v>2.19818662479936E-6</v>
      </c>
      <c r="K2989" s="6">
        <v>2.1932098726842398E-6</v>
      </c>
      <c r="L2989" s="6">
        <v>2.1636746553263002E-6</v>
      </c>
      <c r="M2989" s="6">
        <v>2.12373296144591E-6</v>
      </c>
      <c r="N2989" s="4" t="b">
        <f>_xlfn.XLOOKUP(Table2[[#This Row],[Protein]],Table3[name],Table3[subloc_assigned],"")&lt;&gt;""</f>
        <v>0</v>
      </c>
      <c r="O2989" s="6" t="str" cm="1">
        <f t="array" ref="O2989">IF(Table2[[#This Row],[modeled?]]," "&amp;_xlfn.TEXTJOIN(" ",FALSE,_xlfn._xlws.FILTER(Table3[subloc_assigned],Table3[name]=Table2[[#This Row],[Protein]],""))&amp;" ","")</f>
        <v/>
      </c>
      <c r="P2989" s="6" t="b">
        <f>OR(ISNUMBER(FIND(" m ",Table2[[#This Row],[loc?]])),ISNUMBER(FIND(" mm ",Table2[[#This Row],[loc?]])))</f>
        <v>0</v>
      </c>
      <c r="Q2989" s="6" t="b">
        <f>AND(OR(ISNUMBER(FIND(" m ",Table2[[#This Row],[loc?]])),ISNUMBER(FIND(" mm ",Table2[[#This Row],[loc?]]))),SUBSTITUTE(SUBSTITUTE(Table2[[#This Row],[loc?]]," m ","")," mm ","")="")</f>
        <v>0</v>
      </c>
      <c r="R2989" s="36" cm="1">
        <f t="array" ref="R2989">AVERAGE(IF(Table2[[#This Row],[Min_aerobic_1]:[Min_aerobic_2]]="NA",0,Table2[[#This Row],[Min_aerobic_1]:[Min_aerobic_2]]))</f>
        <v>3.4088284698637001E-6</v>
      </c>
    </row>
    <row r="2990" spans="1:18" x14ac:dyDescent="0.35">
      <c r="A2990" s="4" t="s">
        <v>8824</v>
      </c>
      <c r="B2990" s="4" t="s">
        <v>8825</v>
      </c>
      <c r="C2990" s="4" t="s">
        <v>8826</v>
      </c>
      <c r="D2990" s="6">
        <v>5.0174435395594798E-6</v>
      </c>
      <c r="E2990" s="6">
        <v>3.9114728944298996E-6</v>
      </c>
      <c r="F2990" s="6">
        <v>4.49125209692679E-6</v>
      </c>
      <c r="G2990" s="6">
        <v>4.4050531124272296E-6</v>
      </c>
      <c r="H2990" s="6">
        <v>3.1177872301144499E-6</v>
      </c>
      <c r="I2990" s="6">
        <v>3.2395373758966799E-6</v>
      </c>
      <c r="J2990" s="6">
        <v>3.23561117838779E-6</v>
      </c>
      <c r="K2990" s="6">
        <v>3.3385885018908298E-6</v>
      </c>
      <c r="L2990" s="6">
        <v>3.38273228269118E-6</v>
      </c>
      <c r="M2990" s="6">
        <v>3.1783389108495902E-6</v>
      </c>
      <c r="N2990" s="4" t="b">
        <f>_xlfn.XLOOKUP(Table2[[#This Row],[Protein]],Table3[name],Table3[subloc_assigned],"")&lt;&gt;""</f>
        <v>0</v>
      </c>
      <c r="O2990" s="6" t="str" cm="1">
        <f t="array" ref="O2990">IF(Table2[[#This Row],[modeled?]]," "&amp;_xlfn.TEXTJOIN(" ",FALSE,_xlfn._xlws.FILTER(Table3[subloc_assigned],Table3[name]=Table2[[#This Row],[Protein]],""))&amp;" ","")</f>
        <v/>
      </c>
      <c r="P2990" s="6" t="b">
        <f>OR(ISNUMBER(FIND(" m ",Table2[[#This Row],[loc?]])),ISNUMBER(FIND(" mm ",Table2[[#This Row],[loc?]])))</f>
        <v>0</v>
      </c>
      <c r="Q2990" s="6" t="b">
        <f>AND(OR(ISNUMBER(FIND(" m ",Table2[[#This Row],[loc?]])),ISNUMBER(FIND(" mm ",Table2[[#This Row],[loc?]]))),SUBSTITUTE(SUBSTITUTE(Table2[[#This Row],[loc?]]," m ","")," mm ","")="")</f>
        <v>0</v>
      </c>
      <c r="R2990" s="36" cm="1">
        <f t="array" ref="R2990">AVERAGE(IF(Table2[[#This Row],[Min_aerobic_1]:[Min_aerobic_2]]="NA",0,Table2[[#This Row],[Min_aerobic_1]:[Min_aerobic_2]]))</f>
        <v>4.4644582169946897E-6</v>
      </c>
    </row>
    <row r="2991" spans="1:18" x14ac:dyDescent="0.35">
      <c r="A2991" s="4" t="s">
        <v>8827</v>
      </c>
      <c r="B2991" s="4" t="s">
        <v>8828</v>
      </c>
      <c r="C2991" s="4" t="s">
        <v>8828</v>
      </c>
      <c r="D2991" s="6">
        <v>7.4309285753363503E-6</v>
      </c>
      <c r="E2991" s="6">
        <v>7.0284511703289802E-6</v>
      </c>
      <c r="F2991" s="6">
        <v>7.5507038442433699E-6</v>
      </c>
      <c r="G2991" s="6">
        <v>7.1506399315041598E-6</v>
      </c>
      <c r="H2991" s="6">
        <v>1.7122382350309501E-5</v>
      </c>
      <c r="I2991" s="6">
        <v>1.8930377641179199E-5</v>
      </c>
      <c r="J2991" s="6">
        <v>1.8580747890072299E-5</v>
      </c>
      <c r="K2991" s="6">
        <v>2.1055106090989002E-5</v>
      </c>
      <c r="L2991" s="6">
        <v>2.2717611918671502E-5</v>
      </c>
      <c r="M2991" s="6">
        <v>2.2480042134686699E-5</v>
      </c>
      <c r="N2991" s="4" t="b">
        <f>_xlfn.XLOOKUP(Table2[[#This Row],[Protein]],Table3[name],Table3[subloc_assigned],"")&lt;&gt;""</f>
        <v>0</v>
      </c>
      <c r="O2991" s="6" t="str" cm="1">
        <f t="array" ref="O2991">IF(Table2[[#This Row],[modeled?]]," "&amp;_xlfn.TEXTJOIN(" ",FALSE,_xlfn._xlws.FILTER(Table3[subloc_assigned],Table3[name]=Table2[[#This Row],[Protein]],""))&amp;" ","")</f>
        <v/>
      </c>
      <c r="P2991" s="6" t="b">
        <f>OR(ISNUMBER(FIND(" m ",Table2[[#This Row],[loc?]])),ISNUMBER(FIND(" mm ",Table2[[#This Row],[loc?]])))</f>
        <v>0</v>
      </c>
      <c r="Q2991" s="6" t="b">
        <f>AND(OR(ISNUMBER(FIND(" m ",Table2[[#This Row],[loc?]])),ISNUMBER(FIND(" mm ",Table2[[#This Row],[loc?]]))),SUBSTITUTE(SUBSTITUTE(Table2[[#This Row],[loc?]]," m ","")," mm ","")="")</f>
        <v>0</v>
      </c>
      <c r="R2991" s="36" cm="1">
        <f t="array" ref="R2991">AVERAGE(IF(Table2[[#This Row],[Min_aerobic_1]:[Min_aerobic_2]]="NA",0,Table2[[#This Row],[Min_aerobic_1]:[Min_aerobic_2]]))</f>
        <v>7.2296898728326657E-6</v>
      </c>
    </row>
    <row r="2992" spans="1:18" x14ac:dyDescent="0.35">
      <c r="A2992" s="4" t="s">
        <v>8829</v>
      </c>
      <c r="B2992" s="4" t="s">
        <v>8830</v>
      </c>
      <c r="C2992" s="4" t="s">
        <v>8831</v>
      </c>
      <c r="D2992" s="6">
        <v>4.9844192601615699E-5</v>
      </c>
      <c r="E2992" s="6">
        <v>5.2518812770259598E-5</v>
      </c>
      <c r="F2992" s="6">
        <v>5.8973238921665302E-5</v>
      </c>
      <c r="G2992" s="6">
        <v>6.2261826068962995E-5</v>
      </c>
      <c r="H2992" s="6">
        <v>3.3352635582826497E-5</v>
      </c>
      <c r="I2992" s="6">
        <v>3.43464543545177E-5</v>
      </c>
      <c r="J2992" s="6">
        <v>3.44702125356676E-5</v>
      </c>
      <c r="K2992" s="6">
        <v>3.1759125589915101E-5</v>
      </c>
      <c r="L2992" s="6">
        <v>3.5555265514580199E-5</v>
      </c>
      <c r="M2992" s="6">
        <v>3.5989966153041797E-5</v>
      </c>
      <c r="N2992" s="4" t="b">
        <f>_xlfn.XLOOKUP(Table2[[#This Row],[Protein]],Table3[name],Table3[subloc_assigned],"")&lt;&gt;""</f>
        <v>1</v>
      </c>
      <c r="O2992" s="6" t="str" cm="1">
        <f t="array" ref="O2992">IF(Table2[[#This Row],[modeled?]]," "&amp;_xlfn.TEXTJOIN(" ",FALSE,_xlfn._xlws.FILTER(Table3[subloc_assigned],Table3[name]=Table2[[#This Row],[Protein]],""))&amp;" ","")</f>
        <v xml:space="preserve"> m </v>
      </c>
      <c r="P2992" s="6" t="b">
        <f>OR(ISNUMBER(FIND(" m ",Table2[[#This Row],[loc?]])),ISNUMBER(FIND(" mm ",Table2[[#This Row],[loc?]])))</f>
        <v>1</v>
      </c>
      <c r="Q2992" s="6" t="b">
        <f>AND(OR(ISNUMBER(FIND(" m ",Table2[[#This Row],[loc?]])),ISNUMBER(FIND(" mm ",Table2[[#This Row],[loc?]]))),SUBSTITUTE(SUBSTITUTE(Table2[[#This Row],[loc?]]," m ","")," mm ","")="")</f>
        <v>1</v>
      </c>
      <c r="R2992" s="36" cm="1">
        <f t="array" ref="R2992">AVERAGE(IF(Table2[[#This Row],[Min_aerobic_1]:[Min_aerobic_2]]="NA",0,Table2[[#This Row],[Min_aerobic_1]:[Min_aerobic_2]]))</f>
        <v>5.1181502685937645E-5</v>
      </c>
    </row>
    <row r="2993" spans="1:18" x14ac:dyDescent="0.35">
      <c r="A2993" s="4" t="s">
        <v>8832</v>
      </c>
      <c r="B2993" s="4" t="s">
        <v>8833</v>
      </c>
      <c r="C2993" s="4" t="s">
        <v>8834</v>
      </c>
      <c r="D2993" s="6">
        <v>2.2767359141832898E-5</v>
      </c>
      <c r="E2993" s="6">
        <v>2.5286225538872099E-5</v>
      </c>
      <c r="F2993" s="6">
        <v>2.8705340087460899E-5</v>
      </c>
      <c r="G2993" s="6">
        <v>2.9300139506382799E-5</v>
      </c>
      <c r="H2993" s="6">
        <v>1.36777783984747E-5</v>
      </c>
      <c r="I2993" s="6">
        <v>1.3312406939802901E-5</v>
      </c>
      <c r="J2993" s="6">
        <v>1.3890271568216E-5</v>
      </c>
      <c r="K2993" s="6">
        <v>1.6489221241258801E-5</v>
      </c>
      <c r="L2993" s="6">
        <v>1.65570554648606E-5</v>
      </c>
      <c r="M2993" s="6">
        <v>1.6561854091607402E-5</v>
      </c>
      <c r="N2993" s="4" t="b">
        <f>_xlfn.XLOOKUP(Table2[[#This Row],[Protein]],Table3[name],Table3[subloc_assigned],"")&lt;&gt;""</f>
        <v>0</v>
      </c>
      <c r="O2993" s="6" t="str" cm="1">
        <f t="array" ref="O2993">IF(Table2[[#This Row],[modeled?]]," "&amp;_xlfn.TEXTJOIN(" ",FALSE,_xlfn._xlws.FILTER(Table3[subloc_assigned],Table3[name]=Table2[[#This Row],[Protein]],""))&amp;" ","")</f>
        <v/>
      </c>
      <c r="P2993" s="6" t="b">
        <f>OR(ISNUMBER(FIND(" m ",Table2[[#This Row],[loc?]])),ISNUMBER(FIND(" mm ",Table2[[#This Row],[loc?]])))</f>
        <v>0</v>
      </c>
      <c r="Q2993" s="6" t="b">
        <f>AND(OR(ISNUMBER(FIND(" m ",Table2[[#This Row],[loc?]])),ISNUMBER(FIND(" mm ",Table2[[#This Row],[loc?]]))),SUBSTITUTE(SUBSTITUTE(Table2[[#This Row],[loc?]]," m ","")," mm ","")="")</f>
        <v>0</v>
      </c>
      <c r="R2993" s="36" cm="1">
        <f t="array" ref="R2993">AVERAGE(IF(Table2[[#This Row],[Min_aerobic_1]:[Min_aerobic_2]]="NA",0,Table2[[#This Row],[Min_aerobic_1]:[Min_aerobic_2]]))</f>
        <v>2.4026792340352499E-5</v>
      </c>
    </row>
    <row r="2994" spans="1:18" x14ac:dyDescent="0.35">
      <c r="A2994" s="4" t="s">
        <v>8835</v>
      </c>
      <c r="B2994" s="4" t="s">
        <v>8836</v>
      </c>
      <c r="C2994" s="4" t="s">
        <v>8837</v>
      </c>
      <c r="D2994" s="6">
        <v>3.1963075157531801E-6</v>
      </c>
      <c r="E2994" s="6">
        <v>2.7010229094116398E-6</v>
      </c>
      <c r="F2994" s="6">
        <v>3.4155867984256499E-6</v>
      </c>
      <c r="G2994" s="6">
        <v>3.2554683522497798E-6</v>
      </c>
      <c r="H2994" s="4" t="s">
        <v>19</v>
      </c>
      <c r="I2994" s="4" t="s">
        <v>19</v>
      </c>
      <c r="J2994" s="4" t="s">
        <v>19</v>
      </c>
      <c r="K2994" s="4" t="s">
        <v>19</v>
      </c>
      <c r="L2994" s="4" t="s">
        <v>19</v>
      </c>
      <c r="M2994" s="4" t="s">
        <v>19</v>
      </c>
      <c r="N2994" s="4" t="b">
        <f>_xlfn.XLOOKUP(Table2[[#This Row],[Protein]],Table3[name],Table3[subloc_assigned],"")&lt;&gt;""</f>
        <v>0</v>
      </c>
      <c r="O2994" s="6" t="str" cm="1">
        <f t="array" ref="O2994">IF(Table2[[#This Row],[modeled?]]," "&amp;_xlfn.TEXTJOIN(" ",FALSE,_xlfn._xlws.FILTER(Table3[subloc_assigned],Table3[name]=Table2[[#This Row],[Protein]],""))&amp;" ","")</f>
        <v/>
      </c>
      <c r="P2994" s="6" t="b">
        <f>OR(ISNUMBER(FIND(" m ",Table2[[#This Row],[loc?]])),ISNUMBER(FIND(" mm ",Table2[[#This Row],[loc?]])))</f>
        <v>0</v>
      </c>
      <c r="Q2994" s="6" t="b">
        <f>AND(OR(ISNUMBER(FIND(" m ",Table2[[#This Row],[loc?]])),ISNUMBER(FIND(" mm ",Table2[[#This Row],[loc?]]))),SUBSTITUTE(SUBSTITUTE(Table2[[#This Row],[loc?]]," m ","")," mm ","")="")</f>
        <v>0</v>
      </c>
      <c r="R2994" s="36" cm="1">
        <f t="array" ref="R2994">AVERAGE(IF(Table2[[#This Row],[Min_aerobic_1]:[Min_aerobic_2]]="NA",0,Table2[[#This Row],[Min_aerobic_1]:[Min_aerobic_2]]))</f>
        <v>2.94866521258241E-6</v>
      </c>
    </row>
    <row r="2995" spans="1:18" x14ac:dyDescent="0.35">
      <c r="A2995" s="4" t="s">
        <v>8838</v>
      </c>
      <c r="B2995" s="4" t="s">
        <v>8839</v>
      </c>
      <c r="C2995" s="4" t="s">
        <v>8840</v>
      </c>
      <c r="D2995" s="6">
        <v>9.8587148687499108E-6</v>
      </c>
      <c r="E2995" s="6">
        <v>9.3377058983592296E-6</v>
      </c>
      <c r="F2995" s="6">
        <v>9.7764414270477004E-6</v>
      </c>
      <c r="G2995" s="6">
        <v>8.8228540069622405E-6</v>
      </c>
      <c r="H2995" s="6">
        <v>1.19650022376282E-5</v>
      </c>
      <c r="I2995" s="6">
        <v>1.05507693030441E-5</v>
      </c>
      <c r="J2995" s="6">
        <v>1.1919602326320601E-5</v>
      </c>
      <c r="K2995" s="6">
        <v>1.1214407187969399E-5</v>
      </c>
      <c r="L2995" s="6">
        <v>1.19526371435794E-5</v>
      </c>
      <c r="M2995" s="6">
        <v>1.10556340455318E-5</v>
      </c>
      <c r="N2995" s="4" t="b">
        <f>_xlfn.XLOOKUP(Table2[[#This Row],[Protein]],Table3[name],Table3[subloc_assigned],"")&lt;&gt;""</f>
        <v>0</v>
      </c>
      <c r="O2995" s="6" t="str" cm="1">
        <f t="array" ref="O2995">IF(Table2[[#This Row],[modeled?]]," "&amp;_xlfn.TEXTJOIN(" ",FALSE,_xlfn._xlws.FILTER(Table3[subloc_assigned],Table3[name]=Table2[[#This Row],[Protein]],""))&amp;" ","")</f>
        <v/>
      </c>
      <c r="P2995" s="6" t="b">
        <f>OR(ISNUMBER(FIND(" m ",Table2[[#This Row],[loc?]])),ISNUMBER(FIND(" mm ",Table2[[#This Row],[loc?]])))</f>
        <v>0</v>
      </c>
      <c r="Q2995" s="6" t="b">
        <f>AND(OR(ISNUMBER(FIND(" m ",Table2[[#This Row],[loc?]])),ISNUMBER(FIND(" mm ",Table2[[#This Row],[loc?]]))),SUBSTITUTE(SUBSTITUTE(Table2[[#This Row],[loc?]]," m ","")," mm ","")="")</f>
        <v>0</v>
      </c>
      <c r="R2995" s="36" cm="1">
        <f t="array" ref="R2995">AVERAGE(IF(Table2[[#This Row],[Min_aerobic_1]:[Min_aerobic_2]]="NA",0,Table2[[#This Row],[Min_aerobic_1]:[Min_aerobic_2]]))</f>
        <v>9.5982103835545702E-6</v>
      </c>
    </row>
    <row r="2996" spans="1:18" x14ac:dyDescent="0.35">
      <c r="A2996" s="4" t="s">
        <v>8841</v>
      </c>
      <c r="B2996" s="4" t="s">
        <v>8842</v>
      </c>
      <c r="C2996" s="4" t="s">
        <v>8843</v>
      </c>
      <c r="D2996" s="6">
        <v>1.8497142747738901E-5</v>
      </c>
      <c r="E2996" s="6">
        <v>1.44440951486675E-5</v>
      </c>
      <c r="F2996" s="6">
        <v>1.96950630138456E-5</v>
      </c>
      <c r="G2996" s="6">
        <v>1.96006924829608E-5</v>
      </c>
      <c r="H2996" s="6">
        <v>1.3265516459902901E-5</v>
      </c>
      <c r="I2996" s="6">
        <v>1.37455497810744E-5</v>
      </c>
      <c r="J2996" s="6">
        <v>1.37452829519708E-5</v>
      </c>
      <c r="K2996" s="6">
        <v>1.52084282615762E-5</v>
      </c>
      <c r="L2996" s="6">
        <v>1.6691463491974001E-5</v>
      </c>
      <c r="M2996" s="6">
        <v>1.6117564904319799E-5</v>
      </c>
      <c r="N2996" s="4" t="b">
        <f>_xlfn.XLOOKUP(Table2[[#This Row],[Protein]],Table3[name],Table3[subloc_assigned],"")&lt;&gt;""</f>
        <v>0</v>
      </c>
      <c r="O2996" s="6" t="str" cm="1">
        <f t="array" ref="O2996">IF(Table2[[#This Row],[modeled?]]," "&amp;_xlfn.TEXTJOIN(" ",FALSE,_xlfn._xlws.FILTER(Table3[subloc_assigned],Table3[name]=Table2[[#This Row],[Protein]],""))&amp;" ","")</f>
        <v/>
      </c>
      <c r="P2996" s="6" t="b">
        <f>OR(ISNUMBER(FIND(" m ",Table2[[#This Row],[loc?]])),ISNUMBER(FIND(" mm ",Table2[[#This Row],[loc?]])))</f>
        <v>0</v>
      </c>
      <c r="Q2996" s="6" t="b">
        <f>AND(OR(ISNUMBER(FIND(" m ",Table2[[#This Row],[loc?]])),ISNUMBER(FIND(" mm ",Table2[[#This Row],[loc?]]))),SUBSTITUTE(SUBSTITUTE(Table2[[#This Row],[loc?]]," m ","")," mm ","")="")</f>
        <v>0</v>
      </c>
      <c r="R2996" s="36" cm="1">
        <f t="array" ref="R2996">AVERAGE(IF(Table2[[#This Row],[Min_aerobic_1]:[Min_aerobic_2]]="NA",0,Table2[[#This Row],[Min_aerobic_1]:[Min_aerobic_2]]))</f>
        <v>1.64706189482032E-5</v>
      </c>
    </row>
    <row r="2997" spans="1:18" x14ac:dyDescent="0.35">
      <c r="A2997" s="4" t="s">
        <v>8844</v>
      </c>
      <c r="B2997" s="4" t="s">
        <v>8845</v>
      </c>
      <c r="C2997" s="4" t="s">
        <v>8846</v>
      </c>
      <c r="D2997" s="6">
        <v>1.0045893671906199E-5</v>
      </c>
      <c r="E2997" s="6">
        <v>9.7445040954574103E-6</v>
      </c>
      <c r="F2997" s="6">
        <v>1.07147967561968E-5</v>
      </c>
      <c r="G2997" s="6">
        <v>1.1624832279404001E-5</v>
      </c>
      <c r="H2997" s="6">
        <v>6.1417626466123697E-6</v>
      </c>
      <c r="I2997" s="6">
        <v>5.7795075104273898E-6</v>
      </c>
      <c r="J2997" s="6">
        <v>6.27442025356346E-6</v>
      </c>
      <c r="K2997" s="6">
        <v>5.6011851613139601E-6</v>
      </c>
      <c r="L2997" s="6">
        <v>6.4764640415863103E-6</v>
      </c>
      <c r="M2997" s="6">
        <v>6.7936075023229101E-6</v>
      </c>
      <c r="N2997" s="4" t="b">
        <f>_xlfn.XLOOKUP(Table2[[#This Row],[Protein]],Table3[name],Table3[subloc_assigned],"")&lt;&gt;""</f>
        <v>0</v>
      </c>
      <c r="O2997" s="6" t="str" cm="1">
        <f t="array" ref="O2997">IF(Table2[[#This Row],[modeled?]]," "&amp;_xlfn.TEXTJOIN(" ",FALSE,_xlfn._xlws.FILTER(Table3[subloc_assigned],Table3[name]=Table2[[#This Row],[Protein]],""))&amp;" ","")</f>
        <v/>
      </c>
      <c r="P2997" s="6" t="b">
        <f>OR(ISNUMBER(FIND(" m ",Table2[[#This Row],[loc?]])),ISNUMBER(FIND(" mm ",Table2[[#This Row],[loc?]])))</f>
        <v>0</v>
      </c>
      <c r="Q2997" s="6" t="b">
        <f>AND(OR(ISNUMBER(FIND(" m ",Table2[[#This Row],[loc?]])),ISNUMBER(FIND(" mm ",Table2[[#This Row],[loc?]]))),SUBSTITUTE(SUBSTITUTE(Table2[[#This Row],[loc?]]," m ","")," mm ","")="")</f>
        <v>0</v>
      </c>
      <c r="R2997" s="36" cm="1">
        <f t="array" ref="R2997">AVERAGE(IF(Table2[[#This Row],[Min_aerobic_1]:[Min_aerobic_2]]="NA",0,Table2[[#This Row],[Min_aerobic_1]:[Min_aerobic_2]]))</f>
        <v>9.8951988836818039E-6</v>
      </c>
    </row>
    <row r="2998" spans="1:18" x14ac:dyDescent="0.35">
      <c r="A2998" s="4" t="s">
        <v>8847</v>
      </c>
      <c r="B2998" s="4" t="s">
        <v>8848</v>
      </c>
      <c r="C2998" s="4" t="s">
        <v>8849</v>
      </c>
      <c r="D2998" s="6">
        <v>4.1075424258902602E-5</v>
      </c>
      <c r="E2998" s="6">
        <v>4.5678505135356502E-5</v>
      </c>
      <c r="F2998" s="6">
        <v>3.8896725546750103E-5</v>
      </c>
      <c r="G2998" s="6">
        <v>3.8295816830909699E-5</v>
      </c>
      <c r="H2998" s="6">
        <v>5.6213042988256603E-5</v>
      </c>
      <c r="I2998" s="6">
        <v>5.7564712185987897E-5</v>
      </c>
      <c r="J2998" s="6">
        <v>5.8312057553476199E-5</v>
      </c>
      <c r="K2998" s="6">
        <v>6.2487754876854601E-5</v>
      </c>
      <c r="L2998" s="6">
        <v>6.4593105216558701E-5</v>
      </c>
      <c r="M2998" s="6">
        <v>6.1604973476206697E-5</v>
      </c>
      <c r="N2998" s="4" t="b">
        <f>_xlfn.XLOOKUP(Table2[[#This Row],[Protein]],Table3[name],Table3[subloc_assigned],"")&lt;&gt;""</f>
        <v>0</v>
      </c>
      <c r="O2998" s="6" t="str" cm="1">
        <f t="array" ref="O2998">IF(Table2[[#This Row],[modeled?]]," "&amp;_xlfn.TEXTJOIN(" ",FALSE,_xlfn._xlws.FILTER(Table3[subloc_assigned],Table3[name]=Table2[[#This Row],[Protein]],""))&amp;" ","")</f>
        <v/>
      </c>
      <c r="P2998" s="6" t="b">
        <f>OR(ISNUMBER(FIND(" m ",Table2[[#This Row],[loc?]])),ISNUMBER(FIND(" mm ",Table2[[#This Row],[loc?]])))</f>
        <v>0</v>
      </c>
      <c r="Q2998" s="6" t="b">
        <f>AND(OR(ISNUMBER(FIND(" m ",Table2[[#This Row],[loc?]])),ISNUMBER(FIND(" mm ",Table2[[#This Row],[loc?]]))),SUBSTITUTE(SUBSTITUTE(Table2[[#This Row],[loc?]]," m ","")," mm ","")="")</f>
        <v>0</v>
      </c>
      <c r="R2998" s="36" cm="1">
        <f t="array" ref="R2998">AVERAGE(IF(Table2[[#This Row],[Min_aerobic_1]:[Min_aerobic_2]]="NA",0,Table2[[#This Row],[Min_aerobic_1]:[Min_aerobic_2]]))</f>
        <v>4.3376964697129552E-5</v>
      </c>
    </row>
    <row r="2999" spans="1:18" x14ac:dyDescent="0.35">
      <c r="A2999" s="4" t="s">
        <v>8850</v>
      </c>
      <c r="B2999" s="4" t="s">
        <v>8851</v>
      </c>
      <c r="C2999" s="4" t="s">
        <v>8852</v>
      </c>
      <c r="D2999" s="6">
        <v>1.8000009726587799E-6</v>
      </c>
      <c r="E2999" s="6">
        <v>1.55908705889671E-6</v>
      </c>
      <c r="F2999" s="6">
        <v>2.05019736994328E-6</v>
      </c>
      <c r="G2999" s="6">
        <v>1.9273963447189398E-6</v>
      </c>
      <c r="H2999" s="6">
        <v>5.6981989441179302E-6</v>
      </c>
      <c r="I2999" s="6">
        <v>5.7935728016666503E-6</v>
      </c>
      <c r="J2999" s="6">
        <v>5.9068082628181598E-6</v>
      </c>
      <c r="K2999" s="6">
        <v>6.32256242372608E-6</v>
      </c>
      <c r="L2999" s="6">
        <v>6.89688492478724E-6</v>
      </c>
      <c r="M2999" s="6">
        <v>7.0575742937225799E-6</v>
      </c>
      <c r="N2999" s="4" t="b">
        <f>_xlfn.XLOOKUP(Table2[[#This Row],[Protein]],Table3[name],Table3[subloc_assigned],"")&lt;&gt;""</f>
        <v>0</v>
      </c>
      <c r="O2999" s="6" t="str" cm="1">
        <f t="array" ref="O2999">IF(Table2[[#This Row],[modeled?]]," "&amp;_xlfn.TEXTJOIN(" ",FALSE,_xlfn._xlws.FILTER(Table3[subloc_assigned],Table3[name]=Table2[[#This Row],[Protein]],""))&amp;" ","")</f>
        <v/>
      </c>
      <c r="P2999" s="6" t="b">
        <f>OR(ISNUMBER(FIND(" m ",Table2[[#This Row],[loc?]])),ISNUMBER(FIND(" mm ",Table2[[#This Row],[loc?]])))</f>
        <v>0</v>
      </c>
      <c r="Q2999" s="6" t="b">
        <f>AND(OR(ISNUMBER(FIND(" m ",Table2[[#This Row],[loc?]])),ISNUMBER(FIND(" mm ",Table2[[#This Row],[loc?]]))),SUBSTITUTE(SUBSTITUTE(Table2[[#This Row],[loc?]]," m ","")," mm ","")="")</f>
        <v>0</v>
      </c>
      <c r="R2999" s="36" cm="1">
        <f t="array" ref="R2999">AVERAGE(IF(Table2[[#This Row],[Min_aerobic_1]:[Min_aerobic_2]]="NA",0,Table2[[#This Row],[Min_aerobic_1]:[Min_aerobic_2]]))</f>
        <v>1.6795440157777451E-6</v>
      </c>
    </row>
    <row r="3000" spans="1:18" x14ac:dyDescent="0.35">
      <c r="A3000" s="4" t="s">
        <v>8853</v>
      </c>
      <c r="B3000" s="4" t="s">
        <v>8854</v>
      </c>
      <c r="C3000" s="4" t="s">
        <v>8855</v>
      </c>
      <c r="D3000" s="4" t="s">
        <v>19</v>
      </c>
      <c r="E3000" s="4" t="s">
        <v>19</v>
      </c>
      <c r="F3000" s="4" t="s">
        <v>19</v>
      </c>
      <c r="G3000" s="4" t="s">
        <v>19</v>
      </c>
      <c r="H3000" s="6">
        <v>2.21541855040394E-6</v>
      </c>
      <c r="I3000" s="6">
        <v>2.3502503300983501E-6</v>
      </c>
      <c r="J3000" s="6">
        <v>2.0926451180733099E-6</v>
      </c>
      <c r="K3000" s="6">
        <v>2.70864176644886E-6</v>
      </c>
      <c r="L3000" s="6">
        <v>2.9003076091404999E-6</v>
      </c>
      <c r="M3000" s="6">
        <v>2.8529029873547901E-6</v>
      </c>
      <c r="N3000" s="4" t="b">
        <f>_xlfn.XLOOKUP(Table2[[#This Row],[Protein]],Table3[name],Table3[subloc_assigned],"")&lt;&gt;""</f>
        <v>0</v>
      </c>
      <c r="O3000" s="6" t="str" cm="1">
        <f t="array" ref="O3000">IF(Table2[[#This Row],[modeled?]]," "&amp;_xlfn.TEXTJOIN(" ",FALSE,_xlfn._xlws.FILTER(Table3[subloc_assigned],Table3[name]=Table2[[#This Row],[Protein]],""))&amp;" ","")</f>
        <v/>
      </c>
      <c r="P3000" s="6" t="b">
        <f>OR(ISNUMBER(FIND(" m ",Table2[[#This Row],[loc?]])),ISNUMBER(FIND(" mm ",Table2[[#This Row],[loc?]])))</f>
        <v>0</v>
      </c>
      <c r="Q3000" s="6" t="b">
        <f>AND(OR(ISNUMBER(FIND(" m ",Table2[[#This Row],[loc?]])),ISNUMBER(FIND(" mm ",Table2[[#This Row],[loc?]]))),SUBSTITUTE(SUBSTITUTE(Table2[[#This Row],[loc?]]," m ","")," mm ","")="")</f>
        <v>0</v>
      </c>
      <c r="R3000" s="36" cm="1">
        <f t="array" ref="R3000">AVERAGE(IF(Table2[[#This Row],[Min_aerobic_1]:[Min_aerobic_2]]="NA",0,Table2[[#This Row],[Min_aerobic_1]:[Min_aerobic_2]]))</f>
        <v>0</v>
      </c>
    </row>
    <row r="3001" spans="1:18" x14ac:dyDescent="0.35">
      <c r="A3001" s="4" t="s">
        <v>8856</v>
      </c>
      <c r="B3001" s="4" t="s">
        <v>8857</v>
      </c>
      <c r="C3001" s="4" t="s">
        <v>8858</v>
      </c>
      <c r="D3001" s="4">
        <v>1.18290329835387E-4</v>
      </c>
      <c r="E3001" s="4">
        <v>1.26798137885204E-4</v>
      </c>
      <c r="F3001" s="4">
        <v>1.4095042721137799E-4</v>
      </c>
      <c r="G3001" s="4">
        <v>1.4114800854238599E-4</v>
      </c>
      <c r="H3001" s="6">
        <v>6.9643382841182906E-5</v>
      </c>
      <c r="I3001" s="6">
        <v>7.0058416162791198E-5</v>
      </c>
      <c r="J3001" s="6">
        <v>7.12873513109434E-5</v>
      </c>
      <c r="K3001" s="6">
        <v>8.6763250300082102E-5</v>
      </c>
      <c r="L3001" s="6">
        <v>8.7520115803953601E-5</v>
      </c>
      <c r="M3001" s="6">
        <v>8.5238440168858596E-5</v>
      </c>
      <c r="N3001" s="4" t="b">
        <f>_xlfn.XLOOKUP(Table2[[#This Row],[Protein]],Table3[name],Table3[subloc_assigned],"")&lt;&gt;""</f>
        <v>0</v>
      </c>
      <c r="O3001" s="6" t="str" cm="1">
        <f t="array" ref="O3001">IF(Table2[[#This Row],[modeled?]]," "&amp;_xlfn.TEXTJOIN(" ",FALSE,_xlfn._xlws.FILTER(Table3[subloc_assigned],Table3[name]=Table2[[#This Row],[Protein]],""))&amp;" ","")</f>
        <v/>
      </c>
      <c r="P3001" s="6" t="b">
        <f>OR(ISNUMBER(FIND(" m ",Table2[[#This Row],[loc?]])),ISNUMBER(FIND(" mm ",Table2[[#This Row],[loc?]])))</f>
        <v>0</v>
      </c>
      <c r="Q3001" s="6" t="b">
        <f>AND(OR(ISNUMBER(FIND(" m ",Table2[[#This Row],[loc?]])),ISNUMBER(FIND(" mm ",Table2[[#This Row],[loc?]]))),SUBSTITUTE(SUBSTITUTE(Table2[[#This Row],[loc?]]," m ","")," mm ","")="")</f>
        <v>0</v>
      </c>
      <c r="R3001" s="36" cm="1">
        <f t="array" ref="R3001">AVERAGE(IF(Table2[[#This Row],[Min_aerobic_1]:[Min_aerobic_2]]="NA",0,Table2[[#This Row],[Min_aerobic_1]:[Min_aerobic_2]]))</f>
        <v>1.2254423386029551E-4</v>
      </c>
    </row>
    <row r="3002" spans="1:18" x14ac:dyDescent="0.35">
      <c r="A3002" s="4" t="s">
        <v>8859</v>
      </c>
      <c r="B3002" s="4" t="s">
        <v>8860</v>
      </c>
      <c r="C3002" s="4" t="s">
        <v>8861</v>
      </c>
      <c r="D3002" s="6">
        <v>9.1425748590509693E-6</v>
      </c>
      <c r="E3002" s="6">
        <v>8.5056535468916999E-6</v>
      </c>
      <c r="F3002" s="6">
        <v>1.0196020783334399E-5</v>
      </c>
      <c r="G3002" s="6">
        <v>9.6780515140612505E-6</v>
      </c>
      <c r="H3002" s="6">
        <v>1.03892697440286E-5</v>
      </c>
      <c r="I3002" s="6">
        <v>1.0985856503633401E-5</v>
      </c>
      <c r="J3002" s="6">
        <v>1.1306199791062E-5</v>
      </c>
      <c r="K3002" s="6">
        <v>1.06351277472112E-5</v>
      </c>
      <c r="L3002" s="6">
        <v>1.14279505817462E-5</v>
      </c>
      <c r="M3002" s="6">
        <v>1.0373517573851799E-5</v>
      </c>
      <c r="N3002" s="4" t="b">
        <f>_xlfn.XLOOKUP(Table2[[#This Row],[Protein]],Table3[name],Table3[subloc_assigned],"")&lt;&gt;""</f>
        <v>0</v>
      </c>
      <c r="O3002" s="6" t="str" cm="1">
        <f t="array" ref="O3002">IF(Table2[[#This Row],[modeled?]]," "&amp;_xlfn.TEXTJOIN(" ",FALSE,_xlfn._xlws.FILTER(Table3[subloc_assigned],Table3[name]=Table2[[#This Row],[Protein]],""))&amp;" ","")</f>
        <v/>
      </c>
      <c r="P3002" s="6" t="b">
        <f>OR(ISNUMBER(FIND(" m ",Table2[[#This Row],[loc?]])),ISNUMBER(FIND(" mm ",Table2[[#This Row],[loc?]])))</f>
        <v>0</v>
      </c>
      <c r="Q3002" s="6" t="b">
        <f>AND(OR(ISNUMBER(FIND(" m ",Table2[[#This Row],[loc?]])),ISNUMBER(FIND(" mm ",Table2[[#This Row],[loc?]]))),SUBSTITUTE(SUBSTITUTE(Table2[[#This Row],[loc?]]," m ","")," mm ","")="")</f>
        <v>0</v>
      </c>
      <c r="R3002" s="36" cm="1">
        <f t="array" ref="R3002">AVERAGE(IF(Table2[[#This Row],[Min_aerobic_1]:[Min_aerobic_2]]="NA",0,Table2[[#This Row],[Min_aerobic_1]:[Min_aerobic_2]]))</f>
        <v>8.8241142029713346E-6</v>
      </c>
    </row>
    <row r="3003" spans="1:18" x14ac:dyDescent="0.35">
      <c r="A3003" s="4" t="s">
        <v>8862</v>
      </c>
      <c r="B3003" s="4" t="s">
        <v>8863</v>
      </c>
      <c r="C3003" s="4" t="s">
        <v>8864</v>
      </c>
      <c r="D3003" s="6">
        <v>1.26342271597176E-6</v>
      </c>
      <c r="E3003" s="6">
        <v>1.38788947869896E-6</v>
      </c>
      <c r="F3003" s="6">
        <v>1.5600249553023E-6</v>
      </c>
      <c r="G3003" s="6">
        <v>1.49818007037936E-6</v>
      </c>
      <c r="H3003" s="4" t="s">
        <v>19</v>
      </c>
      <c r="I3003" s="4" t="s">
        <v>19</v>
      </c>
      <c r="J3003" s="4" t="s">
        <v>19</v>
      </c>
      <c r="K3003" s="4" t="s">
        <v>19</v>
      </c>
      <c r="L3003" s="4" t="s">
        <v>19</v>
      </c>
      <c r="M3003" s="4" t="s">
        <v>19</v>
      </c>
      <c r="N3003" s="4" t="b">
        <f>_xlfn.XLOOKUP(Table2[[#This Row],[Protein]],Table3[name],Table3[subloc_assigned],"")&lt;&gt;""</f>
        <v>0</v>
      </c>
      <c r="O3003" s="6" t="str" cm="1">
        <f t="array" ref="O3003">IF(Table2[[#This Row],[modeled?]]," "&amp;_xlfn.TEXTJOIN(" ",FALSE,_xlfn._xlws.FILTER(Table3[subloc_assigned],Table3[name]=Table2[[#This Row],[Protein]],""))&amp;" ","")</f>
        <v/>
      </c>
      <c r="P3003" s="6" t="b">
        <f>OR(ISNUMBER(FIND(" m ",Table2[[#This Row],[loc?]])),ISNUMBER(FIND(" mm ",Table2[[#This Row],[loc?]])))</f>
        <v>0</v>
      </c>
      <c r="Q3003" s="6" t="b">
        <f>AND(OR(ISNUMBER(FIND(" m ",Table2[[#This Row],[loc?]])),ISNUMBER(FIND(" mm ",Table2[[#This Row],[loc?]]))),SUBSTITUTE(SUBSTITUTE(Table2[[#This Row],[loc?]]," m ","")," mm ","")="")</f>
        <v>0</v>
      </c>
      <c r="R3003" s="36" cm="1">
        <f t="array" ref="R3003">AVERAGE(IF(Table2[[#This Row],[Min_aerobic_1]:[Min_aerobic_2]]="NA",0,Table2[[#This Row],[Min_aerobic_1]:[Min_aerobic_2]]))</f>
        <v>1.32565609733536E-6</v>
      </c>
    </row>
    <row r="3004" spans="1:18" x14ac:dyDescent="0.35">
      <c r="A3004" s="4" t="s">
        <v>8865</v>
      </c>
      <c r="B3004" s="4" t="s">
        <v>8866</v>
      </c>
      <c r="C3004" s="4" t="s">
        <v>8867</v>
      </c>
      <c r="D3004" s="6">
        <v>1.8973725256257E-5</v>
      </c>
      <c r="E3004" s="6">
        <v>1.8555310282038701E-5</v>
      </c>
      <c r="F3004" s="6">
        <v>1.3452244338807301E-5</v>
      </c>
      <c r="G3004" s="6">
        <v>1.47147908397396E-5</v>
      </c>
      <c r="H3004" s="6">
        <v>1.37729639259158E-5</v>
      </c>
      <c r="I3004" s="6">
        <v>2.16537613429692E-5</v>
      </c>
      <c r="J3004" s="6">
        <v>1.48261324572506E-5</v>
      </c>
      <c r="K3004" s="6">
        <v>1.3309326716098101E-5</v>
      </c>
      <c r="L3004" s="6">
        <v>1.32133117560162E-5</v>
      </c>
      <c r="M3004" s="6">
        <v>1.28685312802316E-5</v>
      </c>
      <c r="N3004" s="4" t="b">
        <f>_xlfn.XLOOKUP(Table2[[#This Row],[Protein]],Table3[name],Table3[subloc_assigned],"")&lt;&gt;""</f>
        <v>0</v>
      </c>
      <c r="O3004" s="6" t="str" cm="1">
        <f t="array" ref="O3004">IF(Table2[[#This Row],[modeled?]]," "&amp;_xlfn.TEXTJOIN(" ",FALSE,_xlfn._xlws.FILTER(Table3[subloc_assigned],Table3[name]=Table2[[#This Row],[Protein]],""))&amp;" ","")</f>
        <v/>
      </c>
      <c r="P3004" s="6" t="b">
        <f>OR(ISNUMBER(FIND(" m ",Table2[[#This Row],[loc?]])),ISNUMBER(FIND(" mm ",Table2[[#This Row],[loc?]])))</f>
        <v>0</v>
      </c>
      <c r="Q3004" s="6" t="b">
        <f>AND(OR(ISNUMBER(FIND(" m ",Table2[[#This Row],[loc?]])),ISNUMBER(FIND(" mm ",Table2[[#This Row],[loc?]]))),SUBSTITUTE(SUBSTITUTE(Table2[[#This Row],[loc?]]," m ","")," mm ","")="")</f>
        <v>0</v>
      </c>
      <c r="R3004" s="36" cm="1">
        <f t="array" ref="R3004">AVERAGE(IF(Table2[[#This Row],[Min_aerobic_1]:[Min_aerobic_2]]="NA",0,Table2[[#This Row],[Min_aerobic_1]:[Min_aerobic_2]]))</f>
        <v>1.8764517769147851E-5</v>
      </c>
    </row>
    <row r="3005" spans="1:18" x14ac:dyDescent="0.35">
      <c r="A3005" s="4" t="s">
        <v>8868</v>
      </c>
      <c r="B3005" s="4" t="s">
        <v>8869</v>
      </c>
      <c r="C3005" s="4" t="s">
        <v>8870</v>
      </c>
      <c r="D3005" s="4">
        <v>3.9293378177118201E-4</v>
      </c>
      <c r="E3005" s="4">
        <v>3.25728394796548E-4</v>
      </c>
      <c r="F3005" s="4">
        <v>4.0616950368461399E-4</v>
      </c>
      <c r="G3005" s="4">
        <v>4.02568025902269E-4</v>
      </c>
      <c r="H3005" s="4">
        <v>3.92045574833982E-4</v>
      </c>
      <c r="I3005" s="4">
        <v>4.0162220739772998E-4</v>
      </c>
      <c r="J3005" s="4">
        <v>3.9518779921357197E-4</v>
      </c>
      <c r="K3005" s="4">
        <v>4.0985438658042302E-4</v>
      </c>
      <c r="L3005" s="4">
        <v>4.2394937041069801E-4</v>
      </c>
      <c r="M3005" s="4">
        <v>4.3065834480300201E-4</v>
      </c>
      <c r="N3005" s="4" t="b">
        <f>_xlfn.XLOOKUP(Table2[[#This Row],[Protein]],Table3[name],Table3[subloc_assigned],"")&lt;&gt;""</f>
        <v>0</v>
      </c>
      <c r="O3005" s="6" t="str" cm="1">
        <f t="array" ref="O3005">IF(Table2[[#This Row],[modeled?]]," "&amp;_xlfn.TEXTJOIN(" ",FALSE,_xlfn._xlws.FILTER(Table3[subloc_assigned],Table3[name]=Table2[[#This Row],[Protein]],""))&amp;" ","")</f>
        <v/>
      </c>
      <c r="P3005" s="6" t="b">
        <f>OR(ISNUMBER(FIND(" m ",Table2[[#This Row],[loc?]])),ISNUMBER(FIND(" mm ",Table2[[#This Row],[loc?]])))</f>
        <v>0</v>
      </c>
      <c r="Q3005" s="6" t="b">
        <f>AND(OR(ISNUMBER(FIND(" m ",Table2[[#This Row],[loc?]])),ISNUMBER(FIND(" mm ",Table2[[#This Row],[loc?]]))),SUBSTITUTE(SUBSTITUTE(Table2[[#This Row],[loc?]]," m ","")," mm ","")="")</f>
        <v>0</v>
      </c>
      <c r="R3005" s="36" cm="1">
        <f t="array" ref="R3005">AVERAGE(IF(Table2[[#This Row],[Min_aerobic_1]:[Min_aerobic_2]]="NA",0,Table2[[#This Row],[Min_aerobic_1]:[Min_aerobic_2]]))</f>
        <v>3.5933108828386498E-4</v>
      </c>
    </row>
    <row r="3006" spans="1:18" x14ac:dyDescent="0.35">
      <c r="A3006" s="4" t="s">
        <v>8871</v>
      </c>
      <c r="B3006" s="4" t="s">
        <v>8872</v>
      </c>
      <c r="C3006" s="4" t="s">
        <v>8873</v>
      </c>
      <c r="D3006" s="4">
        <v>7.5342745850314299E-4</v>
      </c>
      <c r="E3006" s="4">
        <v>6.17585960178724E-4</v>
      </c>
      <c r="F3006" s="4">
        <v>2.4998255132941099E-4</v>
      </c>
      <c r="G3006" s="4">
        <v>2.6470565349443202E-4</v>
      </c>
      <c r="H3006" s="4">
        <v>8.9546221197896105E-4</v>
      </c>
      <c r="I3006" s="4">
        <v>8.7769119321993495E-4</v>
      </c>
      <c r="J3006" s="4">
        <v>8.8868925807180797E-4</v>
      </c>
      <c r="K3006" s="4">
        <v>2.9788347864750198E-4</v>
      </c>
      <c r="L3006" s="4">
        <v>2.9218838737110701E-4</v>
      </c>
      <c r="M3006" s="4">
        <v>2.9835534492790599E-4</v>
      </c>
      <c r="N3006" s="4" t="b">
        <f>_xlfn.XLOOKUP(Table2[[#This Row],[Protein]],Table3[name],Table3[subloc_assigned],"")&lt;&gt;""</f>
        <v>1</v>
      </c>
      <c r="O3006" s="6" t="str" cm="1">
        <f t="array" ref="O3006">IF(Table2[[#This Row],[modeled?]]," "&amp;_xlfn.TEXTJOIN(" ",FALSE,_xlfn._xlws.FILTER(Table3[subloc_assigned],Table3[name]=Table2[[#This Row],[Protein]],""))&amp;" ","")</f>
        <v xml:space="preserve"> m </v>
      </c>
      <c r="P3006" s="6" t="b">
        <f>OR(ISNUMBER(FIND(" m ",Table2[[#This Row],[loc?]])),ISNUMBER(FIND(" mm ",Table2[[#This Row],[loc?]])))</f>
        <v>1</v>
      </c>
      <c r="Q3006" s="6" t="b">
        <f>AND(OR(ISNUMBER(FIND(" m ",Table2[[#This Row],[loc?]])),ISNUMBER(FIND(" mm ",Table2[[#This Row],[loc?]]))),SUBSTITUTE(SUBSTITUTE(Table2[[#This Row],[loc?]]," m ","")," mm ","")="")</f>
        <v>1</v>
      </c>
      <c r="R3006" s="36" cm="1">
        <f t="array" ref="R3006">AVERAGE(IF(Table2[[#This Row],[Min_aerobic_1]:[Min_aerobic_2]]="NA",0,Table2[[#This Row],[Min_aerobic_1]:[Min_aerobic_2]]))</f>
        <v>6.8550670934093344E-4</v>
      </c>
    </row>
    <row r="3007" spans="1:18" x14ac:dyDescent="0.35">
      <c r="A3007" s="4" t="s">
        <v>8874</v>
      </c>
      <c r="B3007" s="4" t="s">
        <v>8875</v>
      </c>
      <c r="C3007" s="4" t="s">
        <v>8876</v>
      </c>
      <c r="D3007" s="6">
        <v>2.08527686910782E-7</v>
      </c>
      <c r="E3007" s="6">
        <v>1.7899235939947299E-7</v>
      </c>
      <c r="F3007" s="6">
        <v>2.3765127658771099E-7</v>
      </c>
      <c r="G3007" s="6">
        <v>2.4351021570597001E-7</v>
      </c>
      <c r="H3007" s="6">
        <v>1.9042792508235501E-7</v>
      </c>
      <c r="I3007" s="6">
        <v>1.7716653088436701E-7</v>
      </c>
      <c r="J3007" s="6">
        <v>2.12396287755319E-7</v>
      </c>
      <c r="K3007" s="6">
        <v>2.4663840398310701E-7</v>
      </c>
      <c r="L3007" s="6">
        <v>2.5630050608191801E-7</v>
      </c>
      <c r="M3007" s="6">
        <v>2.5887988010395502E-7</v>
      </c>
      <c r="N3007" s="4" t="b">
        <f>_xlfn.XLOOKUP(Table2[[#This Row],[Protein]],Table3[name],Table3[subloc_assigned],"")&lt;&gt;""</f>
        <v>0</v>
      </c>
      <c r="O3007" s="6" t="str" cm="1">
        <f t="array" ref="O3007">IF(Table2[[#This Row],[modeled?]]," "&amp;_xlfn.TEXTJOIN(" ",FALSE,_xlfn._xlws.FILTER(Table3[subloc_assigned],Table3[name]=Table2[[#This Row],[Protein]],""))&amp;" ","")</f>
        <v/>
      </c>
      <c r="P3007" s="6" t="b">
        <f>OR(ISNUMBER(FIND(" m ",Table2[[#This Row],[loc?]])),ISNUMBER(FIND(" mm ",Table2[[#This Row],[loc?]])))</f>
        <v>0</v>
      </c>
      <c r="Q3007" s="6" t="b">
        <f>AND(OR(ISNUMBER(FIND(" m ",Table2[[#This Row],[loc?]])),ISNUMBER(FIND(" mm ",Table2[[#This Row],[loc?]]))),SUBSTITUTE(SUBSTITUTE(Table2[[#This Row],[loc?]]," m ","")," mm ","")="")</f>
        <v>0</v>
      </c>
      <c r="R3007" s="36" cm="1">
        <f t="array" ref="R3007">AVERAGE(IF(Table2[[#This Row],[Min_aerobic_1]:[Min_aerobic_2]]="NA",0,Table2[[#This Row],[Min_aerobic_1]:[Min_aerobic_2]]))</f>
        <v>1.9376002315512751E-7</v>
      </c>
    </row>
    <row r="3008" spans="1:18" x14ac:dyDescent="0.35">
      <c r="A3008" s="4" t="s">
        <v>8877</v>
      </c>
      <c r="B3008" s="4" t="s">
        <v>8878</v>
      </c>
      <c r="C3008" s="4" t="s">
        <v>8879</v>
      </c>
      <c r="D3008" s="6">
        <v>8.8048219238937502E-6</v>
      </c>
      <c r="E3008" s="6">
        <v>8.4757654909666206E-6</v>
      </c>
      <c r="F3008" s="6">
        <v>1.0516145196811399E-5</v>
      </c>
      <c r="G3008" s="6">
        <v>9.7284976432031796E-6</v>
      </c>
      <c r="H3008" s="4" t="s">
        <v>19</v>
      </c>
      <c r="I3008" s="4" t="s">
        <v>19</v>
      </c>
      <c r="J3008" s="4" t="s">
        <v>19</v>
      </c>
      <c r="K3008" s="4" t="s">
        <v>19</v>
      </c>
      <c r="L3008" s="4" t="s">
        <v>19</v>
      </c>
      <c r="M3008" s="4" t="s">
        <v>19</v>
      </c>
      <c r="N3008" s="4" t="b">
        <f>_xlfn.XLOOKUP(Table2[[#This Row],[Protein]],Table3[name],Table3[subloc_assigned],"")&lt;&gt;""</f>
        <v>0</v>
      </c>
      <c r="O3008" s="6" t="str" cm="1">
        <f t="array" ref="O3008">IF(Table2[[#This Row],[modeled?]]," "&amp;_xlfn.TEXTJOIN(" ",FALSE,_xlfn._xlws.FILTER(Table3[subloc_assigned],Table3[name]=Table2[[#This Row],[Protein]],""))&amp;" ","")</f>
        <v/>
      </c>
      <c r="P3008" s="6" t="b">
        <f>OR(ISNUMBER(FIND(" m ",Table2[[#This Row],[loc?]])),ISNUMBER(FIND(" mm ",Table2[[#This Row],[loc?]])))</f>
        <v>0</v>
      </c>
      <c r="Q3008" s="6" t="b">
        <f>AND(OR(ISNUMBER(FIND(" m ",Table2[[#This Row],[loc?]])),ISNUMBER(FIND(" mm ",Table2[[#This Row],[loc?]]))),SUBSTITUTE(SUBSTITUTE(Table2[[#This Row],[loc?]]," m ","")," mm ","")="")</f>
        <v>0</v>
      </c>
      <c r="R3008" s="36" cm="1">
        <f t="array" ref="R3008">AVERAGE(IF(Table2[[#This Row],[Min_aerobic_1]:[Min_aerobic_2]]="NA",0,Table2[[#This Row],[Min_aerobic_1]:[Min_aerobic_2]]))</f>
        <v>8.6402937074301846E-6</v>
      </c>
    </row>
    <row r="3009" spans="1:18" x14ac:dyDescent="0.35">
      <c r="A3009" s="4" t="s">
        <v>8880</v>
      </c>
      <c r="B3009" s="4" t="s">
        <v>8881</v>
      </c>
      <c r="C3009" s="4" t="s">
        <v>8882</v>
      </c>
      <c r="D3009" s="6">
        <v>3.9504268812175798E-6</v>
      </c>
      <c r="E3009" s="6">
        <v>3.12510193491381E-6</v>
      </c>
      <c r="F3009" s="6">
        <v>3.8241442626039101E-6</v>
      </c>
      <c r="G3009" s="6">
        <v>3.8402389428182001E-6</v>
      </c>
      <c r="H3009" s="6">
        <v>3.86256945302637E-6</v>
      </c>
      <c r="I3009" s="6">
        <v>3.8895979745208504E-6</v>
      </c>
      <c r="J3009" s="6">
        <v>3.7573075231399399E-6</v>
      </c>
      <c r="K3009" s="6">
        <v>3.6161437531367702E-6</v>
      </c>
      <c r="L3009" s="6">
        <v>3.8818400872436102E-6</v>
      </c>
      <c r="M3009" s="6">
        <v>3.8992446486412802E-6</v>
      </c>
      <c r="N3009" s="4" t="b">
        <f>_xlfn.XLOOKUP(Table2[[#This Row],[Protein]],Table3[name],Table3[subloc_assigned],"")&lt;&gt;""</f>
        <v>0</v>
      </c>
      <c r="O3009" s="6" t="str" cm="1">
        <f t="array" ref="O3009">IF(Table2[[#This Row],[modeled?]]," "&amp;_xlfn.TEXTJOIN(" ",FALSE,_xlfn._xlws.FILTER(Table3[subloc_assigned],Table3[name]=Table2[[#This Row],[Protein]],""))&amp;" ","")</f>
        <v/>
      </c>
      <c r="P3009" s="6" t="b">
        <f>OR(ISNUMBER(FIND(" m ",Table2[[#This Row],[loc?]])),ISNUMBER(FIND(" mm ",Table2[[#This Row],[loc?]])))</f>
        <v>0</v>
      </c>
      <c r="Q3009" s="6" t="b">
        <f>AND(OR(ISNUMBER(FIND(" m ",Table2[[#This Row],[loc?]])),ISNUMBER(FIND(" mm ",Table2[[#This Row],[loc?]]))),SUBSTITUTE(SUBSTITUTE(Table2[[#This Row],[loc?]]," m ","")," mm ","")="")</f>
        <v>0</v>
      </c>
      <c r="R3009" s="36" cm="1">
        <f t="array" ref="R3009">AVERAGE(IF(Table2[[#This Row],[Min_aerobic_1]:[Min_aerobic_2]]="NA",0,Table2[[#This Row],[Min_aerobic_1]:[Min_aerobic_2]]))</f>
        <v>3.5377644080656949E-6</v>
      </c>
    </row>
    <row r="3010" spans="1:18" x14ac:dyDescent="0.35">
      <c r="A3010" s="4" t="s">
        <v>8883</v>
      </c>
      <c r="B3010" s="4" t="s">
        <v>8884</v>
      </c>
      <c r="C3010" s="4" t="s">
        <v>8885</v>
      </c>
      <c r="D3010" s="6">
        <v>8.6286642504576195E-6</v>
      </c>
      <c r="E3010" s="6">
        <v>9.2132346690464204E-6</v>
      </c>
      <c r="F3010" s="6">
        <v>9.2913459056229007E-6</v>
      </c>
      <c r="G3010" s="6">
        <v>9.4685868195852608E-6</v>
      </c>
      <c r="H3010" s="6">
        <v>3.6021551808060298E-6</v>
      </c>
      <c r="I3010" s="6">
        <v>3.5824443711191499E-6</v>
      </c>
      <c r="J3010" s="6">
        <v>3.79580263792484E-6</v>
      </c>
      <c r="K3010" s="6">
        <v>3.4558804930536901E-6</v>
      </c>
      <c r="L3010" s="6">
        <v>3.7609430750416998E-6</v>
      </c>
      <c r="M3010" s="6">
        <v>3.7797566201427102E-6</v>
      </c>
      <c r="N3010" s="4" t="b">
        <f>_xlfn.XLOOKUP(Table2[[#This Row],[Protein]],Table3[name],Table3[subloc_assigned],"")&lt;&gt;""</f>
        <v>0</v>
      </c>
      <c r="O3010" s="6" t="str" cm="1">
        <f t="array" ref="O3010">IF(Table2[[#This Row],[modeled?]]," "&amp;_xlfn.TEXTJOIN(" ",FALSE,_xlfn._xlws.FILTER(Table3[subloc_assigned],Table3[name]=Table2[[#This Row],[Protein]],""))&amp;" ","")</f>
        <v/>
      </c>
      <c r="P3010" s="6" t="b">
        <f>OR(ISNUMBER(FIND(" m ",Table2[[#This Row],[loc?]])),ISNUMBER(FIND(" mm ",Table2[[#This Row],[loc?]])))</f>
        <v>0</v>
      </c>
      <c r="Q3010" s="6" t="b">
        <f>AND(OR(ISNUMBER(FIND(" m ",Table2[[#This Row],[loc?]])),ISNUMBER(FIND(" mm ",Table2[[#This Row],[loc?]]))),SUBSTITUTE(SUBSTITUTE(Table2[[#This Row],[loc?]]," m ","")," mm ","")="")</f>
        <v>0</v>
      </c>
      <c r="R3010" s="36" cm="1">
        <f t="array" ref="R3010">AVERAGE(IF(Table2[[#This Row],[Min_aerobic_1]:[Min_aerobic_2]]="NA",0,Table2[[#This Row],[Min_aerobic_1]:[Min_aerobic_2]]))</f>
        <v>8.9209494597520199E-6</v>
      </c>
    </row>
    <row r="3011" spans="1:18" x14ac:dyDescent="0.35">
      <c r="A3011" s="4" t="s">
        <v>8886</v>
      </c>
      <c r="B3011" s="4" t="s">
        <v>8887</v>
      </c>
      <c r="C3011" s="4" t="s">
        <v>8887</v>
      </c>
      <c r="D3011" s="6">
        <v>2.46259173136154E-5</v>
      </c>
      <c r="E3011" s="6">
        <v>1.97407727563138E-5</v>
      </c>
      <c r="F3011" s="6">
        <v>3.4109811219736298E-5</v>
      </c>
      <c r="G3011" s="6">
        <v>3.1665115932082499E-5</v>
      </c>
      <c r="H3011" s="6">
        <v>1.8749296093235701E-5</v>
      </c>
      <c r="I3011" s="6">
        <v>1.86231049481524E-5</v>
      </c>
      <c r="J3011" s="6">
        <v>1.73530632237662E-5</v>
      </c>
      <c r="K3011" s="6">
        <v>1.91784277668043E-5</v>
      </c>
      <c r="L3011" s="6">
        <v>1.9709865626153199E-5</v>
      </c>
      <c r="M3011" s="6">
        <v>1.95822327960926E-5</v>
      </c>
      <c r="N3011" s="4" t="b">
        <f>_xlfn.XLOOKUP(Table2[[#This Row],[Protein]],Table3[name],Table3[subloc_assigned],"")&lt;&gt;""</f>
        <v>0</v>
      </c>
      <c r="O3011" s="6" t="str" cm="1">
        <f t="array" ref="O3011">IF(Table2[[#This Row],[modeled?]]," "&amp;_xlfn.TEXTJOIN(" ",FALSE,_xlfn._xlws.FILTER(Table3[subloc_assigned],Table3[name]=Table2[[#This Row],[Protein]],""))&amp;" ","")</f>
        <v/>
      </c>
      <c r="P3011" s="6" t="b">
        <f>OR(ISNUMBER(FIND(" m ",Table2[[#This Row],[loc?]])),ISNUMBER(FIND(" mm ",Table2[[#This Row],[loc?]])))</f>
        <v>0</v>
      </c>
      <c r="Q3011" s="6" t="b">
        <f>AND(OR(ISNUMBER(FIND(" m ",Table2[[#This Row],[loc?]])),ISNUMBER(FIND(" mm ",Table2[[#This Row],[loc?]]))),SUBSTITUTE(SUBSTITUTE(Table2[[#This Row],[loc?]]," m ","")," mm ","")="")</f>
        <v>0</v>
      </c>
      <c r="R3011" s="36" cm="1">
        <f t="array" ref="R3011">AVERAGE(IF(Table2[[#This Row],[Min_aerobic_1]:[Min_aerobic_2]]="NA",0,Table2[[#This Row],[Min_aerobic_1]:[Min_aerobic_2]]))</f>
        <v>2.21833450349646E-5</v>
      </c>
    </row>
    <row r="3012" spans="1:18" x14ac:dyDescent="0.35">
      <c r="A3012" s="4" t="s">
        <v>8888</v>
      </c>
      <c r="B3012" s="4" t="s">
        <v>8889</v>
      </c>
      <c r="C3012" s="4" t="s">
        <v>8890</v>
      </c>
      <c r="D3012" s="4" t="s">
        <v>19</v>
      </c>
      <c r="E3012" s="4" t="s">
        <v>19</v>
      </c>
      <c r="F3012" s="4" t="s">
        <v>19</v>
      </c>
      <c r="G3012" s="4" t="s">
        <v>19</v>
      </c>
      <c r="H3012" s="6">
        <v>1.2367635757911199E-6</v>
      </c>
      <c r="I3012" s="6">
        <v>1.2107663770197101E-6</v>
      </c>
      <c r="J3012" s="6">
        <v>1.20234197996014E-6</v>
      </c>
      <c r="K3012" s="6">
        <v>1.24297493132875E-6</v>
      </c>
      <c r="L3012" s="6">
        <v>1.3342128045705501E-6</v>
      </c>
      <c r="M3012" s="6">
        <v>1.2137589255459601E-6</v>
      </c>
      <c r="N3012" s="4" t="b">
        <f>_xlfn.XLOOKUP(Table2[[#This Row],[Protein]],Table3[name],Table3[subloc_assigned],"")&lt;&gt;""</f>
        <v>0</v>
      </c>
      <c r="O3012" s="6" t="str" cm="1">
        <f t="array" ref="O3012">IF(Table2[[#This Row],[modeled?]]," "&amp;_xlfn.TEXTJOIN(" ",FALSE,_xlfn._xlws.FILTER(Table3[subloc_assigned],Table3[name]=Table2[[#This Row],[Protein]],""))&amp;" ","")</f>
        <v/>
      </c>
      <c r="P3012" s="6" t="b">
        <f>OR(ISNUMBER(FIND(" m ",Table2[[#This Row],[loc?]])),ISNUMBER(FIND(" mm ",Table2[[#This Row],[loc?]])))</f>
        <v>0</v>
      </c>
      <c r="Q3012" s="6" t="b">
        <f>AND(OR(ISNUMBER(FIND(" m ",Table2[[#This Row],[loc?]])),ISNUMBER(FIND(" mm ",Table2[[#This Row],[loc?]]))),SUBSTITUTE(SUBSTITUTE(Table2[[#This Row],[loc?]]," m ","")," mm ","")="")</f>
        <v>0</v>
      </c>
      <c r="R3012" s="36" cm="1">
        <f t="array" ref="R3012">AVERAGE(IF(Table2[[#This Row],[Min_aerobic_1]:[Min_aerobic_2]]="NA",0,Table2[[#This Row],[Min_aerobic_1]:[Min_aerobic_2]]))</f>
        <v>0</v>
      </c>
    </row>
    <row r="3013" spans="1:18" x14ac:dyDescent="0.35">
      <c r="A3013" s="4" t="s">
        <v>8891</v>
      </c>
      <c r="B3013" s="4" t="s">
        <v>8892</v>
      </c>
      <c r="C3013" s="4" t="s">
        <v>8893</v>
      </c>
      <c r="D3013" s="6">
        <v>3.4962182923356002E-5</v>
      </c>
      <c r="E3013" s="6">
        <v>2.5973201639702501E-5</v>
      </c>
      <c r="F3013" s="6">
        <v>3.8930101446727797E-5</v>
      </c>
      <c r="G3013" s="6">
        <v>3.80598498818151E-5</v>
      </c>
      <c r="H3013" s="6">
        <v>2.81687482223824E-5</v>
      </c>
      <c r="I3013" s="6">
        <v>2.8529383385296299E-5</v>
      </c>
      <c r="J3013" s="6">
        <v>2.89323165884258E-5</v>
      </c>
      <c r="K3013" s="6">
        <v>3.0593319381516598E-5</v>
      </c>
      <c r="L3013" s="6">
        <v>3.2453944166579097E-5</v>
      </c>
      <c r="M3013" s="6">
        <v>3.2722404723301703E-5</v>
      </c>
      <c r="N3013" s="4" t="b">
        <f>_xlfn.XLOOKUP(Table2[[#This Row],[Protein]],Table3[name],Table3[subloc_assigned],"")&lt;&gt;""</f>
        <v>0</v>
      </c>
      <c r="O3013" s="6" t="str" cm="1">
        <f t="array" ref="O3013">IF(Table2[[#This Row],[modeled?]]," "&amp;_xlfn.TEXTJOIN(" ",FALSE,_xlfn._xlws.FILTER(Table3[subloc_assigned],Table3[name]=Table2[[#This Row],[Protein]],""))&amp;" ","")</f>
        <v/>
      </c>
      <c r="P3013" s="6" t="b">
        <f>OR(ISNUMBER(FIND(" m ",Table2[[#This Row],[loc?]])),ISNUMBER(FIND(" mm ",Table2[[#This Row],[loc?]])))</f>
        <v>0</v>
      </c>
      <c r="Q3013" s="6" t="b">
        <f>AND(OR(ISNUMBER(FIND(" m ",Table2[[#This Row],[loc?]])),ISNUMBER(FIND(" mm ",Table2[[#This Row],[loc?]]))),SUBSTITUTE(SUBSTITUTE(Table2[[#This Row],[loc?]]," m ","")," mm ","")="")</f>
        <v>0</v>
      </c>
      <c r="R3013" s="36" cm="1">
        <f t="array" ref="R3013">AVERAGE(IF(Table2[[#This Row],[Min_aerobic_1]:[Min_aerobic_2]]="NA",0,Table2[[#This Row],[Min_aerobic_1]:[Min_aerobic_2]]))</f>
        <v>3.0467692281529253E-5</v>
      </c>
    </row>
    <row r="3014" spans="1:18" x14ac:dyDescent="0.35">
      <c r="A3014" s="4" t="s">
        <v>8894</v>
      </c>
      <c r="B3014" s="4" t="s">
        <v>8895</v>
      </c>
      <c r="C3014" s="4" t="s">
        <v>8896</v>
      </c>
      <c r="D3014" s="6">
        <v>2.0840235750707899E-6</v>
      </c>
      <c r="E3014" s="6">
        <v>2.24524382145526E-6</v>
      </c>
      <c r="F3014" s="6">
        <v>2.0106195886193401E-6</v>
      </c>
      <c r="G3014" s="6">
        <v>2.1761928782053799E-6</v>
      </c>
      <c r="H3014" s="6">
        <v>5.0657986535310301E-7</v>
      </c>
      <c r="I3014" s="6">
        <v>5.2211524267044401E-7</v>
      </c>
      <c r="J3014" s="6">
        <v>5.8685466234274004E-7</v>
      </c>
      <c r="K3014" s="6">
        <v>6.7998613554694902E-7</v>
      </c>
      <c r="L3014" s="6">
        <v>7.6200071032781499E-7</v>
      </c>
      <c r="M3014" s="6">
        <v>7.6443966123560097E-7</v>
      </c>
      <c r="N3014" s="4" t="b">
        <f>_xlfn.XLOOKUP(Table2[[#This Row],[Protein]],Table3[name],Table3[subloc_assigned],"")&lt;&gt;""</f>
        <v>1</v>
      </c>
      <c r="O3014" s="6" t="str" cm="1">
        <f t="array" ref="O3014">IF(Table2[[#This Row],[modeled?]]," "&amp;_xlfn.TEXTJOIN(" ",FALSE,_xlfn._xlws.FILTER(Table3[subloc_assigned],Table3[name]=Table2[[#This Row],[Protein]],""))&amp;" ","")</f>
        <v xml:space="preserve"> c </v>
      </c>
      <c r="P3014" s="6" t="b">
        <f>OR(ISNUMBER(FIND(" m ",Table2[[#This Row],[loc?]])),ISNUMBER(FIND(" mm ",Table2[[#This Row],[loc?]])))</f>
        <v>0</v>
      </c>
      <c r="Q3014" s="6" t="b">
        <f>AND(OR(ISNUMBER(FIND(" m ",Table2[[#This Row],[loc?]])),ISNUMBER(FIND(" mm ",Table2[[#This Row],[loc?]]))),SUBSTITUTE(SUBSTITUTE(Table2[[#This Row],[loc?]]," m ","")," mm ","")="")</f>
        <v>0</v>
      </c>
      <c r="R3014" s="36" cm="1">
        <f t="array" ref="R3014">AVERAGE(IF(Table2[[#This Row],[Min_aerobic_1]:[Min_aerobic_2]]="NA",0,Table2[[#This Row],[Min_aerobic_1]:[Min_aerobic_2]]))</f>
        <v>2.164633698263025E-6</v>
      </c>
    </row>
    <row r="3015" spans="1:18" x14ac:dyDescent="0.35">
      <c r="A3015" s="4" t="s">
        <v>8897</v>
      </c>
      <c r="B3015" s="4" t="s">
        <v>8898</v>
      </c>
      <c r="C3015" s="4" t="s">
        <v>8898</v>
      </c>
      <c r="D3015" s="6">
        <v>3.3521971043795199E-7</v>
      </c>
      <c r="E3015" s="6">
        <v>2.90297313061891E-7</v>
      </c>
      <c r="F3015" s="6">
        <v>2.7369954315641999E-7</v>
      </c>
      <c r="G3015" s="6">
        <v>2.7377782420204701E-7</v>
      </c>
      <c r="H3015" s="4" t="s">
        <v>19</v>
      </c>
      <c r="I3015" s="4" t="s">
        <v>19</v>
      </c>
      <c r="J3015" s="4" t="s">
        <v>19</v>
      </c>
      <c r="K3015" s="4" t="s">
        <v>19</v>
      </c>
      <c r="L3015" s="4" t="s">
        <v>19</v>
      </c>
      <c r="M3015" s="4" t="s">
        <v>19</v>
      </c>
      <c r="N3015" s="4" t="b">
        <f>_xlfn.XLOOKUP(Table2[[#This Row],[Protein]],Table3[name],Table3[subloc_assigned],"")&lt;&gt;""</f>
        <v>0</v>
      </c>
      <c r="O3015" s="6" t="str" cm="1">
        <f t="array" ref="O3015">IF(Table2[[#This Row],[modeled?]]," "&amp;_xlfn.TEXTJOIN(" ",FALSE,_xlfn._xlws.FILTER(Table3[subloc_assigned],Table3[name]=Table2[[#This Row],[Protein]],""))&amp;" ","")</f>
        <v/>
      </c>
      <c r="P3015" s="6" t="b">
        <f>OR(ISNUMBER(FIND(" m ",Table2[[#This Row],[loc?]])),ISNUMBER(FIND(" mm ",Table2[[#This Row],[loc?]])))</f>
        <v>0</v>
      </c>
      <c r="Q3015" s="6" t="b">
        <f>AND(OR(ISNUMBER(FIND(" m ",Table2[[#This Row],[loc?]])),ISNUMBER(FIND(" mm ",Table2[[#This Row],[loc?]]))),SUBSTITUTE(SUBSTITUTE(Table2[[#This Row],[loc?]]," m ","")," mm ","")="")</f>
        <v>0</v>
      </c>
      <c r="R3015" s="36" cm="1">
        <f t="array" ref="R3015">AVERAGE(IF(Table2[[#This Row],[Min_aerobic_1]:[Min_aerobic_2]]="NA",0,Table2[[#This Row],[Min_aerobic_1]:[Min_aerobic_2]]))</f>
        <v>3.1275851174992152E-7</v>
      </c>
    </row>
    <row r="3016" spans="1:18" x14ac:dyDescent="0.35">
      <c r="A3016" s="4" t="s">
        <v>8899</v>
      </c>
      <c r="B3016" s="4" t="s">
        <v>8900</v>
      </c>
      <c r="C3016" s="4" t="s">
        <v>8901</v>
      </c>
      <c r="D3016" s="6">
        <v>2.6751702417555599E-6</v>
      </c>
      <c r="E3016" s="6">
        <v>3.09458756148824E-6</v>
      </c>
      <c r="F3016" s="6">
        <v>3.1100842557808998E-6</v>
      </c>
      <c r="G3016" s="6">
        <v>3.2774472866717699E-6</v>
      </c>
      <c r="H3016" s="6">
        <v>3.71032472037998E-6</v>
      </c>
      <c r="I3016" s="6">
        <v>3.74634230323192E-6</v>
      </c>
      <c r="J3016" s="6">
        <v>3.7189112998349099E-6</v>
      </c>
      <c r="K3016" s="6">
        <v>3.9249376485946303E-6</v>
      </c>
      <c r="L3016" s="6">
        <v>4.1469284578853903E-6</v>
      </c>
      <c r="M3016" s="6">
        <v>4.1092115558948497E-6</v>
      </c>
      <c r="N3016" s="4" t="b">
        <f>_xlfn.XLOOKUP(Table2[[#This Row],[Protein]],Table3[name],Table3[subloc_assigned],"")&lt;&gt;""</f>
        <v>0</v>
      </c>
      <c r="O3016" s="6" t="str" cm="1">
        <f t="array" ref="O3016">IF(Table2[[#This Row],[modeled?]]," "&amp;_xlfn.TEXTJOIN(" ",FALSE,_xlfn._xlws.FILTER(Table3[subloc_assigned],Table3[name]=Table2[[#This Row],[Protein]],""))&amp;" ","")</f>
        <v/>
      </c>
      <c r="P3016" s="6" t="b">
        <f>OR(ISNUMBER(FIND(" m ",Table2[[#This Row],[loc?]])),ISNUMBER(FIND(" mm ",Table2[[#This Row],[loc?]])))</f>
        <v>0</v>
      </c>
      <c r="Q3016" s="6" t="b">
        <f>AND(OR(ISNUMBER(FIND(" m ",Table2[[#This Row],[loc?]])),ISNUMBER(FIND(" mm ",Table2[[#This Row],[loc?]]))),SUBSTITUTE(SUBSTITUTE(Table2[[#This Row],[loc?]]," m ","")," mm ","")="")</f>
        <v>0</v>
      </c>
      <c r="R3016" s="36" cm="1">
        <f t="array" ref="R3016">AVERAGE(IF(Table2[[#This Row],[Min_aerobic_1]:[Min_aerobic_2]]="NA",0,Table2[[#This Row],[Min_aerobic_1]:[Min_aerobic_2]]))</f>
        <v>2.8848789016218998E-6</v>
      </c>
    </row>
    <row r="3017" spans="1:18" x14ac:dyDescent="0.35">
      <c r="A3017" s="4" t="s">
        <v>8902</v>
      </c>
      <c r="B3017" s="4" t="s">
        <v>8903</v>
      </c>
      <c r="C3017" s="4" t="s">
        <v>8903</v>
      </c>
      <c r="D3017" s="4" t="s">
        <v>19</v>
      </c>
      <c r="E3017" s="4" t="s">
        <v>19</v>
      </c>
      <c r="F3017" s="4" t="s">
        <v>19</v>
      </c>
      <c r="G3017" s="4" t="s">
        <v>19</v>
      </c>
      <c r="H3017" s="6">
        <v>7.3890209827443302E-6</v>
      </c>
      <c r="I3017" s="6">
        <v>7.7496482629806493E-6</v>
      </c>
      <c r="J3017" s="6">
        <v>7.2646274623300199E-6</v>
      </c>
      <c r="K3017" s="6">
        <v>7.4562947777790697E-6</v>
      </c>
      <c r="L3017" s="6">
        <v>8.7628585913134096E-6</v>
      </c>
      <c r="M3017" s="6">
        <v>7.8175813749631704E-6</v>
      </c>
      <c r="N3017" s="4" t="b">
        <f>_xlfn.XLOOKUP(Table2[[#This Row],[Protein]],Table3[name],Table3[subloc_assigned],"")&lt;&gt;""</f>
        <v>0</v>
      </c>
      <c r="O3017" s="6" t="str" cm="1">
        <f t="array" ref="O3017">IF(Table2[[#This Row],[modeled?]]," "&amp;_xlfn.TEXTJOIN(" ",FALSE,_xlfn._xlws.FILTER(Table3[subloc_assigned],Table3[name]=Table2[[#This Row],[Protein]],""))&amp;" ","")</f>
        <v/>
      </c>
      <c r="P3017" s="6" t="b">
        <f>OR(ISNUMBER(FIND(" m ",Table2[[#This Row],[loc?]])),ISNUMBER(FIND(" mm ",Table2[[#This Row],[loc?]])))</f>
        <v>0</v>
      </c>
      <c r="Q3017" s="6" t="b">
        <f>AND(OR(ISNUMBER(FIND(" m ",Table2[[#This Row],[loc?]])),ISNUMBER(FIND(" mm ",Table2[[#This Row],[loc?]]))),SUBSTITUTE(SUBSTITUTE(Table2[[#This Row],[loc?]]," m ","")," mm ","")="")</f>
        <v>0</v>
      </c>
      <c r="R3017" s="36" cm="1">
        <f t="array" ref="R3017">AVERAGE(IF(Table2[[#This Row],[Min_aerobic_1]:[Min_aerobic_2]]="NA",0,Table2[[#This Row],[Min_aerobic_1]:[Min_aerobic_2]]))</f>
        <v>0</v>
      </c>
    </row>
    <row r="3018" spans="1:18" x14ac:dyDescent="0.35">
      <c r="A3018" s="4" t="s">
        <v>8904</v>
      </c>
      <c r="B3018" s="4" t="s">
        <v>8905</v>
      </c>
      <c r="C3018" s="4" t="s">
        <v>8906</v>
      </c>
      <c r="D3018" s="6">
        <v>8.5831530468246698E-7</v>
      </c>
      <c r="E3018" s="6">
        <v>6.7354096449847702E-7</v>
      </c>
      <c r="F3018" s="6">
        <v>8.7652537686988E-7</v>
      </c>
      <c r="G3018" s="6">
        <v>8.8407038274792296E-7</v>
      </c>
      <c r="H3018" s="6">
        <v>5.9427931577955301E-7</v>
      </c>
      <c r="I3018" s="6">
        <v>6.1887913793607002E-7</v>
      </c>
      <c r="J3018" s="6">
        <v>6.3165422934095205E-7</v>
      </c>
      <c r="K3018" s="6">
        <v>6.3372325415493697E-7</v>
      </c>
      <c r="L3018" s="6">
        <v>6.6844677583918898E-7</v>
      </c>
      <c r="M3018" s="6">
        <v>6.5339665619360305E-7</v>
      </c>
      <c r="N3018" s="4" t="b">
        <f>_xlfn.XLOOKUP(Table2[[#This Row],[Protein]],Table3[name],Table3[subloc_assigned],"")&lt;&gt;""</f>
        <v>0</v>
      </c>
      <c r="O3018" s="6" t="str" cm="1">
        <f t="array" ref="O3018">IF(Table2[[#This Row],[modeled?]]," "&amp;_xlfn.TEXTJOIN(" ",FALSE,_xlfn._xlws.FILTER(Table3[subloc_assigned],Table3[name]=Table2[[#This Row],[Protein]],""))&amp;" ","")</f>
        <v/>
      </c>
      <c r="P3018" s="6" t="b">
        <f>OR(ISNUMBER(FIND(" m ",Table2[[#This Row],[loc?]])),ISNUMBER(FIND(" mm ",Table2[[#This Row],[loc?]])))</f>
        <v>0</v>
      </c>
      <c r="Q3018" s="6" t="b">
        <f>AND(OR(ISNUMBER(FIND(" m ",Table2[[#This Row],[loc?]])),ISNUMBER(FIND(" mm ",Table2[[#This Row],[loc?]]))),SUBSTITUTE(SUBSTITUTE(Table2[[#This Row],[loc?]]," m ","")," mm ","")="")</f>
        <v>0</v>
      </c>
      <c r="R3018" s="36" cm="1">
        <f t="array" ref="R3018">AVERAGE(IF(Table2[[#This Row],[Min_aerobic_1]:[Min_aerobic_2]]="NA",0,Table2[[#This Row],[Min_aerobic_1]:[Min_aerobic_2]]))</f>
        <v>7.65928134590472E-7</v>
      </c>
    </row>
    <row r="3019" spans="1:18" x14ac:dyDescent="0.35">
      <c r="A3019" s="4" t="s">
        <v>8907</v>
      </c>
      <c r="B3019" s="4" t="s">
        <v>8908</v>
      </c>
      <c r="C3019" s="4" t="s">
        <v>8908</v>
      </c>
      <c r="D3019" s="4">
        <v>1.21986868411537E-4</v>
      </c>
      <c r="E3019" s="4">
        <v>1.6049257061604501E-4</v>
      </c>
      <c r="F3019" s="4">
        <v>1.00742336584727E-4</v>
      </c>
      <c r="G3019" s="4">
        <v>1.0829380833886601E-4</v>
      </c>
      <c r="H3019" s="6">
        <v>6.1910446520943005E-5</v>
      </c>
      <c r="I3019" s="6">
        <v>6.5794818480685395E-5</v>
      </c>
      <c r="J3019" s="6">
        <v>6.6912795218847002E-5</v>
      </c>
      <c r="K3019" s="6">
        <v>6.1947547664977396E-5</v>
      </c>
      <c r="L3019" s="6">
        <v>6.7953566480000906E-5</v>
      </c>
      <c r="M3019" s="6">
        <v>6.6896699597808902E-5</v>
      </c>
      <c r="N3019" s="4" t="b">
        <f>_xlfn.XLOOKUP(Table2[[#This Row],[Protein]],Table3[name],Table3[subloc_assigned],"")&lt;&gt;""</f>
        <v>0</v>
      </c>
      <c r="O3019" s="6" t="str" cm="1">
        <f t="array" ref="O3019">IF(Table2[[#This Row],[modeled?]]," "&amp;_xlfn.TEXTJOIN(" ",FALSE,_xlfn._xlws.FILTER(Table3[subloc_assigned],Table3[name]=Table2[[#This Row],[Protein]],""))&amp;" ","")</f>
        <v/>
      </c>
      <c r="P3019" s="6" t="b">
        <f>OR(ISNUMBER(FIND(" m ",Table2[[#This Row],[loc?]])),ISNUMBER(FIND(" mm ",Table2[[#This Row],[loc?]])))</f>
        <v>0</v>
      </c>
      <c r="Q3019" s="6" t="b">
        <f>AND(OR(ISNUMBER(FIND(" m ",Table2[[#This Row],[loc?]])),ISNUMBER(FIND(" mm ",Table2[[#This Row],[loc?]]))),SUBSTITUTE(SUBSTITUTE(Table2[[#This Row],[loc?]]," m ","")," mm ","")="")</f>
        <v>0</v>
      </c>
      <c r="R3019" s="36" cm="1">
        <f t="array" ref="R3019">AVERAGE(IF(Table2[[#This Row],[Min_aerobic_1]:[Min_aerobic_2]]="NA",0,Table2[[#This Row],[Min_aerobic_1]:[Min_aerobic_2]]))</f>
        <v>1.41239719513791E-4</v>
      </c>
    </row>
    <row r="3020" spans="1:18" x14ac:dyDescent="0.35">
      <c r="A3020" s="4" t="s">
        <v>8909</v>
      </c>
      <c r="B3020" s="4" t="s">
        <v>8910</v>
      </c>
      <c r="C3020" s="4" t="s">
        <v>8911</v>
      </c>
      <c r="D3020" s="4">
        <v>2.1903896171854501E-4</v>
      </c>
      <c r="E3020" s="4">
        <v>2.62352281290945E-4</v>
      </c>
      <c r="F3020" s="4">
        <v>2.36821588146324E-4</v>
      </c>
      <c r="G3020" s="4">
        <v>2.2881084934107601E-4</v>
      </c>
      <c r="H3020" s="4">
        <v>1.5209725234481799E-4</v>
      </c>
      <c r="I3020" s="4">
        <v>1.60053643833424E-4</v>
      </c>
      <c r="J3020" s="4">
        <v>1.6039444822767E-4</v>
      </c>
      <c r="K3020" s="4">
        <v>1.4126962936710801E-4</v>
      </c>
      <c r="L3020" s="4">
        <v>1.5237604754572099E-4</v>
      </c>
      <c r="M3020" s="4">
        <v>1.4994284412914101E-4</v>
      </c>
      <c r="N3020" s="4" t="b">
        <f>_xlfn.XLOOKUP(Table2[[#This Row],[Protein]],Table3[name],Table3[subloc_assigned],"")&lt;&gt;""</f>
        <v>1</v>
      </c>
      <c r="O3020" s="6" t="str" cm="1">
        <f t="array" ref="O3020">IF(Table2[[#This Row],[modeled?]]," "&amp;_xlfn.TEXTJOIN(" ",FALSE,_xlfn._xlws.FILTER(Table3[subloc_assigned],Table3[name]=Table2[[#This Row],[Protein]],""))&amp;" ","")</f>
        <v xml:space="preserve"> c </v>
      </c>
      <c r="P3020" s="6" t="b">
        <f>OR(ISNUMBER(FIND(" m ",Table2[[#This Row],[loc?]])),ISNUMBER(FIND(" mm ",Table2[[#This Row],[loc?]])))</f>
        <v>0</v>
      </c>
      <c r="Q3020" s="6" t="b">
        <f>AND(OR(ISNUMBER(FIND(" m ",Table2[[#This Row],[loc?]])),ISNUMBER(FIND(" mm ",Table2[[#This Row],[loc?]]))),SUBSTITUTE(SUBSTITUTE(Table2[[#This Row],[loc?]]," m ","")," mm ","")="")</f>
        <v>0</v>
      </c>
      <c r="R3020" s="36" cm="1">
        <f t="array" ref="R3020">AVERAGE(IF(Table2[[#This Row],[Min_aerobic_1]:[Min_aerobic_2]]="NA",0,Table2[[#This Row],[Min_aerobic_1]:[Min_aerobic_2]]))</f>
        <v>2.4069562150474499E-4</v>
      </c>
    </row>
    <row r="3021" spans="1:18" x14ac:dyDescent="0.35">
      <c r="A3021" s="4" t="s">
        <v>8912</v>
      </c>
      <c r="B3021" s="4" t="s">
        <v>8913</v>
      </c>
      <c r="C3021" s="4" t="s">
        <v>8914</v>
      </c>
      <c r="D3021" s="6">
        <v>2.0392715501567802E-5</v>
      </c>
      <c r="E3021" s="6">
        <v>1.74246103965197E-5</v>
      </c>
      <c r="F3021" s="6">
        <v>2.2235937096955101E-5</v>
      </c>
      <c r="G3021" s="6">
        <v>2.24029738835523E-5</v>
      </c>
      <c r="H3021" s="6">
        <v>2.7886648276088502E-5</v>
      </c>
      <c r="I3021" s="6">
        <v>2.7261319154910001E-5</v>
      </c>
      <c r="J3021" s="6">
        <v>2.85848548843035E-5</v>
      </c>
      <c r="K3021" s="6">
        <v>3.1769984655160901E-5</v>
      </c>
      <c r="L3021" s="6">
        <v>3.2714349600633503E-5</v>
      </c>
      <c r="M3021" s="6">
        <v>3.06682122649747E-5</v>
      </c>
      <c r="N3021" s="4" t="b">
        <f>_xlfn.XLOOKUP(Table2[[#This Row],[Protein]],Table3[name],Table3[subloc_assigned],"")&lt;&gt;""</f>
        <v>0</v>
      </c>
      <c r="O3021" s="6" t="str" cm="1">
        <f t="array" ref="O3021">IF(Table2[[#This Row],[modeled?]]," "&amp;_xlfn.TEXTJOIN(" ",FALSE,_xlfn._xlws.FILTER(Table3[subloc_assigned],Table3[name]=Table2[[#This Row],[Protein]],""))&amp;" ","")</f>
        <v/>
      </c>
      <c r="P3021" s="6" t="b">
        <f>OR(ISNUMBER(FIND(" m ",Table2[[#This Row],[loc?]])),ISNUMBER(FIND(" mm ",Table2[[#This Row],[loc?]])))</f>
        <v>0</v>
      </c>
      <c r="Q3021" s="6" t="b">
        <f>AND(OR(ISNUMBER(FIND(" m ",Table2[[#This Row],[loc?]])),ISNUMBER(FIND(" mm ",Table2[[#This Row],[loc?]]))),SUBSTITUTE(SUBSTITUTE(Table2[[#This Row],[loc?]]," m ","")," mm ","")="")</f>
        <v>0</v>
      </c>
      <c r="R3021" s="36" cm="1">
        <f t="array" ref="R3021">AVERAGE(IF(Table2[[#This Row],[Min_aerobic_1]:[Min_aerobic_2]]="NA",0,Table2[[#This Row],[Min_aerobic_1]:[Min_aerobic_2]]))</f>
        <v>1.8908662949043751E-5</v>
      </c>
    </row>
    <row r="3022" spans="1:18" x14ac:dyDescent="0.35">
      <c r="A3022" s="4" t="s">
        <v>8915</v>
      </c>
      <c r="B3022" s="4" t="s">
        <v>8916</v>
      </c>
      <c r="C3022" s="4" t="s">
        <v>8917</v>
      </c>
      <c r="D3022" s="6">
        <v>4.2879680317857402E-5</v>
      </c>
      <c r="E3022" s="6">
        <v>3.8297732791719201E-5</v>
      </c>
      <c r="F3022" s="6">
        <v>4.5285800797558003E-5</v>
      </c>
      <c r="G3022" s="6">
        <v>4.4977105078534402E-5</v>
      </c>
      <c r="H3022" s="6">
        <v>4.5085562758429801E-5</v>
      </c>
      <c r="I3022" s="6">
        <v>4.50963071746456E-5</v>
      </c>
      <c r="J3022" s="6">
        <v>4.7249504479273501E-5</v>
      </c>
      <c r="K3022" s="6">
        <v>5.14310472626772E-5</v>
      </c>
      <c r="L3022" s="6">
        <v>5.8218481137530198E-5</v>
      </c>
      <c r="M3022" s="6">
        <v>5.4822091174008601E-5</v>
      </c>
      <c r="N3022" s="4" t="b">
        <f>_xlfn.XLOOKUP(Table2[[#This Row],[Protein]],Table3[name],Table3[subloc_assigned],"")&lt;&gt;""</f>
        <v>0</v>
      </c>
      <c r="O3022" s="6" t="str" cm="1">
        <f t="array" ref="O3022">IF(Table2[[#This Row],[modeled?]]," "&amp;_xlfn.TEXTJOIN(" ",FALSE,_xlfn._xlws.FILTER(Table3[subloc_assigned],Table3[name]=Table2[[#This Row],[Protein]],""))&amp;" ","")</f>
        <v/>
      </c>
      <c r="P3022" s="6" t="b">
        <f>OR(ISNUMBER(FIND(" m ",Table2[[#This Row],[loc?]])),ISNUMBER(FIND(" mm ",Table2[[#This Row],[loc?]])))</f>
        <v>0</v>
      </c>
      <c r="Q3022" s="6" t="b">
        <f>AND(OR(ISNUMBER(FIND(" m ",Table2[[#This Row],[loc?]])),ISNUMBER(FIND(" mm ",Table2[[#This Row],[loc?]]))),SUBSTITUTE(SUBSTITUTE(Table2[[#This Row],[loc?]]," m ","")," mm ","")="")</f>
        <v>0</v>
      </c>
      <c r="R3022" s="36" cm="1">
        <f t="array" ref="R3022">AVERAGE(IF(Table2[[#This Row],[Min_aerobic_1]:[Min_aerobic_2]]="NA",0,Table2[[#This Row],[Min_aerobic_1]:[Min_aerobic_2]]))</f>
        <v>4.0588706554788301E-5</v>
      </c>
    </row>
    <row r="3023" spans="1:18" x14ac:dyDescent="0.35">
      <c r="A3023" s="4" t="s">
        <v>8918</v>
      </c>
      <c r="B3023" s="4" t="s">
        <v>8919</v>
      </c>
      <c r="C3023" s="4" t="s">
        <v>8920</v>
      </c>
      <c r="D3023" s="6">
        <v>2.2620453209529899E-5</v>
      </c>
      <c r="E3023" s="6">
        <v>2.0813708494602002E-5</v>
      </c>
      <c r="F3023" s="6">
        <v>2.0787959144795599E-5</v>
      </c>
      <c r="G3023" s="6">
        <v>2.0230384273854302E-5</v>
      </c>
      <c r="H3023" s="6">
        <v>2.4887137402828099E-5</v>
      </c>
      <c r="I3023" s="6">
        <v>2.52614017193886E-5</v>
      </c>
      <c r="J3023" s="6">
        <v>2.5589362910095999E-5</v>
      </c>
      <c r="K3023" s="6">
        <v>2.12425544888979E-5</v>
      </c>
      <c r="L3023" s="6">
        <v>2.26344227097119E-5</v>
      </c>
      <c r="M3023" s="6">
        <v>2.29660815957929E-5</v>
      </c>
      <c r="N3023" s="4" t="b">
        <f>_xlfn.XLOOKUP(Table2[[#This Row],[Protein]],Table3[name],Table3[subloc_assigned],"")&lt;&gt;""</f>
        <v>0</v>
      </c>
      <c r="O3023" s="6" t="str" cm="1">
        <f t="array" ref="O3023">IF(Table2[[#This Row],[modeled?]]," "&amp;_xlfn.TEXTJOIN(" ",FALSE,_xlfn._xlws.FILTER(Table3[subloc_assigned],Table3[name]=Table2[[#This Row],[Protein]],""))&amp;" ","")</f>
        <v/>
      </c>
      <c r="P3023" s="6" t="b">
        <f>OR(ISNUMBER(FIND(" m ",Table2[[#This Row],[loc?]])),ISNUMBER(FIND(" mm ",Table2[[#This Row],[loc?]])))</f>
        <v>0</v>
      </c>
      <c r="Q3023" s="6" t="b">
        <f>AND(OR(ISNUMBER(FIND(" m ",Table2[[#This Row],[loc?]])),ISNUMBER(FIND(" mm ",Table2[[#This Row],[loc?]]))),SUBSTITUTE(SUBSTITUTE(Table2[[#This Row],[loc?]]," m ","")," mm ","")="")</f>
        <v>0</v>
      </c>
      <c r="R3023" s="36" cm="1">
        <f t="array" ref="R3023">AVERAGE(IF(Table2[[#This Row],[Min_aerobic_1]:[Min_aerobic_2]]="NA",0,Table2[[#This Row],[Min_aerobic_1]:[Min_aerobic_2]]))</f>
        <v>2.171708085206595E-5</v>
      </c>
    </row>
    <row r="3024" spans="1:18" x14ac:dyDescent="0.35">
      <c r="A3024" s="4" t="s">
        <v>8921</v>
      </c>
      <c r="B3024" s="4" t="s">
        <v>8922</v>
      </c>
      <c r="C3024" s="4" t="s">
        <v>8923</v>
      </c>
      <c r="D3024" s="4">
        <v>7.5511489807421502E-4</v>
      </c>
      <c r="E3024" s="4">
        <v>6.4574546487042197E-4</v>
      </c>
      <c r="F3024" s="4">
        <v>7.9079002832245396E-4</v>
      </c>
      <c r="G3024" s="4">
        <v>8.0163387002243805E-4</v>
      </c>
      <c r="H3024" s="4">
        <v>4.46182908422593E-4</v>
      </c>
      <c r="I3024" s="4">
        <v>4.8168398417456699E-4</v>
      </c>
      <c r="J3024" s="4">
        <v>4.6391031517745802E-4</v>
      </c>
      <c r="K3024" s="4">
        <v>4.92024331507631E-4</v>
      </c>
      <c r="L3024" s="4">
        <v>5.3884759460156098E-4</v>
      </c>
      <c r="M3024" s="4">
        <v>5.3404834182178601E-4</v>
      </c>
      <c r="N3024" s="4" t="b">
        <f>_xlfn.XLOOKUP(Table2[[#This Row],[Protein]],Table3[name],Table3[subloc_assigned],"")&lt;&gt;""</f>
        <v>0</v>
      </c>
      <c r="O3024" s="6" t="str" cm="1">
        <f t="array" ref="O3024">IF(Table2[[#This Row],[modeled?]]," "&amp;_xlfn.TEXTJOIN(" ",FALSE,_xlfn._xlws.FILTER(Table3[subloc_assigned],Table3[name]=Table2[[#This Row],[Protein]],""))&amp;" ","")</f>
        <v/>
      </c>
      <c r="P3024" s="6" t="b">
        <f>OR(ISNUMBER(FIND(" m ",Table2[[#This Row],[loc?]])),ISNUMBER(FIND(" mm ",Table2[[#This Row],[loc?]])))</f>
        <v>0</v>
      </c>
      <c r="Q3024" s="6" t="b">
        <f>AND(OR(ISNUMBER(FIND(" m ",Table2[[#This Row],[loc?]])),ISNUMBER(FIND(" mm ",Table2[[#This Row],[loc?]]))),SUBSTITUTE(SUBSTITUTE(Table2[[#This Row],[loc?]]," m ","")," mm ","")="")</f>
        <v>0</v>
      </c>
      <c r="R3024" s="36" cm="1">
        <f t="array" ref="R3024">AVERAGE(IF(Table2[[#This Row],[Min_aerobic_1]:[Min_aerobic_2]]="NA",0,Table2[[#This Row],[Min_aerobic_1]:[Min_aerobic_2]]))</f>
        <v>7.0043018147231844E-4</v>
      </c>
    </row>
    <row r="3025" spans="1:18" x14ac:dyDescent="0.35">
      <c r="A3025" s="4" t="s">
        <v>8924</v>
      </c>
      <c r="B3025" s="4" t="s">
        <v>8925</v>
      </c>
      <c r="C3025" s="4" t="s">
        <v>8926</v>
      </c>
      <c r="D3025" s="6">
        <v>2.7223620197843101E-5</v>
      </c>
      <c r="E3025" s="6">
        <v>2.6285999763945299E-5</v>
      </c>
      <c r="F3025" s="6">
        <v>3.2933942009919401E-5</v>
      </c>
      <c r="G3025" s="6">
        <v>3.3204402374638697E-5</v>
      </c>
      <c r="H3025" s="6">
        <v>2.4097534644118999E-5</v>
      </c>
      <c r="I3025" s="6">
        <v>2.4031805397021201E-5</v>
      </c>
      <c r="J3025" s="6">
        <v>2.3665230199077398E-5</v>
      </c>
      <c r="K3025" s="6">
        <v>2.6184324981447699E-5</v>
      </c>
      <c r="L3025" s="6">
        <v>3.1807426764844203E-5</v>
      </c>
      <c r="M3025" s="6">
        <v>2.9963651504811899E-5</v>
      </c>
      <c r="N3025" s="4" t="b">
        <f>_xlfn.XLOOKUP(Table2[[#This Row],[Protein]],Table3[name],Table3[subloc_assigned],"")&lt;&gt;""</f>
        <v>0</v>
      </c>
      <c r="O3025" s="6" t="str" cm="1">
        <f t="array" ref="O3025">IF(Table2[[#This Row],[modeled?]]," "&amp;_xlfn.TEXTJOIN(" ",FALSE,_xlfn._xlws.FILTER(Table3[subloc_assigned],Table3[name]=Table2[[#This Row],[Protein]],""))&amp;" ","")</f>
        <v/>
      </c>
      <c r="P3025" s="6" t="b">
        <f>OR(ISNUMBER(FIND(" m ",Table2[[#This Row],[loc?]])),ISNUMBER(FIND(" mm ",Table2[[#This Row],[loc?]])))</f>
        <v>0</v>
      </c>
      <c r="Q3025" s="6" t="b">
        <f>AND(OR(ISNUMBER(FIND(" m ",Table2[[#This Row],[loc?]])),ISNUMBER(FIND(" mm ",Table2[[#This Row],[loc?]]))),SUBSTITUTE(SUBSTITUTE(Table2[[#This Row],[loc?]]," m ","")," mm ","")="")</f>
        <v>0</v>
      </c>
      <c r="R3025" s="36" cm="1">
        <f t="array" ref="R3025">AVERAGE(IF(Table2[[#This Row],[Min_aerobic_1]:[Min_aerobic_2]]="NA",0,Table2[[#This Row],[Min_aerobic_1]:[Min_aerobic_2]]))</f>
        <v>2.67548099808942E-5</v>
      </c>
    </row>
    <row r="3026" spans="1:18" x14ac:dyDescent="0.35">
      <c r="A3026" s="4" t="s">
        <v>8927</v>
      </c>
      <c r="B3026" s="4" t="s">
        <v>8928</v>
      </c>
      <c r="C3026" s="4" t="s">
        <v>8929</v>
      </c>
      <c r="D3026" s="6">
        <v>1.0120152487575701E-5</v>
      </c>
      <c r="E3026" s="6">
        <v>9.9979690659012606E-6</v>
      </c>
      <c r="F3026" s="6">
        <v>1.1764886894736199E-5</v>
      </c>
      <c r="G3026" s="6">
        <v>1.1680209996429999E-5</v>
      </c>
      <c r="H3026" s="6">
        <v>9.6270430881501297E-6</v>
      </c>
      <c r="I3026" s="6">
        <v>9.9668276256021207E-6</v>
      </c>
      <c r="J3026" s="6">
        <v>1.07756628751345E-5</v>
      </c>
      <c r="K3026" s="6">
        <v>1.17868558510372E-5</v>
      </c>
      <c r="L3026" s="6">
        <v>1.1775270326913E-5</v>
      </c>
      <c r="M3026" s="6">
        <v>1.23179532837203E-5</v>
      </c>
      <c r="N3026" s="4" t="b">
        <f>_xlfn.XLOOKUP(Table2[[#This Row],[Protein]],Table3[name],Table3[subloc_assigned],"")&lt;&gt;""</f>
        <v>1</v>
      </c>
      <c r="O3026" s="6" t="str" cm="1">
        <f t="array" ref="O3026">IF(Table2[[#This Row],[modeled?]]," "&amp;_xlfn.TEXTJOIN(" ",FALSE,_xlfn._xlws.FILTER(Table3[subloc_assigned],Table3[name]=Table2[[#This Row],[Protein]],""))&amp;" ","")</f>
        <v xml:space="preserve"> rm </v>
      </c>
      <c r="P3026" s="6" t="b">
        <f>OR(ISNUMBER(FIND(" m ",Table2[[#This Row],[loc?]])),ISNUMBER(FIND(" mm ",Table2[[#This Row],[loc?]])))</f>
        <v>0</v>
      </c>
      <c r="Q3026" s="6" t="b">
        <f>AND(OR(ISNUMBER(FIND(" m ",Table2[[#This Row],[loc?]])),ISNUMBER(FIND(" mm ",Table2[[#This Row],[loc?]]))),SUBSTITUTE(SUBSTITUTE(Table2[[#This Row],[loc?]]," m ","")," mm ","")="")</f>
        <v>0</v>
      </c>
      <c r="R3026" s="36" cm="1">
        <f t="array" ref="R3026">AVERAGE(IF(Table2[[#This Row],[Min_aerobic_1]:[Min_aerobic_2]]="NA",0,Table2[[#This Row],[Min_aerobic_1]:[Min_aerobic_2]]))</f>
        <v>1.005906077673848E-5</v>
      </c>
    </row>
    <row r="3027" spans="1:18" x14ac:dyDescent="0.35">
      <c r="A3027" s="4" t="s">
        <v>8930</v>
      </c>
      <c r="B3027" s="4" t="s">
        <v>8931</v>
      </c>
      <c r="C3027" s="4" t="s">
        <v>8932</v>
      </c>
      <c r="D3027" s="6">
        <v>2.2811414722396801E-5</v>
      </c>
      <c r="E3027" s="6">
        <v>1.7653794460078499E-5</v>
      </c>
      <c r="F3027" s="6">
        <v>1.80847923388187E-5</v>
      </c>
      <c r="G3027" s="6">
        <v>1.85267446199559E-5</v>
      </c>
      <c r="H3027" s="6">
        <v>1.8425129765144899E-5</v>
      </c>
      <c r="I3027" s="6">
        <v>1.9439787606578499E-5</v>
      </c>
      <c r="J3027" s="6">
        <v>1.8775566090828899E-5</v>
      </c>
      <c r="K3027" s="6">
        <v>1.8255097751071801E-5</v>
      </c>
      <c r="L3027" s="6">
        <v>1.94418607707206E-5</v>
      </c>
      <c r="M3027" s="6">
        <v>1.9115991613445001E-5</v>
      </c>
      <c r="N3027" s="4" t="b">
        <f>_xlfn.XLOOKUP(Table2[[#This Row],[Protein]],Table3[name],Table3[subloc_assigned],"")&lt;&gt;""</f>
        <v>0</v>
      </c>
      <c r="O3027" s="6" t="str" cm="1">
        <f t="array" ref="O3027">IF(Table2[[#This Row],[modeled?]]," "&amp;_xlfn.TEXTJOIN(" ",FALSE,_xlfn._xlws.FILTER(Table3[subloc_assigned],Table3[name]=Table2[[#This Row],[Protein]],""))&amp;" ","")</f>
        <v/>
      </c>
      <c r="P3027" s="6" t="b">
        <f>OR(ISNUMBER(FIND(" m ",Table2[[#This Row],[loc?]])),ISNUMBER(FIND(" mm ",Table2[[#This Row],[loc?]])))</f>
        <v>0</v>
      </c>
      <c r="Q3027" s="6" t="b">
        <f>AND(OR(ISNUMBER(FIND(" m ",Table2[[#This Row],[loc?]])),ISNUMBER(FIND(" mm ",Table2[[#This Row],[loc?]]))),SUBSTITUTE(SUBSTITUTE(Table2[[#This Row],[loc?]]," m ","")," mm ","")="")</f>
        <v>0</v>
      </c>
      <c r="R3027" s="36" cm="1">
        <f t="array" ref="R3027">AVERAGE(IF(Table2[[#This Row],[Min_aerobic_1]:[Min_aerobic_2]]="NA",0,Table2[[#This Row],[Min_aerobic_1]:[Min_aerobic_2]]))</f>
        <v>2.0232604591237648E-5</v>
      </c>
    </row>
    <row r="3028" spans="1:18" x14ac:dyDescent="0.35">
      <c r="A3028" s="4" t="s">
        <v>8933</v>
      </c>
      <c r="B3028" s="4" t="s">
        <v>8934</v>
      </c>
      <c r="C3028" s="4" t="s">
        <v>8935</v>
      </c>
      <c r="D3028" s="4">
        <v>1.15762975830955E-4</v>
      </c>
      <c r="E3028" s="6">
        <v>9.5673665830938104E-5</v>
      </c>
      <c r="F3028" s="4">
        <v>1.01964033488137E-4</v>
      </c>
      <c r="G3028" s="4">
        <v>1.04272373881684E-4</v>
      </c>
      <c r="H3028" s="6">
        <v>7.0178188248957605E-5</v>
      </c>
      <c r="I3028" s="6">
        <v>6.9911006667948707E-5</v>
      </c>
      <c r="J3028" s="6">
        <v>7.7645927483616404E-5</v>
      </c>
      <c r="K3028" s="6">
        <v>5.6924112637008199E-5</v>
      </c>
      <c r="L3028" s="6">
        <v>6.3226146007455306E-5</v>
      </c>
      <c r="M3028" s="6">
        <v>6.3321228651246305E-5</v>
      </c>
      <c r="N3028" s="4" t="b">
        <f>_xlfn.XLOOKUP(Table2[[#This Row],[Protein]],Table3[name],Table3[subloc_assigned],"")&lt;&gt;""</f>
        <v>0</v>
      </c>
      <c r="O3028" s="6" t="str" cm="1">
        <f t="array" ref="O3028">IF(Table2[[#This Row],[modeled?]]," "&amp;_xlfn.TEXTJOIN(" ",FALSE,_xlfn._xlws.FILTER(Table3[subloc_assigned],Table3[name]=Table2[[#This Row],[Protein]],""))&amp;" ","")</f>
        <v/>
      </c>
      <c r="P3028" s="6" t="b">
        <f>OR(ISNUMBER(FIND(" m ",Table2[[#This Row],[loc?]])),ISNUMBER(FIND(" mm ",Table2[[#This Row],[loc?]])))</f>
        <v>0</v>
      </c>
      <c r="Q3028" s="6" t="b">
        <f>AND(OR(ISNUMBER(FIND(" m ",Table2[[#This Row],[loc?]])),ISNUMBER(FIND(" mm ",Table2[[#This Row],[loc?]]))),SUBSTITUTE(SUBSTITUTE(Table2[[#This Row],[loc?]]," m ","")," mm ","")="")</f>
        <v>0</v>
      </c>
      <c r="R3028" s="36" cm="1">
        <f t="array" ref="R3028">AVERAGE(IF(Table2[[#This Row],[Min_aerobic_1]:[Min_aerobic_2]]="NA",0,Table2[[#This Row],[Min_aerobic_1]:[Min_aerobic_2]]))</f>
        <v>1.0571832083094656E-4</v>
      </c>
    </row>
    <row r="3029" spans="1:18" x14ac:dyDescent="0.35">
      <c r="A3029" s="4" t="s">
        <v>8936</v>
      </c>
      <c r="B3029" s="4" t="s">
        <v>8937</v>
      </c>
      <c r="C3029" s="4" t="s">
        <v>8937</v>
      </c>
      <c r="D3029" s="4">
        <v>7.3452994700777302E-4</v>
      </c>
      <c r="E3029" s="4">
        <v>9.0099623829847095E-4</v>
      </c>
      <c r="F3029" s="4">
        <v>6.9424868095815202E-4</v>
      </c>
      <c r="G3029" s="4">
        <v>7.5701005837183104E-4</v>
      </c>
      <c r="H3029" s="4">
        <v>4.0065223035629099E-4</v>
      </c>
      <c r="I3029" s="4">
        <v>4.1056552131871898E-4</v>
      </c>
      <c r="J3029" s="4">
        <v>4.1674280838808298E-4</v>
      </c>
      <c r="K3029" s="4">
        <v>2.9184500770866302E-4</v>
      </c>
      <c r="L3029" s="4">
        <v>3.3962927646417299E-4</v>
      </c>
      <c r="M3029" s="4">
        <v>3.5047779016850102E-4</v>
      </c>
      <c r="N3029" s="4" t="b">
        <f>_xlfn.XLOOKUP(Table2[[#This Row],[Protein]],Table3[name],Table3[subloc_assigned],"")&lt;&gt;""</f>
        <v>1</v>
      </c>
      <c r="O3029" s="6" t="str" cm="1">
        <f t="array" ref="O3029">IF(Table2[[#This Row],[modeled?]]," "&amp;_xlfn.TEXTJOIN(" ",FALSE,_xlfn._xlws.FILTER(Table3[subloc_assigned],Table3[name]=Table2[[#This Row],[Protein]],""))&amp;" ","")</f>
        <v xml:space="preserve"> c </v>
      </c>
      <c r="P3029" s="6" t="b">
        <f>OR(ISNUMBER(FIND(" m ",Table2[[#This Row],[loc?]])),ISNUMBER(FIND(" mm ",Table2[[#This Row],[loc?]])))</f>
        <v>0</v>
      </c>
      <c r="Q3029" s="6" t="b">
        <f>AND(OR(ISNUMBER(FIND(" m ",Table2[[#This Row],[loc?]])),ISNUMBER(FIND(" mm ",Table2[[#This Row],[loc?]]))),SUBSTITUTE(SUBSTITUTE(Table2[[#This Row],[loc?]]," m ","")," mm ","")="")</f>
        <v>0</v>
      </c>
      <c r="R3029" s="36" cm="1">
        <f t="array" ref="R3029">AVERAGE(IF(Table2[[#This Row],[Min_aerobic_1]:[Min_aerobic_2]]="NA",0,Table2[[#This Row],[Min_aerobic_1]:[Min_aerobic_2]]))</f>
        <v>8.1776309265312193E-4</v>
      </c>
    </row>
    <row r="3030" spans="1:18" x14ac:dyDescent="0.35">
      <c r="A3030" s="4" t="s">
        <v>8938</v>
      </c>
      <c r="B3030" s="4" t="s">
        <v>8939</v>
      </c>
      <c r="C3030" s="4" t="s">
        <v>8940</v>
      </c>
      <c r="D3030" s="6">
        <v>1.5856650099775501E-5</v>
      </c>
      <c r="E3030" s="6">
        <v>1.5586685995963901E-5</v>
      </c>
      <c r="F3030" s="6">
        <v>1.85351276965677E-5</v>
      </c>
      <c r="G3030" s="6">
        <v>1.7207456929016901E-5</v>
      </c>
      <c r="H3030" s="6">
        <v>7.4597820517683702E-6</v>
      </c>
      <c r="I3030" s="6">
        <v>6.7484154095339001E-6</v>
      </c>
      <c r="J3030" s="6">
        <v>7.4813491086029703E-6</v>
      </c>
      <c r="K3030" s="6">
        <v>7.1558684399345297E-6</v>
      </c>
      <c r="L3030" s="6">
        <v>8.8052223200066404E-6</v>
      </c>
      <c r="M3030" s="6">
        <v>8.1122340882158198E-6</v>
      </c>
      <c r="N3030" s="4" t="b">
        <f>_xlfn.XLOOKUP(Table2[[#This Row],[Protein]],Table3[name],Table3[subloc_assigned],"")&lt;&gt;""</f>
        <v>0</v>
      </c>
      <c r="O3030" s="6" t="str" cm="1">
        <f t="array" ref="O3030">IF(Table2[[#This Row],[modeled?]]," "&amp;_xlfn.TEXTJOIN(" ",FALSE,_xlfn._xlws.FILTER(Table3[subloc_assigned],Table3[name]=Table2[[#This Row],[Protein]],""))&amp;" ","")</f>
        <v/>
      </c>
      <c r="P3030" s="6" t="b">
        <f>OR(ISNUMBER(FIND(" m ",Table2[[#This Row],[loc?]])),ISNUMBER(FIND(" mm ",Table2[[#This Row],[loc?]])))</f>
        <v>0</v>
      </c>
      <c r="Q3030" s="6" t="b">
        <f>AND(OR(ISNUMBER(FIND(" m ",Table2[[#This Row],[loc?]])),ISNUMBER(FIND(" mm ",Table2[[#This Row],[loc?]]))),SUBSTITUTE(SUBSTITUTE(Table2[[#This Row],[loc?]]," m ","")," mm ","")="")</f>
        <v>0</v>
      </c>
      <c r="R3030" s="36" cm="1">
        <f t="array" ref="R3030">AVERAGE(IF(Table2[[#This Row],[Min_aerobic_1]:[Min_aerobic_2]]="NA",0,Table2[[#This Row],[Min_aerobic_1]:[Min_aerobic_2]]))</f>
        <v>1.5721668047869703E-5</v>
      </c>
    </row>
    <row r="3031" spans="1:18" x14ac:dyDescent="0.35">
      <c r="A3031" s="4" t="s">
        <v>8941</v>
      </c>
      <c r="B3031" s="4" t="s">
        <v>8942</v>
      </c>
      <c r="C3031" s="4" t="s">
        <v>8943</v>
      </c>
      <c r="D3031" s="4">
        <v>4.6529471745774002E-4</v>
      </c>
      <c r="E3031" s="4">
        <v>4.5764670883121099E-4</v>
      </c>
      <c r="F3031" s="4">
        <v>5.4713858179810998E-4</v>
      </c>
      <c r="G3031" s="4">
        <v>5.5815741427074302E-4</v>
      </c>
      <c r="H3031" s="4">
        <v>4.7026259258414499E-4</v>
      </c>
      <c r="I3031" s="4">
        <v>4.8512622849171898E-4</v>
      </c>
      <c r="J3031" s="4">
        <v>4.8633375342876001E-4</v>
      </c>
      <c r="K3031" s="4">
        <v>6.0697068007591504E-4</v>
      </c>
      <c r="L3031" s="4">
        <v>6.1270693780989503E-4</v>
      </c>
      <c r="M3031" s="4">
        <v>5.9610588181993997E-4</v>
      </c>
      <c r="N3031" s="4" t="b">
        <f>_xlfn.XLOOKUP(Table2[[#This Row],[Protein]],Table3[name],Table3[subloc_assigned],"")&lt;&gt;""</f>
        <v>0</v>
      </c>
      <c r="O3031" s="6" t="str" cm="1">
        <f t="array" ref="O3031">IF(Table2[[#This Row],[modeled?]]," "&amp;_xlfn.TEXTJOIN(" ",FALSE,_xlfn._xlws.FILTER(Table3[subloc_assigned],Table3[name]=Table2[[#This Row],[Protein]],""))&amp;" ","")</f>
        <v/>
      </c>
      <c r="P3031" s="6" t="b">
        <f>OR(ISNUMBER(FIND(" m ",Table2[[#This Row],[loc?]])),ISNUMBER(FIND(" mm ",Table2[[#This Row],[loc?]])))</f>
        <v>0</v>
      </c>
      <c r="Q3031" s="6" t="b">
        <f>AND(OR(ISNUMBER(FIND(" m ",Table2[[#This Row],[loc?]])),ISNUMBER(FIND(" mm ",Table2[[#This Row],[loc?]]))),SUBSTITUTE(SUBSTITUTE(Table2[[#This Row],[loc?]]," m ","")," mm ","")="")</f>
        <v>0</v>
      </c>
      <c r="R3031" s="36" cm="1">
        <f t="array" ref="R3031">AVERAGE(IF(Table2[[#This Row],[Min_aerobic_1]:[Min_aerobic_2]]="NA",0,Table2[[#This Row],[Min_aerobic_1]:[Min_aerobic_2]]))</f>
        <v>4.614707131444755E-4</v>
      </c>
    </row>
    <row r="3032" spans="1:18" x14ac:dyDescent="0.35">
      <c r="A3032" s="4" t="s">
        <v>8944</v>
      </c>
      <c r="B3032" s="4" t="s">
        <v>8945</v>
      </c>
      <c r="C3032" s="4" t="s">
        <v>8946</v>
      </c>
      <c r="D3032" s="6">
        <v>9.3722556243697595E-6</v>
      </c>
      <c r="E3032" s="6">
        <v>7.7860628520276508E-6</v>
      </c>
      <c r="F3032" s="6">
        <v>1.05436780761071E-5</v>
      </c>
      <c r="G3032" s="6">
        <v>1.07941234465086E-5</v>
      </c>
      <c r="H3032" s="6">
        <v>6.5460900634118197E-6</v>
      </c>
      <c r="I3032" s="6">
        <v>6.1014494065029601E-6</v>
      </c>
      <c r="J3032" s="6">
        <v>6.55753236775114E-6</v>
      </c>
      <c r="K3032" s="6">
        <v>7.5557927519417797E-6</v>
      </c>
      <c r="L3032" s="6">
        <v>8.0252738256785999E-6</v>
      </c>
      <c r="M3032" s="6">
        <v>7.5759307099820103E-6</v>
      </c>
      <c r="N3032" s="4" t="b">
        <f>_xlfn.XLOOKUP(Table2[[#This Row],[Protein]],Table3[name],Table3[subloc_assigned],"")&lt;&gt;""</f>
        <v>0</v>
      </c>
      <c r="O3032" s="6" t="str" cm="1">
        <f t="array" ref="O3032">IF(Table2[[#This Row],[modeled?]]," "&amp;_xlfn.TEXTJOIN(" ",FALSE,_xlfn._xlws.FILTER(Table3[subloc_assigned],Table3[name]=Table2[[#This Row],[Protein]],""))&amp;" ","")</f>
        <v/>
      </c>
      <c r="P3032" s="6" t="b">
        <f>OR(ISNUMBER(FIND(" m ",Table2[[#This Row],[loc?]])),ISNUMBER(FIND(" mm ",Table2[[#This Row],[loc?]])))</f>
        <v>0</v>
      </c>
      <c r="Q3032" s="6" t="b">
        <f>AND(OR(ISNUMBER(FIND(" m ",Table2[[#This Row],[loc?]])),ISNUMBER(FIND(" mm ",Table2[[#This Row],[loc?]]))),SUBSTITUTE(SUBSTITUTE(Table2[[#This Row],[loc?]]," m ","")," mm ","")="")</f>
        <v>0</v>
      </c>
      <c r="R3032" s="36" cm="1">
        <f t="array" ref="R3032">AVERAGE(IF(Table2[[#This Row],[Min_aerobic_1]:[Min_aerobic_2]]="NA",0,Table2[[#This Row],[Min_aerobic_1]:[Min_aerobic_2]]))</f>
        <v>8.5791592381987043E-6</v>
      </c>
    </row>
    <row r="3033" spans="1:18" x14ac:dyDescent="0.35">
      <c r="A3033" s="4" t="s">
        <v>8947</v>
      </c>
      <c r="B3033" s="4" t="s">
        <v>8948</v>
      </c>
      <c r="C3033" s="4" t="s">
        <v>8949</v>
      </c>
      <c r="D3033" s="6">
        <v>1.86092879511544E-5</v>
      </c>
      <c r="E3033" s="6">
        <v>2.13927263921413E-5</v>
      </c>
      <c r="F3033" s="6">
        <v>2.0165669373337901E-5</v>
      </c>
      <c r="G3033" s="6">
        <v>2.2150877050960001E-5</v>
      </c>
      <c r="H3033" s="6">
        <v>1.8033906063603101E-5</v>
      </c>
      <c r="I3033" s="6">
        <v>1.9993309747619399E-5</v>
      </c>
      <c r="J3033" s="6">
        <v>1.8542804102383101E-5</v>
      </c>
      <c r="K3033" s="6">
        <v>2.1044726545885199E-5</v>
      </c>
      <c r="L3033" s="6">
        <v>2.19790605792182E-5</v>
      </c>
      <c r="M3033" s="6">
        <v>2.0289958680739E-5</v>
      </c>
      <c r="N3033" s="4" t="b">
        <f>_xlfn.XLOOKUP(Table2[[#This Row],[Protein]],Table3[name],Table3[subloc_assigned],"")&lt;&gt;""</f>
        <v>0</v>
      </c>
      <c r="O3033" s="6" t="str" cm="1">
        <f t="array" ref="O3033">IF(Table2[[#This Row],[modeled?]]," "&amp;_xlfn.TEXTJOIN(" ",FALSE,_xlfn._xlws.FILTER(Table3[subloc_assigned],Table3[name]=Table2[[#This Row],[Protein]],""))&amp;" ","")</f>
        <v/>
      </c>
      <c r="P3033" s="6" t="b">
        <f>OR(ISNUMBER(FIND(" m ",Table2[[#This Row],[loc?]])),ISNUMBER(FIND(" mm ",Table2[[#This Row],[loc?]])))</f>
        <v>0</v>
      </c>
      <c r="Q3033" s="6" t="b">
        <f>AND(OR(ISNUMBER(FIND(" m ",Table2[[#This Row],[loc?]])),ISNUMBER(FIND(" mm ",Table2[[#This Row],[loc?]]))),SUBSTITUTE(SUBSTITUTE(Table2[[#This Row],[loc?]]," m ","")," mm ","")="")</f>
        <v>0</v>
      </c>
      <c r="R3033" s="36" cm="1">
        <f t="array" ref="R3033">AVERAGE(IF(Table2[[#This Row],[Min_aerobic_1]:[Min_aerobic_2]]="NA",0,Table2[[#This Row],[Min_aerobic_1]:[Min_aerobic_2]]))</f>
        <v>2.0001007171647852E-5</v>
      </c>
    </row>
    <row r="3034" spans="1:18" x14ac:dyDescent="0.35">
      <c r="A3034" s="4" t="s">
        <v>8950</v>
      </c>
      <c r="B3034" s="4" t="s">
        <v>8951</v>
      </c>
      <c r="C3034" s="4" t="s">
        <v>8952</v>
      </c>
      <c r="D3034" s="6">
        <v>4.2101001069883001E-5</v>
      </c>
      <c r="E3034" s="6">
        <v>3.5334414274062501E-5</v>
      </c>
      <c r="F3034" s="6">
        <v>4.4602437897914799E-5</v>
      </c>
      <c r="G3034" s="6">
        <v>4.3190699320013998E-5</v>
      </c>
      <c r="H3034" s="6">
        <v>2.72992678397607E-5</v>
      </c>
      <c r="I3034" s="6">
        <v>2.6502386156567498E-5</v>
      </c>
      <c r="J3034" s="6">
        <v>2.8466503595537201E-5</v>
      </c>
      <c r="K3034" s="6">
        <v>2.6088469528841901E-5</v>
      </c>
      <c r="L3034" s="6">
        <v>2.7502352557060801E-5</v>
      </c>
      <c r="M3034" s="6">
        <v>2.8057833104163902E-5</v>
      </c>
      <c r="N3034" s="4" t="b">
        <f>_xlfn.XLOOKUP(Table2[[#This Row],[Protein]],Table3[name],Table3[subloc_assigned],"")&lt;&gt;""</f>
        <v>0</v>
      </c>
      <c r="O3034" s="6" t="str" cm="1">
        <f t="array" ref="O3034">IF(Table2[[#This Row],[modeled?]]," "&amp;_xlfn.TEXTJOIN(" ",FALSE,_xlfn._xlws.FILTER(Table3[subloc_assigned],Table3[name]=Table2[[#This Row],[Protein]],""))&amp;" ","")</f>
        <v/>
      </c>
      <c r="P3034" s="6" t="b">
        <f>OR(ISNUMBER(FIND(" m ",Table2[[#This Row],[loc?]])),ISNUMBER(FIND(" mm ",Table2[[#This Row],[loc?]])))</f>
        <v>0</v>
      </c>
      <c r="Q3034" s="6" t="b">
        <f>AND(OR(ISNUMBER(FIND(" m ",Table2[[#This Row],[loc?]])),ISNUMBER(FIND(" mm ",Table2[[#This Row],[loc?]]))),SUBSTITUTE(SUBSTITUTE(Table2[[#This Row],[loc?]]," m ","")," mm ","")="")</f>
        <v>0</v>
      </c>
      <c r="R3034" s="36" cm="1">
        <f t="array" ref="R3034">AVERAGE(IF(Table2[[#This Row],[Min_aerobic_1]:[Min_aerobic_2]]="NA",0,Table2[[#This Row],[Min_aerobic_1]:[Min_aerobic_2]]))</f>
        <v>3.8717707671972755E-5</v>
      </c>
    </row>
    <row r="3035" spans="1:18" x14ac:dyDescent="0.35">
      <c r="A3035" s="4" t="s">
        <v>8953</v>
      </c>
      <c r="B3035" s="4" t="s">
        <v>8954</v>
      </c>
      <c r="C3035" s="4" t="s">
        <v>8955</v>
      </c>
      <c r="D3035" s="6">
        <v>1.8227786404319001E-5</v>
      </c>
      <c r="E3035" s="6">
        <v>1.6148224715597301E-5</v>
      </c>
      <c r="F3035" s="6">
        <v>1.8622251421849701E-5</v>
      </c>
      <c r="G3035" s="6">
        <v>1.9131025631185702E-5</v>
      </c>
      <c r="H3035" s="6">
        <v>1.8060204677975201E-5</v>
      </c>
      <c r="I3035" s="6">
        <v>1.9325191041139101E-5</v>
      </c>
      <c r="J3035" s="6">
        <v>1.8867200920116699E-5</v>
      </c>
      <c r="K3035" s="6">
        <v>1.9629662639983399E-5</v>
      </c>
      <c r="L3035" s="6">
        <v>2.19774805858956E-5</v>
      </c>
      <c r="M3035" s="6">
        <v>2.0249920538891999E-5</v>
      </c>
      <c r="N3035" s="4" t="b">
        <f>_xlfn.XLOOKUP(Table2[[#This Row],[Protein]],Table3[name],Table3[subloc_assigned],"")&lt;&gt;""</f>
        <v>0</v>
      </c>
      <c r="O3035" s="6" t="str" cm="1">
        <f t="array" ref="O3035">IF(Table2[[#This Row],[modeled?]]," "&amp;_xlfn.TEXTJOIN(" ",FALSE,_xlfn._xlws.FILTER(Table3[subloc_assigned],Table3[name]=Table2[[#This Row],[Protein]],""))&amp;" ","")</f>
        <v/>
      </c>
      <c r="P3035" s="6" t="b">
        <f>OR(ISNUMBER(FIND(" m ",Table2[[#This Row],[loc?]])),ISNUMBER(FIND(" mm ",Table2[[#This Row],[loc?]])))</f>
        <v>0</v>
      </c>
      <c r="Q3035" s="6" t="b">
        <f>AND(OR(ISNUMBER(FIND(" m ",Table2[[#This Row],[loc?]])),ISNUMBER(FIND(" mm ",Table2[[#This Row],[loc?]]))),SUBSTITUTE(SUBSTITUTE(Table2[[#This Row],[loc?]]," m ","")," mm ","")="")</f>
        <v>0</v>
      </c>
      <c r="R3035" s="36" cm="1">
        <f t="array" ref="R3035">AVERAGE(IF(Table2[[#This Row],[Min_aerobic_1]:[Min_aerobic_2]]="NA",0,Table2[[#This Row],[Min_aerobic_1]:[Min_aerobic_2]]))</f>
        <v>1.7188005559958153E-5</v>
      </c>
    </row>
    <row r="3036" spans="1:18" x14ac:dyDescent="0.35">
      <c r="A3036" s="4" t="s">
        <v>8956</v>
      </c>
      <c r="B3036" s="4" t="s">
        <v>8957</v>
      </c>
      <c r="C3036" s="4" t="s">
        <v>8958</v>
      </c>
      <c r="D3036" s="6">
        <v>2.0100593405541001E-5</v>
      </c>
      <c r="E3036" s="6">
        <v>1.7842185452248999E-5</v>
      </c>
      <c r="F3036" s="6">
        <v>2.0588802169644701E-5</v>
      </c>
      <c r="G3036" s="6">
        <v>1.87877787375099E-5</v>
      </c>
      <c r="H3036" s="6">
        <v>3.8957115868416498E-5</v>
      </c>
      <c r="I3036" s="6">
        <v>3.9255141541536402E-5</v>
      </c>
      <c r="J3036" s="6">
        <v>3.9998297251997599E-5</v>
      </c>
      <c r="K3036" s="6">
        <v>4.1773750911535197E-5</v>
      </c>
      <c r="L3036" s="6">
        <v>4.5412368124570403E-5</v>
      </c>
      <c r="M3036" s="6">
        <v>4.36698770523619E-5</v>
      </c>
      <c r="N3036" s="4" t="b">
        <f>_xlfn.XLOOKUP(Table2[[#This Row],[Protein]],Table3[name],Table3[subloc_assigned],"")&lt;&gt;""</f>
        <v>0</v>
      </c>
      <c r="O3036" s="6" t="str" cm="1">
        <f t="array" ref="O3036">IF(Table2[[#This Row],[modeled?]]," "&amp;_xlfn.TEXTJOIN(" ",FALSE,_xlfn._xlws.FILTER(Table3[subloc_assigned],Table3[name]=Table2[[#This Row],[Protein]],""))&amp;" ","")</f>
        <v/>
      </c>
      <c r="P3036" s="6" t="b">
        <f>OR(ISNUMBER(FIND(" m ",Table2[[#This Row],[loc?]])),ISNUMBER(FIND(" mm ",Table2[[#This Row],[loc?]])))</f>
        <v>0</v>
      </c>
      <c r="Q3036" s="6" t="b">
        <f>AND(OR(ISNUMBER(FIND(" m ",Table2[[#This Row],[loc?]])),ISNUMBER(FIND(" mm ",Table2[[#This Row],[loc?]]))),SUBSTITUTE(SUBSTITUTE(Table2[[#This Row],[loc?]]," m ","")," mm ","")="")</f>
        <v>0</v>
      </c>
      <c r="R3036" s="36" cm="1">
        <f t="array" ref="R3036">AVERAGE(IF(Table2[[#This Row],[Min_aerobic_1]:[Min_aerobic_2]]="NA",0,Table2[[#This Row],[Min_aerobic_1]:[Min_aerobic_2]]))</f>
        <v>1.8971389428895E-5</v>
      </c>
    </row>
    <row r="3037" spans="1:18" x14ac:dyDescent="0.35">
      <c r="A3037" s="4" t="s">
        <v>8959</v>
      </c>
      <c r="B3037" s="4" t="s">
        <v>8960</v>
      </c>
      <c r="C3037" s="4" t="s">
        <v>8961</v>
      </c>
      <c r="D3037" s="6">
        <v>2.01448658637771E-5</v>
      </c>
      <c r="E3037" s="6">
        <v>2.2472924059056399E-5</v>
      </c>
      <c r="F3037" s="6">
        <v>2.3889981037764901E-5</v>
      </c>
      <c r="G3037" s="6">
        <v>2.34911852578557E-5</v>
      </c>
      <c r="H3037" s="6">
        <v>2.9355311725013999E-5</v>
      </c>
      <c r="I3037" s="6">
        <v>2.7422968691396E-5</v>
      </c>
      <c r="J3037" s="6">
        <v>3.0228816363024801E-5</v>
      </c>
      <c r="K3037" s="6">
        <v>3.3012255691928E-5</v>
      </c>
      <c r="L3037" s="6">
        <v>3.6817405963087701E-5</v>
      </c>
      <c r="M3037" s="6">
        <v>3.5641113758773797E-5</v>
      </c>
      <c r="N3037" s="4" t="b">
        <f>_xlfn.XLOOKUP(Table2[[#This Row],[Protein]],Table3[name],Table3[subloc_assigned],"")&lt;&gt;""</f>
        <v>0</v>
      </c>
      <c r="O3037" s="6" t="str" cm="1">
        <f t="array" ref="O3037">IF(Table2[[#This Row],[modeled?]]," "&amp;_xlfn.TEXTJOIN(" ",FALSE,_xlfn._xlws.FILTER(Table3[subloc_assigned],Table3[name]=Table2[[#This Row],[Protein]],""))&amp;" ","")</f>
        <v/>
      </c>
      <c r="P3037" s="6" t="b">
        <f>OR(ISNUMBER(FIND(" m ",Table2[[#This Row],[loc?]])),ISNUMBER(FIND(" mm ",Table2[[#This Row],[loc?]])))</f>
        <v>0</v>
      </c>
      <c r="Q3037" s="6" t="b">
        <f>AND(OR(ISNUMBER(FIND(" m ",Table2[[#This Row],[loc?]])),ISNUMBER(FIND(" mm ",Table2[[#This Row],[loc?]]))),SUBSTITUTE(SUBSTITUTE(Table2[[#This Row],[loc?]]," m ","")," mm ","")="")</f>
        <v>0</v>
      </c>
      <c r="R3037" s="36" cm="1">
        <f t="array" ref="R3037">AVERAGE(IF(Table2[[#This Row],[Min_aerobic_1]:[Min_aerobic_2]]="NA",0,Table2[[#This Row],[Min_aerobic_1]:[Min_aerobic_2]]))</f>
        <v>2.130889496141675E-5</v>
      </c>
    </row>
    <row r="3038" spans="1:18" x14ac:dyDescent="0.35">
      <c r="A3038" s="4" t="s">
        <v>8962</v>
      </c>
      <c r="B3038" s="4" t="s">
        <v>8963</v>
      </c>
      <c r="C3038" s="4" t="s">
        <v>8964</v>
      </c>
      <c r="D3038" s="6">
        <v>9.613098423324989E-7</v>
      </c>
      <c r="E3038" s="6">
        <v>8.9826536697220703E-7</v>
      </c>
      <c r="F3038" s="6">
        <v>1.35106687529268E-6</v>
      </c>
      <c r="G3038" s="6">
        <v>9.9570453069809001E-7</v>
      </c>
      <c r="H3038" s="6">
        <v>1.6414147242251E-6</v>
      </c>
      <c r="I3038" s="6">
        <v>1.6464811249299801E-6</v>
      </c>
      <c r="J3038" s="6">
        <v>1.7076625486325501E-6</v>
      </c>
      <c r="K3038" s="6">
        <v>1.25020033014267E-6</v>
      </c>
      <c r="L3038" s="6">
        <v>1.2925535336165199E-6</v>
      </c>
      <c r="M3038" s="6">
        <v>1.2360981282942401E-6</v>
      </c>
      <c r="N3038" s="4" t="b">
        <f>_xlfn.XLOOKUP(Table2[[#This Row],[Protein]],Table3[name],Table3[subloc_assigned],"")&lt;&gt;""</f>
        <v>0</v>
      </c>
      <c r="O3038" s="6" t="str" cm="1">
        <f t="array" ref="O3038">IF(Table2[[#This Row],[modeled?]]," "&amp;_xlfn.TEXTJOIN(" ",FALSE,_xlfn._xlws.FILTER(Table3[subloc_assigned],Table3[name]=Table2[[#This Row],[Protein]],""))&amp;" ","")</f>
        <v/>
      </c>
      <c r="P3038" s="6" t="b">
        <f>OR(ISNUMBER(FIND(" m ",Table2[[#This Row],[loc?]])),ISNUMBER(FIND(" mm ",Table2[[#This Row],[loc?]])))</f>
        <v>0</v>
      </c>
      <c r="Q3038" s="6" t="b">
        <f>AND(OR(ISNUMBER(FIND(" m ",Table2[[#This Row],[loc?]])),ISNUMBER(FIND(" mm ",Table2[[#This Row],[loc?]]))),SUBSTITUTE(SUBSTITUTE(Table2[[#This Row],[loc?]]," m ","")," mm ","")="")</f>
        <v>0</v>
      </c>
      <c r="R3038" s="36" cm="1">
        <f t="array" ref="R3038">AVERAGE(IF(Table2[[#This Row],[Min_aerobic_1]:[Min_aerobic_2]]="NA",0,Table2[[#This Row],[Min_aerobic_1]:[Min_aerobic_2]]))</f>
        <v>9.2978760465235291E-7</v>
      </c>
    </row>
    <row r="3039" spans="1:18" x14ac:dyDescent="0.35">
      <c r="A3039" s="4" t="s">
        <v>8965</v>
      </c>
      <c r="B3039" s="4" t="s">
        <v>8966</v>
      </c>
      <c r="C3039" s="4" t="s">
        <v>8967</v>
      </c>
      <c r="D3039" s="6">
        <v>5.9691564754714899E-5</v>
      </c>
      <c r="E3039" s="6">
        <v>4.6492409620401503E-5</v>
      </c>
      <c r="F3039" s="6">
        <v>6.0239683565748998E-5</v>
      </c>
      <c r="G3039" s="6">
        <v>5.7150886338852302E-5</v>
      </c>
      <c r="H3039" s="6">
        <v>8.0471853648098602E-5</v>
      </c>
      <c r="I3039" s="6">
        <v>7.4309250592763496E-5</v>
      </c>
      <c r="J3039" s="6">
        <v>8.0067970927043399E-5</v>
      </c>
      <c r="K3039" s="6">
        <v>7.2864214198549698E-5</v>
      </c>
      <c r="L3039" s="6">
        <v>8.1860853661947804E-5</v>
      </c>
      <c r="M3039" s="6">
        <v>8.0475022429146096E-5</v>
      </c>
      <c r="N3039" s="4" t="b">
        <f>_xlfn.XLOOKUP(Table2[[#This Row],[Protein]],Table3[name],Table3[subloc_assigned],"")&lt;&gt;""</f>
        <v>0</v>
      </c>
      <c r="O3039" s="6" t="str" cm="1">
        <f t="array" ref="O3039">IF(Table2[[#This Row],[modeled?]]," "&amp;_xlfn.TEXTJOIN(" ",FALSE,_xlfn._xlws.FILTER(Table3[subloc_assigned],Table3[name]=Table2[[#This Row],[Protein]],""))&amp;" ","")</f>
        <v/>
      </c>
      <c r="P3039" s="6" t="b">
        <f>OR(ISNUMBER(FIND(" m ",Table2[[#This Row],[loc?]])),ISNUMBER(FIND(" mm ",Table2[[#This Row],[loc?]])))</f>
        <v>0</v>
      </c>
      <c r="Q3039" s="6" t="b">
        <f>AND(OR(ISNUMBER(FIND(" m ",Table2[[#This Row],[loc?]])),ISNUMBER(FIND(" mm ",Table2[[#This Row],[loc?]]))),SUBSTITUTE(SUBSTITUTE(Table2[[#This Row],[loc?]]," m ","")," mm ","")="")</f>
        <v>0</v>
      </c>
      <c r="R3039" s="36" cm="1">
        <f t="array" ref="R3039">AVERAGE(IF(Table2[[#This Row],[Min_aerobic_1]:[Min_aerobic_2]]="NA",0,Table2[[#This Row],[Min_aerobic_1]:[Min_aerobic_2]]))</f>
        <v>5.3091987187558204E-5</v>
      </c>
    </row>
    <row r="3040" spans="1:18" x14ac:dyDescent="0.35">
      <c r="A3040" s="4" t="s">
        <v>8968</v>
      </c>
      <c r="B3040" s="4" t="s">
        <v>8969</v>
      </c>
      <c r="C3040" s="4" t="s">
        <v>8970</v>
      </c>
      <c r="D3040" s="6">
        <v>5.1853584042264498E-6</v>
      </c>
      <c r="E3040" s="6">
        <v>6.2739348296324196E-6</v>
      </c>
      <c r="F3040" s="6">
        <v>6.0459589210349898E-6</v>
      </c>
      <c r="G3040" s="6">
        <v>6.3437805731876202E-6</v>
      </c>
      <c r="H3040" s="6">
        <v>5.9009621351020297E-6</v>
      </c>
      <c r="I3040" s="6">
        <v>5.6096413144742802E-6</v>
      </c>
      <c r="J3040" s="6">
        <v>6.7528183744034603E-6</v>
      </c>
      <c r="K3040" s="6">
        <v>5.0957490406748E-6</v>
      </c>
      <c r="L3040" s="6">
        <v>5.5029558064796397E-6</v>
      </c>
      <c r="M3040" s="6">
        <v>6.0957744270508802E-6</v>
      </c>
      <c r="N3040" s="4" t="b">
        <f>_xlfn.XLOOKUP(Table2[[#This Row],[Protein]],Table3[name],Table3[subloc_assigned],"")&lt;&gt;""</f>
        <v>0</v>
      </c>
      <c r="O3040" s="6" t="str" cm="1">
        <f t="array" ref="O3040">IF(Table2[[#This Row],[modeled?]]," "&amp;_xlfn.TEXTJOIN(" ",FALSE,_xlfn._xlws.FILTER(Table3[subloc_assigned],Table3[name]=Table2[[#This Row],[Protein]],""))&amp;" ","")</f>
        <v/>
      </c>
      <c r="P3040" s="6" t="b">
        <f>OR(ISNUMBER(FIND(" m ",Table2[[#This Row],[loc?]])),ISNUMBER(FIND(" mm ",Table2[[#This Row],[loc?]])))</f>
        <v>0</v>
      </c>
      <c r="Q3040" s="6" t="b">
        <f>AND(OR(ISNUMBER(FIND(" m ",Table2[[#This Row],[loc?]])),ISNUMBER(FIND(" mm ",Table2[[#This Row],[loc?]]))),SUBSTITUTE(SUBSTITUTE(Table2[[#This Row],[loc?]]," m ","")," mm ","")="")</f>
        <v>0</v>
      </c>
      <c r="R3040" s="36" cm="1">
        <f t="array" ref="R3040">AVERAGE(IF(Table2[[#This Row],[Min_aerobic_1]:[Min_aerobic_2]]="NA",0,Table2[[#This Row],[Min_aerobic_1]:[Min_aerobic_2]]))</f>
        <v>5.7296466169294347E-6</v>
      </c>
    </row>
    <row r="3041" spans="1:18" x14ac:dyDescent="0.35">
      <c r="A3041" s="4" t="s">
        <v>8971</v>
      </c>
      <c r="B3041" s="4" t="s">
        <v>8972</v>
      </c>
      <c r="C3041" s="4" t="s">
        <v>8973</v>
      </c>
      <c r="D3041" s="6">
        <v>4.1947947207405701E-5</v>
      </c>
      <c r="E3041" s="6">
        <v>3.8807969394454299E-5</v>
      </c>
      <c r="F3041" s="6">
        <v>6.1359118747056804E-5</v>
      </c>
      <c r="G3041" s="6">
        <v>6.1489562055036106E-5</v>
      </c>
      <c r="H3041" s="6">
        <v>4.3078372251005299E-5</v>
      </c>
      <c r="I3041" s="6">
        <v>4.4149890172922103E-5</v>
      </c>
      <c r="J3041" s="6">
        <v>4.4447950072751797E-5</v>
      </c>
      <c r="K3041" s="6">
        <v>5.2206504113530699E-5</v>
      </c>
      <c r="L3041" s="6">
        <v>5.2299282745204699E-5</v>
      </c>
      <c r="M3041" s="6">
        <v>5.32192738975674E-5</v>
      </c>
      <c r="N3041" s="4" t="b">
        <f>_xlfn.XLOOKUP(Table2[[#This Row],[Protein]],Table3[name],Table3[subloc_assigned],"")&lt;&gt;""</f>
        <v>0</v>
      </c>
      <c r="O3041" s="6" t="str" cm="1">
        <f t="array" ref="O3041">IF(Table2[[#This Row],[modeled?]]," "&amp;_xlfn.TEXTJOIN(" ",FALSE,_xlfn._xlws.FILTER(Table3[subloc_assigned],Table3[name]=Table2[[#This Row],[Protein]],""))&amp;" ","")</f>
        <v/>
      </c>
      <c r="P3041" s="6" t="b">
        <f>OR(ISNUMBER(FIND(" m ",Table2[[#This Row],[loc?]])),ISNUMBER(FIND(" mm ",Table2[[#This Row],[loc?]])))</f>
        <v>0</v>
      </c>
      <c r="Q3041" s="6" t="b">
        <f>AND(OR(ISNUMBER(FIND(" m ",Table2[[#This Row],[loc?]])),ISNUMBER(FIND(" mm ",Table2[[#This Row],[loc?]]))),SUBSTITUTE(SUBSTITUTE(Table2[[#This Row],[loc?]]," m ","")," mm ","")="")</f>
        <v>0</v>
      </c>
      <c r="R3041" s="36" cm="1">
        <f t="array" ref="R3041">AVERAGE(IF(Table2[[#This Row],[Min_aerobic_1]:[Min_aerobic_2]]="NA",0,Table2[[#This Row],[Min_aerobic_1]:[Min_aerobic_2]]))</f>
        <v>4.037795830093E-5</v>
      </c>
    </row>
    <row r="3042" spans="1:18" x14ac:dyDescent="0.35">
      <c r="A3042" s="4" t="s">
        <v>8974</v>
      </c>
      <c r="B3042" s="4" t="s">
        <v>8975</v>
      </c>
      <c r="C3042" s="4" t="s">
        <v>8976</v>
      </c>
      <c r="D3042" s="6">
        <v>1.0113742087116799E-5</v>
      </c>
      <c r="E3042" s="6">
        <v>8.2517352864225394E-6</v>
      </c>
      <c r="F3042" s="6">
        <v>1.1789983567616E-5</v>
      </c>
      <c r="G3042" s="6">
        <v>1.11878931768474E-5</v>
      </c>
      <c r="H3042" s="6">
        <v>1.0104414877518299E-5</v>
      </c>
      <c r="I3042" s="6">
        <v>9.8268656837780396E-6</v>
      </c>
      <c r="J3042" s="6">
        <v>1.0574592948458201E-5</v>
      </c>
      <c r="K3042" s="6">
        <v>1.16588212828295E-5</v>
      </c>
      <c r="L3042" s="6">
        <v>1.2361675403971401E-5</v>
      </c>
      <c r="M3042" s="6">
        <v>1.22215740807991E-5</v>
      </c>
      <c r="N3042" s="4" t="b">
        <f>_xlfn.XLOOKUP(Table2[[#This Row],[Protein]],Table3[name],Table3[subloc_assigned],"")&lt;&gt;""</f>
        <v>0</v>
      </c>
      <c r="O3042" s="6" t="str" cm="1">
        <f t="array" ref="O3042">IF(Table2[[#This Row],[modeled?]]," "&amp;_xlfn.TEXTJOIN(" ",FALSE,_xlfn._xlws.FILTER(Table3[subloc_assigned],Table3[name]=Table2[[#This Row],[Protein]],""))&amp;" ","")</f>
        <v/>
      </c>
      <c r="P3042" s="6" t="b">
        <f>OR(ISNUMBER(FIND(" m ",Table2[[#This Row],[loc?]])),ISNUMBER(FIND(" mm ",Table2[[#This Row],[loc?]])))</f>
        <v>0</v>
      </c>
      <c r="Q3042" s="6" t="b">
        <f>AND(OR(ISNUMBER(FIND(" m ",Table2[[#This Row],[loc?]])),ISNUMBER(FIND(" mm ",Table2[[#This Row],[loc?]]))),SUBSTITUTE(SUBSTITUTE(Table2[[#This Row],[loc?]]," m ","")," mm ","")="")</f>
        <v>0</v>
      </c>
      <c r="R3042" s="36" cm="1">
        <f t="array" ref="R3042">AVERAGE(IF(Table2[[#This Row],[Min_aerobic_1]:[Min_aerobic_2]]="NA",0,Table2[[#This Row],[Min_aerobic_1]:[Min_aerobic_2]]))</f>
        <v>9.1827386867696685E-6</v>
      </c>
    </row>
    <row r="3043" spans="1:18" x14ac:dyDescent="0.35">
      <c r="A3043" s="4" t="s">
        <v>8977</v>
      </c>
      <c r="B3043" s="4" t="s">
        <v>8978</v>
      </c>
      <c r="C3043" s="4" t="s">
        <v>8979</v>
      </c>
      <c r="D3043" s="6">
        <v>3.85952548324807E-6</v>
      </c>
      <c r="E3043" s="6">
        <v>3.8129283563607101E-6</v>
      </c>
      <c r="F3043" s="6">
        <v>4.1297730350423503E-6</v>
      </c>
      <c r="G3043" s="6">
        <v>4.2726375114815804E-6</v>
      </c>
      <c r="H3043" s="6">
        <v>6.6215104216622701E-6</v>
      </c>
      <c r="I3043" s="6">
        <v>6.6893756951082096E-6</v>
      </c>
      <c r="J3043" s="6">
        <v>7.14308736465401E-6</v>
      </c>
      <c r="K3043" s="6">
        <v>7.0772871459859204E-6</v>
      </c>
      <c r="L3043" s="6">
        <v>7.4012657312871603E-6</v>
      </c>
      <c r="M3043" s="6">
        <v>7.3145519786247498E-6</v>
      </c>
      <c r="N3043" s="4" t="b">
        <f>_xlfn.XLOOKUP(Table2[[#This Row],[Protein]],Table3[name],Table3[subloc_assigned],"")&lt;&gt;""</f>
        <v>0</v>
      </c>
      <c r="O3043" s="6" t="str" cm="1">
        <f t="array" ref="O3043">IF(Table2[[#This Row],[modeled?]]," "&amp;_xlfn.TEXTJOIN(" ",FALSE,_xlfn._xlws.FILTER(Table3[subloc_assigned],Table3[name]=Table2[[#This Row],[Protein]],""))&amp;" ","")</f>
        <v/>
      </c>
      <c r="P3043" s="6" t="b">
        <f>OR(ISNUMBER(FIND(" m ",Table2[[#This Row],[loc?]])),ISNUMBER(FIND(" mm ",Table2[[#This Row],[loc?]])))</f>
        <v>0</v>
      </c>
      <c r="Q3043" s="6" t="b">
        <f>AND(OR(ISNUMBER(FIND(" m ",Table2[[#This Row],[loc?]])),ISNUMBER(FIND(" mm ",Table2[[#This Row],[loc?]]))),SUBSTITUTE(SUBSTITUTE(Table2[[#This Row],[loc?]]," m ","")," mm ","")="")</f>
        <v>0</v>
      </c>
      <c r="R3043" s="36" cm="1">
        <f t="array" ref="R3043">AVERAGE(IF(Table2[[#This Row],[Min_aerobic_1]:[Min_aerobic_2]]="NA",0,Table2[[#This Row],[Min_aerobic_1]:[Min_aerobic_2]]))</f>
        <v>3.8362269198043905E-6</v>
      </c>
    </row>
    <row r="3044" spans="1:18" x14ac:dyDescent="0.35">
      <c r="A3044" s="4" t="s">
        <v>8980</v>
      </c>
      <c r="B3044" s="4" t="s">
        <v>8981</v>
      </c>
      <c r="C3044" s="4" t="s">
        <v>8982</v>
      </c>
      <c r="D3044" s="6">
        <v>6.3384479729752298E-6</v>
      </c>
      <c r="E3044" s="6">
        <v>5.9533059302355103E-6</v>
      </c>
      <c r="F3044" s="6">
        <v>8.0021302567978801E-6</v>
      </c>
      <c r="G3044" s="6">
        <v>7.1850286571691498E-6</v>
      </c>
      <c r="H3044" s="6">
        <v>3.7069111726481199E-6</v>
      </c>
      <c r="I3044" s="6">
        <v>3.8111387797804799E-6</v>
      </c>
      <c r="J3044" s="6">
        <v>3.9687815063670004E-6</v>
      </c>
      <c r="K3044" s="6">
        <v>4.8055152902051702E-6</v>
      </c>
      <c r="L3044" s="6">
        <v>4.8831724646085103E-6</v>
      </c>
      <c r="M3044" s="6">
        <v>4.8670848749134796E-6</v>
      </c>
      <c r="N3044" s="4" t="b">
        <f>_xlfn.XLOOKUP(Table2[[#This Row],[Protein]],Table3[name],Table3[subloc_assigned],"")&lt;&gt;""</f>
        <v>0</v>
      </c>
      <c r="O3044" s="6" t="str" cm="1">
        <f t="array" ref="O3044">IF(Table2[[#This Row],[modeled?]]," "&amp;_xlfn.TEXTJOIN(" ",FALSE,_xlfn._xlws.FILTER(Table3[subloc_assigned],Table3[name]=Table2[[#This Row],[Protein]],""))&amp;" ","")</f>
        <v/>
      </c>
      <c r="P3044" s="6" t="b">
        <f>OR(ISNUMBER(FIND(" m ",Table2[[#This Row],[loc?]])),ISNUMBER(FIND(" mm ",Table2[[#This Row],[loc?]])))</f>
        <v>0</v>
      </c>
      <c r="Q3044" s="6" t="b">
        <f>AND(OR(ISNUMBER(FIND(" m ",Table2[[#This Row],[loc?]])),ISNUMBER(FIND(" mm ",Table2[[#This Row],[loc?]]))),SUBSTITUTE(SUBSTITUTE(Table2[[#This Row],[loc?]]," m ","")," mm ","")="")</f>
        <v>0</v>
      </c>
      <c r="R3044" s="36" cm="1">
        <f t="array" ref="R3044">AVERAGE(IF(Table2[[#This Row],[Min_aerobic_1]:[Min_aerobic_2]]="NA",0,Table2[[#This Row],[Min_aerobic_1]:[Min_aerobic_2]]))</f>
        <v>6.14587695160537E-6</v>
      </c>
    </row>
    <row r="3045" spans="1:18" x14ac:dyDescent="0.35">
      <c r="A3045" s="4" t="s">
        <v>8983</v>
      </c>
      <c r="B3045" s="4" t="s">
        <v>8984</v>
      </c>
      <c r="C3045" s="4" t="s">
        <v>8984</v>
      </c>
      <c r="D3045" s="4">
        <v>1.2511747582562599E-3</v>
      </c>
      <c r="E3045" s="4">
        <v>1.03400724688306E-3</v>
      </c>
      <c r="F3045" s="4">
        <v>1.4047621221934801E-3</v>
      </c>
      <c r="G3045" s="4">
        <v>1.43339550289519E-3</v>
      </c>
      <c r="H3045" s="4">
        <v>7.7337505009473205E-4</v>
      </c>
      <c r="I3045" s="4">
        <v>7.74896669702523E-4</v>
      </c>
      <c r="J3045" s="4">
        <v>7.7036276783741303E-4</v>
      </c>
      <c r="K3045" s="4">
        <v>8.05537432277414E-4</v>
      </c>
      <c r="L3045" s="4">
        <v>8.6952324336884404E-4</v>
      </c>
      <c r="M3045" s="4">
        <v>8.5510910954573202E-4</v>
      </c>
      <c r="N3045" s="4" t="b">
        <f>_xlfn.XLOOKUP(Table2[[#This Row],[Protein]],Table3[name],Table3[subloc_assigned],"")&lt;&gt;""</f>
        <v>1</v>
      </c>
      <c r="O3045" s="6" t="str" cm="1">
        <f t="array" ref="O3045">IF(Table2[[#This Row],[modeled?]]," "&amp;_xlfn.TEXTJOIN(" ",FALSE,_xlfn._xlws.FILTER(Table3[subloc_assigned],Table3[name]=Table2[[#This Row],[Protein]],""))&amp;" ","")</f>
        <v xml:space="preserve"> c </v>
      </c>
      <c r="P3045" s="6" t="b">
        <f>OR(ISNUMBER(FIND(" m ",Table2[[#This Row],[loc?]])),ISNUMBER(FIND(" mm ",Table2[[#This Row],[loc?]])))</f>
        <v>0</v>
      </c>
      <c r="Q3045" s="6" t="b">
        <f>AND(OR(ISNUMBER(FIND(" m ",Table2[[#This Row],[loc?]])),ISNUMBER(FIND(" mm ",Table2[[#This Row],[loc?]]))),SUBSTITUTE(SUBSTITUTE(Table2[[#This Row],[loc?]]," m ","")," mm ","")="")</f>
        <v>0</v>
      </c>
      <c r="R3045" s="36" cm="1">
        <f t="array" ref="R3045">AVERAGE(IF(Table2[[#This Row],[Min_aerobic_1]:[Min_aerobic_2]]="NA",0,Table2[[#This Row],[Min_aerobic_1]:[Min_aerobic_2]]))</f>
        <v>1.1425910025696599E-3</v>
      </c>
    </row>
    <row r="3046" spans="1:18" x14ac:dyDescent="0.35">
      <c r="A3046" s="4" t="s">
        <v>8985</v>
      </c>
      <c r="B3046" s="4" t="s">
        <v>8986</v>
      </c>
      <c r="C3046" s="4" t="s">
        <v>8987</v>
      </c>
      <c r="D3046" s="6">
        <v>2.61946734120636E-5</v>
      </c>
      <c r="E3046" s="6">
        <v>2.5696047009818401E-5</v>
      </c>
      <c r="F3046" s="6">
        <v>2.7179616698340799E-5</v>
      </c>
      <c r="G3046" s="6">
        <v>2.9044913929536199E-5</v>
      </c>
      <c r="H3046" s="6">
        <v>2.89574281647273E-5</v>
      </c>
      <c r="I3046" s="6">
        <v>2.8814021078852801E-5</v>
      </c>
      <c r="J3046" s="6">
        <v>2.7816340140347101E-5</v>
      </c>
      <c r="K3046" s="6">
        <v>2.7471909868458098E-5</v>
      </c>
      <c r="L3046" s="6">
        <v>3.2931784014658202E-5</v>
      </c>
      <c r="M3046" s="6">
        <v>3.2400107037494002E-5</v>
      </c>
      <c r="N3046" s="4" t="b">
        <f>_xlfn.XLOOKUP(Table2[[#This Row],[Protein]],Table3[name],Table3[subloc_assigned],"")&lt;&gt;""</f>
        <v>0</v>
      </c>
      <c r="O3046" s="6" t="str" cm="1">
        <f t="array" ref="O3046">IF(Table2[[#This Row],[modeled?]]," "&amp;_xlfn.TEXTJOIN(" ",FALSE,_xlfn._xlws.FILTER(Table3[subloc_assigned],Table3[name]=Table2[[#This Row],[Protein]],""))&amp;" ","")</f>
        <v/>
      </c>
      <c r="P3046" s="6" t="b">
        <f>OR(ISNUMBER(FIND(" m ",Table2[[#This Row],[loc?]])),ISNUMBER(FIND(" mm ",Table2[[#This Row],[loc?]])))</f>
        <v>0</v>
      </c>
      <c r="Q3046" s="6" t="b">
        <f>AND(OR(ISNUMBER(FIND(" m ",Table2[[#This Row],[loc?]])),ISNUMBER(FIND(" mm ",Table2[[#This Row],[loc?]]))),SUBSTITUTE(SUBSTITUTE(Table2[[#This Row],[loc?]]," m ","")," mm ","")="")</f>
        <v>0</v>
      </c>
      <c r="R3046" s="36" cm="1">
        <f t="array" ref="R3046">AVERAGE(IF(Table2[[#This Row],[Min_aerobic_1]:[Min_aerobic_2]]="NA",0,Table2[[#This Row],[Min_aerobic_1]:[Min_aerobic_2]]))</f>
        <v>2.5945360210941E-5</v>
      </c>
    </row>
    <row r="3047" spans="1:18" x14ac:dyDescent="0.35">
      <c r="A3047" s="4" t="s">
        <v>8988</v>
      </c>
      <c r="B3047" s="4" t="s">
        <v>8989</v>
      </c>
      <c r="C3047" s="4" t="s">
        <v>8990</v>
      </c>
      <c r="D3047" s="6">
        <v>4.4079145264578799E-6</v>
      </c>
      <c r="E3047" s="6">
        <v>6.1687470665654302E-6</v>
      </c>
      <c r="F3047" s="6">
        <v>5.2614027017703304E-6</v>
      </c>
      <c r="G3047" s="6">
        <v>4.5705517167426299E-6</v>
      </c>
      <c r="H3047" s="6">
        <v>3.6075493864702299E-6</v>
      </c>
      <c r="I3047" s="6">
        <v>3.5204181973300901E-6</v>
      </c>
      <c r="J3047" s="6">
        <v>3.67208751902346E-6</v>
      </c>
      <c r="K3047" s="6">
        <v>4.0625195929974198E-6</v>
      </c>
      <c r="L3047" s="6">
        <v>4.0557254264426998E-6</v>
      </c>
      <c r="M3047" s="6">
        <v>3.97133601679895E-6</v>
      </c>
      <c r="N3047" s="4" t="b">
        <f>_xlfn.XLOOKUP(Table2[[#This Row],[Protein]],Table3[name],Table3[subloc_assigned],"")&lt;&gt;""</f>
        <v>0</v>
      </c>
      <c r="O3047" s="6" t="str" cm="1">
        <f t="array" ref="O3047">IF(Table2[[#This Row],[modeled?]]," "&amp;_xlfn.TEXTJOIN(" ",FALSE,_xlfn._xlws.FILTER(Table3[subloc_assigned],Table3[name]=Table2[[#This Row],[Protein]],""))&amp;" ","")</f>
        <v/>
      </c>
      <c r="P3047" s="6" t="b">
        <f>OR(ISNUMBER(FIND(" m ",Table2[[#This Row],[loc?]])),ISNUMBER(FIND(" mm ",Table2[[#This Row],[loc?]])))</f>
        <v>0</v>
      </c>
      <c r="Q3047" s="6" t="b">
        <f>AND(OR(ISNUMBER(FIND(" m ",Table2[[#This Row],[loc?]])),ISNUMBER(FIND(" mm ",Table2[[#This Row],[loc?]]))),SUBSTITUTE(SUBSTITUTE(Table2[[#This Row],[loc?]]," m ","")," mm ","")="")</f>
        <v>0</v>
      </c>
      <c r="R3047" s="36" cm="1">
        <f t="array" ref="R3047">AVERAGE(IF(Table2[[#This Row],[Min_aerobic_1]:[Min_aerobic_2]]="NA",0,Table2[[#This Row],[Min_aerobic_1]:[Min_aerobic_2]]))</f>
        <v>5.2883307965116555E-6</v>
      </c>
    </row>
    <row r="3048" spans="1:18" x14ac:dyDescent="0.35">
      <c r="A3048" s="4" t="s">
        <v>8991</v>
      </c>
      <c r="B3048" s="4" t="s">
        <v>8992</v>
      </c>
      <c r="C3048" s="4" t="s">
        <v>8993</v>
      </c>
      <c r="D3048" s="6">
        <v>2.9661552786443399E-5</v>
      </c>
      <c r="E3048" s="6">
        <v>2.6533463620957101E-5</v>
      </c>
      <c r="F3048" s="6">
        <v>2.50414023356569E-5</v>
      </c>
      <c r="G3048" s="6">
        <v>2.6773465593725801E-5</v>
      </c>
      <c r="H3048" s="6">
        <v>2.3913980065965602E-5</v>
      </c>
      <c r="I3048" s="6">
        <v>2.3515222128632099E-5</v>
      </c>
      <c r="J3048" s="6">
        <v>2.6988458682960899E-5</v>
      </c>
      <c r="K3048" s="6">
        <v>1.9291883691943499E-5</v>
      </c>
      <c r="L3048" s="6">
        <v>2.0503791197993501E-5</v>
      </c>
      <c r="M3048" s="6">
        <v>2.05442104721901E-5</v>
      </c>
      <c r="N3048" s="4" t="b">
        <f>_xlfn.XLOOKUP(Table2[[#This Row],[Protein]],Table3[name],Table3[subloc_assigned],"")&lt;&gt;""</f>
        <v>1</v>
      </c>
      <c r="O3048" s="6" t="str" cm="1">
        <f t="array" ref="O3048">IF(Table2[[#This Row],[modeled?]]," "&amp;_xlfn.TEXTJOIN(" ",FALSE,_xlfn._xlws.FILTER(Table3[subloc_assigned],Table3[name]=Table2[[#This Row],[Protein]],""))&amp;" ","")</f>
        <v xml:space="preserve"> vm </v>
      </c>
      <c r="P3048" s="6" t="b">
        <f>OR(ISNUMBER(FIND(" m ",Table2[[#This Row],[loc?]])),ISNUMBER(FIND(" mm ",Table2[[#This Row],[loc?]])))</f>
        <v>0</v>
      </c>
      <c r="Q3048" s="6" t="b">
        <f>AND(OR(ISNUMBER(FIND(" m ",Table2[[#This Row],[loc?]])),ISNUMBER(FIND(" mm ",Table2[[#This Row],[loc?]]))),SUBSTITUTE(SUBSTITUTE(Table2[[#This Row],[loc?]]," m ","")," mm ","")="")</f>
        <v>0</v>
      </c>
      <c r="R3048" s="36" cm="1">
        <f t="array" ref="R3048">AVERAGE(IF(Table2[[#This Row],[Min_aerobic_1]:[Min_aerobic_2]]="NA",0,Table2[[#This Row],[Min_aerobic_1]:[Min_aerobic_2]]))</f>
        <v>2.8097508203700252E-5</v>
      </c>
    </row>
    <row r="3049" spans="1:18" x14ac:dyDescent="0.35">
      <c r="A3049" s="4" t="s">
        <v>8994</v>
      </c>
      <c r="B3049" s="4" t="s">
        <v>8995</v>
      </c>
      <c r="C3049" s="4" t="s">
        <v>8996</v>
      </c>
      <c r="D3049" s="6">
        <v>1.83364589240384E-6</v>
      </c>
      <c r="E3049" s="6">
        <v>1.5352243560371199E-6</v>
      </c>
      <c r="F3049" s="6">
        <v>1.95108833795393E-6</v>
      </c>
      <c r="G3049" s="6">
        <v>1.9809503699913399E-6</v>
      </c>
      <c r="H3049" s="6">
        <v>2.24494540553468E-6</v>
      </c>
      <c r="I3049" s="6">
        <v>2.04447641746096E-6</v>
      </c>
      <c r="J3049" s="6">
        <v>2.5256912808820598E-6</v>
      </c>
      <c r="K3049" s="6">
        <v>2.30648630316494E-6</v>
      </c>
      <c r="L3049" s="6">
        <v>2.3713643805258201E-6</v>
      </c>
      <c r="M3049" s="6">
        <v>2.3713118274266601E-6</v>
      </c>
      <c r="N3049" s="4" t="b">
        <f>_xlfn.XLOOKUP(Table2[[#This Row],[Protein]],Table3[name],Table3[subloc_assigned],"")&lt;&gt;""</f>
        <v>0</v>
      </c>
      <c r="O3049" s="6" t="str" cm="1">
        <f t="array" ref="O3049">IF(Table2[[#This Row],[modeled?]]," "&amp;_xlfn.TEXTJOIN(" ",FALSE,_xlfn._xlws.FILTER(Table3[subloc_assigned],Table3[name]=Table2[[#This Row],[Protein]],""))&amp;" ","")</f>
        <v/>
      </c>
      <c r="P3049" s="6" t="b">
        <f>OR(ISNUMBER(FIND(" m ",Table2[[#This Row],[loc?]])),ISNUMBER(FIND(" mm ",Table2[[#This Row],[loc?]])))</f>
        <v>0</v>
      </c>
      <c r="Q3049" s="6" t="b">
        <f>AND(OR(ISNUMBER(FIND(" m ",Table2[[#This Row],[loc?]])),ISNUMBER(FIND(" mm ",Table2[[#This Row],[loc?]]))),SUBSTITUTE(SUBSTITUTE(Table2[[#This Row],[loc?]]," m ","")," mm ","")="")</f>
        <v>0</v>
      </c>
      <c r="R3049" s="36" cm="1">
        <f t="array" ref="R3049">AVERAGE(IF(Table2[[#This Row],[Min_aerobic_1]:[Min_aerobic_2]]="NA",0,Table2[[#This Row],[Min_aerobic_1]:[Min_aerobic_2]]))</f>
        <v>1.68443512422048E-6</v>
      </c>
    </row>
    <row r="3050" spans="1:18" x14ac:dyDescent="0.35">
      <c r="A3050" s="4" t="s">
        <v>8997</v>
      </c>
      <c r="B3050" s="4" t="s">
        <v>8998</v>
      </c>
      <c r="C3050" s="4" t="s">
        <v>8999</v>
      </c>
      <c r="D3050" s="6">
        <v>2.29032136754643E-5</v>
      </c>
      <c r="E3050" s="6">
        <v>1.8209748796419301E-5</v>
      </c>
      <c r="F3050" s="6">
        <v>2.5948005419725401E-5</v>
      </c>
      <c r="G3050" s="6">
        <v>2.47566262366485E-5</v>
      </c>
      <c r="H3050" s="6">
        <v>2.1291168668235401E-5</v>
      </c>
      <c r="I3050" s="6">
        <v>2.0970910477345001E-5</v>
      </c>
      <c r="J3050" s="6">
        <v>2.1016696486516E-5</v>
      </c>
      <c r="K3050" s="6">
        <v>2.5596789460867301E-5</v>
      </c>
      <c r="L3050" s="6">
        <v>2.7500829356836101E-5</v>
      </c>
      <c r="M3050" s="6">
        <v>2.6120942477707599E-5</v>
      </c>
      <c r="N3050" s="4" t="b">
        <f>_xlfn.XLOOKUP(Table2[[#This Row],[Protein]],Table3[name],Table3[subloc_assigned],"")&lt;&gt;""</f>
        <v>0</v>
      </c>
      <c r="O3050" s="6" t="str" cm="1">
        <f t="array" ref="O3050">IF(Table2[[#This Row],[modeled?]]," "&amp;_xlfn.TEXTJOIN(" ",FALSE,_xlfn._xlws.FILTER(Table3[subloc_assigned],Table3[name]=Table2[[#This Row],[Protein]],""))&amp;" ","")</f>
        <v/>
      </c>
      <c r="P3050" s="6" t="b">
        <f>OR(ISNUMBER(FIND(" m ",Table2[[#This Row],[loc?]])),ISNUMBER(FIND(" mm ",Table2[[#This Row],[loc?]])))</f>
        <v>0</v>
      </c>
      <c r="Q3050" s="6" t="b">
        <f>AND(OR(ISNUMBER(FIND(" m ",Table2[[#This Row],[loc?]])),ISNUMBER(FIND(" mm ",Table2[[#This Row],[loc?]]))),SUBSTITUTE(SUBSTITUTE(Table2[[#This Row],[loc?]]," m ","")," mm ","")="")</f>
        <v>0</v>
      </c>
      <c r="R3050" s="36" cm="1">
        <f t="array" ref="R3050">AVERAGE(IF(Table2[[#This Row],[Min_aerobic_1]:[Min_aerobic_2]]="NA",0,Table2[[#This Row],[Min_aerobic_1]:[Min_aerobic_2]]))</f>
        <v>2.05564812359418E-5</v>
      </c>
    </row>
    <row r="3051" spans="1:18" x14ac:dyDescent="0.35">
      <c r="A3051" s="4" t="s">
        <v>9000</v>
      </c>
      <c r="B3051" s="4" t="s">
        <v>9001</v>
      </c>
      <c r="C3051" s="4" t="s">
        <v>9002</v>
      </c>
      <c r="D3051" s="6">
        <v>3.3237341232758399E-6</v>
      </c>
      <c r="E3051" s="6">
        <v>3.2588425138268202E-6</v>
      </c>
      <c r="F3051" s="6">
        <v>4.1668743114073597E-6</v>
      </c>
      <c r="G3051" s="6">
        <v>3.7706221286691998E-6</v>
      </c>
      <c r="H3051" s="6">
        <v>5.3394605219335901E-6</v>
      </c>
      <c r="I3051" s="6">
        <v>5.1935318162559299E-6</v>
      </c>
      <c r="J3051" s="6">
        <v>5.3313247436883597E-6</v>
      </c>
      <c r="K3051" s="6">
        <v>6.3620791324905402E-6</v>
      </c>
      <c r="L3051" s="6">
        <v>6.2022590286589704E-6</v>
      </c>
      <c r="M3051" s="6">
        <v>6.2748391311085898E-6</v>
      </c>
      <c r="N3051" s="4" t="b">
        <f>_xlfn.XLOOKUP(Table2[[#This Row],[Protein]],Table3[name],Table3[subloc_assigned],"")&lt;&gt;""</f>
        <v>0</v>
      </c>
      <c r="O3051" s="6" t="str" cm="1">
        <f t="array" ref="O3051">IF(Table2[[#This Row],[modeled?]]," "&amp;_xlfn.TEXTJOIN(" ",FALSE,_xlfn._xlws.FILTER(Table3[subloc_assigned],Table3[name]=Table2[[#This Row],[Protein]],""))&amp;" ","")</f>
        <v/>
      </c>
      <c r="P3051" s="6" t="b">
        <f>OR(ISNUMBER(FIND(" m ",Table2[[#This Row],[loc?]])),ISNUMBER(FIND(" mm ",Table2[[#This Row],[loc?]])))</f>
        <v>0</v>
      </c>
      <c r="Q3051" s="6" t="b">
        <f>AND(OR(ISNUMBER(FIND(" m ",Table2[[#This Row],[loc?]])),ISNUMBER(FIND(" mm ",Table2[[#This Row],[loc?]]))),SUBSTITUTE(SUBSTITUTE(Table2[[#This Row],[loc?]]," m ","")," mm ","")="")</f>
        <v>0</v>
      </c>
      <c r="R3051" s="36" cm="1">
        <f t="array" ref="R3051">AVERAGE(IF(Table2[[#This Row],[Min_aerobic_1]:[Min_aerobic_2]]="NA",0,Table2[[#This Row],[Min_aerobic_1]:[Min_aerobic_2]]))</f>
        <v>3.2912883185513298E-6</v>
      </c>
    </row>
    <row r="3052" spans="1:18" x14ac:dyDescent="0.35">
      <c r="A3052" s="4" t="s">
        <v>9003</v>
      </c>
      <c r="B3052" s="4" t="s">
        <v>9004</v>
      </c>
      <c r="C3052" s="4" t="s">
        <v>9005</v>
      </c>
      <c r="D3052" s="6">
        <v>5.2086136760156899E-5</v>
      </c>
      <c r="E3052" s="6">
        <v>4.3246513520123199E-5</v>
      </c>
      <c r="F3052" s="6">
        <v>5.2685769099419697E-5</v>
      </c>
      <c r="G3052" s="6">
        <v>5.3132811882648498E-5</v>
      </c>
      <c r="H3052" s="6">
        <v>2.85436497690864E-5</v>
      </c>
      <c r="I3052" s="6">
        <v>2.8598282162615799E-5</v>
      </c>
      <c r="J3052" s="6">
        <v>2.9359465003457399E-5</v>
      </c>
      <c r="K3052" s="6">
        <v>2.9973925269736801E-5</v>
      </c>
      <c r="L3052" s="6">
        <v>3.1185929328428401E-5</v>
      </c>
      <c r="M3052" s="6">
        <v>3.0168398657486701E-5</v>
      </c>
      <c r="N3052" s="4" t="b">
        <f>_xlfn.XLOOKUP(Table2[[#This Row],[Protein]],Table3[name],Table3[subloc_assigned],"")&lt;&gt;""</f>
        <v>1</v>
      </c>
      <c r="O3052" s="6" t="str" cm="1">
        <f t="array" ref="O3052">IF(Table2[[#This Row],[modeled?]]," "&amp;_xlfn.TEXTJOIN(" ",FALSE,_xlfn._xlws.FILTER(Table3[subloc_assigned],Table3[name]=Table2[[#This Row],[Protein]],""))&amp;" ","")</f>
        <v xml:space="preserve"> r </v>
      </c>
      <c r="P3052" s="6" t="b">
        <f>OR(ISNUMBER(FIND(" m ",Table2[[#This Row],[loc?]])),ISNUMBER(FIND(" mm ",Table2[[#This Row],[loc?]])))</f>
        <v>0</v>
      </c>
      <c r="Q3052" s="6" t="b">
        <f>AND(OR(ISNUMBER(FIND(" m ",Table2[[#This Row],[loc?]])),ISNUMBER(FIND(" mm ",Table2[[#This Row],[loc?]]))),SUBSTITUTE(SUBSTITUTE(Table2[[#This Row],[loc?]]," m ","")," mm ","")="")</f>
        <v>0</v>
      </c>
      <c r="R3052" s="36" cm="1">
        <f t="array" ref="R3052">AVERAGE(IF(Table2[[#This Row],[Min_aerobic_1]:[Min_aerobic_2]]="NA",0,Table2[[#This Row],[Min_aerobic_1]:[Min_aerobic_2]]))</f>
        <v>4.7666325140140046E-5</v>
      </c>
    </row>
    <row r="3053" spans="1:18" x14ac:dyDescent="0.35">
      <c r="A3053" s="4" t="s">
        <v>9006</v>
      </c>
      <c r="B3053" s="4" t="s">
        <v>9007</v>
      </c>
      <c r="C3053" s="4" t="s">
        <v>9008</v>
      </c>
      <c r="D3053" s="6">
        <v>1.0925678905837001E-6</v>
      </c>
      <c r="E3053" s="6">
        <v>1.17480973771152E-6</v>
      </c>
      <c r="F3053" s="6">
        <v>9.7817550126701398E-7</v>
      </c>
      <c r="G3053" s="6">
        <v>1.03601146245599E-6</v>
      </c>
      <c r="H3053" s="4" t="s">
        <v>19</v>
      </c>
      <c r="I3053" s="4" t="s">
        <v>19</v>
      </c>
      <c r="J3053" s="4" t="s">
        <v>19</v>
      </c>
      <c r="K3053" s="4" t="s">
        <v>19</v>
      </c>
      <c r="L3053" s="4" t="s">
        <v>19</v>
      </c>
      <c r="M3053" s="4" t="s">
        <v>19</v>
      </c>
      <c r="N3053" s="4" t="b">
        <f>_xlfn.XLOOKUP(Table2[[#This Row],[Protein]],Table3[name],Table3[subloc_assigned],"")&lt;&gt;""</f>
        <v>0</v>
      </c>
      <c r="O3053" s="6" t="str" cm="1">
        <f t="array" ref="O3053">IF(Table2[[#This Row],[modeled?]]," "&amp;_xlfn.TEXTJOIN(" ",FALSE,_xlfn._xlws.FILTER(Table3[subloc_assigned],Table3[name]=Table2[[#This Row],[Protein]],""))&amp;" ","")</f>
        <v/>
      </c>
      <c r="P3053" s="6" t="b">
        <f>OR(ISNUMBER(FIND(" m ",Table2[[#This Row],[loc?]])),ISNUMBER(FIND(" mm ",Table2[[#This Row],[loc?]])))</f>
        <v>0</v>
      </c>
      <c r="Q3053" s="6" t="b">
        <f>AND(OR(ISNUMBER(FIND(" m ",Table2[[#This Row],[loc?]])),ISNUMBER(FIND(" mm ",Table2[[#This Row],[loc?]]))),SUBSTITUTE(SUBSTITUTE(Table2[[#This Row],[loc?]]," m ","")," mm ","")="")</f>
        <v>0</v>
      </c>
      <c r="R3053" s="36" cm="1">
        <f t="array" ref="R3053">AVERAGE(IF(Table2[[#This Row],[Min_aerobic_1]:[Min_aerobic_2]]="NA",0,Table2[[#This Row],[Min_aerobic_1]:[Min_aerobic_2]]))</f>
        <v>1.13368881414761E-6</v>
      </c>
    </row>
    <row r="3054" spans="1:18" x14ac:dyDescent="0.35">
      <c r="A3054" s="4" t="s">
        <v>9009</v>
      </c>
      <c r="B3054" s="4" t="s">
        <v>9010</v>
      </c>
      <c r="C3054" s="4" t="s">
        <v>9011</v>
      </c>
      <c r="D3054" s="6">
        <v>2.2852869431130701E-6</v>
      </c>
      <c r="E3054" s="6">
        <v>2.1158237490820298E-6</v>
      </c>
      <c r="F3054" s="6">
        <v>2.5941474807691001E-6</v>
      </c>
      <c r="G3054" s="6">
        <v>2.5840773958449101E-6</v>
      </c>
      <c r="H3054" s="6">
        <v>2.0039462587043302E-6</v>
      </c>
      <c r="I3054" s="6">
        <v>2.0549057902964599E-6</v>
      </c>
      <c r="J3054" s="6">
        <v>2.1650230366316602E-6</v>
      </c>
      <c r="K3054" s="6">
        <v>2.4183206948759499E-6</v>
      </c>
      <c r="L3054" s="6">
        <v>2.52720324853312E-6</v>
      </c>
      <c r="M3054" s="6">
        <v>2.5605629347648598E-6</v>
      </c>
      <c r="N3054" s="4" t="b">
        <f>_xlfn.XLOOKUP(Table2[[#This Row],[Protein]],Table3[name],Table3[subloc_assigned],"")&lt;&gt;""</f>
        <v>0</v>
      </c>
      <c r="O3054" s="6" t="str" cm="1">
        <f t="array" ref="O3054">IF(Table2[[#This Row],[modeled?]]," "&amp;_xlfn.TEXTJOIN(" ",FALSE,_xlfn._xlws.FILTER(Table3[subloc_assigned],Table3[name]=Table2[[#This Row],[Protein]],""))&amp;" ","")</f>
        <v/>
      </c>
      <c r="P3054" s="6" t="b">
        <f>OR(ISNUMBER(FIND(" m ",Table2[[#This Row],[loc?]])),ISNUMBER(FIND(" mm ",Table2[[#This Row],[loc?]])))</f>
        <v>0</v>
      </c>
      <c r="Q3054" s="6" t="b">
        <f>AND(OR(ISNUMBER(FIND(" m ",Table2[[#This Row],[loc?]])),ISNUMBER(FIND(" mm ",Table2[[#This Row],[loc?]]))),SUBSTITUTE(SUBSTITUTE(Table2[[#This Row],[loc?]]," m ","")," mm ","")="")</f>
        <v>0</v>
      </c>
      <c r="R3054" s="36" cm="1">
        <f t="array" ref="R3054">AVERAGE(IF(Table2[[#This Row],[Min_aerobic_1]:[Min_aerobic_2]]="NA",0,Table2[[#This Row],[Min_aerobic_1]:[Min_aerobic_2]]))</f>
        <v>2.20055534609755E-6</v>
      </c>
    </row>
    <row r="3055" spans="1:18" x14ac:dyDescent="0.35">
      <c r="A3055" s="4" t="s">
        <v>9012</v>
      </c>
      <c r="B3055" s="4" t="s">
        <v>9013</v>
      </c>
      <c r="C3055" s="4" t="s">
        <v>9014</v>
      </c>
      <c r="D3055" s="6">
        <v>9.7867450507317293E-6</v>
      </c>
      <c r="E3055" s="6">
        <v>9.8694181329067708E-6</v>
      </c>
      <c r="F3055" s="6">
        <v>9.9248199123402197E-6</v>
      </c>
      <c r="G3055" s="6">
        <v>1.0262188141791E-5</v>
      </c>
      <c r="H3055" s="6">
        <v>1.34045804024588E-5</v>
      </c>
      <c r="I3055" s="6">
        <v>1.30031575676082E-5</v>
      </c>
      <c r="J3055" s="6">
        <v>1.35556233746764E-5</v>
      </c>
      <c r="K3055" s="6">
        <v>1.2965458786208001E-5</v>
      </c>
      <c r="L3055" s="6">
        <v>1.43550081471336E-5</v>
      </c>
      <c r="M3055" s="6">
        <v>1.33442655474984E-5</v>
      </c>
      <c r="N3055" s="4" t="b">
        <f>_xlfn.XLOOKUP(Table2[[#This Row],[Protein]],Table3[name],Table3[subloc_assigned],"")&lt;&gt;""</f>
        <v>1</v>
      </c>
      <c r="O3055" s="6" t="str" cm="1">
        <f t="array" ref="O3055">IF(Table2[[#This Row],[modeled?]]," "&amp;_xlfn.TEXTJOIN(" ",FALSE,_xlfn._xlws.FILTER(Table3[subloc_assigned],Table3[name]=Table2[[#This Row],[Protein]],""))&amp;" ","")</f>
        <v xml:space="preserve"> c </v>
      </c>
      <c r="P3055" s="6" t="b">
        <f>OR(ISNUMBER(FIND(" m ",Table2[[#This Row],[loc?]])),ISNUMBER(FIND(" mm ",Table2[[#This Row],[loc?]])))</f>
        <v>0</v>
      </c>
      <c r="Q3055" s="6" t="b">
        <f>AND(OR(ISNUMBER(FIND(" m ",Table2[[#This Row],[loc?]])),ISNUMBER(FIND(" mm ",Table2[[#This Row],[loc?]]))),SUBSTITUTE(SUBSTITUTE(Table2[[#This Row],[loc?]]," m ","")," mm ","")="")</f>
        <v>0</v>
      </c>
      <c r="R3055" s="36" cm="1">
        <f t="array" ref="R3055">AVERAGE(IF(Table2[[#This Row],[Min_aerobic_1]:[Min_aerobic_2]]="NA",0,Table2[[#This Row],[Min_aerobic_1]:[Min_aerobic_2]]))</f>
        <v>9.8280815918192501E-6</v>
      </c>
    </row>
    <row r="3056" spans="1:18" x14ac:dyDescent="0.35">
      <c r="A3056" s="4" t="s">
        <v>9015</v>
      </c>
      <c r="B3056" s="4" t="s">
        <v>9016</v>
      </c>
      <c r="C3056" s="4" t="s">
        <v>9017</v>
      </c>
      <c r="D3056" s="6">
        <v>2.1321311152035998E-6</v>
      </c>
      <c r="E3056" s="6">
        <v>1.5497007007435401E-6</v>
      </c>
      <c r="F3056" s="6">
        <v>2.3632512006355499E-6</v>
      </c>
      <c r="G3056" s="6">
        <v>2.3307569508429999E-6</v>
      </c>
      <c r="H3056" s="6">
        <v>2.2299873522388299E-6</v>
      </c>
      <c r="I3056" s="6">
        <v>2.3000236782453301E-6</v>
      </c>
      <c r="J3056" s="6">
        <v>2.3334769229313399E-6</v>
      </c>
      <c r="K3056" s="6">
        <v>2.8889501264479198E-6</v>
      </c>
      <c r="L3056" s="6">
        <v>2.9407992319063301E-6</v>
      </c>
      <c r="M3056" s="6">
        <v>2.91736998752705E-6</v>
      </c>
      <c r="N3056" s="4" t="b">
        <f>_xlfn.XLOOKUP(Table2[[#This Row],[Protein]],Table3[name],Table3[subloc_assigned],"")&lt;&gt;""</f>
        <v>0</v>
      </c>
      <c r="O3056" s="6" t="str" cm="1">
        <f t="array" ref="O3056">IF(Table2[[#This Row],[modeled?]]," "&amp;_xlfn.TEXTJOIN(" ",FALSE,_xlfn._xlws.FILTER(Table3[subloc_assigned],Table3[name]=Table2[[#This Row],[Protein]],""))&amp;" ","")</f>
        <v/>
      </c>
      <c r="P3056" s="6" t="b">
        <f>OR(ISNUMBER(FIND(" m ",Table2[[#This Row],[loc?]])),ISNUMBER(FIND(" mm ",Table2[[#This Row],[loc?]])))</f>
        <v>0</v>
      </c>
      <c r="Q3056" s="6" t="b">
        <f>AND(OR(ISNUMBER(FIND(" m ",Table2[[#This Row],[loc?]])),ISNUMBER(FIND(" mm ",Table2[[#This Row],[loc?]]))),SUBSTITUTE(SUBSTITUTE(Table2[[#This Row],[loc?]]," m ","")," mm ","")="")</f>
        <v>0</v>
      </c>
      <c r="R3056" s="36" cm="1">
        <f t="array" ref="R3056">AVERAGE(IF(Table2[[#This Row],[Min_aerobic_1]:[Min_aerobic_2]]="NA",0,Table2[[#This Row],[Min_aerobic_1]:[Min_aerobic_2]]))</f>
        <v>1.84091590797357E-6</v>
      </c>
    </row>
    <row r="3057" spans="1:18" x14ac:dyDescent="0.35">
      <c r="A3057" s="4" t="s">
        <v>9018</v>
      </c>
      <c r="B3057" s="4" t="s">
        <v>9019</v>
      </c>
      <c r="C3057" s="4" t="s">
        <v>9020</v>
      </c>
      <c r="D3057" s="6">
        <v>6.8283548779737998E-5</v>
      </c>
      <c r="E3057" s="6">
        <v>9.5685248426015995E-5</v>
      </c>
      <c r="F3057" s="6">
        <v>6.7154276407429701E-5</v>
      </c>
      <c r="G3057" s="6">
        <v>6.8374541709842707E-5</v>
      </c>
      <c r="H3057" s="4">
        <v>1.0562811190005199E-4</v>
      </c>
      <c r="I3057" s="4">
        <v>1.1086701907106501E-4</v>
      </c>
      <c r="J3057" s="4">
        <v>1.12201836405899E-4</v>
      </c>
      <c r="K3057" s="4">
        <v>1.21064892689317E-4</v>
      </c>
      <c r="L3057" s="4">
        <v>1.2625115896735999E-4</v>
      </c>
      <c r="M3057" s="4">
        <v>1.25796054376141E-4</v>
      </c>
      <c r="N3057" s="4" t="b">
        <f>_xlfn.XLOOKUP(Table2[[#This Row],[Protein]],Table3[name],Table3[subloc_assigned],"")&lt;&gt;""</f>
        <v>0</v>
      </c>
      <c r="O3057" s="6" t="str" cm="1">
        <f t="array" ref="O3057">IF(Table2[[#This Row],[modeled?]]," "&amp;_xlfn.TEXTJOIN(" ",FALSE,_xlfn._xlws.FILTER(Table3[subloc_assigned],Table3[name]=Table2[[#This Row],[Protein]],""))&amp;" ","")</f>
        <v/>
      </c>
      <c r="P3057" s="6" t="b">
        <f>OR(ISNUMBER(FIND(" m ",Table2[[#This Row],[loc?]])),ISNUMBER(FIND(" mm ",Table2[[#This Row],[loc?]])))</f>
        <v>0</v>
      </c>
      <c r="Q3057" s="6" t="b">
        <f>AND(OR(ISNUMBER(FIND(" m ",Table2[[#This Row],[loc?]])),ISNUMBER(FIND(" mm ",Table2[[#This Row],[loc?]]))),SUBSTITUTE(SUBSTITUTE(Table2[[#This Row],[loc?]]," m ","")," mm ","")="")</f>
        <v>0</v>
      </c>
      <c r="R3057" s="36" cm="1">
        <f t="array" ref="R3057">AVERAGE(IF(Table2[[#This Row],[Min_aerobic_1]:[Min_aerobic_2]]="NA",0,Table2[[#This Row],[Min_aerobic_1]:[Min_aerobic_2]]))</f>
        <v>8.1984398602877003E-5</v>
      </c>
    </row>
    <row r="3058" spans="1:18" x14ac:dyDescent="0.35">
      <c r="A3058" s="4" t="s">
        <v>9021</v>
      </c>
      <c r="B3058" s="4" t="s">
        <v>9022</v>
      </c>
      <c r="C3058" s="4" t="s">
        <v>9023</v>
      </c>
      <c r="D3058" s="6">
        <v>4.36438172088808E-6</v>
      </c>
      <c r="E3058" s="6">
        <v>3.9241217442509102E-6</v>
      </c>
      <c r="F3058" s="6">
        <v>4.73369940642565E-6</v>
      </c>
      <c r="G3058" s="6">
        <v>4.7904340362347401E-6</v>
      </c>
      <c r="H3058" s="6">
        <v>2.1853422037566799E-6</v>
      </c>
      <c r="I3058" s="6">
        <v>2.1672775515500301E-6</v>
      </c>
      <c r="J3058" s="6">
        <v>2.4158558916223801E-6</v>
      </c>
      <c r="K3058" s="6">
        <v>2.6610702668749001E-6</v>
      </c>
      <c r="L3058" s="6">
        <v>2.7945554206660999E-6</v>
      </c>
      <c r="M3058" s="6">
        <v>2.8433835620045101E-6</v>
      </c>
      <c r="N3058" s="4" t="b">
        <f>_xlfn.XLOOKUP(Table2[[#This Row],[Protein]],Table3[name],Table3[subloc_assigned],"")&lt;&gt;""</f>
        <v>0</v>
      </c>
      <c r="O3058" s="6" t="str" cm="1">
        <f t="array" ref="O3058">IF(Table2[[#This Row],[modeled?]]," "&amp;_xlfn.TEXTJOIN(" ",FALSE,_xlfn._xlws.FILTER(Table3[subloc_assigned],Table3[name]=Table2[[#This Row],[Protein]],""))&amp;" ","")</f>
        <v/>
      </c>
      <c r="P3058" s="6" t="b">
        <f>OR(ISNUMBER(FIND(" m ",Table2[[#This Row],[loc?]])),ISNUMBER(FIND(" mm ",Table2[[#This Row],[loc?]])))</f>
        <v>0</v>
      </c>
      <c r="Q3058" s="6" t="b">
        <f>AND(OR(ISNUMBER(FIND(" m ",Table2[[#This Row],[loc?]])),ISNUMBER(FIND(" mm ",Table2[[#This Row],[loc?]]))),SUBSTITUTE(SUBSTITUTE(Table2[[#This Row],[loc?]]," m ","")," mm ","")="")</f>
        <v>0</v>
      </c>
      <c r="R3058" s="36" cm="1">
        <f t="array" ref="R3058">AVERAGE(IF(Table2[[#This Row],[Min_aerobic_1]:[Min_aerobic_2]]="NA",0,Table2[[#This Row],[Min_aerobic_1]:[Min_aerobic_2]]))</f>
        <v>4.1442517325694951E-6</v>
      </c>
    </row>
    <row r="3059" spans="1:18" x14ac:dyDescent="0.35">
      <c r="A3059" s="4" t="s">
        <v>9024</v>
      </c>
      <c r="B3059" s="4" t="s">
        <v>9025</v>
      </c>
      <c r="C3059" s="4" t="s">
        <v>9026</v>
      </c>
      <c r="D3059" s="4" t="s">
        <v>19</v>
      </c>
      <c r="E3059" s="4" t="s">
        <v>19</v>
      </c>
      <c r="F3059" s="4" t="s">
        <v>19</v>
      </c>
      <c r="G3059" s="4" t="s">
        <v>19</v>
      </c>
      <c r="H3059" s="6">
        <v>1.5411629539882801E-6</v>
      </c>
      <c r="I3059" s="6">
        <v>1.66725078677425E-6</v>
      </c>
      <c r="J3059" s="6">
        <v>1.67339605423822E-6</v>
      </c>
      <c r="K3059" s="6">
        <v>1.70588558579395E-6</v>
      </c>
      <c r="L3059" s="6">
        <v>1.98105708965783E-6</v>
      </c>
      <c r="M3059" s="6">
        <v>1.95675099322619E-6</v>
      </c>
      <c r="N3059" s="4" t="b">
        <f>_xlfn.XLOOKUP(Table2[[#This Row],[Protein]],Table3[name],Table3[subloc_assigned],"")&lt;&gt;""</f>
        <v>0</v>
      </c>
      <c r="O3059" s="6" t="str" cm="1">
        <f t="array" ref="O3059">IF(Table2[[#This Row],[modeled?]]," "&amp;_xlfn.TEXTJOIN(" ",FALSE,_xlfn._xlws.FILTER(Table3[subloc_assigned],Table3[name]=Table2[[#This Row],[Protein]],""))&amp;" ","")</f>
        <v/>
      </c>
      <c r="P3059" s="6" t="b">
        <f>OR(ISNUMBER(FIND(" m ",Table2[[#This Row],[loc?]])),ISNUMBER(FIND(" mm ",Table2[[#This Row],[loc?]])))</f>
        <v>0</v>
      </c>
      <c r="Q3059" s="6" t="b">
        <f>AND(OR(ISNUMBER(FIND(" m ",Table2[[#This Row],[loc?]])),ISNUMBER(FIND(" mm ",Table2[[#This Row],[loc?]]))),SUBSTITUTE(SUBSTITUTE(Table2[[#This Row],[loc?]]," m ","")," mm ","")="")</f>
        <v>0</v>
      </c>
      <c r="R3059" s="36" cm="1">
        <f t="array" ref="R3059">AVERAGE(IF(Table2[[#This Row],[Min_aerobic_1]:[Min_aerobic_2]]="NA",0,Table2[[#This Row],[Min_aerobic_1]:[Min_aerobic_2]]))</f>
        <v>0</v>
      </c>
    </row>
    <row r="3060" spans="1:18" x14ac:dyDescent="0.35">
      <c r="A3060" s="4" t="s">
        <v>9027</v>
      </c>
      <c r="B3060" s="4" t="s">
        <v>9028</v>
      </c>
      <c r="C3060" s="4" t="s">
        <v>9029</v>
      </c>
      <c r="D3060" s="4">
        <v>2.6291233008510201E-4</v>
      </c>
      <c r="E3060" s="4">
        <v>2.3037074129265899E-4</v>
      </c>
      <c r="F3060" s="4">
        <v>3.0406780126827199E-4</v>
      </c>
      <c r="G3060" s="4">
        <v>3.18926081200501E-4</v>
      </c>
      <c r="H3060" s="4">
        <v>4.5656325442454599E-4</v>
      </c>
      <c r="I3060" s="4">
        <v>4.7543711751177098E-4</v>
      </c>
      <c r="J3060" s="4">
        <v>4.5215666762128199E-4</v>
      </c>
      <c r="K3060" s="4">
        <v>5.6866205372299095E-4</v>
      </c>
      <c r="L3060" s="4">
        <v>6.1897150812421095E-4</v>
      </c>
      <c r="M3060" s="4">
        <v>6.2118252124306603E-4</v>
      </c>
      <c r="N3060" s="4" t="b">
        <f>_xlfn.XLOOKUP(Table2[[#This Row],[Protein]],Table3[name],Table3[subloc_assigned],"")&lt;&gt;""</f>
        <v>0</v>
      </c>
      <c r="O3060" s="6" t="str" cm="1">
        <f t="array" ref="O3060">IF(Table2[[#This Row],[modeled?]]," "&amp;_xlfn.TEXTJOIN(" ",FALSE,_xlfn._xlws.FILTER(Table3[subloc_assigned],Table3[name]=Table2[[#This Row],[Protein]],""))&amp;" ","")</f>
        <v/>
      </c>
      <c r="P3060" s="6" t="b">
        <f>OR(ISNUMBER(FIND(" m ",Table2[[#This Row],[loc?]])),ISNUMBER(FIND(" mm ",Table2[[#This Row],[loc?]])))</f>
        <v>0</v>
      </c>
      <c r="Q3060" s="6" t="b">
        <f>AND(OR(ISNUMBER(FIND(" m ",Table2[[#This Row],[loc?]])),ISNUMBER(FIND(" mm ",Table2[[#This Row],[loc?]]))),SUBSTITUTE(SUBSTITUTE(Table2[[#This Row],[loc?]]," m ","")," mm ","")="")</f>
        <v>0</v>
      </c>
      <c r="R3060" s="36" cm="1">
        <f t="array" ref="R3060">AVERAGE(IF(Table2[[#This Row],[Min_aerobic_1]:[Min_aerobic_2]]="NA",0,Table2[[#This Row],[Min_aerobic_1]:[Min_aerobic_2]]))</f>
        <v>2.4664153568888049E-4</v>
      </c>
    </row>
    <row r="3061" spans="1:18" x14ac:dyDescent="0.35">
      <c r="A3061" s="4" t="s">
        <v>9030</v>
      </c>
      <c r="B3061" s="4" t="s">
        <v>9031</v>
      </c>
      <c r="C3061" s="4" t="s">
        <v>9032</v>
      </c>
      <c r="D3061" s="6">
        <v>3.4382030761873498E-6</v>
      </c>
      <c r="E3061" s="6">
        <v>4.0037231864125198E-6</v>
      </c>
      <c r="F3061" s="6">
        <v>3.7369356751132399E-6</v>
      </c>
      <c r="G3061" s="6">
        <v>3.6346812597146599E-6</v>
      </c>
      <c r="H3061" s="6">
        <v>9.3239482565491598E-6</v>
      </c>
      <c r="I3061" s="6">
        <v>9.2248454002840708E-6</v>
      </c>
      <c r="J3061" s="6">
        <v>9.2438884628901499E-6</v>
      </c>
      <c r="K3061" s="6">
        <v>9.5486980747835903E-6</v>
      </c>
      <c r="L3061" s="6">
        <v>9.9567320670864205E-6</v>
      </c>
      <c r="M3061" s="6">
        <v>9.5890876176360105E-6</v>
      </c>
      <c r="N3061" s="4" t="b">
        <f>_xlfn.XLOOKUP(Table2[[#This Row],[Protein]],Table3[name],Table3[subloc_assigned],"")&lt;&gt;""</f>
        <v>0</v>
      </c>
      <c r="O3061" s="6" t="str" cm="1">
        <f t="array" ref="O3061">IF(Table2[[#This Row],[modeled?]]," "&amp;_xlfn.TEXTJOIN(" ",FALSE,_xlfn._xlws.FILTER(Table3[subloc_assigned],Table3[name]=Table2[[#This Row],[Protein]],""))&amp;" ","")</f>
        <v/>
      </c>
      <c r="P3061" s="6" t="b">
        <f>OR(ISNUMBER(FIND(" m ",Table2[[#This Row],[loc?]])),ISNUMBER(FIND(" mm ",Table2[[#This Row],[loc?]])))</f>
        <v>0</v>
      </c>
      <c r="Q3061" s="6" t="b">
        <f>AND(OR(ISNUMBER(FIND(" m ",Table2[[#This Row],[loc?]])),ISNUMBER(FIND(" mm ",Table2[[#This Row],[loc?]]))),SUBSTITUTE(SUBSTITUTE(Table2[[#This Row],[loc?]]," m ","")," mm ","")="")</f>
        <v>0</v>
      </c>
      <c r="R3061" s="36" cm="1">
        <f t="array" ref="R3061">AVERAGE(IF(Table2[[#This Row],[Min_aerobic_1]:[Min_aerobic_2]]="NA",0,Table2[[#This Row],[Min_aerobic_1]:[Min_aerobic_2]]))</f>
        <v>3.720963131299935E-6</v>
      </c>
    </row>
    <row r="3062" spans="1:18" x14ac:dyDescent="0.35">
      <c r="A3062" s="4" t="s">
        <v>9033</v>
      </c>
      <c r="B3062" s="4" t="s">
        <v>9034</v>
      </c>
      <c r="C3062" s="4" t="s">
        <v>9035</v>
      </c>
      <c r="D3062" s="6">
        <v>2.9694310062391399E-5</v>
      </c>
      <c r="E3062" s="6">
        <v>2.68033608767509E-5</v>
      </c>
      <c r="F3062" s="6">
        <v>1.9212326026147399E-5</v>
      </c>
      <c r="G3062" s="6">
        <v>1.9572162561531498E-5</v>
      </c>
      <c r="H3062" s="6">
        <v>2.0720258662286798E-5</v>
      </c>
      <c r="I3062" s="6">
        <v>2.2147517524284901E-5</v>
      </c>
      <c r="J3062" s="6">
        <v>2.21302740256578E-5</v>
      </c>
      <c r="K3062" s="6">
        <v>2.0553607944014101E-5</v>
      </c>
      <c r="L3062" s="6">
        <v>2.1897541563720901E-5</v>
      </c>
      <c r="M3062" s="6">
        <v>2.3960440640136101E-5</v>
      </c>
      <c r="N3062" s="4" t="b">
        <f>_xlfn.XLOOKUP(Table2[[#This Row],[Protein]],Table3[name],Table3[subloc_assigned],"")&lt;&gt;""</f>
        <v>1</v>
      </c>
      <c r="O3062" s="6" t="str" cm="1">
        <f t="array" ref="O3062">IF(Table2[[#This Row],[modeled?]]," "&amp;_xlfn.TEXTJOIN(" ",FALSE,_xlfn._xlws.FILTER(Table3[subloc_assigned],Table3[name]=Table2[[#This Row],[Protein]],""))&amp;" ","")</f>
        <v xml:space="preserve"> mm </v>
      </c>
      <c r="P3062" s="6" t="b">
        <f>OR(ISNUMBER(FIND(" m ",Table2[[#This Row],[loc?]])),ISNUMBER(FIND(" mm ",Table2[[#This Row],[loc?]])))</f>
        <v>1</v>
      </c>
      <c r="Q3062" s="6" t="b">
        <f>AND(OR(ISNUMBER(FIND(" m ",Table2[[#This Row],[loc?]])),ISNUMBER(FIND(" mm ",Table2[[#This Row],[loc?]]))),SUBSTITUTE(SUBSTITUTE(Table2[[#This Row],[loc?]]," m ","")," mm ","")="")</f>
        <v>1</v>
      </c>
      <c r="R3062" s="36" cm="1">
        <f t="array" ref="R3062">AVERAGE(IF(Table2[[#This Row],[Min_aerobic_1]:[Min_aerobic_2]]="NA",0,Table2[[#This Row],[Min_aerobic_1]:[Min_aerobic_2]]))</f>
        <v>2.8248835469571148E-5</v>
      </c>
    </row>
    <row r="3063" spans="1:18" x14ac:dyDescent="0.35">
      <c r="A3063" s="4" t="s">
        <v>9036</v>
      </c>
      <c r="B3063" s="4" t="s">
        <v>9037</v>
      </c>
      <c r="C3063" s="4" t="s">
        <v>9038</v>
      </c>
      <c r="D3063" s="6">
        <v>3.03662925564958E-5</v>
      </c>
      <c r="E3063" s="6">
        <v>2.6306626236483401E-5</v>
      </c>
      <c r="F3063" s="6">
        <v>3.5642815255113101E-5</v>
      </c>
      <c r="G3063" s="6">
        <v>3.5653009487865801E-5</v>
      </c>
      <c r="H3063" s="6">
        <v>2.5932306009775E-5</v>
      </c>
      <c r="I3063" s="6">
        <v>2.3165120311363901E-5</v>
      </c>
      <c r="J3063" s="6">
        <v>2.6087278180184901E-5</v>
      </c>
      <c r="K3063" s="6">
        <v>2.7746114774010102E-5</v>
      </c>
      <c r="L3063" s="6">
        <v>3.1226837979179701E-5</v>
      </c>
      <c r="M3063" s="6">
        <v>2.88658958305676E-5</v>
      </c>
      <c r="N3063" s="4" t="b">
        <f>_xlfn.XLOOKUP(Table2[[#This Row],[Protein]],Table3[name],Table3[subloc_assigned],"")&lt;&gt;""</f>
        <v>0</v>
      </c>
      <c r="O3063" s="6" t="str" cm="1">
        <f t="array" ref="O3063">IF(Table2[[#This Row],[modeled?]]," "&amp;_xlfn.TEXTJOIN(" ",FALSE,_xlfn._xlws.FILTER(Table3[subloc_assigned],Table3[name]=Table2[[#This Row],[Protein]],""))&amp;" ","")</f>
        <v/>
      </c>
      <c r="P3063" s="6" t="b">
        <f>OR(ISNUMBER(FIND(" m ",Table2[[#This Row],[loc?]])),ISNUMBER(FIND(" mm ",Table2[[#This Row],[loc?]])))</f>
        <v>0</v>
      </c>
      <c r="Q3063" s="6" t="b">
        <f>AND(OR(ISNUMBER(FIND(" m ",Table2[[#This Row],[loc?]])),ISNUMBER(FIND(" mm ",Table2[[#This Row],[loc?]]))),SUBSTITUTE(SUBSTITUTE(Table2[[#This Row],[loc?]]," m ","")," mm ","")="")</f>
        <v>0</v>
      </c>
      <c r="R3063" s="36" cm="1">
        <f t="array" ref="R3063">AVERAGE(IF(Table2[[#This Row],[Min_aerobic_1]:[Min_aerobic_2]]="NA",0,Table2[[#This Row],[Min_aerobic_1]:[Min_aerobic_2]]))</f>
        <v>2.83364593964896E-5</v>
      </c>
    </row>
    <row r="3064" spans="1:18" x14ac:dyDescent="0.35">
      <c r="A3064" s="4" t="s">
        <v>9039</v>
      </c>
      <c r="B3064" s="4" t="s">
        <v>9040</v>
      </c>
      <c r="C3064" s="4" t="s">
        <v>9041</v>
      </c>
      <c r="D3064" s="6">
        <v>1.3756956211772699E-5</v>
      </c>
      <c r="E3064" s="6">
        <v>1.50654611707723E-5</v>
      </c>
      <c r="F3064" s="6">
        <v>1.3890224658079501E-5</v>
      </c>
      <c r="G3064" s="6">
        <v>1.41217638860265E-5</v>
      </c>
      <c r="H3064" s="6">
        <v>8.7480447327987605E-6</v>
      </c>
      <c r="I3064" s="6">
        <v>8.5264396465281804E-6</v>
      </c>
      <c r="J3064" s="6">
        <v>8.6474059296573893E-6</v>
      </c>
      <c r="K3064" s="6">
        <v>8.2838443909185095E-6</v>
      </c>
      <c r="L3064" s="6">
        <v>9.5799864622503397E-6</v>
      </c>
      <c r="M3064" s="6">
        <v>9.6037243103892298E-6</v>
      </c>
      <c r="N3064" s="4" t="b">
        <f>_xlfn.XLOOKUP(Table2[[#This Row],[Protein]],Table3[name],Table3[subloc_assigned],"")&lt;&gt;""</f>
        <v>0</v>
      </c>
      <c r="O3064" s="6" t="str" cm="1">
        <f t="array" ref="O3064">IF(Table2[[#This Row],[modeled?]]," "&amp;_xlfn.TEXTJOIN(" ",FALSE,_xlfn._xlws.FILTER(Table3[subloc_assigned],Table3[name]=Table2[[#This Row],[Protein]],""))&amp;" ","")</f>
        <v/>
      </c>
      <c r="P3064" s="6" t="b">
        <f>OR(ISNUMBER(FIND(" m ",Table2[[#This Row],[loc?]])),ISNUMBER(FIND(" mm ",Table2[[#This Row],[loc?]])))</f>
        <v>0</v>
      </c>
      <c r="Q3064" s="6" t="b">
        <f>AND(OR(ISNUMBER(FIND(" m ",Table2[[#This Row],[loc?]])),ISNUMBER(FIND(" mm ",Table2[[#This Row],[loc?]]))),SUBSTITUTE(SUBSTITUTE(Table2[[#This Row],[loc?]]," m ","")," mm ","")="")</f>
        <v>0</v>
      </c>
      <c r="R3064" s="36" cm="1">
        <f t="array" ref="R3064">AVERAGE(IF(Table2[[#This Row],[Min_aerobic_1]:[Min_aerobic_2]]="NA",0,Table2[[#This Row],[Min_aerobic_1]:[Min_aerobic_2]]))</f>
        <v>1.4411208691272499E-5</v>
      </c>
    </row>
    <row r="3065" spans="1:18" x14ac:dyDescent="0.35">
      <c r="A3065" s="4" t="s">
        <v>9042</v>
      </c>
      <c r="B3065" s="4" t="s">
        <v>9043</v>
      </c>
      <c r="C3065" s="4" t="s">
        <v>9044</v>
      </c>
      <c r="D3065" s="6">
        <v>3.7899219412447403E-5</v>
      </c>
      <c r="E3065" s="6">
        <v>4.2796729523879303E-5</v>
      </c>
      <c r="F3065" s="6">
        <v>3.8600390509643797E-5</v>
      </c>
      <c r="G3065" s="6">
        <v>4.10952068811504E-5</v>
      </c>
      <c r="H3065" s="6">
        <v>5.7708368763905497E-5</v>
      </c>
      <c r="I3065" s="6">
        <v>5.8704142330854302E-5</v>
      </c>
      <c r="J3065" s="6">
        <v>5.9906499804639101E-5</v>
      </c>
      <c r="K3065" s="6">
        <v>5.5782754618860599E-5</v>
      </c>
      <c r="L3065" s="6">
        <v>5.8493949326247398E-5</v>
      </c>
      <c r="M3065" s="6">
        <v>6.0868082975904502E-5</v>
      </c>
      <c r="N3065" s="4" t="b">
        <f>_xlfn.XLOOKUP(Table2[[#This Row],[Protein]],Table3[name],Table3[subloc_assigned],"")&lt;&gt;""</f>
        <v>1</v>
      </c>
      <c r="O3065" s="6" t="str" cm="1">
        <f t="array" ref="O3065">IF(Table2[[#This Row],[modeled?]]," "&amp;_xlfn.TEXTJOIN(" ",FALSE,_xlfn._xlws.FILTER(Table3[subloc_assigned],Table3[name]=Table2[[#This Row],[Protein]],""))&amp;" ","")</f>
        <v xml:space="preserve"> c </v>
      </c>
      <c r="P3065" s="6" t="b">
        <f>OR(ISNUMBER(FIND(" m ",Table2[[#This Row],[loc?]])),ISNUMBER(FIND(" mm ",Table2[[#This Row],[loc?]])))</f>
        <v>0</v>
      </c>
      <c r="Q3065" s="6" t="b">
        <f>AND(OR(ISNUMBER(FIND(" m ",Table2[[#This Row],[loc?]])),ISNUMBER(FIND(" mm ",Table2[[#This Row],[loc?]]))),SUBSTITUTE(SUBSTITUTE(Table2[[#This Row],[loc?]]," m ","")," mm ","")="")</f>
        <v>0</v>
      </c>
      <c r="R3065" s="36" cm="1">
        <f t="array" ref="R3065">AVERAGE(IF(Table2[[#This Row],[Min_aerobic_1]:[Min_aerobic_2]]="NA",0,Table2[[#This Row],[Min_aerobic_1]:[Min_aerobic_2]]))</f>
        <v>4.0347974468163353E-5</v>
      </c>
    </row>
    <row r="3066" spans="1:18" x14ac:dyDescent="0.35">
      <c r="A3066" s="4" t="s">
        <v>9045</v>
      </c>
      <c r="B3066" s="4" t="s">
        <v>9046</v>
      </c>
      <c r="C3066" s="4" t="s">
        <v>9047</v>
      </c>
      <c r="D3066" s="6">
        <v>1.10106472653986E-5</v>
      </c>
      <c r="E3066" s="6">
        <v>1.2025651760187799E-5</v>
      </c>
      <c r="F3066" s="6">
        <v>1.24991029910355E-5</v>
      </c>
      <c r="G3066" s="6">
        <v>1.17940570399695E-5</v>
      </c>
      <c r="H3066" s="6">
        <v>9.6876620963768807E-6</v>
      </c>
      <c r="I3066" s="6">
        <v>8.9093287817739997E-6</v>
      </c>
      <c r="J3066" s="6">
        <v>9.4153733107906193E-6</v>
      </c>
      <c r="K3066" s="6">
        <v>8.4336538560260994E-6</v>
      </c>
      <c r="L3066" s="6">
        <v>8.7287321890306395E-6</v>
      </c>
      <c r="M3066" s="6">
        <v>9.1303194496044497E-6</v>
      </c>
      <c r="N3066" s="4" t="b">
        <f>_xlfn.XLOOKUP(Table2[[#This Row],[Protein]],Table3[name],Table3[subloc_assigned],"")&lt;&gt;""</f>
        <v>0</v>
      </c>
      <c r="O3066" s="6" t="str" cm="1">
        <f t="array" ref="O3066">IF(Table2[[#This Row],[modeled?]]," "&amp;_xlfn.TEXTJOIN(" ",FALSE,_xlfn._xlws.FILTER(Table3[subloc_assigned],Table3[name]=Table2[[#This Row],[Protein]],""))&amp;" ","")</f>
        <v/>
      </c>
      <c r="P3066" s="6" t="b">
        <f>OR(ISNUMBER(FIND(" m ",Table2[[#This Row],[loc?]])),ISNUMBER(FIND(" mm ",Table2[[#This Row],[loc?]])))</f>
        <v>0</v>
      </c>
      <c r="Q3066" s="6" t="b">
        <f>AND(OR(ISNUMBER(FIND(" m ",Table2[[#This Row],[loc?]])),ISNUMBER(FIND(" mm ",Table2[[#This Row],[loc?]]))),SUBSTITUTE(SUBSTITUTE(Table2[[#This Row],[loc?]]," m ","")," mm ","")="")</f>
        <v>0</v>
      </c>
      <c r="R3066" s="36" cm="1">
        <f t="array" ref="R3066">AVERAGE(IF(Table2[[#This Row],[Min_aerobic_1]:[Min_aerobic_2]]="NA",0,Table2[[#This Row],[Min_aerobic_1]:[Min_aerobic_2]]))</f>
        <v>1.1518149512793199E-5</v>
      </c>
    </row>
    <row r="3067" spans="1:18" x14ac:dyDescent="0.35">
      <c r="A3067" s="4" t="s">
        <v>9048</v>
      </c>
      <c r="B3067" s="4" t="s">
        <v>9049</v>
      </c>
      <c r="C3067" s="4" t="s">
        <v>9050</v>
      </c>
      <c r="D3067" s="6">
        <v>1.9443427396493201E-6</v>
      </c>
      <c r="E3067" s="6">
        <v>1.79510909274105E-6</v>
      </c>
      <c r="F3067" s="6">
        <v>2.0236664311913601E-6</v>
      </c>
      <c r="G3067" s="6">
        <v>2.11189295304963E-6</v>
      </c>
      <c r="H3067" s="6">
        <v>1.63697476354022E-6</v>
      </c>
      <c r="I3067" s="6">
        <v>1.7320789832416801E-6</v>
      </c>
      <c r="J3067" s="6">
        <v>1.82576582592566E-6</v>
      </c>
      <c r="K3067" s="6">
        <v>1.9801611758808499E-6</v>
      </c>
      <c r="L3067" s="6">
        <v>2.0021870089736601E-6</v>
      </c>
      <c r="M3067" s="6">
        <v>2.0148693870978598E-6</v>
      </c>
      <c r="N3067" s="4" t="b">
        <f>_xlfn.XLOOKUP(Table2[[#This Row],[Protein]],Table3[name],Table3[subloc_assigned],"")&lt;&gt;""</f>
        <v>0</v>
      </c>
      <c r="O3067" s="6" t="str" cm="1">
        <f t="array" ref="O3067">IF(Table2[[#This Row],[modeled?]]," "&amp;_xlfn.TEXTJOIN(" ",FALSE,_xlfn._xlws.FILTER(Table3[subloc_assigned],Table3[name]=Table2[[#This Row],[Protein]],""))&amp;" ","")</f>
        <v/>
      </c>
      <c r="P3067" s="6" t="b">
        <f>OR(ISNUMBER(FIND(" m ",Table2[[#This Row],[loc?]])),ISNUMBER(FIND(" mm ",Table2[[#This Row],[loc?]])))</f>
        <v>0</v>
      </c>
      <c r="Q3067" s="6" t="b">
        <f>AND(OR(ISNUMBER(FIND(" m ",Table2[[#This Row],[loc?]])),ISNUMBER(FIND(" mm ",Table2[[#This Row],[loc?]]))),SUBSTITUTE(SUBSTITUTE(Table2[[#This Row],[loc?]]," m ","")," mm ","")="")</f>
        <v>0</v>
      </c>
      <c r="R3067" s="36" cm="1">
        <f t="array" ref="R3067">AVERAGE(IF(Table2[[#This Row],[Min_aerobic_1]:[Min_aerobic_2]]="NA",0,Table2[[#This Row],[Min_aerobic_1]:[Min_aerobic_2]]))</f>
        <v>1.869725916195185E-6</v>
      </c>
    </row>
    <row r="3068" spans="1:18" x14ac:dyDescent="0.35">
      <c r="A3068" s="4" t="s">
        <v>9051</v>
      </c>
      <c r="B3068" s="4" t="s">
        <v>9052</v>
      </c>
      <c r="C3068" s="4" t="s">
        <v>9052</v>
      </c>
      <c r="D3068" s="4" t="s">
        <v>19</v>
      </c>
      <c r="E3068" s="4" t="s">
        <v>19</v>
      </c>
      <c r="F3068" s="4" t="s">
        <v>19</v>
      </c>
      <c r="G3068" s="4" t="s">
        <v>19</v>
      </c>
      <c r="H3068" s="6">
        <v>4.1508141332242702E-6</v>
      </c>
      <c r="I3068" s="6">
        <v>4.4288503728519398E-6</v>
      </c>
      <c r="J3068" s="6">
        <v>4.7271471151000396E-6</v>
      </c>
      <c r="K3068" s="6">
        <v>4.2690041804430504E-6</v>
      </c>
      <c r="L3068" s="6">
        <v>4.4941643909999604E-6</v>
      </c>
      <c r="M3068" s="6">
        <v>4.02214132272862E-6</v>
      </c>
      <c r="N3068" s="4" t="b">
        <f>_xlfn.XLOOKUP(Table2[[#This Row],[Protein]],Table3[name],Table3[subloc_assigned],"")&lt;&gt;""</f>
        <v>0</v>
      </c>
      <c r="O3068" s="6" t="str" cm="1">
        <f t="array" ref="O3068">IF(Table2[[#This Row],[modeled?]]," "&amp;_xlfn.TEXTJOIN(" ",FALSE,_xlfn._xlws.FILTER(Table3[subloc_assigned],Table3[name]=Table2[[#This Row],[Protein]],""))&amp;" ","")</f>
        <v/>
      </c>
      <c r="P3068" s="6" t="b">
        <f>OR(ISNUMBER(FIND(" m ",Table2[[#This Row],[loc?]])),ISNUMBER(FIND(" mm ",Table2[[#This Row],[loc?]])))</f>
        <v>0</v>
      </c>
      <c r="Q3068" s="6" t="b">
        <f>AND(OR(ISNUMBER(FIND(" m ",Table2[[#This Row],[loc?]])),ISNUMBER(FIND(" mm ",Table2[[#This Row],[loc?]]))),SUBSTITUTE(SUBSTITUTE(Table2[[#This Row],[loc?]]," m ","")," mm ","")="")</f>
        <v>0</v>
      </c>
      <c r="R3068" s="36" cm="1">
        <f t="array" ref="R3068">AVERAGE(IF(Table2[[#This Row],[Min_aerobic_1]:[Min_aerobic_2]]="NA",0,Table2[[#This Row],[Min_aerobic_1]:[Min_aerobic_2]]))</f>
        <v>0</v>
      </c>
    </row>
    <row r="3069" spans="1:18" x14ac:dyDescent="0.35">
      <c r="A3069" s="4" t="s">
        <v>9053</v>
      </c>
      <c r="B3069" s="4" t="s">
        <v>9054</v>
      </c>
      <c r="C3069" s="4" t="s">
        <v>9055</v>
      </c>
      <c r="D3069" s="6">
        <v>7.3884108024006202E-7</v>
      </c>
      <c r="E3069" s="6">
        <v>7.4056109151607499E-7</v>
      </c>
      <c r="F3069" s="6">
        <v>1.12284194882623E-6</v>
      </c>
      <c r="G3069" s="6">
        <v>1.1866557443622999E-6</v>
      </c>
      <c r="H3069" s="4" t="s">
        <v>19</v>
      </c>
      <c r="I3069" s="4" t="s">
        <v>19</v>
      </c>
      <c r="J3069" s="4" t="s">
        <v>19</v>
      </c>
      <c r="K3069" s="4" t="s">
        <v>19</v>
      </c>
      <c r="L3069" s="4" t="s">
        <v>19</v>
      </c>
      <c r="M3069" s="4" t="s">
        <v>19</v>
      </c>
      <c r="N3069" s="4" t="b">
        <f>_xlfn.XLOOKUP(Table2[[#This Row],[Protein]],Table3[name],Table3[subloc_assigned],"")&lt;&gt;""</f>
        <v>1</v>
      </c>
      <c r="O3069" s="6" t="str" cm="1">
        <f t="array" ref="O3069">IF(Table2[[#This Row],[modeled?]]," "&amp;_xlfn.TEXTJOIN(" ",FALSE,_xlfn._xlws.FILTER(Table3[subloc_assigned],Table3[name]=Table2[[#This Row],[Protein]],""))&amp;" ","")</f>
        <v xml:space="preserve"> x </v>
      </c>
      <c r="P3069" s="6" t="b">
        <f>OR(ISNUMBER(FIND(" m ",Table2[[#This Row],[loc?]])),ISNUMBER(FIND(" mm ",Table2[[#This Row],[loc?]])))</f>
        <v>0</v>
      </c>
      <c r="Q3069" s="6" t="b">
        <f>AND(OR(ISNUMBER(FIND(" m ",Table2[[#This Row],[loc?]])),ISNUMBER(FIND(" mm ",Table2[[#This Row],[loc?]]))),SUBSTITUTE(SUBSTITUTE(Table2[[#This Row],[loc?]]," m ","")," mm ","")="")</f>
        <v>0</v>
      </c>
      <c r="R3069" s="36" cm="1">
        <f t="array" ref="R3069">AVERAGE(IF(Table2[[#This Row],[Min_aerobic_1]:[Min_aerobic_2]]="NA",0,Table2[[#This Row],[Min_aerobic_1]:[Min_aerobic_2]]))</f>
        <v>7.3970108587806856E-7</v>
      </c>
    </row>
    <row r="3070" spans="1:18" x14ac:dyDescent="0.35">
      <c r="A3070" s="4" t="s">
        <v>9056</v>
      </c>
      <c r="B3070" s="4" t="s">
        <v>9057</v>
      </c>
      <c r="C3070" s="4" t="s">
        <v>9058</v>
      </c>
      <c r="D3070" s="6">
        <v>1.7921457993746901E-6</v>
      </c>
      <c r="E3070" s="6">
        <v>1.5055438724356201E-6</v>
      </c>
      <c r="F3070" s="6">
        <v>1.71202207902186E-6</v>
      </c>
      <c r="G3070" s="6">
        <v>1.76563454898712E-6</v>
      </c>
      <c r="H3070" s="6">
        <v>2.67686190969844E-6</v>
      </c>
      <c r="I3070" s="6">
        <v>2.6905722779808801E-6</v>
      </c>
      <c r="J3070" s="6">
        <v>2.4915641476282198E-6</v>
      </c>
      <c r="K3070" s="6">
        <v>2.4143847965511902E-6</v>
      </c>
      <c r="L3070" s="6">
        <v>2.9844944446901499E-6</v>
      </c>
      <c r="M3070" s="6">
        <v>2.8780546303811801E-6</v>
      </c>
      <c r="N3070" s="4" t="b">
        <f>_xlfn.XLOOKUP(Table2[[#This Row],[Protein]],Table3[name],Table3[subloc_assigned],"")&lt;&gt;""</f>
        <v>1</v>
      </c>
      <c r="O3070" s="6" t="str" cm="1">
        <f t="array" ref="O3070">IF(Table2[[#This Row],[modeled?]]," "&amp;_xlfn.TEXTJOIN(" ",FALSE,_xlfn._xlws.FILTER(Table3[subloc_assigned],Table3[name]=Table2[[#This Row],[Protein]],""))&amp;" ","")</f>
        <v xml:space="preserve"> c </v>
      </c>
      <c r="P3070" s="6" t="b">
        <f>OR(ISNUMBER(FIND(" m ",Table2[[#This Row],[loc?]])),ISNUMBER(FIND(" mm ",Table2[[#This Row],[loc?]])))</f>
        <v>0</v>
      </c>
      <c r="Q3070" s="6" t="b">
        <f>AND(OR(ISNUMBER(FIND(" m ",Table2[[#This Row],[loc?]])),ISNUMBER(FIND(" mm ",Table2[[#This Row],[loc?]]))),SUBSTITUTE(SUBSTITUTE(Table2[[#This Row],[loc?]]," m ","")," mm ","")="")</f>
        <v>0</v>
      </c>
      <c r="R3070" s="36" cm="1">
        <f t="array" ref="R3070">AVERAGE(IF(Table2[[#This Row],[Min_aerobic_1]:[Min_aerobic_2]]="NA",0,Table2[[#This Row],[Min_aerobic_1]:[Min_aerobic_2]]))</f>
        <v>1.648844835905155E-6</v>
      </c>
    </row>
    <row r="3071" spans="1:18" x14ac:dyDescent="0.35">
      <c r="A3071" s="4" t="s">
        <v>9059</v>
      </c>
      <c r="B3071" s="4" t="s">
        <v>9060</v>
      </c>
      <c r="C3071" s="4" t="s">
        <v>9060</v>
      </c>
      <c r="D3071" s="6">
        <v>1.7654372476114301E-5</v>
      </c>
      <c r="E3071" s="6">
        <v>1.41399223615588E-5</v>
      </c>
      <c r="F3071" s="6">
        <v>2.0025332381040801E-5</v>
      </c>
      <c r="G3071" s="6">
        <v>1.9662766608735601E-5</v>
      </c>
      <c r="H3071" s="6">
        <v>9.2971874968633596E-6</v>
      </c>
      <c r="I3071" s="6">
        <v>9.5330818701684697E-6</v>
      </c>
      <c r="J3071" s="6">
        <v>9.3078043456567699E-6</v>
      </c>
      <c r="K3071" s="6">
        <v>1.1023172568924E-5</v>
      </c>
      <c r="L3071" s="6">
        <v>1.1688605235362399E-5</v>
      </c>
      <c r="M3071" s="6">
        <v>1.1588216872882E-5</v>
      </c>
      <c r="N3071" s="4" t="b">
        <f>_xlfn.XLOOKUP(Table2[[#This Row],[Protein]],Table3[name],Table3[subloc_assigned],"")&lt;&gt;""</f>
        <v>0</v>
      </c>
      <c r="O3071" s="6" t="str" cm="1">
        <f t="array" ref="O3071">IF(Table2[[#This Row],[modeled?]]," "&amp;_xlfn.TEXTJOIN(" ",FALSE,_xlfn._xlws.FILTER(Table3[subloc_assigned],Table3[name]=Table2[[#This Row],[Protein]],""))&amp;" ","")</f>
        <v/>
      </c>
      <c r="P3071" s="6" t="b">
        <f>OR(ISNUMBER(FIND(" m ",Table2[[#This Row],[loc?]])),ISNUMBER(FIND(" mm ",Table2[[#This Row],[loc?]])))</f>
        <v>0</v>
      </c>
      <c r="Q3071" s="6" t="b">
        <f>AND(OR(ISNUMBER(FIND(" m ",Table2[[#This Row],[loc?]])),ISNUMBER(FIND(" mm ",Table2[[#This Row],[loc?]]))),SUBSTITUTE(SUBSTITUTE(Table2[[#This Row],[loc?]]," m ","")," mm ","")="")</f>
        <v>0</v>
      </c>
      <c r="R3071" s="36" cm="1">
        <f t="array" ref="R3071">AVERAGE(IF(Table2[[#This Row],[Min_aerobic_1]:[Min_aerobic_2]]="NA",0,Table2[[#This Row],[Min_aerobic_1]:[Min_aerobic_2]]))</f>
        <v>1.5897147418836551E-5</v>
      </c>
    </row>
    <row r="3072" spans="1:18" x14ac:dyDescent="0.35">
      <c r="A3072" s="4" t="s">
        <v>9061</v>
      </c>
      <c r="B3072" s="4" t="s">
        <v>9062</v>
      </c>
      <c r="C3072" s="4" t="s">
        <v>9063</v>
      </c>
      <c r="D3072" s="6">
        <v>5.12750282010407E-6</v>
      </c>
      <c r="E3072" s="6">
        <v>4.8735678802242001E-6</v>
      </c>
      <c r="F3072" s="6">
        <v>6.1908845555185801E-6</v>
      </c>
      <c r="G3072" s="6">
        <v>5.9950897578923098E-6</v>
      </c>
      <c r="H3072" s="6">
        <v>4.5347671320671197E-6</v>
      </c>
      <c r="I3072" s="6">
        <v>4.1411234460070903E-6</v>
      </c>
      <c r="J3072" s="6">
        <v>4.6099477278653599E-6</v>
      </c>
      <c r="K3072" s="6">
        <v>5.2298637009196098E-6</v>
      </c>
      <c r="L3072" s="6">
        <v>5.5416977777265202E-6</v>
      </c>
      <c r="M3072" s="6">
        <v>5.8963835172292599E-6</v>
      </c>
      <c r="N3072" s="4" t="b">
        <f>_xlfn.XLOOKUP(Table2[[#This Row],[Protein]],Table3[name],Table3[subloc_assigned],"")&lt;&gt;""</f>
        <v>0</v>
      </c>
      <c r="O3072" s="6" t="str" cm="1">
        <f t="array" ref="O3072">IF(Table2[[#This Row],[modeled?]]," "&amp;_xlfn.TEXTJOIN(" ",FALSE,_xlfn._xlws.FILTER(Table3[subloc_assigned],Table3[name]=Table2[[#This Row],[Protein]],""))&amp;" ","")</f>
        <v/>
      </c>
      <c r="P3072" s="6" t="b">
        <f>OR(ISNUMBER(FIND(" m ",Table2[[#This Row],[loc?]])),ISNUMBER(FIND(" mm ",Table2[[#This Row],[loc?]])))</f>
        <v>0</v>
      </c>
      <c r="Q3072" s="6" t="b">
        <f>AND(OR(ISNUMBER(FIND(" m ",Table2[[#This Row],[loc?]])),ISNUMBER(FIND(" mm ",Table2[[#This Row],[loc?]]))),SUBSTITUTE(SUBSTITUTE(Table2[[#This Row],[loc?]]," m ","")," mm ","")="")</f>
        <v>0</v>
      </c>
      <c r="R3072" s="36" cm="1">
        <f t="array" ref="R3072">AVERAGE(IF(Table2[[#This Row],[Min_aerobic_1]:[Min_aerobic_2]]="NA",0,Table2[[#This Row],[Min_aerobic_1]:[Min_aerobic_2]]))</f>
        <v>5.000535350164135E-6</v>
      </c>
    </row>
    <row r="3073" spans="1:18" x14ac:dyDescent="0.35">
      <c r="A3073" s="4" t="s">
        <v>9064</v>
      </c>
      <c r="B3073" s="4" t="s">
        <v>9065</v>
      </c>
      <c r="C3073" s="4" t="s">
        <v>9066</v>
      </c>
      <c r="D3073" s="6">
        <v>8.7358468688865407E-6</v>
      </c>
      <c r="E3073" s="6">
        <v>9.3360558407448005E-6</v>
      </c>
      <c r="F3073" s="6">
        <v>9.7609838915098701E-6</v>
      </c>
      <c r="G3073" s="6">
        <v>1.00641995048633E-5</v>
      </c>
      <c r="H3073" s="6">
        <v>4.9228788309092903E-6</v>
      </c>
      <c r="I3073" s="6">
        <v>5.1395974299010201E-6</v>
      </c>
      <c r="J3073" s="6">
        <v>5.0368466102868004E-6</v>
      </c>
      <c r="K3073" s="6">
        <v>5.5355008587089896E-6</v>
      </c>
      <c r="L3073" s="6">
        <v>5.6475369847450502E-6</v>
      </c>
      <c r="M3073" s="6">
        <v>5.70109077851634E-6</v>
      </c>
      <c r="N3073" s="4" t="b">
        <f>_xlfn.XLOOKUP(Table2[[#This Row],[Protein]],Table3[name],Table3[subloc_assigned],"")&lt;&gt;""</f>
        <v>0</v>
      </c>
      <c r="O3073" s="6" t="str" cm="1">
        <f t="array" ref="O3073">IF(Table2[[#This Row],[modeled?]]," "&amp;_xlfn.TEXTJOIN(" ",FALSE,_xlfn._xlws.FILTER(Table3[subloc_assigned],Table3[name]=Table2[[#This Row],[Protein]],""))&amp;" ","")</f>
        <v/>
      </c>
      <c r="P3073" s="6" t="b">
        <f>OR(ISNUMBER(FIND(" m ",Table2[[#This Row],[loc?]])),ISNUMBER(FIND(" mm ",Table2[[#This Row],[loc?]])))</f>
        <v>0</v>
      </c>
      <c r="Q3073" s="6" t="b">
        <f>AND(OR(ISNUMBER(FIND(" m ",Table2[[#This Row],[loc?]])),ISNUMBER(FIND(" mm ",Table2[[#This Row],[loc?]]))),SUBSTITUTE(SUBSTITUTE(Table2[[#This Row],[loc?]]," m ","")," mm ","")="")</f>
        <v>0</v>
      </c>
      <c r="R3073" s="36" cm="1">
        <f t="array" ref="R3073">AVERAGE(IF(Table2[[#This Row],[Min_aerobic_1]:[Min_aerobic_2]]="NA",0,Table2[[#This Row],[Min_aerobic_1]:[Min_aerobic_2]]))</f>
        <v>9.0359513548156698E-6</v>
      </c>
    </row>
    <row r="3074" spans="1:18" x14ac:dyDescent="0.35">
      <c r="A3074" s="4" t="s">
        <v>9067</v>
      </c>
      <c r="B3074" s="4" t="s">
        <v>9068</v>
      </c>
      <c r="C3074" s="4" t="s">
        <v>9069</v>
      </c>
      <c r="D3074" s="6">
        <v>9.1695560216144808E-6</v>
      </c>
      <c r="E3074" s="6">
        <v>7.6200909793614498E-6</v>
      </c>
      <c r="F3074" s="6">
        <v>7.2346523670015696E-6</v>
      </c>
      <c r="G3074" s="6">
        <v>6.8529560191762702E-6</v>
      </c>
      <c r="H3074" s="6">
        <v>1.07075352587824E-5</v>
      </c>
      <c r="I3074" s="6">
        <v>1.02877343829815E-5</v>
      </c>
      <c r="J3074" s="6">
        <v>1.0554903319461799E-5</v>
      </c>
      <c r="K3074" s="6">
        <v>7.58359589110979E-6</v>
      </c>
      <c r="L3074" s="6">
        <v>8.0032580600860594E-6</v>
      </c>
      <c r="M3074" s="6">
        <v>8.0159068382081094E-6</v>
      </c>
      <c r="N3074" s="4" t="b">
        <f>_xlfn.XLOOKUP(Table2[[#This Row],[Protein]],Table3[name],Table3[subloc_assigned],"")&lt;&gt;""</f>
        <v>1</v>
      </c>
      <c r="O3074" s="6" t="str" cm="1">
        <f t="array" ref="O3074">IF(Table2[[#This Row],[modeled?]]," "&amp;_xlfn.TEXTJOIN(" ",FALSE,_xlfn._xlws.FILTER(Table3[subloc_assigned],Table3[name]=Table2[[#This Row],[Protein]],""))&amp;" ","")</f>
        <v xml:space="preserve"> vm </v>
      </c>
      <c r="P3074" s="6" t="b">
        <f>OR(ISNUMBER(FIND(" m ",Table2[[#This Row],[loc?]])),ISNUMBER(FIND(" mm ",Table2[[#This Row],[loc?]])))</f>
        <v>0</v>
      </c>
      <c r="Q3074" s="6" t="b">
        <f>AND(OR(ISNUMBER(FIND(" m ",Table2[[#This Row],[loc?]])),ISNUMBER(FIND(" mm ",Table2[[#This Row],[loc?]]))),SUBSTITUTE(SUBSTITUTE(Table2[[#This Row],[loc?]]," m ","")," mm ","")="")</f>
        <v>0</v>
      </c>
      <c r="R3074" s="36" cm="1">
        <f t="array" ref="R3074">AVERAGE(IF(Table2[[#This Row],[Min_aerobic_1]:[Min_aerobic_2]]="NA",0,Table2[[#This Row],[Min_aerobic_1]:[Min_aerobic_2]]))</f>
        <v>8.3948235004879661E-6</v>
      </c>
    </row>
    <row r="3075" spans="1:18" x14ac:dyDescent="0.35">
      <c r="A3075" s="4" t="s">
        <v>9070</v>
      </c>
      <c r="B3075" s="4" t="s">
        <v>9071</v>
      </c>
      <c r="C3075" s="4" t="s">
        <v>9072</v>
      </c>
      <c r="D3075" s="4">
        <v>3.6705564295366901E-4</v>
      </c>
      <c r="E3075" s="4">
        <v>3.1082063817465397E-4</v>
      </c>
      <c r="F3075" s="4">
        <v>3.5888605049538001E-4</v>
      </c>
      <c r="G3075" s="4">
        <v>3.6388956537579799E-4</v>
      </c>
      <c r="H3075" s="4">
        <v>3.9654701374319497E-4</v>
      </c>
      <c r="I3075" s="4">
        <v>3.8957609348070098E-4</v>
      </c>
      <c r="J3075" s="4">
        <v>3.9662442973400298E-4</v>
      </c>
      <c r="K3075" s="4">
        <v>3.4639488754067797E-4</v>
      </c>
      <c r="L3075" s="4">
        <v>4.0320930499405201E-4</v>
      </c>
      <c r="M3075" s="4">
        <v>4.0152560136387001E-4</v>
      </c>
      <c r="N3075" s="4" t="b">
        <f>_xlfn.XLOOKUP(Table2[[#This Row],[Protein]],Table3[name],Table3[subloc_assigned],"")&lt;&gt;""</f>
        <v>0</v>
      </c>
      <c r="O3075" s="6" t="str" cm="1">
        <f t="array" ref="O3075">IF(Table2[[#This Row],[modeled?]]," "&amp;_xlfn.TEXTJOIN(" ",FALSE,_xlfn._xlws.FILTER(Table3[subloc_assigned],Table3[name]=Table2[[#This Row],[Protein]],""))&amp;" ","")</f>
        <v/>
      </c>
      <c r="P3075" s="6" t="b">
        <f>OR(ISNUMBER(FIND(" m ",Table2[[#This Row],[loc?]])),ISNUMBER(FIND(" mm ",Table2[[#This Row],[loc?]])))</f>
        <v>0</v>
      </c>
      <c r="Q3075" s="6" t="b">
        <f>AND(OR(ISNUMBER(FIND(" m ",Table2[[#This Row],[loc?]])),ISNUMBER(FIND(" mm ",Table2[[#This Row],[loc?]]))),SUBSTITUTE(SUBSTITUTE(Table2[[#This Row],[loc?]]," m ","")," mm ","")="")</f>
        <v>0</v>
      </c>
      <c r="R3075" s="36" cm="1">
        <f t="array" ref="R3075">AVERAGE(IF(Table2[[#This Row],[Min_aerobic_1]:[Min_aerobic_2]]="NA",0,Table2[[#This Row],[Min_aerobic_1]:[Min_aerobic_2]]))</f>
        <v>3.3893814056416149E-4</v>
      </c>
    </row>
    <row r="3076" spans="1:18" x14ac:dyDescent="0.35">
      <c r="A3076" s="4" t="s">
        <v>9073</v>
      </c>
      <c r="B3076" s="4" t="s">
        <v>9074</v>
      </c>
      <c r="C3076" s="4" t="s">
        <v>9075</v>
      </c>
      <c r="D3076" s="4">
        <v>2.00163362367131E-3</v>
      </c>
      <c r="E3076" s="4">
        <v>1.6927585287112199E-3</v>
      </c>
      <c r="F3076" s="4">
        <v>2.1892778730760801E-3</v>
      </c>
      <c r="G3076" s="4">
        <v>2.2058450969995799E-3</v>
      </c>
      <c r="H3076" s="4">
        <v>1.75845196162712E-3</v>
      </c>
      <c r="I3076" s="4">
        <v>1.84563292195645E-3</v>
      </c>
      <c r="J3076" s="4">
        <v>1.74009851626959E-3</v>
      </c>
      <c r="K3076" s="4">
        <v>2.04711505400691E-3</v>
      </c>
      <c r="L3076" s="4">
        <v>2.1808216626868601E-3</v>
      </c>
      <c r="M3076" s="4">
        <v>2.08966879303207E-3</v>
      </c>
      <c r="N3076" s="4" t="b">
        <f>_xlfn.XLOOKUP(Table2[[#This Row],[Protein]],Table3[name],Table3[subloc_assigned],"")&lt;&gt;""</f>
        <v>1</v>
      </c>
      <c r="O3076" s="6" t="str" cm="1">
        <f t="array" ref="O3076">IF(Table2[[#This Row],[modeled?]]," "&amp;_xlfn.TEXTJOIN(" ",FALSE,_xlfn._xlws.FILTER(Table3[subloc_assigned],Table3[name]=Table2[[#This Row],[Protein]],""))&amp;" ","")</f>
        <v xml:space="preserve"> c </v>
      </c>
      <c r="P3076" s="6" t="b">
        <f>OR(ISNUMBER(FIND(" m ",Table2[[#This Row],[loc?]])),ISNUMBER(FIND(" mm ",Table2[[#This Row],[loc?]])))</f>
        <v>0</v>
      </c>
      <c r="Q3076" s="6" t="b">
        <f>AND(OR(ISNUMBER(FIND(" m ",Table2[[#This Row],[loc?]])),ISNUMBER(FIND(" mm ",Table2[[#This Row],[loc?]]))),SUBSTITUTE(SUBSTITUTE(Table2[[#This Row],[loc?]]," m ","")," mm ","")="")</f>
        <v>0</v>
      </c>
      <c r="R3076" s="36" cm="1">
        <f t="array" ref="R3076">AVERAGE(IF(Table2[[#This Row],[Min_aerobic_1]:[Min_aerobic_2]]="NA",0,Table2[[#This Row],[Min_aerobic_1]:[Min_aerobic_2]]))</f>
        <v>1.8471960761912648E-3</v>
      </c>
    </row>
    <row r="3077" spans="1:18" x14ac:dyDescent="0.35">
      <c r="A3077" s="4" t="s">
        <v>9076</v>
      </c>
      <c r="B3077" s="4" t="s">
        <v>9077</v>
      </c>
      <c r="C3077" s="4" t="s">
        <v>9078</v>
      </c>
      <c r="D3077" s="4" t="s">
        <v>19</v>
      </c>
      <c r="E3077" s="4" t="s">
        <v>19</v>
      </c>
      <c r="F3077" s="4" t="s">
        <v>19</v>
      </c>
      <c r="G3077" s="4" t="s">
        <v>19</v>
      </c>
      <c r="H3077" s="6">
        <v>4.59780210530241E-6</v>
      </c>
      <c r="I3077" s="6">
        <v>4.6241972414264101E-6</v>
      </c>
      <c r="J3077" s="6">
        <v>4.6608157366564402E-6</v>
      </c>
      <c r="K3077" s="6">
        <v>5.4289867165926204E-6</v>
      </c>
      <c r="L3077" s="6">
        <v>5.4886850010155301E-6</v>
      </c>
      <c r="M3077" s="6">
        <v>5.9049224809243503E-6</v>
      </c>
      <c r="N3077" s="4" t="b">
        <f>_xlfn.XLOOKUP(Table2[[#This Row],[Protein]],Table3[name],Table3[subloc_assigned],"")&lt;&gt;""</f>
        <v>0</v>
      </c>
      <c r="O3077" s="6" t="str" cm="1">
        <f t="array" ref="O3077">IF(Table2[[#This Row],[modeled?]]," "&amp;_xlfn.TEXTJOIN(" ",FALSE,_xlfn._xlws.FILTER(Table3[subloc_assigned],Table3[name]=Table2[[#This Row],[Protein]],""))&amp;" ","")</f>
        <v/>
      </c>
      <c r="P3077" s="6" t="b">
        <f>OR(ISNUMBER(FIND(" m ",Table2[[#This Row],[loc?]])),ISNUMBER(FIND(" mm ",Table2[[#This Row],[loc?]])))</f>
        <v>0</v>
      </c>
      <c r="Q3077" s="6" t="b">
        <f>AND(OR(ISNUMBER(FIND(" m ",Table2[[#This Row],[loc?]])),ISNUMBER(FIND(" mm ",Table2[[#This Row],[loc?]]))),SUBSTITUTE(SUBSTITUTE(Table2[[#This Row],[loc?]]," m ","")," mm ","")="")</f>
        <v>0</v>
      </c>
      <c r="R3077" s="36" cm="1">
        <f t="array" ref="R3077">AVERAGE(IF(Table2[[#This Row],[Min_aerobic_1]:[Min_aerobic_2]]="NA",0,Table2[[#This Row],[Min_aerobic_1]:[Min_aerobic_2]]))</f>
        <v>0</v>
      </c>
    </row>
    <row r="3078" spans="1:18" x14ac:dyDescent="0.35">
      <c r="A3078" s="4" t="s">
        <v>9079</v>
      </c>
      <c r="B3078" s="4" t="s">
        <v>9080</v>
      </c>
      <c r="C3078" s="4" t="s">
        <v>9081</v>
      </c>
      <c r="D3078" s="4" t="s">
        <v>19</v>
      </c>
      <c r="E3078" s="4" t="s">
        <v>19</v>
      </c>
      <c r="F3078" s="4" t="s">
        <v>19</v>
      </c>
      <c r="G3078" s="4" t="s">
        <v>19</v>
      </c>
      <c r="H3078" s="6">
        <v>1.5548687799801701E-6</v>
      </c>
      <c r="I3078" s="6">
        <v>1.52613969797289E-6</v>
      </c>
      <c r="J3078" s="6">
        <v>1.6828009662010201E-6</v>
      </c>
      <c r="K3078" s="6">
        <v>1.7204519177605899E-6</v>
      </c>
      <c r="L3078" s="6">
        <v>1.8768498639975999E-6</v>
      </c>
      <c r="M3078" s="6">
        <v>1.8557415017594101E-6</v>
      </c>
      <c r="N3078" s="4" t="b">
        <f>_xlfn.XLOOKUP(Table2[[#This Row],[Protein]],Table3[name],Table3[subloc_assigned],"")&lt;&gt;""</f>
        <v>0</v>
      </c>
      <c r="O3078" s="6" t="str" cm="1">
        <f t="array" ref="O3078">IF(Table2[[#This Row],[modeled?]]," "&amp;_xlfn.TEXTJOIN(" ",FALSE,_xlfn._xlws.FILTER(Table3[subloc_assigned],Table3[name]=Table2[[#This Row],[Protein]],""))&amp;" ","")</f>
        <v/>
      </c>
      <c r="P3078" s="6" t="b">
        <f>OR(ISNUMBER(FIND(" m ",Table2[[#This Row],[loc?]])),ISNUMBER(FIND(" mm ",Table2[[#This Row],[loc?]])))</f>
        <v>0</v>
      </c>
      <c r="Q3078" s="6" t="b">
        <f>AND(OR(ISNUMBER(FIND(" m ",Table2[[#This Row],[loc?]])),ISNUMBER(FIND(" mm ",Table2[[#This Row],[loc?]]))),SUBSTITUTE(SUBSTITUTE(Table2[[#This Row],[loc?]]," m ","")," mm ","")="")</f>
        <v>0</v>
      </c>
      <c r="R3078" s="36" cm="1">
        <f t="array" ref="R3078">AVERAGE(IF(Table2[[#This Row],[Min_aerobic_1]:[Min_aerobic_2]]="NA",0,Table2[[#This Row],[Min_aerobic_1]:[Min_aerobic_2]]))</f>
        <v>0</v>
      </c>
    </row>
    <row r="3079" spans="1:18" x14ac:dyDescent="0.35">
      <c r="A3079" s="4" t="s">
        <v>9082</v>
      </c>
      <c r="B3079" s="4" t="s">
        <v>9083</v>
      </c>
      <c r="C3079" s="4" t="s">
        <v>9084</v>
      </c>
      <c r="D3079" s="6">
        <v>3.8785177912385898E-6</v>
      </c>
      <c r="E3079" s="6">
        <v>4.4909730896794203E-6</v>
      </c>
      <c r="F3079" s="6">
        <v>6.2884804002306101E-7</v>
      </c>
      <c r="G3079" s="6">
        <v>6.74499793598421E-7</v>
      </c>
      <c r="H3079" s="6">
        <v>3.4879796673331901E-6</v>
      </c>
      <c r="I3079" s="6">
        <v>3.6657690565201601E-6</v>
      </c>
      <c r="J3079" s="6">
        <v>3.4835201315612398E-6</v>
      </c>
      <c r="K3079" s="6">
        <v>8.7054514825949802E-7</v>
      </c>
      <c r="L3079" s="6">
        <v>8.8997913602631802E-7</v>
      </c>
      <c r="M3079" s="6">
        <v>1.0391033312558599E-6</v>
      </c>
      <c r="N3079" s="4" t="b">
        <f>_xlfn.XLOOKUP(Table2[[#This Row],[Protein]],Table3[name],Table3[subloc_assigned],"")&lt;&gt;""</f>
        <v>0</v>
      </c>
      <c r="O3079" s="6" t="str" cm="1">
        <f t="array" ref="O3079">IF(Table2[[#This Row],[modeled?]]," "&amp;_xlfn.TEXTJOIN(" ",FALSE,_xlfn._xlws.FILTER(Table3[subloc_assigned],Table3[name]=Table2[[#This Row],[Protein]],""))&amp;" ","")</f>
        <v/>
      </c>
      <c r="P3079" s="6" t="b">
        <f>OR(ISNUMBER(FIND(" m ",Table2[[#This Row],[loc?]])),ISNUMBER(FIND(" mm ",Table2[[#This Row],[loc?]])))</f>
        <v>0</v>
      </c>
      <c r="Q3079" s="6" t="b">
        <f>AND(OR(ISNUMBER(FIND(" m ",Table2[[#This Row],[loc?]])),ISNUMBER(FIND(" mm ",Table2[[#This Row],[loc?]]))),SUBSTITUTE(SUBSTITUTE(Table2[[#This Row],[loc?]]," m ","")," mm ","")="")</f>
        <v>0</v>
      </c>
      <c r="R3079" s="36" cm="1">
        <f t="array" ref="R3079">AVERAGE(IF(Table2[[#This Row],[Min_aerobic_1]:[Min_aerobic_2]]="NA",0,Table2[[#This Row],[Min_aerobic_1]:[Min_aerobic_2]]))</f>
        <v>4.1847454404590051E-6</v>
      </c>
    </row>
    <row r="3080" spans="1:18" x14ac:dyDescent="0.35">
      <c r="A3080" s="4" t="s">
        <v>9085</v>
      </c>
      <c r="B3080" s="4" t="s">
        <v>9086</v>
      </c>
      <c r="C3080" s="4" t="s">
        <v>9087</v>
      </c>
      <c r="D3080" s="6">
        <v>2.11393600797072E-5</v>
      </c>
      <c r="E3080" s="6">
        <v>1.8012996876387E-5</v>
      </c>
      <c r="F3080" s="6">
        <v>2.3519121385068399E-5</v>
      </c>
      <c r="G3080" s="6">
        <v>2.2752202880225801E-5</v>
      </c>
      <c r="H3080" s="6">
        <v>2.04923632261807E-5</v>
      </c>
      <c r="I3080" s="6">
        <v>2.02760808882399E-5</v>
      </c>
      <c r="J3080" s="6">
        <v>2.03964866167141E-5</v>
      </c>
      <c r="K3080" s="6">
        <v>2.3952034197982899E-5</v>
      </c>
      <c r="L3080" s="6">
        <v>2.5311680976334101E-5</v>
      </c>
      <c r="M3080" s="6">
        <v>2.5058236539216301E-5</v>
      </c>
      <c r="N3080" s="4" t="b">
        <f>_xlfn.XLOOKUP(Table2[[#This Row],[Protein]],Table3[name],Table3[subloc_assigned],"")&lt;&gt;""</f>
        <v>0</v>
      </c>
      <c r="O3080" s="6" t="str" cm="1">
        <f t="array" ref="O3080">IF(Table2[[#This Row],[modeled?]]," "&amp;_xlfn.TEXTJOIN(" ",FALSE,_xlfn._xlws.FILTER(Table3[subloc_assigned],Table3[name]=Table2[[#This Row],[Protein]],""))&amp;" ","")</f>
        <v/>
      </c>
      <c r="P3080" s="6" t="b">
        <f>OR(ISNUMBER(FIND(" m ",Table2[[#This Row],[loc?]])),ISNUMBER(FIND(" mm ",Table2[[#This Row],[loc?]])))</f>
        <v>0</v>
      </c>
      <c r="Q3080" s="6" t="b">
        <f>AND(OR(ISNUMBER(FIND(" m ",Table2[[#This Row],[loc?]])),ISNUMBER(FIND(" mm ",Table2[[#This Row],[loc?]]))),SUBSTITUTE(SUBSTITUTE(Table2[[#This Row],[loc?]]," m ","")," mm ","")="")</f>
        <v>0</v>
      </c>
      <c r="R3080" s="36" cm="1">
        <f t="array" ref="R3080">AVERAGE(IF(Table2[[#This Row],[Min_aerobic_1]:[Min_aerobic_2]]="NA",0,Table2[[#This Row],[Min_aerobic_1]:[Min_aerobic_2]]))</f>
        <v>1.95761784780471E-5</v>
      </c>
    </row>
    <row r="3081" spans="1:18" x14ac:dyDescent="0.35">
      <c r="A3081" s="4" t="s">
        <v>9088</v>
      </c>
      <c r="B3081" s="4" t="s">
        <v>9089</v>
      </c>
      <c r="C3081" s="4" t="s">
        <v>9090</v>
      </c>
      <c r="D3081" s="4">
        <v>1.00430904510888E-4</v>
      </c>
      <c r="E3081" s="6">
        <v>7.3700549531944501E-5</v>
      </c>
      <c r="F3081" s="4">
        <v>1.07592333326052E-4</v>
      </c>
      <c r="G3081" s="4">
        <v>1.03220342480052E-4</v>
      </c>
      <c r="H3081" s="4">
        <v>1.2284256932169299E-4</v>
      </c>
      <c r="I3081" s="4">
        <v>1.21351602471088E-4</v>
      </c>
      <c r="J3081" s="4">
        <v>1.2279460935609601E-4</v>
      </c>
      <c r="K3081" s="4">
        <v>1.0486724409855501E-4</v>
      </c>
      <c r="L3081" s="4">
        <v>1.12830944604719E-4</v>
      </c>
      <c r="M3081" s="4">
        <v>1.1975909337524301E-4</v>
      </c>
      <c r="N3081" s="4" t="b">
        <f>_xlfn.XLOOKUP(Table2[[#This Row],[Protein]],Table3[name],Table3[subloc_assigned],"")&lt;&gt;""</f>
        <v>0</v>
      </c>
      <c r="O3081" s="6" t="str" cm="1">
        <f t="array" ref="O3081">IF(Table2[[#This Row],[modeled?]]," "&amp;_xlfn.TEXTJOIN(" ",FALSE,_xlfn._xlws.FILTER(Table3[subloc_assigned],Table3[name]=Table2[[#This Row],[Protein]],""))&amp;" ","")</f>
        <v/>
      </c>
      <c r="P3081" s="6" t="b">
        <f>OR(ISNUMBER(FIND(" m ",Table2[[#This Row],[loc?]])),ISNUMBER(FIND(" mm ",Table2[[#This Row],[loc?]])))</f>
        <v>0</v>
      </c>
      <c r="Q3081" s="6" t="b">
        <f>AND(OR(ISNUMBER(FIND(" m ",Table2[[#This Row],[loc?]])),ISNUMBER(FIND(" mm ",Table2[[#This Row],[loc?]]))),SUBSTITUTE(SUBSTITUTE(Table2[[#This Row],[loc?]]," m ","")," mm ","")="")</f>
        <v>0</v>
      </c>
      <c r="R3081" s="36" cm="1">
        <f t="array" ref="R3081">AVERAGE(IF(Table2[[#This Row],[Min_aerobic_1]:[Min_aerobic_2]]="NA",0,Table2[[#This Row],[Min_aerobic_1]:[Min_aerobic_2]]))</f>
        <v>8.7065727021416248E-5</v>
      </c>
    </row>
    <row r="3082" spans="1:18" x14ac:dyDescent="0.35">
      <c r="A3082" s="4" t="s">
        <v>9091</v>
      </c>
      <c r="B3082" s="4" t="s">
        <v>9092</v>
      </c>
      <c r="C3082" s="4" t="s">
        <v>9093</v>
      </c>
      <c r="D3082" s="6">
        <v>1.5877894225568099E-5</v>
      </c>
      <c r="E3082" s="6">
        <v>1.3040890743339199E-5</v>
      </c>
      <c r="F3082" s="6">
        <v>1.5895155733996299E-5</v>
      </c>
      <c r="G3082" s="6">
        <v>1.62816767423187E-5</v>
      </c>
      <c r="H3082" s="6">
        <v>3.3285881289372802E-5</v>
      </c>
      <c r="I3082" s="6">
        <v>3.3388521459169098E-5</v>
      </c>
      <c r="J3082" s="6">
        <v>3.38026012587697E-5</v>
      </c>
      <c r="K3082" s="6">
        <v>2.94313959134722E-5</v>
      </c>
      <c r="L3082" s="6">
        <v>3.0479403775882E-5</v>
      </c>
      <c r="M3082" s="6">
        <v>3.1716269865417799E-5</v>
      </c>
      <c r="N3082" s="4" t="b">
        <f>_xlfn.XLOOKUP(Table2[[#This Row],[Protein]],Table3[name],Table3[subloc_assigned],"")&lt;&gt;""</f>
        <v>0</v>
      </c>
      <c r="O3082" s="6" t="str" cm="1">
        <f t="array" ref="O3082">IF(Table2[[#This Row],[modeled?]]," "&amp;_xlfn.TEXTJOIN(" ",FALSE,_xlfn._xlws.FILTER(Table3[subloc_assigned],Table3[name]=Table2[[#This Row],[Protein]],""))&amp;" ","")</f>
        <v/>
      </c>
      <c r="P3082" s="6" t="b">
        <f>OR(ISNUMBER(FIND(" m ",Table2[[#This Row],[loc?]])),ISNUMBER(FIND(" mm ",Table2[[#This Row],[loc?]])))</f>
        <v>0</v>
      </c>
      <c r="Q3082" s="6" t="b">
        <f>AND(OR(ISNUMBER(FIND(" m ",Table2[[#This Row],[loc?]])),ISNUMBER(FIND(" mm ",Table2[[#This Row],[loc?]]))),SUBSTITUTE(SUBSTITUTE(Table2[[#This Row],[loc?]]," m ","")," mm ","")="")</f>
        <v>0</v>
      </c>
      <c r="R3082" s="36" cm="1">
        <f t="array" ref="R3082">AVERAGE(IF(Table2[[#This Row],[Min_aerobic_1]:[Min_aerobic_2]]="NA",0,Table2[[#This Row],[Min_aerobic_1]:[Min_aerobic_2]]))</f>
        <v>1.4459392484453649E-5</v>
      </c>
    </row>
    <row r="3083" spans="1:18" x14ac:dyDescent="0.35">
      <c r="A3083" s="4" t="s">
        <v>9094</v>
      </c>
      <c r="B3083" s="4" t="s">
        <v>9095</v>
      </c>
      <c r="C3083" s="4" t="s">
        <v>9096</v>
      </c>
      <c r="D3083" s="4" t="s">
        <v>19</v>
      </c>
      <c r="E3083" s="4" t="s">
        <v>19</v>
      </c>
      <c r="F3083" s="4" t="s">
        <v>19</v>
      </c>
      <c r="G3083" s="4" t="s">
        <v>19</v>
      </c>
      <c r="H3083" s="6">
        <v>1.1933062289894801E-5</v>
      </c>
      <c r="I3083" s="6">
        <v>1.25263672676382E-5</v>
      </c>
      <c r="J3083" s="6">
        <v>1.21789146911881E-5</v>
      </c>
      <c r="K3083" s="6">
        <v>1.54199798424289E-5</v>
      </c>
      <c r="L3083" s="6">
        <v>1.7393431050065299E-5</v>
      </c>
      <c r="M3083" s="6">
        <v>1.7379426579492901E-5</v>
      </c>
      <c r="N3083" s="4" t="b">
        <f>_xlfn.XLOOKUP(Table2[[#This Row],[Protein]],Table3[name],Table3[subloc_assigned],"")&lt;&gt;""</f>
        <v>0</v>
      </c>
      <c r="O3083" s="6" t="str" cm="1">
        <f t="array" ref="O3083">IF(Table2[[#This Row],[modeled?]]," "&amp;_xlfn.TEXTJOIN(" ",FALSE,_xlfn._xlws.FILTER(Table3[subloc_assigned],Table3[name]=Table2[[#This Row],[Protein]],""))&amp;" ","")</f>
        <v/>
      </c>
      <c r="P3083" s="6" t="b">
        <f>OR(ISNUMBER(FIND(" m ",Table2[[#This Row],[loc?]])),ISNUMBER(FIND(" mm ",Table2[[#This Row],[loc?]])))</f>
        <v>0</v>
      </c>
      <c r="Q3083" s="6" t="b">
        <f>AND(OR(ISNUMBER(FIND(" m ",Table2[[#This Row],[loc?]])),ISNUMBER(FIND(" mm ",Table2[[#This Row],[loc?]]))),SUBSTITUTE(SUBSTITUTE(Table2[[#This Row],[loc?]]," m ","")," mm ","")="")</f>
        <v>0</v>
      </c>
      <c r="R3083" s="36" cm="1">
        <f t="array" ref="R3083">AVERAGE(IF(Table2[[#This Row],[Min_aerobic_1]:[Min_aerobic_2]]="NA",0,Table2[[#This Row],[Min_aerobic_1]:[Min_aerobic_2]]))</f>
        <v>0</v>
      </c>
    </row>
    <row r="3084" spans="1:18" x14ac:dyDescent="0.35">
      <c r="A3084" s="4" t="s">
        <v>9097</v>
      </c>
      <c r="B3084" s="4" t="s">
        <v>9098</v>
      </c>
      <c r="C3084" s="4" t="s">
        <v>9099</v>
      </c>
      <c r="D3084" s="6">
        <v>1.02481177859589E-5</v>
      </c>
      <c r="E3084" s="6">
        <v>9.5915268033825992E-6</v>
      </c>
      <c r="F3084" s="6">
        <v>1.19052661627515E-5</v>
      </c>
      <c r="G3084" s="6">
        <v>1.15634923230212E-5</v>
      </c>
      <c r="H3084" s="6">
        <v>8.4574040611652408E-6</v>
      </c>
      <c r="I3084" s="6">
        <v>8.3612592546548095E-6</v>
      </c>
      <c r="J3084" s="6">
        <v>8.8079436398942792E-6</v>
      </c>
      <c r="K3084" s="6">
        <v>1.0298499906982801E-5</v>
      </c>
      <c r="L3084" s="6">
        <v>1.0348681300226801E-5</v>
      </c>
      <c r="M3084" s="6">
        <v>1.0228688586315E-5</v>
      </c>
      <c r="N3084" s="4" t="b">
        <f>_xlfn.XLOOKUP(Table2[[#This Row],[Protein]],Table3[name],Table3[subloc_assigned],"")&lt;&gt;""</f>
        <v>0</v>
      </c>
      <c r="O3084" s="6" t="str" cm="1">
        <f t="array" ref="O3084">IF(Table2[[#This Row],[modeled?]]," "&amp;_xlfn.TEXTJOIN(" ",FALSE,_xlfn._xlws.FILTER(Table3[subloc_assigned],Table3[name]=Table2[[#This Row],[Protein]],""))&amp;" ","")</f>
        <v/>
      </c>
      <c r="P3084" s="6" t="b">
        <f>OR(ISNUMBER(FIND(" m ",Table2[[#This Row],[loc?]])),ISNUMBER(FIND(" mm ",Table2[[#This Row],[loc?]])))</f>
        <v>0</v>
      </c>
      <c r="Q3084" s="6" t="b">
        <f>AND(OR(ISNUMBER(FIND(" m ",Table2[[#This Row],[loc?]])),ISNUMBER(FIND(" mm ",Table2[[#This Row],[loc?]]))),SUBSTITUTE(SUBSTITUTE(Table2[[#This Row],[loc?]]," m ","")," mm ","")="")</f>
        <v>0</v>
      </c>
      <c r="R3084" s="36" cm="1">
        <f t="array" ref="R3084">AVERAGE(IF(Table2[[#This Row],[Min_aerobic_1]:[Min_aerobic_2]]="NA",0,Table2[[#This Row],[Min_aerobic_1]:[Min_aerobic_2]]))</f>
        <v>9.9198222946707494E-6</v>
      </c>
    </row>
    <row r="3085" spans="1:18" x14ac:dyDescent="0.35">
      <c r="A3085" s="4" t="s">
        <v>9100</v>
      </c>
      <c r="B3085" s="4" t="s">
        <v>9101</v>
      </c>
      <c r="C3085" s="4" t="s">
        <v>9101</v>
      </c>
      <c r="D3085" s="6">
        <v>1.72151589512741E-5</v>
      </c>
      <c r="E3085" s="6">
        <v>1.72516735209239E-5</v>
      </c>
      <c r="F3085" s="6">
        <v>1.9980818538510499E-5</v>
      </c>
      <c r="G3085" s="6">
        <v>2.1268688234372901E-5</v>
      </c>
      <c r="H3085" s="6">
        <v>2.3067533659699901E-5</v>
      </c>
      <c r="I3085" s="6">
        <v>2.2438894685644399E-5</v>
      </c>
      <c r="J3085" s="6">
        <v>2.4159785204349302E-5</v>
      </c>
      <c r="K3085" s="6">
        <v>2.22484010627178E-5</v>
      </c>
      <c r="L3085" s="6">
        <v>2.47143420730874E-5</v>
      </c>
      <c r="M3085" s="6">
        <v>2.3914001396916699E-5</v>
      </c>
      <c r="N3085" s="4" t="b">
        <f>_xlfn.XLOOKUP(Table2[[#This Row],[Protein]],Table3[name],Table3[subloc_assigned],"")&lt;&gt;""</f>
        <v>0</v>
      </c>
      <c r="O3085" s="6" t="str" cm="1">
        <f t="array" ref="O3085">IF(Table2[[#This Row],[modeled?]]," "&amp;_xlfn.TEXTJOIN(" ",FALSE,_xlfn._xlws.FILTER(Table3[subloc_assigned],Table3[name]=Table2[[#This Row],[Protein]],""))&amp;" ","")</f>
        <v/>
      </c>
      <c r="P3085" s="6" t="b">
        <f>OR(ISNUMBER(FIND(" m ",Table2[[#This Row],[loc?]])),ISNUMBER(FIND(" mm ",Table2[[#This Row],[loc?]])))</f>
        <v>0</v>
      </c>
      <c r="Q3085" s="6" t="b">
        <f>AND(OR(ISNUMBER(FIND(" m ",Table2[[#This Row],[loc?]])),ISNUMBER(FIND(" mm ",Table2[[#This Row],[loc?]]))),SUBSTITUTE(SUBSTITUTE(Table2[[#This Row],[loc?]]," m ","")," mm ","")="")</f>
        <v>0</v>
      </c>
      <c r="R3085" s="36" cm="1">
        <f t="array" ref="R3085">AVERAGE(IF(Table2[[#This Row],[Min_aerobic_1]:[Min_aerobic_2]]="NA",0,Table2[[#This Row],[Min_aerobic_1]:[Min_aerobic_2]]))</f>
        <v>1.7233416236099E-5</v>
      </c>
    </row>
    <row r="3086" spans="1:18" x14ac:dyDescent="0.35">
      <c r="A3086" s="4" t="s">
        <v>9102</v>
      </c>
      <c r="B3086" s="4" t="s">
        <v>9103</v>
      </c>
      <c r="C3086" s="4" t="s">
        <v>9104</v>
      </c>
      <c r="D3086" s="4" t="s">
        <v>19</v>
      </c>
      <c r="E3086" s="4" t="s">
        <v>19</v>
      </c>
      <c r="F3086" s="4" t="s">
        <v>19</v>
      </c>
      <c r="G3086" s="4" t="s">
        <v>19</v>
      </c>
      <c r="H3086" s="6">
        <v>1.9422922005807699E-6</v>
      </c>
      <c r="I3086" s="6">
        <v>2.0878512681287801E-6</v>
      </c>
      <c r="J3086" s="6">
        <v>1.9267759815832702E-6</v>
      </c>
      <c r="K3086" s="6">
        <v>2.1309543746487602E-6</v>
      </c>
      <c r="L3086" s="6">
        <v>2.15627899222418E-6</v>
      </c>
      <c r="M3086" s="6">
        <v>2.1601947224170199E-6</v>
      </c>
      <c r="N3086" s="4" t="b">
        <f>_xlfn.XLOOKUP(Table2[[#This Row],[Protein]],Table3[name],Table3[subloc_assigned],"")&lt;&gt;""</f>
        <v>0</v>
      </c>
      <c r="O3086" s="6" t="str" cm="1">
        <f t="array" ref="O3086">IF(Table2[[#This Row],[modeled?]]," "&amp;_xlfn.TEXTJOIN(" ",FALSE,_xlfn._xlws.FILTER(Table3[subloc_assigned],Table3[name]=Table2[[#This Row],[Protein]],""))&amp;" ","")</f>
        <v/>
      </c>
      <c r="P3086" s="6" t="b">
        <f>OR(ISNUMBER(FIND(" m ",Table2[[#This Row],[loc?]])),ISNUMBER(FIND(" mm ",Table2[[#This Row],[loc?]])))</f>
        <v>0</v>
      </c>
      <c r="Q3086" s="6" t="b">
        <f>AND(OR(ISNUMBER(FIND(" m ",Table2[[#This Row],[loc?]])),ISNUMBER(FIND(" mm ",Table2[[#This Row],[loc?]]))),SUBSTITUTE(SUBSTITUTE(Table2[[#This Row],[loc?]]," m ","")," mm ","")="")</f>
        <v>0</v>
      </c>
      <c r="R3086" s="36" cm="1">
        <f t="array" ref="R3086">AVERAGE(IF(Table2[[#This Row],[Min_aerobic_1]:[Min_aerobic_2]]="NA",0,Table2[[#This Row],[Min_aerobic_1]:[Min_aerobic_2]]))</f>
        <v>0</v>
      </c>
    </row>
    <row r="3087" spans="1:18" x14ac:dyDescent="0.35">
      <c r="A3087" s="4" t="s">
        <v>9105</v>
      </c>
      <c r="B3087" s="4" t="s">
        <v>9106</v>
      </c>
      <c r="C3087" s="4" t="s">
        <v>9107</v>
      </c>
      <c r="D3087" s="6">
        <v>1.0265612860022099E-5</v>
      </c>
      <c r="E3087" s="6">
        <v>1.0700785409659801E-5</v>
      </c>
      <c r="F3087" s="6">
        <v>1.71881178065684E-5</v>
      </c>
      <c r="G3087" s="6">
        <v>1.7368799010547599E-5</v>
      </c>
      <c r="H3087" s="6">
        <v>7.3115193735147098E-6</v>
      </c>
      <c r="I3087" s="6">
        <v>7.1372579730928002E-6</v>
      </c>
      <c r="J3087" s="6">
        <v>7.5414413852323598E-6</v>
      </c>
      <c r="K3087" s="6">
        <v>8.1431406401651393E-6</v>
      </c>
      <c r="L3087" s="6">
        <v>9.6944220248740797E-6</v>
      </c>
      <c r="M3087" s="6">
        <v>9.3854025021117397E-6</v>
      </c>
      <c r="N3087" s="4" t="b">
        <f>_xlfn.XLOOKUP(Table2[[#This Row],[Protein]],Table3[name],Table3[subloc_assigned],"")&lt;&gt;""</f>
        <v>1</v>
      </c>
      <c r="O3087" s="6" t="str" cm="1">
        <f t="array" ref="O3087">IF(Table2[[#This Row],[modeled?]]," "&amp;_xlfn.TEXTJOIN(" ",FALSE,_xlfn._xlws.FILTER(Table3[subloc_assigned],Table3[name]=Table2[[#This Row],[Protein]],""))&amp;" ","")</f>
        <v xml:space="preserve"> c </v>
      </c>
      <c r="P3087" s="6" t="b">
        <f>OR(ISNUMBER(FIND(" m ",Table2[[#This Row],[loc?]])),ISNUMBER(FIND(" mm ",Table2[[#This Row],[loc?]])))</f>
        <v>0</v>
      </c>
      <c r="Q3087" s="6" t="b">
        <f>AND(OR(ISNUMBER(FIND(" m ",Table2[[#This Row],[loc?]])),ISNUMBER(FIND(" mm ",Table2[[#This Row],[loc?]]))),SUBSTITUTE(SUBSTITUTE(Table2[[#This Row],[loc?]]," m ","")," mm ","")="")</f>
        <v>0</v>
      </c>
      <c r="R3087" s="36" cm="1">
        <f t="array" ref="R3087">AVERAGE(IF(Table2[[#This Row],[Min_aerobic_1]:[Min_aerobic_2]]="NA",0,Table2[[#This Row],[Min_aerobic_1]:[Min_aerobic_2]]))</f>
        <v>1.0483199134840949E-5</v>
      </c>
    </row>
    <row r="3088" spans="1:18" x14ac:dyDescent="0.35">
      <c r="A3088" s="4" t="s">
        <v>9108</v>
      </c>
      <c r="B3088" s="4" t="s">
        <v>9109</v>
      </c>
      <c r="C3088" s="4" t="s">
        <v>9110</v>
      </c>
      <c r="D3088" s="6">
        <v>2.88543704846657E-5</v>
      </c>
      <c r="E3088" s="6">
        <v>2.5401389371044501E-5</v>
      </c>
      <c r="F3088" s="6">
        <v>7.2158216073927098E-5</v>
      </c>
      <c r="G3088" s="6">
        <v>6.8072126202225504E-5</v>
      </c>
      <c r="H3088" s="6">
        <v>1.7493306439580102E-5</v>
      </c>
      <c r="I3088" s="6">
        <v>1.9260841270945398E-5</v>
      </c>
      <c r="J3088" s="6">
        <v>1.9207620765143002E-5</v>
      </c>
      <c r="K3088" s="6">
        <v>3.1509206586413198E-5</v>
      </c>
      <c r="L3088" s="6">
        <v>3.5738742120441897E-5</v>
      </c>
      <c r="M3088" s="6">
        <v>3.3707200944404502E-5</v>
      </c>
      <c r="N3088" s="4" t="b">
        <f>_xlfn.XLOOKUP(Table2[[#This Row],[Protein]],Table3[name],Table3[subloc_assigned],"")&lt;&gt;""</f>
        <v>1</v>
      </c>
      <c r="O3088" s="6" t="str" cm="1">
        <f t="array" ref="O3088">IF(Table2[[#This Row],[modeled?]]," "&amp;_xlfn.TEXTJOIN(" ",FALSE,_xlfn._xlws.FILTER(Table3[subloc_assigned],Table3[name]=Table2[[#This Row],[Protein]],""))&amp;" ","")</f>
        <v xml:space="preserve"> en </v>
      </c>
      <c r="P3088" s="6" t="b">
        <f>OR(ISNUMBER(FIND(" m ",Table2[[#This Row],[loc?]])),ISNUMBER(FIND(" mm ",Table2[[#This Row],[loc?]])))</f>
        <v>0</v>
      </c>
      <c r="Q3088" s="6" t="b">
        <f>AND(OR(ISNUMBER(FIND(" m ",Table2[[#This Row],[loc?]])),ISNUMBER(FIND(" mm ",Table2[[#This Row],[loc?]]))),SUBSTITUTE(SUBSTITUTE(Table2[[#This Row],[loc?]]," m ","")," mm ","")="")</f>
        <v>0</v>
      </c>
      <c r="R3088" s="36" cm="1">
        <f t="array" ref="R3088">AVERAGE(IF(Table2[[#This Row],[Min_aerobic_1]:[Min_aerobic_2]]="NA",0,Table2[[#This Row],[Min_aerobic_1]:[Min_aerobic_2]]))</f>
        <v>2.7127879927855101E-5</v>
      </c>
    </row>
    <row r="3089" spans="1:18" x14ac:dyDescent="0.35">
      <c r="A3089" s="4" t="s">
        <v>9111</v>
      </c>
      <c r="B3089" s="4" t="s">
        <v>9112</v>
      </c>
      <c r="C3089" s="4" t="s">
        <v>9113</v>
      </c>
      <c r="D3089" s="6">
        <v>1.7836790968075201E-6</v>
      </c>
      <c r="E3089" s="6">
        <v>2.4743061635308599E-6</v>
      </c>
      <c r="F3089" s="6">
        <v>2.2030876258626599E-6</v>
      </c>
      <c r="G3089" s="6">
        <v>2.3709222326473701E-6</v>
      </c>
      <c r="H3089" s="4" t="s">
        <v>19</v>
      </c>
      <c r="I3089" s="4" t="s">
        <v>19</v>
      </c>
      <c r="J3089" s="4" t="s">
        <v>19</v>
      </c>
      <c r="K3089" s="4" t="s">
        <v>19</v>
      </c>
      <c r="L3089" s="4" t="s">
        <v>19</v>
      </c>
      <c r="M3089" s="4" t="s">
        <v>19</v>
      </c>
      <c r="N3089" s="4" t="b">
        <f>_xlfn.XLOOKUP(Table2[[#This Row],[Protein]],Table3[name],Table3[subloc_assigned],"")&lt;&gt;""</f>
        <v>1</v>
      </c>
      <c r="O3089" s="6" t="str" cm="1">
        <f t="array" ref="O3089">IF(Table2[[#This Row],[modeled?]]," "&amp;_xlfn.TEXTJOIN(" ",FALSE,_xlfn._xlws.FILTER(Table3[subloc_assigned],Table3[name]=Table2[[#This Row],[Protein]],""))&amp;" ","")</f>
        <v xml:space="preserve"> m </v>
      </c>
      <c r="P3089" s="6" t="b">
        <f>OR(ISNUMBER(FIND(" m ",Table2[[#This Row],[loc?]])),ISNUMBER(FIND(" mm ",Table2[[#This Row],[loc?]])))</f>
        <v>1</v>
      </c>
      <c r="Q3089" s="6" t="b">
        <f>AND(OR(ISNUMBER(FIND(" m ",Table2[[#This Row],[loc?]])),ISNUMBER(FIND(" mm ",Table2[[#This Row],[loc?]]))),SUBSTITUTE(SUBSTITUTE(Table2[[#This Row],[loc?]]," m ","")," mm ","")="")</f>
        <v>1</v>
      </c>
      <c r="R3089" s="36" cm="1">
        <f t="array" ref="R3089">AVERAGE(IF(Table2[[#This Row],[Min_aerobic_1]:[Min_aerobic_2]]="NA",0,Table2[[#This Row],[Min_aerobic_1]:[Min_aerobic_2]]))</f>
        <v>2.1289926301691898E-6</v>
      </c>
    </row>
    <row r="3090" spans="1:18" x14ac:dyDescent="0.35">
      <c r="A3090" s="4" t="s">
        <v>9114</v>
      </c>
      <c r="B3090" s="4" t="s">
        <v>9115</v>
      </c>
      <c r="C3090" s="4" t="s">
        <v>9116</v>
      </c>
      <c r="D3090" s="6">
        <v>4.62129731521809E-5</v>
      </c>
      <c r="E3090" s="6">
        <v>3.9322236417745699E-5</v>
      </c>
      <c r="F3090" s="6">
        <v>5.1729380084410498E-5</v>
      </c>
      <c r="G3090" s="6">
        <v>5.2956337480958E-5</v>
      </c>
      <c r="H3090" s="6">
        <v>5.0368882231965199E-5</v>
      </c>
      <c r="I3090" s="6">
        <v>4.9089440242680097E-5</v>
      </c>
      <c r="J3090" s="6">
        <v>5.08960709283623E-5</v>
      </c>
      <c r="K3090" s="6">
        <v>5.2398399381769303E-5</v>
      </c>
      <c r="L3090" s="6">
        <v>5.2932680625436302E-5</v>
      </c>
      <c r="M3090" s="6">
        <v>5.3984874853044097E-5</v>
      </c>
      <c r="N3090" s="4" t="b">
        <f>_xlfn.XLOOKUP(Table2[[#This Row],[Protein]],Table3[name],Table3[subloc_assigned],"")&lt;&gt;""</f>
        <v>0</v>
      </c>
      <c r="O3090" s="6" t="str" cm="1">
        <f t="array" ref="O3090">IF(Table2[[#This Row],[modeled?]]," "&amp;_xlfn.TEXTJOIN(" ",FALSE,_xlfn._xlws.FILTER(Table3[subloc_assigned],Table3[name]=Table2[[#This Row],[Protein]],""))&amp;" ","")</f>
        <v/>
      </c>
      <c r="P3090" s="6" t="b">
        <f>OR(ISNUMBER(FIND(" m ",Table2[[#This Row],[loc?]])),ISNUMBER(FIND(" mm ",Table2[[#This Row],[loc?]])))</f>
        <v>0</v>
      </c>
      <c r="Q3090" s="6" t="b">
        <f>AND(OR(ISNUMBER(FIND(" m ",Table2[[#This Row],[loc?]])),ISNUMBER(FIND(" mm ",Table2[[#This Row],[loc?]]))),SUBSTITUTE(SUBSTITUTE(Table2[[#This Row],[loc?]]," m ","")," mm ","")="")</f>
        <v>0</v>
      </c>
      <c r="R3090" s="36" cm="1">
        <f t="array" ref="R3090">AVERAGE(IF(Table2[[#This Row],[Min_aerobic_1]:[Min_aerobic_2]]="NA",0,Table2[[#This Row],[Min_aerobic_1]:[Min_aerobic_2]]))</f>
        <v>4.2767604784963299E-5</v>
      </c>
    </row>
    <row r="3091" spans="1:18" x14ac:dyDescent="0.35">
      <c r="A3091" s="4" t="s">
        <v>9117</v>
      </c>
      <c r="B3091" s="4" t="s">
        <v>9118</v>
      </c>
      <c r="C3091" s="4" t="s">
        <v>9119</v>
      </c>
      <c r="D3091" s="6">
        <v>1.3948126424751099E-5</v>
      </c>
      <c r="E3091" s="6">
        <v>1.23095049090025E-5</v>
      </c>
      <c r="F3091" s="6">
        <v>1.5596174018174702E-5</v>
      </c>
      <c r="G3091" s="6">
        <v>1.5066772669807599E-5</v>
      </c>
      <c r="H3091" s="6">
        <v>1.8418297270286998E-5</v>
      </c>
      <c r="I3091" s="6">
        <v>1.4437140006618099E-5</v>
      </c>
      <c r="J3091" s="6">
        <v>1.53955554935442E-5</v>
      </c>
      <c r="K3091" s="6">
        <v>1.4251287744021599E-5</v>
      </c>
      <c r="L3091" s="6">
        <v>1.33394068381434E-5</v>
      </c>
      <c r="M3091" s="6">
        <v>1.12400578497068E-5</v>
      </c>
      <c r="N3091" s="4" t="b">
        <f>_xlfn.XLOOKUP(Table2[[#This Row],[Protein]],Table3[name],Table3[subloc_assigned],"")&lt;&gt;""</f>
        <v>0</v>
      </c>
      <c r="O3091" s="6" t="str" cm="1">
        <f t="array" ref="O3091">IF(Table2[[#This Row],[modeled?]]," "&amp;_xlfn.TEXTJOIN(" ",FALSE,_xlfn._xlws.FILTER(Table3[subloc_assigned],Table3[name]=Table2[[#This Row],[Protein]],""))&amp;" ","")</f>
        <v/>
      </c>
      <c r="P3091" s="6" t="b">
        <f>OR(ISNUMBER(FIND(" m ",Table2[[#This Row],[loc?]])),ISNUMBER(FIND(" mm ",Table2[[#This Row],[loc?]])))</f>
        <v>0</v>
      </c>
      <c r="Q3091" s="6" t="b">
        <f>AND(OR(ISNUMBER(FIND(" m ",Table2[[#This Row],[loc?]])),ISNUMBER(FIND(" mm ",Table2[[#This Row],[loc?]]))),SUBSTITUTE(SUBSTITUTE(Table2[[#This Row],[loc?]]," m ","")," mm ","")="")</f>
        <v>0</v>
      </c>
      <c r="R3091" s="36" cm="1">
        <f t="array" ref="R3091">AVERAGE(IF(Table2[[#This Row],[Min_aerobic_1]:[Min_aerobic_2]]="NA",0,Table2[[#This Row],[Min_aerobic_1]:[Min_aerobic_2]]))</f>
        <v>1.31288156668768E-5</v>
      </c>
    </row>
    <row r="3092" spans="1:18" x14ac:dyDescent="0.35">
      <c r="A3092" s="4" t="s">
        <v>9120</v>
      </c>
      <c r="B3092" s="4" t="s">
        <v>9121</v>
      </c>
      <c r="C3092" s="4" t="s">
        <v>9122</v>
      </c>
      <c r="D3092" s="6">
        <v>2.6566704173093499E-5</v>
      </c>
      <c r="E3092" s="6">
        <v>3.02855324380625E-5</v>
      </c>
      <c r="F3092" s="6">
        <v>3.2937050839582598E-5</v>
      </c>
      <c r="G3092" s="6">
        <v>3.1367641003160503E-5</v>
      </c>
      <c r="H3092" s="6">
        <v>2.7411769141329202E-5</v>
      </c>
      <c r="I3092" s="6">
        <v>2.7109645502692101E-5</v>
      </c>
      <c r="J3092" s="6">
        <v>2.6952355148983398E-5</v>
      </c>
      <c r="K3092" s="6">
        <v>3.0576801298676697E-5</v>
      </c>
      <c r="L3092" s="6">
        <v>3.1386421847782997E-5</v>
      </c>
      <c r="M3092" s="6">
        <v>3.1235849599772799E-5</v>
      </c>
      <c r="N3092" s="4" t="b">
        <f>_xlfn.XLOOKUP(Table2[[#This Row],[Protein]],Table3[name],Table3[subloc_assigned],"")&lt;&gt;""</f>
        <v>0</v>
      </c>
      <c r="O3092" s="6" t="str" cm="1">
        <f t="array" ref="O3092">IF(Table2[[#This Row],[modeled?]]," "&amp;_xlfn.TEXTJOIN(" ",FALSE,_xlfn._xlws.FILTER(Table3[subloc_assigned],Table3[name]=Table2[[#This Row],[Protein]],""))&amp;" ","")</f>
        <v/>
      </c>
      <c r="P3092" s="6" t="b">
        <f>OR(ISNUMBER(FIND(" m ",Table2[[#This Row],[loc?]])),ISNUMBER(FIND(" mm ",Table2[[#This Row],[loc?]])))</f>
        <v>0</v>
      </c>
      <c r="Q3092" s="6" t="b">
        <f>AND(OR(ISNUMBER(FIND(" m ",Table2[[#This Row],[loc?]])),ISNUMBER(FIND(" mm ",Table2[[#This Row],[loc?]]))),SUBSTITUTE(SUBSTITUTE(Table2[[#This Row],[loc?]]," m ","")," mm ","")="")</f>
        <v>0</v>
      </c>
      <c r="R3092" s="36" cm="1">
        <f t="array" ref="R3092">AVERAGE(IF(Table2[[#This Row],[Min_aerobic_1]:[Min_aerobic_2]]="NA",0,Table2[[#This Row],[Min_aerobic_1]:[Min_aerobic_2]]))</f>
        <v>2.8426118305577999E-5</v>
      </c>
    </row>
    <row r="3093" spans="1:18" x14ac:dyDescent="0.35">
      <c r="A3093" s="4" t="s">
        <v>9123</v>
      </c>
      <c r="B3093" s="4" t="s">
        <v>9124</v>
      </c>
      <c r="C3093" s="4" t="s">
        <v>9125</v>
      </c>
      <c r="D3093" s="6">
        <v>1.26259879060096E-5</v>
      </c>
      <c r="E3093" s="6">
        <v>1.0982017273157901E-5</v>
      </c>
      <c r="F3093" s="6">
        <v>1.2111938417818201E-5</v>
      </c>
      <c r="G3093" s="6">
        <v>1.2078276713360899E-5</v>
      </c>
      <c r="H3093" s="6">
        <v>5.1398255377601198E-6</v>
      </c>
      <c r="I3093" s="6">
        <v>5.0513666600164903E-6</v>
      </c>
      <c r="J3093" s="6">
        <v>5.11694703607486E-6</v>
      </c>
      <c r="K3093" s="6">
        <v>5.6861018390362497E-6</v>
      </c>
      <c r="L3093" s="6">
        <v>5.9940427458616503E-6</v>
      </c>
      <c r="M3093" s="6">
        <v>6.4057701416757101E-6</v>
      </c>
      <c r="N3093" s="4" t="b">
        <f>_xlfn.XLOOKUP(Table2[[#This Row],[Protein]],Table3[name],Table3[subloc_assigned],"")&lt;&gt;""</f>
        <v>0</v>
      </c>
      <c r="O3093" s="6" t="str" cm="1">
        <f t="array" ref="O3093">IF(Table2[[#This Row],[modeled?]]," "&amp;_xlfn.TEXTJOIN(" ",FALSE,_xlfn._xlws.FILTER(Table3[subloc_assigned],Table3[name]=Table2[[#This Row],[Protein]],""))&amp;" ","")</f>
        <v/>
      </c>
      <c r="P3093" s="6" t="b">
        <f>OR(ISNUMBER(FIND(" m ",Table2[[#This Row],[loc?]])),ISNUMBER(FIND(" mm ",Table2[[#This Row],[loc?]])))</f>
        <v>0</v>
      </c>
      <c r="Q3093" s="6" t="b">
        <f>AND(OR(ISNUMBER(FIND(" m ",Table2[[#This Row],[loc?]])),ISNUMBER(FIND(" mm ",Table2[[#This Row],[loc?]]))),SUBSTITUTE(SUBSTITUTE(Table2[[#This Row],[loc?]]," m ","")," mm ","")="")</f>
        <v>0</v>
      </c>
      <c r="R3093" s="36" cm="1">
        <f t="array" ref="R3093">AVERAGE(IF(Table2[[#This Row],[Min_aerobic_1]:[Min_aerobic_2]]="NA",0,Table2[[#This Row],[Min_aerobic_1]:[Min_aerobic_2]]))</f>
        <v>1.180400258958375E-5</v>
      </c>
    </row>
    <row r="3094" spans="1:18" x14ac:dyDescent="0.35">
      <c r="A3094" s="4" t="s">
        <v>9126</v>
      </c>
      <c r="B3094" s="4" t="s">
        <v>9127</v>
      </c>
      <c r="C3094" s="4" t="s">
        <v>9127</v>
      </c>
      <c r="D3094" s="4" t="s">
        <v>19</v>
      </c>
      <c r="E3094" s="4" t="s">
        <v>19</v>
      </c>
      <c r="F3094" s="4" t="s">
        <v>19</v>
      </c>
      <c r="G3094" s="4" t="s">
        <v>19</v>
      </c>
      <c r="H3094" s="6">
        <v>3.3432448893462901E-6</v>
      </c>
      <c r="I3094" s="6">
        <v>7.6370678493056896E-7</v>
      </c>
      <c r="J3094" s="6">
        <v>1.3176392020874801E-6</v>
      </c>
      <c r="K3094" s="6">
        <v>5.4791333491462397E-6</v>
      </c>
      <c r="L3094" s="6">
        <v>4.3252942100137201E-6</v>
      </c>
      <c r="M3094" s="6">
        <v>8.6658186740314297E-7</v>
      </c>
      <c r="N3094" s="4" t="b">
        <f>_xlfn.XLOOKUP(Table2[[#This Row],[Protein]],Table3[name],Table3[subloc_assigned],"")&lt;&gt;""</f>
        <v>0</v>
      </c>
      <c r="O3094" s="6" t="str" cm="1">
        <f t="array" ref="O3094">IF(Table2[[#This Row],[modeled?]]," "&amp;_xlfn.TEXTJOIN(" ",FALSE,_xlfn._xlws.FILTER(Table3[subloc_assigned],Table3[name]=Table2[[#This Row],[Protein]],""))&amp;" ","")</f>
        <v/>
      </c>
      <c r="P3094" s="6" t="b">
        <f>OR(ISNUMBER(FIND(" m ",Table2[[#This Row],[loc?]])),ISNUMBER(FIND(" mm ",Table2[[#This Row],[loc?]])))</f>
        <v>0</v>
      </c>
      <c r="Q3094" s="6" t="b">
        <f>AND(OR(ISNUMBER(FIND(" m ",Table2[[#This Row],[loc?]])),ISNUMBER(FIND(" mm ",Table2[[#This Row],[loc?]]))),SUBSTITUTE(SUBSTITUTE(Table2[[#This Row],[loc?]]," m ","")," mm ","")="")</f>
        <v>0</v>
      </c>
      <c r="R3094" s="36" cm="1">
        <f t="array" ref="R3094">AVERAGE(IF(Table2[[#This Row],[Min_aerobic_1]:[Min_aerobic_2]]="NA",0,Table2[[#This Row],[Min_aerobic_1]:[Min_aerobic_2]]))</f>
        <v>0</v>
      </c>
    </row>
    <row r="3095" spans="1:18" x14ac:dyDescent="0.35">
      <c r="A3095" s="4" t="s">
        <v>9128</v>
      </c>
      <c r="B3095" s="4" t="s">
        <v>9129</v>
      </c>
      <c r="C3095" s="4" t="s">
        <v>9130</v>
      </c>
      <c r="D3095" s="6">
        <v>2.5600490852193901E-5</v>
      </c>
      <c r="E3095" s="6">
        <v>2.9689914902195101E-5</v>
      </c>
      <c r="F3095" s="6">
        <v>2.9439413906174099E-5</v>
      </c>
      <c r="G3095" s="6">
        <v>2.9547657064441901E-5</v>
      </c>
      <c r="H3095" s="6">
        <v>2.0650196955546701E-5</v>
      </c>
      <c r="I3095" s="6">
        <v>2.1200199089871501E-5</v>
      </c>
      <c r="J3095" s="6">
        <v>2.1624100598324601E-5</v>
      </c>
      <c r="K3095" s="6">
        <v>2.3511705540183401E-5</v>
      </c>
      <c r="L3095" s="6">
        <v>2.4876918990479202E-5</v>
      </c>
      <c r="M3095" s="6">
        <v>2.3948203099189602E-5</v>
      </c>
      <c r="N3095" s="4" t="b">
        <f>_xlfn.XLOOKUP(Table2[[#This Row],[Protein]],Table3[name],Table3[subloc_assigned],"")&lt;&gt;""</f>
        <v>0</v>
      </c>
      <c r="O3095" s="6" t="str" cm="1">
        <f t="array" ref="O3095">IF(Table2[[#This Row],[modeled?]]," "&amp;_xlfn.TEXTJOIN(" ",FALSE,_xlfn._xlws.FILTER(Table3[subloc_assigned],Table3[name]=Table2[[#This Row],[Protein]],""))&amp;" ","")</f>
        <v/>
      </c>
      <c r="P3095" s="6" t="b">
        <f>OR(ISNUMBER(FIND(" m ",Table2[[#This Row],[loc?]])),ISNUMBER(FIND(" mm ",Table2[[#This Row],[loc?]])))</f>
        <v>0</v>
      </c>
      <c r="Q3095" s="6" t="b">
        <f>AND(OR(ISNUMBER(FIND(" m ",Table2[[#This Row],[loc?]])),ISNUMBER(FIND(" mm ",Table2[[#This Row],[loc?]]))),SUBSTITUTE(SUBSTITUTE(Table2[[#This Row],[loc?]]," m ","")," mm ","")="")</f>
        <v>0</v>
      </c>
      <c r="R3095" s="36" cm="1">
        <f t="array" ref="R3095">AVERAGE(IF(Table2[[#This Row],[Min_aerobic_1]:[Min_aerobic_2]]="NA",0,Table2[[#This Row],[Min_aerobic_1]:[Min_aerobic_2]]))</f>
        <v>2.7645202877194499E-5</v>
      </c>
    </row>
    <row r="3096" spans="1:18" x14ac:dyDescent="0.35">
      <c r="A3096" s="4" t="s">
        <v>9131</v>
      </c>
      <c r="B3096" s="4" t="s">
        <v>9132</v>
      </c>
      <c r="C3096" s="4" t="s">
        <v>9132</v>
      </c>
      <c r="D3096" s="6">
        <v>2.0500435379095799E-5</v>
      </c>
      <c r="E3096" s="6">
        <v>2.1513166666248401E-5</v>
      </c>
      <c r="F3096" s="6">
        <v>2.3829155013951699E-5</v>
      </c>
      <c r="G3096" s="6">
        <v>2.4477708076333101E-5</v>
      </c>
      <c r="H3096" s="4" t="s">
        <v>19</v>
      </c>
      <c r="I3096" s="4" t="s">
        <v>19</v>
      </c>
      <c r="J3096" s="4" t="s">
        <v>19</v>
      </c>
      <c r="K3096" s="4" t="s">
        <v>19</v>
      </c>
      <c r="L3096" s="4" t="s">
        <v>19</v>
      </c>
      <c r="M3096" s="4" t="s">
        <v>19</v>
      </c>
      <c r="N3096" s="4" t="b">
        <f>_xlfn.XLOOKUP(Table2[[#This Row],[Protein]],Table3[name],Table3[subloc_assigned],"")&lt;&gt;""</f>
        <v>0</v>
      </c>
      <c r="O3096" s="6" t="str" cm="1">
        <f t="array" ref="O3096">IF(Table2[[#This Row],[modeled?]]," "&amp;_xlfn.TEXTJOIN(" ",FALSE,_xlfn._xlws.FILTER(Table3[subloc_assigned],Table3[name]=Table2[[#This Row],[Protein]],""))&amp;" ","")</f>
        <v/>
      </c>
      <c r="P3096" s="6" t="b">
        <f>OR(ISNUMBER(FIND(" m ",Table2[[#This Row],[loc?]])),ISNUMBER(FIND(" mm ",Table2[[#This Row],[loc?]])))</f>
        <v>0</v>
      </c>
      <c r="Q3096" s="6" t="b">
        <f>AND(OR(ISNUMBER(FIND(" m ",Table2[[#This Row],[loc?]])),ISNUMBER(FIND(" mm ",Table2[[#This Row],[loc?]]))),SUBSTITUTE(SUBSTITUTE(Table2[[#This Row],[loc?]]," m ","")," mm ","")="")</f>
        <v>0</v>
      </c>
      <c r="R3096" s="36" cm="1">
        <f t="array" ref="R3096">AVERAGE(IF(Table2[[#This Row],[Min_aerobic_1]:[Min_aerobic_2]]="NA",0,Table2[[#This Row],[Min_aerobic_1]:[Min_aerobic_2]]))</f>
        <v>2.10068010226721E-5</v>
      </c>
    </row>
    <row r="3097" spans="1:18" x14ac:dyDescent="0.35">
      <c r="A3097" s="4" t="s">
        <v>9133</v>
      </c>
      <c r="B3097" s="4" t="s">
        <v>9134</v>
      </c>
      <c r="C3097" s="4" t="s">
        <v>9135</v>
      </c>
      <c r="D3097" s="6">
        <v>1.81677288206013E-5</v>
      </c>
      <c r="E3097" s="6">
        <v>1.9152516909420499E-5</v>
      </c>
      <c r="F3097" s="6">
        <v>2.07739775564944E-5</v>
      </c>
      <c r="G3097" s="6">
        <v>2.1083787473858001E-5</v>
      </c>
      <c r="H3097" s="6">
        <v>7.5838895377662997E-6</v>
      </c>
      <c r="I3097" s="6">
        <v>5.4734467526514998E-6</v>
      </c>
      <c r="J3097" s="6">
        <v>7.1584900313351702E-6</v>
      </c>
      <c r="K3097" s="6">
        <v>5.5023247853451196E-6</v>
      </c>
      <c r="L3097" s="6">
        <v>5.7988544562282597E-6</v>
      </c>
      <c r="M3097" s="6">
        <v>5.7746398555781296E-6</v>
      </c>
      <c r="N3097" s="4" t="b">
        <f>_xlfn.XLOOKUP(Table2[[#This Row],[Protein]],Table3[name],Table3[subloc_assigned],"")&lt;&gt;""</f>
        <v>1</v>
      </c>
      <c r="O3097" s="6" t="str" cm="1">
        <f t="array" ref="O3097">IF(Table2[[#This Row],[modeled?]]," "&amp;_xlfn.TEXTJOIN(" ",FALSE,_xlfn._xlws.FILTER(Table3[subloc_assigned],Table3[name]=Table2[[#This Row],[Protein]],""))&amp;" ","")</f>
        <v xml:space="preserve"> m </v>
      </c>
      <c r="P3097" s="6" t="b">
        <f>OR(ISNUMBER(FIND(" m ",Table2[[#This Row],[loc?]])),ISNUMBER(FIND(" mm ",Table2[[#This Row],[loc?]])))</f>
        <v>1</v>
      </c>
      <c r="Q3097" s="6" t="b">
        <f>AND(OR(ISNUMBER(FIND(" m ",Table2[[#This Row],[loc?]])),ISNUMBER(FIND(" mm ",Table2[[#This Row],[loc?]]))),SUBSTITUTE(SUBSTITUTE(Table2[[#This Row],[loc?]]," m ","")," mm ","")="")</f>
        <v>1</v>
      </c>
      <c r="R3097" s="36" cm="1">
        <f t="array" ref="R3097">AVERAGE(IF(Table2[[#This Row],[Min_aerobic_1]:[Min_aerobic_2]]="NA",0,Table2[[#This Row],[Min_aerobic_1]:[Min_aerobic_2]]))</f>
        <v>1.8660122865010898E-5</v>
      </c>
    </row>
    <row r="3098" spans="1:18" x14ac:dyDescent="0.35">
      <c r="A3098" s="4" t="s">
        <v>9136</v>
      </c>
      <c r="B3098" s="4" t="s">
        <v>9137</v>
      </c>
      <c r="C3098" s="4" t="s">
        <v>9138</v>
      </c>
      <c r="D3098" s="6">
        <v>2.0303790860944799E-5</v>
      </c>
      <c r="E3098" s="6">
        <v>1.9363409080424501E-5</v>
      </c>
      <c r="F3098" s="6">
        <v>2.0281120285842401E-5</v>
      </c>
      <c r="G3098" s="6">
        <v>1.6984398898705099E-5</v>
      </c>
      <c r="H3098" s="6">
        <v>1.69972874504208E-5</v>
      </c>
      <c r="I3098" s="6">
        <v>1.67568536852127E-5</v>
      </c>
      <c r="J3098" s="6">
        <v>1.7431833987968599E-5</v>
      </c>
      <c r="K3098" s="6">
        <v>1.83804836508359E-5</v>
      </c>
      <c r="L3098" s="6">
        <v>1.89935850817703E-5</v>
      </c>
      <c r="M3098" s="6">
        <v>1.89142725069953E-5</v>
      </c>
      <c r="N3098" s="4" t="b">
        <f>_xlfn.XLOOKUP(Table2[[#This Row],[Protein]],Table3[name],Table3[subloc_assigned],"")&lt;&gt;""</f>
        <v>0</v>
      </c>
      <c r="O3098" s="6" t="str" cm="1">
        <f t="array" ref="O3098">IF(Table2[[#This Row],[modeled?]]," "&amp;_xlfn.TEXTJOIN(" ",FALSE,_xlfn._xlws.FILTER(Table3[subloc_assigned],Table3[name]=Table2[[#This Row],[Protein]],""))&amp;" ","")</f>
        <v/>
      </c>
      <c r="P3098" s="6" t="b">
        <f>OR(ISNUMBER(FIND(" m ",Table2[[#This Row],[loc?]])),ISNUMBER(FIND(" mm ",Table2[[#This Row],[loc?]])))</f>
        <v>0</v>
      </c>
      <c r="Q3098" s="6" t="b">
        <f>AND(OR(ISNUMBER(FIND(" m ",Table2[[#This Row],[loc?]])),ISNUMBER(FIND(" mm ",Table2[[#This Row],[loc?]]))),SUBSTITUTE(SUBSTITUTE(Table2[[#This Row],[loc?]]," m ","")," mm ","")="")</f>
        <v>0</v>
      </c>
      <c r="R3098" s="36" cm="1">
        <f t="array" ref="R3098">AVERAGE(IF(Table2[[#This Row],[Min_aerobic_1]:[Min_aerobic_2]]="NA",0,Table2[[#This Row],[Min_aerobic_1]:[Min_aerobic_2]]))</f>
        <v>1.983359997068465E-5</v>
      </c>
    </row>
    <row r="3099" spans="1:18" x14ac:dyDescent="0.35">
      <c r="A3099" s="4" t="s">
        <v>9139</v>
      </c>
      <c r="B3099" s="4" t="s">
        <v>9140</v>
      </c>
      <c r="C3099" s="4" t="s">
        <v>9141</v>
      </c>
      <c r="D3099" s="4">
        <v>2.1678059509673599E-4</v>
      </c>
      <c r="E3099" s="4">
        <v>1.99085349724705E-4</v>
      </c>
      <c r="F3099" s="4">
        <v>2.54163194591092E-4</v>
      </c>
      <c r="G3099" s="4">
        <v>2.5854497087652803E-4</v>
      </c>
      <c r="H3099" s="4">
        <v>2.40686536938782E-4</v>
      </c>
      <c r="I3099" s="4">
        <v>2.4189051425531501E-4</v>
      </c>
      <c r="J3099" s="4">
        <v>2.4783125935786001E-4</v>
      </c>
      <c r="K3099" s="4">
        <v>2.7490932420868599E-4</v>
      </c>
      <c r="L3099" s="4">
        <v>2.88465136442632E-4</v>
      </c>
      <c r="M3099" s="4">
        <v>2.92088485298009E-4</v>
      </c>
      <c r="N3099" s="4" t="b">
        <f>_xlfn.XLOOKUP(Table2[[#This Row],[Protein]],Table3[name],Table3[subloc_assigned],"")&lt;&gt;""</f>
        <v>0</v>
      </c>
      <c r="O3099" s="6" t="str" cm="1">
        <f t="array" ref="O3099">IF(Table2[[#This Row],[modeled?]]," "&amp;_xlfn.TEXTJOIN(" ",FALSE,_xlfn._xlws.FILTER(Table3[subloc_assigned],Table3[name]=Table2[[#This Row],[Protein]],""))&amp;" ","")</f>
        <v/>
      </c>
      <c r="P3099" s="6" t="b">
        <f>OR(ISNUMBER(FIND(" m ",Table2[[#This Row],[loc?]])),ISNUMBER(FIND(" mm ",Table2[[#This Row],[loc?]])))</f>
        <v>0</v>
      </c>
      <c r="Q3099" s="6" t="b">
        <f>AND(OR(ISNUMBER(FIND(" m ",Table2[[#This Row],[loc?]])),ISNUMBER(FIND(" mm ",Table2[[#This Row],[loc?]]))),SUBSTITUTE(SUBSTITUTE(Table2[[#This Row],[loc?]]," m ","")," mm ","")="")</f>
        <v>0</v>
      </c>
      <c r="R3099" s="36" cm="1">
        <f t="array" ref="R3099">AVERAGE(IF(Table2[[#This Row],[Min_aerobic_1]:[Min_aerobic_2]]="NA",0,Table2[[#This Row],[Min_aerobic_1]:[Min_aerobic_2]]))</f>
        <v>2.079329724107205E-4</v>
      </c>
    </row>
    <row r="3100" spans="1:18" x14ac:dyDescent="0.35">
      <c r="A3100" s="4" t="s">
        <v>9142</v>
      </c>
      <c r="B3100" s="4" t="s">
        <v>9143</v>
      </c>
      <c r="C3100" s="4" t="s">
        <v>9143</v>
      </c>
      <c r="D3100" s="6">
        <v>4.8011357361807896E-7</v>
      </c>
      <c r="E3100" s="6">
        <v>3.7906483845141603E-7</v>
      </c>
      <c r="F3100" s="6">
        <v>5.1084531186794596E-7</v>
      </c>
      <c r="G3100" s="6">
        <v>5.0299155351986896E-7</v>
      </c>
      <c r="H3100" s="6">
        <v>2.9016804788585E-7</v>
      </c>
      <c r="I3100" s="6">
        <v>3.0392601159298302E-7</v>
      </c>
      <c r="J3100" s="6">
        <v>3.17619711237119E-7</v>
      </c>
      <c r="K3100" s="6">
        <v>2.82311958394331E-7</v>
      </c>
      <c r="L3100" s="6">
        <v>3.4005607614580602E-7</v>
      </c>
      <c r="M3100" s="6">
        <v>3.2771234030608301E-7</v>
      </c>
      <c r="N3100" s="4" t="b">
        <f>_xlfn.XLOOKUP(Table2[[#This Row],[Protein]],Table3[name],Table3[subloc_assigned],"")&lt;&gt;""</f>
        <v>0</v>
      </c>
      <c r="O3100" s="6" t="str" cm="1">
        <f t="array" ref="O3100">IF(Table2[[#This Row],[modeled?]]," "&amp;_xlfn.TEXTJOIN(" ",FALSE,_xlfn._xlws.FILTER(Table3[subloc_assigned],Table3[name]=Table2[[#This Row],[Protein]],""))&amp;" ","")</f>
        <v/>
      </c>
      <c r="P3100" s="6" t="b">
        <f>OR(ISNUMBER(FIND(" m ",Table2[[#This Row],[loc?]])),ISNUMBER(FIND(" mm ",Table2[[#This Row],[loc?]])))</f>
        <v>0</v>
      </c>
      <c r="Q3100" s="6" t="b">
        <f>AND(OR(ISNUMBER(FIND(" m ",Table2[[#This Row],[loc?]])),ISNUMBER(FIND(" mm ",Table2[[#This Row],[loc?]]))),SUBSTITUTE(SUBSTITUTE(Table2[[#This Row],[loc?]]," m ","")," mm ","")="")</f>
        <v>0</v>
      </c>
      <c r="R3100" s="36" cm="1">
        <f t="array" ref="R3100">AVERAGE(IF(Table2[[#This Row],[Min_aerobic_1]:[Min_aerobic_2]]="NA",0,Table2[[#This Row],[Min_aerobic_1]:[Min_aerobic_2]]))</f>
        <v>4.2958920603474752E-7</v>
      </c>
    </row>
    <row r="3101" spans="1:18" x14ac:dyDescent="0.35">
      <c r="A3101" s="4" t="s">
        <v>9144</v>
      </c>
      <c r="B3101" s="4" t="s">
        <v>9145</v>
      </c>
      <c r="C3101" s="4" t="s">
        <v>9146</v>
      </c>
      <c r="D3101" s="6">
        <v>2.1167683609749099E-5</v>
      </c>
      <c r="E3101" s="6">
        <v>2.5307895765660201E-5</v>
      </c>
      <c r="F3101" s="6">
        <v>2.8224486126638699E-5</v>
      </c>
      <c r="G3101" s="6">
        <v>2.8667779044528501E-5</v>
      </c>
      <c r="H3101" s="6">
        <v>1.75736850244299E-5</v>
      </c>
      <c r="I3101" s="6">
        <v>1.7344572490437399E-5</v>
      </c>
      <c r="J3101" s="6">
        <v>1.8292217602500099E-5</v>
      </c>
      <c r="K3101" s="6">
        <v>2.2317733137907099E-5</v>
      </c>
      <c r="L3101" s="6">
        <v>2.34561104191529E-5</v>
      </c>
      <c r="M3101" s="6">
        <v>2.26267301279274E-5</v>
      </c>
      <c r="N3101" s="4" t="b">
        <f>_xlfn.XLOOKUP(Table2[[#This Row],[Protein]],Table3[name],Table3[subloc_assigned],"")&lt;&gt;""</f>
        <v>0</v>
      </c>
      <c r="O3101" s="6" t="str" cm="1">
        <f t="array" ref="O3101">IF(Table2[[#This Row],[modeled?]]," "&amp;_xlfn.TEXTJOIN(" ",FALSE,_xlfn._xlws.FILTER(Table3[subloc_assigned],Table3[name]=Table2[[#This Row],[Protein]],""))&amp;" ","")</f>
        <v/>
      </c>
      <c r="P3101" s="6" t="b">
        <f>OR(ISNUMBER(FIND(" m ",Table2[[#This Row],[loc?]])),ISNUMBER(FIND(" mm ",Table2[[#This Row],[loc?]])))</f>
        <v>0</v>
      </c>
      <c r="Q3101" s="6" t="b">
        <f>AND(OR(ISNUMBER(FIND(" m ",Table2[[#This Row],[loc?]])),ISNUMBER(FIND(" mm ",Table2[[#This Row],[loc?]]))),SUBSTITUTE(SUBSTITUTE(Table2[[#This Row],[loc?]]," m ","")," mm ","")="")</f>
        <v>0</v>
      </c>
      <c r="R3101" s="36" cm="1">
        <f t="array" ref="R3101">AVERAGE(IF(Table2[[#This Row],[Min_aerobic_1]:[Min_aerobic_2]]="NA",0,Table2[[#This Row],[Min_aerobic_1]:[Min_aerobic_2]]))</f>
        <v>2.323778968770465E-5</v>
      </c>
    </row>
    <row r="3102" spans="1:18" x14ac:dyDescent="0.35">
      <c r="A3102" s="4" t="s">
        <v>9147</v>
      </c>
      <c r="B3102" s="4" t="s">
        <v>9148</v>
      </c>
      <c r="C3102" s="4" t="s">
        <v>9148</v>
      </c>
      <c r="D3102" s="6">
        <v>8.5518158708900599E-6</v>
      </c>
      <c r="E3102" s="6">
        <v>6.68720530320427E-6</v>
      </c>
      <c r="F3102" s="6">
        <v>8.6650937339094392E-6</v>
      </c>
      <c r="G3102" s="6">
        <v>8.2744291598437392E-6</v>
      </c>
      <c r="H3102" s="6">
        <v>6.2289243288597197E-6</v>
      </c>
      <c r="I3102" s="6">
        <v>6.3103802535951203E-6</v>
      </c>
      <c r="J3102" s="6">
        <v>6.3823258438191204E-6</v>
      </c>
      <c r="K3102" s="6">
        <v>7.4288703615208004E-6</v>
      </c>
      <c r="L3102" s="6">
        <v>7.5264442445539998E-6</v>
      </c>
      <c r="M3102" s="6">
        <v>7.5466342157572398E-6</v>
      </c>
      <c r="N3102" s="4" t="b">
        <f>_xlfn.XLOOKUP(Table2[[#This Row],[Protein]],Table3[name],Table3[subloc_assigned],"")&lt;&gt;""</f>
        <v>0</v>
      </c>
      <c r="O3102" s="6" t="str" cm="1">
        <f t="array" ref="O3102">IF(Table2[[#This Row],[modeled?]]," "&amp;_xlfn.TEXTJOIN(" ",FALSE,_xlfn._xlws.FILTER(Table3[subloc_assigned],Table3[name]=Table2[[#This Row],[Protein]],""))&amp;" ","")</f>
        <v/>
      </c>
      <c r="P3102" s="6" t="b">
        <f>OR(ISNUMBER(FIND(" m ",Table2[[#This Row],[loc?]])),ISNUMBER(FIND(" mm ",Table2[[#This Row],[loc?]])))</f>
        <v>0</v>
      </c>
      <c r="Q3102" s="6" t="b">
        <f>AND(OR(ISNUMBER(FIND(" m ",Table2[[#This Row],[loc?]])),ISNUMBER(FIND(" mm ",Table2[[#This Row],[loc?]]))),SUBSTITUTE(SUBSTITUTE(Table2[[#This Row],[loc?]]," m ","")," mm ","")="")</f>
        <v>0</v>
      </c>
      <c r="R3102" s="36" cm="1">
        <f t="array" ref="R3102">AVERAGE(IF(Table2[[#This Row],[Min_aerobic_1]:[Min_aerobic_2]]="NA",0,Table2[[#This Row],[Min_aerobic_1]:[Min_aerobic_2]]))</f>
        <v>7.6195105870471645E-6</v>
      </c>
    </row>
    <row r="3103" spans="1:18" x14ac:dyDescent="0.35">
      <c r="A3103" s="4" t="s">
        <v>9149</v>
      </c>
      <c r="B3103" s="4" t="s">
        <v>9150</v>
      </c>
      <c r="C3103" s="4" t="s">
        <v>9151</v>
      </c>
      <c r="D3103" s="4" t="s">
        <v>19</v>
      </c>
      <c r="E3103" s="4" t="s">
        <v>19</v>
      </c>
      <c r="F3103" s="4" t="s">
        <v>19</v>
      </c>
      <c r="G3103" s="4" t="s">
        <v>19</v>
      </c>
      <c r="H3103" s="6">
        <v>3.2504894232081299E-6</v>
      </c>
      <c r="I3103" s="6">
        <v>2.9842034645721E-6</v>
      </c>
      <c r="J3103" s="6">
        <v>3.7802222806802401E-6</v>
      </c>
      <c r="K3103" s="6">
        <v>2.9366868489695401E-6</v>
      </c>
      <c r="L3103" s="6">
        <v>2.5133693849444098E-6</v>
      </c>
      <c r="M3103" s="6">
        <v>2.8786237249495501E-6</v>
      </c>
      <c r="N3103" s="4" t="b">
        <f>_xlfn.XLOOKUP(Table2[[#This Row],[Protein]],Table3[name],Table3[subloc_assigned],"")&lt;&gt;""</f>
        <v>0</v>
      </c>
      <c r="O3103" s="6" t="str" cm="1">
        <f t="array" ref="O3103">IF(Table2[[#This Row],[modeled?]]," "&amp;_xlfn.TEXTJOIN(" ",FALSE,_xlfn._xlws.FILTER(Table3[subloc_assigned],Table3[name]=Table2[[#This Row],[Protein]],""))&amp;" ","")</f>
        <v/>
      </c>
      <c r="P3103" s="6" t="b">
        <f>OR(ISNUMBER(FIND(" m ",Table2[[#This Row],[loc?]])),ISNUMBER(FIND(" mm ",Table2[[#This Row],[loc?]])))</f>
        <v>0</v>
      </c>
      <c r="Q3103" s="6" t="b">
        <f>AND(OR(ISNUMBER(FIND(" m ",Table2[[#This Row],[loc?]])),ISNUMBER(FIND(" mm ",Table2[[#This Row],[loc?]]))),SUBSTITUTE(SUBSTITUTE(Table2[[#This Row],[loc?]]," m ","")," mm ","")="")</f>
        <v>0</v>
      </c>
      <c r="R3103" s="36" cm="1">
        <f t="array" ref="R3103">AVERAGE(IF(Table2[[#This Row],[Min_aerobic_1]:[Min_aerobic_2]]="NA",0,Table2[[#This Row],[Min_aerobic_1]:[Min_aerobic_2]]))</f>
        <v>0</v>
      </c>
    </row>
    <row r="3104" spans="1:18" x14ac:dyDescent="0.35">
      <c r="A3104" s="4" t="s">
        <v>9152</v>
      </c>
      <c r="B3104" s="4" t="s">
        <v>9153</v>
      </c>
      <c r="C3104" s="4" t="s">
        <v>9154</v>
      </c>
      <c r="D3104" s="6">
        <v>3.58675574588259E-5</v>
      </c>
      <c r="E3104" s="6">
        <v>2.94424599986689E-5</v>
      </c>
      <c r="F3104" s="6">
        <v>4.2076128252228297E-5</v>
      </c>
      <c r="G3104" s="6">
        <v>4.29253592045301E-5</v>
      </c>
      <c r="H3104" s="6">
        <v>2.2903786527980001E-5</v>
      </c>
      <c r="I3104" s="6">
        <v>2.3314931871751101E-5</v>
      </c>
      <c r="J3104" s="6">
        <v>2.3803101340838399E-5</v>
      </c>
      <c r="K3104" s="6">
        <v>2.5180786030229501E-5</v>
      </c>
      <c r="L3104" s="6">
        <v>2.73588109932765E-5</v>
      </c>
      <c r="M3104" s="6">
        <v>2.7660270768448999E-5</v>
      </c>
      <c r="N3104" s="4" t="b">
        <f>_xlfn.XLOOKUP(Table2[[#This Row],[Protein]],Table3[name],Table3[subloc_assigned],"")&lt;&gt;""</f>
        <v>0</v>
      </c>
      <c r="O3104" s="6" t="str" cm="1">
        <f t="array" ref="O3104">IF(Table2[[#This Row],[modeled?]]," "&amp;_xlfn.TEXTJOIN(" ",FALSE,_xlfn._xlws.FILTER(Table3[subloc_assigned],Table3[name]=Table2[[#This Row],[Protein]],""))&amp;" ","")</f>
        <v/>
      </c>
      <c r="P3104" s="6" t="b">
        <f>OR(ISNUMBER(FIND(" m ",Table2[[#This Row],[loc?]])),ISNUMBER(FIND(" mm ",Table2[[#This Row],[loc?]])))</f>
        <v>0</v>
      </c>
      <c r="Q3104" s="6" t="b">
        <f>AND(OR(ISNUMBER(FIND(" m ",Table2[[#This Row],[loc?]])),ISNUMBER(FIND(" mm ",Table2[[#This Row],[loc?]]))),SUBSTITUTE(SUBSTITUTE(Table2[[#This Row],[loc?]]," m ","")," mm ","")="")</f>
        <v>0</v>
      </c>
      <c r="R3104" s="36" cm="1">
        <f t="array" ref="R3104">AVERAGE(IF(Table2[[#This Row],[Min_aerobic_1]:[Min_aerobic_2]]="NA",0,Table2[[#This Row],[Min_aerobic_1]:[Min_aerobic_2]]))</f>
        <v>3.2655008728747398E-5</v>
      </c>
    </row>
    <row r="3105" spans="1:18" x14ac:dyDescent="0.35">
      <c r="A3105" s="4" t="s">
        <v>9155</v>
      </c>
      <c r="B3105" s="4" t="s">
        <v>9156</v>
      </c>
      <c r="C3105" s="4" t="s">
        <v>9156</v>
      </c>
      <c r="D3105" s="6">
        <v>1.21589698203139E-5</v>
      </c>
      <c r="E3105" s="6">
        <v>1.00691939269873E-5</v>
      </c>
      <c r="F3105" s="6">
        <v>1.3095545834306199E-5</v>
      </c>
      <c r="G3105" s="6">
        <v>1.28288391484524E-5</v>
      </c>
      <c r="H3105" s="6">
        <v>1.0761182445966899E-5</v>
      </c>
      <c r="I3105" s="6">
        <v>9.2694097602185205E-6</v>
      </c>
      <c r="J3105" s="6">
        <v>1.0688842500392799E-5</v>
      </c>
      <c r="K3105" s="6">
        <v>9.5596020040891206E-6</v>
      </c>
      <c r="L3105" s="6">
        <v>1.02001958338489E-5</v>
      </c>
      <c r="M3105" s="6">
        <v>1.01674832421132E-5</v>
      </c>
      <c r="N3105" s="4" t="b">
        <f>_xlfn.XLOOKUP(Table2[[#This Row],[Protein]],Table3[name],Table3[subloc_assigned],"")&lt;&gt;""</f>
        <v>1</v>
      </c>
      <c r="O3105" s="6" t="str" cm="1">
        <f t="array" ref="O3105">IF(Table2[[#This Row],[modeled?]]," "&amp;_xlfn.TEXTJOIN(" ",FALSE,_xlfn._xlws.FILTER(Table3[subloc_assigned],Table3[name]=Table2[[#This Row],[Protein]],""))&amp;" ","")</f>
        <v xml:space="preserve"> c </v>
      </c>
      <c r="P3105" s="6" t="b">
        <f>OR(ISNUMBER(FIND(" m ",Table2[[#This Row],[loc?]])),ISNUMBER(FIND(" mm ",Table2[[#This Row],[loc?]])))</f>
        <v>0</v>
      </c>
      <c r="Q3105" s="6" t="b">
        <f>AND(OR(ISNUMBER(FIND(" m ",Table2[[#This Row],[loc?]])),ISNUMBER(FIND(" mm ",Table2[[#This Row],[loc?]]))),SUBSTITUTE(SUBSTITUTE(Table2[[#This Row],[loc?]]," m ","")," mm ","")="")</f>
        <v>0</v>
      </c>
      <c r="R3105" s="36" cm="1">
        <f t="array" ref="R3105">AVERAGE(IF(Table2[[#This Row],[Min_aerobic_1]:[Min_aerobic_2]]="NA",0,Table2[[#This Row],[Min_aerobic_1]:[Min_aerobic_2]]))</f>
        <v>1.1114081873650599E-5</v>
      </c>
    </row>
    <row r="3106" spans="1:18" x14ac:dyDescent="0.35">
      <c r="A3106" s="4" t="s">
        <v>9157</v>
      </c>
      <c r="B3106" s="4" t="s">
        <v>9158</v>
      </c>
      <c r="C3106" s="4" t="s">
        <v>9159</v>
      </c>
      <c r="D3106" s="4">
        <v>4.5130392311513198E-4</v>
      </c>
      <c r="E3106" s="4">
        <v>3.3237251702563302E-4</v>
      </c>
      <c r="F3106" s="4">
        <v>5.0010822208193496E-4</v>
      </c>
      <c r="G3106" s="4">
        <v>4.9063104196269303E-4</v>
      </c>
      <c r="H3106" s="4">
        <v>4.8349737844944501E-4</v>
      </c>
      <c r="I3106" s="4">
        <v>5.0461355576586204E-4</v>
      </c>
      <c r="J3106" s="4">
        <v>5.0121857929531798E-4</v>
      </c>
      <c r="K3106" s="4">
        <v>5.2670568233272204E-4</v>
      </c>
      <c r="L3106" s="4">
        <v>5.3688088865253198E-4</v>
      </c>
      <c r="M3106" s="4">
        <v>5.1957357610933803E-4</v>
      </c>
      <c r="N3106" s="4" t="b">
        <f>_xlfn.XLOOKUP(Table2[[#This Row],[Protein]],Table3[name],Table3[subloc_assigned],"")&lt;&gt;""</f>
        <v>0</v>
      </c>
      <c r="O3106" s="6" t="str" cm="1">
        <f t="array" ref="O3106">IF(Table2[[#This Row],[modeled?]]," "&amp;_xlfn.TEXTJOIN(" ",FALSE,_xlfn._xlws.FILTER(Table3[subloc_assigned],Table3[name]=Table2[[#This Row],[Protein]],""))&amp;" ","")</f>
        <v/>
      </c>
      <c r="P3106" s="6" t="b">
        <f>OR(ISNUMBER(FIND(" m ",Table2[[#This Row],[loc?]])),ISNUMBER(FIND(" mm ",Table2[[#This Row],[loc?]])))</f>
        <v>0</v>
      </c>
      <c r="Q3106" s="6" t="b">
        <f>AND(OR(ISNUMBER(FIND(" m ",Table2[[#This Row],[loc?]])),ISNUMBER(FIND(" mm ",Table2[[#This Row],[loc?]]))),SUBSTITUTE(SUBSTITUTE(Table2[[#This Row],[loc?]]," m ","")," mm ","")="")</f>
        <v>0</v>
      </c>
      <c r="R3106" s="36" cm="1">
        <f t="array" ref="R3106">AVERAGE(IF(Table2[[#This Row],[Min_aerobic_1]:[Min_aerobic_2]]="NA",0,Table2[[#This Row],[Min_aerobic_1]:[Min_aerobic_2]]))</f>
        <v>3.9183822007038253E-4</v>
      </c>
    </row>
    <row r="3107" spans="1:18" x14ac:dyDescent="0.35">
      <c r="A3107" s="4" t="s">
        <v>9160</v>
      </c>
      <c r="B3107" s="4" t="s">
        <v>9161</v>
      </c>
      <c r="C3107" s="4" t="s">
        <v>9162</v>
      </c>
      <c r="D3107" s="6">
        <v>5.6265750963297099E-5</v>
      </c>
      <c r="E3107" s="6">
        <v>4.8670755160392599E-5</v>
      </c>
      <c r="F3107" s="6">
        <v>3.1807330108625801E-5</v>
      </c>
      <c r="G3107" s="6">
        <v>3.2621906524359503E-5</v>
      </c>
      <c r="H3107" s="6">
        <v>2.93230489497161E-5</v>
      </c>
      <c r="I3107" s="6">
        <v>2.7183188802055201E-5</v>
      </c>
      <c r="J3107" s="6">
        <v>2.8081369283685399E-5</v>
      </c>
      <c r="K3107" s="6">
        <v>1.98730852557957E-5</v>
      </c>
      <c r="L3107" s="6">
        <v>2.1579969736648801E-5</v>
      </c>
      <c r="M3107" s="6">
        <v>2.3689606197862001E-5</v>
      </c>
      <c r="N3107" s="4" t="b">
        <f>_xlfn.XLOOKUP(Table2[[#This Row],[Protein]],Table3[name],Table3[subloc_assigned],"")&lt;&gt;""</f>
        <v>1</v>
      </c>
      <c r="O3107" s="6" t="str" cm="1">
        <f t="array" ref="O3107">IF(Table2[[#This Row],[modeled?]]," "&amp;_xlfn.TEXTJOIN(" ",FALSE,_xlfn._xlws.FILTER(Table3[subloc_assigned],Table3[name]=Table2[[#This Row],[Protein]],""))&amp;" ","")</f>
        <v xml:space="preserve"> mm </v>
      </c>
      <c r="P3107" s="6" t="b">
        <f>OR(ISNUMBER(FIND(" m ",Table2[[#This Row],[loc?]])),ISNUMBER(FIND(" mm ",Table2[[#This Row],[loc?]])))</f>
        <v>1</v>
      </c>
      <c r="Q3107" s="6" t="b">
        <f>AND(OR(ISNUMBER(FIND(" m ",Table2[[#This Row],[loc?]])),ISNUMBER(FIND(" mm ",Table2[[#This Row],[loc?]]))),SUBSTITUTE(SUBSTITUTE(Table2[[#This Row],[loc?]]," m ","")," mm ","")="")</f>
        <v>1</v>
      </c>
      <c r="R3107" s="36" cm="1">
        <f t="array" ref="R3107">AVERAGE(IF(Table2[[#This Row],[Min_aerobic_1]:[Min_aerobic_2]]="NA",0,Table2[[#This Row],[Min_aerobic_1]:[Min_aerobic_2]]))</f>
        <v>5.2468253061844849E-5</v>
      </c>
    </row>
    <row r="3108" spans="1:18" x14ac:dyDescent="0.35">
      <c r="A3108" s="4" t="s">
        <v>9163</v>
      </c>
      <c r="B3108" s="4" t="s">
        <v>9164</v>
      </c>
      <c r="C3108" s="4" t="s">
        <v>9164</v>
      </c>
      <c r="D3108" s="6">
        <v>2.5440328350743101E-6</v>
      </c>
      <c r="E3108" s="6">
        <v>3.1351698982219099E-6</v>
      </c>
      <c r="F3108" s="6">
        <v>6.8090454353080804E-6</v>
      </c>
      <c r="G3108" s="6">
        <v>6.8643079092332698E-6</v>
      </c>
      <c r="H3108" s="4" t="s">
        <v>19</v>
      </c>
      <c r="I3108" s="4" t="s">
        <v>19</v>
      </c>
      <c r="J3108" s="4" t="s">
        <v>19</v>
      </c>
      <c r="K3108" s="4" t="s">
        <v>19</v>
      </c>
      <c r="L3108" s="4" t="s">
        <v>19</v>
      </c>
      <c r="M3108" s="4" t="s">
        <v>19</v>
      </c>
      <c r="N3108" s="4" t="b">
        <f>_xlfn.XLOOKUP(Table2[[#This Row],[Protein]],Table3[name],Table3[subloc_assigned],"")&lt;&gt;""</f>
        <v>0</v>
      </c>
      <c r="O3108" s="6" t="str" cm="1">
        <f t="array" ref="O3108">IF(Table2[[#This Row],[modeled?]]," "&amp;_xlfn.TEXTJOIN(" ",FALSE,_xlfn._xlws.FILTER(Table3[subloc_assigned],Table3[name]=Table2[[#This Row],[Protein]],""))&amp;" ","")</f>
        <v/>
      </c>
      <c r="P3108" s="6" t="b">
        <f>OR(ISNUMBER(FIND(" m ",Table2[[#This Row],[loc?]])),ISNUMBER(FIND(" mm ",Table2[[#This Row],[loc?]])))</f>
        <v>0</v>
      </c>
      <c r="Q3108" s="6" t="b">
        <f>AND(OR(ISNUMBER(FIND(" m ",Table2[[#This Row],[loc?]])),ISNUMBER(FIND(" mm ",Table2[[#This Row],[loc?]]))),SUBSTITUTE(SUBSTITUTE(Table2[[#This Row],[loc?]]," m ","")," mm ","")="")</f>
        <v>0</v>
      </c>
      <c r="R3108" s="36" cm="1">
        <f t="array" ref="R3108">AVERAGE(IF(Table2[[#This Row],[Min_aerobic_1]:[Min_aerobic_2]]="NA",0,Table2[[#This Row],[Min_aerobic_1]:[Min_aerobic_2]]))</f>
        <v>2.8396013666481098E-6</v>
      </c>
    </row>
    <row r="3109" spans="1:18" x14ac:dyDescent="0.35">
      <c r="A3109" s="4" t="s">
        <v>9165</v>
      </c>
      <c r="B3109" s="4" t="s">
        <v>9166</v>
      </c>
      <c r="C3109" s="4" t="s">
        <v>9167</v>
      </c>
      <c r="D3109" s="6">
        <v>9.9694664009959491E-7</v>
      </c>
      <c r="E3109" s="6">
        <v>1.2730204755743999E-6</v>
      </c>
      <c r="F3109" s="6">
        <v>1.1842298595429799E-6</v>
      </c>
      <c r="G3109" s="6">
        <v>1.2262864540622999E-6</v>
      </c>
      <c r="H3109" s="6">
        <v>6.0912089082727304E-7</v>
      </c>
      <c r="I3109" s="6">
        <v>6.1363127984939395E-7</v>
      </c>
      <c r="J3109" s="6">
        <v>6.3408333698920499E-7</v>
      </c>
      <c r="K3109" s="6">
        <v>5.95010597870451E-7</v>
      </c>
      <c r="L3109" s="6">
        <v>6.1789883683729499E-7</v>
      </c>
      <c r="M3109" s="6">
        <v>6.4207162657046097E-7</v>
      </c>
      <c r="N3109" s="4" t="b">
        <f>_xlfn.XLOOKUP(Table2[[#This Row],[Protein]],Table3[name],Table3[subloc_assigned],"")&lt;&gt;""</f>
        <v>1</v>
      </c>
      <c r="O3109" s="6" t="str" cm="1">
        <f t="array" ref="O3109">IF(Table2[[#This Row],[modeled?]]," "&amp;_xlfn.TEXTJOIN(" ",FALSE,_xlfn._xlws.FILTER(Table3[subloc_assigned],Table3[name]=Table2[[#This Row],[Protein]],""))&amp;" ","")</f>
        <v xml:space="preserve"> gm </v>
      </c>
      <c r="P3109" s="6" t="b">
        <f>OR(ISNUMBER(FIND(" m ",Table2[[#This Row],[loc?]])),ISNUMBER(FIND(" mm ",Table2[[#This Row],[loc?]])))</f>
        <v>0</v>
      </c>
      <c r="Q3109" s="6" t="b">
        <f>AND(OR(ISNUMBER(FIND(" m ",Table2[[#This Row],[loc?]])),ISNUMBER(FIND(" mm ",Table2[[#This Row],[loc?]]))),SUBSTITUTE(SUBSTITUTE(Table2[[#This Row],[loc?]]," m ","")," mm ","")="")</f>
        <v>0</v>
      </c>
      <c r="R3109" s="36" cm="1">
        <f t="array" ref="R3109">AVERAGE(IF(Table2[[#This Row],[Min_aerobic_1]:[Min_aerobic_2]]="NA",0,Table2[[#This Row],[Min_aerobic_1]:[Min_aerobic_2]]))</f>
        <v>1.1349835578369974E-6</v>
      </c>
    </row>
    <row r="3110" spans="1:18" x14ac:dyDescent="0.35">
      <c r="A3110" s="4" t="s">
        <v>9168</v>
      </c>
      <c r="B3110" s="4" t="s">
        <v>9169</v>
      </c>
      <c r="C3110" s="4" t="s">
        <v>9170</v>
      </c>
      <c r="D3110" s="6">
        <v>3.3985764831639103E-5</v>
      </c>
      <c r="E3110" s="6">
        <v>3.8552709712761202E-5</v>
      </c>
      <c r="F3110" s="6">
        <v>4.3470641718788197E-5</v>
      </c>
      <c r="G3110" s="6">
        <v>4.5088737237562698E-5</v>
      </c>
      <c r="H3110" s="6">
        <v>5.5731863223788801E-5</v>
      </c>
      <c r="I3110" s="6">
        <v>5.3801944026893802E-5</v>
      </c>
      <c r="J3110" s="6">
        <v>5.5593267479518197E-5</v>
      </c>
      <c r="K3110" s="6">
        <v>6.13276849072208E-5</v>
      </c>
      <c r="L3110" s="6">
        <v>6.2142275676008404E-5</v>
      </c>
      <c r="M3110" s="6">
        <v>6.6295169468981506E-5</v>
      </c>
      <c r="N3110" s="4" t="b">
        <f>_xlfn.XLOOKUP(Table2[[#This Row],[Protein]],Table3[name],Table3[subloc_assigned],"")&lt;&gt;""</f>
        <v>0</v>
      </c>
      <c r="O3110" s="6" t="str" cm="1">
        <f t="array" ref="O3110">IF(Table2[[#This Row],[modeled?]]," "&amp;_xlfn.TEXTJOIN(" ",FALSE,_xlfn._xlws.FILTER(Table3[subloc_assigned],Table3[name]=Table2[[#This Row],[Protein]],""))&amp;" ","")</f>
        <v/>
      </c>
      <c r="P3110" s="6" t="b">
        <f>OR(ISNUMBER(FIND(" m ",Table2[[#This Row],[loc?]])),ISNUMBER(FIND(" mm ",Table2[[#This Row],[loc?]])))</f>
        <v>0</v>
      </c>
      <c r="Q3110" s="6" t="b">
        <f>AND(OR(ISNUMBER(FIND(" m ",Table2[[#This Row],[loc?]])),ISNUMBER(FIND(" mm ",Table2[[#This Row],[loc?]]))),SUBSTITUTE(SUBSTITUTE(Table2[[#This Row],[loc?]]," m ","")," mm ","")="")</f>
        <v>0</v>
      </c>
      <c r="R3110" s="36" cm="1">
        <f t="array" ref="R3110">AVERAGE(IF(Table2[[#This Row],[Min_aerobic_1]:[Min_aerobic_2]]="NA",0,Table2[[#This Row],[Min_aerobic_1]:[Min_aerobic_2]]))</f>
        <v>3.6269237272200153E-5</v>
      </c>
    </row>
    <row r="3111" spans="1:18" x14ac:dyDescent="0.35">
      <c r="A3111" s="4" t="s">
        <v>9171</v>
      </c>
      <c r="B3111" s="4" t="s">
        <v>9172</v>
      </c>
      <c r="C3111" s="4" t="s">
        <v>9173</v>
      </c>
      <c r="D3111" s="6">
        <v>1.06741423165076E-5</v>
      </c>
      <c r="E3111" s="6">
        <v>9.7425162715079806E-6</v>
      </c>
      <c r="F3111" s="6">
        <v>1.1434164520057401E-5</v>
      </c>
      <c r="G3111" s="6">
        <v>1.07116457352558E-5</v>
      </c>
      <c r="H3111" s="6">
        <v>1.39957315713539E-5</v>
      </c>
      <c r="I3111" s="6">
        <v>1.35071415094347E-5</v>
      </c>
      <c r="J3111" s="6">
        <v>1.5502090284168601E-5</v>
      </c>
      <c r="K3111" s="6">
        <v>1.6874432520584101E-5</v>
      </c>
      <c r="L3111" s="6">
        <v>1.60079022411885E-5</v>
      </c>
      <c r="M3111" s="6">
        <v>1.5541479199472199E-5</v>
      </c>
      <c r="N3111" s="4" t="b">
        <f>_xlfn.XLOOKUP(Table2[[#This Row],[Protein]],Table3[name],Table3[subloc_assigned],"")&lt;&gt;""</f>
        <v>0</v>
      </c>
      <c r="O3111" s="6" t="str" cm="1">
        <f t="array" ref="O3111">IF(Table2[[#This Row],[modeled?]]," "&amp;_xlfn.TEXTJOIN(" ",FALSE,_xlfn._xlws.FILTER(Table3[subloc_assigned],Table3[name]=Table2[[#This Row],[Protein]],""))&amp;" ","")</f>
        <v/>
      </c>
      <c r="P3111" s="6" t="b">
        <f>OR(ISNUMBER(FIND(" m ",Table2[[#This Row],[loc?]])),ISNUMBER(FIND(" mm ",Table2[[#This Row],[loc?]])))</f>
        <v>0</v>
      </c>
      <c r="Q3111" s="6" t="b">
        <f>AND(OR(ISNUMBER(FIND(" m ",Table2[[#This Row],[loc?]])),ISNUMBER(FIND(" mm ",Table2[[#This Row],[loc?]]))),SUBSTITUTE(SUBSTITUTE(Table2[[#This Row],[loc?]]," m ","")," mm ","")="")</f>
        <v>0</v>
      </c>
      <c r="R3111" s="36" cm="1">
        <f t="array" ref="R3111">AVERAGE(IF(Table2[[#This Row],[Min_aerobic_1]:[Min_aerobic_2]]="NA",0,Table2[[#This Row],[Min_aerobic_1]:[Min_aerobic_2]]))</f>
        <v>1.020832929400779E-5</v>
      </c>
    </row>
    <row r="3112" spans="1:18" x14ac:dyDescent="0.35">
      <c r="A3112" s="4" t="s">
        <v>9174</v>
      </c>
      <c r="B3112" s="4" t="s">
        <v>9175</v>
      </c>
      <c r="C3112" s="4" t="s">
        <v>9176</v>
      </c>
      <c r="D3112" s="4" t="s">
        <v>19</v>
      </c>
      <c r="E3112" s="4" t="s">
        <v>19</v>
      </c>
      <c r="F3112" s="4" t="s">
        <v>19</v>
      </c>
      <c r="G3112" s="4" t="s">
        <v>19</v>
      </c>
      <c r="H3112" s="6">
        <v>7.7880160339091694E-6</v>
      </c>
      <c r="I3112" s="6">
        <v>7.1344737201953101E-6</v>
      </c>
      <c r="J3112" s="6">
        <v>8.2095054491468998E-6</v>
      </c>
      <c r="K3112" s="6">
        <v>8.1750450398419602E-6</v>
      </c>
      <c r="L3112" s="6">
        <v>8.5188239806685799E-6</v>
      </c>
      <c r="M3112" s="6">
        <v>8.4920881715182206E-6</v>
      </c>
      <c r="N3112" s="4" t="b">
        <f>_xlfn.XLOOKUP(Table2[[#This Row],[Protein]],Table3[name],Table3[subloc_assigned],"")&lt;&gt;""</f>
        <v>0</v>
      </c>
      <c r="O3112" s="6" t="str" cm="1">
        <f t="array" ref="O3112">IF(Table2[[#This Row],[modeled?]]," "&amp;_xlfn.TEXTJOIN(" ",FALSE,_xlfn._xlws.FILTER(Table3[subloc_assigned],Table3[name]=Table2[[#This Row],[Protein]],""))&amp;" ","")</f>
        <v/>
      </c>
      <c r="P3112" s="6" t="b">
        <f>OR(ISNUMBER(FIND(" m ",Table2[[#This Row],[loc?]])),ISNUMBER(FIND(" mm ",Table2[[#This Row],[loc?]])))</f>
        <v>0</v>
      </c>
      <c r="Q3112" s="6" t="b">
        <f>AND(OR(ISNUMBER(FIND(" m ",Table2[[#This Row],[loc?]])),ISNUMBER(FIND(" mm ",Table2[[#This Row],[loc?]]))),SUBSTITUTE(SUBSTITUTE(Table2[[#This Row],[loc?]]," m ","")," mm ","")="")</f>
        <v>0</v>
      </c>
      <c r="R3112" s="36" cm="1">
        <f t="array" ref="R3112">AVERAGE(IF(Table2[[#This Row],[Min_aerobic_1]:[Min_aerobic_2]]="NA",0,Table2[[#This Row],[Min_aerobic_1]:[Min_aerobic_2]]))</f>
        <v>0</v>
      </c>
    </row>
    <row r="3113" spans="1:18" x14ac:dyDescent="0.35">
      <c r="A3113" s="4" t="s">
        <v>9177</v>
      </c>
      <c r="B3113" s="4" t="s">
        <v>9178</v>
      </c>
      <c r="C3113" s="4" t="s">
        <v>9179</v>
      </c>
      <c r="D3113" s="6">
        <v>7.84783299630391E-7</v>
      </c>
      <c r="E3113" s="6">
        <v>5.2970556242371102E-7</v>
      </c>
      <c r="F3113" s="6">
        <v>7.0458104714847499E-7</v>
      </c>
      <c r="G3113" s="6">
        <v>5.9961152331493799E-7</v>
      </c>
      <c r="H3113" s="6">
        <v>3.9328618311812602E-6</v>
      </c>
      <c r="I3113" s="6">
        <v>4.0187326543353397E-6</v>
      </c>
      <c r="J3113" s="6">
        <v>4.56798110970881E-6</v>
      </c>
      <c r="K3113" s="6">
        <v>5.1089825140900604E-6</v>
      </c>
      <c r="L3113" s="6">
        <v>5.3247621325392598E-6</v>
      </c>
      <c r="M3113" s="6">
        <v>5.4482893377506497E-6</v>
      </c>
      <c r="N3113" s="4" t="b">
        <f>_xlfn.XLOOKUP(Table2[[#This Row],[Protein]],Table3[name],Table3[subloc_assigned],"")&lt;&gt;""</f>
        <v>0</v>
      </c>
      <c r="O3113" s="6" t="str" cm="1">
        <f t="array" ref="O3113">IF(Table2[[#This Row],[modeled?]]," "&amp;_xlfn.TEXTJOIN(" ",FALSE,_xlfn._xlws.FILTER(Table3[subloc_assigned],Table3[name]=Table2[[#This Row],[Protein]],""))&amp;" ","")</f>
        <v/>
      </c>
      <c r="P3113" s="6" t="b">
        <f>OR(ISNUMBER(FIND(" m ",Table2[[#This Row],[loc?]])),ISNUMBER(FIND(" mm ",Table2[[#This Row],[loc?]])))</f>
        <v>0</v>
      </c>
      <c r="Q3113" s="6" t="b">
        <f>AND(OR(ISNUMBER(FIND(" m ",Table2[[#This Row],[loc?]])),ISNUMBER(FIND(" mm ",Table2[[#This Row],[loc?]]))),SUBSTITUTE(SUBSTITUTE(Table2[[#This Row],[loc?]]," m ","")," mm ","")="")</f>
        <v>0</v>
      </c>
      <c r="R3113" s="36" cm="1">
        <f t="array" ref="R3113">AVERAGE(IF(Table2[[#This Row],[Min_aerobic_1]:[Min_aerobic_2]]="NA",0,Table2[[#This Row],[Min_aerobic_1]:[Min_aerobic_2]]))</f>
        <v>6.5724443102705101E-7</v>
      </c>
    </row>
    <row r="3114" spans="1:18" x14ac:dyDescent="0.35">
      <c r="A3114" s="4" t="s">
        <v>9180</v>
      </c>
      <c r="B3114" s="4" t="s">
        <v>9181</v>
      </c>
      <c r="C3114" s="4" t="s">
        <v>9182</v>
      </c>
      <c r="D3114" s="6">
        <v>3.9612450881095997E-6</v>
      </c>
      <c r="E3114" s="6">
        <v>2.7275350623597798E-6</v>
      </c>
      <c r="F3114" s="6">
        <v>3.9098980327973402E-6</v>
      </c>
      <c r="G3114" s="6">
        <v>3.7212269533404902E-6</v>
      </c>
      <c r="H3114" s="6">
        <v>6.6948463942048001E-6</v>
      </c>
      <c r="I3114" s="6">
        <v>6.2292302635754401E-6</v>
      </c>
      <c r="J3114" s="6">
        <v>6.9047718335149301E-6</v>
      </c>
      <c r="K3114" s="6">
        <v>6.2781319726517796E-6</v>
      </c>
      <c r="L3114" s="6">
        <v>6.5146385297139596E-6</v>
      </c>
      <c r="M3114" s="6">
        <v>6.13999553879222E-6</v>
      </c>
      <c r="N3114" s="4" t="b">
        <f>_xlfn.XLOOKUP(Table2[[#This Row],[Protein]],Table3[name],Table3[subloc_assigned],"")&lt;&gt;""</f>
        <v>0</v>
      </c>
      <c r="O3114" s="6" t="str" cm="1">
        <f t="array" ref="O3114">IF(Table2[[#This Row],[modeled?]]," "&amp;_xlfn.TEXTJOIN(" ",FALSE,_xlfn._xlws.FILTER(Table3[subloc_assigned],Table3[name]=Table2[[#This Row],[Protein]],""))&amp;" ","")</f>
        <v/>
      </c>
      <c r="P3114" s="6" t="b">
        <f>OR(ISNUMBER(FIND(" m ",Table2[[#This Row],[loc?]])),ISNUMBER(FIND(" mm ",Table2[[#This Row],[loc?]])))</f>
        <v>0</v>
      </c>
      <c r="Q3114" s="6" t="b">
        <f>AND(OR(ISNUMBER(FIND(" m ",Table2[[#This Row],[loc?]])),ISNUMBER(FIND(" mm ",Table2[[#This Row],[loc?]]))),SUBSTITUTE(SUBSTITUTE(Table2[[#This Row],[loc?]]," m ","")," mm ","")="")</f>
        <v>0</v>
      </c>
      <c r="R3114" s="36" cm="1">
        <f t="array" ref="R3114">AVERAGE(IF(Table2[[#This Row],[Min_aerobic_1]:[Min_aerobic_2]]="NA",0,Table2[[#This Row],[Min_aerobic_1]:[Min_aerobic_2]]))</f>
        <v>3.3443900752346898E-6</v>
      </c>
    </row>
    <row r="3115" spans="1:18" x14ac:dyDescent="0.35">
      <c r="A3115" s="4" t="s">
        <v>9183</v>
      </c>
      <c r="B3115" s="4" t="s">
        <v>9184</v>
      </c>
      <c r="C3115" s="4" t="s">
        <v>9185</v>
      </c>
      <c r="D3115" s="6">
        <v>1.7367752844361201E-5</v>
      </c>
      <c r="E3115" s="6">
        <v>1.7002726598127701E-5</v>
      </c>
      <c r="F3115" s="6">
        <v>1.5367292919833399E-5</v>
      </c>
      <c r="G3115" s="6">
        <v>1.5516978190681899E-5</v>
      </c>
      <c r="H3115" s="6">
        <v>1.29952384004949E-5</v>
      </c>
      <c r="I3115" s="6">
        <v>1.32124971103191E-5</v>
      </c>
      <c r="J3115" s="6">
        <v>1.36082784244799E-5</v>
      </c>
      <c r="K3115" s="6">
        <v>1.1658930401804E-5</v>
      </c>
      <c r="L3115" s="6">
        <v>1.2738087580059901E-5</v>
      </c>
      <c r="M3115" s="6">
        <v>1.27825664757511E-5</v>
      </c>
      <c r="N3115" s="4" t="b">
        <f>_xlfn.XLOOKUP(Table2[[#This Row],[Protein]],Table3[name],Table3[subloc_assigned],"")&lt;&gt;""</f>
        <v>1</v>
      </c>
      <c r="O3115" s="6" t="str" cm="1">
        <f t="array" ref="O3115">IF(Table2[[#This Row],[modeled?]]," "&amp;_xlfn.TEXTJOIN(" ",FALSE,_xlfn._xlws.FILTER(Table3[subloc_assigned],Table3[name]=Table2[[#This Row],[Protein]],""))&amp;" ","")</f>
        <v xml:space="preserve"> c n </v>
      </c>
      <c r="P3115" s="6" t="b">
        <f>OR(ISNUMBER(FIND(" m ",Table2[[#This Row],[loc?]])),ISNUMBER(FIND(" mm ",Table2[[#This Row],[loc?]])))</f>
        <v>0</v>
      </c>
      <c r="Q3115" s="6" t="b">
        <f>AND(OR(ISNUMBER(FIND(" m ",Table2[[#This Row],[loc?]])),ISNUMBER(FIND(" mm ",Table2[[#This Row],[loc?]]))),SUBSTITUTE(SUBSTITUTE(Table2[[#This Row],[loc?]]," m ","")," mm ","")="")</f>
        <v>0</v>
      </c>
      <c r="R3115" s="36" cm="1">
        <f t="array" ref="R3115">AVERAGE(IF(Table2[[#This Row],[Min_aerobic_1]:[Min_aerobic_2]]="NA",0,Table2[[#This Row],[Min_aerobic_1]:[Min_aerobic_2]]))</f>
        <v>1.7185239721244451E-5</v>
      </c>
    </row>
    <row r="3116" spans="1:18" x14ac:dyDescent="0.35">
      <c r="A3116" s="4" t="s">
        <v>9186</v>
      </c>
      <c r="B3116" s="4" t="s">
        <v>9187</v>
      </c>
      <c r="C3116" s="4" t="s">
        <v>9188</v>
      </c>
      <c r="D3116" s="6">
        <v>1.58660552009548E-5</v>
      </c>
      <c r="E3116" s="6">
        <v>1.50867061482849E-5</v>
      </c>
      <c r="F3116" s="6">
        <v>1.67431526131959E-5</v>
      </c>
      <c r="G3116" s="6">
        <v>1.7352681445367198E-5</v>
      </c>
      <c r="H3116" s="6">
        <v>4.5664231051708799E-6</v>
      </c>
      <c r="I3116" s="6">
        <v>4.6205784311043897E-6</v>
      </c>
      <c r="J3116" s="6">
        <v>4.5713982925640301E-6</v>
      </c>
      <c r="K3116" s="6">
        <v>4.7560395522437703E-6</v>
      </c>
      <c r="L3116" s="6">
        <v>5.1029528950258803E-6</v>
      </c>
      <c r="M3116" s="6">
        <v>5.1098755661377196E-6</v>
      </c>
      <c r="N3116" s="4" t="b">
        <f>_xlfn.XLOOKUP(Table2[[#This Row],[Protein]],Table3[name],Table3[subloc_assigned],"")&lt;&gt;""</f>
        <v>0</v>
      </c>
      <c r="O3116" s="6" t="str" cm="1">
        <f t="array" ref="O3116">IF(Table2[[#This Row],[modeled?]]," "&amp;_xlfn.TEXTJOIN(" ",FALSE,_xlfn._xlws.FILTER(Table3[subloc_assigned],Table3[name]=Table2[[#This Row],[Protein]],""))&amp;" ","")</f>
        <v/>
      </c>
      <c r="P3116" s="6" t="b">
        <f>OR(ISNUMBER(FIND(" m ",Table2[[#This Row],[loc?]])),ISNUMBER(FIND(" mm ",Table2[[#This Row],[loc?]])))</f>
        <v>0</v>
      </c>
      <c r="Q3116" s="6" t="b">
        <f>AND(OR(ISNUMBER(FIND(" m ",Table2[[#This Row],[loc?]])),ISNUMBER(FIND(" mm ",Table2[[#This Row],[loc?]]))),SUBSTITUTE(SUBSTITUTE(Table2[[#This Row],[loc?]]," m ","")," mm ","")="")</f>
        <v>0</v>
      </c>
      <c r="R3116" s="36" cm="1">
        <f t="array" ref="R3116">AVERAGE(IF(Table2[[#This Row],[Min_aerobic_1]:[Min_aerobic_2]]="NA",0,Table2[[#This Row],[Min_aerobic_1]:[Min_aerobic_2]]))</f>
        <v>1.547638067461985E-5</v>
      </c>
    </row>
    <row r="3117" spans="1:18" x14ac:dyDescent="0.35">
      <c r="A3117" s="4" t="s">
        <v>9189</v>
      </c>
      <c r="B3117" s="4" t="s">
        <v>9190</v>
      </c>
      <c r="C3117" s="4" t="s">
        <v>9190</v>
      </c>
      <c r="D3117" s="6">
        <v>1.77550679122411E-6</v>
      </c>
      <c r="E3117" s="6">
        <v>1.5983037153508599E-6</v>
      </c>
      <c r="F3117" s="6">
        <v>1.7518822513188399E-6</v>
      </c>
      <c r="G3117" s="6">
        <v>1.769802625877E-6</v>
      </c>
      <c r="H3117" s="6">
        <v>7.6652390268033504E-7</v>
      </c>
      <c r="I3117" s="6">
        <v>7.1800951567842696E-7</v>
      </c>
      <c r="J3117" s="6">
        <v>7.8676295128040803E-7</v>
      </c>
      <c r="K3117" s="6">
        <v>6.9609612587879098E-7</v>
      </c>
      <c r="L3117" s="6">
        <v>8.0402812272618697E-7</v>
      </c>
      <c r="M3117" s="6">
        <v>8.7971314301976197E-7</v>
      </c>
      <c r="N3117" s="4" t="b">
        <f>_xlfn.XLOOKUP(Table2[[#This Row],[Protein]],Table3[name],Table3[subloc_assigned],"")&lt;&gt;""</f>
        <v>0</v>
      </c>
      <c r="O3117" s="6" t="str" cm="1">
        <f t="array" ref="O3117">IF(Table2[[#This Row],[modeled?]]," "&amp;_xlfn.TEXTJOIN(" ",FALSE,_xlfn._xlws.FILTER(Table3[subloc_assigned],Table3[name]=Table2[[#This Row],[Protein]],""))&amp;" ","")</f>
        <v/>
      </c>
      <c r="P3117" s="6" t="b">
        <f>OR(ISNUMBER(FIND(" m ",Table2[[#This Row],[loc?]])),ISNUMBER(FIND(" mm ",Table2[[#This Row],[loc?]])))</f>
        <v>0</v>
      </c>
      <c r="Q3117" s="6" t="b">
        <f>AND(OR(ISNUMBER(FIND(" m ",Table2[[#This Row],[loc?]])),ISNUMBER(FIND(" mm ",Table2[[#This Row],[loc?]]))),SUBSTITUTE(SUBSTITUTE(Table2[[#This Row],[loc?]]," m ","")," mm ","")="")</f>
        <v>0</v>
      </c>
      <c r="R3117" s="36" cm="1">
        <f t="array" ref="R3117">AVERAGE(IF(Table2[[#This Row],[Min_aerobic_1]:[Min_aerobic_2]]="NA",0,Table2[[#This Row],[Min_aerobic_1]:[Min_aerobic_2]]))</f>
        <v>1.6869052532874849E-6</v>
      </c>
    </row>
    <row r="3118" spans="1:18" x14ac:dyDescent="0.35">
      <c r="A3118" s="4" t="s">
        <v>9191</v>
      </c>
      <c r="B3118" s="4" t="s">
        <v>9192</v>
      </c>
      <c r="C3118" s="4" t="s">
        <v>9193</v>
      </c>
      <c r="D3118" s="4">
        <v>1.54992026978965E-4</v>
      </c>
      <c r="E3118" s="4">
        <v>1.6302615145536399E-4</v>
      </c>
      <c r="F3118" s="4">
        <v>2.23995584870748E-4</v>
      </c>
      <c r="G3118" s="4">
        <v>2.2264423848320601E-4</v>
      </c>
      <c r="H3118" s="4">
        <v>1.00196188567984E-4</v>
      </c>
      <c r="I3118" s="4">
        <v>1.09192740062826E-4</v>
      </c>
      <c r="J3118" s="6">
        <v>9.5548031540302895E-5</v>
      </c>
      <c r="K3118" s="4">
        <v>1.5376939006558099E-4</v>
      </c>
      <c r="L3118" s="4">
        <v>1.6111926575406899E-4</v>
      </c>
      <c r="M3118" s="4">
        <v>1.5283448130095899E-4</v>
      </c>
      <c r="N3118" s="4" t="b">
        <f>_xlfn.XLOOKUP(Table2[[#This Row],[Protein]],Table3[name],Table3[subloc_assigned],"")&lt;&gt;""</f>
        <v>0</v>
      </c>
      <c r="O3118" s="6" t="str" cm="1">
        <f t="array" ref="O3118">IF(Table2[[#This Row],[modeled?]]," "&amp;_xlfn.TEXTJOIN(" ",FALSE,_xlfn._xlws.FILTER(Table3[subloc_assigned],Table3[name]=Table2[[#This Row],[Protein]],""))&amp;" ","")</f>
        <v/>
      </c>
      <c r="P3118" s="6" t="b">
        <f>OR(ISNUMBER(FIND(" m ",Table2[[#This Row],[loc?]])),ISNUMBER(FIND(" mm ",Table2[[#This Row],[loc?]])))</f>
        <v>0</v>
      </c>
      <c r="Q3118" s="6" t="b">
        <f>AND(OR(ISNUMBER(FIND(" m ",Table2[[#This Row],[loc?]])),ISNUMBER(FIND(" mm ",Table2[[#This Row],[loc?]]))),SUBSTITUTE(SUBSTITUTE(Table2[[#This Row],[loc?]]," m ","")," mm ","")="")</f>
        <v>0</v>
      </c>
      <c r="R3118" s="36" cm="1">
        <f t="array" ref="R3118">AVERAGE(IF(Table2[[#This Row],[Min_aerobic_1]:[Min_aerobic_2]]="NA",0,Table2[[#This Row],[Min_aerobic_1]:[Min_aerobic_2]]))</f>
        <v>1.5900908921716449E-4</v>
      </c>
    </row>
    <row r="3119" spans="1:18" x14ac:dyDescent="0.35">
      <c r="A3119" s="4" t="s">
        <v>9194</v>
      </c>
      <c r="B3119" s="4" t="s">
        <v>9195</v>
      </c>
      <c r="C3119" s="4" t="s">
        <v>9196</v>
      </c>
      <c r="D3119" s="6">
        <v>1.0422279665411E-5</v>
      </c>
      <c r="E3119" s="6">
        <v>7.7505348451810294E-6</v>
      </c>
      <c r="F3119" s="6">
        <v>9.5047267582262608E-6</v>
      </c>
      <c r="G3119" s="6">
        <v>9.7892700933461793E-6</v>
      </c>
      <c r="H3119" s="6">
        <v>5.3390903662713701E-6</v>
      </c>
      <c r="I3119" s="6">
        <v>5.6567362177556499E-6</v>
      </c>
      <c r="J3119" s="6">
        <v>5.71670900150325E-6</v>
      </c>
      <c r="K3119" s="6">
        <v>5.98774108826832E-6</v>
      </c>
      <c r="L3119" s="6">
        <v>6.3439607387053703E-6</v>
      </c>
      <c r="M3119" s="6">
        <v>6.5751836741759499E-6</v>
      </c>
      <c r="N3119" s="4" t="b">
        <f>_xlfn.XLOOKUP(Table2[[#This Row],[Protein]],Table3[name],Table3[subloc_assigned],"")&lt;&gt;""</f>
        <v>0</v>
      </c>
      <c r="O3119" s="6" t="str" cm="1">
        <f t="array" ref="O3119">IF(Table2[[#This Row],[modeled?]]," "&amp;_xlfn.TEXTJOIN(" ",FALSE,_xlfn._xlws.FILTER(Table3[subloc_assigned],Table3[name]=Table2[[#This Row],[Protein]],""))&amp;" ","")</f>
        <v/>
      </c>
      <c r="P3119" s="6" t="b">
        <f>OR(ISNUMBER(FIND(" m ",Table2[[#This Row],[loc?]])),ISNUMBER(FIND(" mm ",Table2[[#This Row],[loc?]])))</f>
        <v>0</v>
      </c>
      <c r="Q3119" s="6" t="b">
        <f>AND(OR(ISNUMBER(FIND(" m ",Table2[[#This Row],[loc?]])),ISNUMBER(FIND(" mm ",Table2[[#This Row],[loc?]]))),SUBSTITUTE(SUBSTITUTE(Table2[[#This Row],[loc?]]," m ","")," mm ","")="")</f>
        <v>0</v>
      </c>
      <c r="R3119" s="36" cm="1">
        <f t="array" ref="R3119">AVERAGE(IF(Table2[[#This Row],[Min_aerobic_1]:[Min_aerobic_2]]="NA",0,Table2[[#This Row],[Min_aerobic_1]:[Min_aerobic_2]]))</f>
        <v>9.0864072552960157E-6</v>
      </c>
    </row>
    <row r="3120" spans="1:18" x14ac:dyDescent="0.35">
      <c r="A3120" s="4" t="s">
        <v>9197</v>
      </c>
      <c r="B3120" s="4" t="s">
        <v>9198</v>
      </c>
      <c r="C3120" s="4" t="s">
        <v>9199</v>
      </c>
      <c r="D3120" s="6">
        <v>4.6417344926451699E-6</v>
      </c>
      <c r="E3120" s="6">
        <v>4.6072902112349899E-6</v>
      </c>
      <c r="F3120" s="6">
        <v>6.9415505214153504E-6</v>
      </c>
      <c r="G3120" s="6">
        <v>7.0027873865277903E-6</v>
      </c>
      <c r="H3120" s="6">
        <v>3.4185620610475602E-6</v>
      </c>
      <c r="I3120" s="6">
        <v>3.4894198905390301E-6</v>
      </c>
      <c r="J3120" s="6">
        <v>3.5046392405915999E-6</v>
      </c>
      <c r="K3120" s="6">
        <v>5.1674900846164902E-6</v>
      </c>
      <c r="L3120" s="6">
        <v>5.5560219720616296E-6</v>
      </c>
      <c r="M3120" s="6">
        <v>5.6012814876588997E-6</v>
      </c>
      <c r="N3120" s="4" t="b">
        <f>_xlfn.XLOOKUP(Table2[[#This Row],[Protein]],Table3[name],Table3[subloc_assigned],"")&lt;&gt;""</f>
        <v>0</v>
      </c>
      <c r="O3120" s="6" t="str" cm="1">
        <f t="array" ref="O3120">IF(Table2[[#This Row],[modeled?]]," "&amp;_xlfn.TEXTJOIN(" ",FALSE,_xlfn._xlws.FILTER(Table3[subloc_assigned],Table3[name]=Table2[[#This Row],[Protein]],""))&amp;" ","")</f>
        <v/>
      </c>
      <c r="P3120" s="6" t="b">
        <f>OR(ISNUMBER(FIND(" m ",Table2[[#This Row],[loc?]])),ISNUMBER(FIND(" mm ",Table2[[#This Row],[loc?]])))</f>
        <v>0</v>
      </c>
      <c r="Q3120" s="6" t="b">
        <f>AND(OR(ISNUMBER(FIND(" m ",Table2[[#This Row],[loc?]])),ISNUMBER(FIND(" mm ",Table2[[#This Row],[loc?]]))),SUBSTITUTE(SUBSTITUTE(Table2[[#This Row],[loc?]]," m ","")," mm ","")="")</f>
        <v>0</v>
      </c>
      <c r="R3120" s="36" cm="1">
        <f t="array" ref="R3120">AVERAGE(IF(Table2[[#This Row],[Min_aerobic_1]:[Min_aerobic_2]]="NA",0,Table2[[#This Row],[Min_aerobic_1]:[Min_aerobic_2]]))</f>
        <v>4.6245123519400795E-6</v>
      </c>
    </row>
    <row r="3121" spans="1:18" x14ac:dyDescent="0.35">
      <c r="A3121" s="4" t="s">
        <v>9200</v>
      </c>
      <c r="B3121" s="4" t="s">
        <v>9201</v>
      </c>
      <c r="C3121" s="4" t="s">
        <v>9202</v>
      </c>
      <c r="D3121" s="6">
        <v>1.36198716190832E-5</v>
      </c>
      <c r="E3121" s="6">
        <v>1.1583374575445499E-5</v>
      </c>
      <c r="F3121" s="6">
        <v>1.43929793682836E-5</v>
      </c>
      <c r="G3121" s="6">
        <v>1.4866566435925399E-5</v>
      </c>
      <c r="H3121" s="4" t="s">
        <v>19</v>
      </c>
      <c r="I3121" s="4" t="s">
        <v>19</v>
      </c>
      <c r="J3121" s="4" t="s">
        <v>19</v>
      </c>
      <c r="K3121" s="4" t="s">
        <v>19</v>
      </c>
      <c r="L3121" s="4" t="s">
        <v>19</v>
      </c>
      <c r="M3121" s="4" t="s">
        <v>19</v>
      </c>
      <c r="N3121" s="4" t="b">
        <f>_xlfn.XLOOKUP(Table2[[#This Row],[Protein]],Table3[name],Table3[subloc_assigned],"")&lt;&gt;""</f>
        <v>0</v>
      </c>
      <c r="O3121" s="6" t="str" cm="1">
        <f t="array" ref="O3121">IF(Table2[[#This Row],[modeled?]]," "&amp;_xlfn.TEXTJOIN(" ",FALSE,_xlfn._xlws.FILTER(Table3[subloc_assigned],Table3[name]=Table2[[#This Row],[Protein]],""))&amp;" ","")</f>
        <v/>
      </c>
      <c r="P3121" s="6" t="b">
        <f>OR(ISNUMBER(FIND(" m ",Table2[[#This Row],[loc?]])),ISNUMBER(FIND(" mm ",Table2[[#This Row],[loc?]])))</f>
        <v>0</v>
      </c>
      <c r="Q3121" s="6" t="b">
        <f>AND(OR(ISNUMBER(FIND(" m ",Table2[[#This Row],[loc?]])),ISNUMBER(FIND(" mm ",Table2[[#This Row],[loc?]]))),SUBSTITUTE(SUBSTITUTE(Table2[[#This Row],[loc?]]," m ","")," mm ","")="")</f>
        <v>0</v>
      </c>
      <c r="R3121" s="36" cm="1">
        <f t="array" ref="R3121">AVERAGE(IF(Table2[[#This Row],[Min_aerobic_1]:[Min_aerobic_2]]="NA",0,Table2[[#This Row],[Min_aerobic_1]:[Min_aerobic_2]]))</f>
        <v>1.2601623097264351E-5</v>
      </c>
    </row>
    <row r="3122" spans="1:18" x14ac:dyDescent="0.35">
      <c r="A3122" s="4" t="s">
        <v>9203</v>
      </c>
      <c r="B3122" s="4" t="s">
        <v>9204</v>
      </c>
      <c r="C3122" s="4" t="s">
        <v>9205</v>
      </c>
      <c r="D3122" s="6">
        <v>9.7654690027442503E-5</v>
      </c>
      <c r="E3122" s="6">
        <v>8.8913640290061796E-5</v>
      </c>
      <c r="F3122" s="4">
        <v>1.1552124197482E-4</v>
      </c>
      <c r="G3122" s="4">
        <v>1.1784735098417599E-4</v>
      </c>
      <c r="H3122" s="6">
        <v>4.0476804342317099E-5</v>
      </c>
      <c r="I3122" s="6">
        <v>4.5183869715560899E-5</v>
      </c>
      <c r="J3122" s="6">
        <v>3.9783061101481901E-5</v>
      </c>
      <c r="K3122" s="6">
        <v>5.0016940534162099E-5</v>
      </c>
      <c r="L3122" s="6">
        <v>5.7702986627646001E-5</v>
      </c>
      <c r="M3122" s="6">
        <v>5.75996666534474E-5</v>
      </c>
      <c r="N3122" s="4" t="b">
        <f>_xlfn.XLOOKUP(Table2[[#This Row],[Protein]],Table3[name],Table3[subloc_assigned],"")&lt;&gt;""</f>
        <v>0</v>
      </c>
      <c r="O3122" s="6" t="str" cm="1">
        <f t="array" ref="O3122">IF(Table2[[#This Row],[modeled?]]," "&amp;_xlfn.TEXTJOIN(" ",FALSE,_xlfn._xlws.FILTER(Table3[subloc_assigned],Table3[name]=Table2[[#This Row],[Protein]],""))&amp;" ","")</f>
        <v/>
      </c>
      <c r="P3122" s="6" t="b">
        <f>OR(ISNUMBER(FIND(" m ",Table2[[#This Row],[loc?]])),ISNUMBER(FIND(" mm ",Table2[[#This Row],[loc?]])))</f>
        <v>0</v>
      </c>
      <c r="Q3122" s="6" t="b">
        <f>AND(OR(ISNUMBER(FIND(" m ",Table2[[#This Row],[loc?]])),ISNUMBER(FIND(" mm ",Table2[[#This Row],[loc?]]))),SUBSTITUTE(SUBSTITUTE(Table2[[#This Row],[loc?]]," m ","")," mm ","")="")</f>
        <v>0</v>
      </c>
      <c r="R3122" s="36" cm="1">
        <f t="array" ref="R3122">AVERAGE(IF(Table2[[#This Row],[Min_aerobic_1]:[Min_aerobic_2]]="NA",0,Table2[[#This Row],[Min_aerobic_1]:[Min_aerobic_2]]))</f>
        <v>9.328416515875215E-5</v>
      </c>
    </row>
    <row r="3123" spans="1:18" x14ac:dyDescent="0.35">
      <c r="A3123" s="4" t="s">
        <v>9206</v>
      </c>
      <c r="B3123" s="4" t="s">
        <v>9207</v>
      </c>
      <c r="C3123" s="4" t="s">
        <v>9208</v>
      </c>
      <c r="D3123" s="6">
        <v>1.06824934043194E-6</v>
      </c>
      <c r="E3123" s="6">
        <v>9.1823939809791302E-7</v>
      </c>
      <c r="F3123" s="6">
        <v>1.0256389562671699E-6</v>
      </c>
      <c r="G3123" s="6">
        <v>1.18267195713089E-6</v>
      </c>
      <c r="H3123" s="6">
        <v>1.8640187863617299E-6</v>
      </c>
      <c r="I3123" s="6">
        <v>1.78599870052889E-6</v>
      </c>
      <c r="J3123" s="6">
        <v>1.8207608701920699E-6</v>
      </c>
      <c r="K3123" s="6">
        <v>1.8361709967031499E-6</v>
      </c>
      <c r="L3123" s="6">
        <v>1.9093673453225098E-6</v>
      </c>
      <c r="M3123" s="6">
        <v>1.85828963685926E-6</v>
      </c>
      <c r="N3123" s="4" t="b">
        <f>_xlfn.XLOOKUP(Table2[[#This Row],[Protein]],Table3[name],Table3[subloc_assigned],"")&lt;&gt;""</f>
        <v>0</v>
      </c>
      <c r="O3123" s="6" t="str" cm="1">
        <f t="array" ref="O3123">IF(Table2[[#This Row],[modeled?]]," "&amp;_xlfn.TEXTJOIN(" ",FALSE,_xlfn._xlws.FILTER(Table3[subloc_assigned],Table3[name]=Table2[[#This Row],[Protein]],""))&amp;" ","")</f>
        <v/>
      </c>
      <c r="P3123" s="6" t="b">
        <f>OR(ISNUMBER(FIND(" m ",Table2[[#This Row],[loc?]])),ISNUMBER(FIND(" mm ",Table2[[#This Row],[loc?]])))</f>
        <v>0</v>
      </c>
      <c r="Q3123" s="6" t="b">
        <f>AND(OR(ISNUMBER(FIND(" m ",Table2[[#This Row],[loc?]])),ISNUMBER(FIND(" mm ",Table2[[#This Row],[loc?]]))),SUBSTITUTE(SUBSTITUTE(Table2[[#This Row],[loc?]]," m ","")," mm ","")="")</f>
        <v>0</v>
      </c>
      <c r="R3123" s="36" cm="1">
        <f t="array" ref="R3123">AVERAGE(IF(Table2[[#This Row],[Min_aerobic_1]:[Min_aerobic_2]]="NA",0,Table2[[#This Row],[Min_aerobic_1]:[Min_aerobic_2]]))</f>
        <v>9.9324436926492648E-7</v>
      </c>
    </row>
    <row r="3124" spans="1:18" x14ac:dyDescent="0.35">
      <c r="A3124" s="4" t="s">
        <v>9209</v>
      </c>
      <c r="B3124" s="4" t="s">
        <v>9210</v>
      </c>
      <c r="C3124" s="4" t="s">
        <v>9211</v>
      </c>
      <c r="D3124" s="6">
        <v>1.2702513112735701E-5</v>
      </c>
      <c r="E3124" s="6">
        <v>1.07770816575799E-5</v>
      </c>
      <c r="F3124" s="6">
        <v>1.5287847736839E-5</v>
      </c>
      <c r="G3124" s="6">
        <v>1.4901543068438399E-5</v>
      </c>
      <c r="H3124" s="6">
        <v>1.29914710415833E-5</v>
      </c>
      <c r="I3124" s="6">
        <v>1.2695921839118199E-5</v>
      </c>
      <c r="J3124" s="6">
        <v>1.36314873787653E-5</v>
      </c>
      <c r="K3124" s="6">
        <v>1.4477212158398101E-5</v>
      </c>
      <c r="L3124" s="6">
        <v>1.52116137454285E-5</v>
      </c>
      <c r="M3124" s="6">
        <v>1.54138497906091E-5</v>
      </c>
      <c r="N3124" s="4" t="b">
        <f>_xlfn.XLOOKUP(Table2[[#This Row],[Protein]],Table3[name],Table3[subloc_assigned],"")&lt;&gt;""</f>
        <v>0</v>
      </c>
      <c r="O3124" s="6" t="str" cm="1">
        <f t="array" ref="O3124">IF(Table2[[#This Row],[modeled?]]," "&amp;_xlfn.TEXTJOIN(" ",FALSE,_xlfn._xlws.FILTER(Table3[subloc_assigned],Table3[name]=Table2[[#This Row],[Protein]],""))&amp;" ","")</f>
        <v/>
      </c>
      <c r="P3124" s="6" t="b">
        <f>OR(ISNUMBER(FIND(" m ",Table2[[#This Row],[loc?]])),ISNUMBER(FIND(" mm ",Table2[[#This Row],[loc?]])))</f>
        <v>0</v>
      </c>
      <c r="Q3124" s="6" t="b">
        <f>AND(OR(ISNUMBER(FIND(" m ",Table2[[#This Row],[loc?]])),ISNUMBER(FIND(" mm ",Table2[[#This Row],[loc?]]))),SUBSTITUTE(SUBSTITUTE(Table2[[#This Row],[loc?]]," m ","")," mm ","")="")</f>
        <v>0</v>
      </c>
      <c r="R3124" s="36" cm="1">
        <f t="array" ref="R3124">AVERAGE(IF(Table2[[#This Row],[Min_aerobic_1]:[Min_aerobic_2]]="NA",0,Table2[[#This Row],[Min_aerobic_1]:[Min_aerobic_2]]))</f>
        <v>1.1739797385157801E-5</v>
      </c>
    </row>
    <row r="3125" spans="1:18" x14ac:dyDescent="0.35">
      <c r="A3125" s="4" t="s">
        <v>9212</v>
      </c>
      <c r="B3125" s="4" t="s">
        <v>9213</v>
      </c>
      <c r="C3125" s="4" t="s">
        <v>9213</v>
      </c>
      <c r="D3125" s="6">
        <v>1.05042998428793E-5</v>
      </c>
      <c r="E3125" s="6">
        <v>1.3986024028594699E-5</v>
      </c>
      <c r="F3125" s="6">
        <v>6.7226402718289402E-6</v>
      </c>
      <c r="G3125" s="6">
        <v>6.3054005878122897E-6</v>
      </c>
      <c r="H3125" s="6">
        <v>3.1032729434447798E-5</v>
      </c>
      <c r="I3125" s="6">
        <v>3.0434943532282101E-5</v>
      </c>
      <c r="J3125" s="6">
        <v>3.2372061257652902E-5</v>
      </c>
      <c r="K3125" s="6">
        <v>1.8818563786717901E-5</v>
      </c>
      <c r="L3125" s="6">
        <v>2.0898620889559298E-5</v>
      </c>
      <c r="M3125" s="6">
        <v>2.0408812666531402E-5</v>
      </c>
      <c r="N3125" s="4" t="b">
        <f>_xlfn.XLOOKUP(Table2[[#This Row],[Protein]],Table3[name],Table3[subloc_assigned],"")&lt;&gt;""</f>
        <v>0</v>
      </c>
      <c r="O3125" s="6" t="str" cm="1">
        <f t="array" ref="O3125">IF(Table2[[#This Row],[modeled?]]," "&amp;_xlfn.TEXTJOIN(" ",FALSE,_xlfn._xlws.FILTER(Table3[subloc_assigned],Table3[name]=Table2[[#This Row],[Protein]],""))&amp;" ","")</f>
        <v/>
      </c>
      <c r="P3125" s="6" t="b">
        <f>OR(ISNUMBER(FIND(" m ",Table2[[#This Row],[loc?]])),ISNUMBER(FIND(" mm ",Table2[[#This Row],[loc?]])))</f>
        <v>0</v>
      </c>
      <c r="Q3125" s="6" t="b">
        <f>AND(OR(ISNUMBER(FIND(" m ",Table2[[#This Row],[loc?]])),ISNUMBER(FIND(" mm ",Table2[[#This Row],[loc?]]))),SUBSTITUTE(SUBSTITUTE(Table2[[#This Row],[loc?]]," m ","")," mm ","")="")</f>
        <v>0</v>
      </c>
      <c r="R3125" s="36" cm="1">
        <f t="array" ref="R3125">AVERAGE(IF(Table2[[#This Row],[Min_aerobic_1]:[Min_aerobic_2]]="NA",0,Table2[[#This Row],[Min_aerobic_1]:[Min_aerobic_2]]))</f>
        <v>1.2245161935737E-5</v>
      </c>
    </row>
    <row r="3126" spans="1:18" x14ac:dyDescent="0.35">
      <c r="A3126" s="4" t="s">
        <v>9214</v>
      </c>
      <c r="B3126" s="4" t="s">
        <v>9215</v>
      </c>
      <c r="C3126" s="4" t="s">
        <v>9216</v>
      </c>
      <c r="D3126" s="6">
        <v>3.0777360615684798E-6</v>
      </c>
      <c r="E3126" s="6">
        <v>2.3236521859451998E-6</v>
      </c>
      <c r="F3126" s="6">
        <v>3.1848708903716699E-6</v>
      </c>
      <c r="G3126" s="6">
        <v>3.3113298492353199E-6</v>
      </c>
      <c r="H3126" s="6">
        <v>2.8023572823608101E-6</v>
      </c>
      <c r="I3126" s="6">
        <v>2.87359301419094E-6</v>
      </c>
      <c r="J3126" s="6">
        <v>2.8641556294386402E-6</v>
      </c>
      <c r="K3126" s="6">
        <v>2.6786352799896401E-6</v>
      </c>
      <c r="L3126" s="6">
        <v>3.2974037060790498E-6</v>
      </c>
      <c r="M3126" s="6">
        <v>3.32319641521802E-6</v>
      </c>
      <c r="N3126" s="4" t="b">
        <f>_xlfn.XLOOKUP(Table2[[#This Row],[Protein]],Table3[name],Table3[subloc_assigned],"")&lt;&gt;""</f>
        <v>0</v>
      </c>
      <c r="O3126" s="6" t="str" cm="1">
        <f t="array" ref="O3126">IF(Table2[[#This Row],[modeled?]]," "&amp;_xlfn.TEXTJOIN(" ",FALSE,_xlfn._xlws.FILTER(Table3[subloc_assigned],Table3[name]=Table2[[#This Row],[Protein]],""))&amp;" ","")</f>
        <v/>
      </c>
      <c r="P3126" s="6" t="b">
        <f>OR(ISNUMBER(FIND(" m ",Table2[[#This Row],[loc?]])),ISNUMBER(FIND(" mm ",Table2[[#This Row],[loc?]])))</f>
        <v>0</v>
      </c>
      <c r="Q3126" s="6" t="b">
        <f>AND(OR(ISNUMBER(FIND(" m ",Table2[[#This Row],[loc?]])),ISNUMBER(FIND(" mm ",Table2[[#This Row],[loc?]]))),SUBSTITUTE(SUBSTITUTE(Table2[[#This Row],[loc?]]," m ","")," mm ","")="")</f>
        <v>0</v>
      </c>
      <c r="R3126" s="36" cm="1">
        <f t="array" ref="R3126">AVERAGE(IF(Table2[[#This Row],[Min_aerobic_1]:[Min_aerobic_2]]="NA",0,Table2[[#This Row],[Min_aerobic_1]:[Min_aerobic_2]]))</f>
        <v>2.7006941237568398E-6</v>
      </c>
    </row>
    <row r="3127" spans="1:18" x14ac:dyDescent="0.35">
      <c r="A3127" s="4" t="s">
        <v>9217</v>
      </c>
      <c r="B3127" s="4" t="s">
        <v>9218</v>
      </c>
      <c r="C3127" s="4" t="s">
        <v>9219</v>
      </c>
      <c r="D3127" s="6">
        <v>1.34101001024126E-6</v>
      </c>
      <c r="E3127" s="6">
        <v>1.45862493411757E-6</v>
      </c>
      <c r="F3127" s="6">
        <v>1.39135965396944E-6</v>
      </c>
      <c r="G3127" s="6">
        <v>1.4961394178075399E-6</v>
      </c>
      <c r="H3127" s="4" t="s">
        <v>19</v>
      </c>
      <c r="I3127" s="4" t="s">
        <v>19</v>
      </c>
      <c r="J3127" s="4" t="s">
        <v>19</v>
      </c>
      <c r="K3127" s="4" t="s">
        <v>19</v>
      </c>
      <c r="L3127" s="4" t="s">
        <v>19</v>
      </c>
      <c r="M3127" s="4" t="s">
        <v>19</v>
      </c>
      <c r="N3127" s="4" t="b">
        <f>_xlfn.XLOOKUP(Table2[[#This Row],[Protein]],Table3[name],Table3[subloc_assigned],"")&lt;&gt;""</f>
        <v>0</v>
      </c>
      <c r="O3127" s="6" t="str" cm="1">
        <f t="array" ref="O3127">IF(Table2[[#This Row],[modeled?]]," "&amp;_xlfn.TEXTJOIN(" ",FALSE,_xlfn._xlws.FILTER(Table3[subloc_assigned],Table3[name]=Table2[[#This Row],[Protein]],""))&amp;" ","")</f>
        <v/>
      </c>
      <c r="P3127" s="6" t="b">
        <f>OR(ISNUMBER(FIND(" m ",Table2[[#This Row],[loc?]])),ISNUMBER(FIND(" mm ",Table2[[#This Row],[loc?]])))</f>
        <v>0</v>
      </c>
      <c r="Q3127" s="6" t="b">
        <f>AND(OR(ISNUMBER(FIND(" m ",Table2[[#This Row],[loc?]])),ISNUMBER(FIND(" mm ",Table2[[#This Row],[loc?]]))),SUBSTITUTE(SUBSTITUTE(Table2[[#This Row],[loc?]]," m ","")," mm ","")="")</f>
        <v>0</v>
      </c>
      <c r="R3127" s="36" cm="1">
        <f t="array" ref="R3127">AVERAGE(IF(Table2[[#This Row],[Min_aerobic_1]:[Min_aerobic_2]]="NA",0,Table2[[#This Row],[Min_aerobic_1]:[Min_aerobic_2]]))</f>
        <v>1.3998174721794151E-6</v>
      </c>
    </row>
    <row r="3128" spans="1:18" x14ac:dyDescent="0.35">
      <c r="A3128" s="4" t="s">
        <v>9220</v>
      </c>
      <c r="B3128" s="4" t="s">
        <v>9221</v>
      </c>
      <c r="C3128" s="4" t="s">
        <v>9222</v>
      </c>
      <c r="D3128" s="6">
        <v>4.5069592146910402E-5</v>
      </c>
      <c r="E3128" s="6">
        <v>3.8834230904487297E-5</v>
      </c>
      <c r="F3128" s="6">
        <v>4.7732908261908402E-5</v>
      </c>
      <c r="G3128" s="6">
        <v>4.75743455671497E-5</v>
      </c>
      <c r="H3128" s="6">
        <v>3.4115553862889398E-5</v>
      </c>
      <c r="I3128" s="6">
        <v>3.45950705097797E-5</v>
      </c>
      <c r="J3128" s="6">
        <v>3.43796969902205E-5</v>
      </c>
      <c r="K3128" s="6">
        <v>3.9215709423563097E-5</v>
      </c>
      <c r="L3128" s="6">
        <v>4.18519607977316E-5</v>
      </c>
      <c r="M3128" s="6">
        <v>4.0193894199657597E-5</v>
      </c>
      <c r="N3128" s="4" t="b">
        <f>_xlfn.XLOOKUP(Table2[[#This Row],[Protein]],Table3[name],Table3[subloc_assigned],"")&lt;&gt;""</f>
        <v>0</v>
      </c>
      <c r="O3128" s="6" t="str" cm="1">
        <f t="array" ref="O3128">IF(Table2[[#This Row],[modeled?]]," "&amp;_xlfn.TEXTJOIN(" ",FALSE,_xlfn._xlws.FILTER(Table3[subloc_assigned],Table3[name]=Table2[[#This Row],[Protein]],""))&amp;" ","")</f>
        <v/>
      </c>
      <c r="P3128" s="6" t="b">
        <f>OR(ISNUMBER(FIND(" m ",Table2[[#This Row],[loc?]])),ISNUMBER(FIND(" mm ",Table2[[#This Row],[loc?]])))</f>
        <v>0</v>
      </c>
      <c r="Q3128" s="6" t="b">
        <f>AND(OR(ISNUMBER(FIND(" m ",Table2[[#This Row],[loc?]])),ISNUMBER(FIND(" mm ",Table2[[#This Row],[loc?]]))),SUBSTITUTE(SUBSTITUTE(Table2[[#This Row],[loc?]]," m ","")," mm ","")="")</f>
        <v>0</v>
      </c>
      <c r="R3128" s="36" cm="1">
        <f t="array" ref="R3128">AVERAGE(IF(Table2[[#This Row],[Min_aerobic_1]:[Min_aerobic_2]]="NA",0,Table2[[#This Row],[Min_aerobic_1]:[Min_aerobic_2]]))</f>
        <v>4.1951911525698853E-5</v>
      </c>
    </row>
    <row r="3129" spans="1:18" x14ac:dyDescent="0.35">
      <c r="A3129" s="4" t="s">
        <v>9223</v>
      </c>
      <c r="B3129" s="4" t="s">
        <v>9224</v>
      </c>
      <c r="C3129" s="4" t="s">
        <v>9225</v>
      </c>
      <c r="D3129" s="6">
        <v>5.2579397448183002E-6</v>
      </c>
      <c r="E3129" s="6">
        <v>5.06072648405433E-6</v>
      </c>
      <c r="F3129" s="6">
        <v>4.7852546299237701E-6</v>
      </c>
      <c r="G3129" s="6">
        <v>4.8517966526556001E-6</v>
      </c>
      <c r="H3129" s="6">
        <v>5.93439431131416E-6</v>
      </c>
      <c r="I3129" s="6">
        <v>5.5864872717637602E-6</v>
      </c>
      <c r="J3129" s="6">
        <v>6.3884513974805697E-6</v>
      </c>
      <c r="K3129" s="6">
        <v>6.1566100147857499E-6</v>
      </c>
      <c r="L3129" s="6">
        <v>6.5627348053140203E-6</v>
      </c>
      <c r="M3129" s="6">
        <v>6.4683950127423201E-6</v>
      </c>
      <c r="N3129" s="4" t="b">
        <f>_xlfn.XLOOKUP(Table2[[#This Row],[Protein]],Table3[name],Table3[subloc_assigned],"")&lt;&gt;""</f>
        <v>0</v>
      </c>
      <c r="O3129" s="6" t="str" cm="1">
        <f t="array" ref="O3129">IF(Table2[[#This Row],[modeled?]]," "&amp;_xlfn.TEXTJOIN(" ",FALSE,_xlfn._xlws.FILTER(Table3[subloc_assigned],Table3[name]=Table2[[#This Row],[Protein]],""))&amp;" ","")</f>
        <v/>
      </c>
      <c r="P3129" s="6" t="b">
        <f>OR(ISNUMBER(FIND(" m ",Table2[[#This Row],[loc?]])),ISNUMBER(FIND(" mm ",Table2[[#This Row],[loc?]])))</f>
        <v>0</v>
      </c>
      <c r="Q3129" s="6" t="b">
        <f>AND(OR(ISNUMBER(FIND(" m ",Table2[[#This Row],[loc?]])),ISNUMBER(FIND(" mm ",Table2[[#This Row],[loc?]]))),SUBSTITUTE(SUBSTITUTE(Table2[[#This Row],[loc?]]," m ","")," mm ","")="")</f>
        <v>0</v>
      </c>
      <c r="R3129" s="36" cm="1">
        <f t="array" ref="R3129">AVERAGE(IF(Table2[[#This Row],[Min_aerobic_1]:[Min_aerobic_2]]="NA",0,Table2[[#This Row],[Min_aerobic_1]:[Min_aerobic_2]]))</f>
        <v>5.1593331144363147E-6</v>
      </c>
    </row>
    <row r="3130" spans="1:18" x14ac:dyDescent="0.35">
      <c r="A3130" s="4" t="s">
        <v>9226</v>
      </c>
      <c r="B3130" s="4" t="s">
        <v>9227</v>
      </c>
      <c r="C3130" s="4" t="s">
        <v>9228</v>
      </c>
      <c r="D3130" s="4" t="s">
        <v>19</v>
      </c>
      <c r="E3130" s="4" t="s">
        <v>19</v>
      </c>
      <c r="F3130" s="4" t="s">
        <v>19</v>
      </c>
      <c r="G3130" s="4" t="s">
        <v>19</v>
      </c>
      <c r="H3130" s="6">
        <v>1.6851177004798E-7</v>
      </c>
      <c r="I3130" s="6">
        <v>1.6159469198086101E-7</v>
      </c>
      <c r="J3130" s="6">
        <v>1.94184391242446E-7</v>
      </c>
      <c r="K3130" s="6">
        <v>1.5980932096343599E-7</v>
      </c>
      <c r="L3130" s="6">
        <v>1.5670094124321301E-7</v>
      </c>
      <c r="M3130" s="6">
        <v>1.67667087583528E-7</v>
      </c>
      <c r="N3130" s="4" t="b">
        <f>_xlfn.XLOOKUP(Table2[[#This Row],[Protein]],Table3[name],Table3[subloc_assigned],"")&lt;&gt;""</f>
        <v>1</v>
      </c>
      <c r="O3130" s="6" t="str" cm="1">
        <f t="array" ref="O3130">IF(Table2[[#This Row],[modeled?]]," "&amp;_xlfn.TEXTJOIN(" ",FALSE,_xlfn._xlws.FILTER(Table3[subloc_assigned],Table3[name]=Table2[[#This Row],[Protein]],""))&amp;" ","")</f>
        <v xml:space="preserve"> c </v>
      </c>
      <c r="P3130" s="6" t="b">
        <f>OR(ISNUMBER(FIND(" m ",Table2[[#This Row],[loc?]])),ISNUMBER(FIND(" mm ",Table2[[#This Row],[loc?]])))</f>
        <v>0</v>
      </c>
      <c r="Q3130" s="6" t="b">
        <f>AND(OR(ISNUMBER(FIND(" m ",Table2[[#This Row],[loc?]])),ISNUMBER(FIND(" mm ",Table2[[#This Row],[loc?]]))),SUBSTITUTE(SUBSTITUTE(Table2[[#This Row],[loc?]]," m ","")," mm ","")="")</f>
        <v>0</v>
      </c>
      <c r="R3130" s="36" cm="1">
        <f t="array" ref="R3130">AVERAGE(IF(Table2[[#This Row],[Min_aerobic_1]:[Min_aerobic_2]]="NA",0,Table2[[#This Row],[Min_aerobic_1]:[Min_aerobic_2]]))</f>
        <v>0</v>
      </c>
    </row>
    <row r="3131" spans="1:18" x14ac:dyDescent="0.35">
      <c r="A3131" s="4" t="s">
        <v>9229</v>
      </c>
      <c r="B3131" s="4" t="s">
        <v>9230</v>
      </c>
      <c r="C3131" s="4" t="s">
        <v>9231</v>
      </c>
      <c r="D3131" s="4" t="s">
        <v>19</v>
      </c>
      <c r="E3131" s="4" t="s">
        <v>19</v>
      </c>
      <c r="F3131" s="4" t="s">
        <v>19</v>
      </c>
      <c r="G3131" s="4" t="s">
        <v>19</v>
      </c>
      <c r="H3131" s="6">
        <v>3.5757097254175298E-7</v>
      </c>
      <c r="I3131" s="6">
        <v>3.69670037417776E-7</v>
      </c>
      <c r="J3131" s="6">
        <v>4.0970341662075299E-7</v>
      </c>
      <c r="K3131" s="6">
        <v>3.1919852390357201E-7</v>
      </c>
      <c r="L3131" s="6">
        <v>3.1667668642079299E-7</v>
      </c>
      <c r="M3131" s="6">
        <v>3.57134880383956E-7</v>
      </c>
      <c r="N3131" s="4" t="b">
        <f>_xlfn.XLOOKUP(Table2[[#This Row],[Protein]],Table3[name],Table3[subloc_assigned],"")&lt;&gt;""</f>
        <v>0</v>
      </c>
      <c r="O3131" s="6" t="str" cm="1">
        <f t="array" ref="O3131">IF(Table2[[#This Row],[modeled?]]," "&amp;_xlfn.TEXTJOIN(" ",FALSE,_xlfn._xlws.FILTER(Table3[subloc_assigned],Table3[name]=Table2[[#This Row],[Protein]],""))&amp;" ","")</f>
        <v/>
      </c>
      <c r="P3131" s="6" t="b">
        <f>OR(ISNUMBER(FIND(" m ",Table2[[#This Row],[loc?]])),ISNUMBER(FIND(" mm ",Table2[[#This Row],[loc?]])))</f>
        <v>0</v>
      </c>
      <c r="Q3131" s="6" t="b">
        <f>AND(OR(ISNUMBER(FIND(" m ",Table2[[#This Row],[loc?]])),ISNUMBER(FIND(" mm ",Table2[[#This Row],[loc?]]))),SUBSTITUTE(SUBSTITUTE(Table2[[#This Row],[loc?]]," m ","")," mm ","")="")</f>
        <v>0</v>
      </c>
      <c r="R3131" s="36" cm="1">
        <f t="array" ref="R3131">AVERAGE(IF(Table2[[#This Row],[Min_aerobic_1]:[Min_aerobic_2]]="NA",0,Table2[[#This Row],[Min_aerobic_1]:[Min_aerobic_2]]))</f>
        <v>0</v>
      </c>
    </row>
    <row r="3132" spans="1:18" x14ac:dyDescent="0.35">
      <c r="A3132" s="4" t="s">
        <v>9232</v>
      </c>
      <c r="B3132" s="4" t="s">
        <v>9233</v>
      </c>
      <c r="C3132" s="4" t="s">
        <v>9234</v>
      </c>
      <c r="D3132" s="6">
        <v>1.63075497617572E-6</v>
      </c>
      <c r="E3132" s="6">
        <v>1.3749229212060799E-6</v>
      </c>
      <c r="F3132" s="6">
        <v>1.5209997160865801E-6</v>
      </c>
      <c r="G3132" s="6">
        <v>1.53205557441632E-6</v>
      </c>
      <c r="H3132" s="6">
        <v>2.0235414071580599E-6</v>
      </c>
      <c r="I3132" s="6">
        <v>2.2320274482878502E-6</v>
      </c>
      <c r="J3132" s="6">
        <v>2.3381155508593598E-6</v>
      </c>
      <c r="K3132" s="6">
        <v>1.8364366925969799E-6</v>
      </c>
      <c r="L3132" s="6">
        <v>1.88596929232943E-6</v>
      </c>
      <c r="M3132" s="6">
        <v>1.81227419873444E-6</v>
      </c>
      <c r="N3132" s="4" t="b">
        <f>_xlfn.XLOOKUP(Table2[[#This Row],[Protein]],Table3[name],Table3[subloc_assigned],"")&lt;&gt;""</f>
        <v>1</v>
      </c>
      <c r="O3132" s="6" t="str" cm="1">
        <f t="array" ref="O3132">IF(Table2[[#This Row],[modeled?]]," "&amp;_xlfn.TEXTJOIN(" ",FALSE,_xlfn._xlws.FILTER(Table3[subloc_assigned],Table3[name]=Table2[[#This Row],[Protein]],""))&amp;" ","")</f>
        <v xml:space="preserve"> vm </v>
      </c>
      <c r="P3132" s="6" t="b">
        <f>OR(ISNUMBER(FIND(" m ",Table2[[#This Row],[loc?]])),ISNUMBER(FIND(" mm ",Table2[[#This Row],[loc?]])))</f>
        <v>0</v>
      </c>
      <c r="Q3132" s="6" t="b">
        <f>AND(OR(ISNUMBER(FIND(" m ",Table2[[#This Row],[loc?]])),ISNUMBER(FIND(" mm ",Table2[[#This Row],[loc?]]))),SUBSTITUTE(SUBSTITUTE(Table2[[#This Row],[loc?]]," m ","")," mm ","")="")</f>
        <v>0</v>
      </c>
      <c r="R3132" s="36" cm="1">
        <f t="array" ref="R3132">AVERAGE(IF(Table2[[#This Row],[Min_aerobic_1]:[Min_aerobic_2]]="NA",0,Table2[[#This Row],[Min_aerobic_1]:[Min_aerobic_2]]))</f>
        <v>1.5028389486908999E-6</v>
      </c>
    </row>
    <row r="3133" spans="1:18" x14ac:dyDescent="0.35">
      <c r="A3133" s="4" t="s">
        <v>9235</v>
      </c>
      <c r="B3133" s="4" t="s">
        <v>9236</v>
      </c>
      <c r="C3133" s="4" t="s">
        <v>9237</v>
      </c>
      <c r="D3133" s="4" t="s">
        <v>19</v>
      </c>
      <c r="E3133" s="4" t="s">
        <v>19</v>
      </c>
      <c r="F3133" s="4" t="s">
        <v>19</v>
      </c>
      <c r="G3133" s="4" t="s">
        <v>19</v>
      </c>
      <c r="H3133" s="6">
        <v>2.5453917623607202E-6</v>
      </c>
      <c r="I3133" s="6">
        <v>2.2060091216602898E-6</v>
      </c>
      <c r="J3133" s="6">
        <v>2.03329231802025E-6</v>
      </c>
      <c r="K3133" s="6">
        <v>2.2440923931035901E-6</v>
      </c>
      <c r="L3133" s="6">
        <v>2.7651957231401802E-6</v>
      </c>
      <c r="M3133" s="6">
        <v>2.4722479530358401E-6</v>
      </c>
      <c r="N3133" s="4" t="b">
        <f>_xlfn.XLOOKUP(Table2[[#This Row],[Protein]],Table3[name],Table3[subloc_assigned],"")&lt;&gt;""</f>
        <v>0</v>
      </c>
      <c r="O3133" s="6" t="str" cm="1">
        <f t="array" ref="O3133">IF(Table2[[#This Row],[modeled?]]," "&amp;_xlfn.TEXTJOIN(" ",FALSE,_xlfn._xlws.FILTER(Table3[subloc_assigned],Table3[name]=Table2[[#This Row],[Protein]],""))&amp;" ","")</f>
        <v/>
      </c>
      <c r="P3133" s="6" t="b">
        <f>OR(ISNUMBER(FIND(" m ",Table2[[#This Row],[loc?]])),ISNUMBER(FIND(" mm ",Table2[[#This Row],[loc?]])))</f>
        <v>0</v>
      </c>
      <c r="Q3133" s="6" t="b">
        <f>AND(OR(ISNUMBER(FIND(" m ",Table2[[#This Row],[loc?]])),ISNUMBER(FIND(" mm ",Table2[[#This Row],[loc?]]))),SUBSTITUTE(SUBSTITUTE(Table2[[#This Row],[loc?]]," m ","")," mm ","")="")</f>
        <v>0</v>
      </c>
      <c r="R3133" s="36" cm="1">
        <f t="array" ref="R3133">AVERAGE(IF(Table2[[#This Row],[Min_aerobic_1]:[Min_aerobic_2]]="NA",0,Table2[[#This Row],[Min_aerobic_1]:[Min_aerobic_2]]))</f>
        <v>0</v>
      </c>
    </row>
    <row r="3134" spans="1:18" x14ac:dyDescent="0.35">
      <c r="A3134" s="4" t="s">
        <v>9238</v>
      </c>
      <c r="B3134" s="4" t="s">
        <v>9239</v>
      </c>
      <c r="C3134" s="4" t="s">
        <v>9240</v>
      </c>
      <c r="D3134" s="6">
        <v>1.8392258069463802E-5</v>
      </c>
      <c r="E3134" s="6">
        <v>1.62233957245495E-5</v>
      </c>
      <c r="F3134" s="6">
        <v>2.2902016970088599E-5</v>
      </c>
      <c r="G3134" s="6">
        <v>2.18653719684811E-5</v>
      </c>
      <c r="H3134" s="6">
        <v>3.0736403670653102E-5</v>
      </c>
      <c r="I3134" s="6">
        <v>2.9079123576354499E-5</v>
      </c>
      <c r="J3134" s="6">
        <v>3.1219302444237203E-5</v>
      </c>
      <c r="K3134" s="6">
        <v>3.2505961046902901E-5</v>
      </c>
      <c r="L3134" s="6">
        <v>3.3203973727108703E-5</v>
      </c>
      <c r="M3134" s="6">
        <v>3.4152305053293702E-5</v>
      </c>
      <c r="N3134" s="4" t="b">
        <f>_xlfn.XLOOKUP(Table2[[#This Row],[Protein]],Table3[name],Table3[subloc_assigned],"")&lt;&gt;""</f>
        <v>0</v>
      </c>
      <c r="O3134" s="6" t="str" cm="1">
        <f t="array" ref="O3134">IF(Table2[[#This Row],[modeled?]]," "&amp;_xlfn.TEXTJOIN(" ",FALSE,_xlfn._xlws.FILTER(Table3[subloc_assigned],Table3[name]=Table2[[#This Row],[Protein]],""))&amp;" ","")</f>
        <v/>
      </c>
      <c r="P3134" s="6" t="b">
        <f>OR(ISNUMBER(FIND(" m ",Table2[[#This Row],[loc?]])),ISNUMBER(FIND(" mm ",Table2[[#This Row],[loc?]])))</f>
        <v>0</v>
      </c>
      <c r="Q3134" s="6" t="b">
        <f>AND(OR(ISNUMBER(FIND(" m ",Table2[[#This Row],[loc?]])),ISNUMBER(FIND(" mm ",Table2[[#This Row],[loc?]]))),SUBSTITUTE(SUBSTITUTE(Table2[[#This Row],[loc?]]," m ","")," mm ","")="")</f>
        <v>0</v>
      </c>
      <c r="R3134" s="36" cm="1">
        <f t="array" ref="R3134">AVERAGE(IF(Table2[[#This Row],[Min_aerobic_1]:[Min_aerobic_2]]="NA",0,Table2[[#This Row],[Min_aerobic_1]:[Min_aerobic_2]]))</f>
        <v>1.7307826897006653E-5</v>
      </c>
    </row>
    <row r="3135" spans="1:18" x14ac:dyDescent="0.35">
      <c r="A3135" s="4" t="s">
        <v>9241</v>
      </c>
      <c r="B3135" s="4" t="s">
        <v>9242</v>
      </c>
      <c r="C3135" s="4" t="s">
        <v>9243</v>
      </c>
      <c r="D3135" s="6">
        <v>8.1054915617352906E-6</v>
      </c>
      <c r="E3135" s="6">
        <v>6.9965670939876498E-6</v>
      </c>
      <c r="F3135" s="6">
        <v>8.3026944249482604E-6</v>
      </c>
      <c r="G3135" s="6">
        <v>8.0554177105137408E-6</v>
      </c>
      <c r="H3135" s="6">
        <v>9.9242980553137302E-6</v>
      </c>
      <c r="I3135" s="6">
        <v>8.5886955618206901E-6</v>
      </c>
      <c r="J3135" s="6">
        <v>1.16070267508355E-5</v>
      </c>
      <c r="K3135" s="6">
        <v>1.13967443642787E-5</v>
      </c>
      <c r="L3135" s="6">
        <v>1.05892898426378E-5</v>
      </c>
      <c r="M3135" s="6">
        <v>1.13352526443964E-5</v>
      </c>
      <c r="N3135" s="4" t="b">
        <f>_xlfn.XLOOKUP(Table2[[#This Row],[Protein]],Table3[name],Table3[subloc_assigned],"")&lt;&gt;""</f>
        <v>0</v>
      </c>
      <c r="O3135" s="6" t="str" cm="1">
        <f t="array" ref="O3135">IF(Table2[[#This Row],[modeled?]]," "&amp;_xlfn.TEXTJOIN(" ",FALSE,_xlfn._xlws.FILTER(Table3[subloc_assigned],Table3[name]=Table2[[#This Row],[Protein]],""))&amp;" ","")</f>
        <v/>
      </c>
      <c r="P3135" s="6" t="b">
        <f>OR(ISNUMBER(FIND(" m ",Table2[[#This Row],[loc?]])),ISNUMBER(FIND(" mm ",Table2[[#This Row],[loc?]])))</f>
        <v>0</v>
      </c>
      <c r="Q3135" s="6" t="b">
        <f>AND(OR(ISNUMBER(FIND(" m ",Table2[[#This Row],[loc?]])),ISNUMBER(FIND(" mm ",Table2[[#This Row],[loc?]]))),SUBSTITUTE(SUBSTITUTE(Table2[[#This Row],[loc?]]," m ","")," mm ","")="")</f>
        <v>0</v>
      </c>
      <c r="R3135" s="36" cm="1">
        <f t="array" ref="R3135">AVERAGE(IF(Table2[[#This Row],[Min_aerobic_1]:[Min_aerobic_2]]="NA",0,Table2[[#This Row],[Min_aerobic_1]:[Min_aerobic_2]]))</f>
        <v>7.5510293278614702E-6</v>
      </c>
    </row>
    <row r="3136" spans="1:18" x14ac:dyDescent="0.35">
      <c r="A3136" s="4" t="s">
        <v>9244</v>
      </c>
      <c r="B3136" s="4" t="s">
        <v>9245</v>
      </c>
      <c r="C3136" s="4" t="s">
        <v>9246</v>
      </c>
      <c r="D3136" s="6">
        <v>3.6046494344677403E-5</v>
      </c>
      <c r="E3136" s="6">
        <v>3.4489352189496399E-5</v>
      </c>
      <c r="F3136" s="6">
        <v>4.9833927091341802E-5</v>
      </c>
      <c r="G3136" s="6">
        <v>4.5359278837665601E-5</v>
      </c>
      <c r="H3136" s="6">
        <v>2.8457236940125101E-5</v>
      </c>
      <c r="I3136" s="6">
        <v>2.96896175346045E-5</v>
      </c>
      <c r="J3136" s="6">
        <v>2.85122766561746E-5</v>
      </c>
      <c r="K3136" s="6">
        <v>3.1747137943259103E-5</v>
      </c>
      <c r="L3136" s="6">
        <v>3.3008412445390503E-5</v>
      </c>
      <c r="M3136" s="6">
        <v>3.3301666912020398E-5</v>
      </c>
      <c r="N3136" s="4" t="b">
        <f>_xlfn.XLOOKUP(Table2[[#This Row],[Protein]],Table3[name],Table3[subloc_assigned],"")&lt;&gt;""</f>
        <v>0</v>
      </c>
      <c r="O3136" s="6" t="str" cm="1">
        <f t="array" ref="O3136">IF(Table2[[#This Row],[modeled?]]," "&amp;_xlfn.TEXTJOIN(" ",FALSE,_xlfn._xlws.FILTER(Table3[subloc_assigned],Table3[name]=Table2[[#This Row],[Protein]],""))&amp;" ","")</f>
        <v/>
      </c>
      <c r="P3136" s="6" t="b">
        <f>OR(ISNUMBER(FIND(" m ",Table2[[#This Row],[loc?]])),ISNUMBER(FIND(" mm ",Table2[[#This Row],[loc?]])))</f>
        <v>0</v>
      </c>
      <c r="Q3136" s="6" t="b">
        <f>AND(OR(ISNUMBER(FIND(" m ",Table2[[#This Row],[loc?]])),ISNUMBER(FIND(" mm ",Table2[[#This Row],[loc?]]))),SUBSTITUTE(SUBSTITUTE(Table2[[#This Row],[loc?]]," m ","")," mm ","")="")</f>
        <v>0</v>
      </c>
      <c r="R3136" s="36" cm="1">
        <f t="array" ref="R3136">AVERAGE(IF(Table2[[#This Row],[Min_aerobic_1]:[Min_aerobic_2]]="NA",0,Table2[[#This Row],[Min_aerobic_1]:[Min_aerobic_2]]))</f>
        <v>3.5267923267086901E-5</v>
      </c>
    </row>
    <row r="3137" spans="1:18" x14ac:dyDescent="0.35">
      <c r="A3137" s="4" t="s">
        <v>9247</v>
      </c>
      <c r="B3137" s="4" t="s">
        <v>9248</v>
      </c>
      <c r="C3137" s="4" t="s">
        <v>9249</v>
      </c>
      <c r="D3137" s="6">
        <v>2.4195652771476898E-5</v>
      </c>
      <c r="E3137" s="6">
        <v>2.16965527264128E-5</v>
      </c>
      <c r="F3137" s="6">
        <v>3.1746032662914498E-5</v>
      </c>
      <c r="G3137" s="6">
        <v>3.0419460959234699E-5</v>
      </c>
      <c r="H3137" s="6">
        <v>3.3992220201471101E-5</v>
      </c>
      <c r="I3137" s="6">
        <v>3.3659244860745901E-5</v>
      </c>
      <c r="J3137" s="6">
        <v>3.4950672926071103E-5</v>
      </c>
      <c r="K3137" s="6">
        <v>5.0105822034193898E-5</v>
      </c>
      <c r="L3137" s="6">
        <v>5.091480391089E-5</v>
      </c>
      <c r="M3137" s="6">
        <v>5.0505784733502597E-5</v>
      </c>
      <c r="N3137" s="4" t="b">
        <f>_xlfn.XLOOKUP(Table2[[#This Row],[Protein]],Table3[name],Table3[subloc_assigned],"")&lt;&gt;""</f>
        <v>0</v>
      </c>
      <c r="O3137" s="6" t="str" cm="1">
        <f t="array" ref="O3137">IF(Table2[[#This Row],[modeled?]]," "&amp;_xlfn.TEXTJOIN(" ",FALSE,_xlfn._xlws.FILTER(Table3[subloc_assigned],Table3[name]=Table2[[#This Row],[Protein]],""))&amp;" ","")</f>
        <v/>
      </c>
      <c r="P3137" s="6" t="b">
        <f>OR(ISNUMBER(FIND(" m ",Table2[[#This Row],[loc?]])),ISNUMBER(FIND(" mm ",Table2[[#This Row],[loc?]])))</f>
        <v>0</v>
      </c>
      <c r="Q3137" s="6" t="b">
        <f>AND(OR(ISNUMBER(FIND(" m ",Table2[[#This Row],[loc?]])),ISNUMBER(FIND(" mm ",Table2[[#This Row],[loc?]]))),SUBSTITUTE(SUBSTITUTE(Table2[[#This Row],[loc?]]," m ","")," mm ","")="")</f>
        <v>0</v>
      </c>
      <c r="R3137" s="36" cm="1">
        <f t="array" ref="R3137">AVERAGE(IF(Table2[[#This Row],[Min_aerobic_1]:[Min_aerobic_2]]="NA",0,Table2[[#This Row],[Min_aerobic_1]:[Min_aerobic_2]]))</f>
        <v>2.2946102748944851E-5</v>
      </c>
    </row>
    <row r="3138" spans="1:18" x14ac:dyDescent="0.35">
      <c r="A3138" s="4" t="s">
        <v>9250</v>
      </c>
      <c r="B3138" s="4" t="s">
        <v>9251</v>
      </c>
      <c r="C3138" s="4" t="s">
        <v>9252</v>
      </c>
      <c r="D3138" s="6">
        <v>3.3465696282287102E-5</v>
      </c>
      <c r="E3138" s="6">
        <v>2.7064606177189601E-5</v>
      </c>
      <c r="F3138" s="6">
        <v>3.4005112417260597E-5</v>
      </c>
      <c r="G3138" s="6">
        <v>3.4375419573389299E-5</v>
      </c>
      <c r="H3138" s="6">
        <v>2.3890091598294501E-5</v>
      </c>
      <c r="I3138" s="6">
        <v>2.35183990306396E-5</v>
      </c>
      <c r="J3138" s="6">
        <v>2.4897752016196499E-5</v>
      </c>
      <c r="K3138" s="6">
        <v>2.5927571909471899E-5</v>
      </c>
      <c r="L3138" s="6">
        <v>2.6910797827501799E-5</v>
      </c>
      <c r="M3138" s="6">
        <v>2.6899423993810199E-5</v>
      </c>
      <c r="N3138" s="4" t="b">
        <f>_xlfn.XLOOKUP(Table2[[#This Row],[Protein]],Table3[name],Table3[subloc_assigned],"")&lt;&gt;""</f>
        <v>1</v>
      </c>
      <c r="O3138" s="6" t="str" cm="1">
        <f t="array" ref="O3138">IF(Table2[[#This Row],[modeled?]]," "&amp;_xlfn.TEXTJOIN(" ",FALSE,_xlfn._xlws.FILTER(Table3[subloc_assigned],Table3[name]=Table2[[#This Row],[Protein]],""))&amp;" ","")</f>
        <v xml:space="preserve"> gm </v>
      </c>
      <c r="P3138" s="6" t="b">
        <f>OR(ISNUMBER(FIND(" m ",Table2[[#This Row],[loc?]])),ISNUMBER(FIND(" mm ",Table2[[#This Row],[loc?]])))</f>
        <v>0</v>
      </c>
      <c r="Q3138" s="6" t="b">
        <f>AND(OR(ISNUMBER(FIND(" m ",Table2[[#This Row],[loc?]])),ISNUMBER(FIND(" mm ",Table2[[#This Row],[loc?]]))),SUBSTITUTE(SUBSTITUTE(Table2[[#This Row],[loc?]]," m ","")," mm ","")="")</f>
        <v>0</v>
      </c>
      <c r="R3138" s="36" cm="1">
        <f t="array" ref="R3138">AVERAGE(IF(Table2[[#This Row],[Min_aerobic_1]:[Min_aerobic_2]]="NA",0,Table2[[#This Row],[Min_aerobic_1]:[Min_aerobic_2]]))</f>
        <v>3.026515122973835E-5</v>
      </c>
    </row>
    <row r="3139" spans="1:18" x14ac:dyDescent="0.35">
      <c r="A3139" s="4" t="s">
        <v>9253</v>
      </c>
      <c r="B3139" s="4" t="s">
        <v>9254</v>
      </c>
      <c r="C3139" s="4" t="s">
        <v>9255</v>
      </c>
      <c r="D3139" s="4" t="s">
        <v>19</v>
      </c>
      <c r="E3139" s="4" t="s">
        <v>19</v>
      </c>
      <c r="F3139" s="4" t="s">
        <v>19</v>
      </c>
      <c r="G3139" s="4" t="s">
        <v>19</v>
      </c>
      <c r="H3139" s="6">
        <v>1.13427029451593E-6</v>
      </c>
      <c r="I3139" s="6">
        <v>1.1514843359946301E-6</v>
      </c>
      <c r="J3139" s="6">
        <v>1.20576870022111E-6</v>
      </c>
      <c r="K3139" s="6">
        <v>1.21577267446612E-6</v>
      </c>
      <c r="L3139" s="6">
        <v>1.2525031017276699E-6</v>
      </c>
      <c r="M3139" s="6">
        <v>1.2801371101634299E-6</v>
      </c>
      <c r="N3139" s="4" t="b">
        <f>_xlfn.XLOOKUP(Table2[[#This Row],[Protein]],Table3[name],Table3[subloc_assigned],"")&lt;&gt;""</f>
        <v>0</v>
      </c>
      <c r="O3139" s="6" t="str" cm="1">
        <f t="array" ref="O3139">IF(Table2[[#This Row],[modeled?]]," "&amp;_xlfn.TEXTJOIN(" ",FALSE,_xlfn._xlws.FILTER(Table3[subloc_assigned],Table3[name]=Table2[[#This Row],[Protein]],""))&amp;" ","")</f>
        <v/>
      </c>
      <c r="P3139" s="6" t="b">
        <f>OR(ISNUMBER(FIND(" m ",Table2[[#This Row],[loc?]])),ISNUMBER(FIND(" mm ",Table2[[#This Row],[loc?]])))</f>
        <v>0</v>
      </c>
      <c r="Q3139" s="6" t="b">
        <f>AND(OR(ISNUMBER(FIND(" m ",Table2[[#This Row],[loc?]])),ISNUMBER(FIND(" mm ",Table2[[#This Row],[loc?]]))),SUBSTITUTE(SUBSTITUTE(Table2[[#This Row],[loc?]]," m ","")," mm ","")="")</f>
        <v>0</v>
      </c>
      <c r="R3139" s="36" cm="1">
        <f t="array" ref="R3139">AVERAGE(IF(Table2[[#This Row],[Min_aerobic_1]:[Min_aerobic_2]]="NA",0,Table2[[#This Row],[Min_aerobic_1]:[Min_aerobic_2]]))</f>
        <v>0</v>
      </c>
    </row>
    <row r="3140" spans="1:18" x14ac:dyDescent="0.35">
      <c r="A3140" s="4" t="s">
        <v>9256</v>
      </c>
      <c r="B3140" s="4" t="s">
        <v>9257</v>
      </c>
      <c r="C3140" s="4" t="s">
        <v>9258</v>
      </c>
      <c r="D3140" s="4">
        <v>1.09610424045761E-4</v>
      </c>
      <c r="E3140" s="6">
        <v>8.6058648227581403E-5</v>
      </c>
      <c r="F3140" s="4">
        <v>1.13474676036814E-4</v>
      </c>
      <c r="G3140" s="4">
        <v>1.15919944349415E-4</v>
      </c>
      <c r="H3140" s="4">
        <v>1.2769985972063699E-4</v>
      </c>
      <c r="I3140" s="4">
        <v>1.2761961216632399E-4</v>
      </c>
      <c r="J3140" s="4">
        <v>1.2867992978192301E-4</v>
      </c>
      <c r="K3140" s="4">
        <v>1.2101147430337E-4</v>
      </c>
      <c r="L3140" s="4">
        <v>1.3331335058497999E-4</v>
      </c>
      <c r="M3140" s="4">
        <v>1.3707610659083501E-4</v>
      </c>
      <c r="N3140" s="4" t="b">
        <f>_xlfn.XLOOKUP(Table2[[#This Row],[Protein]],Table3[name],Table3[subloc_assigned],"")&lt;&gt;""</f>
        <v>0</v>
      </c>
      <c r="O3140" s="6" t="str" cm="1">
        <f t="array" ref="O3140">IF(Table2[[#This Row],[modeled?]]," "&amp;_xlfn.TEXTJOIN(" ",FALSE,_xlfn._xlws.FILTER(Table3[subloc_assigned],Table3[name]=Table2[[#This Row],[Protein]],""))&amp;" ","")</f>
        <v/>
      </c>
      <c r="P3140" s="6" t="b">
        <f>OR(ISNUMBER(FIND(" m ",Table2[[#This Row],[loc?]])),ISNUMBER(FIND(" mm ",Table2[[#This Row],[loc?]])))</f>
        <v>0</v>
      </c>
      <c r="Q3140" s="6" t="b">
        <f>AND(OR(ISNUMBER(FIND(" m ",Table2[[#This Row],[loc?]])),ISNUMBER(FIND(" mm ",Table2[[#This Row],[loc?]]))),SUBSTITUTE(SUBSTITUTE(Table2[[#This Row],[loc?]]," m ","")," mm ","")="")</f>
        <v>0</v>
      </c>
      <c r="R3140" s="36" cm="1">
        <f t="array" ref="R3140">AVERAGE(IF(Table2[[#This Row],[Min_aerobic_1]:[Min_aerobic_2]]="NA",0,Table2[[#This Row],[Min_aerobic_1]:[Min_aerobic_2]]))</f>
        <v>9.7834536136671204E-5</v>
      </c>
    </row>
    <row r="3141" spans="1:18" x14ac:dyDescent="0.35">
      <c r="A3141" s="4" t="s">
        <v>9259</v>
      </c>
      <c r="B3141" s="4" t="s">
        <v>9260</v>
      </c>
      <c r="C3141" s="4" t="s">
        <v>9261</v>
      </c>
      <c r="D3141" s="4" t="s">
        <v>19</v>
      </c>
      <c r="E3141" s="4" t="s">
        <v>19</v>
      </c>
      <c r="F3141" s="4" t="s">
        <v>19</v>
      </c>
      <c r="G3141" s="4" t="s">
        <v>19</v>
      </c>
      <c r="H3141" s="6">
        <v>6.1223619230392702E-6</v>
      </c>
      <c r="I3141" s="6">
        <v>6.1136726535883696E-6</v>
      </c>
      <c r="J3141" s="6">
        <v>6.5057476216392398E-6</v>
      </c>
      <c r="K3141" s="6">
        <v>5.7797093053897801E-6</v>
      </c>
      <c r="L3141" s="6">
        <v>6.6152987190579101E-6</v>
      </c>
      <c r="M3141" s="6">
        <v>6.7375740345917602E-6</v>
      </c>
      <c r="N3141" s="4" t="b">
        <f>_xlfn.XLOOKUP(Table2[[#This Row],[Protein]],Table3[name],Table3[subloc_assigned],"")&lt;&gt;""</f>
        <v>1</v>
      </c>
      <c r="O3141" s="6" t="str" cm="1">
        <f t="array" ref="O3141">IF(Table2[[#This Row],[modeled?]]," "&amp;_xlfn.TEXTJOIN(" ",FALSE,_xlfn._xlws.FILTER(Table3[subloc_assigned],Table3[name]=Table2[[#This Row],[Protein]],""))&amp;" ","")</f>
        <v xml:space="preserve"> gm </v>
      </c>
      <c r="P3141" s="6" t="b">
        <f>OR(ISNUMBER(FIND(" m ",Table2[[#This Row],[loc?]])),ISNUMBER(FIND(" mm ",Table2[[#This Row],[loc?]])))</f>
        <v>0</v>
      </c>
      <c r="Q3141" s="6" t="b">
        <f>AND(OR(ISNUMBER(FIND(" m ",Table2[[#This Row],[loc?]])),ISNUMBER(FIND(" mm ",Table2[[#This Row],[loc?]]))),SUBSTITUTE(SUBSTITUTE(Table2[[#This Row],[loc?]]," m ","")," mm ","")="")</f>
        <v>0</v>
      </c>
      <c r="R3141" s="36" cm="1">
        <f t="array" ref="R3141">AVERAGE(IF(Table2[[#This Row],[Min_aerobic_1]:[Min_aerobic_2]]="NA",0,Table2[[#This Row],[Min_aerobic_1]:[Min_aerobic_2]]))</f>
        <v>0</v>
      </c>
    </row>
    <row r="3142" spans="1:18" x14ac:dyDescent="0.35">
      <c r="A3142" s="4" t="s">
        <v>9262</v>
      </c>
      <c r="B3142" s="4" t="s">
        <v>9263</v>
      </c>
      <c r="C3142" s="4" t="s">
        <v>9264</v>
      </c>
      <c r="D3142" s="6">
        <v>4.1648498981033099E-5</v>
      </c>
      <c r="E3142" s="6">
        <v>3.8079521735944398E-5</v>
      </c>
      <c r="F3142" s="6">
        <v>5.0458234347160401E-5</v>
      </c>
      <c r="G3142" s="6">
        <v>5.2100816465424897E-5</v>
      </c>
      <c r="H3142" s="6">
        <v>4.9889043916260998E-6</v>
      </c>
      <c r="I3142" s="6">
        <v>5.2226448729115403E-6</v>
      </c>
      <c r="J3142" s="6">
        <v>5.3731121666632697E-6</v>
      </c>
      <c r="K3142" s="6">
        <v>5.4328741420603101E-6</v>
      </c>
      <c r="L3142" s="6">
        <v>5.6672358870409201E-6</v>
      </c>
      <c r="M3142" s="6">
        <v>5.98560549300668E-6</v>
      </c>
      <c r="N3142" s="4" t="b">
        <f>_xlfn.XLOOKUP(Table2[[#This Row],[Protein]],Table3[name],Table3[subloc_assigned],"")&lt;&gt;""</f>
        <v>1</v>
      </c>
      <c r="O3142" s="6" t="str" cm="1">
        <f t="array" ref="O3142">IF(Table2[[#This Row],[modeled?]]," "&amp;_xlfn.TEXTJOIN(" ",FALSE,_xlfn._xlws.FILTER(Table3[subloc_assigned],Table3[name]=Table2[[#This Row],[Protein]],""))&amp;" ","")</f>
        <v xml:space="preserve"> mm </v>
      </c>
      <c r="P3142" s="6" t="b">
        <f>OR(ISNUMBER(FIND(" m ",Table2[[#This Row],[loc?]])),ISNUMBER(FIND(" mm ",Table2[[#This Row],[loc?]])))</f>
        <v>1</v>
      </c>
      <c r="Q3142" s="6" t="b">
        <f>AND(OR(ISNUMBER(FIND(" m ",Table2[[#This Row],[loc?]])),ISNUMBER(FIND(" mm ",Table2[[#This Row],[loc?]]))),SUBSTITUTE(SUBSTITUTE(Table2[[#This Row],[loc?]]," m ","")," mm ","")="")</f>
        <v>1</v>
      </c>
      <c r="R3142" s="36" cm="1">
        <f t="array" ref="R3142">AVERAGE(IF(Table2[[#This Row],[Min_aerobic_1]:[Min_aerobic_2]]="NA",0,Table2[[#This Row],[Min_aerobic_1]:[Min_aerobic_2]]))</f>
        <v>3.9864010358488749E-5</v>
      </c>
    </row>
    <row r="3143" spans="1:18" x14ac:dyDescent="0.35">
      <c r="A3143" s="4" t="s">
        <v>9265</v>
      </c>
      <c r="B3143" s="4" t="s">
        <v>9266</v>
      </c>
      <c r="C3143" s="4" t="s">
        <v>9267</v>
      </c>
      <c r="D3143" s="4" t="s">
        <v>19</v>
      </c>
      <c r="E3143" s="4" t="s">
        <v>19</v>
      </c>
      <c r="F3143" s="4" t="s">
        <v>19</v>
      </c>
      <c r="G3143" s="4" t="s">
        <v>19</v>
      </c>
      <c r="H3143" s="6">
        <v>9.8037595668291293E-6</v>
      </c>
      <c r="I3143" s="6">
        <v>1.09154729948577E-5</v>
      </c>
      <c r="J3143" s="6">
        <v>1.14590907825211E-5</v>
      </c>
      <c r="K3143" s="6">
        <v>1.4260163919782E-5</v>
      </c>
      <c r="L3143" s="6">
        <v>1.4273940490649999E-5</v>
      </c>
      <c r="M3143" s="6">
        <v>1.3308617514921899E-5</v>
      </c>
      <c r="N3143" s="4" t="b">
        <f>_xlfn.XLOOKUP(Table2[[#This Row],[Protein]],Table3[name],Table3[subloc_assigned],"")&lt;&gt;""</f>
        <v>0</v>
      </c>
      <c r="O3143" s="6" t="str" cm="1">
        <f t="array" ref="O3143">IF(Table2[[#This Row],[modeled?]]," "&amp;_xlfn.TEXTJOIN(" ",FALSE,_xlfn._xlws.FILTER(Table3[subloc_assigned],Table3[name]=Table2[[#This Row],[Protein]],""))&amp;" ","")</f>
        <v/>
      </c>
      <c r="P3143" s="6" t="b">
        <f>OR(ISNUMBER(FIND(" m ",Table2[[#This Row],[loc?]])),ISNUMBER(FIND(" mm ",Table2[[#This Row],[loc?]])))</f>
        <v>0</v>
      </c>
      <c r="Q3143" s="6" t="b">
        <f>AND(OR(ISNUMBER(FIND(" m ",Table2[[#This Row],[loc?]])),ISNUMBER(FIND(" mm ",Table2[[#This Row],[loc?]]))),SUBSTITUTE(SUBSTITUTE(Table2[[#This Row],[loc?]]," m ","")," mm ","")="")</f>
        <v>0</v>
      </c>
      <c r="R3143" s="36" cm="1">
        <f t="array" ref="R3143">AVERAGE(IF(Table2[[#This Row],[Min_aerobic_1]:[Min_aerobic_2]]="NA",0,Table2[[#This Row],[Min_aerobic_1]:[Min_aerobic_2]]))</f>
        <v>0</v>
      </c>
    </row>
    <row r="3144" spans="1:18" x14ac:dyDescent="0.35">
      <c r="A3144" s="4" t="s">
        <v>9268</v>
      </c>
      <c r="B3144" s="4" t="s">
        <v>9269</v>
      </c>
      <c r="C3144" s="4" t="s">
        <v>9270</v>
      </c>
      <c r="D3144" s="6">
        <v>8.1260536987853797E-7</v>
      </c>
      <c r="E3144" s="6">
        <v>7.26041590608354E-7</v>
      </c>
      <c r="F3144" s="6">
        <v>8.4490573585266603E-7</v>
      </c>
      <c r="G3144" s="6">
        <v>8.7716054672028397E-7</v>
      </c>
      <c r="H3144" s="6">
        <v>2.5622277870140001E-6</v>
      </c>
      <c r="I3144" s="6">
        <v>2.5364214956211802E-6</v>
      </c>
      <c r="J3144" s="6">
        <v>2.6837756366781398E-6</v>
      </c>
      <c r="K3144" s="6">
        <v>3.02470141936241E-6</v>
      </c>
      <c r="L3144" s="6">
        <v>3.0273160755496801E-6</v>
      </c>
      <c r="M3144" s="6">
        <v>3.0971703036876998E-6</v>
      </c>
      <c r="N3144" s="4" t="b">
        <f>_xlfn.XLOOKUP(Table2[[#This Row],[Protein]],Table3[name],Table3[subloc_assigned],"")&lt;&gt;""</f>
        <v>0</v>
      </c>
      <c r="O3144" s="6" t="str" cm="1">
        <f t="array" ref="O3144">IF(Table2[[#This Row],[modeled?]]," "&amp;_xlfn.TEXTJOIN(" ",FALSE,_xlfn._xlws.FILTER(Table3[subloc_assigned],Table3[name]=Table2[[#This Row],[Protein]],""))&amp;" ","")</f>
        <v/>
      </c>
      <c r="P3144" s="6" t="b">
        <f>OR(ISNUMBER(FIND(" m ",Table2[[#This Row],[loc?]])),ISNUMBER(FIND(" mm ",Table2[[#This Row],[loc?]])))</f>
        <v>0</v>
      </c>
      <c r="Q3144" s="6" t="b">
        <f>AND(OR(ISNUMBER(FIND(" m ",Table2[[#This Row],[loc?]])),ISNUMBER(FIND(" mm ",Table2[[#This Row],[loc?]]))),SUBSTITUTE(SUBSTITUTE(Table2[[#This Row],[loc?]]," m ","")," mm ","")="")</f>
        <v>0</v>
      </c>
      <c r="R3144" s="36" cm="1">
        <f t="array" ref="R3144">AVERAGE(IF(Table2[[#This Row],[Min_aerobic_1]:[Min_aerobic_2]]="NA",0,Table2[[#This Row],[Min_aerobic_1]:[Min_aerobic_2]]))</f>
        <v>7.6932348024344598E-7</v>
      </c>
    </row>
    <row r="3145" spans="1:18" x14ac:dyDescent="0.35">
      <c r="A3145" s="4" t="s">
        <v>9271</v>
      </c>
      <c r="B3145" s="4" t="s">
        <v>9272</v>
      </c>
      <c r="C3145" s="4" t="s">
        <v>9273</v>
      </c>
      <c r="D3145" s="6">
        <v>5.1353578870283699E-6</v>
      </c>
      <c r="E3145" s="6">
        <v>5.9480740523314603E-6</v>
      </c>
      <c r="F3145" s="6">
        <v>1.8515371988041202E-5</v>
      </c>
      <c r="G3145" s="6">
        <v>1.8826645573096698E-5</v>
      </c>
      <c r="H3145" s="4" t="s">
        <v>19</v>
      </c>
      <c r="I3145" s="4" t="s">
        <v>19</v>
      </c>
      <c r="J3145" s="4" t="s">
        <v>19</v>
      </c>
      <c r="K3145" s="4" t="s">
        <v>19</v>
      </c>
      <c r="L3145" s="4" t="s">
        <v>19</v>
      </c>
      <c r="M3145" s="4" t="s">
        <v>19</v>
      </c>
      <c r="N3145" s="4" t="b">
        <f>_xlfn.XLOOKUP(Table2[[#This Row],[Protein]],Table3[name],Table3[subloc_assigned],"")&lt;&gt;""</f>
        <v>1</v>
      </c>
      <c r="O3145" s="6" t="str" cm="1">
        <f t="array" ref="O3145">IF(Table2[[#This Row],[modeled?]]," "&amp;_xlfn.TEXTJOIN(" ",FALSE,_xlfn._xlws.FILTER(Table3[subloc_assigned],Table3[name]=Table2[[#This Row],[Protein]],""))&amp;" ","")</f>
        <v xml:space="preserve"> c </v>
      </c>
      <c r="P3145" s="6" t="b">
        <f>OR(ISNUMBER(FIND(" m ",Table2[[#This Row],[loc?]])),ISNUMBER(FIND(" mm ",Table2[[#This Row],[loc?]])))</f>
        <v>0</v>
      </c>
      <c r="Q3145" s="6" t="b">
        <f>AND(OR(ISNUMBER(FIND(" m ",Table2[[#This Row],[loc?]])),ISNUMBER(FIND(" mm ",Table2[[#This Row],[loc?]]))),SUBSTITUTE(SUBSTITUTE(Table2[[#This Row],[loc?]]," m ","")," mm ","")="")</f>
        <v>0</v>
      </c>
      <c r="R3145" s="36" cm="1">
        <f t="array" ref="R3145">AVERAGE(IF(Table2[[#This Row],[Min_aerobic_1]:[Min_aerobic_2]]="NA",0,Table2[[#This Row],[Min_aerobic_1]:[Min_aerobic_2]]))</f>
        <v>5.5417159696799155E-6</v>
      </c>
    </row>
    <row r="3146" spans="1:18" x14ac:dyDescent="0.35">
      <c r="A3146" s="4" t="s">
        <v>9274</v>
      </c>
      <c r="B3146" s="4" t="s">
        <v>9275</v>
      </c>
      <c r="C3146" s="4" t="s">
        <v>9275</v>
      </c>
      <c r="D3146" s="6">
        <v>8.6726137186966895E-6</v>
      </c>
      <c r="E3146" s="6">
        <v>8.2997954656579495E-6</v>
      </c>
      <c r="F3146" s="6">
        <v>9.0761756726825699E-6</v>
      </c>
      <c r="G3146" s="6">
        <v>8.7549580410355497E-6</v>
      </c>
      <c r="H3146" s="6">
        <v>9.6466799999109808E-6</v>
      </c>
      <c r="I3146" s="6">
        <v>9.28099365986866E-6</v>
      </c>
      <c r="J3146" s="6">
        <v>1.10187364564585E-5</v>
      </c>
      <c r="K3146" s="6">
        <v>1.0206059345666201E-5</v>
      </c>
      <c r="L3146" s="6">
        <v>1.07272860151946E-5</v>
      </c>
      <c r="M3146" s="6">
        <v>1.08235809976456E-5</v>
      </c>
      <c r="N3146" s="4" t="b">
        <f>_xlfn.XLOOKUP(Table2[[#This Row],[Protein]],Table3[name],Table3[subloc_assigned],"")&lt;&gt;""</f>
        <v>0</v>
      </c>
      <c r="O3146" s="6" t="str" cm="1">
        <f t="array" ref="O3146">IF(Table2[[#This Row],[modeled?]]," "&amp;_xlfn.TEXTJOIN(" ",FALSE,_xlfn._xlws.FILTER(Table3[subloc_assigned],Table3[name]=Table2[[#This Row],[Protein]],""))&amp;" ","")</f>
        <v/>
      </c>
      <c r="P3146" s="6" t="b">
        <f>OR(ISNUMBER(FIND(" m ",Table2[[#This Row],[loc?]])),ISNUMBER(FIND(" mm ",Table2[[#This Row],[loc?]])))</f>
        <v>0</v>
      </c>
      <c r="Q3146" s="6" t="b">
        <f>AND(OR(ISNUMBER(FIND(" m ",Table2[[#This Row],[loc?]])),ISNUMBER(FIND(" mm ",Table2[[#This Row],[loc?]]))),SUBSTITUTE(SUBSTITUTE(Table2[[#This Row],[loc?]]," m ","")," mm ","")="")</f>
        <v>0</v>
      </c>
      <c r="R3146" s="36" cm="1">
        <f t="array" ref="R3146">AVERAGE(IF(Table2[[#This Row],[Min_aerobic_1]:[Min_aerobic_2]]="NA",0,Table2[[#This Row],[Min_aerobic_1]:[Min_aerobic_2]]))</f>
        <v>8.4862045921773195E-6</v>
      </c>
    </row>
    <row r="3147" spans="1:18" x14ac:dyDescent="0.35">
      <c r="A3147" s="4" t="s">
        <v>9276</v>
      </c>
      <c r="B3147" s="4" t="s">
        <v>9277</v>
      </c>
      <c r="C3147" s="4" t="s">
        <v>9278</v>
      </c>
      <c r="D3147" s="6">
        <v>3.2730756240939899E-6</v>
      </c>
      <c r="E3147" s="6">
        <v>2.4835528541748099E-6</v>
      </c>
      <c r="F3147" s="6">
        <v>3.69998879642746E-6</v>
      </c>
      <c r="G3147" s="6">
        <v>3.46539984406174E-6</v>
      </c>
      <c r="H3147" s="6">
        <v>4.07014483105282E-6</v>
      </c>
      <c r="I3147" s="6">
        <v>4.0165883481668904E-6</v>
      </c>
      <c r="J3147" s="6">
        <v>4.4290652395761902E-6</v>
      </c>
      <c r="K3147" s="6">
        <v>4.4553259680817002E-6</v>
      </c>
      <c r="L3147" s="6">
        <v>5.1777723155322902E-6</v>
      </c>
      <c r="M3147" s="6">
        <v>4.9969627992065397E-6</v>
      </c>
      <c r="N3147" s="4" t="b">
        <f>_xlfn.XLOOKUP(Table2[[#This Row],[Protein]],Table3[name],Table3[subloc_assigned],"")&lt;&gt;""</f>
        <v>0</v>
      </c>
      <c r="O3147" s="6" t="str" cm="1">
        <f t="array" ref="O3147">IF(Table2[[#This Row],[modeled?]]," "&amp;_xlfn.TEXTJOIN(" ",FALSE,_xlfn._xlws.FILTER(Table3[subloc_assigned],Table3[name]=Table2[[#This Row],[Protein]],""))&amp;" ","")</f>
        <v/>
      </c>
      <c r="P3147" s="6" t="b">
        <f>OR(ISNUMBER(FIND(" m ",Table2[[#This Row],[loc?]])),ISNUMBER(FIND(" mm ",Table2[[#This Row],[loc?]])))</f>
        <v>0</v>
      </c>
      <c r="Q3147" s="6" t="b">
        <f>AND(OR(ISNUMBER(FIND(" m ",Table2[[#This Row],[loc?]])),ISNUMBER(FIND(" mm ",Table2[[#This Row],[loc?]]))),SUBSTITUTE(SUBSTITUTE(Table2[[#This Row],[loc?]]," m ","")," mm ","")="")</f>
        <v>0</v>
      </c>
      <c r="R3147" s="36" cm="1">
        <f t="array" ref="R3147">AVERAGE(IF(Table2[[#This Row],[Min_aerobic_1]:[Min_aerobic_2]]="NA",0,Table2[[#This Row],[Min_aerobic_1]:[Min_aerobic_2]]))</f>
        <v>2.8783142391344001E-6</v>
      </c>
    </row>
    <row r="3148" spans="1:18" x14ac:dyDescent="0.35">
      <c r="A3148" s="4" t="s">
        <v>9279</v>
      </c>
      <c r="B3148" s="4" t="s">
        <v>9280</v>
      </c>
      <c r="C3148" s="4" t="s">
        <v>9281</v>
      </c>
      <c r="D3148" s="6">
        <v>3.9977613192261502E-6</v>
      </c>
      <c r="E3148" s="6">
        <v>4.4027159969542396E-6</v>
      </c>
      <c r="F3148" s="6">
        <v>3.6210176872184702E-6</v>
      </c>
      <c r="G3148" s="6">
        <v>4.5338115916138701E-6</v>
      </c>
      <c r="H3148" s="4" t="s">
        <v>19</v>
      </c>
      <c r="I3148" s="4" t="s">
        <v>19</v>
      </c>
      <c r="J3148" s="4" t="s">
        <v>19</v>
      </c>
      <c r="K3148" s="4" t="s">
        <v>19</v>
      </c>
      <c r="L3148" s="4" t="s">
        <v>19</v>
      </c>
      <c r="M3148" s="4" t="s">
        <v>19</v>
      </c>
      <c r="N3148" s="4" t="b">
        <f>_xlfn.XLOOKUP(Table2[[#This Row],[Protein]],Table3[name],Table3[subloc_assigned],"")&lt;&gt;""</f>
        <v>0</v>
      </c>
      <c r="O3148" s="6" t="str" cm="1">
        <f t="array" ref="O3148">IF(Table2[[#This Row],[modeled?]]," "&amp;_xlfn.TEXTJOIN(" ",FALSE,_xlfn._xlws.FILTER(Table3[subloc_assigned],Table3[name]=Table2[[#This Row],[Protein]],""))&amp;" ","")</f>
        <v/>
      </c>
      <c r="P3148" s="6" t="b">
        <f>OR(ISNUMBER(FIND(" m ",Table2[[#This Row],[loc?]])),ISNUMBER(FIND(" mm ",Table2[[#This Row],[loc?]])))</f>
        <v>0</v>
      </c>
      <c r="Q3148" s="6" t="b">
        <f>AND(OR(ISNUMBER(FIND(" m ",Table2[[#This Row],[loc?]])),ISNUMBER(FIND(" mm ",Table2[[#This Row],[loc?]]))),SUBSTITUTE(SUBSTITUTE(Table2[[#This Row],[loc?]]," m ","")," mm ","")="")</f>
        <v>0</v>
      </c>
      <c r="R3148" s="36" cm="1">
        <f t="array" ref="R3148">AVERAGE(IF(Table2[[#This Row],[Min_aerobic_1]:[Min_aerobic_2]]="NA",0,Table2[[#This Row],[Min_aerobic_1]:[Min_aerobic_2]]))</f>
        <v>4.2002386580901949E-6</v>
      </c>
    </row>
    <row r="3149" spans="1:18" x14ac:dyDescent="0.35">
      <c r="A3149" s="4" t="s">
        <v>9282</v>
      </c>
      <c r="B3149" s="4" t="s">
        <v>9283</v>
      </c>
      <c r="C3149" s="4" t="s">
        <v>9284</v>
      </c>
      <c r="D3149" s="6">
        <v>1.6992892519854101E-7</v>
      </c>
      <c r="E3149" s="6">
        <v>1.5579682356034699E-7</v>
      </c>
      <c r="F3149" s="6">
        <v>1.8080859228976999E-7</v>
      </c>
      <c r="G3149" s="6">
        <v>2.02503541125704E-7</v>
      </c>
      <c r="H3149" s="6">
        <v>3.2320453266437798E-7</v>
      </c>
      <c r="I3149" s="6">
        <v>3.0313448703552097E-7</v>
      </c>
      <c r="J3149" s="6">
        <v>3.2952578969120402E-7</v>
      </c>
      <c r="K3149" s="6">
        <v>3.4599712573845201E-7</v>
      </c>
      <c r="L3149" s="6">
        <v>3.5206232358520199E-7</v>
      </c>
      <c r="M3149" s="6">
        <v>3.8084360411562599E-7</v>
      </c>
      <c r="N3149" s="4" t="b">
        <f>_xlfn.XLOOKUP(Table2[[#This Row],[Protein]],Table3[name],Table3[subloc_assigned],"")&lt;&gt;""</f>
        <v>0</v>
      </c>
      <c r="O3149" s="6" t="str" cm="1">
        <f t="array" ref="O3149">IF(Table2[[#This Row],[modeled?]]," "&amp;_xlfn.TEXTJOIN(" ",FALSE,_xlfn._xlws.FILTER(Table3[subloc_assigned],Table3[name]=Table2[[#This Row],[Protein]],""))&amp;" ","")</f>
        <v/>
      </c>
      <c r="P3149" s="6" t="b">
        <f>OR(ISNUMBER(FIND(" m ",Table2[[#This Row],[loc?]])),ISNUMBER(FIND(" mm ",Table2[[#This Row],[loc?]])))</f>
        <v>0</v>
      </c>
      <c r="Q3149" s="6" t="b">
        <f>AND(OR(ISNUMBER(FIND(" m ",Table2[[#This Row],[loc?]])),ISNUMBER(FIND(" mm ",Table2[[#This Row],[loc?]]))),SUBSTITUTE(SUBSTITUTE(Table2[[#This Row],[loc?]]," m ","")," mm ","")="")</f>
        <v>0</v>
      </c>
      <c r="R3149" s="36" cm="1">
        <f t="array" ref="R3149">AVERAGE(IF(Table2[[#This Row],[Min_aerobic_1]:[Min_aerobic_2]]="NA",0,Table2[[#This Row],[Min_aerobic_1]:[Min_aerobic_2]]))</f>
        <v>1.6286287437944399E-7</v>
      </c>
    </row>
    <row r="3150" spans="1:18" x14ac:dyDescent="0.35">
      <c r="A3150" s="4" t="s">
        <v>9285</v>
      </c>
      <c r="B3150" s="4" t="s">
        <v>9286</v>
      </c>
      <c r="C3150" s="4" t="s">
        <v>9287</v>
      </c>
      <c r="D3150" s="6">
        <v>3.7929259170089302E-5</v>
      </c>
      <c r="E3150" s="6">
        <v>4.7333713546468997E-5</v>
      </c>
      <c r="F3150" s="6">
        <v>4.2344553919939701E-5</v>
      </c>
      <c r="G3150" s="6">
        <v>4.5424278538407899E-5</v>
      </c>
      <c r="H3150" s="6">
        <v>5.9842620266500902E-5</v>
      </c>
      <c r="I3150" s="6">
        <v>6.2399062153969495E-5</v>
      </c>
      <c r="J3150" s="6">
        <v>6.04776141690344E-5</v>
      </c>
      <c r="K3150" s="6">
        <v>7.0316718293343596E-5</v>
      </c>
      <c r="L3150" s="6">
        <v>7.42709402764029E-5</v>
      </c>
      <c r="M3150" s="6">
        <v>7.2201011736850894E-5</v>
      </c>
      <c r="N3150" s="4" t="b">
        <f>_xlfn.XLOOKUP(Table2[[#This Row],[Protein]],Table3[name],Table3[subloc_assigned],"")&lt;&gt;""</f>
        <v>0</v>
      </c>
      <c r="O3150" s="6" t="str" cm="1">
        <f t="array" ref="O3150">IF(Table2[[#This Row],[modeled?]]," "&amp;_xlfn.TEXTJOIN(" ",FALSE,_xlfn._xlws.FILTER(Table3[subloc_assigned],Table3[name]=Table2[[#This Row],[Protein]],""))&amp;" ","")</f>
        <v/>
      </c>
      <c r="P3150" s="6" t="b">
        <f>OR(ISNUMBER(FIND(" m ",Table2[[#This Row],[loc?]])),ISNUMBER(FIND(" mm ",Table2[[#This Row],[loc?]])))</f>
        <v>0</v>
      </c>
      <c r="Q3150" s="6" t="b">
        <f>AND(OR(ISNUMBER(FIND(" m ",Table2[[#This Row],[loc?]])),ISNUMBER(FIND(" mm ",Table2[[#This Row],[loc?]]))),SUBSTITUTE(SUBSTITUTE(Table2[[#This Row],[loc?]]," m ","")," mm ","")="")</f>
        <v>0</v>
      </c>
      <c r="R3150" s="36" cm="1">
        <f t="array" ref="R3150">AVERAGE(IF(Table2[[#This Row],[Min_aerobic_1]:[Min_aerobic_2]]="NA",0,Table2[[#This Row],[Min_aerobic_1]:[Min_aerobic_2]]))</f>
        <v>4.263148635827915E-5</v>
      </c>
    </row>
    <row r="3151" spans="1:18" x14ac:dyDescent="0.35">
      <c r="A3151" s="4" t="s">
        <v>9288</v>
      </c>
      <c r="B3151" s="4" t="s">
        <v>9289</v>
      </c>
      <c r="C3151" s="4" t="s">
        <v>9290</v>
      </c>
      <c r="D3151" s="6">
        <v>1.5135168832680101E-6</v>
      </c>
      <c r="E3151" s="6">
        <v>1.31799603010835E-6</v>
      </c>
      <c r="F3151" s="6">
        <v>1.4490968599246999E-6</v>
      </c>
      <c r="G3151" s="6">
        <v>1.4471733959048701E-6</v>
      </c>
      <c r="H3151" s="4" t="s">
        <v>19</v>
      </c>
      <c r="I3151" s="4" t="s">
        <v>19</v>
      </c>
      <c r="J3151" s="4" t="s">
        <v>19</v>
      </c>
      <c r="K3151" s="4" t="s">
        <v>19</v>
      </c>
      <c r="L3151" s="4" t="s">
        <v>19</v>
      </c>
      <c r="M3151" s="4" t="s">
        <v>19</v>
      </c>
      <c r="N3151" s="4" t="b">
        <f>_xlfn.XLOOKUP(Table2[[#This Row],[Protein]],Table3[name],Table3[subloc_assigned],"")&lt;&gt;""</f>
        <v>1</v>
      </c>
      <c r="O3151" s="6" t="str" cm="1">
        <f t="array" ref="O3151">IF(Table2[[#This Row],[modeled?]]," "&amp;_xlfn.TEXTJOIN(" ",FALSE,_xlfn._xlws.FILTER(Table3[subloc_assigned],Table3[name]=Table2[[#This Row],[Protein]],""))&amp;" ","")</f>
        <v xml:space="preserve"> en </v>
      </c>
      <c r="P3151" s="6" t="b">
        <f>OR(ISNUMBER(FIND(" m ",Table2[[#This Row],[loc?]])),ISNUMBER(FIND(" mm ",Table2[[#This Row],[loc?]])))</f>
        <v>0</v>
      </c>
      <c r="Q3151" s="6" t="b">
        <f>AND(OR(ISNUMBER(FIND(" m ",Table2[[#This Row],[loc?]])),ISNUMBER(FIND(" mm ",Table2[[#This Row],[loc?]]))),SUBSTITUTE(SUBSTITUTE(Table2[[#This Row],[loc?]]," m ","")," mm ","")="")</f>
        <v>0</v>
      </c>
      <c r="R3151" s="36" cm="1">
        <f t="array" ref="R3151">AVERAGE(IF(Table2[[#This Row],[Min_aerobic_1]:[Min_aerobic_2]]="NA",0,Table2[[#This Row],[Min_aerobic_1]:[Min_aerobic_2]]))</f>
        <v>1.41575645668818E-6</v>
      </c>
    </row>
    <row r="3152" spans="1:18" x14ac:dyDescent="0.35">
      <c r="A3152" s="4" t="s">
        <v>9291</v>
      </c>
      <c r="B3152" s="4" t="s">
        <v>9292</v>
      </c>
      <c r="C3152" s="4" t="s">
        <v>9292</v>
      </c>
      <c r="D3152" s="4" t="s">
        <v>19</v>
      </c>
      <c r="E3152" s="4" t="s">
        <v>19</v>
      </c>
      <c r="F3152" s="4" t="s">
        <v>19</v>
      </c>
      <c r="G3152" s="4" t="s">
        <v>19</v>
      </c>
      <c r="H3152" s="6">
        <v>1.7263288968728799E-7</v>
      </c>
      <c r="I3152" s="6">
        <v>1.5676486742545201E-7</v>
      </c>
      <c r="J3152" s="6">
        <v>1.5404560464107201E-7</v>
      </c>
      <c r="K3152" s="6">
        <v>1.81806197641756E-7</v>
      </c>
      <c r="L3152" s="6">
        <v>2.15659774040654E-7</v>
      </c>
      <c r="M3152" s="6">
        <v>1.9508663011305599E-7</v>
      </c>
      <c r="N3152" s="4" t="b">
        <f>_xlfn.XLOOKUP(Table2[[#This Row],[Protein]],Table3[name],Table3[subloc_assigned],"")&lt;&gt;""</f>
        <v>0</v>
      </c>
      <c r="O3152" s="6" t="str" cm="1">
        <f t="array" ref="O3152">IF(Table2[[#This Row],[modeled?]]," "&amp;_xlfn.TEXTJOIN(" ",FALSE,_xlfn._xlws.FILTER(Table3[subloc_assigned],Table3[name]=Table2[[#This Row],[Protein]],""))&amp;" ","")</f>
        <v/>
      </c>
      <c r="P3152" s="6" t="b">
        <f>OR(ISNUMBER(FIND(" m ",Table2[[#This Row],[loc?]])),ISNUMBER(FIND(" mm ",Table2[[#This Row],[loc?]])))</f>
        <v>0</v>
      </c>
      <c r="Q3152" s="6" t="b">
        <f>AND(OR(ISNUMBER(FIND(" m ",Table2[[#This Row],[loc?]])),ISNUMBER(FIND(" mm ",Table2[[#This Row],[loc?]]))),SUBSTITUTE(SUBSTITUTE(Table2[[#This Row],[loc?]]," m ","")," mm ","")="")</f>
        <v>0</v>
      </c>
      <c r="R3152" s="36" cm="1">
        <f t="array" ref="R3152">AVERAGE(IF(Table2[[#This Row],[Min_aerobic_1]:[Min_aerobic_2]]="NA",0,Table2[[#This Row],[Min_aerobic_1]:[Min_aerobic_2]]))</f>
        <v>0</v>
      </c>
    </row>
    <row r="3153" spans="1:18" x14ac:dyDescent="0.35">
      <c r="A3153" s="4" t="s">
        <v>9293</v>
      </c>
      <c r="B3153" s="4" t="s">
        <v>9294</v>
      </c>
      <c r="C3153" s="4" t="s">
        <v>9295</v>
      </c>
      <c r="D3153" s="6">
        <v>2.18567668076552E-5</v>
      </c>
      <c r="E3153" s="6">
        <v>1.9931892895441601E-5</v>
      </c>
      <c r="F3153" s="6">
        <v>2.2838471342992801E-5</v>
      </c>
      <c r="G3153" s="6">
        <v>2.3054865630052999E-5</v>
      </c>
      <c r="H3153" s="6">
        <v>2.1461896167694801E-5</v>
      </c>
      <c r="I3153" s="6">
        <v>2.2527437849967102E-5</v>
      </c>
      <c r="J3153" s="6">
        <v>2.2722487926107999E-5</v>
      </c>
      <c r="K3153" s="6">
        <v>2.40579749486955E-5</v>
      </c>
      <c r="L3153" s="6">
        <v>2.4336835890320799E-5</v>
      </c>
      <c r="M3153" s="6">
        <v>2.4461943949667399E-5</v>
      </c>
      <c r="N3153" s="4" t="b">
        <f>_xlfn.XLOOKUP(Table2[[#This Row],[Protein]],Table3[name],Table3[subloc_assigned],"")&lt;&gt;""</f>
        <v>0</v>
      </c>
      <c r="O3153" s="6" t="str" cm="1">
        <f t="array" ref="O3153">IF(Table2[[#This Row],[modeled?]]," "&amp;_xlfn.TEXTJOIN(" ",FALSE,_xlfn._xlws.FILTER(Table3[subloc_assigned],Table3[name]=Table2[[#This Row],[Protein]],""))&amp;" ","")</f>
        <v/>
      </c>
      <c r="P3153" s="6" t="b">
        <f>OR(ISNUMBER(FIND(" m ",Table2[[#This Row],[loc?]])),ISNUMBER(FIND(" mm ",Table2[[#This Row],[loc?]])))</f>
        <v>0</v>
      </c>
      <c r="Q3153" s="6" t="b">
        <f>AND(OR(ISNUMBER(FIND(" m ",Table2[[#This Row],[loc?]])),ISNUMBER(FIND(" mm ",Table2[[#This Row],[loc?]]))),SUBSTITUTE(SUBSTITUTE(Table2[[#This Row],[loc?]]," m ","")," mm ","")="")</f>
        <v>0</v>
      </c>
      <c r="R3153" s="36" cm="1">
        <f t="array" ref="R3153">AVERAGE(IF(Table2[[#This Row],[Min_aerobic_1]:[Min_aerobic_2]]="NA",0,Table2[[#This Row],[Min_aerobic_1]:[Min_aerobic_2]]))</f>
        <v>2.0894329851548399E-5</v>
      </c>
    </row>
    <row r="3154" spans="1:18" x14ac:dyDescent="0.35">
      <c r="A3154" s="4" t="s">
        <v>9296</v>
      </c>
      <c r="B3154" s="4" t="s">
        <v>9297</v>
      </c>
      <c r="C3154" s="4" t="s">
        <v>9298</v>
      </c>
      <c r="D3154" s="6">
        <v>8.9633673919735704E-5</v>
      </c>
      <c r="E3154" s="6">
        <v>8.0663293116648395E-5</v>
      </c>
      <c r="F3154" s="4">
        <v>1.00500339247727E-4</v>
      </c>
      <c r="G3154" s="4">
        <v>1.03408822806927E-4</v>
      </c>
      <c r="H3154" s="6">
        <v>7.6174368094875198E-5</v>
      </c>
      <c r="I3154" s="6">
        <v>7.9217589730042005E-5</v>
      </c>
      <c r="J3154" s="6">
        <v>7.8473829530357794E-5</v>
      </c>
      <c r="K3154" s="6">
        <v>8.5909454752646801E-5</v>
      </c>
      <c r="L3154" s="6">
        <v>9.10144817611837E-5</v>
      </c>
      <c r="M3154" s="6">
        <v>9.2320990474237794E-5</v>
      </c>
      <c r="N3154" s="4" t="b">
        <f>_xlfn.XLOOKUP(Table2[[#This Row],[Protein]],Table3[name],Table3[subloc_assigned],"")&lt;&gt;""</f>
        <v>1</v>
      </c>
      <c r="O3154" s="6" t="str" cm="1">
        <f t="array" ref="O3154">IF(Table2[[#This Row],[modeled?]]," "&amp;_xlfn.TEXTJOIN(" ",FALSE,_xlfn._xlws.FILTER(Table3[subloc_assigned],Table3[name]=Table2[[#This Row],[Protein]],""))&amp;" ","")</f>
        <v xml:space="preserve"> c </v>
      </c>
      <c r="P3154" s="6" t="b">
        <f>OR(ISNUMBER(FIND(" m ",Table2[[#This Row],[loc?]])),ISNUMBER(FIND(" mm ",Table2[[#This Row],[loc?]])))</f>
        <v>0</v>
      </c>
      <c r="Q3154" s="6" t="b">
        <f>AND(OR(ISNUMBER(FIND(" m ",Table2[[#This Row],[loc?]])),ISNUMBER(FIND(" mm ",Table2[[#This Row],[loc?]]))),SUBSTITUTE(SUBSTITUTE(Table2[[#This Row],[loc?]]," m ","")," mm ","")="")</f>
        <v>0</v>
      </c>
      <c r="R3154" s="36" cm="1">
        <f t="array" ref="R3154">AVERAGE(IF(Table2[[#This Row],[Min_aerobic_1]:[Min_aerobic_2]]="NA",0,Table2[[#This Row],[Min_aerobic_1]:[Min_aerobic_2]]))</f>
        <v>8.5148483518192043E-5</v>
      </c>
    </row>
    <row r="3155" spans="1:18" x14ac:dyDescent="0.35">
      <c r="A3155" s="4" t="s">
        <v>9299</v>
      </c>
      <c r="B3155" s="4" t="s">
        <v>9300</v>
      </c>
      <c r="C3155" s="4" t="s">
        <v>9301</v>
      </c>
      <c r="D3155" s="6">
        <v>7.9617318489634602E-5</v>
      </c>
      <c r="E3155" s="6">
        <v>6.8824066860977899E-5</v>
      </c>
      <c r="F3155" s="4">
        <v>1.03533542546961E-4</v>
      </c>
      <c r="G3155" s="4">
        <v>1.06814555620844E-4</v>
      </c>
      <c r="H3155" s="6">
        <v>2.8703410608397401E-5</v>
      </c>
      <c r="I3155" s="6">
        <v>2.83916153375914E-5</v>
      </c>
      <c r="J3155" s="6">
        <v>2.9151510595713499E-5</v>
      </c>
      <c r="K3155" s="6">
        <v>3.5458416945001303E-5</v>
      </c>
      <c r="L3155" s="6">
        <v>3.8105781412759303E-5</v>
      </c>
      <c r="M3155" s="6">
        <v>3.8351425355283601E-5</v>
      </c>
      <c r="N3155" s="4" t="b">
        <f>_xlfn.XLOOKUP(Table2[[#This Row],[Protein]],Table3[name],Table3[subloc_assigned],"")&lt;&gt;""</f>
        <v>0</v>
      </c>
      <c r="O3155" s="6" t="str" cm="1">
        <f t="array" ref="O3155">IF(Table2[[#This Row],[modeled?]]," "&amp;_xlfn.TEXTJOIN(" ",FALSE,_xlfn._xlws.FILTER(Table3[subloc_assigned],Table3[name]=Table2[[#This Row],[Protein]],""))&amp;" ","")</f>
        <v/>
      </c>
      <c r="P3155" s="6" t="b">
        <f>OR(ISNUMBER(FIND(" m ",Table2[[#This Row],[loc?]])),ISNUMBER(FIND(" mm ",Table2[[#This Row],[loc?]])))</f>
        <v>0</v>
      </c>
      <c r="Q3155" s="6" t="b">
        <f>AND(OR(ISNUMBER(FIND(" m ",Table2[[#This Row],[loc?]])),ISNUMBER(FIND(" mm ",Table2[[#This Row],[loc?]]))),SUBSTITUTE(SUBSTITUTE(Table2[[#This Row],[loc?]]," m ","")," mm ","")="")</f>
        <v>0</v>
      </c>
      <c r="R3155" s="36" cm="1">
        <f t="array" ref="R3155">AVERAGE(IF(Table2[[#This Row],[Min_aerobic_1]:[Min_aerobic_2]]="NA",0,Table2[[#This Row],[Min_aerobic_1]:[Min_aerobic_2]]))</f>
        <v>7.422069267530625E-5</v>
      </c>
    </row>
    <row r="3156" spans="1:18" x14ac:dyDescent="0.35">
      <c r="A3156" s="4" t="s">
        <v>9302</v>
      </c>
      <c r="B3156" s="4" t="s">
        <v>9303</v>
      </c>
      <c r="C3156" s="4" t="s">
        <v>9303</v>
      </c>
      <c r="D3156" s="6">
        <v>1.32099743063508E-5</v>
      </c>
      <c r="E3156" s="6">
        <v>1.20183981739084E-5</v>
      </c>
      <c r="F3156" s="6">
        <v>1.1467429846822901E-5</v>
      </c>
      <c r="G3156" s="6">
        <v>1.2225177770282201E-5</v>
      </c>
      <c r="H3156" s="6">
        <v>8.1195162540274793E-6</v>
      </c>
      <c r="I3156" s="6">
        <v>8.8065464438820106E-6</v>
      </c>
      <c r="J3156" s="6">
        <v>8.9549283483418197E-6</v>
      </c>
      <c r="K3156" s="6">
        <v>9.2564012516014599E-6</v>
      </c>
      <c r="L3156" s="6">
        <v>9.6439115742849207E-6</v>
      </c>
      <c r="M3156" s="6">
        <v>1.0554612735208699E-5</v>
      </c>
      <c r="N3156" s="4" t="b">
        <f>_xlfn.XLOOKUP(Table2[[#This Row],[Protein]],Table3[name],Table3[subloc_assigned],"")&lt;&gt;""</f>
        <v>1</v>
      </c>
      <c r="O3156" s="6" t="str" cm="1">
        <f t="array" ref="O3156">IF(Table2[[#This Row],[modeled?]]," "&amp;_xlfn.TEXTJOIN(" ",FALSE,_xlfn._xlws.FILTER(Table3[subloc_assigned],Table3[name]=Table2[[#This Row],[Protein]],""))&amp;" ","")</f>
        <v xml:space="preserve"> c </v>
      </c>
      <c r="P3156" s="6" t="b">
        <f>OR(ISNUMBER(FIND(" m ",Table2[[#This Row],[loc?]])),ISNUMBER(FIND(" mm ",Table2[[#This Row],[loc?]])))</f>
        <v>0</v>
      </c>
      <c r="Q3156" s="6" t="b">
        <f>AND(OR(ISNUMBER(FIND(" m ",Table2[[#This Row],[loc?]])),ISNUMBER(FIND(" mm ",Table2[[#This Row],[loc?]]))),SUBSTITUTE(SUBSTITUTE(Table2[[#This Row],[loc?]]," m ","")," mm ","")="")</f>
        <v>0</v>
      </c>
      <c r="R3156" s="36" cm="1">
        <f t="array" ref="R3156">AVERAGE(IF(Table2[[#This Row],[Min_aerobic_1]:[Min_aerobic_2]]="NA",0,Table2[[#This Row],[Min_aerobic_1]:[Min_aerobic_2]]))</f>
        <v>1.2614186240129599E-5</v>
      </c>
    </row>
    <row r="3157" spans="1:18" x14ac:dyDescent="0.35">
      <c r="A3157" s="4" t="s">
        <v>9304</v>
      </c>
      <c r="B3157" s="4" t="s">
        <v>9305</v>
      </c>
      <c r="C3157" s="4" t="s">
        <v>9306</v>
      </c>
      <c r="D3157" s="4" t="s">
        <v>19</v>
      </c>
      <c r="E3157" s="4" t="s">
        <v>19</v>
      </c>
      <c r="F3157" s="4" t="s">
        <v>19</v>
      </c>
      <c r="G3157" s="4" t="s">
        <v>19</v>
      </c>
      <c r="H3157" s="6">
        <v>2.3760758190830001E-5</v>
      </c>
      <c r="I3157" s="6">
        <v>2.80260877759601E-5</v>
      </c>
      <c r="J3157" s="6">
        <v>2.5063600070624399E-5</v>
      </c>
      <c r="K3157" s="6">
        <v>2.4804328373853901E-5</v>
      </c>
      <c r="L3157" s="6">
        <v>2.9128710329276501E-5</v>
      </c>
      <c r="M3157" s="6">
        <v>2.87270076260803E-5</v>
      </c>
      <c r="N3157" s="4" t="b">
        <f>_xlfn.XLOOKUP(Table2[[#This Row],[Protein]],Table3[name],Table3[subloc_assigned],"")&lt;&gt;""</f>
        <v>1</v>
      </c>
      <c r="O3157" s="6" t="str" cm="1">
        <f t="array" ref="O3157">IF(Table2[[#This Row],[modeled?]]," "&amp;_xlfn.TEXTJOIN(" ",FALSE,_xlfn._xlws.FILTER(Table3[subloc_assigned],Table3[name]=Table2[[#This Row],[Protein]],""))&amp;" ","")</f>
        <v xml:space="preserve"> x </v>
      </c>
      <c r="P3157" s="6" t="b">
        <f>OR(ISNUMBER(FIND(" m ",Table2[[#This Row],[loc?]])),ISNUMBER(FIND(" mm ",Table2[[#This Row],[loc?]])))</f>
        <v>0</v>
      </c>
      <c r="Q3157" s="6" t="b">
        <f>AND(OR(ISNUMBER(FIND(" m ",Table2[[#This Row],[loc?]])),ISNUMBER(FIND(" mm ",Table2[[#This Row],[loc?]]))),SUBSTITUTE(SUBSTITUTE(Table2[[#This Row],[loc?]]," m ","")," mm ","")="")</f>
        <v>0</v>
      </c>
      <c r="R3157" s="36" cm="1">
        <f t="array" ref="R3157">AVERAGE(IF(Table2[[#This Row],[Min_aerobic_1]:[Min_aerobic_2]]="NA",0,Table2[[#This Row],[Min_aerobic_1]:[Min_aerobic_2]]))</f>
        <v>0</v>
      </c>
    </row>
    <row r="3158" spans="1:18" x14ac:dyDescent="0.35">
      <c r="A3158" s="4" t="s">
        <v>9307</v>
      </c>
      <c r="B3158" s="4" t="s">
        <v>9308</v>
      </c>
      <c r="C3158" s="4" t="s">
        <v>9309</v>
      </c>
      <c r="D3158" s="6">
        <v>1.19935768454322E-5</v>
      </c>
      <c r="E3158" s="6">
        <v>1.13753650873076E-5</v>
      </c>
      <c r="F3158" s="6">
        <v>1.37311249206276E-5</v>
      </c>
      <c r="G3158" s="6">
        <v>1.5780698239792199E-5</v>
      </c>
      <c r="H3158" s="6">
        <v>3.0340727404712999E-5</v>
      </c>
      <c r="I3158" s="6">
        <v>2.8869917524197601E-5</v>
      </c>
      <c r="J3158" s="6">
        <v>3.21952000279735E-5</v>
      </c>
      <c r="K3158" s="6">
        <v>3.1350863043933299E-5</v>
      </c>
      <c r="L3158" s="6">
        <v>3.2538870422090699E-5</v>
      </c>
      <c r="M3158" s="6">
        <v>3.2098962156639202E-5</v>
      </c>
      <c r="N3158" s="4" t="b">
        <f>_xlfn.XLOOKUP(Table2[[#This Row],[Protein]],Table3[name],Table3[subloc_assigned],"")&lt;&gt;""</f>
        <v>0</v>
      </c>
      <c r="O3158" s="6" t="str" cm="1">
        <f t="array" ref="O3158">IF(Table2[[#This Row],[modeled?]]," "&amp;_xlfn.TEXTJOIN(" ",FALSE,_xlfn._xlws.FILTER(Table3[subloc_assigned],Table3[name]=Table2[[#This Row],[Protein]],""))&amp;" ","")</f>
        <v/>
      </c>
      <c r="P3158" s="6" t="b">
        <f>OR(ISNUMBER(FIND(" m ",Table2[[#This Row],[loc?]])),ISNUMBER(FIND(" mm ",Table2[[#This Row],[loc?]])))</f>
        <v>0</v>
      </c>
      <c r="Q3158" s="6" t="b">
        <f>AND(OR(ISNUMBER(FIND(" m ",Table2[[#This Row],[loc?]])),ISNUMBER(FIND(" mm ",Table2[[#This Row],[loc?]]))),SUBSTITUTE(SUBSTITUTE(Table2[[#This Row],[loc?]]," m ","")," mm ","")="")</f>
        <v>0</v>
      </c>
      <c r="R3158" s="36" cm="1">
        <f t="array" ref="R3158">AVERAGE(IF(Table2[[#This Row],[Min_aerobic_1]:[Min_aerobic_2]]="NA",0,Table2[[#This Row],[Min_aerobic_1]:[Min_aerobic_2]]))</f>
        <v>1.1684470966369899E-5</v>
      </c>
    </row>
    <row r="3159" spans="1:18" x14ac:dyDescent="0.35">
      <c r="A3159" s="4" t="s">
        <v>9310</v>
      </c>
      <c r="B3159" s="4" t="s">
        <v>9311</v>
      </c>
      <c r="C3159" s="4" t="s">
        <v>9312</v>
      </c>
      <c r="D3159" s="6">
        <v>4.8498383688875203E-5</v>
      </c>
      <c r="E3159" s="6">
        <v>4.3169477115788798E-5</v>
      </c>
      <c r="F3159" s="6">
        <v>6.4261255466845405E-5</v>
      </c>
      <c r="G3159" s="6">
        <v>6.2307866943454903E-5</v>
      </c>
      <c r="H3159" s="6">
        <v>2.8961349517961E-5</v>
      </c>
      <c r="I3159" s="6">
        <v>2.8343333001489399E-5</v>
      </c>
      <c r="J3159" s="6">
        <v>2.90716989424027E-5</v>
      </c>
      <c r="K3159" s="6">
        <v>3.6246896997395E-5</v>
      </c>
      <c r="L3159" s="6">
        <v>3.8268057967272997E-5</v>
      </c>
      <c r="M3159" s="6">
        <v>3.7901149790676297E-5</v>
      </c>
      <c r="N3159" s="4" t="b">
        <f>_xlfn.XLOOKUP(Table2[[#This Row],[Protein]],Table3[name],Table3[subloc_assigned],"")&lt;&gt;""</f>
        <v>0</v>
      </c>
      <c r="O3159" s="6" t="str" cm="1">
        <f t="array" ref="O3159">IF(Table2[[#This Row],[modeled?]]," "&amp;_xlfn.TEXTJOIN(" ",FALSE,_xlfn._xlws.FILTER(Table3[subloc_assigned],Table3[name]=Table2[[#This Row],[Protein]],""))&amp;" ","")</f>
        <v/>
      </c>
      <c r="P3159" s="6" t="b">
        <f>OR(ISNUMBER(FIND(" m ",Table2[[#This Row],[loc?]])),ISNUMBER(FIND(" mm ",Table2[[#This Row],[loc?]])))</f>
        <v>0</v>
      </c>
      <c r="Q3159" s="6" t="b">
        <f>AND(OR(ISNUMBER(FIND(" m ",Table2[[#This Row],[loc?]])),ISNUMBER(FIND(" mm ",Table2[[#This Row],[loc?]]))),SUBSTITUTE(SUBSTITUTE(Table2[[#This Row],[loc?]]," m ","")," mm ","")="")</f>
        <v>0</v>
      </c>
      <c r="R3159" s="36" cm="1">
        <f t="array" ref="R3159">AVERAGE(IF(Table2[[#This Row],[Min_aerobic_1]:[Min_aerobic_2]]="NA",0,Table2[[#This Row],[Min_aerobic_1]:[Min_aerobic_2]]))</f>
        <v>4.5833930402332001E-5</v>
      </c>
    </row>
    <row r="3160" spans="1:18" x14ac:dyDescent="0.35">
      <c r="A3160" s="4" t="s">
        <v>9313</v>
      </c>
      <c r="B3160" s="4" t="s">
        <v>9314</v>
      </c>
      <c r="C3160" s="4" t="s">
        <v>9315</v>
      </c>
      <c r="D3160" s="6">
        <v>4.1758893882227802E-5</v>
      </c>
      <c r="E3160" s="6">
        <v>4.1818951060212103E-5</v>
      </c>
      <c r="F3160" s="6">
        <v>4.8030411213584403E-5</v>
      </c>
      <c r="G3160" s="6">
        <v>4.8351467080183502E-5</v>
      </c>
      <c r="H3160" s="6">
        <v>2.47165441741351E-5</v>
      </c>
      <c r="I3160" s="6">
        <v>2.5165054063644499E-5</v>
      </c>
      <c r="J3160" s="6">
        <v>2.5436287221260402E-5</v>
      </c>
      <c r="K3160" s="6">
        <v>2.9721437771712099E-5</v>
      </c>
      <c r="L3160" s="6">
        <v>3.0686601696328799E-5</v>
      </c>
      <c r="M3160" s="6">
        <v>3.0902782636454399E-5</v>
      </c>
      <c r="N3160" s="4" t="b">
        <f>_xlfn.XLOOKUP(Table2[[#This Row],[Protein]],Table3[name],Table3[subloc_assigned],"")&lt;&gt;""</f>
        <v>0</v>
      </c>
      <c r="O3160" s="6" t="str" cm="1">
        <f t="array" ref="O3160">IF(Table2[[#This Row],[modeled?]]," "&amp;_xlfn.TEXTJOIN(" ",FALSE,_xlfn._xlws.FILTER(Table3[subloc_assigned],Table3[name]=Table2[[#This Row],[Protein]],""))&amp;" ","")</f>
        <v/>
      </c>
      <c r="P3160" s="6" t="b">
        <f>OR(ISNUMBER(FIND(" m ",Table2[[#This Row],[loc?]])),ISNUMBER(FIND(" mm ",Table2[[#This Row],[loc?]])))</f>
        <v>0</v>
      </c>
      <c r="Q3160" s="6" t="b">
        <f>AND(OR(ISNUMBER(FIND(" m ",Table2[[#This Row],[loc?]])),ISNUMBER(FIND(" mm ",Table2[[#This Row],[loc?]]))),SUBSTITUTE(SUBSTITUTE(Table2[[#This Row],[loc?]]," m ","")," mm ","")="")</f>
        <v>0</v>
      </c>
      <c r="R3160" s="36" cm="1">
        <f t="array" ref="R3160">AVERAGE(IF(Table2[[#This Row],[Min_aerobic_1]:[Min_aerobic_2]]="NA",0,Table2[[#This Row],[Min_aerobic_1]:[Min_aerobic_2]]))</f>
        <v>4.1788922471219949E-5</v>
      </c>
    </row>
    <row r="3161" spans="1:18" x14ac:dyDescent="0.35">
      <c r="A3161" s="4" t="s">
        <v>9316</v>
      </c>
      <c r="B3161" s="4" t="s">
        <v>9317</v>
      </c>
      <c r="C3161" s="4" t="s">
        <v>9318</v>
      </c>
      <c r="D3161" s="6">
        <v>3.5580818097929599E-6</v>
      </c>
      <c r="E3161" s="6">
        <v>4.1039979785214996E-6</v>
      </c>
      <c r="F3161" s="6">
        <v>4.4727002202363297E-6</v>
      </c>
      <c r="G3161" s="6">
        <v>4.6976784341935304E-6</v>
      </c>
      <c r="H3161" s="6">
        <v>5.6061858376856901E-6</v>
      </c>
      <c r="I3161" s="6">
        <v>5.6022223213263003E-6</v>
      </c>
      <c r="J3161" s="6">
        <v>5.91724720266323E-6</v>
      </c>
      <c r="K3161" s="6">
        <v>7.1100979221171504E-6</v>
      </c>
      <c r="L3161" s="6">
        <v>6.6971524781412197E-6</v>
      </c>
      <c r="M3161" s="6">
        <v>6.5556187376921801E-6</v>
      </c>
      <c r="N3161" s="4" t="b">
        <f>_xlfn.XLOOKUP(Table2[[#This Row],[Protein]],Table3[name],Table3[subloc_assigned],"")&lt;&gt;""</f>
        <v>0</v>
      </c>
      <c r="O3161" s="6" t="str" cm="1">
        <f t="array" ref="O3161">IF(Table2[[#This Row],[modeled?]]," "&amp;_xlfn.TEXTJOIN(" ",FALSE,_xlfn._xlws.FILTER(Table3[subloc_assigned],Table3[name]=Table2[[#This Row],[Protein]],""))&amp;" ","")</f>
        <v/>
      </c>
      <c r="P3161" s="6" t="b">
        <f>OR(ISNUMBER(FIND(" m ",Table2[[#This Row],[loc?]])),ISNUMBER(FIND(" mm ",Table2[[#This Row],[loc?]])))</f>
        <v>0</v>
      </c>
      <c r="Q3161" s="6" t="b">
        <f>AND(OR(ISNUMBER(FIND(" m ",Table2[[#This Row],[loc?]])),ISNUMBER(FIND(" mm ",Table2[[#This Row],[loc?]]))),SUBSTITUTE(SUBSTITUTE(Table2[[#This Row],[loc?]]," m ","")," mm ","")="")</f>
        <v>0</v>
      </c>
      <c r="R3161" s="36" cm="1">
        <f t="array" ref="R3161">AVERAGE(IF(Table2[[#This Row],[Min_aerobic_1]:[Min_aerobic_2]]="NA",0,Table2[[#This Row],[Min_aerobic_1]:[Min_aerobic_2]]))</f>
        <v>3.83103989415723E-6</v>
      </c>
    </row>
    <row r="3162" spans="1:18" x14ac:dyDescent="0.35">
      <c r="A3162" s="4" t="s">
        <v>9319</v>
      </c>
      <c r="B3162" s="4" t="s">
        <v>9320</v>
      </c>
      <c r="C3162" s="4" t="s">
        <v>9321</v>
      </c>
      <c r="D3162" s="6">
        <v>7.0272246740049803E-6</v>
      </c>
      <c r="E3162" s="6">
        <v>6.2398091058456602E-6</v>
      </c>
      <c r="F3162" s="6">
        <v>7.1159971626019497E-6</v>
      </c>
      <c r="G3162" s="6">
        <v>7.10578106850194E-6</v>
      </c>
      <c r="H3162" s="4" t="s">
        <v>19</v>
      </c>
      <c r="I3162" s="4" t="s">
        <v>19</v>
      </c>
      <c r="J3162" s="4" t="s">
        <v>19</v>
      </c>
      <c r="K3162" s="4" t="s">
        <v>19</v>
      </c>
      <c r="L3162" s="4" t="s">
        <v>19</v>
      </c>
      <c r="M3162" s="4" t="s">
        <v>19</v>
      </c>
      <c r="N3162" s="4" t="b">
        <f>_xlfn.XLOOKUP(Table2[[#This Row],[Protein]],Table3[name],Table3[subloc_assigned],"")&lt;&gt;""</f>
        <v>1</v>
      </c>
      <c r="O3162" s="6" t="str" cm="1">
        <f t="array" ref="O3162">IF(Table2[[#This Row],[modeled?]]," "&amp;_xlfn.TEXTJOIN(" ",FALSE,_xlfn._xlws.FILTER(Table3[subloc_assigned],Table3[name]=Table2[[#This Row],[Protein]],""))&amp;" ","")</f>
        <v xml:space="preserve"> mm </v>
      </c>
      <c r="P3162" s="6" t="b">
        <f>OR(ISNUMBER(FIND(" m ",Table2[[#This Row],[loc?]])),ISNUMBER(FIND(" mm ",Table2[[#This Row],[loc?]])))</f>
        <v>1</v>
      </c>
      <c r="Q3162" s="6" t="b">
        <f>AND(OR(ISNUMBER(FIND(" m ",Table2[[#This Row],[loc?]])),ISNUMBER(FIND(" mm ",Table2[[#This Row],[loc?]]))),SUBSTITUTE(SUBSTITUTE(Table2[[#This Row],[loc?]]," m ","")," mm ","")="")</f>
        <v>1</v>
      </c>
      <c r="R3162" s="36" cm="1">
        <f t="array" ref="R3162">AVERAGE(IF(Table2[[#This Row],[Min_aerobic_1]:[Min_aerobic_2]]="NA",0,Table2[[#This Row],[Min_aerobic_1]:[Min_aerobic_2]]))</f>
        <v>6.6335168899253207E-6</v>
      </c>
    </row>
    <row r="3163" spans="1:18" x14ac:dyDescent="0.35">
      <c r="A3163" s="4" t="s">
        <v>9322</v>
      </c>
      <c r="B3163" s="4" t="s">
        <v>9323</v>
      </c>
      <c r="C3163" s="4" t="s">
        <v>9324</v>
      </c>
      <c r="D3163" s="6">
        <v>6.19394563073053E-5</v>
      </c>
      <c r="E3163" s="6">
        <v>5.1015954874991297E-5</v>
      </c>
      <c r="F3163" s="6">
        <v>6.9443758747071593E-5</v>
      </c>
      <c r="G3163" s="6">
        <v>7.2340253713524299E-5</v>
      </c>
      <c r="H3163" s="6">
        <v>8.2178899817517302E-5</v>
      </c>
      <c r="I3163" s="6">
        <v>8.1836656600027299E-5</v>
      </c>
      <c r="J3163" s="6">
        <v>9.0407540157906498E-5</v>
      </c>
      <c r="K3163" s="6">
        <v>9.9221585101809794E-5</v>
      </c>
      <c r="L3163" s="4">
        <v>1.02268191795624E-4</v>
      </c>
      <c r="M3163" s="4">
        <v>1.03980997639144E-4</v>
      </c>
      <c r="N3163" s="4" t="b">
        <f>_xlfn.XLOOKUP(Table2[[#This Row],[Protein]],Table3[name],Table3[subloc_assigned],"")&lt;&gt;""</f>
        <v>0</v>
      </c>
      <c r="O3163" s="6" t="str" cm="1">
        <f t="array" ref="O3163">IF(Table2[[#This Row],[modeled?]]," "&amp;_xlfn.TEXTJOIN(" ",FALSE,_xlfn._xlws.FILTER(Table3[subloc_assigned],Table3[name]=Table2[[#This Row],[Protein]],""))&amp;" ","")</f>
        <v/>
      </c>
      <c r="P3163" s="6" t="b">
        <f>OR(ISNUMBER(FIND(" m ",Table2[[#This Row],[loc?]])),ISNUMBER(FIND(" mm ",Table2[[#This Row],[loc?]])))</f>
        <v>0</v>
      </c>
      <c r="Q3163" s="6" t="b">
        <f>AND(OR(ISNUMBER(FIND(" m ",Table2[[#This Row],[loc?]])),ISNUMBER(FIND(" mm ",Table2[[#This Row],[loc?]]))),SUBSTITUTE(SUBSTITUTE(Table2[[#This Row],[loc?]]," m ","")," mm ","")="")</f>
        <v>0</v>
      </c>
      <c r="R3163" s="36" cm="1">
        <f t="array" ref="R3163">AVERAGE(IF(Table2[[#This Row],[Min_aerobic_1]:[Min_aerobic_2]]="NA",0,Table2[[#This Row],[Min_aerobic_1]:[Min_aerobic_2]]))</f>
        <v>5.6477705591148302E-5</v>
      </c>
    </row>
    <row r="3164" spans="1:18" x14ac:dyDescent="0.35">
      <c r="A3164" s="4" t="s">
        <v>9325</v>
      </c>
      <c r="B3164" s="4" t="s">
        <v>9326</v>
      </c>
      <c r="C3164" s="4" t="s">
        <v>9327</v>
      </c>
      <c r="D3164" s="6">
        <v>2.25248813405958E-5</v>
      </c>
      <c r="E3164" s="6">
        <v>1.7316274862684701E-5</v>
      </c>
      <c r="F3164" s="6">
        <v>2.65073165447711E-5</v>
      </c>
      <c r="G3164" s="6">
        <v>2.6540943994239999E-5</v>
      </c>
      <c r="H3164" s="6">
        <v>1.64238194546614E-5</v>
      </c>
      <c r="I3164" s="6">
        <v>1.7378066771965698E-5</v>
      </c>
      <c r="J3164" s="6">
        <v>1.7645997533831699E-5</v>
      </c>
      <c r="K3164" s="6">
        <v>1.9615663517958301E-5</v>
      </c>
      <c r="L3164" s="6">
        <v>2.1318993724796099E-5</v>
      </c>
      <c r="M3164" s="6">
        <v>2.01794155545477E-5</v>
      </c>
      <c r="N3164" s="4" t="b">
        <f>_xlfn.XLOOKUP(Table2[[#This Row],[Protein]],Table3[name],Table3[subloc_assigned],"")&lt;&gt;""</f>
        <v>0</v>
      </c>
      <c r="O3164" s="6" t="str" cm="1">
        <f t="array" ref="O3164">IF(Table2[[#This Row],[modeled?]]," "&amp;_xlfn.TEXTJOIN(" ",FALSE,_xlfn._xlws.FILTER(Table3[subloc_assigned],Table3[name]=Table2[[#This Row],[Protein]],""))&amp;" ","")</f>
        <v/>
      </c>
      <c r="P3164" s="6" t="b">
        <f>OR(ISNUMBER(FIND(" m ",Table2[[#This Row],[loc?]])),ISNUMBER(FIND(" mm ",Table2[[#This Row],[loc?]])))</f>
        <v>0</v>
      </c>
      <c r="Q3164" s="6" t="b">
        <f>AND(OR(ISNUMBER(FIND(" m ",Table2[[#This Row],[loc?]])),ISNUMBER(FIND(" mm ",Table2[[#This Row],[loc?]]))),SUBSTITUTE(SUBSTITUTE(Table2[[#This Row],[loc?]]," m ","")," mm ","")="")</f>
        <v>0</v>
      </c>
      <c r="R3164" s="36" cm="1">
        <f t="array" ref="R3164">AVERAGE(IF(Table2[[#This Row],[Min_aerobic_1]:[Min_aerobic_2]]="NA",0,Table2[[#This Row],[Min_aerobic_1]:[Min_aerobic_2]]))</f>
        <v>1.9920578101640251E-5</v>
      </c>
    </row>
    <row r="3165" spans="1:18" x14ac:dyDescent="0.35">
      <c r="A3165" s="4" t="s">
        <v>9328</v>
      </c>
      <c r="B3165" s="4" t="s">
        <v>9329</v>
      </c>
      <c r="C3165" s="4" t="s">
        <v>9329</v>
      </c>
      <c r="D3165" s="6">
        <v>3.7675768035887798E-5</v>
      </c>
      <c r="E3165" s="6">
        <v>4.4406310323874502E-5</v>
      </c>
      <c r="F3165" s="6">
        <v>5.2042127023557302E-5</v>
      </c>
      <c r="G3165" s="6">
        <v>5.3055365285654798E-5</v>
      </c>
      <c r="H3165" s="6">
        <v>3.82205131952035E-5</v>
      </c>
      <c r="I3165" s="6">
        <v>3.6999564123856897E-5</v>
      </c>
      <c r="J3165" s="6">
        <v>3.8020586931275702E-5</v>
      </c>
      <c r="K3165" s="6">
        <v>4.7802144858414598E-5</v>
      </c>
      <c r="L3165" s="6">
        <v>5.0365670204141502E-5</v>
      </c>
      <c r="M3165" s="6">
        <v>4.9316436730817702E-5</v>
      </c>
      <c r="N3165" s="4" t="b">
        <f>_xlfn.XLOOKUP(Table2[[#This Row],[Protein]],Table3[name],Table3[subloc_assigned],"")&lt;&gt;""</f>
        <v>0</v>
      </c>
      <c r="O3165" s="6" t="str" cm="1">
        <f t="array" ref="O3165">IF(Table2[[#This Row],[modeled?]]," "&amp;_xlfn.TEXTJOIN(" ",FALSE,_xlfn._xlws.FILTER(Table3[subloc_assigned],Table3[name]=Table2[[#This Row],[Protein]],""))&amp;" ","")</f>
        <v/>
      </c>
      <c r="P3165" s="6" t="b">
        <f>OR(ISNUMBER(FIND(" m ",Table2[[#This Row],[loc?]])),ISNUMBER(FIND(" mm ",Table2[[#This Row],[loc?]])))</f>
        <v>0</v>
      </c>
      <c r="Q3165" s="6" t="b">
        <f>AND(OR(ISNUMBER(FIND(" m ",Table2[[#This Row],[loc?]])),ISNUMBER(FIND(" mm ",Table2[[#This Row],[loc?]]))),SUBSTITUTE(SUBSTITUTE(Table2[[#This Row],[loc?]]," m ","")," mm ","")="")</f>
        <v>0</v>
      </c>
      <c r="R3165" s="36" cm="1">
        <f t="array" ref="R3165">AVERAGE(IF(Table2[[#This Row],[Min_aerobic_1]:[Min_aerobic_2]]="NA",0,Table2[[#This Row],[Min_aerobic_1]:[Min_aerobic_2]]))</f>
        <v>4.104103917988115E-5</v>
      </c>
    </row>
    <row r="3166" spans="1:18" x14ac:dyDescent="0.35">
      <c r="A3166" s="4" t="s">
        <v>9330</v>
      </c>
      <c r="B3166" s="4" t="s">
        <v>9331</v>
      </c>
      <c r="C3166" s="4" t="s">
        <v>9332</v>
      </c>
      <c r="D3166" s="6">
        <v>7.3044082641652699E-6</v>
      </c>
      <c r="E3166" s="6">
        <v>7.2071658788141599E-6</v>
      </c>
      <c r="F3166" s="6">
        <v>8.4092800864451498E-6</v>
      </c>
      <c r="G3166" s="6">
        <v>8.9519706621781993E-6</v>
      </c>
      <c r="H3166" s="6">
        <v>8.1907990677869492E-6</v>
      </c>
      <c r="I3166" s="6">
        <v>7.2161963672141203E-6</v>
      </c>
      <c r="J3166" s="6">
        <v>9.2092406706410203E-6</v>
      </c>
      <c r="K3166" s="6">
        <v>6.61608260662247E-6</v>
      </c>
      <c r="L3166" s="6">
        <v>8.0962754122157199E-6</v>
      </c>
      <c r="M3166" s="6">
        <v>8.1250884480497496E-6</v>
      </c>
      <c r="N3166" s="4" t="b">
        <f>_xlfn.XLOOKUP(Table2[[#This Row],[Protein]],Table3[name],Table3[subloc_assigned],"")&lt;&gt;""</f>
        <v>0</v>
      </c>
      <c r="O3166" s="6" t="str" cm="1">
        <f t="array" ref="O3166">IF(Table2[[#This Row],[modeled?]]," "&amp;_xlfn.TEXTJOIN(" ",FALSE,_xlfn._xlws.FILTER(Table3[subloc_assigned],Table3[name]=Table2[[#This Row],[Protein]],""))&amp;" ","")</f>
        <v/>
      </c>
      <c r="P3166" s="6" t="b">
        <f>OR(ISNUMBER(FIND(" m ",Table2[[#This Row],[loc?]])),ISNUMBER(FIND(" mm ",Table2[[#This Row],[loc?]])))</f>
        <v>0</v>
      </c>
      <c r="Q3166" s="6" t="b">
        <f>AND(OR(ISNUMBER(FIND(" m ",Table2[[#This Row],[loc?]])),ISNUMBER(FIND(" mm ",Table2[[#This Row],[loc?]]))),SUBSTITUTE(SUBSTITUTE(Table2[[#This Row],[loc?]]," m ","")," mm ","")="")</f>
        <v>0</v>
      </c>
      <c r="R3166" s="36" cm="1">
        <f t="array" ref="R3166">AVERAGE(IF(Table2[[#This Row],[Min_aerobic_1]:[Min_aerobic_2]]="NA",0,Table2[[#This Row],[Min_aerobic_1]:[Min_aerobic_2]]))</f>
        <v>7.2557870714897149E-6</v>
      </c>
    </row>
    <row r="3167" spans="1:18" x14ac:dyDescent="0.35">
      <c r="A3167" s="4" t="s">
        <v>9333</v>
      </c>
      <c r="B3167" s="4" t="s">
        <v>9334</v>
      </c>
      <c r="C3167" s="4" t="s">
        <v>9335</v>
      </c>
      <c r="D3167" s="6">
        <v>2.0280011172264E-5</v>
      </c>
      <c r="E3167" s="6">
        <v>1.6676328468868601E-5</v>
      </c>
      <c r="F3167" s="6">
        <v>2.1743303715741401E-5</v>
      </c>
      <c r="G3167" s="6">
        <v>2.1507019149874201E-5</v>
      </c>
      <c r="H3167" s="6">
        <v>1.12607997595814E-5</v>
      </c>
      <c r="I3167" s="6">
        <v>1.0999738465057E-5</v>
      </c>
      <c r="J3167" s="6">
        <v>1.19305258318285E-5</v>
      </c>
      <c r="K3167" s="6">
        <v>1.15616724052051E-5</v>
      </c>
      <c r="L3167" s="6">
        <v>1.17278917293067E-5</v>
      </c>
      <c r="M3167" s="6">
        <v>1.19081670521047E-5</v>
      </c>
      <c r="N3167" s="4" t="b">
        <f>_xlfn.XLOOKUP(Table2[[#This Row],[Protein]],Table3[name],Table3[subloc_assigned],"")&lt;&gt;""</f>
        <v>0</v>
      </c>
      <c r="O3167" s="6" t="str" cm="1">
        <f t="array" ref="O3167">IF(Table2[[#This Row],[modeled?]]," "&amp;_xlfn.TEXTJOIN(" ",FALSE,_xlfn._xlws.FILTER(Table3[subloc_assigned],Table3[name]=Table2[[#This Row],[Protein]],""))&amp;" ","")</f>
        <v/>
      </c>
      <c r="P3167" s="6" t="b">
        <f>OR(ISNUMBER(FIND(" m ",Table2[[#This Row],[loc?]])),ISNUMBER(FIND(" mm ",Table2[[#This Row],[loc?]])))</f>
        <v>0</v>
      </c>
      <c r="Q3167" s="6" t="b">
        <f>AND(OR(ISNUMBER(FIND(" m ",Table2[[#This Row],[loc?]])),ISNUMBER(FIND(" mm ",Table2[[#This Row],[loc?]]))),SUBSTITUTE(SUBSTITUTE(Table2[[#This Row],[loc?]]," m ","")," mm ","")="")</f>
        <v>0</v>
      </c>
      <c r="R3167" s="36" cm="1">
        <f t="array" ref="R3167">AVERAGE(IF(Table2[[#This Row],[Min_aerobic_1]:[Min_aerobic_2]]="NA",0,Table2[[#This Row],[Min_aerobic_1]:[Min_aerobic_2]]))</f>
        <v>1.8478169820566302E-5</v>
      </c>
    </row>
    <row r="3168" spans="1:18" x14ac:dyDescent="0.35">
      <c r="A3168" s="4" t="s">
        <v>9336</v>
      </c>
      <c r="B3168" s="4" t="s">
        <v>9337</v>
      </c>
      <c r="C3168" s="4" t="s">
        <v>9338</v>
      </c>
      <c r="D3168" s="4" t="s">
        <v>19</v>
      </c>
      <c r="E3168" s="4" t="s">
        <v>19</v>
      </c>
      <c r="F3168" s="4" t="s">
        <v>19</v>
      </c>
      <c r="G3168" s="4" t="s">
        <v>19</v>
      </c>
      <c r="H3168" s="6">
        <v>8.2354502923099793E-8</v>
      </c>
      <c r="I3168" s="6">
        <v>8.0371346570129205E-8</v>
      </c>
      <c r="J3168" s="6">
        <v>8.5013227096331599E-8</v>
      </c>
      <c r="K3168" s="6">
        <v>8.2672739765820905E-8</v>
      </c>
      <c r="L3168" s="6">
        <v>9.7052308167514695E-8</v>
      </c>
      <c r="M3168" s="6">
        <v>9.2392976323164303E-8</v>
      </c>
      <c r="N3168" s="4" t="b">
        <f>_xlfn.XLOOKUP(Table2[[#This Row],[Protein]],Table3[name],Table3[subloc_assigned],"")&lt;&gt;""</f>
        <v>1</v>
      </c>
      <c r="O3168" s="6" t="str" cm="1">
        <f t="array" ref="O3168">IF(Table2[[#This Row],[modeled?]]," "&amp;_xlfn.TEXTJOIN(" ",FALSE,_xlfn._xlws.FILTER(Table3[subloc_assigned],Table3[name]=Table2[[#This Row],[Protein]],""))&amp;" ","")</f>
        <v xml:space="preserve"> c </v>
      </c>
      <c r="P3168" s="6" t="b">
        <f>OR(ISNUMBER(FIND(" m ",Table2[[#This Row],[loc?]])),ISNUMBER(FIND(" mm ",Table2[[#This Row],[loc?]])))</f>
        <v>0</v>
      </c>
      <c r="Q3168" s="6" t="b">
        <f>AND(OR(ISNUMBER(FIND(" m ",Table2[[#This Row],[loc?]])),ISNUMBER(FIND(" mm ",Table2[[#This Row],[loc?]]))),SUBSTITUTE(SUBSTITUTE(Table2[[#This Row],[loc?]]," m ","")," mm ","")="")</f>
        <v>0</v>
      </c>
      <c r="R3168" s="36" cm="1">
        <f t="array" ref="R3168">AVERAGE(IF(Table2[[#This Row],[Min_aerobic_1]:[Min_aerobic_2]]="NA",0,Table2[[#This Row],[Min_aerobic_1]:[Min_aerobic_2]]))</f>
        <v>0</v>
      </c>
    </row>
    <row r="3169" spans="1:18" x14ac:dyDescent="0.35">
      <c r="A3169" s="4" t="s">
        <v>9339</v>
      </c>
      <c r="B3169" s="4" t="s">
        <v>9340</v>
      </c>
      <c r="C3169" s="4" t="s">
        <v>9341</v>
      </c>
      <c r="D3169" s="6">
        <v>7.5950610216056797E-6</v>
      </c>
      <c r="E3169" s="6">
        <v>6.83104906222806E-6</v>
      </c>
      <c r="F3169" s="6">
        <v>8.7846115373716208E-6</v>
      </c>
      <c r="G3169" s="6">
        <v>8.8042029900712604E-6</v>
      </c>
      <c r="H3169" s="6">
        <v>7.0865949191587703E-6</v>
      </c>
      <c r="I3169" s="6">
        <v>6.8754487375433703E-6</v>
      </c>
      <c r="J3169" s="6">
        <v>7.5821003100390502E-6</v>
      </c>
      <c r="K3169" s="6">
        <v>7.5295499789557296E-6</v>
      </c>
      <c r="L3169" s="6">
        <v>7.8255341861855307E-6</v>
      </c>
      <c r="M3169" s="6">
        <v>7.9794259781550199E-6</v>
      </c>
      <c r="N3169" s="4" t="b">
        <f>_xlfn.XLOOKUP(Table2[[#This Row],[Protein]],Table3[name],Table3[subloc_assigned],"")&lt;&gt;""</f>
        <v>0</v>
      </c>
      <c r="O3169" s="6" t="str" cm="1">
        <f t="array" ref="O3169">IF(Table2[[#This Row],[modeled?]]," "&amp;_xlfn.TEXTJOIN(" ",FALSE,_xlfn._xlws.FILTER(Table3[subloc_assigned],Table3[name]=Table2[[#This Row],[Protein]],""))&amp;" ","")</f>
        <v/>
      </c>
      <c r="P3169" s="6" t="b">
        <f>OR(ISNUMBER(FIND(" m ",Table2[[#This Row],[loc?]])),ISNUMBER(FIND(" mm ",Table2[[#This Row],[loc?]])))</f>
        <v>0</v>
      </c>
      <c r="Q3169" s="6" t="b">
        <f>AND(OR(ISNUMBER(FIND(" m ",Table2[[#This Row],[loc?]])),ISNUMBER(FIND(" mm ",Table2[[#This Row],[loc?]]))),SUBSTITUTE(SUBSTITUTE(Table2[[#This Row],[loc?]]," m ","")," mm ","")="")</f>
        <v>0</v>
      </c>
      <c r="R3169" s="36" cm="1">
        <f t="array" ref="R3169">AVERAGE(IF(Table2[[#This Row],[Min_aerobic_1]:[Min_aerobic_2]]="NA",0,Table2[[#This Row],[Min_aerobic_1]:[Min_aerobic_2]]))</f>
        <v>7.2130550419168694E-6</v>
      </c>
    </row>
    <row r="3170" spans="1:18" x14ac:dyDescent="0.35">
      <c r="A3170" s="4" t="s">
        <v>9342</v>
      </c>
      <c r="B3170" s="4" t="s">
        <v>9343</v>
      </c>
      <c r="C3170" s="4" t="s">
        <v>9344</v>
      </c>
      <c r="D3170" s="6">
        <v>4.0731528989082796E-6</v>
      </c>
      <c r="E3170" s="6">
        <v>4.6556473322626896E-6</v>
      </c>
      <c r="F3170" s="6">
        <v>4.8245964473092397E-6</v>
      </c>
      <c r="G3170" s="6">
        <v>4.6935929436391302E-6</v>
      </c>
      <c r="H3170" s="6">
        <v>2.3217298145982099E-6</v>
      </c>
      <c r="I3170" s="6">
        <v>2.3259148504896798E-6</v>
      </c>
      <c r="J3170" s="6">
        <v>2.5809686188775399E-6</v>
      </c>
      <c r="K3170" s="6">
        <v>2.48251645759568E-6</v>
      </c>
      <c r="L3170" s="6">
        <v>2.8434895238867598E-6</v>
      </c>
      <c r="M3170" s="6">
        <v>2.5990187931436198E-6</v>
      </c>
      <c r="N3170" s="4" t="b">
        <f>_xlfn.XLOOKUP(Table2[[#This Row],[Protein]],Table3[name],Table3[subloc_assigned],"")&lt;&gt;""</f>
        <v>0</v>
      </c>
      <c r="O3170" s="6" t="str" cm="1">
        <f t="array" ref="O3170">IF(Table2[[#This Row],[modeled?]]," "&amp;_xlfn.TEXTJOIN(" ",FALSE,_xlfn._xlws.FILTER(Table3[subloc_assigned],Table3[name]=Table2[[#This Row],[Protein]],""))&amp;" ","")</f>
        <v/>
      </c>
      <c r="P3170" s="6" t="b">
        <f>OR(ISNUMBER(FIND(" m ",Table2[[#This Row],[loc?]])),ISNUMBER(FIND(" mm ",Table2[[#This Row],[loc?]])))</f>
        <v>0</v>
      </c>
      <c r="Q3170" s="6" t="b">
        <f>AND(OR(ISNUMBER(FIND(" m ",Table2[[#This Row],[loc?]])),ISNUMBER(FIND(" mm ",Table2[[#This Row],[loc?]]))),SUBSTITUTE(SUBSTITUTE(Table2[[#This Row],[loc?]]," m ","")," mm ","")="")</f>
        <v>0</v>
      </c>
      <c r="R3170" s="36" cm="1">
        <f t="array" ref="R3170">AVERAGE(IF(Table2[[#This Row],[Min_aerobic_1]:[Min_aerobic_2]]="NA",0,Table2[[#This Row],[Min_aerobic_1]:[Min_aerobic_2]]))</f>
        <v>4.3644001155854842E-6</v>
      </c>
    </row>
    <row r="3171" spans="1:18" x14ac:dyDescent="0.35">
      <c r="A3171" s="4" t="s">
        <v>9345</v>
      </c>
      <c r="B3171" s="4" t="s">
        <v>9346</v>
      </c>
      <c r="C3171" s="4" t="s">
        <v>9347</v>
      </c>
      <c r="D3171" s="6">
        <v>5.3465114344887204E-6</v>
      </c>
      <c r="E3171" s="6">
        <v>5.1291651208911901E-6</v>
      </c>
      <c r="F3171" s="6">
        <v>6.4619109342656998E-6</v>
      </c>
      <c r="G3171" s="6">
        <v>6.4391000395839197E-6</v>
      </c>
      <c r="H3171" s="6">
        <v>2.4768674266841101E-6</v>
      </c>
      <c r="I3171" s="6">
        <v>2.6028614867097301E-6</v>
      </c>
      <c r="J3171" s="6">
        <v>2.5840708191294399E-6</v>
      </c>
      <c r="K3171" s="6">
        <v>3.0444828854809499E-6</v>
      </c>
      <c r="L3171" s="6">
        <v>3.1836178879460402E-6</v>
      </c>
      <c r="M3171" s="6">
        <v>3.0045553080778001E-6</v>
      </c>
      <c r="N3171" s="4" t="b">
        <f>_xlfn.XLOOKUP(Table2[[#This Row],[Protein]],Table3[name],Table3[subloc_assigned],"")&lt;&gt;""</f>
        <v>0</v>
      </c>
      <c r="O3171" s="6" t="str" cm="1">
        <f t="array" ref="O3171">IF(Table2[[#This Row],[modeled?]]," "&amp;_xlfn.TEXTJOIN(" ",FALSE,_xlfn._xlws.FILTER(Table3[subloc_assigned],Table3[name]=Table2[[#This Row],[Protein]],""))&amp;" ","")</f>
        <v/>
      </c>
      <c r="P3171" s="6" t="b">
        <f>OR(ISNUMBER(FIND(" m ",Table2[[#This Row],[loc?]])),ISNUMBER(FIND(" mm ",Table2[[#This Row],[loc?]])))</f>
        <v>0</v>
      </c>
      <c r="Q3171" s="6" t="b">
        <f>AND(OR(ISNUMBER(FIND(" m ",Table2[[#This Row],[loc?]])),ISNUMBER(FIND(" mm ",Table2[[#This Row],[loc?]]))),SUBSTITUTE(SUBSTITUTE(Table2[[#This Row],[loc?]]," m ","")," mm ","")="")</f>
        <v>0</v>
      </c>
      <c r="R3171" s="36" cm="1">
        <f t="array" ref="R3171">AVERAGE(IF(Table2[[#This Row],[Min_aerobic_1]:[Min_aerobic_2]]="NA",0,Table2[[#This Row],[Min_aerobic_1]:[Min_aerobic_2]]))</f>
        <v>5.2378382776899548E-6</v>
      </c>
    </row>
    <row r="3172" spans="1:18" x14ac:dyDescent="0.35">
      <c r="A3172" s="4" t="s">
        <v>9348</v>
      </c>
      <c r="B3172" s="4" t="s">
        <v>9349</v>
      </c>
      <c r="C3172" s="4" t="s">
        <v>9350</v>
      </c>
      <c r="D3172" s="4" t="s">
        <v>19</v>
      </c>
      <c r="E3172" s="4" t="s">
        <v>19</v>
      </c>
      <c r="F3172" s="6">
        <v>9.5565245230749595E-7</v>
      </c>
      <c r="G3172" s="6">
        <v>9.5592577930088394E-7</v>
      </c>
      <c r="H3172" s="4" t="s">
        <v>19</v>
      </c>
      <c r="I3172" s="4" t="s">
        <v>19</v>
      </c>
      <c r="J3172" s="4" t="s">
        <v>19</v>
      </c>
      <c r="K3172" s="4" t="s">
        <v>19</v>
      </c>
      <c r="L3172" s="4" t="s">
        <v>19</v>
      </c>
      <c r="M3172" s="4" t="s">
        <v>19</v>
      </c>
      <c r="N3172" s="4" t="b">
        <f>_xlfn.XLOOKUP(Table2[[#This Row],[Protein]],Table3[name],Table3[subloc_assigned],"")&lt;&gt;""</f>
        <v>0</v>
      </c>
      <c r="O3172" s="6" t="str" cm="1">
        <f t="array" ref="O3172">IF(Table2[[#This Row],[modeled?]]," "&amp;_xlfn.TEXTJOIN(" ",FALSE,_xlfn._xlws.FILTER(Table3[subloc_assigned],Table3[name]=Table2[[#This Row],[Protein]],""))&amp;" ","")</f>
        <v/>
      </c>
      <c r="P3172" s="6" t="b">
        <f>OR(ISNUMBER(FIND(" m ",Table2[[#This Row],[loc?]])),ISNUMBER(FIND(" mm ",Table2[[#This Row],[loc?]])))</f>
        <v>0</v>
      </c>
      <c r="Q3172" s="6" t="b">
        <f>AND(OR(ISNUMBER(FIND(" m ",Table2[[#This Row],[loc?]])),ISNUMBER(FIND(" mm ",Table2[[#This Row],[loc?]]))),SUBSTITUTE(SUBSTITUTE(Table2[[#This Row],[loc?]]," m ","")," mm ","")="")</f>
        <v>0</v>
      </c>
      <c r="R3172" s="36" cm="1">
        <f t="array" ref="R3172">AVERAGE(IF(Table2[[#This Row],[Min_aerobic_1]:[Min_aerobic_2]]="NA",0,Table2[[#This Row],[Min_aerobic_1]:[Min_aerobic_2]]))</f>
        <v>0</v>
      </c>
    </row>
    <row r="3173" spans="1:18" x14ac:dyDescent="0.35">
      <c r="A3173" s="4" t="s">
        <v>9351</v>
      </c>
      <c r="B3173" s="4" t="s">
        <v>9352</v>
      </c>
      <c r="C3173" s="4" t="s">
        <v>9353</v>
      </c>
      <c r="D3173" s="6">
        <v>1.7088017121999501E-6</v>
      </c>
      <c r="E3173" s="6">
        <v>1.4065022321243599E-6</v>
      </c>
      <c r="F3173" s="6">
        <v>1.8045112131544901E-6</v>
      </c>
      <c r="G3173" s="6">
        <v>1.53986066483333E-6</v>
      </c>
      <c r="H3173" s="6">
        <v>2.0428861939076599E-6</v>
      </c>
      <c r="I3173" s="6">
        <v>2.2327709248191198E-6</v>
      </c>
      <c r="J3173" s="6">
        <v>2.0263508205584798E-6</v>
      </c>
      <c r="K3173" s="6">
        <v>2.2936324302036501E-6</v>
      </c>
      <c r="L3173" s="6">
        <v>2.4053604482000802E-6</v>
      </c>
      <c r="M3173" s="6">
        <v>2.4175982617704602E-6</v>
      </c>
      <c r="N3173" s="4" t="b">
        <f>_xlfn.XLOOKUP(Table2[[#This Row],[Protein]],Table3[name],Table3[subloc_assigned],"")&lt;&gt;""</f>
        <v>0</v>
      </c>
      <c r="O3173" s="6" t="str" cm="1">
        <f t="array" ref="O3173">IF(Table2[[#This Row],[modeled?]]," "&amp;_xlfn.TEXTJOIN(" ",FALSE,_xlfn._xlws.FILTER(Table3[subloc_assigned],Table3[name]=Table2[[#This Row],[Protein]],""))&amp;" ","")</f>
        <v/>
      </c>
      <c r="P3173" s="6" t="b">
        <f>OR(ISNUMBER(FIND(" m ",Table2[[#This Row],[loc?]])),ISNUMBER(FIND(" mm ",Table2[[#This Row],[loc?]])))</f>
        <v>0</v>
      </c>
      <c r="Q3173" s="6" t="b">
        <f>AND(OR(ISNUMBER(FIND(" m ",Table2[[#This Row],[loc?]])),ISNUMBER(FIND(" mm ",Table2[[#This Row],[loc?]]))),SUBSTITUTE(SUBSTITUTE(Table2[[#This Row],[loc?]]," m ","")," mm ","")="")</f>
        <v>0</v>
      </c>
      <c r="R3173" s="36" cm="1">
        <f t="array" ref="R3173">AVERAGE(IF(Table2[[#This Row],[Min_aerobic_1]:[Min_aerobic_2]]="NA",0,Table2[[#This Row],[Min_aerobic_1]:[Min_aerobic_2]]))</f>
        <v>1.5576519721621549E-6</v>
      </c>
    </row>
    <row r="3174" spans="1:18" x14ac:dyDescent="0.35">
      <c r="A3174" s="4" t="s">
        <v>9354</v>
      </c>
      <c r="B3174" s="4" t="s">
        <v>9355</v>
      </c>
      <c r="C3174" s="4" t="s">
        <v>9355</v>
      </c>
      <c r="D3174" s="6">
        <v>4.2045482895714202E-7</v>
      </c>
      <c r="E3174" s="6">
        <v>4.0554263841742298E-7</v>
      </c>
      <c r="F3174" s="6">
        <v>4.4123952542345E-7</v>
      </c>
      <c r="G3174" s="6">
        <v>4.0711512174891698E-7</v>
      </c>
      <c r="H3174" s="4" t="s">
        <v>19</v>
      </c>
      <c r="I3174" s="4" t="s">
        <v>19</v>
      </c>
      <c r="J3174" s="4" t="s">
        <v>19</v>
      </c>
      <c r="K3174" s="4" t="s">
        <v>19</v>
      </c>
      <c r="L3174" s="4" t="s">
        <v>19</v>
      </c>
      <c r="M3174" s="4" t="s">
        <v>19</v>
      </c>
      <c r="N3174" s="4" t="b">
        <f>_xlfn.XLOOKUP(Table2[[#This Row],[Protein]],Table3[name],Table3[subloc_assigned],"")&lt;&gt;""</f>
        <v>0</v>
      </c>
      <c r="O3174" s="6" t="str" cm="1">
        <f t="array" ref="O3174">IF(Table2[[#This Row],[modeled?]]," "&amp;_xlfn.TEXTJOIN(" ",FALSE,_xlfn._xlws.FILTER(Table3[subloc_assigned],Table3[name]=Table2[[#This Row],[Protein]],""))&amp;" ","")</f>
        <v/>
      </c>
      <c r="P3174" s="6" t="b">
        <f>OR(ISNUMBER(FIND(" m ",Table2[[#This Row],[loc?]])),ISNUMBER(FIND(" mm ",Table2[[#This Row],[loc?]])))</f>
        <v>0</v>
      </c>
      <c r="Q3174" s="6" t="b">
        <f>AND(OR(ISNUMBER(FIND(" m ",Table2[[#This Row],[loc?]])),ISNUMBER(FIND(" mm ",Table2[[#This Row],[loc?]]))),SUBSTITUTE(SUBSTITUTE(Table2[[#This Row],[loc?]]," m ","")," mm ","")="")</f>
        <v>0</v>
      </c>
      <c r="R3174" s="36" cm="1">
        <f t="array" ref="R3174">AVERAGE(IF(Table2[[#This Row],[Min_aerobic_1]:[Min_aerobic_2]]="NA",0,Table2[[#This Row],[Min_aerobic_1]:[Min_aerobic_2]]))</f>
        <v>4.129987336872825E-7</v>
      </c>
    </row>
    <row r="3175" spans="1:18" x14ac:dyDescent="0.35">
      <c r="A3175" s="4" t="s">
        <v>9356</v>
      </c>
      <c r="B3175" s="4" t="s">
        <v>9357</v>
      </c>
      <c r="C3175" s="4" t="s">
        <v>9358</v>
      </c>
      <c r="D3175" s="6">
        <v>5.52572114764539E-6</v>
      </c>
      <c r="E3175" s="6">
        <v>4.5280140359892598E-6</v>
      </c>
      <c r="F3175" s="6">
        <v>6.0282794630777399E-6</v>
      </c>
      <c r="G3175" s="6">
        <v>6.2331806337217401E-6</v>
      </c>
      <c r="H3175" s="6">
        <v>6.4729482144072196E-6</v>
      </c>
      <c r="I3175" s="6">
        <v>6.65699954131245E-6</v>
      </c>
      <c r="J3175" s="6">
        <v>6.7493199693750203E-6</v>
      </c>
      <c r="K3175" s="6">
        <v>7.1436187359984998E-6</v>
      </c>
      <c r="L3175" s="6">
        <v>7.6967009460714398E-6</v>
      </c>
      <c r="M3175" s="6">
        <v>7.8169989793639807E-6</v>
      </c>
      <c r="N3175" s="4" t="b">
        <f>_xlfn.XLOOKUP(Table2[[#This Row],[Protein]],Table3[name],Table3[subloc_assigned],"")&lt;&gt;""</f>
        <v>0</v>
      </c>
      <c r="O3175" s="6" t="str" cm="1">
        <f t="array" ref="O3175">IF(Table2[[#This Row],[modeled?]]," "&amp;_xlfn.TEXTJOIN(" ",FALSE,_xlfn._xlws.FILTER(Table3[subloc_assigned],Table3[name]=Table2[[#This Row],[Protein]],""))&amp;" ","")</f>
        <v/>
      </c>
      <c r="P3175" s="6" t="b">
        <f>OR(ISNUMBER(FIND(" m ",Table2[[#This Row],[loc?]])),ISNUMBER(FIND(" mm ",Table2[[#This Row],[loc?]])))</f>
        <v>0</v>
      </c>
      <c r="Q3175" s="6" t="b">
        <f>AND(OR(ISNUMBER(FIND(" m ",Table2[[#This Row],[loc?]])),ISNUMBER(FIND(" mm ",Table2[[#This Row],[loc?]]))),SUBSTITUTE(SUBSTITUTE(Table2[[#This Row],[loc?]]," m ","")," mm ","")="")</f>
        <v>0</v>
      </c>
      <c r="R3175" s="36" cm="1">
        <f t="array" ref="R3175">AVERAGE(IF(Table2[[#This Row],[Min_aerobic_1]:[Min_aerobic_2]]="NA",0,Table2[[#This Row],[Min_aerobic_1]:[Min_aerobic_2]]))</f>
        <v>5.0268675918173249E-6</v>
      </c>
    </row>
    <row r="3176" spans="1:18" x14ac:dyDescent="0.35">
      <c r="A3176" s="4" t="s">
        <v>9359</v>
      </c>
      <c r="B3176" s="4" t="s">
        <v>9360</v>
      </c>
      <c r="C3176" s="4" t="s">
        <v>9361</v>
      </c>
      <c r="D3176" s="6">
        <v>1.72710435602383E-5</v>
      </c>
      <c r="E3176" s="6">
        <v>1.42411629636203E-5</v>
      </c>
      <c r="F3176" s="6">
        <v>1.69966886763489E-5</v>
      </c>
      <c r="G3176" s="6">
        <v>1.6103094024365501E-5</v>
      </c>
      <c r="H3176" s="6">
        <v>4.5397936870172403E-5</v>
      </c>
      <c r="I3176" s="6">
        <v>4.3562410933416202E-5</v>
      </c>
      <c r="J3176" s="6">
        <v>4.5363102611640497E-5</v>
      </c>
      <c r="K3176" s="6">
        <v>2.32013173808058E-5</v>
      </c>
      <c r="L3176" s="6">
        <v>2.5893404974014099E-5</v>
      </c>
      <c r="M3176" s="6">
        <v>2.5785280435685E-5</v>
      </c>
      <c r="N3176" s="4" t="b">
        <f>_xlfn.XLOOKUP(Table2[[#This Row],[Protein]],Table3[name],Table3[subloc_assigned],"")&lt;&gt;""</f>
        <v>1</v>
      </c>
      <c r="O3176" s="6" t="str" cm="1">
        <f t="array" ref="O3176">IF(Table2[[#This Row],[modeled?]]," "&amp;_xlfn.TEXTJOIN(" ",FALSE,_xlfn._xlws.FILTER(Table3[subloc_assigned],Table3[name]=Table2[[#This Row],[Protein]],""))&amp;" ","")</f>
        <v xml:space="preserve"> c </v>
      </c>
      <c r="P3176" s="6" t="b">
        <f>OR(ISNUMBER(FIND(" m ",Table2[[#This Row],[loc?]])),ISNUMBER(FIND(" mm ",Table2[[#This Row],[loc?]])))</f>
        <v>0</v>
      </c>
      <c r="Q3176" s="6" t="b">
        <f>AND(OR(ISNUMBER(FIND(" m ",Table2[[#This Row],[loc?]])),ISNUMBER(FIND(" mm ",Table2[[#This Row],[loc?]]))),SUBSTITUTE(SUBSTITUTE(Table2[[#This Row],[loc?]]," m ","")," mm ","")="")</f>
        <v>0</v>
      </c>
      <c r="R3176" s="36" cm="1">
        <f t="array" ref="R3176">AVERAGE(IF(Table2[[#This Row],[Min_aerobic_1]:[Min_aerobic_2]]="NA",0,Table2[[#This Row],[Min_aerobic_1]:[Min_aerobic_2]]))</f>
        <v>1.5756103261929301E-5</v>
      </c>
    </row>
    <row r="3177" spans="1:18" x14ac:dyDescent="0.35">
      <c r="A3177" s="4" t="s">
        <v>9362</v>
      </c>
      <c r="B3177" s="4" t="s">
        <v>9363</v>
      </c>
      <c r="C3177" s="4" t="s">
        <v>9364</v>
      </c>
      <c r="D3177" s="4" t="s">
        <v>19</v>
      </c>
      <c r="E3177" s="4" t="s">
        <v>19</v>
      </c>
      <c r="F3177" s="4" t="s">
        <v>19</v>
      </c>
      <c r="G3177" s="4" t="s">
        <v>19</v>
      </c>
      <c r="H3177" s="6">
        <v>4.2705709863470398E-8</v>
      </c>
      <c r="I3177" s="6">
        <v>5.2146087171354898E-8</v>
      </c>
      <c r="J3177" s="6">
        <v>6.4477999523676796E-8</v>
      </c>
      <c r="K3177" s="6">
        <v>6.0837863515036701E-8</v>
      </c>
      <c r="L3177" s="6">
        <v>6.5317320538027994E-8</v>
      </c>
      <c r="M3177" s="6">
        <v>6.7961368273698402E-8</v>
      </c>
      <c r="N3177" s="4" t="b">
        <f>_xlfn.XLOOKUP(Table2[[#This Row],[Protein]],Table3[name],Table3[subloc_assigned],"")&lt;&gt;""</f>
        <v>0</v>
      </c>
      <c r="O3177" s="6" t="str" cm="1">
        <f t="array" ref="O3177">IF(Table2[[#This Row],[modeled?]]," "&amp;_xlfn.TEXTJOIN(" ",FALSE,_xlfn._xlws.FILTER(Table3[subloc_assigned],Table3[name]=Table2[[#This Row],[Protein]],""))&amp;" ","")</f>
        <v/>
      </c>
      <c r="P3177" s="6" t="b">
        <f>OR(ISNUMBER(FIND(" m ",Table2[[#This Row],[loc?]])),ISNUMBER(FIND(" mm ",Table2[[#This Row],[loc?]])))</f>
        <v>0</v>
      </c>
      <c r="Q3177" s="6" t="b">
        <f>AND(OR(ISNUMBER(FIND(" m ",Table2[[#This Row],[loc?]])),ISNUMBER(FIND(" mm ",Table2[[#This Row],[loc?]]))),SUBSTITUTE(SUBSTITUTE(Table2[[#This Row],[loc?]]," m ","")," mm ","")="")</f>
        <v>0</v>
      </c>
      <c r="R3177" s="36" cm="1">
        <f t="array" ref="R3177">AVERAGE(IF(Table2[[#This Row],[Min_aerobic_1]:[Min_aerobic_2]]="NA",0,Table2[[#This Row],[Min_aerobic_1]:[Min_aerobic_2]]))</f>
        <v>0</v>
      </c>
    </row>
    <row r="3178" spans="1:18" x14ac:dyDescent="0.35">
      <c r="A3178" s="4" t="s">
        <v>9365</v>
      </c>
      <c r="B3178" s="4" t="s">
        <v>9366</v>
      </c>
      <c r="C3178" s="4" t="s">
        <v>9367</v>
      </c>
      <c r="D3178" s="6">
        <v>2.1667105033642098E-6</v>
      </c>
      <c r="E3178" s="6">
        <v>1.87581872254636E-6</v>
      </c>
      <c r="F3178" s="6">
        <v>2.2483123468907401E-6</v>
      </c>
      <c r="G3178" s="6">
        <v>2.35011947189813E-6</v>
      </c>
      <c r="H3178" s="6">
        <v>5.3040133659742002E-6</v>
      </c>
      <c r="I3178" s="6">
        <v>5.2357742450174798E-6</v>
      </c>
      <c r="J3178" s="6">
        <v>5.5692522414387199E-6</v>
      </c>
      <c r="K3178" s="6">
        <v>5.6340042959955701E-6</v>
      </c>
      <c r="L3178" s="6">
        <v>5.9361410848105904E-6</v>
      </c>
      <c r="M3178" s="6">
        <v>5.9048141011808102E-6</v>
      </c>
      <c r="N3178" s="4" t="b">
        <f>_xlfn.XLOOKUP(Table2[[#This Row],[Protein]],Table3[name],Table3[subloc_assigned],"")&lt;&gt;""</f>
        <v>0</v>
      </c>
      <c r="O3178" s="6" t="str" cm="1">
        <f t="array" ref="O3178">IF(Table2[[#This Row],[modeled?]]," "&amp;_xlfn.TEXTJOIN(" ",FALSE,_xlfn._xlws.FILTER(Table3[subloc_assigned],Table3[name]=Table2[[#This Row],[Protein]],""))&amp;" ","")</f>
        <v/>
      </c>
      <c r="P3178" s="6" t="b">
        <f>OR(ISNUMBER(FIND(" m ",Table2[[#This Row],[loc?]])),ISNUMBER(FIND(" mm ",Table2[[#This Row],[loc?]])))</f>
        <v>0</v>
      </c>
      <c r="Q3178" s="6" t="b">
        <f>AND(OR(ISNUMBER(FIND(" m ",Table2[[#This Row],[loc?]])),ISNUMBER(FIND(" mm ",Table2[[#This Row],[loc?]]))),SUBSTITUTE(SUBSTITUTE(Table2[[#This Row],[loc?]]," m ","")," mm ","")="")</f>
        <v>0</v>
      </c>
      <c r="R3178" s="36" cm="1">
        <f t="array" ref="R3178">AVERAGE(IF(Table2[[#This Row],[Min_aerobic_1]:[Min_aerobic_2]]="NA",0,Table2[[#This Row],[Min_aerobic_1]:[Min_aerobic_2]]))</f>
        <v>2.021264612955285E-6</v>
      </c>
    </row>
    <row r="3179" spans="1:18" x14ac:dyDescent="0.35">
      <c r="A3179" s="4" t="s">
        <v>9368</v>
      </c>
      <c r="B3179" s="4" t="s">
        <v>9369</v>
      </c>
      <c r="C3179" s="4" t="s">
        <v>9370</v>
      </c>
      <c r="D3179" s="6">
        <v>8.6070542174851504E-6</v>
      </c>
      <c r="E3179" s="6">
        <v>9.3705731520502703E-6</v>
      </c>
      <c r="F3179" s="6">
        <v>9.6262351832143498E-6</v>
      </c>
      <c r="G3179" s="6">
        <v>1.0075209804403699E-5</v>
      </c>
      <c r="H3179" s="6">
        <v>7.6479381036592406E-6</v>
      </c>
      <c r="I3179" s="6">
        <v>7.2697598540367999E-6</v>
      </c>
      <c r="J3179" s="6">
        <v>7.6312341581245006E-6</v>
      </c>
      <c r="K3179" s="6">
        <v>8.1311451916804801E-6</v>
      </c>
      <c r="L3179" s="6">
        <v>8.5512655344668103E-6</v>
      </c>
      <c r="M3179" s="6">
        <v>8.3971488575036103E-6</v>
      </c>
      <c r="N3179" s="4" t="b">
        <f>_xlfn.XLOOKUP(Table2[[#This Row],[Protein]],Table3[name],Table3[subloc_assigned],"")&lt;&gt;""</f>
        <v>1</v>
      </c>
      <c r="O3179" s="6" t="str" cm="1">
        <f t="array" ref="O3179">IF(Table2[[#This Row],[modeled?]]," "&amp;_xlfn.TEXTJOIN(" ",FALSE,_xlfn._xlws.FILTER(Table3[subloc_assigned],Table3[name]=Table2[[#This Row],[Protein]],""))&amp;" ","")</f>
        <v xml:space="preserve"> m </v>
      </c>
      <c r="P3179" s="6" t="b">
        <f>OR(ISNUMBER(FIND(" m ",Table2[[#This Row],[loc?]])),ISNUMBER(FIND(" mm ",Table2[[#This Row],[loc?]])))</f>
        <v>1</v>
      </c>
      <c r="Q3179" s="6" t="b">
        <f>AND(OR(ISNUMBER(FIND(" m ",Table2[[#This Row],[loc?]])),ISNUMBER(FIND(" mm ",Table2[[#This Row],[loc?]]))),SUBSTITUTE(SUBSTITUTE(Table2[[#This Row],[loc?]]," m ","")," mm ","")="")</f>
        <v>1</v>
      </c>
      <c r="R3179" s="36" cm="1">
        <f t="array" ref="R3179">AVERAGE(IF(Table2[[#This Row],[Min_aerobic_1]:[Min_aerobic_2]]="NA",0,Table2[[#This Row],[Min_aerobic_1]:[Min_aerobic_2]]))</f>
        <v>8.9888136847677095E-6</v>
      </c>
    </row>
    <row r="3180" spans="1:18" x14ac:dyDescent="0.35">
      <c r="A3180" s="4" t="s">
        <v>9371</v>
      </c>
      <c r="B3180" s="4" t="s">
        <v>9372</v>
      </c>
      <c r="C3180" s="4" t="s">
        <v>9373</v>
      </c>
      <c r="D3180" s="6">
        <v>5.3184520920414E-5</v>
      </c>
      <c r="E3180" s="6">
        <v>4.1890903750139199E-5</v>
      </c>
      <c r="F3180" s="6">
        <v>6.4184285214785594E-5</v>
      </c>
      <c r="G3180" s="6">
        <v>6.2808616602476704E-5</v>
      </c>
      <c r="H3180" s="6">
        <v>3.1517344392281298E-5</v>
      </c>
      <c r="I3180" s="6">
        <v>3.2046752705927201E-5</v>
      </c>
      <c r="J3180" s="6">
        <v>3.1896594336578698E-5</v>
      </c>
      <c r="K3180" s="6">
        <v>3.82154826799778E-5</v>
      </c>
      <c r="L3180" s="6">
        <v>4.2739447922926003E-5</v>
      </c>
      <c r="M3180" s="6">
        <v>4.2723673293173802E-5</v>
      </c>
      <c r="N3180" s="4" t="b">
        <f>_xlfn.XLOOKUP(Table2[[#This Row],[Protein]],Table3[name],Table3[subloc_assigned],"")&lt;&gt;""</f>
        <v>0</v>
      </c>
      <c r="O3180" s="6" t="str" cm="1">
        <f t="array" ref="O3180">IF(Table2[[#This Row],[modeled?]]," "&amp;_xlfn.TEXTJOIN(" ",FALSE,_xlfn._xlws.FILTER(Table3[subloc_assigned],Table3[name]=Table2[[#This Row],[Protein]],""))&amp;" ","")</f>
        <v/>
      </c>
      <c r="P3180" s="6" t="b">
        <f>OR(ISNUMBER(FIND(" m ",Table2[[#This Row],[loc?]])),ISNUMBER(FIND(" mm ",Table2[[#This Row],[loc?]])))</f>
        <v>0</v>
      </c>
      <c r="Q3180" s="6" t="b">
        <f>AND(OR(ISNUMBER(FIND(" m ",Table2[[#This Row],[loc?]])),ISNUMBER(FIND(" mm ",Table2[[#This Row],[loc?]]))),SUBSTITUTE(SUBSTITUTE(Table2[[#This Row],[loc?]]," m ","")," mm ","")="")</f>
        <v>0</v>
      </c>
      <c r="R3180" s="36" cm="1">
        <f t="array" ref="R3180">AVERAGE(IF(Table2[[#This Row],[Min_aerobic_1]:[Min_aerobic_2]]="NA",0,Table2[[#This Row],[Min_aerobic_1]:[Min_aerobic_2]]))</f>
        <v>4.7537712335276596E-5</v>
      </c>
    </row>
    <row r="3181" spans="1:18" x14ac:dyDescent="0.35">
      <c r="A3181" s="4" t="s">
        <v>9374</v>
      </c>
      <c r="B3181" s="4" t="s">
        <v>9375</v>
      </c>
      <c r="C3181" s="4" t="s">
        <v>9376</v>
      </c>
      <c r="D3181" s="6">
        <v>7.2005515330216802E-6</v>
      </c>
      <c r="E3181" s="6">
        <v>8.2195834237174002E-6</v>
      </c>
      <c r="F3181" s="6">
        <v>7.8632887452378002E-6</v>
      </c>
      <c r="G3181" s="6">
        <v>8.58359946241671E-6</v>
      </c>
      <c r="H3181" s="6">
        <v>7.1905168999873198E-6</v>
      </c>
      <c r="I3181" s="6">
        <v>7.4637019515359103E-6</v>
      </c>
      <c r="J3181" s="6">
        <v>7.7086720686553692E-6</v>
      </c>
      <c r="K3181" s="6">
        <v>8.2393032357433104E-6</v>
      </c>
      <c r="L3181" s="6">
        <v>8.2544810824679104E-6</v>
      </c>
      <c r="M3181" s="6">
        <v>8.5263482497296799E-6</v>
      </c>
      <c r="N3181" s="4" t="b">
        <f>_xlfn.XLOOKUP(Table2[[#This Row],[Protein]],Table3[name],Table3[subloc_assigned],"")&lt;&gt;""</f>
        <v>0</v>
      </c>
      <c r="O3181" s="6" t="str" cm="1">
        <f t="array" ref="O3181">IF(Table2[[#This Row],[modeled?]]," "&amp;_xlfn.TEXTJOIN(" ",FALSE,_xlfn._xlws.FILTER(Table3[subloc_assigned],Table3[name]=Table2[[#This Row],[Protein]],""))&amp;" ","")</f>
        <v/>
      </c>
      <c r="P3181" s="6" t="b">
        <f>OR(ISNUMBER(FIND(" m ",Table2[[#This Row],[loc?]])),ISNUMBER(FIND(" mm ",Table2[[#This Row],[loc?]])))</f>
        <v>0</v>
      </c>
      <c r="Q3181" s="6" t="b">
        <f>AND(OR(ISNUMBER(FIND(" m ",Table2[[#This Row],[loc?]])),ISNUMBER(FIND(" mm ",Table2[[#This Row],[loc?]]))),SUBSTITUTE(SUBSTITUTE(Table2[[#This Row],[loc?]]," m ","")," mm ","")="")</f>
        <v>0</v>
      </c>
      <c r="R3181" s="36" cm="1">
        <f t="array" ref="R3181">AVERAGE(IF(Table2[[#This Row],[Min_aerobic_1]:[Min_aerobic_2]]="NA",0,Table2[[#This Row],[Min_aerobic_1]:[Min_aerobic_2]]))</f>
        <v>7.7100674783695402E-6</v>
      </c>
    </row>
    <row r="3182" spans="1:18" x14ac:dyDescent="0.35">
      <c r="A3182" s="4" t="s">
        <v>9377</v>
      </c>
      <c r="B3182" s="4" t="s">
        <v>9378</v>
      </c>
      <c r="C3182" s="4" t="s">
        <v>9379</v>
      </c>
      <c r="D3182" s="6">
        <v>3.4969799438819102E-5</v>
      </c>
      <c r="E3182" s="6">
        <v>2.95877954430119E-5</v>
      </c>
      <c r="F3182" s="6">
        <v>3.2261566630531898E-5</v>
      </c>
      <c r="G3182" s="6">
        <v>3.5649197501277801E-5</v>
      </c>
      <c r="H3182" s="6">
        <v>1.4924762952097001E-5</v>
      </c>
      <c r="I3182" s="6">
        <v>1.5324139465925598E-5</v>
      </c>
      <c r="J3182" s="6">
        <v>1.5523088165670799E-5</v>
      </c>
      <c r="K3182" s="6">
        <v>1.6141151434100601E-5</v>
      </c>
      <c r="L3182" s="6">
        <v>1.68077480632189E-5</v>
      </c>
      <c r="M3182" s="6">
        <v>1.66488480119608E-5</v>
      </c>
      <c r="N3182" s="4" t="b">
        <f>_xlfn.XLOOKUP(Table2[[#This Row],[Protein]],Table3[name],Table3[subloc_assigned],"")&lt;&gt;""</f>
        <v>0</v>
      </c>
      <c r="O3182" s="6" t="str" cm="1">
        <f t="array" ref="O3182">IF(Table2[[#This Row],[modeled?]]," "&amp;_xlfn.TEXTJOIN(" ",FALSE,_xlfn._xlws.FILTER(Table3[subloc_assigned],Table3[name]=Table2[[#This Row],[Protein]],""))&amp;" ","")</f>
        <v/>
      </c>
      <c r="P3182" s="6" t="b">
        <f>OR(ISNUMBER(FIND(" m ",Table2[[#This Row],[loc?]])),ISNUMBER(FIND(" mm ",Table2[[#This Row],[loc?]])))</f>
        <v>0</v>
      </c>
      <c r="Q3182" s="6" t="b">
        <f>AND(OR(ISNUMBER(FIND(" m ",Table2[[#This Row],[loc?]])),ISNUMBER(FIND(" mm ",Table2[[#This Row],[loc?]]))),SUBSTITUTE(SUBSTITUTE(Table2[[#This Row],[loc?]]," m ","")," mm ","")="")</f>
        <v>0</v>
      </c>
      <c r="R3182" s="36" cm="1">
        <f t="array" ref="R3182">AVERAGE(IF(Table2[[#This Row],[Min_aerobic_1]:[Min_aerobic_2]]="NA",0,Table2[[#This Row],[Min_aerobic_1]:[Min_aerobic_2]]))</f>
        <v>3.2278797440915498E-5</v>
      </c>
    </row>
    <row r="3183" spans="1:18" x14ac:dyDescent="0.35">
      <c r="A3183" s="4" t="s">
        <v>9380</v>
      </c>
      <c r="B3183" s="4" t="s">
        <v>9381</v>
      </c>
      <c r="C3183" s="4" t="s">
        <v>9382</v>
      </c>
      <c r="D3183" s="6">
        <v>7.72826709665558E-6</v>
      </c>
      <c r="E3183" s="6">
        <v>7.2070994683329104E-6</v>
      </c>
      <c r="F3183" s="6">
        <v>7.6572475879575293E-6</v>
      </c>
      <c r="G3183" s="6">
        <v>8.1485460504226304E-6</v>
      </c>
      <c r="H3183" s="6">
        <v>7.11969513489162E-6</v>
      </c>
      <c r="I3183" s="6">
        <v>7.2719487709189404E-6</v>
      </c>
      <c r="J3183" s="6">
        <v>7.5411801772912704E-6</v>
      </c>
      <c r="K3183" s="6">
        <v>6.93186936512545E-6</v>
      </c>
      <c r="L3183" s="6">
        <v>7.6683799460300807E-6</v>
      </c>
      <c r="M3183" s="6">
        <v>7.6034787551741604E-6</v>
      </c>
      <c r="N3183" s="4" t="b">
        <f>_xlfn.XLOOKUP(Table2[[#This Row],[Protein]],Table3[name],Table3[subloc_assigned],"")&lt;&gt;""</f>
        <v>0</v>
      </c>
      <c r="O3183" s="6" t="str" cm="1">
        <f t="array" ref="O3183">IF(Table2[[#This Row],[modeled?]]," "&amp;_xlfn.TEXTJOIN(" ",FALSE,_xlfn._xlws.FILTER(Table3[subloc_assigned],Table3[name]=Table2[[#This Row],[Protein]],""))&amp;" ","")</f>
        <v/>
      </c>
      <c r="P3183" s="6" t="b">
        <f>OR(ISNUMBER(FIND(" m ",Table2[[#This Row],[loc?]])),ISNUMBER(FIND(" mm ",Table2[[#This Row],[loc?]])))</f>
        <v>0</v>
      </c>
      <c r="Q3183" s="6" t="b">
        <f>AND(OR(ISNUMBER(FIND(" m ",Table2[[#This Row],[loc?]])),ISNUMBER(FIND(" mm ",Table2[[#This Row],[loc?]]))),SUBSTITUTE(SUBSTITUTE(Table2[[#This Row],[loc?]]," m ","")," mm ","")="")</f>
        <v>0</v>
      </c>
      <c r="R3183" s="36" cm="1">
        <f t="array" ref="R3183">AVERAGE(IF(Table2[[#This Row],[Min_aerobic_1]:[Min_aerobic_2]]="NA",0,Table2[[#This Row],[Min_aerobic_1]:[Min_aerobic_2]]))</f>
        <v>7.4676832824942452E-6</v>
      </c>
    </row>
    <row r="3184" spans="1:18" x14ac:dyDescent="0.35">
      <c r="A3184" s="4" t="s">
        <v>9383</v>
      </c>
      <c r="B3184" s="4" t="s">
        <v>9384</v>
      </c>
      <c r="C3184" s="4" t="s">
        <v>9385</v>
      </c>
      <c r="D3184" s="6">
        <v>1.39372782379782E-6</v>
      </c>
      <c r="E3184" s="6">
        <v>1.5461713524850801E-6</v>
      </c>
      <c r="F3184" s="6">
        <v>1.4681629674975101E-6</v>
      </c>
      <c r="G3184" s="6">
        <v>1.5855496559709199E-6</v>
      </c>
      <c r="H3184" s="6">
        <v>5.7189275135880903E-7</v>
      </c>
      <c r="I3184" s="6">
        <v>5.4820338765062496E-7</v>
      </c>
      <c r="J3184" s="6">
        <v>5.4687460768063704E-7</v>
      </c>
      <c r="K3184" s="6">
        <v>4.8150038160924504E-7</v>
      </c>
      <c r="L3184" s="6">
        <v>5.9219749068380305E-7</v>
      </c>
      <c r="M3184" s="6">
        <v>5.6133047022480098E-7</v>
      </c>
      <c r="N3184" s="4" t="b">
        <f>_xlfn.XLOOKUP(Table2[[#This Row],[Protein]],Table3[name],Table3[subloc_assigned],"")&lt;&gt;""</f>
        <v>0</v>
      </c>
      <c r="O3184" s="6" t="str" cm="1">
        <f t="array" ref="O3184">IF(Table2[[#This Row],[modeled?]]," "&amp;_xlfn.TEXTJOIN(" ",FALSE,_xlfn._xlws.FILTER(Table3[subloc_assigned],Table3[name]=Table2[[#This Row],[Protein]],""))&amp;" ","")</f>
        <v/>
      </c>
      <c r="P3184" s="6" t="b">
        <f>OR(ISNUMBER(FIND(" m ",Table2[[#This Row],[loc?]])),ISNUMBER(FIND(" mm ",Table2[[#This Row],[loc?]])))</f>
        <v>0</v>
      </c>
      <c r="Q3184" s="6" t="b">
        <f>AND(OR(ISNUMBER(FIND(" m ",Table2[[#This Row],[loc?]])),ISNUMBER(FIND(" mm ",Table2[[#This Row],[loc?]]))),SUBSTITUTE(SUBSTITUTE(Table2[[#This Row],[loc?]]," m ","")," mm ","")="")</f>
        <v>0</v>
      </c>
      <c r="R3184" s="36" cm="1">
        <f t="array" ref="R3184">AVERAGE(IF(Table2[[#This Row],[Min_aerobic_1]:[Min_aerobic_2]]="NA",0,Table2[[#This Row],[Min_aerobic_1]:[Min_aerobic_2]]))</f>
        <v>1.46994958814145E-6</v>
      </c>
    </row>
    <row r="3185" spans="1:18" x14ac:dyDescent="0.35">
      <c r="A3185" s="4" t="s">
        <v>9386</v>
      </c>
      <c r="B3185" s="4" t="s">
        <v>9387</v>
      </c>
      <c r="C3185" s="4" t="s">
        <v>9388</v>
      </c>
      <c r="D3185" s="6">
        <v>5.7347894523257104E-6</v>
      </c>
      <c r="E3185" s="6">
        <v>5.3164548428404398E-6</v>
      </c>
      <c r="F3185" s="6">
        <v>8.3107157541348299E-6</v>
      </c>
      <c r="G3185" s="6">
        <v>8.7321144839353598E-6</v>
      </c>
      <c r="H3185" s="6">
        <v>2.08771930179484E-6</v>
      </c>
      <c r="I3185" s="6">
        <v>2.0221548972999302E-6</v>
      </c>
      <c r="J3185" s="6">
        <v>2.0301728415300899E-6</v>
      </c>
      <c r="K3185" s="6">
        <v>2.39087461610683E-6</v>
      </c>
      <c r="L3185" s="6">
        <v>2.44349984537246E-6</v>
      </c>
      <c r="M3185" s="6">
        <v>2.4332963865012401E-6</v>
      </c>
      <c r="N3185" s="4" t="b">
        <f>_xlfn.XLOOKUP(Table2[[#This Row],[Protein]],Table3[name],Table3[subloc_assigned],"")&lt;&gt;""</f>
        <v>0</v>
      </c>
      <c r="O3185" s="6" t="str" cm="1">
        <f t="array" ref="O3185">IF(Table2[[#This Row],[modeled?]]," "&amp;_xlfn.TEXTJOIN(" ",FALSE,_xlfn._xlws.FILTER(Table3[subloc_assigned],Table3[name]=Table2[[#This Row],[Protein]],""))&amp;" ","")</f>
        <v/>
      </c>
      <c r="P3185" s="6" t="b">
        <f>OR(ISNUMBER(FIND(" m ",Table2[[#This Row],[loc?]])),ISNUMBER(FIND(" mm ",Table2[[#This Row],[loc?]])))</f>
        <v>0</v>
      </c>
      <c r="Q3185" s="6" t="b">
        <f>AND(OR(ISNUMBER(FIND(" m ",Table2[[#This Row],[loc?]])),ISNUMBER(FIND(" mm ",Table2[[#This Row],[loc?]]))),SUBSTITUTE(SUBSTITUTE(Table2[[#This Row],[loc?]]," m ","")," mm ","")="")</f>
        <v>0</v>
      </c>
      <c r="R3185" s="36" cm="1">
        <f t="array" ref="R3185">AVERAGE(IF(Table2[[#This Row],[Min_aerobic_1]:[Min_aerobic_2]]="NA",0,Table2[[#This Row],[Min_aerobic_1]:[Min_aerobic_2]]))</f>
        <v>5.5256221475830755E-6</v>
      </c>
    </row>
    <row r="3186" spans="1:18" x14ac:dyDescent="0.35">
      <c r="A3186" s="4" t="s">
        <v>9389</v>
      </c>
      <c r="B3186" s="4" t="s">
        <v>9390</v>
      </c>
      <c r="C3186" s="4" t="s">
        <v>9391</v>
      </c>
      <c r="D3186" s="6">
        <v>1.16165173267751E-6</v>
      </c>
      <c r="E3186" s="6">
        <v>1.3579343820887701E-6</v>
      </c>
      <c r="F3186" s="6">
        <v>1.3631195956860299E-6</v>
      </c>
      <c r="G3186" s="6">
        <v>1.4418506356736001E-6</v>
      </c>
      <c r="H3186" s="4" t="s">
        <v>19</v>
      </c>
      <c r="I3186" s="4" t="s">
        <v>19</v>
      </c>
      <c r="J3186" s="4" t="s">
        <v>19</v>
      </c>
      <c r="K3186" s="4" t="s">
        <v>19</v>
      </c>
      <c r="L3186" s="4" t="s">
        <v>19</v>
      </c>
      <c r="M3186" s="4" t="s">
        <v>19</v>
      </c>
      <c r="N3186" s="4" t="b">
        <f>_xlfn.XLOOKUP(Table2[[#This Row],[Protein]],Table3[name],Table3[subloc_assigned],"")&lt;&gt;""</f>
        <v>0</v>
      </c>
      <c r="O3186" s="6" t="str" cm="1">
        <f t="array" ref="O3186">IF(Table2[[#This Row],[modeled?]]," "&amp;_xlfn.TEXTJOIN(" ",FALSE,_xlfn._xlws.FILTER(Table3[subloc_assigned],Table3[name]=Table2[[#This Row],[Protein]],""))&amp;" ","")</f>
        <v/>
      </c>
      <c r="P3186" s="6" t="b">
        <f>OR(ISNUMBER(FIND(" m ",Table2[[#This Row],[loc?]])),ISNUMBER(FIND(" mm ",Table2[[#This Row],[loc?]])))</f>
        <v>0</v>
      </c>
      <c r="Q3186" s="6" t="b">
        <f>AND(OR(ISNUMBER(FIND(" m ",Table2[[#This Row],[loc?]])),ISNUMBER(FIND(" mm ",Table2[[#This Row],[loc?]]))),SUBSTITUTE(SUBSTITUTE(Table2[[#This Row],[loc?]]," m ","")," mm ","")="")</f>
        <v>0</v>
      </c>
      <c r="R3186" s="36" cm="1">
        <f t="array" ref="R3186">AVERAGE(IF(Table2[[#This Row],[Min_aerobic_1]:[Min_aerobic_2]]="NA",0,Table2[[#This Row],[Min_aerobic_1]:[Min_aerobic_2]]))</f>
        <v>1.25979305738314E-6</v>
      </c>
    </row>
    <row r="3187" spans="1:18" x14ac:dyDescent="0.35">
      <c r="A3187" s="4" t="s">
        <v>9392</v>
      </c>
      <c r="B3187" s="4" t="s">
        <v>9393</v>
      </c>
      <c r="C3187" s="4" t="s">
        <v>9394</v>
      </c>
      <c r="D3187" s="4" t="s">
        <v>19</v>
      </c>
      <c r="E3187" s="4" t="s">
        <v>19</v>
      </c>
      <c r="F3187" s="4" t="s">
        <v>19</v>
      </c>
      <c r="G3187" s="4" t="s">
        <v>19</v>
      </c>
      <c r="H3187" s="6">
        <v>2.6849137387013898E-5</v>
      </c>
      <c r="I3187" s="6">
        <v>2.6059296629200199E-5</v>
      </c>
      <c r="J3187" s="6">
        <v>2.5367520974411898E-5</v>
      </c>
      <c r="K3187" s="6">
        <v>3.0198268609760399E-5</v>
      </c>
      <c r="L3187" s="6">
        <v>3.3911439978474397E-5</v>
      </c>
      <c r="M3187" s="6">
        <v>3.1310865582042603E-5</v>
      </c>
      <c r="N3187" s="4" t="b">
        <f>_xlfn.XLOOKUP(Table2[[#This Row],[Protein]],Table3[name],Table3[subloc_assigned],"")&lt;&gt;""</f>
        <v>0</v>
      </c>
      <c r="O3187" s="6" t="str" cm="1">
        <f t="array" ref="O3187">IF(Table2[[#This Row],[modeled?]]," "&amp;_xlfn.TEXTJOIN(" ",FALSE,_xlfn._xlws.FILTER(Table3[subloc_assigned],Table3[name]=Table2[[#This Row],[Protein]],""))&amp;" ","")</f>
        <v/>
      </c>
      <c r="P3187" s="6" t="b">
        <f>OR(ISNUMBER(FIND(" m ",Table2[[#This Row],[loc?]])),ISNUMBER(FIND(" mm ",Table2[[#This Row],[loc?]])))</f>
        <v>0</v>
      </c>
      <c r="Q3187" s="6" t="b">
        <f>AND(OR(ISNUMBER(FIND(" m ",Table2[[#This Row],[loc?]])),ISNUMBER(FIND(" mm ",Table2[[#This Row],[loc?]]))),SUBSTITUTE(SUBSTITUTE(Table2[[#This Row],[loc?]]," m ","")," mm ","")="")</f>
        <v>0</v>
      </c>
      <c r="R3187" s="36" cm="1">
        <f t="array" ref="R3187">AVERAGE(IF(Table2[[#This Row],[Min_aerobic_1]:[Min_aerobic_2]]="NA",0,Table2[[#This Row],[Min_aerobic_1]:[Min_aerobic_2]]))</f>
        <v>0</v>
      </c>
    </row>
    <row r="3188" spans="1:18" x14ac:dyDescent="0.35">
      <c r="A3188" s="4" t="s">
        <v>9395</v>
      </c>
      <c r="B3188" s="4" t="s">
        <v>9396</v>
      </c>
      <c r="C3188" s="4" t="s">
        <v>9397</v>
      </c>
      <c r="D3188" s="4" t="s">
        <v>19</v>
      </c>
      <c r="E3188" s="4" t="s">
        <v>19</v>
      </c>
      <c r="F3188" s="4" t="s">
        <v>19</v>
      </c>
      <c r="G3188" s="4" t="s">
        <v>19</v>
      </c>
      <c r="H3188" s="6">
        <v>4.1540833845562401E-5</v>
      </c>
      <c r="I3188" s="6">
        <v>3.8227645335583499E-5</v>
      </c>
      <c r="J3188" s="6">
        <v>4.05614591388207E-5</v>
      </c>
      <c r="K3188" s="6">
        <v>3.6697707054608497E-5</v>
      </c>
      <c r="L3188" s="6">
        <v>3.68668835084828E-5</v>
      </c>
      <c r="M3188" s="6">
        <v>3.9722482004080702E-5</v>
      </c>
      <c r="N3188" s="4" t="b">
        <f>_xlfn.XLOOKUP(Table2[[#This Row],[Protein]],Table3[name],Table3[subloc_assigned],"")&lt;&gt;""</f>
        <v>0</v>
      </c>
      <c r="O3188" s="6" t="str" cm="1">
        <f t="array" ref="O3188">IF(Table2[[#This Row],[modeled?]]," "&amp;_xlfn.TEXTJOIN(" ",FALSE,_xlfn._xlws.FILTER(Table3[subloc_assigned],Table3[name]=Table2[[#This Row],[Protein]],""))&amp;" ","")</f>
        <v/>
      </c>
      <c r="P3188" s="6" t="b">
        <f>OR(ISNUMBER(FIND(" m ",Table2[[#This Row],[loc?]])),ISNUMBER(FIND(" mm ",Table2[[#This Row],[loc?]])))</f>
        <v>0</v>
      </c>
      <c r="Q3188" s="6" t="b">
        <f>AND(OR(ISNUMBER(FIND(" m ",Table2[[#This Row],[loc?]])),ISNUMBER(FIND(" mm ",Table2[[#This Row],[loc?]]))),SUBSTITUTE(SUBSTITUTE(Table2[[#This Row],[loc?]]," m ","")," mm ","")="")</f>
        <v>0</v>
      </c>
      <c r="R3188" s="36" cm="1">
        <f t="array" ref="R3188">AVERAGE(IF(Table2[[#This Row],[Min_aerobic_1]:[Min_aerobic_2]]="NA",0,Table2[[#This Row],[Min_aerobic_1]:[Min_aerobic_2]]))</f>
        <v>0</v>
      </c>
    </row>
    <row r="3189" spans="1:18" x14ac:dyDescent="0.35">
      <c r="A3189" s="4" t="s">
        <v>9398</v>
      </c>
      <c r="B3189" s="4" t="s">
        <v>9399</v>
      </c>
      <c r="C3189" s="4" t="s">
        <v>9400</v>
      </c>
      <c r="D3189" s="6">
        <v>5.10074355234657E-6</v>
      </c>
      <c r="E3189" s="6">
        <v>5.4908255348508798E-6</v>
      </c>
      <c r="F3189" s="6">
        <v>6.1667201624659899E-6</v>
      </c>
      <c r="G3189" s="6">
        <v>6.1593724138374602E-6</v>
      </c>
      <c r="H3189" s="6">
        <v>6.58072075658826E-6</v>
      </c>
      <c r="I3189" s="6">
        <v>6.7222328024422003E-6</v>
      </c>
      <c r="J3189" s="6">
        <v>6.4468253458164497E-6</v>
      </c>
      <c r="K3189" s="6">
        <v>7.1863029885935401E-6</v>
      </c>
      <c r="L3189" s="6">
        <v>7.9191720476066707E-6</v>
      </c>
      <c r="M3189" s="6">
        <v>7.8937599294687501E-6</v>
      </c>
      <c r="N3189" s="4" t="b">
        <f>_xlfn.XLOOKUP(Table2[[#This Row],[Protein]],Table3[name],Table3[subloc_assigned],"")&lt;&gt;""</f>
        <v>0</v>
      </c>
      <c r="O3189" s="6" t="str" cm="1">
        <f t="array" ref="O3189">IF(Table2[[#This Row],[modeled?]]," "&amp;_xlfn.TEXTJOIN(" ",FALSE,_xlfn._xlws.FILTER(Table3[subloc_assigned],Table3[name]=Table2[[#This Row],[Protein]],""))&amp;" ","")</f>
        <v/>
      </c>
      <c r="P3189" s="6" t="b">
        <f>OR(ISNUMBER(FIND(" m ",Table2[[#This Row],[loc?]])),ISNUMBER(FIND(" mm ",Table2[[#This Row],[loc?]])))</f>
        <v>0</v>
      </c>
      <c r="Q3189" s="6" t="b">
        <f>AND(OR(ISNUMBER(FIND(" m ",Table2[[#This Row],[loc?]])),ISNUMBER(FIND(" mm ",Table2[[#This Row],[loc?]]))),SUBSTITUTE(SUBSTITUTE(Table2[[#This Row],[loc?]]," m ","")," mm ","")="")</f>
        <v>0</v>
      </c>
      <c r="R3189" s="36" cm="1">
        <f t="array" ref="R3189">AVERAGE(IF(Table2[[#This Row],[Min_aerobic_1]:[Min_aerobic_2]]="NA",0,Table2[[#This Row],[Min_aerobic_1]:[Min_aerobic_2]]))</f>
        <v>5.2957845435987249E-6</v>
      </c>
    </row>
    <row r="3190" spans="1:18" x14ac:dyDescent="0.35">
      <c r="A3190" s="4" t="s">
        <v>9401</v>
      </c>
      <c r="B3190" s="4" t="s">
        <v>9402</v>
      </c>
      <c r="C3190" s="4" t="s">
        <v>9403</v>
      </c>
      <c r="D3190" s="6">
        <v>9.0983779294387392E-6</v>
      </c>
      <c r="E3190" s="6">
        <v>9.7121835702646794E-6</v>
      </c>
      <c r="F3190" s="6">
        <v>1.19166869054257E-5</v>
      </c>
      <c r="G3190" s="6">
        <v>1.2225738674324099E-5</v>
      </c>
      <c r="H3190" s="6">
        <v>2.5302359999083202E-6</v>
      </c>
      <c r="I3190" s="6">
        <v>2.3442034225766201E-6</v>
      </c>
      <c r="J3190" s="6">
        <v>2.6483892889418202E-6</v>
      </c>
      <c r="K3190" s="6">
        <v>2.7387059009016199E-6</v>
      </c>
      <c r="L3190" s="6">
        <v>2.7642643821167801E-6</v>
      </c>
      <c r="M3190" s="6">
        <v>2.77247786316382E-6</v>
      </c>
      <c r="N3190" s="4" t="b">
        <f>_xlfn.XLOOKUP(Table2[[#This Row],[Protein]],Table3[name],Table3[subloc_assigned],"")&lt;&gt;""</f>
        <v>1</v>
      </c>
      <c r="O3190" s="6" t="str" cm="1">
        <f t="array" ref="O3190">IF(Table2[[#This Row],[modeled?]]," "&amp;_xlfn.TEXTJOIN(" ",FALSE,_xlfn._xlws.FILTER(Table3[subloc_assigned],Table3[name]=Table2[[#This Row],[Protein]],""))&amp;" ","")</f>
        <v xml:space="preserve"> m </v>
      </c>
      <c r="P3190" s="6" t="b">
        <f>OR(ISNUMBER(FIND(" m ",Table2[[#This Row],[loc?]])),ISNUMBER(FIND(" mm ",Table2[[#This Row],[loc?]])))</f>
        <v>1</v>
      </c>
      <c r="Q3190" s="6" t="b">
        <f>AND(OR(ISNUMBER(FIND(" m ",Table2[[#This Row],[loc?]])),ISNUMBER(FIND(" mm ",Table2[[#This Row],[loc?]]))),SUBSTITUTE(SUBSTITUTE(Table2[[#This Row],[loc?]]," m ","")," mm ","")="")</f>
        <v>1</v>
      </c>
      <c r="R3190" s="36" cm="1">
        <f t="array" ref="R3190">AVERAGE(IF(Table2[[#This Row],[Min_aerobic_1]:[Min_aerobic_2]]="NA",0,Table2[[#This Row],[Min_aerobic_1]:[Min_aerobic_2]]))</f>
        <v>9.4052807498517102E-6</v>
      </c>
    </row>
    <row r="3191" spans="1:18" x14ac:dyDescent="0.35">
      <c r="A3191" s="4" t="s">
        <v>9404</v>
      </c>
      <c r="B3191" s="4" t="s">
        <v>9405</v>
      </c>
      <c r="C3191" s="4" t="s">
        <v>9406</v>
      </c>
      <c r="D3191" s="6">
        <v>4.8600783814291299E-5</v>
      </c>
      <c r="E3191" s="6">
        <v>4.6137603301621797E-5</v>
      </c>
      <c r="F3191" s="6">
        <v>5.36224881155173E-5</v>
      </c>
      <c r="G3191" s="6">
        <v>5.2010141975531299E-5</v>
      </c>
      <c r="H3191" s="6">
        <v>3.3736389901776098E-5</v>
      </c>
      <c r="I3191" s="6">
        <v>3.4848103534718799E-5</v>
      </c>
      <c r="J3191" s="6">
        <v>3.5884768150496902E-5</v>
      </c>
      <c r="K3191" s="6">
        <v>3.8734947589546E-5</v>
      </c>
      <c r="L3191" s="6">
        <v>3.9958704746042E-5</v>
      </c>
      <c r="M3191" s="6">
        <v>3.9473766638001203E-5</v>
      </c>
      <c r="N3191" s="4" t="b">
        <f>_xlfn.XLOOKUP(Table2[[#This Row],[Protein]],Table3[name],Table3[subloc_assigned],"")&lt;&gt;""</f>
        <v>0</v>
      </c>
      <c r="O3191" s="6" t="str" cm="1">
        <f t="array" ref="O3191">IF(Table2[[#This Row],[modeled?]]," "&amp;_xlfn.TEXTJOIN(" ",FALSE,_xlfn._xlws.FILTER(Table3[subloc_assigned],Table3[name]=Table2[[#This Row],[Protein]],""))&amp;" ","")</f>
        <v/>
      </c>
      <c r="P3191" s="6" t="b">
        <f>OR(ISNUMBER(FIND(" m ",Table2[[#This Row],[loc?]])),ISNUMBER(FIND(" mm ",Table2[[#This Row],[loc?]])))</f>
        <v>0</v>
      </c>
      <c r="Q3191" s="6" t="b">
        <f>AND(OR(ISNUMBER(FIND(" m ",Table2[[#This Row],[loc?]])),ISNUMBER(FIND(" mm ",Table2[[#This Row],[loc?]]))),SUBSTITUTE(SUBSTITUTE(Table2[[#This Row],[loc?]]," m ","")," mm ","")="")</f>
        <v>0</v>
      </c>
      <c r="R3191" s="36" cm="1">
        <f t="array" ref="R3191">AVERAGE(IF(Table2[[#This Row],[Min_aerobic_1]:[Min_aerobic_2]]="NA",0,Table2[[#This Row],[Min_aerobic_1]:[Min_aerobic_2]]))</f>
        <v>4.7369193557956548E-5</v>
      </c>
    </row>
    <row r="3192" spans="1:18" x14ac:dyDescent="0.35">
      <c r="A3192" s="4" t="s">
        <v>9407</v>
      </c>
      <c r="B3192" s="4" t="s">
        <v>9408</v>
      </c>
      <c r="C3192" s="4" t="s">
        <v>9409</v>
      </c>
      <c r="D3192" s="6">
        <v>7.0115206105187803E-6</v>
      </c>
      <c r="E3192" s="6">
        <v>6.2527773314579599E-6</v>
      </c>
      <c r="F3192" s="6">
        <v>7.9134943078004702E-6</v>
      </c>
      <c r="G3192" s="6">
        <v>7.5092081665044397E-6</v>
      </c>
      <c r="H3192" s="6">
        <v>7.1586302988251701E-6</v>
      </c>
      <c r="I3192" s="6">
        <v>7.3738923577717003E-6</v>
      </c>
      <c r="J3192" s="6">
        <v>7.6056133657857101E-6</v>
      </c>
      <c r="K3192" s="6">
        <v>7.7864862497916703E-6</v>
      </c>
      <c r="L3192" s="6">
        <v>8.3847150856052397E-6</v>
      </c>
      <c r="M3192" s="6">
        <v>8.4602281075496392E-6</v>
      </c>
      <c r="N3192" s="4" t="b">
        <f>_xlfn.XLOOKUP(Table2[[#This Row],[Protein]],Table3[name],Table3[subloc_assigned],"")&lt;&gt;""</f>
        <v>0</v>
      </c>
      <c r="O3192" s="6" t="str" cm="1">
        <f t="array" ref="O3192">IF(Table2[[#This Row],[modeled?]]," "&amp;_xlfn.TEXTJOIN(" ",FALSE,_xlfn._xlws.FILTER(Table3[subloc_assigned],Table3[name]=Table2[[#This Row],[Protein]],""))&amp;" ","")</f>
        <v/>
      </c>
      <c r="P3192" s="6" t="b">
        <f>OR(ISNUMBER(FIND(" m ",Table2[[#This Row],[loc?]])),ISNUMBER(FIND(" mm ",Table2[[#This Row],[loc?]])))</f>
        <v>0</v>
      </c>
      <c r="Q3192" s="6" t="b">
        <f>AND(OR(ISNUMBER(FIND(" m ",Table2[[#This Row],[loc?]])),ISNUMBER(FIND(" mm ",Table2[[#This Row],[loc?]]))),SUBSTITUTE(SUBSTITUTE(Table2[[#This Row],[loc?]]," m ","")," mm ","")="")</f>
        <v>0</v>
      </c>
      <c r="R3192" s="36" cm="1">
        <f t="array" ref="R3192">AVERAGE(IF(Table2[[#This Row],[Min_aerobic_1]:[Min_aerobic_2]]="NA",0,Table2[[#This Row],[Min_aerobic_1]:[Min_aerobic_2]]))</f>
        <v>6.6321489709883705E-6</v>
      </c>
    </row>
    <row r="3193" spans="1:18" x14ac:dyDescent="0.35">
      <c r="A3193" s="4" t="s">
        <v>9410</v>
      </c>
      <c r="B3193" s="4" t="s">
        <v>9411</v>
      </c>
      <c r="C3193" s="4" t="s">
        <v>9412</v>
      </c>
      <c r="D3193" s="6">
        <v>2.8892422682906299E-6</v>
      </c>
      <c r="E3193" s="6">
        <v>2.7186462225767598E-6</v>
      </c>
      <c r="F3193" s="6">
        <v>3.0573875160396799E-6</v>
      </c>
      <c r="G3193" s="6">
        <v>3.1415872143976601E-6</v>
      </c>
      <c r="H3193" s="6">
        <v>4.05731614842356E-7</v>
      </c>
      <c r="I3193" s="6">
        <v>4.08149535008203E-7</v>
      </c>
      <c r="J3193" s="6">
        <v>4.4637793782828799E-7</v>
      </c>
      <c r="K3193" s="6">
        <v>4.6636507436832702E-7</v>
      </c>
      <c r="L3193" s="6">
        <v>4.9408429213993603E-7</v>
      </c>
      <c r="M3193" s="6">
        <v>4.7120483873072099E-7</v>
      </c>
      <c r="N3193" s="4" t="b">
        <f>_xlfn.XLOOKUP(Table2[[#This Row],[Protein]],Table3[name],Table3[subloc_assigned],"")&lt;&gt;""</f>
        <v>0</v>
      </c>
      <c r="O3193" s="6" t="str" cm="1">
        <f t="array" ref="O3193">IF(Table2[[#This Row],[modeled?]]," "&amp;_xlfn.TEXTJOIN(" ",FALSE,_xlfn._xlws.FILTER(Table3[subloc_assigned],Table3[name]=Table2[[#This Row],[Protein]],""))&amp;" ","")</f>
        <v/>
      </c>
      <c r="P3193" s="6" t="b">
        <f>OR(ISNUMBER(FIND(" m ",Table2[[#This Row],[loc?]])),ISNUMBER(FIND(" mm ",Table2[[#This Row],[loc?]])))</f>
        <v>0</v>
      </c>
      <c r="Q3193" s="6" t="b">
        <f>AND(OR(ISNUMBER(FIND(" m ",Table2[[#This Row],[loc?]])),ISNUMBER(FIND(" mm ",Table2[[#This Row],[loc?]]))),SUBSTITUTE(SUBSTITUTE(Table2[[#This Row],[loc?]]," m ","")," mm ","")="")</f>
        <v>0</v>
      </c>
      <c r="R3193" s="36" cm="1">
        <f t="array" ref="R3193">AVERAGE(IF(Table2[[#This Row],[Min_aerobic_1]:[Min_aerobic_2]]="NA",0,Table2[[#This Row],[Min_aerobic_1]:[Min_aerobic_2]]))</f>
        <v>2.8039442454336951E-6</v>
      </c>
    </row>
    <row r="3194" spans="1:18" x14ac:dyDescent="0.35">
      <c r="A3194" s="4" t="s">
        <v>9413</v>
      </c>
      <c r="B3194" s="4" t="s">
        <v>9414</v>
      </c>
      <c r="C3194" s="4" t="s">
        <v>9415</v>
      </c>
      <c r="D3194" s="6">
        <v>1.23484588245668E-5</v>
      </c>
      <c r="E3194" s="6">
        <v>1.05966728144503E-5</v>
      </c>
      <c r="F3194" s="6">
        <v>1.4603192262910999E-5</v>
      </c>
      <c r="G3194" s="6">
        <v>1.38702108742478E-5</v>
      </c>
      <c r="H3194" s="6">
        <v>2.8732818460787299E-5</v>
      </c>
      <c r="I3194" s="6">
        <v>2.8515135574966402E-5</v>
      </c>
      <c r="J3194" s="6">
        <v>2.9956917330876701E-5</v>
      </c>
      <c r="K3194" s="6">
        <v>2.6410235792668302E-5</v>
      </c>
      <c r="L3194" s="6">
        <v>2.88426866712672E-5</v>
      </c>
      <c r="M3194" s="6">
        <v>2.80539083365418E-5</v>
      </c>
      <c r="N3194" s="4" t="b">
        <f>_xlfn.XLOOKUP(Table2[[#This Row],[Protein]],Table3[name],Table3[subloc_assigned],"")&lt;&gt;""</f>
        <v>0</v>
      </c>
      <c r="O3194" s="6" t="str" cm="1">
        <f t="array" ref="O3194">IF(Table2[[#This Row],[modeled?]]," "&amp;_xlfn.TEXTJOIN(" ",FALSE,_xlfn._xlws.FILTER(Table3[subloc_assigned],Table3[name]=Table2[[#This Row],[Protein]],""))&amp;" ","")</f>
        <v/>
      </c>
      <c r="P3194" s="6" t="b">
        <f>OR(ISNUMBER(FIND(" m ",Table2[[#This Row],[loc?]])),ISNUMBER(FIND(" mm ",Table2[[#This Row],[loc?]])))</f>
        <v>0</v>
      </c>
      <c r="Q3194" s="6" t="b">
        <f>AND(OR(ISNUMBER(FIND(" m ",Table2[[#This Row],[loc?]])),ISNUMBER(FIND(" mm ",Table2[[#This Row],[loc?]]))),SUBSTITUTE(SUBSTITUTE(Table2[[#This Row],[loc?]]," m ","")," mm ","")="")</f>
        <v>0</v>
      </c>
      <c r="R3194" s="36" cm="1">
        <f t="array" ref="R3194">AVERAGE(IF(Table2[[#This Row],[Min_aerobic_1]:[Min_aerobic_2]]="NA",0,Table2[[#This Row],[Min_aerobic_1]:[Min_aerobic_2]]))</f>
        <v>1.1472565819508551E-5</v>
      </c>
    </row>
    <row r="3195" spans="1:18" x14ac:dyDescent="0.35">
      <c r="A3195" s="4" t="s">
        <v>9416</v>
      </c>
      <c r="B3195" s="4" t="s">
        <v>9417</v>
      </c>
      <c r="C3195" s="4" t="s">
        <v>9418</v>
      </c>
      <c r="D3195" s="6">
        <v>6.72957220144688E-5</v>
      </c>
      <c r="E3195" s="6">
        <v>5.96056652466727E-5</v>
      </c>
      <c r="F3195" s="6">
        <v>7.2370796450220906E-5</v>
      </c>
      <c r="G3195" s="6">
        <v>7.2663643763500602E-5</v>
      </c>
      <c r="H3195" s="6">
        <v>6.7110137612396697E-5</v>
      </c>
      <c r="I3195" s="6">
        <v>6.7219082592994802E-5</v>
      </c>
      <c r="J3195" s="6">
        <v>6.6544227575403501E-5</v>
      </c>
      <c r="K3195" s="6">
        <v>7.1988778396481497E-5</v>
      </c>
      <c r="L3195" s="6">
        <v>7.4022528518308007E-5</v>
      </c>
      <c r="M3195" s="6">
        <v>7.2493764748634805E-5</v>
      </c>
      <c r="N3195" s="4" t="b">
        <f>_xlfn.XLOOKUP(Table2[[#This Row],[Protein]],Table3[name],Table3[subloc_assigned],"")&lt;&gt;""</f>
        <v>1</v>
      </c>
      <c r="O3195" s="6" t="str" cm="1">
        <f t="array" ref="O3195">IF(Table2[[#This Row],[modeled?]]," "&amp;_xlfn.TEXTJOIN(" ",FALSE,_xlfn._xlws.FILTER(Table3[subloc_assigned],Table3[name]=Table2[[#This Row],[Protein]],""))&amp;" ","")</f>
        <v xml:space="preserve"> c </v>
      </c>
      <c r="P3195" s="6" t="b">
        <f>OR(ISNUMBER(FIND(" m ",Table2[[#This Row],[loc?]])),ISNUMBER(FIND(" mm ",Table2[[#This Row],[loc?]])))</f>
        <v>0</v>
      </c>
      <c r="Q3195" s="6" t="b">
        <f>AND(OR(ISNUMBER(FIND(" m ",Table2[[#This Row],[loc?]])),ISNUMBER(FIND(" mm ",Table2[[#This Row],[loc?]]))),SUBSTITUTE(SUBSTITUTE(Table2[[#This Row],[loc?]]," m ","")," mm ","")="")</f>
        <v>0</v>
      </c>
      <c r="R3195" s="36" cm="1">
        <f t="array" ref="R3195">AVERAGE(IF(Table2[[#This Row],[Min_aerobic_1]:[Min_aerobic_2]]="NA",0,Table2[[#This Row],[Min_aerobic_1]:[Min_aerobic_2]]))</f>
        <v>6.3450693630570757E-5</v>
      </c>
    </row>
    <row r="3196" spans="1:18" x14ac:dyDescent="0.35">
      <c r="A3196" s="4" t="s">
        <v>9419</v>
      </c>
      <c r="B3196" s="4" t="s">
        <v>9420</v>
      </c>
      <c r="C3196" s="4" t="s">
        <v>9421</v>
      </c>
      <c r="D3196" s="6">
        <v>4.4137303698329698E-6</v>
      </c>
      <c r="E3196" s="6">
        <v>3.3395449974848099E-6</v>
      </c>
      <c r="F3196" s="6">
        <v>4.3069018412581702E-6</v>
      </c>
      <c r="G3196" s="6">
        <v>4.3081336620192097E-6</v>
      </c>
      <c r="H3196" s="4" t="s">
        <v>19</v>
      </c>
      <c r="I3196" s="4" t="s">
        <v>19</v>
      </c>
      <c r="J3196" s="4" t="s">
        <v>19</v>
      </c>
      <c r="K3196" s="4" t="s">
        <v>19</v>
      </c>
      <c r="L3196" s="4" t="s">
        <v>19</v>
      </c>
      <c r="M3196" s="4" t="s">
        <v>19</v>
      </c>
      <c r="N3196" s="4" t="b">
        <f>_xlfn.XLOOKUP(Table2[[#This Row],[Protein]],Table3[name],Table3[subloc_assigned],"")&lt;&gt;""</f>
        <v>0</v>
      </c>
      <c r="O3196" s="6" t="str" cm="1">
        <f t="array" ref="O3196">IF(Table2[[#This Row],[modeled?]]," "&amp;_xlfn.TEXTJOIN(" ",FALSE,_xlfn._xlws.FILTER(Table3[subloc_assigned],Table3[name]=Table2[[#This Row],[Protein]],""))&amp;" ","")</f>
        <v/>
      </c>
      <c r="P3196" s="6" t="b">
        <f>OR(ISNUMBER(FIND(" m ",Table2[[#This Row],[loc?]])),ISNUMBER(FIND(" mm ",Table2[[#This Row],[loc?]])))</f>
        <v>0</v>
      </c>
      <c r="Q3196" s="6" t="b">
        <f>AND(OR(ISNUMBER(FIND(" m ",Table2[[#This Row],[loc?]])),ISNUMBER(FIND(" mm ",Table2[[#This Row],[loc?]]))),SUBSTITUTE(SUBSTITUTE(Table2[[#This Row],[loc?]]," m ","")," mm ","")="")</f>
        <v>0</v>
      </c>
      <c r="R3196" s="36" cm="1">
        <f t="array" ref="R3196">AVERAGE(IF(Table2[[#This Row],[Min_aerobic_1]:[Min_aerobic_2]]="NA",0,Table2[[#This Row],[Min_aerobic_1]:[Min_aerobic_2]]))</f>
        <v>3.8766376836588899E-6</v>
      </c>
    </row>
    <row r="3197" spans="1:18" x14ac:dyDescent="0.35">
      <c r="A3197" s="4" t="s">
        <v>9422</v>
      </c>
      <c r="B3197" s="4" t="s">
        <v>9423</v>
      </c>
      <c r="C3197" s="4" t="s">
        <v>9424</v>
      </c>
      <c r="D3197" s="6">
        <v>6.4951149801911199E-6</v>
      </c>
      <c r="E3197" s="6">
        <v>5.4880300889147097E-6</v>
      </c>
      <c r="F3197" s="6">
        <v>6.6760165920439603E-6</v>
      </c>
      <c r="G3197" s="6">
        <v>6.7084188181961198E-6</v>
      </c>
      <c r="H3197" s="6">
        <v>5.5341692110298E-6</v>
      </c>
      <c r="I3197" s="6">
        <v>5.8076047986299604E-6</v>
      </c>
      <c r="J3197" s="6">
        <v>5.5651145940111703E-6</v>
      </c>
      <c r="K3197" s="6">
        <v>5.4060882478031101E-6</v>
      </c>
      <c r="L3197" s="6">
        <v>6.0166769570071402E-6</v>
      </c>
      <c r="M3197" s="6">
        <v>6.0214464887388996E-6</v>
      </c>
      <c r="N3197" s="4" t="b">
        <f>_xlfn.XLOOKUP(Table2[[#This Row],[Protein]],Table3[name],Table3[subloc_assigned],"")&lt;&gt;""</f>
        <v>0</v>
      </c>
      <c r="O3197" s="6" t="str" cm="1">
        <f t="array" ref="O3197">IF(Table2[[#This Row],[modeled?]]," "&amp;_xlfn.TEXTJOIN(" ",FALSE,_xlfn._xlws.FILTER(Table3[subloc_assigned],Table3[name]=Table2[[#This Row],[Protein]],""))&amp;" ","")</f>
        <v/>
      </c>
      <c r="P3197" s="6" t="b">
        <f>OR(ISNUMBER(FIND(" m ",Table2[[#This Row],[loc?]])),ISNUMBER(FIND(" mm ",Table2[[#This Row],[loc?]])))</f>
        <v>0</v>
      </c>
      <c r="Q3197" s="6" t="b">
        <f>AND(OR(ISNUMBER(FIND(" m ",Table2[[#This Row],[loc?]])),ISNUMBER(FIND(" mm ",Table2[[#This Row],[loc?]]))),SUBSTITUTE(SUBSTITUTE(Table2[[#This Row],[loc?]]," m ","")," mm ","")="")</f>
        <v>0</v>
      </c>
      <c r="R3197" s="36" cm="1">
        <f t="array" ref="R3197">AVERAGE(IF(Table2[[#This Row],[Min_aerobic_1]:[Min_aerobic_2]]="NA",0,Table2[[#This Row],[Min_aerobic_1]:[Min_aerobic_2]]))</f>
        <v>5.9915725345529152E-6</v>
      </c>
    </row>
    <row r="3198" spans="1:18" x14ac:dyDescent="0.35">
      <c r="A3198" s="4" t="s">
        <v>9425</v>
      </c>
      <c r="B3198" s="4" t="s">
        <v>9426</v>
      </c>
      <c r="C3198" s="4" t="s">
        <v>9426</v>
      </c>
      <c r="D3198" s="6">
        <v>6.0843830813349798E-5</v>
      </c>
      <c r="E3198" s="6">
        <v>4.5986925225137299E-5</v>
      </c>
      <c r="F3198" s="6">
        <v>9.6391124276279906E-5</v>
      </c>
      <c r="G3198" s="6">
        <v>9.5912920355750906E-5</v>
      </c>
      <c r="H3198" s="4">
        <v>1.40017290921289E-4</v>
      </c>
      <c r="I3198" s="4">
        <v>1.3904497445447301E-4</v>
      </c>
      <c r="J3198" s="4">
        <v>1.4208273250233201E-4</v>
      </c>
      <c r="K3198" s="4">
        <v>1.41151575928945E-4</v>
      </c>
      <c r="L3198" s="4">
        <v>1.46503358945798E-4</v>
      </c>
      <c r="M3198" s="4">
        <v>1.5079843798968299E-4</v>
      </c>
      <c r="N3198" s="4" t="b">
        <f>_xlfn.XLOOKUP(Table2[[#This Row],[Protein]],Table3[name],Table3[subloc_assigned],"")&lt;&gt;""</f>
        <v>0</v>
      </c>
      <c r="O3198" s="6" t="str" cm="1">
        <f t="array" ref="O3198">IF(Table2[[#This Row],[modeled?]]," "&amp;_xlfn.TEXTJOIN(" ",FALSE,_xlfn._xlws.FILTER(Table3[subloc_assigned],Table3[name]=Table2[[#This Row],[Protein]],""))&amp;" ","")</f>
        <v/>
      </c>
      <c r="P3198" s="6" t="b">
        <f>OR(ISNUMBER(FIND(" m ",Table2[[#This Row],[loc?]])),ISNUMBER(FIND(" mm ",Table2[[#This Row],[loc?]])))</f>
        <v>0</v>
      </c>
      <c r="Q3198" s="6" t="b">
        <f>AND(OR(ISNUMBER(FIND(" m ",Table2[[#This Row],[loc?]])),ISNUMBER(FIND(" mm ",Table2[[#This Row],[loc?]]))),SUBSTITUTE(SUBSTITUTE(Table2[[#This Row],[loc?]]," m ","")," mm ","")="")</f>
        <v>0</v>
      </c>
      <c r="R3198" s="36" cm="1">
        <f t="array" ref="R3198">AVERAGE(IF(Table2[[#This Row],[Min_aerobic_1]:[Min_aerobic_2]]="NA",0,Table2[[#This Row],[Min_aerobic_1]:[Min_aerobic_2]]))</f>
        <v>5.3415378019243548E-5</v>
      </c>
    </row>
    <row r="3199" spans="1:18" x14ac:dyDescent="0.35">
      <c r="A3199" s="4" t="s">
        <v>9427</v>
      </c>
      <c r="B3199" s="4" t="s">
        <v>9428</v>
      </c>
      <c r="C3199" s="4" t="s">
        <v>9429</v>
      </c>
      <c r="D3199" s="6">
        <v>7.3390428695881898E-6</v>
      </c>
      <c r="E3199" s="6">
        <v>7.0658189619039703E-6</v>
      </c>
      <c r="F3199" s="6">
        <v>1.2670568095351999E-5</v>
      </c>
      <c r="G3199" s="6">
        <v>6.9241839213349E-6</v>
      </c>
      <c r="H3199" s="6">
        <v>8.6513723011067601E-6</v>
      </c>
      <c r="I3199" s="6">
        <v>8.1282729237331103E-6</v>
      </c>
      <c r="J3199" s="6">
        <v>9.1104821163770408E-6</v>
      </c>
      <c r="K3199" s="6">
        <v>8.8906552713474092E-6</v>
      </c>
      <c r="L3199" s="6">
        <v>9.3980277513555895E-6</v>
      </c>
      <c r="M3199" s="6">
        <v>9.5981946320796896E-6</v>
      </c>
      <c r="N3199" s="4" t="b">
        <f>_xlfn.XLOOKUP(Table2[[#This Row],[Protein]],Table3[name],Table3[subloc_assigned],"")&lt;&gt;""</f>
        <v>0</v>
      </c>
      <c r="O3199" s="6" t="str" cm="1">
        <f t="array" ref="O3199">IF(Table2[[#This Row],[modeled?]]," "&amp;_xlfn.TEXTJOIN(" ",FALSE,_xlfn._xlws.FILTER(Table3[subloc_assigned],Table3[name]=Table2[[#This Row],[Protein]],""))&amp;" ","")</f>
        <v/>
      </c>
      <c r="P3199" s="6" t="b">
        <f>OR(ISNUMBER(FIND(" m ",Table2[[#This Row],[loc?]])),ISNUMBER(FIND(" mm ",Table2[[#This Row],[loc?]])))</f>
        <v>0</v>
      </c>
      <c r="Q3199" s="6" t="b">
        <f>AND(OR(ISNUMBER(FIND(" m ",Table2[[#This Row],[loc?]])),ISNUMBER(FIND(" mm ",Table2[[#This Row],[loc?]]))),SUBSTITUTE(SUBSTITUTE(Table2[[#This Row],[loc?]]," m ","")," mm ","")="")</f>
        <v>0</v>
      </c>
      <c r="R3199" s="36" cm="1">
        <f t="array" ref="R3199">AVERAGE(IF(Table2[[#This Row],[Min_aerobic_1]:[Min_aerobic_2]]="NA",0,Table2[[#This Row],[Min_aerobic_1]:[Min_aerobic_2]]))</f>
        <v>7.2024309157460805E-6</v>
      </c>
    </row>
    <row r="3200" spans="1:18" x14ac:dyDescent="0.35">
      <c r="A3200" s="4" t="s">
        <v>9430</v>
      </c>
      <c r="B3200" s="4" t="s">
        <v>9431</v>
      </c>
      <c r="C3200" s="4" t="s">
        <v>9432</v>
      </c>
      <c r="D3200" s="6">
        <v>6.1245584921721397E-5</v>
      </c>
      <c r="E3200" s="6">
        <v>5.1118251527705003E-5</v>
      </c>
      <c r="F3200" s="6">
        <v>6.9474616206084997E-5</v>
      </c>
      <c r="G3200" s="6">
        <v>6.5313038773138105E-5</v>
      </c>
      <c r="H3200" s="6">
        <v>4.7465165223517797E-5</v>
      </c>
      <c r="I3200" s="6">
        <v>5.0014998260911202E-5</v>
      </c>
      <c r="J3200" s="6">
        <v>4.9085552867987097E-5</v>
      </c>
      <c r="K3200" s="6">
        <v>6.0837363109868203E-5</v>
      </c>
      <c r="L3200" s="6">
        <v>6.2418132319863302E-5</v>
      </c>
      <c r="M3200" s="6">
        <v>6.3147258376260407E-5</v>
      </c>
      <c r="N3200" s="4" t="b">
        <f>_xlfn.XLOOKUP(Table2[[#This Row],[Protein]],Table3[name],Table3[subloc_assigned],"")&lt;&gt;""</f>
        <v>0</v>
      </c>
      <c r="O3200" s="6" t="str" cm="1">
        <f t="array" ref="O3200">IF(Table2[[#This Row],[modeled?]]," "&amp;_xlfn.TEXTJOIN(" ",FALSE,_xlfn._xlws.FILTER(Table3[subloc_assigned],Table3[name]=Table2[[#This Row],[Protein]],""))&amp;" ","")</f>
        <v/>
      </c>
      <c r="P3200" s="6" t="b">
        <f>OR(ISNUMBER(FIND(" m ",Table2[[#This Row],[loc?]])),ISNUMBER(FIND(" mm ",Table2[[#This Row],[loc?]])))</f>
        <v>0</v>
      </c>
      <c r="Q3200" s="6" t="b">
        <f>AND(OR(ISNUMBER(FIND(" m ",Table2[[#This Row],[loc?]])),ISNUMBER(FIND(" mm ",Table2[[#This Row],[loc?]]))),SUBSTITUTE(SUBSTITUTE(Table2[[#This Row],[loc?]]," m ","")," mm ","")="")</f>
        <v>0</v>
      </c>
      <c r="R3200" s="36" cm="1">
        <f t="array" ref="R3200">AVERAGE(IF(Table2[[#This Row],[Min_aerobic_1]:[Min_aerobic_2]]="NA",0,Table2[[#This Row],[Min_aerobic_1]:[Min_aerobic_2]]))</f>
        <v>5.61819182247132E-5</v>
      </c>
    </row>
    <row r="3201" spans="1:18" x14ac:dyDescent="0.35">
      <c r="A3201" s="4" t="s">
        <v>9433</v>
      </c>
      <c r="B3201" s="4" t="s">
        <v>9434</v>
      </c>
      <c r="C3201" s="4" t="s">
        <v>9434</v>
      </c>
      <c r="D3201" s="6">
        <v>3.5123222317232199E-5</v>
      </c>
      <c r="E3201" s="6">
        <v>3.1337687784004E-5</v>
      </c>
      <c r="F3201" s="6">
        <v>4.33291078598997E-5</v>
      </c>
      <c r="G3201" s="6">
        <v>4.3174158755318303E-5</v>
      </c>
      <c r="H3201" s="6">
        <v>2.2989470242553999E-5</v>
      </c>
      <c r="I3201" s="6">
        <v>2.3081741813943099E-5</v>
      </c>
      <c r="J3201" s="6">
        <v>2.44689123503791E-5</v>
      </c>
      <c r="K3201" s="6">
        <v>2.6757698593276998E-5</v>
      </c>
      <c r="L3201" s="6">
        <v>2.8618000614005801E-5</v>
      </c>
      <c r="M3201" s="6">
        <v>2.8639116422293499E-5</v>
      </c>
      <c r="N3201" s="4" t="b">
        <f>_xlfn.XLOOKUP(Table2[[#This Row],[Protein]],Table3[name],Table3[subloc_assigned],"")&lt;&gt;""</f>
        <v>0</v>
      </c>
      <c r="O3201" s="6" t="str" cm="1">
        <f t="array" ref="O3201">IF(Table2[[#This Row],[modeled?]]," "&amp;_xlfn.TEXTJOIN(" ",FALSE,_xlfn._xlws.FILTER(Table3[subloc_assigned],Table3[name]=Table2[[#This Row],[Protein]],""))&amp;" ","")</f>
        <v/>
      </c>
      <c r="P3201" s="6" t="b">
        <f>OR(ISNUMBER(FIND(" m ",Table2[[#This Row],[loc?]])),ISNUMBER(FIND(" mm ",Table2[[#This Row],[loc?]])))</f>
        <v>0</v>
      </c>
      <c r="Q3201" s="6" t="b">
        <f>AND(OR(ISNUMBER(FIND(" m ",Table2[[#This Row],[loc?]])),ISNUMBER(FIND(" mm ",Table2[[#This Row],[loc?]]))),SUBSTITUTE(SUBSTITUTE(Table2[[#This Row],[loc?]]," m ","")," mm ","")="")</f>
        <v>0</v>
      </c>
      <c r="R3201" s="36" cm="1">
        <f t="array" ref="R3201">AVERAGE(IF(Table2[[#This Row],[Min_aerobic_1]:[Min_aerobic_2]]="NA",0,Table2[[#This Row],[Min_aerobic_1]:[Min_aerobic_2]]))</f>
        <v>3.3230455050618096E-5</v>
      </c>
    </row>
    <row r="3202" spans="1:18" x14ac:dyDescent="0.35">
      <c r="A3202" s="4" t="s">
        <v>9435</v>
      </c>
      <c r="B3202" s="4" t="s">
        <v>9436</v>
      </c>
      <c r="C3202" s="4" t="s">
        <v>9437</v>
      </c>
      <c r="D3202" s="6">
        <v>2.5116023520403302E-5</v>
      </c>
      <c r="E3202" s="6">
        <v>2.4349000286449199E-5</v>
      </c>
      <c r="F3202" s="6">
        <v>3.2625125851933801E-5</v>
      </c>
      <c r="G3202" s="6">
        <v>3.2344751630364699E-5</v>
      </c>
      <c r="H3202" s="6">
        <v>4.4966708966238102E-5</v>
      </c>
      <c r="I3202" s="6">
        <v>4.4852034029903898E-5</v>
      </c>
      <c r="J3202" s="6">
        <v>4.8036910654636997E-5</v>
      </c>
      <c r="K3202" s="6">
        <v>6.02972536467499E-5</v>
      </c>
      <c r="L3202" s="6">
        <v>6.2150576437396804E-5</v>
      </c>
      <c r="M3202" s="6">
        <v>6.2263370866759798E-5</v>
      </c>
      <c r="N3202" s="4" t="b">
        <f>_xlfn.XLOOKUP(Table2[[#This Row],[Protein]],Table3[name],Table3[subloc_assigned],"")&lt;&gt;""</f>
        <v>0</v>
      </c>
      <c r="O3202" s="6" t="str" cm="1">
        <f t="array" ref="O3202">IF(Table2[[#This Row],[modeled?]]," "&amp;_xlfn.TEXTJOIN(" ",FALSE,_xlfn._xlws.FILTER(Table3[subloc_assigned],Table3[name]=Table2[[#This Row],[Protein]],""))&amp;" ","")</f>
        <v/>
      </c>
      <c r="P3202" s="6" t="b">
        <f>OR(ISNUMBER(FIND(" m ",Table2[[#This Row],[loc?]])),ISNUMBER(FIND(" mm ",Table2[[#This Row],[loc?]])))</f>
        <v>0</v>
      </c>
      <c r="Q3202" s="6" t="b">
        <f>AND(OR(ISNUMBER(FIND(" m ",Table2[[#This Row],[loc?]])),ISNUMBER(FIND(" mm ",Table2[[#This Row],[loc?]]))),SUBSTITUTE(SUBSTITUTE(Table2[[#This Row],[loc?]]," m ","")," mm ","")="")</f>
        <v>0</v>
      </c>
      <c r="R3202" s="36" cm="1">
        <f t="array" ref="R3202">AVERAGE(IF(Table2[[#This Row],[Min_aerobic_1]:[Min_aerobic_2]]="NA",0,Table2[[#This Row],[Min_aerobic_1]:[Min_aerobic_2]]))</f>
        <v>2.473251190342625E-5</v>
      </c>
    </row>
    <row r="3203" spans="1:18" x14ac:dyDescent="0.35">
      <c r="A3203" s="4" t="s">
        <v>9438</v>
      </c>
      <c r="B3203" s="4" t="s">
        <v>9439</v>
      </c>
      <c r="C3203" s="4" t="s">
        <v>9440</v>
      </c>
      <c r="D3203" s="6">
        <v>6.5203265359357296E-5</v>
      </c>
      <c r="E3203" s="6">
        <v>5.8525495086329198E-5</v>
      </c>
      <c r="F3203" s="6">
        <v>7.5635374577099105E-5</v>
      </c>
      <c r="G3203" s="6">
        <v>7.6895149352037493E-5</v>
      </c>
      <c r="H3203" s="4">
        <v>1.86546815544767E-4</v>
      </c>
      <c r="I3203" s="4">
        <v>1.8818110422796E-4</v>
      </c>
      <c r="J3203" s="4">
        <v>1.8215436891241599E-4</v>
      </c>
      <c r="K3203" s="4">
        <v>2.0627088218003401E-4</v>
      </c>
      <c r="L3203" s="4">
        <v>2.32380250828715E-4</v>
      </c>
      <c r="M3203" s="4">
        <v>2.4049981695706E-4</v>
      </c>
      <c r="N3203" s="4" t="b">
        <f>_xlfn.XLOOKUP(Table2[[#This Row],[Protein]],Table3[name],Table3[subloc_assigned],"")&lt;&gt;""</f>
        <v>0</v>
      </c>
      <c r="O3203" s="6" t="str" cm="1">
        <f t="array" ref="O3203">IF(Table2[[#This Row],[modeled?]]," "&amp;_xlfn.TEXTJOIN(" ",FALSE,_xlfn._xlws.FILTER(Table3[subloc_assigned],Table3[name]=Table2[[#This Row],[Protein]],""))&amp;" ","")</f>
        <v/>
      </c>
      <c r="P3203" s="6" t="b">
        <f>OR(ISNUMBER(FIND(" m ",Table2[[#This Row],[loc?]])),ISNUMBER(FIND(" mm ",Table2[[#This Row],[loc?]])))</f>
        <v>0</v>
      </c>
      <c r="Q3203" s="6" t="b">
        <f>AND(OR(ISNUMBER(FIND(" m ",Table2[[#This Row],[loc?]])),ISNUMBER(FIND(" mm ",Table2[[#This Row],[loc?]]))),SUBSTITUTE(SUBSTITUTE(Table2[[#This Row],[loc?]]," m ","")," mm ","")="")</f>
        <v>0</v>
      </c>
      <c r="R3203" s="36" cm="1">
        <f t="array" ref="R3203">AVERAGE(IF(Table2[[#This Row],[Min_aerobic_1]:[Min_aerobic_2]]="NA",0,Table2[[#This Row],[Min_aerobic_1]:[Min_aerobic_2]]))</f>
        <v>6.1864380222843244E-5</v>
      </c>
    </row>
    <row r="3204" spans="1:18" x14ac:dyDescent="0.35">
      <c r="A3204" s="4" t="s">
        <v>9441</v>
      </c>
      <c r="B3204" s="4" t="s">
        <v>9442</v>
      </c>
      <c r="C3204" s="4" t="s">
        <v>9443</v>
      </c>
      <c r="D3204" s="4">
        <v>1.4638948161160701E-4</v>
      </c>
      <c r="E3204" s="4">
        <v>1.20253524893166E-4</v>
      </c>
      <c r="F3204" s="4">
        <v>1.7181515060800301E-4</v>
      </c>
      <c r="G3204" s="4">
        <v>1.7477108723919999E-4</v>
      </c>
      <c r="H3204" s="6">
        <v>7.6468740246966304E-5</v>
      </c>
      <c r="I3204" s="6">
        <v>7.7798590119011006E-5</v>
      </c>
      <c r="J3204" s="6">
        <v>7.6890063793584202E-5</v>
      </c>
      <c r="K3204" s="6">
        <v>8.7589473590251506E-5</v>
      </c>
      <c r="L3204" s="6">
        <v>9.2134391917075503E-5</v>
      </c>
      <c r="M3204" s="6">
        <v>9.0986352858021894E-5</v>
      </c>
      <c r="N3204" s="4" t="b">
        <f>_xlfn.XLOOKUP(Table2[[#This Row],[Protein]],Table3[name],Table3[subloc_assigned],"")&lt;&gt;""</f>
        <v>0</v>
      </c>
      <c r="O3204" s="6" t="str" cm="1">
        <f t="array" ref="O3204">IF(Table2[[#This Row],[modeled?]]," "&amp;_xlfn.TEXTJOIN(" ",FALSE,_xlfn._xlws.FILTER(Table3[subloc_assigned],Table3[name]=Table2[[#This Row],[Protein]],""))&amp;" ","")</f>
        <v/>
      </c>
      <c r="P3204" s="6" t="b">
        <f>OR(ISNUMBER(FIND(" m ",Table2[[#This Row],[loc?]])),ISNUMBER(FIND(" mm ",Table2[[#This Row],[loc?]])))</f>
        <v>0</v>
      </c>
      <c r="Q3204" s="6" t="b">
        <f>AND(OR(ISNUMBER(FIND(" m ",Table2[[#This Row],[loc?]])),ISNUMBER(FIND(" mm ",Table2[[#This Row],[loc?]]))),SUBSTITUTE(SUBSTITUTE(Table2[[#This Row],[loc?]]," m ","")," mm ","")="")</f>
        <v>0</v>
      </c>
      <c r="R3204" s="36" cm="1">
        <f t="array" ref="R3204">AVERAGE(IF(Table2[[#This Row],[Min_aerobic_1]:[Min_aerobic_2]]="NA",0,Table2[[#This Row],[Min_aerobic_1]:[Min_aerobic_2]]))</f>
        <v>1.3332150325238651E-4</v>
      </c>
    </row>
    <row r="3205" spans="1:18" x14ac:dyDescent="0.35">
      <c r="A3205" s="4" t="s">
        <v>9444</v>
      </c>
      <c r="B3205" s="4" t="s">
        <v>9445</v>
      </c>
      <c r="C3205" s="4" t="s">
        <v>9446</v>
      </c>
      <c r="D3205" s="6">
        <v>6.4147201521307394E-5</v>
      </c>
      <c r="E3205" s="6">
        <v>5.4278459892971203E-5</v>
      </c>
      <c r="F3205" s="6">
        <v>7.6307245575022597E-5</v>
      </c>
      <c r="G3205" s="6">
        <v>7.5639646416476199E-5</v>
      </c>
      <c r="H3205" s="6">
        <v>5.32320830455868E-5</v>
      </c>
      <c r="I3205" s="6">
        <v>5.1100894743131597E-5</v>
      </c>
      <c r="J3205" s="6">
        <v>5.4084516046010102E-5</v>
      </c>
      <c r="K3205" s="6">
        <v>5.80800442955066E-5</v>
      </c>
      <c r="L3205" s="6">
        <v>6.4491544391984999E-5</v>
      </c>
      <c r="M3205" s="6">
        <v>6.3146355346682494E-5</v>
      </c>
      <c r="N3205" s="4" t="b">
        <f>_xlfn.XLOOKUP(Table2[[#This Row],[Protein]],Table3[name],Table3[subloc_assigned],"")&lt;&gt;""</f>
        <v>1</v>
      </c>
      <c r="O3205" s="6" t="str" cm="1">
        <f t="array" ref="O3205">IF(Table2[[#This Row],[modeled?]]," "&amp;_xlfn.TEXTJOIN(" ",FALSE,_xlfn._xlws.FILTER(Table3[subloc_assigned],Table3[name]=Table2[[#This Row],[Protein]],""))&amp;" ","")</f>
        <v xml:space="preserve"> vm </v>
      </c>
      <c r="P3205" s="6" t="b">
        <f>OR(ISNUMBER(FIND(" m ",Table2[[#This Row],[loc?]])),ISNUMBER(FIND(" mm ",Table2[[#This Row],[loc?]])))</f>
        <v>0</v>
      </c>
      <c r="Q3205" s="6" t="b">
        <f>AND(OR(ISNUMBER(FIND(" m ",Table2[[#This Row],[loc?]])),ISNUMBER(FIND(" mm ",Table2[[#This Row],[loc?]]))),SUBSTITUTE(SUBSTITUTE(Table2[[#This Row],[loc?]]," m ","")," mm ","")="")</f>
        <v>0</v>
      </c>
      <c r="R3205" s="36" cm="1">
        <f t="array" ref="R3205">AVERAGE(IF(Table2[[#This Row],[Min_aerobic_1]:[Min_aerobic_2]]="NA",0,Table2[[#This Row],[Min_aerobic_1]:[Min_aerobic_2]]))</f>
        <v>5.9212830707139295E-5</v>
      </c>
    </row>
    <row r="3206" spans="1:18" x14ac:dyDescent="0.35">
      <c r="A3206" s="4" t="s">
        <v>9447</v>
      </c>
      <c r="B3206" s="4" t="s">
        <v>9448</v>
      </c>
      <c r="C3206" s="4" t="s">
        <v>9449</v>
      </c>
      <c r="D3206" s="6">
        <v>2.26479113035969E-5</v>
      </c>
      <c r="E3206" s="6">
        <v>2.6937601716034501E-5</v>
      </c>
      <c r="F3206" s="6">
        <v>2.19353363943718E-5</v>
      </c>
      <c r="G3206" s="6">
        <v>2.13600936454441E-5</v>
      </c>
      <c r="H3206" s="6">
        <v>1.9503959079251499E-5</v>
      </c>
      <c r="I3206" s="6">
        <v>1.8073323883483999E-5</v>
      </c>
      <c r="J3206" s="6">
        <v>2.0785127634622501E-5</v>
      </c>
      <c r="K3206" s="6">
        <v>1.8724467488989E-5</v>
      </c>
      <c r="L3206" s="6">
        <v>1.7844673652693901E-5</v>
      </c>
      <c r="M3206" s="6">
        <v>1.7627139266059899E-5</v>
      </c>
      <c r="N3206" s="4" t="b">
        <f>_xlfn.XLOOKUP(Table2[[#This Row],[Protein]],Table3[name],Table3[subloc_assigned],"")&lt;&gt;""</f>
        <v>0</v>
      </c>
      <c r="O3206" s="6" t="str" cm="1">
        <f t="array" ref="O3206">IF(Table2[[#This Row],[modeled?]]," "&amp;_xlfn.TEXTJOIN(" ",FALSE,_xlfn._xlws.FILTER(Table3[subloc_assigned],Table3[name]=Table2[[#This Row],[Protein]],""))&amp;" ","")</f>
        <v/>
      </c>
      <c r="P3206" s="6" t="b">
        <f>OR(ISNUMBER(FIND(" m ",Table2[[#This Row],[loc?]])),ISNUMBER(FIND(" mm ",Table2[[#This Row],[loc?]])))</f>
        <v>0</v>
      </c>
      <c r="Q3206" s="6" t="b">
        <f>AND(OR(ISNUMBER(FIND(" m ",Table2[[#This Row],[loc?]])),ISNUMBER(FIND(" mm ",Table2[[#This Row],[loc?]]))),SUBSTITUTE(SUBSTITUTE(Table2[[#This Row],[loc?]]," m ","")," mm ","")="")</f>
        <v>0</v>
      </c>
      <c r="R3206" s="36" cm="1">
        <f t="array" ref="R3206">AVERAGE(IF(Table2[[#This Row],[Min_aerobic_1]:[Min_aerobic_2]]="NA",0,Table2[[#This Row],[Min_aerobic_1]:[Min_aerobic_2]]))</f>
        <v>2.4792756509815701E-5</v>
      </c>
    </row>
    <row r="3207" spans="1:18" x14ac:dyDescent="0.35">
      <c r="A3207" s="4" t="s">
        <v>9450</v>
      </c>
      <c r="B3207" s="4" t="s">
        <v>9451</v>
      </c>
      <c r="C3207" s="4" t="s">
        <v>9452</v>
      </c>
      <c r="D3207" s="6">
        <v>3.2064521288748098E-6</v>
      </c>
      <c r="E3207" s="6">
        <v>3.2529704042326899E-6</v>
      </c>
      <c r="F3207" s="6">
        <v>3.2508300253380998E-6</v>
      </c>
      <c r="G3207" s="6">
        <v>3.2079158457421601E-6</v>
      </c>
      <c r="H3207" s="6">
        <v>4.4097079056894498E-6</v>
      </c>
      <c r="I3207" s="6">
        <v>3.9437507983329999E-6</v>
      </c>
      <c r="J3207" s="6">
        <v>4.1433521970109404E-6</v>
      </c>
      <c r="K3207" s="6">
        <v>4.4865381295692501E-6</v>
      </c>
      <c r="L3207" s="6">
        <v>4.9945486910690797E-6</v>
      </c>
      <c r="M3207" s="6">
        <v>4.5807095500203603E-6</v>
      </c>
      <c r="N3207" s="4" t="b">
        <f>_xlfn.XLOOKUP(Table2[[#This Row],[Protein]],Table3[name],Table3[subloc_assigned],"")&lt;&gt;""</f>
        <v>1</v>
      </c>
      <c r="O3207" s="6" t="str" cm="1">
        <f t="array" ref="O3207">IF(Table2[[#This Row],[modeled?]]," "&amp;_xlfn.TEXTJOIN(" ",FALSE,_xlfn._xlws.FILTER(Table3[subloc_assigned],Table3[name]=Table2[[#This Row],[Protein]],""))&amp;" ","")</f>
        <v xml:space="preserve"> c </v>
      </c>
      <c r="P3207" s="6" t="b">
        <f>OR(ISNUMBER(FIND(" m ",Table2[[#This Row],[loc?]])),ISNUMBER(FIND(" mm ",Table2[[#This Row],[loc?]])))</f>
        <v>0</v>
      </c>
      <c r="Q3207" s="6" t="b">
        <f>AND(OR(ISNUMBER(FIND(" m ",Table2[[#This Row],[loc?]])),ISNUMBER(FIND(" mm ",Table2[[#This Row],[loc?]]))),SUBSTITUTE(SUBSTITUTE(Table2[[#This Row],[loc?]]," m ","")," mm ","")="")</f>
        <v>0</v>
      </c>
      <c r="R3207" s="36" cm="1">
        <f t="array" ref="R3207">AVERAGE(IF(Table2[[#This Row],[Min_aerobic_1]:[Min_aerobic_2]]="NA",0,Table2[[#This Row],[Min_aerobic_1]:[Min_aerobic_2]]))</f>
        <v>3.2297112665537501E-6</v>
      </c>
    </row>
    <row r="3208" spans="1:18" x14ac:dyDescent="0.35">
      <c r="A3208" s="4" t="s">
        <v>9453</v>
      </c>
      <c r="B3208" s="4" t="s">
        <v>9454</v>
      </c>
      <c r="C3208" s="4" t="s">
        <v>9454</v>
      </c>
      <c r="D3208" s="6">
        <v>1.48861374823846E-5</v>
      </c>
      <c r="E3208" s="6">
        <v>1.25594008029003E-5</v>
      </c>
      <c r="F3208" s="6">
        <v>1.7436476317399501E-5</v>
      </c>
      <c r="G3208" s="6">
        <v>1.84118522219453E-5</v>
      </c>
      <c r="H3208" s="6">
        <v>1.1176094296113199E-5</v>
      </c>
      <c r="I3208" s="6">
        <v>1.19287269927841E-5</v>
      </c>
      <c r="J3208" s="6">
        <v>1.16894510896619E-5</v>
      </c>
      <c r="K3208" s="6">
        <v>1.30347502871047E-5</v>
      </c>
      <c r="L3208" s="6">
        <v>1.36293621527636E-5</v>
      </c>
      <c r="M3208" s="6">
        <v>1.4248389424426901E-5</v>
      </c>
      <c r="N3208" s="4" t="b">
        <f>_xlfn.XLOOKUP(Table2[[#This Row],[Protein]],Table3[name],Table3[subloc_assigned],"")&lt;&gt;""</f>
        <v>0</v>
      </c>
      <c r="O3208" s="6" t="str" cm="1">
        <f t="array" ref="O3208">IF(Table2[[#This Row],[modeled?]]," "&amp;_xlfn.TEXTJOIN(" ",FALSE,_xlfn._xlws.FILTER(Table3[subloc_assigned],Table3[name]=Table2[[#This Row],[Protein]],""))&amp;" ","")</f>
        <v/>
      </c>
      <c r="P3208" s="6" t="b">
        <f>OR(ISNUMBER(FIND(" m ",Table2[[#This Row],[loc?]])),ISNUMBER(FIND(" mm ",Table2[[#This Row],[loc?]])))</f>
        <v>0</v>
      </c>
      <c r="Q3208" s="6" t="b">
        <f>AND(OR(ISNUMBER(FIND(" m ",Table2[[#This Row],[loc?]])),ISNUMBER(FIND(" mm ",Table2[[#This Row],[loc?]]))),SUBSTITUTE(SUBSTITUTE(Table2[[#This Row],[loc?]]," m ","")," mm ","")="")</f>
        <v>0</v>
      </c>
      <c r="R3208" s="36" cm="1">
        <f t="array" ref="R3208">AVERAGE(IF(Table2[[#This Row],[Min_aerobic_1]:[Min_aerobic_2]]="NA",0,Table2[[#This Row],[Min_aerobic_1]:[Min_aerobic_2]]))</f>
        <v>1.3722769142642451E-5</v>
      </c>
    </row>
    <row r="3209" spans="1:18" x14ac:dyDescent="0.35">
      <c r="A3209" s="4" t="s">
        <v>9455</v>
      </c>
      <c r="B3209" s="4" t="s">
        <v>9456</v>
      </c>
      <c r="C3209" s="4" t="s">
        <v>9457</v>
      </c>
      <c r="D3209" s="4" t="s">
        <v>19</v>
      </c>
      <c r="E3209" s="4" t="s">
        <v>19</v>
      </c>
      <c r="F3209" s="4" t="s">
        <v>19</v>
      </c>
      <c r="G3209" s="4" t="s">
        <v>19</v>
      </c>
      <c r="H3209" s="6">
        <v>1.1179296229168599E-7</v>
      </c>
      <c r="I3209" s="6">
        <v>1.12834046087956E-7</v>
      </c>
      <c r="J3209" s="6">
        <v>1.16387455391516E-7</v>
      </c>
      <c r="K3209" s="6">
        <v>1.12684742604722E-7</v>
      </c>
      <c r="L3209" s="6">
        <v>1.3450699716227001E-7</v>
      </c>
      <c r="M3209" s="6">
        <v>1.3139211869732E-7</v>
      </c>
      <c r="N3209" s="4" t="b">
        <f>_xlfn.XLOOKUP(Table2[[#This Row],[Protein]],Table3[name],Table3[subloc_assigned],"")&lt;&gt;""</f>
        <v>0</v>
      </c>
      <c r="O3209" s="6" t="str" cm="1">
        <f t="array" ref="O3209">IF(Table2[[#This Row],[modeled?]]," "&amp;_xlfn.TEXTJOIN(" ",FALSE,_xlfn._xlws.FILTER(Table3[subloc_assigned],Table3[name]=Table2[[#This Row],[Protein]],""))&amp;" ","")</f>
        <v/>
      </c>
      <c r="P3209" s="6" t="b">
        <f>OR(ISNUMBER(FIND(" m ",Table2[[#This Row],[loc?]])),ISNUMBER(FIND(" mm ",Table2[[#This Row],[loc?]])))</f>
        <v>0</v>
      </c>
      <c r="Q3209" s="6" t="b">
        <f>AND(OR(ISNUMBER(FIND(" m ",Table2[[#This Row],[loc?]])),ISNUMBER(FIND(" mm ",Table2[[#This Row],[loc?]]))),SUBSTITUTE(SUBSTITUTE(Table2[[#This Row],[loc?]]," m ","")," mm ","")="")</f>
        <v>0</v>
      </c>
      <c r="R3209" s="36" cm="1">
        <f t="array" ref="R3209">AVERAGE(IF(Table2[[#This Row],[Min_aerobic_1]:[Min_aerobic_2]]="NA",0,Table2[[#This Row],[Min_aerobic_1]:[Min_aerobic_2]]))</f>
        <v>0</v>
      </c>
    </row>
    <row r="3210" spans="1:18" x14ac:dyDescent="0.35">
      <c r="A3210" s="4" t="s">
        <v>9458</v>
      </c>
      <c r="B3210" s="4" t="s">
        <v>9459</v>
      </c>
      <c r="C3210" s="4" t="s">
        <v>9459</v>
      </c>
      <c r="D3210" s="6">
        <v>3.67809263597986E-5</v>
      </c>
      <c r="E3210" s="6">
        <v>3.5062559899801697E-5</v>
      </c>
      <c r="F3210" s="6">
        <v>4.3371059114671202E-5</v>
      </c>
      <c r="G3210" s="6">
        <v>4.2906722349765099E-5</v>
      </c>
      <c r="H3210" s="6">
        <v>3.7498058655239099E-5</v>
      </c>
      <c r="I3210" s="6">
        <v>3.5459507762965599E-5</v>
      </c>
      <c r="J3210" s="6">
        <v>3.5984413935176703E-5</v>
      </c>
      <c r="K3210" s="6">
        <v>3.9625595478414199E-5</v>
      </c>
      <c r="L3210" s="6">
        <v>4.1334952893915603E-5</v>
      </c>
      <c r="M3210" s="6">
        <v>4.1796642313528602E-5</v>
      </c>
      <c r="N3210" s="4" t="b">
        <f>_xlfn.XLOOKUP(Table2[[#This Row],[Protein]],Table3[name],Table3[subloc_assigned],"")&lt;&gt;""</f>
        <v>0</v>
      </c>
      <c r="O3210" s="6" t="str" cm="1">
        <f t="array" ref="O3210">IF(Table2[[#This Row],[modeled?]]," "&amp;_xlfn.TEXTJOIN(" ",FALSE,_xlfn._xlws.FILTER(Table3[subloc_assigned],Table3[name]=Table2[[#This Row],[Protein]],""))&amp;" ","")</f>
        <v/>
      </c>
      <c r="P3210" s="6" t="b">
        <f>OR(ISNUMBER(FIND(" m ",Table2[[#This Row],[loc?]])),ISNUMBER(FIND(" mm ",Table2[[#This Row],[loc?]])))</f>
        <v>0</v>
      </c>
      <c r="Q3210" s="6" t="b">
        <f>AND(OR(ISNUMBER(FIND(" m ",Table2[[#This Row],[loc?]])),ISNUMBER(FIND(" mm ",Table2[[#This Row],[loc?]]))),SUBSTITUTE(SUBSTITUTE(Table2[[#This Row],[loc?]]," m ","")," mm ","")="")</f>
        <v>0</v>
      </c>
      <c r="R3210" s="36" cm="1">
        <f t="array" ref="R3210">AVERAGE(IF(Table2[[#This Row],[Min_aerobic_1]:[Min_aerobic_2]]="NA",0,Table2[[#This Row],[Min_aerobic_1]:[Min_aerobic_2]]))</f>
        <v>3.5921743129800152E-5</v>
      </c>
    </row>
    <row r="3211" spans="1:18" x14ac:dyDescent="0.35">
      <c r="A3211" s="4" t="s">
        <v>9460</v>
      </c>
      <c r="B3211" s="4" t="s">
        <v>9461</v>
      </c>
      <c r="C3211" s="4" t="s">
        <v>9462</v>
      </c>
      <c r="D3211" s="6">
        <v>1.62484373994755E-5</v>
      </c>
      <c r="E3211" s="6">
        <v>1.2557014130163501E-5</v>
      </c>
      <c r="F3211" s="6">
        <v>2.0349434798007499E-5</v>
      </c>
      <c r="G3211" s="6">
        <v>1.9911301741556799E-5</v>
      </c>
      <c r="H3211" s="4" t="s">
        <v>19</v>
      </c>
      <c r="I3211" s="4" t="s">
        <v>19</v>
      </c>
      <c r="J3211" s="4" t="s">
        <v>19</v>
      </c>
      <c r="K3211" s="4" t="s">
        <v>19</v>
      </c>
      <c r="L3211" s="4" t="s">
        <v>19</v>
      </c>
      <c r="M3211" s="4" t="s">
        <v>19</v>
      </c>
      <c r="N3211" s="4" t="b">
        <f>_xlfn.XLOOKUP(Table2[[#This Row],[Protein]],Table3[name],Table3[subloc_assigned],"")&lt;&gt;""</f>
        <v>0</v>
      </c>
      <c r="O3211" s="6" t="str" cm="1">
        <f t="array" ref="O3211">IF(Table2[[#This Row],[modeled?]]," "&amp;_xlfn.TEXTJOIN(" ",FALSE,_xlfn._xlws.FILTER(Table3[subloc_assigned],Table3[name]=Table2[[#This Row],[Protein]],""))&amp;" ","")</f>
        <v/>
      </c>
      <c r="P3211" s="6" t="b">
        <f>OR(ISNUMBER(FIND(" m ",Table2[[#This Row],[loc?]])),ISNUMBER(FIND(" mm ",Table2[[#This Row],[loc?]])))</f>
        <v>0</v>
      </c>
      <c r="Q3211" s="6" t="b">
        <f>AND(OR(ISNUMBER(FIND(" m ",Table2[[#This Row],[loc?]])),ISNUMBER(FIND(" mm ",Table2[[#This Row],[loc?]]))),SUBSTITUTE(SUBSTITUTE(Table2[[#This Row],[loc?]]," m ","")," mm ","")="")</f>
        <v>0</v>
      </c>
      <c r="R3211" s="36" cm="1">
        <f t="array" ref="R3211">AVERAGE(IF(Table2[[#This Row],[Min_aerobic_1]:[Min_aerobic_2]]="NA",0,Table2[[#This Row],[Min_aerobic_1]:[Min_aerobic_2]]))</f>
        <v>1.4402725764819501E-5</v>
      </c>
    </row>
    <row r="3212" spans="1:18" x14ac:dyDescent="0.35">
      <c r="A3212" s="4" t="s">
        <v>9463</v>
      </c>
      <c r="B3212" s="4" t="s">
        <v>9464</v>
      </c>
      <c r="C3212" s="4" t="s">
        <v>9465</v>
      </c>
      <c r="D3212" s="6">
        <v>8.0068524994370506E-5</v>
      </c>
      <c r="E3212" s="6">
        <v>9.7092335938795199E-5</v>
      </c>
      <c r="F3212" s="6">
        <v>6.2855225254668305E-5</v>
      </c>
      <c r="G3212" s="6">
        <v>6.3453124462182006E-5</v>
      </c>
      <c r="H3212" s="6">
        <v>3.7446397909212999E-5</v>
      </c>
      <c r="I3212" s="6">
        <v>4.0188610955038699E-5</v>
      </c>
      <c r="J3212" s="6">
        <v>4.1024430243411297E-5</v>
      </c>
      <c r="K3212" s="6">
        <v>2.9906174391663099E-5</v>
      </c>
      <c r="L3212" s="6">
        <v>2.9850537302549401E-5</v>
      </c>
      <c r="M3212" s="6">
        <v>3.1187817700293603E-5</v>
      </c>
      <c r="N3212" s="4" t="b">
        <f>_xlfn.XLOOKUP(Table2[[#This Row],[Protein]],Table3[name],Table3[subloc_assigned],"")&lt;&gt;""</f>
        <v>1</v>
      </c>
      <c r="O3212" s="6" t="str" cm="1">
        <f t="array" ref="O3212">IF(Table2[[#This Row],[modeled?]]," "&amp;_xlfn.TEXTJOIN(" ",FALSE,_xlfn._xlws.FILTER(Table3[subloc_assigned],Table3[name]=Table2[[#This Row],[Protein]],""))&amp;" ","")</f>
        <v xml:space="preserve"> m </v>
      </c>
      <c r="P3212" s="6" t="b">
        <f>OR(ISNUMBER(FIND(" m ",Table2[[#This Row],[loc?]])),ISNUMBER(FIND(" mm ",Table2[[#This Row],[loc?]])))</f>
        <v>1</v>
      </c>
      <c r="Q3212" s="6" t="b">
        <f>AND(OR(ISNUMBER(FIND(" m ",Table2[[#This Row],[loc?]])),ISNUMBER(FIND(" mm ",Table2[[#This Row],[loc?]]))),SUBSTITUTE(SUBSTITUTE(Table2[[#This Row],[loc?]]," m ","")," mm ","")="")</f>
        <v>1</v>
      </c>
      <c r="R3212" s="36" cm="1">
        <f t="array" ref="R3212">AVERAGE(IF(Table2[[#This Row],[Min_aerobic_1]:[Min_aerobic_2]]="NA",0,Table2[[#This Row],[Min_aerobic_1]:[Min_aerobic_2]]))</f>
        <v>8.8580430466582853E-5</v>
      </c>
    </row>
    <row r="3213" spans="1:18" x14ac:dyDescent="0.35">
      <c r="A3213" s="4" t="s">
        <v>9466</v>
      </c>
      <c r="B3213" s="4" t="s">
        <v>9467</v>
      </c>
      <c r="C3213" s="4" t="s">
        <v>9468</v>
      </c>
      <c r="D3213" s="6">
        <v>5.3539532838241801E-5</v>
      </c>
      <c r="E3213" s="6">
        <v>4.4827869849077E-5</v>
      </c>
      <c r="F3213" s="6">
        <v>6.0190009618369203E-5</v>
      </c>
      <c r="G3213" s="6">
        <v>6.0689654300063099E-5</v>
      </c>
      <c r="H3213" s="6">
        <v>1.78446280609814E-5</v>
      </c>
      <c r="I3213" s="6">
        <v>1.8105721231439199E-5</v>
      </c>
      <c r="J3213" s="6">
        <v>1.7635367665131701E-5</v>
      </c>
      <c r="K3213" s="6">
        <v>2.0995558842564799E-5</v>
      </c>
      <c r="L3213" s="6">
        <v>2.2715432357654699E-5</v>
      </c>
      <c r="M3213" s="6">
        <v>2.1080108770146899E-5</v>
      </c>
      <c r="N3213" s="4" t="b">
        <f>_xlfn.XLOOKUP(Table2[[#This Row],[Protein]],Table3[name],Table3[subloc_assigned],"")&lt;&gt;""</f>
        <v>0</v>
      </c>
      <c r="O3213" s="6" t="str" cm="1">
        <f t="array" ref="O3213">IF(Table2[[#This Row],[modeled?]]," "&amp;_xlfn.TEXTJOIN(" ",FALSE,_xlfn._xlws.FILTER(Table3[subloc_assigned],Table3[name]=Table2[[#This Row],[Protein]],""))&amp;" ","")</f>
        <v/>
      </c>
      <c r="P3213" s="6" t="b">
        <f>OR(ISNUMBER(FIND(" m ",Table2[[#This Row],[loc?]])),ISNUMBER(FIND(" mm ",Table2[[#This Row],[loc?]])))</f>
        <v>0</v>
      </c>
      <c r="Q3213" s="6" t="b">
        <f>AND(OR(ISNUMBER(FIND(" m ",Table2[[#This Row],[loc?]])),ISNUMBER(FIND(" mm ",Table2[[#This Row],[loc?]]))),SUBSTITUTE(SUBSTITUTE(Table2[[#This Row],[loc?]]," m ","")," mm ","")="")</f>
        <v>0</v>
      </c>
      <c r="R3213" s="36" cm="1">
        <f t="array" ref="R3213">AVERAGE(IF(Table2[[#This Row],[Min_aerobic_1]:[Min_aerobic_2]]="NA",0,Table2[[#This Row],[Min_aerobic_1]:[Min_aerobic_2]]))</f>
        <v>4.9183701343659397E-5</v>
      </c>
    </row>
    <row r="3214" spans="1:18" x14ac:dyDescent="0.35">
      <c r="A3214" s="4" t="s">
        <v>9469</v>
      </c>
      <c r="B3214" s="4" t="s">
        <v>9470</v>
      </c>
      <c r="C3214" s="4" t="s">
        <v>9471</v>
      </c>
      <c r="D3214" s="6">
        <v>7.2022382064640599E-6</v>
      </c>
      <c r="E3214" s="6">
        <v>6.8503528056964003E-6</v>
      </c>
      <c r="F3214" s="6">
        <v>8.7781000739497099E-6</v>
      </c>
      <c r="G3214" s="6">
        <v>8.1770654025078993E-6</v>
      </c>
      <c r="H3214" s="4" t="s">
        <v>19</v>
      </c>
      <c r="I3214" s="4" t="s">
        <v>19</v>
      </c>
      <c r="J3214" s="4" t="s">
        <v>19</v>
      </c>
      <c r="K3214" s="4" t="s">
        <v>19</v>
      </c>
      <c r="L3214" s="4" t="s">
        <v>19</v>
      </c>
      <c r="M3214" s="4" t="s">
        <v>19</v>
      </c>
      <c r="N3214" s="4" t="b">
        <f>_xlfn.XLOOKUP(Table2[[#This Row],[Protein]],Table3[name],Table3[subloc_assigned],"")&lt;&gt;""</f>
        <v>0</v>
      </c>
      <c r="O3214" s="6" t="str" cm="1">
        <f t="array" ref="O3214">IF(Table2[[#This Row],[modeled?]]," "&amp;_xlfn.TEXTJOIN(" ",FALSE,_xlfn._xlws.FILTER(Table3[subloc_assigned],Table3[name]=Table2[[#This Row],[Protein]],""))&amp;" ","")</f>
        <v/>
      </c>
      <c r="P3214" s="6" t="b">
        <f>OR(ISNUMBER(FIND(" m ",Table2[[#This Row],[loc?]])),ISNUMBER(FIND(" mm ",Table2[[#This Row],[loc?]])))</f>
        <v>0</v>
      </c>
      <c r="Q3214" s="6" t="b">
        <f>AND(OR(ISNUMBER(FIND(" m ",Table2[[#This Row],[loc?]])),ISNUMBER(FIND(" mm ",Table2[[#This Row],[loc?]]))),SUBSTITUTE(SUBSTITUTE(Table2[[#This Row],[loc?]]," m ","")," mm ","")="")</f>
        <v>0</v>
      </c>
      <c r="R3214" s="36" cm="1">
        <f t="array" ref="R3214">AVERAGE(IF(Table2[[#This Row],[Min_aerobic_1]:[Min_aerobic_2]]="NA",0,Table2[[#This Row],[Min_aerobic_1]:[Min_aerobic_2]]))</f>
        <v>7.0262955060802297E-6</v>
      </c>
    </row>
    <row r="3215" spans="1:18" x14ac:dyDescent="0.35">
      <c r="A3215" s="4" t="s">
        <v>9472</v>
      </c>
      <c r="B3215" s="4" t="s">
        <v>9473</v>
      </c>
      <c r="C3215" s="4" t="s">
        <v>9474</v>
      </c>
      <c r="D3215" s="6">
        <v>1.0059503472027401E-6</v>
      </c>
      <c r="E3215" s="6">
        <v>1.1104645352566101E-6</v>
      </c>
      <c r="F3215" s="6">
        <v>1.0448040446940399E-6</v>
      </c>
      <c r="G3215" s="6">
        <v>1.0360445569461099E-6</v>
      </c>
      <c r="H3215" s="6">
        <v>6.5892456214535605E-7</v>
      </c>
      <c r="I3215" s="6">
        <v>6.1200249071400701E-7</v>
      </c>
      <c r="J3215" s="6">
        <v>6.7237676653963602E-7</v>
      </c>
      <c r="K3215" s="6">
        <v>7.8221537962562996E-7</v>
      </c>
      <c r="L3215" s="6">
        <v>7.6340834779575502E-7</v>
      </c>
      <c r="M3215" s="6">
        <v>8.0589086124497397E-7</v>
      </c>
      <c r="N3215" s="4" t="b">
        <f>_xlfn.XLOOKUP(Table2[[#This Row],[Protein]],Table3[name],Table3[subloc_assigned],"")&lt;&gt;""</f>
        <v>0</v>
      </c>
      <c r="O3215" s="6" t="str" cm="1">
        <f t="array" ref="O3215">IF(Table2[[#This Row],[modeled?]]," "&amp;_xlfn.TEXTJOIN(" ",FALSE,_xlfn._xlws.FILTER(Table3[subloc_assigned],Table3[name]=Table2[[#This Row],[Protein]],""))&amp;" ","")</f>
        <v/>
      </c>
      <c r="P3215" s="6" t="b">
        <f>OR(ISNUMBER(FIND(" m ",Table2[[#This Row],[loc?]])),ISNUMBER(FIND(" mm ",Table2[[#This Row],[loc?]])))</f>
        <v>0</v>
      </c>
      <c r="Q3215" s="6" t="b">
        <f>AND(OR(ISNUMBER(FIND(" m ",Table2[[#This Row],[loc?]])),ISNUMBER(FIND(" mm ",Table2[[#This Row],[loc?]]))),SUBSTITUTE(SUBSTITUTE(Table2[[#This Row],[loc?]]," m ","")," mm ","")="")</f>
        <v>0</v>
      </c>
      <c r="R3215" s="36" cm="1">
        <f t="array" ref="R3215">AVERAGE(IF(Table2[[#This Row],[Min_aerobic_1]:[Min_aerobic_2]]="NA",0,Table2[[#This Row],[Min_aerobic_1]:[Min_aerobic_2]]))</f>
        <v>1.0582074412296752E-6</v>
      </c>
    </row>
    <row r="3216" spans="1:18" x14ac:dyDescent="0.35">
      <c r="A3216" s="4" t="s">
        <v>9475</v>
      </c>
      <c r="B3216" s="4" t="s">
        <v>9476</v>
      </c>
      <c r="C3216" s="4" t="s">
        <v>9477</v>
      </c>
      <c r="D3216" s="6">
        <v>4.5791338989240503E-5</v>
      </c>
      <c r="E3216" s="6">
        <v>5.2420680234111202E-5</v>
      </c>
      <c r="F3216" s="6">
        <v>5.4396256485833703E-5</v>
      </c>
      <c r="G3216" s="6">
        <v>5.3644099212257703E-5</v>
      </c>
      <c r="H3216" s="6">
        <v>3.2971819713901601E-5</v>
      </c>
      <c r="I3216" s="6">
        <v>3.5130706578112199E-5</v>
      </c>
      <c r="J3216" s="6">
        <v>3.4456439674233602E-5</v>
      </c>
      <c r="K3216" s="6">
        <v>4.0250386081891598E-5</v>
      </c>
      <c r="L3216" s="6">
        <v>3.9800310230196097E-5</v>
      </c>
      <c r="M3216" s="6">
        <v>4.0037309311679801E-5</v>
      </c>
      <c r="N3216" s="4" t="b">
        <f>_xlfn.XLOOKUP(Table2[[#This Row],[Protein]],Table3[name],Table3[subloc_assigned],"")&lt;&gt;""</f>
        <v>0</v>
      </c>
      <c r="O3216" s="6" t="str" cm="1">
        <f t="array" ref="O3216">IF(Table2[[#This Row],[modeled?]]," "&amp;_xlfn.TEXTJOIN(" ",FALSE,_xlfn._xlws.FILTER(Table3[subloc_assigned],Table3[name]=Table2[[#This Row],[Protein]],""))&amp;" ","")</f>
        <v/>
      </c>
      <c r="P3216" s="6" t="b">
        <f>OR(ISNUMBER(FIND(" m ",Table2[[#This Row],[loc?]])),ISNUMBER(FIND(" mm ",Table2[[#This Row],[loc?]])))</f>
        <v>0</v>
      </c>
      <c r="Q3216" s="6" t="b">
        <f>AND(OR(ISNUMBER(FIND(" m ",Table2[[#This Row],[loc?]])),ISNUMBER(FIND(" mm ",Table2[[#This Row],[loc?]]))),SUBSTITUTE(SUBSTITUTE(Table2[[#This Row],[loc?]]," m ","")," mm ","")="")</f>
        <v>0</v>
      </c>
      <c r="R3216" s="36" cm="1">
        <f t="array" ref="R3216">AVERAGE(IF(Table2[[#This Row],[Min_aerobic_1]:[Min_aerobic_2]]="NA",0,Table2[[#This Row],[Min_aerobic_1]:[Min_aerobic_2]]))</f>
        <v>4.9106009611675849E-5</v>
      </c>
    </row>
    <row r="3217" spans="1:18" x14ac:dyDescent="0.35">
      <c r="A3217" s="4" t="s">
        <v>9478</v>
      </c>
      <c r="B3217" s="4" t="s">
        <v>9479</v>
      </c>
      <c r="C3217" s="4" t="s">
        <v>9480</v>
      </c>
      <c r="D3217" s="6">
        <v>1.9624819252185799E-5</v>
      </c>
      <c r="E3217" s="6">
        <v>1.5972731022601199E-5</v>
      </c>
      <c r="F3217" s="6">
        <v>1.4464963689366201E-5</v>
      </c>
      <c r="G3217" s="6">
        <v>1.4600042915203E-5</v>
      </c>
      <c r="H3217" s="6">
        <v>8.54210693526477E-6</v>
      </c>
      <c r="I3217" s="6">
        <v>7.63045538849615E-6</v>
      </c>
      <c r="J3217" s="6">
        <v>9.2009644864519893E-6</v>
      </c>
      <c r="K3217" s="6">
        <v>4.9783825245597102E-6</v>
      </c>
      <c r="L3217" s="6">
        <v>5.1563077724971303E-6</v>
      </c>
      <c r="M3217" s="6">
        <v>5.5015460249422698E-6</v>
      </c>
      <c r="N3217" s="4" t="b">
        <f>_xlfn.XLOOKUP(Table2[[#This Row],[Protein]],Table3[name],Table3[subloc_assigned],"")&lt;&gt;""</f>
        <v>0</v>
      </c>
      <c r="O3217" s="6" t="str" cm="1">
        <f t="array" ref="O3217">IF(Table2[[#This Row],[modeled?]]," "&amp;_xlfn.TEXTJOIN(" ",FALSE,_xlfn._xlws.FILTER(Table3[subloc_assigned],Table3[name]=Table2[[#This Row],[Protein]],""))&amp;" ","")</f>
        <v/>
      </c>
      <c r="P3217" s="6" t="b">
        <f>OR(ISNUMBER(FIND(" m ",Table2[[#This Row],[loc?]])),ISNUMBER(FIND(" mm ",Table2[[#This Row],[loc?]])))</f>
        <v>0</v>
      </c>
      <c r="Q3217" s="6" t="b">
        <f>AND(OR(ISNUMBER(FIND(" m ",Table2[[#This Row],[loc?]])),ISNUMBER(FIND(" mm ",Table2[[#This Row],[loc?]]))),SUBSTITUTE(SUBSTITUTE(Table2[[#This Row],[loc?]]," m ","")," mm ","")="")</f>
        <v>0</v>
      </c>
      <c r="R3217" s="36" cm="1">
        <f t="array" ref="R3217">AVERAGE(IF(Table2[[#This Row],[Min_aerobic_1]:[Min_aerobic_2]]="NA",0,Table2[[#This Row],[Min_aerobic_1]:[Min_aerobic_2]]))</f>
        <v>1.7798775137393499E-5</v>
      </c>
    </row>
    <row r="3218" spans="1:18" x14ac:dyDescent="0.35">
      <c r="A3218" s="4" t="s">
        <v>9481</v>
      </c>
      <c r="B3218" s="4" t="s">
        <v>9482</v>
      </c>
      <c r="C3218" s="4" t="s">
        <v>9482</v>
      </c>
      <c r="D3218" s="6">
        <v>5.0737352825889701E-6</v>
      </c>
      <c r="E3218" s="6">
        <v>4.4874808972333096E-6</v>
      </c>
      <c r="F3218" s="6">
        <v>5.3226526148112798E-6</v>
      </c>
      <c r="G3218" s="6">
        <v>5.1055494098590003E-6</v>
      </c>
      <c r="H3218" s="6">
        <v>7.2686491949607299E-6</v>
      </c>
      <c r="I3218" s="6">
        <v>7.9823155358540497E-6</v>
      </c>
      <c r="J3218" s="6">
        <v>7.9187961704404103E-6</v>
      </c>
      <c r="K3218" s="6">
        <v>8.1560368634539393E-6</v>
      </c>
      <c r="L3218" s="6">
        <v>8.3776471160428E-6</v>
      </c>
      <c r="M3218" s="6">
        <v>8.7533133762581595E-6</v>
      </c>
      <c r="N3218" s="4" t="b">
        <f>_xlfn.XLOOKUP(Table2[[#This Row],[Protein]],Table3[name],Table3[subloc_assigned],"")&lt;&gt;""</f>
        <v>0</v>
      </c>
      <c r="O3218" s="6" t="str" cm="1">
        <f t="array" ref="O3218">IF(Table2[[#This Row],[modeled?]]," "&amp;_xlfn.TEXTJOIN(" ",FALSE,_xlfn._xlws.FILTER(Table3[subloc_assigned],Table3[name]=Table2[[#This Row],[Protein]],""))&amp;" ","")</f>
        <v/>
      </c>
      <c r="P3218" s="6" t="b">
        <f>OR(ISNUMBER(FIND(" m ",Table2[[#This Row],[loc?]])),ISNUMBER(FIND(" mm ",Table2[[#This Row],[loc?]])))</f>
        <v>0</v>
      </c>
      <c r="Q3218" s="6" t="b">
        <f>AND(OR(ISNUMBER(FIND(" m ",Table2[[#This Row],[loc?]])),ISNUMBER(FIND(" mm ",Table2[[#This Row],[loc?]]))),SUBSTITUTE(SUBSTITUTE(Table2[[#This Row],[loc?]]," m ","")," mm ","")="")</f>
        <v>0</v>
      </c>
      <c r="R3218" s="36" cm="1">
        <f t="array" ref="R3218">AVERAGE(IF(Table2[[#This Row],[Min_aerobic_1]:[Min_aerobic_2]]="NA",0,Table2[[#This Row],[Min_aerobic_1]:[Min_aerobic_2]]))</f>
        <v>4.7806080899111394E-6</v>
      </c>
    </row>
    <row r="3219" spans="1:18" x14ac:dyDescent="0.35">
      <c r="A3219" s="4" t="s">
        <v>9483</v>
      </c>
      <c r="B3219" s="4" t="s">
        <v>9484</v>
      </c>
      <c r="C3219" s="4" t="s">
        <v>9485</v>
      </c>
      <c r="D3219" s="6">
        <v>3.1227798424056902E-5</v>
      </c>
      <c r="E3219" s="6">
        <v>3.0734358485296401E-5</v>
      </c>
      <c r="F3219" s="6">
        <v>3.41259462975302E-5</v>
      </c>
      <c r="G3219" s="6">
        <v>3.4554917122292303E-5</v>
      </c>
      <c r="H3219" s="6">
        <v>1.8905350158709499E-5</v>
      </c>
      <c r="I3219" s="6">
        <v>1.9594318330958499E-5</v>
      </c>
      <c r="J3219" s="6">
        <v>1.9410866388790201E-5</v>
      </c>
      <c r="K3219" s="6">
        <v>2.3011174867393102E-5</v>
      </c>
      <c r="L3219" s="6">
        <v>2.5090313124229899E-5</v>
      </c>
      <c r="M3219" s="6">
        <v>2.32493866079702E-5</v>
      </c>
      <c r="N3219" s="4" t="b">
        <f>_xlfn.XLOOKUP(Table2[[#This Row],[Protein]],Table3[name],Table3[subloc_assigned],"")&lt;&gt;""</f>
        <v>0</v>
      </c>
      <c r="O3219" s="6" t="str" cm="1">
        <f t="array" ref="O3219">IF(Table2[[#This Row],[modeled?]]," "&amp;_xlfn.TEXTJOIN(" ",FALSE,_xlfn._xlws.FILTER(Table3[subloc_assigned],Table3[name]=Table2[[#This Row],[Protein]],""))&amp;" ","")</f>
        <v/>
      </c>
      <c r="P3219" s="6" t="b">
        <f>OR(ISNUMBER(FIND(" m ",Table2[[#This Row],[loc?]])),ISNUMBER(FIND(" mm ",Table2[[#This Row],[loc?]])))</f>
        <v>0</v>
      </c>
      <c r="Q3219" s="6" t="b">
        <f>AND(OR(ISNUMBER(FIND(" m ",Table2[[#This Row],[loc?]])),ISNUMBER(FIND(" mm ",Table2[[#This Row],[loc?]]))),SUBSTITUTE(SUBSTITUTE(Table2[[#This Row],[loc?]]," m ","")," mm ","")="")</f>
        <v>0</v>
      </c>
      <c r="R3219" s="36" cm="1">
        <f t="array" ref="R3219">AVERAGE(IF(Table2[[#This Row],[Min_aerobic_1]:[Min_aerobic_2]]="NA",0,Table2[[#This Row],[Min_aerobic_1]:[Min_aerobic_2]]))</f>
        <v>3.0981078454676655E-5</v>
      </c>
    </row>
    <row r="3220" spans="1:18" x14ac:dyDescent="0.35">
      <c r="A3220" s="4" t="s">
        <v>9486</v>
      </c>
      <c r="B3220" s="4" t="s">
        <v>9487</v>
      </c>
      <c r="C3220" s="4" t="s">
        <v>9488</v>
      </c>
      <c r="D3220" s="6">
        <v>2.6495767956339999E-5</v>
      </c>
      <c r="E3220" s="6">
        <v>2.20491853678975E-5</v>
      </c>
      <c r="F3220" s="6">
        <v>3.1910845372584697E-5</v>
      </c>
      <c r="G3220" s="6">
        <v>3.1362147464101899E-5</v>
      </c>
      <c r="H3220" s="6">
        <v>2.2135471994499299E-5</v>
      </c>
      <c r="I3220" s="6">
        <v>2.31869100644266E-5</v>
      </c>
      <c r="J3220" s="6">
        <v>2.3059969879782E-5</v>
      </c>
      <c r="K3220" s="6">
        <v>2.7024345304074201E-5</v>
      </c>
      <c r="L3220" s="6">
        <v>2.9288429770098302E-5</v>
      </c>
      <c r="M3220" s="6">
        <v>2.85671811565783E-5</v>
      </c>
      <c r="N3220" s="4" t="b">
        <f>_xlfn.XLOOKUP(Table2[[#This Row],[Protein]],Table3[name],Table3[subloc_assigned],"")&lt;&gt;""</f>
        <v>0</v>
      </c>
      <c r="O3220" s="6" t="str" cm="1">
        <f t="array" ref="O3220">IF(Table2[[#This Row],[modeled?]]," "&amp;_xlfn.TEXTJOIN(" ",FALSE,_xlfn._xlws.FILTER(Table3[subloc_assigned],Table3[name]=Table2[[#This Row],[Protein]],""))&amp;" ","")</f>
        <v/>
      </c>
      <c r="P3220" s="6" t="b">
        <f>OR(ISNUMBER(FIND(" m ",Table2[[#This Row],[loc?]])),ISNUMBER(FIND(" mm ",Table2[[#This Row],[loc?]])))</f>
        <v>0</v>
      </c>
      <c r="Q3220" s="6" t="b">
        <f>AND(OR(ISNUMBER(FIND(" m ",Table2[[#This Row],[loc?]])),ISNUMBER(FIND(" mm ",Table2[[#This Row],[loc?]]))),SUBSTITUTE(SUBSTITUTE(Table2[[#This Row],[loc?]]," m ","")," mm ","")="")</f>
        <v>0</v>
      </c>
      <c r="R3220" s="36" cm="1">
        <f t="array" ref="R3220">AVERAGE(IF(Table2[[#This Row],[Min_aerobic_1]:[Min_aerobic_2]]="NA",0,Table2[[#This Row],[Min_aerobic_1]:[Min_aerobic_2]]))</f>
        <v>2.4272476662118749E-5</v>
      </c>
    </row>
    <row r="3221" spans="1:18" x14ac:dyDescent="0.35">
      <c r="A3221" s="4" t="s">
        <v>9489</v>
      </c>
      <c r="B3221" s="4" t="s">
        <v>9490</v>
      </c>
      <c r="C3221" s="4" t="s">
        <v>9491</v>
      </c>
      <c r="D3221" s="4" t="s">
        <v>19</v>
      </c>
      <c r="E3221" s="4" t="s">
        <v>19</v>
      </c>
      <c r="F3221" s="4" t="s">
        <v>19</v>
      </c>
      <c r="G3221" s="4" t="s">
        <v>19</v>
      </c>
      <c r="H3221" s="6">
        <v>1.1185524633178599E-6</v>
      </c>
      <c r="I3221" s="6">
        <v>1.0226397411397501E-6</v>
      </c>
      <c r="J3221" s="6">
        <v>1.1748885304826699E-6</v>
      </c>
      <c r="K3221" s="6">
        <v>1.1550387312970701E-6</v>
      </c>
      <c r="L3221" s="6">
        <v>1.3002205879658E-6</v>
      </c>
      <c r="M3221" s="6">
        <v>1.1760937494262E-6</v>
      </c>
      <c r="N3221" s="4" t="b">
        <f>_xlfn.XLOOKUP(Table2[[#This Row],[Protein]],Table3[name],Table3[subloc_assigned],"")&lt;&gt;""</f>
        <v>0</v>
      </c>
      <c r="O3221" s="6" t="str" cm="1">
        <f t="array" ref="O3221">IF(Table2[[#This Row],[modeled?]]," "&amp;_xlfn.TEXTJOIN(" ",FALSE,_xlfn._xlws.FILTER(Table3[subloc_assigned],Table3[name]=Table2[[#This Row],[Protein]],""))&amp;" ","")</f>
        <v/>
      </c>
      <c r="P3221" s="6" t="b">
        <f>OR(ISNUMBER(FIND(" m ",Table2[[#This Row],[loc?]])),ISNUMBER(FIND(" mm ",Table2[[#This Row],[loc?]])))</f>
        <v>0</v>
      </c>
      <c r="Q3221" s="6" t="b">
        <f>AND(OR(ISNUMBER(FIND(" m ",Table2[[#This Row],[loc?]])),ISNUMBER(FIND(" mm ",Table2[[#This Row],[loc?]]))),SUBSTITUTE(SUBSTITUTE(Table2[[#This Row],[loc?]]," m ","")," mm ","")="")</f>
        <v>0</v>
      </c>
      <c r="R3221" s="36" cm="1">
        <f t="array" ref="R3221">AVERAGE(IF(Table2[[#This Row],[Min_aerobic_1]:[Min_aerobic_2]]="NA",0,Table2[[#This Row],[Min_aerobic_1]:[Min_aerobic_2]]))</f>
        <v>0</v>
      </c>
    </row>
    <row r="3222" spans="1:18" x14ac:dyDescent="0.35">
      <c r="A3222" s="4" t="s">
        <v>9492</v>
      </c>
      <c r="B3222" s="4" t="s">
        <v>9493</v>
      </c>
      <c r="C3222" s="4" t="s">
        <v>9493</v>
      </c>
      <c r="D3222" s="6">
        <v>1.9428056878608699E-6</v>
      </c>
      <c r="E3222" s="6">
        <v>1.8379318361059499E-6</v>
      </c>
      <c r="F3222" s="6">
        <v>1.3445111547565601E-6</v>
      </c>
      <c r="G3222" s="6">
        <v>1.2719890122782899E-6</v>
      </c>
      <c r="H3222" s="6">
        <v>1.0313143370511E-6</v>
      </c>
      <c r="I3222" s="6">
        <v>1.0648274196460699E-6</v>
      </c>
      <c r="J3222" s="6">
        <v>1.1592986143175299E-6</v>
      </c>
      <c r="K3222" s="6">
        <v>1.2359954684738101E-6</v>
      </c>
      <c r="L3222" s="6">
        <v>1.2788419000163099E-6</v>
      </c>
      <c r="M3222" s="6">
        <v>1.1939893755095299E-6</v>
      </c>
      <c r="N3222" s="4" t="b">
        <f>_xlfn.XLOOKUP(Table2[[#This Row],[Protein]],Table3[name],Table3[subloc_assigned],"")&lt;&gt;""</f>
        <v>0</v>
      </c>
      <c r="O3222" s="6" t="str" cm="1">
        <f t="array" ref="O3222">IF(Table2[[#This Row],[modeled?]]," "&amp;_xlfn.TEXTJOIN(" ",FALSE,_xlfn._xlws.FILTER(Table3[subloc_assigned],Table3[name]=Table2[[#This Row],[Protein]],""))&amp;" ","")</f>
        <v/>
      </c>
      <c r="P3222" s="6" t="b">
        <f>OR(ISNUMBER(FIND(" m ",Table2[[#This Row],[loc?]])),ISNUMBER(FIND(" mm ",Table2[[#This Row],[loc?]])))</f>
        <v>0</v>
      </c>
      <c r="Q3222" s="6" t="b">
        <f>AND(OR(ISNUMBER(FIND(" m ",Table2[[#This Row],[loc?]])),ISNUMBER(FIND(" mm ",Table2[[#This Row],[loc?]]))),SUBSTITUTE(SUBSTITUTE(Table2[[#This Row],[loc?]]," m ","")," mm ","")="")</f>
        <v>0</v>
      </c>
      <c r="R3222" s="36" cm="1">
        <f t="array" ref="R3222">AVERAGE(IF(Table2[[#This Row],[Min_aerobic_1]:[Min_aerobic_2]]="NA",0,Table2[[#This Row],[Min_aerobic_1]:[Min_aerobic_2]]))</f>
        <v>1.8903687619834099E-6</v>
      </c>
    </row>
    <row r="3223" spans="1:18" x14ac:dyDescent="0.35">
      <c r="A3223" s="4" t="s">
        <v>9494</v>
      </c>
      <c r="B3223" s="4" t="s">
        <v>9495</v>
      </c>
      <c r="C3223" s="4" t="s">
        <v>9496</v>
      </c>
      <c r="D3223" s="6">
        <v>2.2219070088817801E-5</v>
      </c>
      <c r="E3223" s="6">
        <v>1.7168034281582001E-5</v>
      </c>
      <c r="F3223" s="6">
        <v>2.38620894512443E-5</v>
      </c>
      <c r="G3223" s="6">
        <v>2.3428257389510699E-5</v>
      </c>
      <c r="H3223" s="6">
        <v>3.41914601593751E-5</v>
      </c>
      <c r="I3223" s="6">
        <v>3.4689700647039301E-5</v>
      </c>
      <c r="J3223" s="6">
        <v>3.5736672155902001E-5</v>
      </c>
      <c r="K3223" s="6">
        <v>4.5211102840880903E-5</v>
      </c>
      <c r="L3223" s="6">
        <v>4.7254365656691698E-5</v>
      </c>
      <c r="M3223" s="6">
        <v>4.6594186800706503E-5</v>
      </c>
      <c r="N3223" s="4" t="b">
        <f>_xlfn.XLOOKUP(Table2[[#This Row],[Protein]],Table3[name],Table3[subloc_assigned],"")&lt;&gt;""</f>
        <v>0</v>
      </c>
      <c r="O3223" s="6" t="str" cm="1">
        <f t="array" ref="O3223">IF(Table2[[#This Row],[modeled?]]," "&amp;_xlfn.TEXTJOIN(" ",FALSE,_xlfn._xlws.FILTER(Table3[subloc_assigned],Table3[name]=Table2[[#This Row],[Protein]],""))&amp;" ","")</f>
        <v/>
      </c>
      <c r="P3223" s="6" t="b">
        <f>OR(ISNUMBER(FIND(" m ",Table2[[#This Row],[loc?]])),ISNUMBER(FIND(" mm ",Table2[[#This Row],[loc?]])))</f>
        <v>0</v>
      </c>
      <c r="Q3223" s="6" t="b">
        <f>AND(OR(ISNUMBER(FIND(" m ",Table2[[#This Row],[loc?]])),ISNUMBER(FIND(" mm ",Table2[[#This Row],[loc?]]))),SUBSTITUTE(SUBSTITUTE(Table2[[#This Row],[loc?]]," m ","")," mm ","")="")</f>
        <v>0</v>
      </c>
      <c r="R3223" s="36" cm="1">
        <f t="array" ref="R3223">AVERAGE(IF(Table2[[#This Row],[Min_aerobic_1]:[Min_aerobic_2]]="NA",0,Table2[[#This Row],[Min_aerobic_1]:[Min_aerobic_2]]))</f>
        <v>1.9693552185199901E-5</v>
      </c>
    </row>
    <row r="3224" spans="1:18" x14ac:dyDescent="0.35">
      <c r="A3224" s="4" t="s">
        <v>9497</v>
      </c>
      <c r="B3224" s="4" t="s">
        <v>9498</v>
      </c>
      <c r="C3224" s="4" t="s">
        <v>9499</v>
      </c>
      <c r="D3224" s="4" t="s">
        <v>19</v>
      </c>
      <c r="E3224" s="4" t="s">
        <v>19</v>
      </c>
      <c r="F3224" s="4" t="s">
        <v>19</v>
      </c>
      <c r="G3224" s="4" t="s">
        <v>19</v>
      </c>
      <c r="H3224" s="6">
        <v>2.1677249356468299E-6</v>
      </c>
      <c r="I3224" s="6">
        <v>2.0591128241271098E-6</v>
      </c>
      <c r="J3224" s="6">
        <v>2.5866724608084E-6</v>
      </c>
      <c r="K3224" s="6">
        <v>2.67611672121279E-6</v>
      </c>
      <c r="L3224" s="6">
        <v>2.5140009372650098E-6</v>
      </c>
      <c r="M3224" s="6">
        <v>2.4673252928266799E-6</v>
      </c>
      <c r="N3224" s="4" t="b">
        <f>_xlfn.XLOOKUP(Table2[[#This Row],[Protein]],Table3[name],Table3[subloc_assigned],"")&lt;&gt;""</f>
        <v>0</v>
      </c>
      <c r="O3224" s="6" t="str" cm="1">
        <f t="array" ref="O3224">IF(Table2[[#This Row],[modeled?]]," "&amp;_xlfn.TEXTJOIN(" ",FALSE,_xlfn._xlws.FILTER(Table3[subloc_assigned],Table3[name]=Table2[[#This Row],[Protein]],""))&amp;" ","")</f>
        <v/>
      </c>
      <c r="P3224" s="6" t="b">
        <f>OR(ISNUMBER(FIND(" m ",Table2[[#This Row],[loc?]])),ISNUMBER(FIND(" mm ",Table2[[#This Row],[loc?]])))</f>
        <v>0</v>
      </c>
      <c r="Q3224" s="6" t="b">
        <f>AND(OR(ISNUMBER(FIND(" m ",Table2[[#This Row],[loc?]])),ISNUMBER(FIND(" mm ",Table2[[#This Row],[loc?]]))),SUBSTITUTE(SUBSTITUTE(Table2[[#This Row],[loc?]]," m ","")," mm ","")="")</f>
        <v>0</v>
      </c>
      <c r="R3224" s="36" cm="1">
        <f t="array" ref="R3224">AVERAGE(IF(Table2[[#This Row],[Min_aerobic_1]:[Min_aerobic_2]]="NA",0,Table2[[#This Row],[Min_aerobic_1]:[Min_aerobic_2]]))</f>
        <v>0</v>
      </c>
    </row>
    <row r="3225" spans="1:18" x14ac:dyDescent="0.35">
      <c r="A3225" s="4" t="s">
        <v>9500</v>
      </c>
      <c r="B3225" s="4" t="s">
        <v>9501</v>
      </c>
      <c r="C3225" s="4" t="s">
        <v>9502</v>
      </c>
      <c r="D3225" s="6">
        <v>1.07497698937859E-5</v>
      </c>
      <c r="E3225" s="6">
        <v>1.0486609918763201E-5</v>
      </c>
      <c r="F3225" s="6">
        <v>1.2586359876127101E-5</v>
      </c>
      <c r="G3225" s="6">
        <v>1.20753837018952E-5</v>
      </c>
      <c r="H3225" s="6">
        <v>7.657231982724E-6</v>
      </c>
      <c r="I3225" s="6">
        <v>7.5102929372480104E-6</v>
      </c>
      <c r="J3225" s="6">
        <v>7.9143380781620798E-6</v>
      </c>
      <c r="K3225" s="6">
        <v>8.5332513242669493E-6</v>
      </c>
      <c r="L3225" s="6">
        <v>9.1329362383162302E-6</v>
      </c>
      <c r="M3225" s="6">
        <v>7.6678815236869792E-6</v>
      </c>
      <c r="N3225" s="4" t="b">
        <f>_xlfn.XLOOKUP(Table2[[#This Row],[Protein]],Table3[name],Table3[subloc_assigned],"")&lt;&gt;""</f>
        <v>0</v>
      </c>
      <c r="O3225" s="6" t="str" cm="1">
        <f t="array" ref="O3225">IF(Table2[[#This Row],[modeled?]]," "&amp;_xlfn.TEXTJOIN(" ",FALSE,_xlfn._xlws.FILTER(Table3[subloc_assigned],Table3[name]=Table2[[#This Row],[Protein]],""))&amp;" ","")</f>
        <v/>
      </c>
      <c r="P3225" s="6" t="b">
        <f>OR(ISNUMBER(FIND(" m ",Table2[[#This Row],[loc?]])),ISNUMBER(FIND(" mm ",Table2[[#This Row],[loc?]])))</f>
        <v>0</v>
      </c>
      <c r="Q3225" s="6" t="b">
        <f>AND(OR(ISNUMBER(FIND(" m ",Table2[[#This Row],[loc?]])),ISNUMBER(FIND(" mm ",Table2[[#This Row],[loc?]]))),SUBSTITUTE(SUBSTITUTE(Table2[[#This Row],[loc?]]," m ","")," mm ","")="")</f>
        <v>0</v>
      </c>
      <c r="R3225" s="36" cm="1">
        <f t="array" ref="R3225">AVERAGE(IF(Table2[[#This Row],[Min_aerobic_1]:[Min_aerobic_2]]="NA",0,Table2[[#This Row],[Min_aerobic_1]:[Min_aerobic_2]]))</f>
        <v>1.0618189906274549E-5</v>
      </c>
    </row>
    <row r="3226" spans="1:18" x14ac:dyDescent="0.35">
      <c r="A3226" s="4" t="s">
        <v>9503</v>
      </c>
      <c r="B3226" s="4" t="s">
        <v>9504</v>
      </c>
      <c r="C3226" s="4" t="s">
        <v>9505</v>
      </c>
      <c r="D3226" s="4" t="s">
        <v>19</v>
      </c>
      <c r="E3226" s="4" t="s">
        <v>19</v>
      </c>
      <c r="F3226" s="4" t="s">
        <v>19</v>
      </c>
      <c r="G3226" s="4" t="s">
        <v>19</v>
      </c>
      <c r="H3226" s="6">
        <v>2.4338609082409901E-5</v>
      </c>
      <c r="I3226" s="6">
        <v>2.4617862309882301E-5</v>
      </c>
      <c r="J3226" s="6">
        <v>2.2383514475508001E-5</v>
      </c>
      <c r="K3226" s="6">
        <v>3.0538143492767701E-5</v>
      </c>
      <c r="L3226" s="6">
        <v>3.1189731517778801E-5</v>
      </c>
      <c r="M3226" s="6">
        <v>2.7141896563999999E-5</v>
      </c>
      <c r="N3226" s="4" t="b">
        <f>_xlfn.XLOOKUP(Table2[[#This Row],[Protein]],Table3[name],Table3[subloc_assigned],"")&lt;&gt;""</f>
        <v>1</v>
      </c>
      <c r="O3226" s="6" t="str" cm="1">
        <f t="array" ref="O3226">IF(Table2[[#This Row],[modeled?]]," "&amp;_xlfn.TEXTJOIN(" ",FALSE,_xlfn._xlws.FILTER(Table3[subloc_assigned],Table3[name]=Table2[[#This Row],[Protein]],""))&amp;" ","")</f>
        <v xml:space="preserve"> n </v>
      </c>
      <c r="P3226" s="6" t="b">
        <f>OR(ISNUMBER(FIND(" m ",Table2[[#This Row],[loc?]])),ISNUMBER(FIND(" mm ",Table2[[#This Row],[loc?]])))</f>
        <v>0</v>
      </c>
      <c r="Q3226" s="6" t="b">
        <f>AND(OR(ISNUMBER(FIND(" m ",Table2[[#This Row],[loc?]])),ISNUMBER(FIND(" mm ",Table2[[#This Row],[loc?]]))),SUBSTITUTE(SUBSTITUTE(Table2[[#This Row],[loc?]]," m ","")," mm ","")="")</f>
        <v>0</v>
      </c>
      <c r="R3226" s="36" cm="1">
        <f t="array" ref="R3226">AVERAGE(IF(Table2[[#This Row],[Min_aerobic_1]:[Min_aerobic_2]]="NA",0,Table2[[#This Row],[Min_aerobic_1]:[Min_aerobic_2]]))</f>
        <v>0</v>
      </c>
    </row>
    <row r="3227" spans="1:18" x14ac:dyDescent="0.35">
      <c r="A3227" s="4" t="s">
        <v>9506</v>
      </c>
      <c r="B3227" s="4" t="s">
        <v>9507</v>
      </c>
      <c r="C3227" s="4" t="s">
        <v>9508</v>
      </c>
      <c r="D3227" s="4">
        <v>2.4570711685509798E-4</v>
      </c>
      <c r="E3227" s="4">
        <v>2.6285575104166098E-4</v>
      </c>
      <c r="F3227" s="4">
        <v>2.7399125544130798E-4</v>
      </c>
      <c r="G3227" s="4">
        <v>2.8078152897908202E-4</v>
      </c>
      <c r="H3227" s="4">
        <v>4.0285473409765302E-4</v>
      </c>
      <c r="I3227" s="4">
        <v>4.2970091682126201E-4</v>
      </c>
      <c r="J3227" s="4">
        <v>3.9415975829783798E-4</v>
      </c>
      <c r="K3227" s="4">
        <v>4.4770480617485798E-4</v>
      </c>
      <c r="L3227" s="4">
        <v>4.9911196307370705E-4</v>
      </c>
      <c r="M3227" s="4">
        <v>4.8151770618569498E-4</v>
      </c>
      <c r="N3227" s="4" t="b">
        <f>_xlfn.XLOOKUP(Table2[[#This Row],[Protein]],Table3[name],Table3[subloc_assigned],"")&lt;&gt;""</f>
        <v>0</v>
      </c>
      <c r="O3227" s="6" t="str" cm="1">
        <f t="array" ref="O3227">IF(Table2[[#This Row],[modeled?]]," "&amp;_xlfn.TEXTJOIN(" ",FALSE,_xlfn._xlws.FILTER(Table3[subloc_assigned],Table3[name]=Table2[[#This Row],[Protein]],""))&amp;" ","")</f>
        <v/>
      </c>
      <c r="P3227" s="6" t="b">
        <f>OR(ISNUMBER(FIND(" m ",Table2[[#This Row],[loc?]])),ISNUMBER(FIND(" mm ",Table2[[#This Row],[loc?]])))</f>
        <v>0</v>
      </c>
      <c r="Q3227" s="6" t="b">
        <f>AND(OR(ISNUMBER(FIND(" m ",Table2[[#This Row],[loc?]])),ISNUMBER(FIND(" mm ",Table2[[#This Row],[loc?]]))),SUBSTITUTE(SUBSTITUTE(Table2[[#This Row],[loc?]]," m ","")," mm ","")="")</f>
        <v>0</v>
      </c>
      <c r="R3227" s="36" cm="1">
        <f t="array" ref="R3227">AVERAGE(IF(Table2[[#This Row],[Min_aerobic_1]:[Min_aerobic_2]]="NA",0,Table2[[#This Row],[Min_aerobic_1]:[Min_aerobic_2]]))</f>
        <v>2.5428143394837948E-4</v>
      </c>
    </row>
    <row r="3228" spans="1:18" x14ac:dyDescent="0.35">
      <c r="A3228" s="4" t="s">
        <v>9509</v>
      </c>
      <c r="B3228" s="4" t="s">
        <v>9510</v>
      </c>
      <c r="C3228" s="4" t="s">
        <v>9511</v>
      </c>
      <c r="D3228" s="6">
        <v>1.23765563309062E-5</v>
      </c>
      <c r="E3228" s="6">
        <v>1.0427995768407501E-5</v>
      </c>
      <c r="F3228" s="6">
        <v>1.2809602768430999E-5</v>
      </c>
      <c r="G3228" s="6">
        <v>1.25257317230297E-5</v>
      </c>
      <c r="H3228" s="6">
        <v>5.2146745420973203E-6</v>
      </c>
      <c r="I3228" s="6">
        <v>4.6260605591619402E-6</v>
      </c>
      <c r="J3228" s="6">
        <v>5.2700594152788598E-6</v>
      </c>
      <c r="K3228" s="6">
        <v>8.5333502089730504E-6</v>
      </c>
      <c r="L3228" s="6">
        <v>8.9469523671161695E-6</v>
      </c>
      <c r="M3228" s="6">
        <v>5.9497953877299396E-6</v>
      </c>
      <c r="N3228" s="4" t="b">
        <f>_xlfn.XLOOKUP(Table2[[#This Row],[Protein]],Table3[name],Table3[subloc_assigned],"")&lt;&gt;""</f>
        <v>1</v>
      </c>
      <c r="O3228" s="6" t="str" cm="1">
        <f t="array" ref="O3228">IF(Table2[[#This Row],[modeled?]]," "&amp;_xlfn.TEXTJOIN(" ",FALSE,_xlfn._xlws.FILTER(Table3[subloc_assigned],Table3[name]=Table2[[#This Row],[Protein]],""))&amp;" ","")</f>
        <v xml:space="preserve"> mm </v>
      </c>
      <c r="P3228" s="6" t="b">
        <f>OR(ISNUMBER(FIND(" m ",Table2[[#This Row],[loc?]])),ISNUMBER(FIND(" mm ",Table2[[#This Row],[loc?]])))</f>
        <v>1</v>
      </c>
      <c r="Q3228" s="6" t="b">
        <f>AND(OR(ISNUMBER(FIND(" m ",Table2[[#This Row],[loc?]])),ISNUMBER(FIND(" mm ",Table2[[#This Row],[loc?]]))),SUBSTITUTE(SUBSTITUTE(Table2[[#This Row],[loc?]]," m ","")," mm ","")="")</f>
        <v>1</v>
      </c>
      <c r="R3228" s="36" cm="1">
        <f t="array" ref="R3228">AVERAGE(IF(Table2[[#This Row],[Min_aerobic_1]:[Min_aerobic_2]]="NA",0,Table2[[#This Row],[Min_aerobic_1]:[Min_aerobic_2]]))</f>
        <v>1.1402276049656851E-5</v>
      </c>
    </row>
    <row r="3229" spans="1:18" x14ac:dyDescent="0.35">
      <c r="A3229" s="4" t="s">
        <v>9512</v>
      </c>
      <c r="B3229" s="4" t="s">
        <v>9513</v>
      </c>
      <c r="C3229" s="4" t="s">
        <v>9513</v>
      </c>
      <c r="D3229" s="4">
        <v>1.11751680789944E-4</v>
      </c>
      <c r="E3229" s="4">
        <v>1.0683534812372E-4</v>
      </c>
      <c r="F3229" s="6">
        <v>9.6309043092359205E-5</v>
      </c>
      <c r="G3229" s="6">
        <v>9.4134609359666706E-5</v>
      </c>
      <c r="H3229" s="6">
        <v>3.4522279132182103E-5</v>
      </c>
      <c r="I3229" s="6">
        <v>3.6640995155885101E-5</v>
      </c>
      <c r="J3229" s="6">
        <v>3.5775126930186402E-5</v>
      </c>
      <c r="K3229" s="6">
        <v>2.9687463693963901E-5</v>
      </c>
      <c r="L3229" s="6">
        <v>3.7006894880052199E-5</v>
      </c>
      <c r="M3229" s="6">
        <v>3.3768483361728802E-5</v>
      </c>
      <c r="N3229" s="4" t="b">
        <f>_xlfn.XLOOKUP(Table2[[#This Row],[Protein]],Table3[name],Table3[subloc_assigned],"")&lt;&gt;""</f>
        <v>0</v>
      </c>
      <c r="O3229" s="6" t="str" cm="1">
        <f t="array" ref="O3229">IF(Table2[[#This Row],[modeled?]]," "&amp;_xlfn.TEXTJOIN(" ",FALSE,_xlfn._xlws.FILTER(Table3[subloc_assigned],Table3[name]=Table2[[#This Row],[Protein]],""))&amp;" ","")</f>
        <v/>
      </c>
      <c r="P3229" s="6" t="b">
        <f>OR(ISNUMBER(FIND(" m ",Table2[[#This Row],[loc?]])),ISNUMBER(FIND(" mm ",Table2[[#This Row],[loc?]])))</f>
        <v>0</v>
      </c>
      <c r="Q3229" s="6" t="b">
        <f>AND(OR(ISNUMBER(FIND(" m ",Table2[[#This Row],[loc?]])),ISNUMBER(FIND(" mm ",Table2[[#This Row],[loc?]]))),SUBSTITUTE(SUBSTITUTE(Table2[[#This Row],[loc?]]," m ","")," mm ","")="")</f>
        <v>0</v>
      </c>
      <c r="R3229" s="36" cm="1">
        <f t="array" ref="R3229">AVERAGE(IF(Table2[[#This Row],[Min_aerobic_1]:[Min_aerobic_2]]="NA",0,Table2[[#This Row],[Min_aerobic_1]:[Min_aerobic_2]]))</f>
        <v>1.0929351445683201E-4</v>
      </c>
    </row>
    <row r="3230" spans="1:18" x14ac:dyDescent="0.35">
      <c r="A3230" s="4" t="s">
        <v>9514</v>
      </c>
      <c r="B3230" s="4" t="s">
        <v>9515</v>
      </c>
      <c r="C3230" s="4" t="s">
        <v>9516</v>
      </c>
      <c r="D3230" s="4" t="s">
        <v>19</v>
      </c>
      <c r="E3230" s="4" t="s">
        <v>19</v>
      </c>
      <c r="F3230" s="4" t="s">
        <v>19</v>
      </c>
      <c r="G3230" s="4" t="s">
        <v>19</v>
      </c>
      <c r="H3230" s="6">
        <v>7.8517114898222202E-7</v>
      </c>
      <c r="I3230" s="6">
        <v>7.1942198530143305E-7</v>
      </c>
      <c r="J3230" s="6">
        <v>9.9546358928616308E-7</v>
      </c>
      <c r="K3230" s="6">
        <v>9.6339889293806502E-7</v>
      </c>
      <c r="L3230" s="6">
        <v>8.6990137084332095E-7</v>
      </c>
      <c r="M3230" s="6">
        <v>8.9868498743371595E-7</v>
      </c>
      <c r="N3230" s="4" t="b">
        <f>_xlfn.XLOOKUP(Table2[[#This Row],[Protein]],Table3[name],Table3[subloc_assigned],"")&lt;&gt;""</f>
        <v>0</v>
      </c>
      <c r="O3230" s="6" t="str" cm="1">
        <f t="array" ref="O3230">IF(Table2[[#This Row],[modeled?]]," "&amp;_xlfn.TEXTJOIN(" ",FALSE,_xlfn._xlws.FILTER(Table3[subloc_assigned],Table3[name]=Table2[[#This Row],[Protein]],""))&amp;" ","")</f>
        <v/>
      </c>
      <c r="P3230" s="6" t="b">
        <f>OR(ISNUMBER(FIND(" m ",Table2[[#This Row],[loc?]])),ISNUMBER(FIND(" mm ",Table2[[#This Row],[loc?]])))</f>
        <v>0</v>
      </c>
      <c r="Q3230" s="6" t="b">
        <f>AND(OR(ISNUMBER(FIND(" m ",Table2[[#This Row],[loc?]])),ISNUMBER(FIND(" mm ",Table2[[#This Row],[loc?]]))),SUBSTITUTE(SUBSTITUTE(Table2[[#This Row],[loc?]]," m ","")," mm ","")="")</f>
        <v>0</v>
      </c>
      <c r="R3230" s="36" cm="1">
        <f t="array" ref="R3230">AVERAGE(IF(Table2[[#This Row],[Min_aerobic_1]:[Min_aerobic_2]]="NA",0,Table2[[#This Row],[Min_aerobic_1]:[Min_aerobic_2]]))</f>
        <v>0</v>
      </c>
    </row>
    <row r="3231" spans="1:18" x14ac:dyDescent="0.35">
      <c r="A3231" s="4" t="s">
        <v>9517</v>
      </c>
      <c r="B3231" s="4" t="s">
        <v>9518</v>
      </c>
      <c r="C3231" s="4" t="s">
        <v>9519</v>
      </c>
      <c r="D3231" s="6">
        <v>9.9856376908937303E-5</v>
      </c>
      <c r="E3231" s="6">
        <v>8.4086422912875897E-5</v>
      </c>
      <c r="F3231" s="4">
        <v>1.12583858460181E-4</v>
      </c>
      <c r="G3231" s="4">
        <v>1.09689445916722E-4</v>
      </c>
      <c r="H3231" s="6">
        <v>5.7112631516977998E-5</v>
      </c>
      <c r="I3231" s="6">
        <v>5.9893802238280998E-5</v>
      </c>
      <c r="J3231" s="6">
        <v>6.1146866559772805E-5</v>
      </c>
      <c r="K3231" s="6">
        <v>6.9034140281660206E-5</v>
      </c>
      <c r="L3231" s="6">
        <v>7.2407243154281703E-5</v>
      </c>
      <c r="M3231" s="6">
        <v>7.0629344767840705E-5</v>
      </c>
      <c r="N3231" s="4" t="b">
        <f>_xlfn.XLOOKUP(Table2[[#This Row],[Protein]],Table3[name],Table3[subloc_assigned],"")&lt;&gt;""</f>
        <v>0</v>
      </c>
      <c r="O3231" s="6" t="str" cm="1">
        <f t="array" ref="O3231">IF(Table2[[#This Row],[modeled?]]," "&amp;_xlfn.TEXTJOIN(" ",FALSE,_xlfn._xlws.FILTER(Table3[subloc_assigned],Table3[name]=Table2[[#This Row],[Protein]],""))&amp;" ","")</f>
        <v/>
      </c>
      <c r="P3231" s="6" t="b">
        <f>OR(ISNUMBER(FIND(" m ",Table2[[#This Row],[loc?]])),ISNUMBER(FIND(" mm ",Table2[[#This Row],[loc?]])))</f>
        <v>0</v>
      </c>
      <c r="Q3231" s="6" t="b">
        <f>AND(OR(ISNUMBER(FIND(" m ",Table2[[#This Row],[loc?]])),ISNUMBER(FIND(" mm ",Table2[[#This Row],[loc?]]))),SUBSTITUTE(SUBSTITUTE(Table2[[#This Row],[loc?]]," m ","")," mm ","")="")</f>
        <v>0</v>
      </c>
      <c r="R3231" s="36" cm="1">
        <f t="array" ref="R3231">AVERAGE(IF(Table2[[#This Row],[Min_aerobic_1]:[Min_aerobic_2]]="NA",0,Table2[[#This Row],[Min_aerobic_1]:[Min_aerobic_2]]))</f>
        <v>9.19713999109066E-5</v>
      </c>
    </row>
    <row r="3232" spans="1:18" x14ac:dyDescent="0.35">
      <c r="A3232" s="4" t="s">
        <v>9520</v>
      </c>
      <c r="B3232" s="4" t="s">
        <v>9521</v>
      </c>
      <c r="C3232" s="4" t="s">
        <v>9522</v>
      </c>
      <c r="D3232" s="6">
        <v>2.0413261173048599E-6</v>
      </c>
      <c r="E3232" s="6">
        <v>1.72656165201443E-6</v>
      </c>
      <c r="F3232" s="6">
        <v>2.23434512769409E-6</v>
      </c>
      <c r="G3232" s="6">
        <v>2.20586385971772E-6</v>
      </c>
      <c r="H3232" s="6">
        <v>3.9115732782559503E-6</v>
      </c>
      <c r="I3232" s="6">
        <v>3.7714169501597198E-6</v>
      </c>
      <c r="J3232" s="6">
        <v>4.3881146311272301E-6</v>
      </c>
      <c r="K3232" s="6">
        <v>4.3225823656645602E-6</v>
      </c>
      <c r="L3232" s="6">
        <v>4.7977752163550499E-6</v>
      </c>
      <c r="M3232" s="6">
        <v>4.1170545596076097E-6</v>
      </c>
      <c r="N3232" s="4" t="b">
        <f>_xlfn.XLOOKUP(Table2[[#This Row],[Protein]],Table3[name],Table3[subloc_assigned],"")&lt;&gt;""</f>
        <v>0</v>
      </c>
      <c r="O3232" s="6" t="str" cm="1">
        <f t="array" ref="O3232">IF(Table2[[#This Row],[modeled?]]," "&amp;_xlfn.TEXTJOIN(" ",FALSE,_xlfn._xlws.FILTER(Table3[subloc_assigned],Table3[name]=Table2[[#This Row],[Protein]],""))&amp;" ","")</f>
        <v/>
      </c>
      <c r="P3232" s="6" t="b">
        <f>OR(ISNUMBER(FIND(" m ",Table2[[#This Row],[loc?]])),ISNUMBER(FIND(" mm ",Table2[[#This Row],[loc?]])))</f>
        <v>0</v>
      </c>
      <c r="Q3232" s="6" t="b">
        <f>AND(OR(ISNUMBER(FIND(" m ",Table2[[#This Row],[loc?]])),ISNUMBER(FIND(" mm ",Table2[[#This Row],[loc?]]))),SUBSTITUTE(SUBSTITUTE(Table2[[#This Row],[loc?]]," m ","")," mm ","")="")</f>
        <v>0</v>
      </c>
      <c r="R3232" s="36" cm="1">
        <f t="array" ref="R3232">AVERAGE(IF(Table2[[#This Row],[Min_aerobic_1]:[Min_aerobic_2]]="NA",0,Table2[[#This Row],[Min_aerobic_1]:[Min_aerobic_2]]))</f>
        <v>1.8839438846596449E-6</v>
      </c>
    </row>
    <row r="3233" spans="1:18" x14ac:dyDescent="0.35">
      <c r="A3233" s="4" t="s">
        <v>9523</v>
      </c>
      <c r="B3233" s="4" t="s">
        <v>9524</v>
      </c>
      <c r="C3233" s="4" t="s">
        <v>9525</v>
      </c>
      <c r="D3233" s="6">
        <v>7.8751002794664501E-7</v>
      </c>
      <c r="E3233" s="6">
        <v>6.3797225390102305E-7</v>
      </c>
      <c r="F3233" s="6">
        <v>8.5555672222614503E-7</v>
      </c>
      <c r="G3233" s="6">
        <v>7.7032879141833602E-7</v>
      </c>
      <c r="H3233" s="6">
        <v>1.5658637849693299E-6</v>
      </c>
      <c r="I3233" s="6">
        <v>1.50579024432169E-6</v>
      </c>
      <c r="J3233" s="6">
        <v>1.54804706833315E-6</v>
      </c>
      <c r="K3233" s="6">
        <v>1.65678462638989E-6</v>
      </c>
      <c r="L3233" s="6">
        <v>1.6987698626840499E-6</v>
      </c>
      <c r="M3233" s="6">
        <v>1.63792201695671E-6</v>
      </c>
      <c r="N3233" s="4" t="b">
        <f>_xlfn.XLOOKUP(Table2[[#This Row],[Protein]],Table3[name],Table3[subloc_assigned],"")&lt;&gt;""</f>
        <v>0</v>
      </c>
      <c r="O3233" s="6" t="str" cm="1">
        <f t="array" ref="O3233">IF(Table2[[#This Row],[modeled?]]," "&amp;_xlfn.TEXTJOIN(" ",FALSE,_xlfn._xlws.FILTER(Table3[subloc_assigned],Table3[name]=Table2[[#This Row],[Protein]],""))&amp;" ","")</f>
        <v/>
      </c>
      <c r="P3233" s="6" t="b">
        <f>OR(ISNUMBER(FIND(" m ",Table2[[#This Row],[loc?]])),ISNUMBER(FIND(" mm ",Table2[[#This Row],[loc?]])))</f>
        <v>0</v>
      </c>
      <c r="Q3233" s="6" t="b">
        <f>AND(OR(ISNUMBER(FIND(" m ",Table2[[#This Row],[loc?]])),ISNUMBER(FIND(" mm ",Table2[[#This Row],[loc?]]))),SUBSTITUTE(SUBSTITUTE(Table2[[#This Row],[loc?]]," m ","")," mm ","")="")</f>
        <v>0</v>
      </c>
      <c r="R3233" s="36" cm="1">
        <f t="array" ref="R3233">AVERAGE(IF(Table2[[#This Row],[Min_aerobic_1]:[Min_aerobic_2]]="NA",0,Table2[[#This Row],[Min_aerobic_1]:[Min_aerobic_2]]))</f>
        <v>7.1274114092383397E-7</v>
      </c>
    </row>
    <row r="3234" spans="1:18" x14ac:dyDescent="0.35">
      <c r="A3234" s="4" t="s">
        <v>9526</v>
      </c>
      <c r="B3234" s="4" t="s">
        <v>9527</v>
      </c>
      <c r="C3234" s="4" t="s">
        <v>9528</v>
      </c>
      <c r="D3234" s="6">
        <v>2.7331607247769899E-6</v>
      </c>
      <c r="E3234" s="6">
        <v>2.3953054555768601E-6</v>
      </c>
      <c r="F3234" s="6">
        <v>2.7668780905406701E-6</v>
      </c>
      <c r="G3234" s="6">
        <v>2.7125228585167799E-6</v>
      </c>
      <c r="H3234" s="6">
        <v>1.58811522738516E-6</v>
      </c>
      <c r="I3234" s="6">
        <v>1.58928751883889E-6</v>
      </c>
      <c r="J3234" s="6">
        <v>1.73591456003055E-6</v>
      </c>
      <c r="K3234" s="6">
        <v>1.40799526089565E-6</v>
      </c>
      <c r="L3234" s="6">
        <v>1.74793763084916E-6</v>
      </c>
      <c r="M3234" s="6">
        <v>1.74932738215503E-6</v>
      </c>
      <c r="N3234" s="4" t="b">
        <f>_xlfn.XLOOKUP(Table2[[#This Row],[Protein]],Table3[name],Table3[subloc_assigned],"")&lt;&gt;""</f>
        <v>1</v>
      </c>
      <c r="O3234" s="6" t="str" cm="1">
        <f t="array" ref="O3234">IF(Table2[[#This Row],[modeled?]]," "&amp;_xlfn.TEXTJOIN(" ",FALSE,_xlfn._xlws.FILTER(Table3[subloc_assigned],Table3[name]=Table2[[#This Row],[Protein]],""))&amp;" ","")</f>
        <v xml:space="preserve"> mm </v>
      </c>
      <c r="P3234" s="6" t="b">
        <f>OR(ISNUMBER(FIND(" m ",Table2[[#This Row],[loc?]])),ISNUMBER(FIND(" mm ",Table2[[#This Row],[loc?]])))</f>
        <v>1</v>
      </c>
      <c r="Q3234" s="6" t="b">
        <f>AND(OR(ISNUMBER(FIND(" m ",Table2[[#This Row],[loc?]])),ISNUMBER(FIND(" mm ",Table2[[#This Row],[loc?]]))),SUBSTITUTE(SUBSTITUTE(Table2[[#This Row],[loc?]]," m ","")," mm ","")="")</f>
        <v>1</v>
      </c>
      <c r="R3234" s="36" cm="1">
        <f t="array" ref="R3234">AVERAGE(IF(Table2[[#This Row],[Min_aerobic_1]:[Min_aerobic_2]]="NA",0,Table2[[#This Row],[Min_aerobic_1]:[Min_aerobic_2]]))</f>
        <v>2.5642330901769252E-6</v>
      </c>
    </row>
    <row r="3235" spans="1:18" x14ac:dyDescent="0.35">
      <c r="A3235" s="4" t="s">
        <v>9529</v>
      </c>
      <c r="B3235" s="4" t="s">
        <v>9530</v>
      </c>
      <c r="C3235" s="4" t="s">
        <v>9531</v>
      </c>
      <c r="D3235" s="4" t="s">
        <v>19</v>
      </c>
      <c r="E3235" s="4" t="s">
        <v>19</v>
      </c>
      <c r="F3235" s="4" t="s">
        <v>19</v>
      </c>
      <c r="G3235" s="4" t="s">
        <v>19</v>
      </c>
      <c r="H3235" s="6">
        <v>3.1904151397527801E-6</v>
      </c>
      <c r="I3235" s="6">
        <v>3.3312480301358898E-6</v>
      </c>
      <c r="J3235" s="6">
        <v>3.6868089512093598E-6</v>
      </c>
      <c r="K3235" s="6">
        <v>3.5090055783306401E-6</v>
      </c>
      <c r="L3235" s="6">
        <v>3.2378423601918801E-6</v>
      </c>
      <c r="M3235" s="6">
        <v>3.43234268997523E-6</v>
      </c>
      <c r="N3235" s="4" t="b">
        <f>_xlfn.XLOOKUP(Table2[[#This Row],[Protein]],Table3[name],Table3[subloc_assigned],"")&lt;&gt;""</f>
        <v>0</v>
      </c>
      <c r="O3235" s="6" t="str" cm="1">
        <f t="array" ref="O3235">IF(Table2[[#This Row],[modeled?]]," "&amp;_xlfn.TEXTJOIN(" ",FALSE,_xlfn._xlws.FILTER(Table3[subloc_assigned],Table3[name]=Table2[[#This Row],[Protein]],""))&amp;" ","")</f>
        <v/>
      </c>
      <c r="P3235" s="6" t="b">
        <f>OR(ISNUMBER(FIND(" m ",Table2[[#This Row],[loc?]])),ISNUMBER(FIND(" mm ",Table2[[#This Row],[loc?]])))</f>
        <v>0</v>
      </c>
      <c r="Q3235" s="6" t="b">
        <f>AND(OR(ISNUMBER(FIND(" m ",Table2[[#This Row],[loc?]])),ISNUMBER(FIND(" mm ",Table2[[#This Row],[loc?]]))),SUBSTITUTE(SUBSTITUTE(Table2[[#This Row],[loc?]]," m ","")," mm ","")="")</f>
        <v>0</v>
      </c>
      <c r="R3235" s="36" cm="1">
        <f t="array" ref="R3235">AVERAGE(IF(Table2[[#This Row],[Min_aerobic_1]:[Min_aerobic_2]]="NA",0,Table2[[#This Row],[Min_aerobic_1]:[Min_aerobic_2]]))</f>
        <v>0</v>
      </c>
    </row>
    <row r="3236" spans="1:18" x14ac:dyDescent="0.35">
      <c r="A3236" s="4" t="s">
        <v>9532</v>
      </c>
      <c r="B3236" s="4" t="s">
        <v>9533</v>
      </c>
      <c r="C3236" s="4" t="s">
        <v>9533</v>
      </c>
      <c r="D3236" s="6">
        <v>4.5054966898514202E-5</v>
      </c>
      <c r="E3236" s="6">
        <v>4.5691221786315597E-5</v>
      </c>
      <c r="F3236" s="6">
        <v>5.7746721298386503E-5</v>
      </c>
      <c r="G3236" s="6">
        <v>5.7589774312990002E-5</v>
      </c>
      <c r="H3236" s="4">
        <v>1.7084628506659701E-4</v>
      </c>
      <c r="I3236" s="4">
        <v>1.7346413712100099E-4</v>
      </c>
      <c r="J3236" s="4">
        <v>1.7458888092851399E-4</v>
      </c>
      <c r="K3236" s="4">
        <v>1.48317849803717E-4</v>
      </c>
      <c r="L3236" s="4">
        <v>2.0001829219837901E-4</v>
      </c>
      <c r="M3236" s="4">
        <v>1.84606916474435E-4</v>
      </c>
      <c r="N3236" s="4" t="b">
        <f>_xlfn.XLOOKUP(Table2[[#This Row],[Protein]],Table3[name],Table3[subloc_assigned],"")&lt;&gt;""</f>
        <v>0</v>
      </c>
      <c r="O3236" s="6" t="str" cm="1">
        <f t="array" ref="O3236">IF(Table2[[#This Row],[modeled?]]," "&amp;_xlfn.TEXTJOIN(" ",FALSE,_xlfn._xlws.FILTER(Table3[subloc_assigned],Table3[name]=Table2[[#This Row],[Protein]],""))&amp;" ","")</f>
        <v/>
      </c>
      <c r="P3236" s="6" t="b">
        <f>OR(ISNUMBER(FIND(" m ",Table2[[#This Row],[loc?]])),ISNUMBER(FIND(" mm ",Table2[[#This Row],[loc?]])))</f>
        <v>0</v>
      </c>
      <c r="Q3236" s="6" t="b">
        <f>AND(OR(ISNUMBER(FIND(" m ",Table2[[#This Row],[loc?]])),ISNUMBER(FIND(" mm ",Table2[[#This Row],[loc?]]))),SUBSTITUTE(SUBSTITUTE(Table2[[#This Row],[loc?]]," m ","")," mm ","")="")</f>
        <v>0</v>
      </c>
      <c r="R3236" s="36" cm="1">
        <f t="array" ref="R3236">AVERAGE(IF(Table2[[#This Row],[Min_aerobic_1]:[Min_aerobic_2]]="NA",0,Table2[[#This Row],[Min_aerobic_1]:[Min_aerobic_2]]))</f>
        <v>4.5373094342414903E-5</v>
      </c>
    </row>
    <row r="3237" spans="1:18" x14ac:dyDescent="0.35">
      <c r="A3237" s="4" t="s">
        <v>9534</v>
      </c>
      <c r="B3237" s="4" t="s">
        <v>9535</v>
      </c>
      <c r="C3237" s="4" t="s">
        <v>9535</v>
      </c>
      <c r="D3237" s="6">
        <v>3.0383241232626201E-5</v>
      </c>
      <c r="E3237" s="6">
        <v>2.7994173870958701E-5</v>
      </c>
      <c r="F3237" s="6">
        <v>3.0648664622106301E-5</v>
      </c>
      <c r="G3237" s="6">
        <v>3.102458532944E-5</v>
      </c>
      <c r="H3237" s="6">
        <v>2.2748354271039801E-5</v>
      </c>
      <c r="I3237" s="6">
        <v>2.2033339225125699E-5</v>
      </c>
      <c r="J3237" s="6">
        <v>2.3810664820919501E-5</v>
      </c>
      <c r="K3237" s="6">
        <v>2.16481977818764E-5</v>
      </c>
      <c r="L3237" s="6">
        <v>2.1050189721613799E-5</v>
      </c>
      <c r="M3237" s="6">
        <v>2.1733591816597E-5</v>
      </c>
      <c r="N3237" s="4" t="b">
        <f>_xlfn.XLOOKUP(Table2[[#This Row],[Protein]],Table3[name],Table3[subloc_assigned],"")&lt;&gt;""</f>
        <v>0</v>
      </c>
      <c r="O3237" s="6" t="str" cm="1">
        <f t="array" ref="O3237">IF(Table2[[#This Row],[modeled?]]," "&amp;_xlfn.TEXTJOIN(" ",FALSE,_xlfn._xlws.FILTER(Table3[subloc_assigned],Table3[name]=Table2[[#This Row],[Protein]],""))&amp;" ","")</f>
        <v/>
      </c>
      <c r="P3237" s="6" t="b">
        <f>OR(ISNUMBER(FIND(" m ",Table2[[#This Row],[loc?]])),ISNUMBER(FIND(" mm ",Table2[[#This Row],[loc?]])))</f>
        <v>0</v>
      </c>
      <c r="Q3237" s="6" t="b">
        <f>AND(OR(ISNUMBER(FIND(" m ",Table2[[#This Row],[loc?]])),ISNUMBER(FIND(" mm ",Table2[[#This Row],[loc?]]))),SUBSTITUTE(SUBSTITUTE(Table2[[#This Row],[loc?]]," m ","")," mm ","")="")</f>
        <v>0</v>
      </c>
      <c r="R3237" s="36" cm="1">
        <f t="array" ref="R3237">AVERAGE(IF(Table2[[#This Row],[Min_aerobic_1]:[Min_aerobic_2]]="NA",0,Table2[[#This Row],[Min_aerobic_1]:[Min_aerobic_2]]))</f>
        <v>2.9188707551792451E-5</v>
      </c>
    </row>
    <row r="3238" spans="1:18" x14ac:dyDescent="0.35">
      <c r="A3238" s="4" t="s">
        <v>9536</v>
      </c>
      <c r="B3238" s="4" t="s">
        <v>9537</v>
      </c>
      <c r="C3238" s="4" t="s">
        <v>9538</v>
      </c>
      <c r="D3238" s="6">
        <v>4.4468676066604597E-6</v>
      </c>
      <c r="E3238" s="6">
        <v>4.6559913922966099E-6</v>
      </c>
      <c r="F3238" s="6">
        <v>4.5585905337313301E-6</v>
      </c>
      <c r="G3238" s="6">
        <v>4.7601825249769901E-6</v>
      </c>
      <c r="H3238" s="6">
        <v>4.60102476244819E-6</v>
      </c>
      <c r="I3238" s="6">
        <v>4.58025907051555E-6</v>
      </c>
      <c r="J3238" s="6">
        <v>4.6722636297950999E-6</v>
      </c>
      <c r="K3238" s="6">
        <v>5.44924560573435E-6</v>
      </c>
      <c r="L3238" s="6">
        <v>5.3322128857514296E-6</v>
      </c>
      <c r="M3238" s="6">
        <v>5.2510409582027203E-6</v>
      </c>
      <c r="N3238" s="4" t="b">
        <f>_xlfn.XLOOKUP(Table2[[#This Row],[Protein]],Table3[name],Table3[subloc_assigned],"")&lt;&gt;""</f>
        <v>0</v>
      </c>
      <c r="O3238" s="6" t="str" cm="1">
        <f t="array" ref="O3238">IF(Table2[[#This Row],[modeled?]]," "&amp;_xlfn.TEXTJOIN(" ",FALSE,_xlfn._xlws.FILTER(Table3[subloc_assigned],Table3[name]=Table2[[#This Row],[Protein]],""))&amp;" ","")</f>
        <v/>
      </c>
      <c r="P3238" s="6" t="b">
        <f>OR(ISNUMBER(FIND(" m ",Table2[[#This Row],[loc?]])),ISNUMBER(FIND(" mm ",Table2[[#This Row],[loc?]])))</f>
        <v>0</v>
      </c>
      <c r="Q3238" s="6" t="b">
        <f>AND(OR(ISNUMBER(FIND(" m ",Table2[[#This Row],[loc?]])),ISNUMBER(FIND(" mm ",Table2[[#This Row],[loc?]]))),SUBSTITUTE(SUBSTITUTE(Table2[[#This Row],[loc?]]," m ","")," mm ","")="")</f>
        <v>0</v>
      </c>
      <c r="R3238" s="36" cm="1">
        <f t="array" ref="R3238">AVERAGE(IF(Table2[[#This Row],[Min_aerobic_1]:[Min_aerobic_2]]="NA",0,Table2[[#This Row],[Min_aerobic_1]:[Min_aerobic_2]]))</f>
        <v>4.5514294994785352E-6</v>
      </c>
    </row>
    <row r="3239" spans="1:18" x14ac:dyDescent="0.35">
      <c r="A3239" s="4" t="s">
        <v>9539</v>
      </c>
      <c r="B3239" s="4" t="s">
        <v>9540</v>
      </c>
      <c r="C3239" s="4" t="s">
        <v>9541</v>
      </c>
      <c r="D3239" s="6">
        <v>2.5603649608657101E-5</v>
      </c>
      <c r="E3239" s="6">
        <v>2.5418644083739999E-5</v>
      </c>
      <c r="F3239" s="6">
        <v>3.3777840837260603E-5</v>
      </c>
      <c r="G3239" s="6">
        <v>3.5294276117809902E-5</v>
      </c>
      <c r="H3239" s="6">
        <v>1.12176873611957E-5</v>
      </c>
      <c r="I3239" s="6">
        <v>1.2165182672052401E-5</v>
      </c>
      <c r="J3239" s="6">
        <v>1.1638501829904299E-5</v>
      </c>
      <c r="K3239" s="6">
        <v>1.93573974613403E-5</v>
      </c>
      <c r="L3239" s="6">
        <v>1.9481278382998499E-5</v>
      </c>
      <c r="M3239" s="6">
        <v>1.9528689912880501E-5</v>
      </c>
      <c r="N3239" s="4" t="b">
        <f>_xlfn.XLOOKUP(Table2[[#This Row],[Protein]],Table3[name],Table3[subloc_assigned],"")&lt;&gt;""</f>
        <v>0</v>
      </c>
      <c r="O3239" s="6" t="str" cm="1">
        <f t="array" ref="O3239">IF(Table2[[#This Row],[modeled?]]," "&amp;_xlfn.TEXTJOIN(" ",FALSE,_xlfn._xlws.FILTER(Table3[subloc_assigned],Table3[name]=Table2[[#This Row],[Protein]],""))&amp;" ","")</f>
        <v/>
      </c>
      <c r="P3239" s="6" t="b">
        <f>OR(ISNUMBER(FIND(" m ",Table2[[#This Row],[loc?]])),ISNUMBER(FIND(" mm ",Table2[[#This Row],[loc?]])))</f>
        <v>0</v>
      </c>
      <c r="Q3239" s="6" t="b">
        <f>AND(OR(ISNUMBER(FIND(" m ",Table2[[#This Row],[loc?]])),ISNUMBER(FIND(" mm ",Table2[[#This Row],[loc?]]))),SUBSTITUTE(SUBSTITUTE(Table2[[#This Row],[loc?]]," m ","")," mm ","")="")</f>
        <v>0</v>
      </c>
      <c r="R3239" s="36" cm="1">
        <f t="array" ref="R3239">AVERAGE(IF(Table2[[#This Row],[Min_aerobic_1]:[Min_aerobic_2]]="NA",0,Table2[[#This Row],[Min_aerobic_1]:[Min_aerobic_2]]))</f>
        <v>2.5511146846198552E-5</v>
      </c>
    </row>
    <row r="3240" spans="1:18" x14ac:dyDescent="0.35">
      <c r="A3240" s="4" t="s">
        <v>9542</v>
      </c>
      <c r="B3240" s="4" t="s">
        <v>9543</v>
      </c>
      <c r="C3240" s="4" t="s">
        <v>9544</v>
      </c>
      <c r="D3240" s="6">
        <v>5.3786877964586398E-5</v>
      </c>
      <c r="E3240" s="6">
        <v>5.1748278466132897E-5</v>
      </c>
      <c r="F3240" s="6">
        <v>5.6261306548573501E-5</v>
      </c>
      <c r="G3240" s="6">
        <v>5.79299881496663E-5</v>
      </c>
      <c r="H3240" s="6">
        <v>2.6205760952702699E-5</v>
      </c>
      <c r="I3240" s="6">
        <v>2.8188641715954801E-5</v>
      </c>
      <c r="J3240" s="6">
        <v>2.7212140772818E-5</v>
      </c>
      <c r="K3240" s="6">
        <v>2.64836950689567E-5</v>
      </c>
      <c r="L3240" s="6">
        <v>2.83045455600035E-5</v>
      </c>
      <c r="M3240" s="6">
        <v>2.93123055242086E-5</v>
      </c>
      <c r="N3240" s="4" t="b">
        <f>_xlfn.XLOOKUP(Table2[[#This Row],[Protein]],Table3[name],Table3[subloc_assigned],"")&lt;&gt;""</f>
        <v>0</v>
      </c>
      <c r="O3240" s="6" t="str" cm="1">
        <f t="array" ref="O3240">IF(Table2[[#This Row],[modeled?]]," "&amp;_xlfn.TEXTJOIN(" ",FALSE,_xlfn._xlws.FILTER(Table3[subloc_assigned],Table3[name]=Table2[[#This Row],[Protein]],""))&amp;" ","")</f>
        <v/>
      </c>
      <c r="P3240" s="6" t="b">
        <f>OR(ISNUMBER(FIND(" m ",Table2[[#This Row],[loc?]])),ISNUMBER(FIND(" mm ",Table2[[#This Row],[loc?]])))</f>
        <v>0</v>
      </c>
      <c r="Q3240" s="6" t="b">
        <f>AND(OR(ISNUMBER(FIND(" m ",Table2[[#This Row],[loc?]])),ISNUMBER(FIND(" mm ",Table2[[#This Row],[loc?]]))),SUBSTITUTE(SUBSTITUTE(Table2[[#This Row],[loc?]]," m ","")," mm ","")="")</f>
        <v>0</v>
      </c>
      <c r="R3240" s="36" cm="1">
        <f t="array" ref="R3240">AVERAGE(IF(Table2[[#This Row],[Min_aerobic_1]:[Min_aerobic_2]]="NA",0,Table2[[#This Row],[Min_aerobic_1]:[Min_aerobic_2]]))</f>
        <v>5.2767578215359644E-5</v>
      </c>
    </row>
    <row r="3241" spans="1:18" x14ac:dyDescent="0.35">
      <c r="A3241" s="4" t="s">
        <v>9545</v>
      </c>
      <c r="B3241" s="4" t="s">
        <v>9546</v>
      </c>
      <c r="C3241" s="4" t="s">
        <v>9547</v>
      </c>
      <c r="D3241" s="6">
        <v>1.49656741404124E-5</v>
      </c>
      <c r="E3241" s="6">
        <v>1.1289031304029999E-5</v>
      </c>
      <c r="F3241" s="6">
        <v>1.1548752624356201E-5</v>
      </c>
      <c r="G3241" s="6">
        <v>1.1289792807183499E-5</v>
      </c>
      <c r="H3241" s="4" t="s">
        <v>19</v>
      </c>
      <c r="I3241" s="4" t="s">
        <v>19</v>
      </c>
      <c r="J3241" s="4" t="s">
        <v>19</v>
      </c>
      <c r="K3241" s="4" t="s">
        <v>19</v>
      </c>
      <c r="L3241" s="4" t="s">
        <v>19</v>
      </c>
      <c r="M3241" s="4" t="s">
        <v>19</v>
      </c>
      <c r="N3241" s="4" t="b">
        <f>_xlfn.XLOOKUP(Table2[[#This Row],[Protein]],Table3[name],Table3[subloc_assigned],"")&lt;&gt;""</f>
        <v>0</v>
      </c>
      <c r="O3241" s="6" t="str" cm="1">
        <f t="array" ref="O3241">IF(Table2[[#This Row],[modeled?]]," "&amp;_xlfn.TEXTJOIN(" ",FALSE,_xlfn._xlws.FILTER(Table3[subloc_assigned],Table3[name]=Table2[[#This Row],[Protein]],""))&amp;" ","")</f>
        <v/>
      </c>
      <c r="P3241" s="6" t="b">
        <f>OR(ISNUMBER(FIND(" m ",Table2[[#This Row],[loc?]])),ISNUMBER(FIND(" mm ",Table2[[#This Row],[loc?]])))</f>
        <v>0</v>
      </c>
      <c r="Q3241" s="6" t="b">
        <f>AND(OR(ISNUMBER(FIND(" m ",Table2[[#This Row],[loc?]])),ISNUMBER(FIND(" mm ",Table2[[#This Row],[loc?]]))),SUBSTITUTE(SUBSTITUTE(Table2[[#This Row],[loc?]]," m ","")," mm ","")="")</f>
        <v>0</v>
      </c>
      <c r="R3241" s="36" cm="1">
        <f t="array" ref="R3241">AVERAGE(IF(Table2[[#This Row],[Min_aerobic_1]:[Min_aerobic_2]]="NA",0,Table2[[#This Row],[Min_aerobic_1]:[Min_aerobic_2]]))</f>
        <v>1.31273527222212E-5</v>
      </c>
    </row>
    <row r="3242" spans="1:18" x14ac:dyDescent="0.35">
      <c r="A3242" s="4" t="s">
        <v>9548</v>
      </c>
      <c r="B3242" s="4" t="s">
        <v>9549</v>
      </c>
      <c r="C3242" s="4" t="s">
        <v>9550</v>
      </c>
      <c r="D3242" s="6">
        <v>4.8472668424292898E-5</v>
      </c>
      <c r="E3242" s="6">
        <v>6.62386490625952E-5</v>
      </c>
      <c r="F3242" s="6">
        <v>6.3248278205453698E-5</v>
      </c>
      <c r="G3242" s="6">
        <v>6.8746132049687898E-5</v>
      </c>
      <c r="H3242" s="6">
        <v>4.7734144820413102E-5</v>
      </c>
      <c r="I3242" s="6">
        <v>4.8577897056225898E-5</v>
      </c>
      <c r="J3242" s="6">
        <v>4.6982852763106201E-5</v>
      </c>
      <c r="K3242" s="6">
        <v>5.6255597325151299E-5</v>
      </c>
      <c r="L3242" s="6">
        <v>6.0237669016523901E-5</v>
      </c>
      <c r="M3242" s="6">
        <v>5.8772176012792299E-5</v>
      </c>
      <c r="N3242" s="4" t="b">
        <f>_xlfn.XLOOKUP(Table2[[#This Row],[Protein]],Table3[name],Table3[subloc_assigned],"")&lt;&gt;""</f>
        <v>0</v>
      </c>
      <c r="O3242" s="6" t="str" cm="1">
        <f t="array" ref="O3242">IF(Table2[[#This Row],[modeled?]]," "&amp;_xlfn.TEXTJOIN(" ",FALSE,_xlfn._xlws.FILTER(Table3[subloc_assigned],Table3[name]=Table2[[#This Row],[Protein]],""))&amp;" ","")</f>
        <v/>
      </c>
      <c r="P3242" s="6" t="b">
        <f>OR(ISNUMBER(FIND(" m ",Table2[[#This Row],[loc?]])),ISNUMBER(FIND(" mm ",Table2[[#This Row],[loc?]])))</f>
        <v>0</v>
      </c>
      <c r="Q3242" s="6" t="b">
        <f>AND(OR(ISNUMBER(FIND(" m ",Table2[[#This Row],[loc?]])),ISNUMBER(FIND(" mm ",Table2[[#This Row],[loc?]]))),SUBSTITUTE(SUBSTITUTE(Table2[[#This Row],[loc?]]," m ","")," mm ","")="")</f>
        <v>0</v>
      </c>
      <c r="R3242" s="36" cm="1">
        <f t="array" ref="R3242">AVERAGE(IF(Table2[[#This Row],[Min_aerobic_1]:[Min_aerobic_2]]="NA",0,Table2[[#This Row],[Min_aerobic_1]:[Min_aerobic_2]]))</f>
        <v>5.7355658743444052E-5</v>
      </c>
    </row>
    <row r="3243" spans="1:18" x14ac:dyDescent="0.35">
      <c r="A3243" s="4" t="s">
        <v>9551</v>
      </c>
      <c r="B3243" s="4" t="s">
        <v>9552</v>
      </c>
      <c r="C3243" s="4" t="s">
        <v>9553</v>
      </c>
      <c r="D3243" s="6">
        <v>3.3674934376012303E-5</v>
      </c>
      <c r="E3243" s="6">
        <v>2.5352925532732201E-5</v>
      </c>
      <c r="F3243" s="6">
        <v>3.51850085698468E-5</v>
      </c>
      <c r="G3243" s="6">
        <v>3.4872551160534402E-5</v>
      </c>
      <c r="H3243" s="6">
        <v>3.2266868756388597E-5</v>
      </c>
      <c r="I3243" s="6">
        <v>3.3752353819929001E-5</v>
      </c>
      <c r="J3243" s="6">
        <v>3.2029078908530102E-5</v>
      </c>
      <c r="K3243" s="6">
        <v>2.81768536125264E-5</v>
      </c>
      <c r="L3243" s="6">
        <v>3.3270494308782198E-5</v>
      </c>
      <c r="M3243" s="6">
        <v>3.3538087114265003E-5</v>
      </c>
      <c r="N3243" s="4" t="b">
        <f>_xlfn.XLOOKUP(Table2[[#This Row],[Protein]],Table3[name],Table3[subloc_assigned],"")&lt;&gt;""</f>
        <v>0</v>
      </c>
      <c r="O3243" s="6" t="str" cm="1">
        <f t="array" ref="O3243">IF(Table2[[#This Row],[modeled?]]," "&amp;_xlfn.TEXTJOIN(" ",FALSE,_xlfn._xlws.FILTER(Table3[subloc_assigned],Table3[name]=Table2[[#This Row],[Protein]],""))&amp;" ","")</f>
        <v/>
      </c>
      <c r="P3243" s="6" t="b">
        <f>OR(ISNUMBER(FIND(" m ",Table2[[#This Row],[loc?]])),ISNUMBER(FIND(" mm ",Table2[[#This Row],[loc?]])))</f>
        <v>0</v>
      </c>
      <c r="Q3243" s="6" t="b">
        <f>AND(OR(ISNUMBER(FIND(" m ",Table2[[#This Row],[loc?]])),ISNUMBER(FIND(" mm ",Table2[[#This Row],[loc?]]))),SUBSTITUTE(SUBSTITUTE(Table2[[#This Row],[loc?]]," m ","")," mm ","")="")</f>
        <v>0</v>
      </c>
      <c r="R3243" s="36" cm="1">
        <f t="array" ref="R3243">AVERAGE(IF(Table2[[#This Row],[Min_aerobic_1]:[Min_aerobic_2]]="NA",0,Table2[[#This Row],[Min_aerobic_1]:[Min_aerobic_2]]))</f>
        <v>2.951392995437225E-5</v>
      </c>
    </row>
    <row r="3244" spans="1:18" x14ac:dyDescent="0.35">
      <c r="A3244" s="4" t="s">
        <v>9554</v>
      </c>
      <c r="B3244" s="4" t="s">
        <v>9555</v>
      </c>
      <c r="C3244" s="4" t="s">
        <v>9556</v>
      </c>
      <c r="D3244" s="6">
        <v>2.0801858782243201E-5</v>
      </c>
      <c r="E3244" s="6">
        <v>2.0122572306946799E-5</v>
      </c>
      <c r="F3244" s="6">
        <v>2.3008671879069102E-5</v>
      </c>
      <c r="G3244" s="6">
        <v>2.4006340042371099E-5</v>
      </c>
      <c r="H3244" s="6">
        <v>1.3694606424616399E-5</v>
      </c>
      <c r="I3244" s="6">
        <v>1.34671363515842E-5</v>
      </c>
      <c r="J3244" s="6">
        <v>1.33736093939952E-5</v>
      </c>
      <c r="K3244" s="6">
        <v>1.32729319827267E-5</v>
      </c>
      <c r="L3244" s="6">
        <v>1.5146414937509999E-5</v>
      </c>
      <c r="M3244" s="6">
        <v>1.53607715105314E-5</v>
      </c>
      <c r="N3244" s="4" t="b">
        <f>_xlfn.XLOOKUP(Table2[[#This Row],[Protein]],Table3[name],Table3[subloc_assigned],"")&lt;&gt;""</f>
        <v>0</v>
      </c>
      <c r="O3244" s="6" t="str" cm="1">
        <f t="array" ref="O3244">IF(Table2[[#This Row],[modeled?]]," "&amp;_xlfn.TEXTJOIN(" ",FALSE,_xlfn._xlws.FILTER(Table3[subloc_assigned],Table3[name]=Table2[[#This Row],[Protein]],""))&amp;" ","")</f>
        <v/>
      </c>
      <c r="P3244" s="6" t="b">
        <f>OR(ISNUMBER(FIND(" m ",Table2[[#This Row],[loc?]])),ISNUMBER(FIND(" mm ",Table2[[#This Row],[loc?]])))</f>
        <v>0</v>
      </c>
      <c r="Q3244" s="6" t="b">
        <f>AND(OR(ISNUMBER(FIND(" m ",Table2[[#This Row],[loc?]])),ISNUMBER(FIND(" mm ",Table2[[#This Row],[loc?]]))),SUBSTITUTE(SUBSTITUTE(Table2[[#This Row],[loc?]]," m ","")," mm ","")="")</f>
        <v>0</v>
      </c>
      <c r="R3244" s="36" cm="1">
        <f t="array" ref="R3244">AVERAGE(IF(Table2[[#This Row],[Min_aerobic_1]:[Min_aerobic_2]]="NA",0,Table2[[#This Row],[Min_aerobic_1]:[Min_aerobic_2]]))</f>
        <v>2.0462215544594998E-5</v>
      </c>
    </row>
    <row r="3245" spans="1:18" x14ac:dyDescent="0.35">
      <c r="A3245" s="4" t="s">
        <v>9557</v>
      </c>
      <c r="B3245" s="4" t="s">
        <v>9558</v>
      </c>
      <c r="C3245" s="4" t="s">
        <v>9559</v>
      </c>
      <c r="D3245" s="6">
        <v>2.7507665374218301E-6</v>
      </c>
      <c r="E3245" s="6">
        <v>2.4593456389914898E-6</v>
      </c>
      <c r="F3245" s="6">
        <v>3.1521118548787999E-6</v>
      </c>
      <c r="G3245" s="6">
        <v>3.2226932471384101E-6</v>
      </c>
      <c r="H3245" s="4" t="s">
        <v>19</v>
      </c>
      <c r="I3245" s="4" t="s">
        <v>19</v>
      </c>
      <c r="J3245" s="4" t="s">
        <v>19</v>
      </c>
      <c r="K3245" s="4" t="s">
        <v>19</v>
      </c>
      <c r="L3245" s="4" t="s">
        <v>19</v>
      </c>
      <c r="M3245" s="4" t="s">
        <v>19</v>
      </c>
      <c r="N3245" s="4" t="b">
        <f>_xlfn.XLOOKUP(Table2[[#This Row],[Protein]],Table3[name],Table3[subloc_assigned],"")&lt;&gt;""</f>
        <v>0</v>
      </c>
      <c r="O3245" s="6" t="str" cm="1">
        <f t="array" ref="O3245">IF(Table2[[#This Row],[modeled?]]," "&amp;_xlfn.TEXTJOIN(" ",FALSE,_xlfn._xlws.FILTER(Table3[subloc_assigned],Table3[name]=Table2[[#This Row],[Protein]],""))&amp;" ","")</f>
        <v/>
      </c>
      <c r="P3245" s="6" t="b">
        <f>OR(ISNUMBER(FIND(" m ",Table2[[#This Row],[loc?]])),ISNUMBER(FIND(" mm ",Table2[[#This Row],[loc?]])))</f>
        <v>0</v>
      </c>
      <c r="Q3245" s="6" t="b">
        <f>AND(OR(ISNUMBER(FIND(" m ",Table2[[#This Row],[loc?]])),ISNUMBER(FIND(" mm ",Table2[[#This Row],[loc?]]))),SUBSTITUTE(SUBSTITUTE(Table2[[#This Row],[loc?]]," m ","")," mm ","")="")</f>
        <v>0</v>
      </c>
      <c r="R3245" s="36" cm="1">
        <f t="array" ref="R3245">AVERAGE(IF(Table2[[#This Row],[Min_aerobic_1]:[Min_aerobic_2]]="NA",0,Table2[[#This Row],[Min_aerobic_1]:[Min_aerobic_2]]))</f>
        <v>2.6050560882066597E-6</v>
      </c>
    </row>
    <row r="3246" spans="1:18" x14ac:dyDescent="0.35">
      <c r="A3246" s="4" t="s">
        <v>9560</v>
      </c>
      <c r="B3246" s="4" t="s">
        <v>9561</v>
      </c>
      <c r="C3246" s="4" t="s">
        <v>9561</v>
      </c>
      <c r="D3246" s="6">
        <v>5.5707338596577804E-6</v>
      </c>
      <c r="E3246" s="6">
        <v>4.44158149190292E-6</v>
      </c>
      <c r="F3246" s="6">
        <v>5.9440769944866701E-6</v>
      </c>
      <c r="G3246" s="6">
        <v>5.7882034680118197E-6</v>
      </c>
      <c r="H3246" s="6">
        <v>1.1958477614346E-5</v>
      </c>
      <c r="I3246" s="6">
        <v>1.14990191010675E-5</v>
      </c>
      <c r="J3246" s="6">
        <v>1.24845961493516E-5</v>
      </c>
      <c r="K3246" s="6">
        <v>1.33584439498757E-5</v>
      </c>
      <c r="L3246" s="6">
        <v>1.39435609314729E-5</v>
      </c>
      <c r="M3246" s="6">
        <v>1.39559543898214E-5</v>
      </c>
      <c r="N3246" s="4" t="b">
        <f>_xlfn.XLOOKUP(Table2[[#This Row],[Protein]],Table3[name],Table3[subloc_assigned],"")&lt;&gt;""</f>
        <v>0</v>
      </c>
      <c r="O3246" s="6" t="str" cm="1">
        <f t="array" ref="O3246">IF(Table2[[#This Row],[modeled?]]," "&amp;_xlfn.TEXTJOIN(" ",FALSE,_xlfn._xlws.FILTER(Table3[subloc_assigned],Table3[name]=Table2[[#This Row],[Protein]],""))&amp;" ","")</f>
        <v/>
      </c>
      <c r="P3246" s="6" t="b">
        <f>OR(ISNUMBER(FIND(" m ",Table2[[#This Row],[loc?]])),ISNUMBER(FIND(" mm ",Table2[[#This Row],[loc?]])))</f>
        <v>0</v>
      </c>
      <c r="Q3246" s="6" t="b">
        <f>AND(OR(ISNUMBER(FIND(" m ",Table2[[#This Row],[loc?]])),ISNUMBER(FIND(" mm ",Table2[[#This Row],[loc?]]))),SUBSTITUTE(SUBSTITUTE(Table2[[#This Row],[loc?]]," m ","")," mm ","")="")</f>
        <v>0</v>
      </c>
      <c r="R3246" s="36" cm="1">
        <f t="array" ref="R3246">AVERAGE(IF(Table2[[#This Row],[Min_aerobic_1]:[Min_aerobic_2]]="NA",0,Table2[[#This Row],[Min_aerobic_1]:[Min_aerobic_2]]))</f>
        <v>5.0061576757803498E-6</v>
      </c>
    </row>
    <row r="3247" spans="1:18" x14ac:dyDescent="0.35">
      <c r="A3247" s="4" t="s">
        <v>9562</v>
      </c>
      <c r="B3247" s="4" t="s">
        <v>9563</v>
      </c>
      <c r="C3247" s="4" t="s">
        <v>9564</v>
      </c>
      <c r="D3247" s="6">
        <v>2.84988705240696E-6</v>
      </c>
      <c r="E3247" s="6">
        <v>2.0945853027173201E-6</v>
      </c>
      <c r="F3247" s="6">
        <v>2.7678173821274299E-6</v>
      </c>
      <c r="G3247" s="6">
        <v>2.4835340839621601E-6</v>
      </c>
      <c r="H3247" s="6">
        <v>3.52631294514667E-6</v>
      </c>
      <c r="I3247" s="6">
        <v>3.2315360861996602E-6</v>
      </c>
      <c r="J3247" s="6">
        <v>3.6090817644920099E-6</v>
      </c>
      <c r="K3247" s="6">
        <v>3.49230932073984E-6</v>
      </c>
      <c r="L3247" s="6">
        <v>3.41463751394823E-6</v>
      </c>
      <c r="M3247" s="6">
        <v>3.4815818975656301E-6</v>
      </c>
      <c r="N3247" s="4" t="b">
        <f>_xlfn.XLOOKUP(Table2[[#This Row],[Protein]],Table3[name],Table3[subloc_assigned],"")&lt;&gt;""</f>
        <v>0</v>
      </c>
      <c r="O3247" s="6" t="str" cm="1">
        <f t="array" ref="O3247">IF(Table2[[#This Row],[modeled?]]," "&amp;_xlfn.TEXTJOIN(" ",FALSE,_xlfn._xlws.FILTER(Table3[subloc_assigned],Table3[name]=Table2[[#This Row],[Protein]],""))&amp;" ","")</f>
        <v/>
      </c>
      <c r="P3247" s="6" t="b">
        <f>OR(ISNUMBER(FIND(" m ",Table2[[#This Row],[loc?]])),ISNUMBER(FIND(" mm ",Table2[[#This Row],[loc?]])))</f>
        <v>0</v>
      </c>
      <c r="Q3247" s="6" t="b">
        <f>AND(OR(ISNUMBER(FIND(" m ",Table2[[#This Row],[loc?]])),ISNUMBER(FIND(" mm ",Table2[[#This Row],[loc?]]))),SUBSTITUTE(SUBSTITUTE(Table2[[#This Row],[loc?]]," m ","")," mm ","")="")</f>
        <v>0</v>
      </c>
      <c r="R3247" s="36" cm="1">
        <f t="array" ref="R3247">AVERAGE(IF(Table2[[#This Row],[Min_aerobic_1]:[Min_aerobic_2]]="NA",0,Table2[[#This Row],[Min_aerobic_1]:[Min_aerobic_2]]))</f>
        <v>2.4722361775621403E-6</v>
      </c>
    </row>
    <row r="3248" spans="1:18" x14ac:dyDescent="0.35">
      <c r="A3248" s="4" t="s">
        <v>9565</v>
      </c>
      <c r="B3248" s="4" t="s">
        <v>9566</v>
      </c>
      <c r="C3248" s="4" t="s">
        <v>9567</v>
      </c>
      <c r="D3248" s="6">
        <v>3.5768593654049498E-6</v>
      </c>
      <c r="E3248" s="6">
        <v>2.9944623240537002E-6</v>
      </c>
      <c r="F3248" s="6">
        <v>2.5064677846139101E-6</v>
      </c>
      <c r="G3248" s="6">
        <v>2.54757968842845E-6</v>
      </c>
      <c r="H3248" s="4" t="s">
        <v>19</v>
      </c>
      <c r="I3248" s="4" t="s">
        <v>19</v>
      </c>
      <c r="J3248" s="4" t="s">
        <v>19</v>
      </c>
      <c r="K3248" s="4" t="s">
        <v>19</v>
      </c>
      <c r="L3248" s="4" t="s">
        <v>19</v>
      </c>
      <c r="M3248" s="4" t="s">
        <v>19</v>
      </c>
      <c r="N3248" s="4" t="b">
        <f>_xlfn.XLOOKUP(Table2[[#This Row],[Protein]],Table3[name],Table3[subloc_assigned],"")&lt;&gt;""</f>
        <v>1</v>
      </c>
      <c r="O3248" s="6" t="str" cm="1">
        <f t="array" ref="O3248">IF(Table2[[#This Row],[modeled?]]," "&amp;_xlfn.TEXTJOIN(" ",FALSE,_xlfn._xlws.FILTER(Table3[subloc_assigned],Table3[name]=Table2[[#This Row],[Protein]],""))&amp;" ","")</f>
        <v xml:space="preserve"> l </v>
      </c>
      <c r="P3248" s="6" t="b">
        <f>OR(ISNUMBER(FIND(" m ",Table2[[#This Row],[loc?]])),ISNUMBER(FIND(" mm ",Table2[[#This Row],[loc?]])))</f>
        <v>0</v>
      </c>
      <c r="Q3248" s="6" t="b">
        <f>AND(OR(ISNUMBER(FIND(" m ",Table2[[#This Row],[loc?]])),ISNUMBER(FIND(" mm ",Table2[[#This Row],[loc?]]))),SUBSTITUTE(SUBSTITUTE(Table2[[#This Row],[loc?]]," m ","")," mm ","")="")</f>
        <v>0</v>
      </c>
      <c r="R3248" s="36" cm="1">
        <f t="array" ref="R3248">AVERAGE(IF(Table2[[#This Row],[Min_aerobic_1]:[Min_aerobic_2]]="NA",0,Table2[[#This Row],[Min_aerobic_1]:[Min_aerobic_2]]))</f>
        <v>3.285660844729325E-6</v>
      </c>
    </row>
    <row r="3249" spans="1:18" x14ac:dyDescent="0.35">
      <c r="A3249" s="4" t="s">
        <v>9568</v>
      </c>
      <c r="B3249" s="4" t="s">
        <v>9569</v>
      </c>
      <c r="C3249" s="4" t="s">
        <v>9570</v>
      </c>
      <c r="D3249" s="6">
        <v>8.4678114927237897E-5</v>
      </c>
      <c r="E3249" s="6">
        <v>6.3013438983951594E-5</v>
      </c>
      <c r="F3249" s="4">
        <v>1.0392206176508199E-4</v>
      </c>
      <c r="G3249" s="4">
        <v>1.06746187416781E-4</v>
      </c>
      <c r="H3249" s="6">
        <v>5.0790133439194502E-5</v>
      </c>
      <c r="I3249" s="6">
        <v>4.9412127934898102E-5</v>
      </c>
      <c r="J3249" s="6">
        <v>5.0167131046346798E-5</v>
      </c>
      <c r="K3249" s="6">
        <v>5.4251455211618799E-5</v>
      </c>
      <c r="L3249" s="6">
        <v>5.8242331090497699E-5</v>
      </c>
      <c r="M3249" s="6">
        <v>5.81165324697089E-5</v>
      </c>
      <c r="N3249" s="4" t="b">
        <f>_xlfn.XLOOKUP(Table2[[#This Row],[Protein]],Table3[name],Table3[subloc_assigned],"")&lt;&gt;""</f>
        <v>0</v>
      </c>
      <c r="O3249" s="6" t="str" cm="1">
        <f t="array" ref="O3249">IF(Table2[[#This Row],[modeled?]]," "&amp;_xlfn.TEXTJOIN(" ",FALSE,_xlfn._xlws.FILTER(Table3[subloc_assigned],Table3[name]=Table2[[#This Row],[Protein]],""))&amp;" ","")</f>
        <v/>
      </c>
      <c r="P3249" s="6" t="b">
        <f>OR(ISNUMBER(FIND(" m ",Table2[[#This Row],[loc?]])),ISNUMBER(FIND(" mm ",Table2[[#This Row],[loc?]])))</f>
        <v>0</v>
      </c>
      <c r="Q3249" s="6" t="b">
        <f>AND(OR(ISNUMBER(FIND(" m ",Table2[[#This Row],[loc?]])),ISNUMBER(FIND(" mm ",Table2[[#This Row],[loc?]]))),SUBSTITUTE(SUBSTITUTE(Table2[[#This Row],[loc?]]," m ","")," mm ","")="")</f>
        <v>0</v>
      </c>
      <c r="R3249" s="36" cm="1">
        <f t="array" ref="R3249">AVERAGE(IF(Table2[[#This Row],[Min_aerobic_1]:[Min_aerobic_2]]="NA",0,Table2[[#This Row],[Min_aerobic_1]:[Min_aerobic_2]]))</f>
        <v>7.3845776955594746E-5</v>
      </c>
    </row>
    <row r="3250" spans="1:18" x14ac:dyDescent="0.35">
      <c r="A3250" s="4" t="s">
        <v>9571</v>
      </c>
      <c r="B3250" s="4" t="s">
        <v>9572</v>
      </c>
      <c r="C3250" s="4" t="s">
        <v>9573</v>
      </c>
      <c r="D3250" s="6">
        <v>8.1129472831311999E-6</v>
      </c>
      <c r="E3250" s="6">
        <v>7.6049277744424298E-6</v>
      </c>
      <c r="F3250" s="6">
        <v>5.2401913475468304E-6</v>
      </c>
      <c r="G3250" s="6">
        <v>5.3567515892391696E-6</v>
      </c>
      <c r="H3250" s="4" t="s">
        <v>19</v>
      </c>
      <c r="I3250" s="4" t="s">
        <v>19</v>
      </c>
      <c r="J3250" s="4" t="s">
        <v>19</v>
      </c>
      <c r="K3250" s="4" t="s">
        <v>19</v>
      </c>
      <c r="L3250" s="4" t="s">
        <v>19</v>
      </c>
      <c r="M3250" s="4" t="s">
        <v>19</v>
      </c>
      <c r="N3250" s="4" t="b">
        <f>_xlfn.XLOOKUP(Table2[[#This Row],[Protein]],Table3[name],Table3[subloc_assigned],"")&lt;&gt;""</f>
        <v>0</v>
      </c>
      <c r="O3250" s="6" t="str" cm="1">
        <f t="array" ref="O3250">IF(Table2[[#This Row],[modeled?]]," "&amp;_xlfn.TEXTJOIN(" ",FALSE,_xlfn._xlws.FILTER(Table3[subloc_assigned],Table3[name]=Table2[[#This Row],[Protein]],""))&amp;" ","")</f>
        <v/>
      </c>
      <c r="P3250" s="6" t="b">
        <f>OR(ISNUMBER(FIND(" m ",Table2[[#This Row],[loc?]])),ISNUMBER(FIND(" mm ",Table2[[#This Row],[loc?]])))</f>
        <v>0</v>
      </c>
      <c r="Q3250" s="6" t="b">
        <f>AND(OR(ISNUMBER(FIND(" m ",Table2[[#This Row],[loc?]])),ISNUMBER(FIND(" mm ",Table2[[#This Row],[loc?]]))),SUBSTITUTE(SUBSTITUTE(Table2[[#This Row],[loc?]]," m ","")," mm ","")="")</f>
        <v>0</v>
      </c>
      <c r="R3250" s="36" cm="1">
        <f t="array" ref="R3250">AVERAGE(IF(Table2[[#This Row],[Min_aerobic_1]:[Min_aerobic_2]]="NA",0,Table2[[#This Row],[Min_aerobic_1]:[Min_aerobic_2]]))</f>
        <v>7.858937528786814E-6</v>
      </c>
    </row>
    <row r="3251" spans="1:18" x14ac:dyDescent="0.35">
      <c r="A3251" s="4" t="s">
        <v>9574</v>
      </c>
      <c r="B3251" s="4" t="s">
        <v>9575</v>
      </c>
      <c r="C3251" s="4" t="s">
        <v>9576</v>
      </c>
      <c r="D3251" s="6">
        <v>3.1044810988321301E-5</v>
      </c>
      <c r="E3251" s="6">
        <v>3.4023351958468598E-5</v>
      </c>
      <c r="F3251" s="6">
        <v>3.0886399617333502E-5</v>
      </c>
      <c r="G3251" s="6">
        <v>3.14379351805413E-5</v>
      </c>
      <c r="H3251" s="6">
        <v>4.0420008558554401E-5</v>
      </c>
      <c r="I3251" s="6">
        <v>4.0629801568678999E-5</v>
      </c>
      <c r="J3251" s="6">
        <v>4.2070492885030298E-5</v>
      </c>
      <c r="K3251" s="6">
        <v>4.1862539107162002E-5</v>
      </c>
      <c r="L3251" s="6">
        <v>4.4093628435533402E-5</v>
      </c>
      <c r="M3251" s="6">
        <v>4.5994228442229597E-5</v>
      </c>
      <c r="N3251" s="4" t="b">
        <f>_xlfn.XLOOKUP(Table2[[#This Row],[Protein]],Table3[name],Table3[subloc_assigned],"")&lt;&gt;""</f>
        <v>0</v>
      </c>
      <c r="O3251" s="6" t="str" cm="1">
        <f t="array" ref="O3251">IF(Table2[[#This Row],[modeled?]]," "&amp;_xlfn.TEXTJOIN(" ",FALSE,_xlfn._xlws.FILTER(Table3[subloc_assigned],Table3[name]=Table2[[#This Row],[Protein]],""))&amp;" ","")</f>
        <v/>
      </c>
      <c r="P3251" s="6" t="b">
        <f>OR(ISNUMBER(FIND(" m ",Table2[[#This Row],[loc?]])),ISNUMBER(FIND(" mm ",Table2[[#This Row],[loc?]])))</f>
        <v>0</v>
      </c>
      <c r="Q3251" s="6" t="b">
        <f>AND(OR(ISNUMBER(FIND(" m ",Table2[[#This Row],[loc?]])),ISNUMBER(FIND(" mm ",Table2[[#This Row],[loc?]]))),SUBSTITUTE(SUBSTITUTE(Table2[[#This Row],[loc?]]," m ","")," mm ","")="")</f>
        <v>0</v>
      </c>
      <c r="R3251" s="36" cm="1">
        <f t="array" ref="R3251">AVERAGE(IF(Table2[[#This Row],[Min_aerobic_1]:[Min_aerobic_2]]="NA",0,Table2[[#This Row],[Min_aerobic_1]:[Min_aerobic_2]]))</f>
        <v>3.2534081473394949E-5</v>
      </c>
    </row>
    <row r="3252" spans="1:18" x14ac:dyDescent="0.35">
      <c r="A3252" s="4" t="s">
        <v>9577</v>
      </c>
      <c r="B3252" s="4" t="s">
        <v>9578</v>
      </c>
      <c r="C3252" s="4" t="s">
        <v>9579</v>
      </c>
      <c r="D3252" s="6">
        <v>5.3861003021320004E-6</v>
      </c>
      <c r="E3252" s="6">
        <v>4.8593842710530596E-6</v>
      </c>
      <c r="F3252" s="6">
        <v>5.78469478943582E-6</v>
      </c>
      <c r="G3252" s="6">
        <v>5.71917772459333E-6</v>
      </c>
      <c r="H3252" s="6">
        <v>1.61790568747423E-6</v>
      </c>
      <c r="I3252" s="6">
        <v>1.5813758885212899E-6</v>
      </c>
      <c r="J3252" s="6">
        <v>1.7578097175746099E-6</v>
      </c>
      <c r="K3252" s="6">
        <v>1.8125306460277001E-6</v>
      </c>
      <c r="L3252" s="6">
        <v>1.8502325763564301E-6</v>
      </c>
      <c r="M3252" s="6">
        <v>2.0440935964693199E-6</v>
      </c>
      <c r="N3252" s="4" t="b">
        <f>_xlfn.XLOOKUP(Table2[[#This Row],[Protein]],Table3[name],Table3[subloc_assigned],"")&lt;&gt;""</f>
        <v>1</v>
      </c>
      <c r="O3252" s="6" t="str" cm="1">
        <f t="array" ref="O3252">IF(Table2[[#This Row],[modeled?]]," "&amp;_xlfn.TEXTJOIN(" ",FALSE,_xlfn._xlws.FILTER(Table3[subloc_assigned],Table3[name]=Table2[[#This Row],[Protein]],""))&amp;" ","")</f>
        <v xml:space="preserve"> rm </v>
      </c>
      <c r="P3252" s="6" t="b">
        <f>OR(ISNUMBER(FIND(" m ",Table2[[#This Row],[loc?]])),ISNUMBER(FIND(" mm ",Table2[[#This Row],[loc?]])))</f>
        <v>0</v>
      </c>
      <c r="Q3252" s="6" t="b">
        <f>AND(OR(ISNUMBER(FIND(" m ",Table2[[#This Row],[loc?]])),ISNUMBER(FIND(" mm ",Table2[[#This Row],[loc?]]))),SUBSTITUTE(SUBSTITUTE(Table2[[#This Row],[loc?]]," m ","")," mm ","")="")</f>
        <v>0</v>
      </c>
      <c r="R3252" s="36" cm="1">
        <f t="array" ref="R3252">AVERAGE(IF(Table2[[#This Row],[Min_aerobic_1]:[Min_aerobic_2]]="NA",0,Table2[[#This Row],[Min_aerobic_1]:[Min_aerobic_2]]))</f>
        <v>5.1227422865925296E-6</v>
      </c>
    </row>
    <row r="3253" spans="1:18" x14ac:dyDescent="0.35">
      <c r="A3253" s="4" t="s">
        <v>9580</v>
      </c>
      <c r="B3253" s="4" t="s">
        <v>9581</v>
      </c>
      <c r="C3253" s="4" t="s">
        <v>9581</v>
      </c>
      <c r="D3253" s="6">
        <v>4.9703107194853602E-6</v>
      </c>
      <c r="E3253" s="6">
        <v>4.0519465040679797E-6</v>
      </c>
      <c r="F3253" s="6">
        <v>5.4918498540324696E-6</v>
      </c>
      <c r="G3253" s="6">
        <v>5.1817371454880301E-6</v>
      </c>
      <c r="H3253" s="6">
        <v>8.5669450774172501E-6</v>
      </c>
      <c r="I3253" s="6">
        <v>8.8887760048269592E-6</v>
      </c>
      <c r="J3253" s="6">
        <v>8.8090067041462204E-6</v>
      </c>
      <c r="K3253" s="6">
        <v>9.5809475339805901E-6</v>
      </c>
      <c r="L3253" s="6">
        <v>1.08271016346717E-5</v>
      </c>
      <c r="M3253" s="6">
        <v>1.0574546256995599E-5</v>
      </c>
      <c r="N3253" s="4" t="b">
        <f>_xlfn.XLOOKUP(Table2[[#This Row],[Protein]],Table3[name],Table3[subloc_assigned],"")&lt;&gt;""</f>
        <v>0</v>
      </c>
      <c r="O3253" s="6" t="str" cm="1">
        <f t="array" ref="O3253">IF(Table2[[#This Row],[modeled?]]," "&amp;_xlfn.TEXTJOIN(" ",FALSE,_xlfn._xlws.FILTER(Table3[subloc_assigned],Table3[name]=Table2[[#This Row],[Protein]],""))&amp;" ","")</f>
        <v/>
      </c>
      <c r="P3253" s="6" t="b">
        <f>OR(ISNUMBER(FIND(" m ",Table2[[#This Row],[loc?]])),ISNUMBER(FIND(" mm ",Table2[[#This Row],[loc?]])))</f>
        <v>0</v>
      </c>
      <c r="Q3253" s="6" t="b">
        <f>AND(OR(ISNUMBER(FIND(" m ",Table2[[#This Row],[loc?]])),ISNUMBER(FIND(" mm ",Table2[[#This Row],[loc?]]))),SUBSTITUTE(SUBSTITUTE(Table2[[#This Row],[loc?]]," m ","")," mm ","")="")</f>
        <v>0</v>
      </c>
      <c r="R3253" s="36" cm="1">
        <f t="array" ref="R3253">AVERAGE(IF(Table2[[#This Row],[Min_aerobic_1]:[Min_aerobic_2]]="NA",0,Table2[[#This Row],[Min_aerobic_1]:[Min_aerobic_2]]))</f>
        <v>4.5111286117766695E-6</v>
      </c>
    </row>
    <row r="3254" spans="1:18" x14ac:dyDescent="0.35">
      <c r="A3254" s="4" t="s">
        <v>9582</v>
      </c>
      <c r="B3254" s="4" t="s">
        <v>9583</v>
      </c>
      <c r="C3254" s="4" t="s">
        <v>9584</v>
      </c>
      <c r="D3254" s="6">
        <v>5.7854340427084402E-5</v>
      </c>
      <c r="E3254" s="6">
        <v>6.2501834712335794E-5</v>
      </c>
      <c r="F3254" s="6">
        <v>5.8515331558395002E-5</v>
      </c>
      <c r="G3254" s="6">
        <v>5.6630793922656802E-5</v>
      </c>
      <c r="H3254" s="6">
        <v>3.6754614412732898E-5</v>
      </c>
      <c r="I3254" s="6">
        <v>3.8552789847094501E-5</v>
      </c>
      <c r="J3254" s="6">
        <v>3.81707484790297E-5</v>
      </c>
      <c r="K3254" s="6">
        <v>4.3228729574340401E-5</v>
      </c>
      <c r="L3254" s="6">
        <v>4.3890260155809799E-5</v>
      </c>
      <c r="M3254" s="6">
        <v>4.4049337507503998E-5</v>
      </c>
      <c r="N3254" s="4" t="b">
        <f>_xlfn.XLOOKUP(Table2[[#This Row],[Protein]],Table3[name],Table3[subloc_assigned],"")&lt;&gt;""</f>
        <v>0</v>
      </c>
      <c r="O3254" s="6" t="str" cm="1">
        <f t="array" ref="O3254">IF(Table2[[#This Row],[modeled?]]," "&amp;_xlfn.TEXTJOIN(" ",FALSE,_xlfn._xlws.FILTER(Table3[subloc_assigned],Table3[name]=Table2[[#This Row],[Protein]],""))&amp;" ","")</f>
        <v/>
      </c>
      <c r="P3254" s="6" t="b">
        <f>OR(ISNUMBER(FIND(" m ",Table2[[#This Row],[loc?]])),ISNUMBER(FIND(" mm ",Table2[[#This Row],[loc?]])))</f>
        <v>0</v>
      </c>
      <c r="Q3254" s="6" t="b">
        <f>AND(OR(ISNUMBER(FIND(" m ",Table2[[#This Row],[loc?]])),ISNUMBER(FIND(" mm ",Table2[[#This Row],[loc?]]))),SUBSTITUTE(SUBSTITUTE(Table2[[#This Row],[loc?]]," m ","")," mm ","")="")</f>
        <v>0</v>
      </c>
      <c r="R3254" s="36" cm="1">
        <f t="array" ref="R3254">AVERAGE(IF(Table2[[#This Row],[Min_aerobic_1]:[Min_aerobic_2]]="NA",0,Table2[[#This Row],[Min_aerobic_1]:[Min_aerobic_2]]))</f>
        <v>6.0178087569710102E-5</v>
      </c>
    </row>
    <row r="3255" spans="1:18" x14ac:dyDescent="0.35">
      <c r="A3255" s="4" t="s">
        <v>9585</v>
      </c>
      <c r="B3255" s="4" t="s">
        <v>9586</v>
      </c>
      <c r="C3255" s="4" t="s">
        <v>9587</v>
      </c>
      <c r="D3255" s="6">
        <v>2.4567613707197499E-6</v>
      </c>
      <c r="E3255" s="6">
        <v>2.4713903556852501E-6</v>
      </c>
      <c r="F3255" s="6">
        <v>2.74053020786984E-6</v>
      </c>
      <c r="G3255" s="6">
        <v>2.8324481393275502E-6</v>
      </c>
      <c r="H3255" s="6">
        <v>2.2434363150126802E-6</v>
      </c>
      <c r="I3255" s="6">
        <v>2.2319576158476899E-6</v>
      </c>
      <c r="J3255" s="6">
        <v>2.2831440233686401E-6</v>
      </c>
      <c r="K3255" s="6">
        <v>2.4018350452261002E-6</v>
      </c>
      <c r="L3255" s="6">
        <v>2.71000219382786E-6</v>
      </c>
      <c r="M3255" s="6">
        <v>2.5485887143279199E-6</v>
      </c>
      <c r="N3255" s="4" t="b">
        <f>_xlfn.XLOOKUP(Table2[[#This Row],[Protein]],Table3[name],Table3[subloc_assigned],"")&lt;&gt;""</f>
        <v>0</v>
      </c>
      <c r="O3255" s="6" t="str" cm="1">
        <f t="array" ref="O3255">IF(Table2[[#This Row],[modeled?]]," "&amp;_xlfn.TEXTJOIN(" ",FALSE,_xlfn._xlws.FILTER(Table3[subloc_assigned],Table3[name]=Table2[[#This Row],[Protein]],""))&amp;" ","")</f>
        <v/>
      </c>
      <c r="P3255" s="6" t="b">
        <f>OR(ISNUMBER(FIND(" m ",Table2[[#This Row],[loc?]])),ISNUMBER(FIND(" mm ",Table2[[#This Row],[loc?]])))</f>
        <v>0</v>
      </c>
      <c r="Q3255" s="6" t="b">
        <f>AND(OR(ISNUMBER(FIND(" m ",Table2[[#This Row],[loc?]])),ISNUMBER(FIND(" mm ",Table2[[#This Row],[loc?]]))),SUBSTITUTE(SUBSTITUTE(Table2[[#This Row],[loc?]]," m ","")," mm ","")="")</f>
        <v>0</v>
      </c>
      <c r="R3255" s="36" cm="1">
        <f t="array" ref="R3255">AVERAGE(IF(Table2[[#This Row],[Min_aerobic_1]:[Min_aerobic_2]]="NA",0,Table2[[#This Row],[Min_aerobic_1]:[Min_aerobic_2]]))</f>
        <v>2.4640758632025002E-6</v>
      </c>
    </row>
    <row r="3256" spans="1:18" x14ac:dyDescent="0.35">
      <c r="A3256" s="4" t="s">
        <v>9588</v>
      </c>
      <c r="B3256" s="4" t="s">
        <v>9589</v>
      </c>
      <c r="C3256" s="4" t="s">
        <v>9590</v>
      </c>
      <c r="D3256" s="6">
        <v>6.7660025993159095E-5</v>
      </c>
      <c r="E3256" s="6">
        <v>6.8356058390199706E-5</v>
      </c>
      <c r="F3256" s="6">
        <v>5.7787286447668198E-5</v>
      </c>
      <c r="G3256" s="6">
        <v>5.9855602015947498E-5</v>
      </c>
      <c r="H3256" s="6">
        <v>6.0180301164418602E-5</v>
      </c>
      <c r="I3256" s="6">
        <v>5.9517664656914501E-5</v>
      </c>
      <c r="J3256" s="6">
        <v>6.1497321394758095E-5</v>
      </c>
      <c r="K3256" s="6">
        <v>6.5588877503548295E-5</v>
      </c>
      <c r="L3256" s="6">
        <v>6.9851073972528101E-5</v>
      </c>
      <c r="M3256" s="6">
        <v>6.9024320685596495E-5</v>
      </c>
      <c r="N3256" s="4" t="b">
        <f>_xlfn.XLOOKUP(Table2[[#This Row],[Protein]],Table3[name],Table3[subloc_assigned],"")&lt;&gt;""</f>
        <v>0</v>
      </c>
      <c r="O3256" s="6" t="str" cm="1">
        <f t="array" ref="O3256">IF(Table2[[#This Row],[modeled?]]," "&amp;_xlfn.TEXTJOIN(" ",FALSE,_xlfn._xlws.FILTER(Table3[subloc_assigned],Table3[name]=Table2[[#This Row],[Protein]],""))&amp;" ","")</f>
        <v/>
      </c>
      <c r="P3256" s="6" t="b">
        <f>OR(ISNUMBER(FIND(" m ",Table2[[#This Row],[loc?]])),ISNUMBER(FIND(" mm ",Table2[[#This Row],[loc?]])))</f>
        <v>0</v>
      </c>
      <c r="Q3256" s="6" t="b">
        <f>AND(OR(ISNUMBER(FIND(" m ",Table2[[#This Row],[loc?]])),ISNUMBER(FIND(" mm ",Table2[[#This Row],[loc?]]))),SUBSTITUTE(SUBSTITUTE(Table2[[#This Row],[loc?]]," m ","")," mm ","")="")</f>
        <v>0</v>
      </c>
      <c r="R3256" s="36" cm="1">
        <f t="array" ref="R3256">AVERAGE(IF(Table2[[#This Row],[Min_aerobic_1]:[Min_aerobic_2]]="NA",0,Table2[[#This Row],[Min_aerobic_1]:[Min_aerobic_2]]))</f>
        <v>6.8008042191679394E-5</v>
      </c>
    </row>
    <row r="3257" spans="1:18" x14ac:dyDescent="0.35">
      <c r="A3257" s="4" t="s">
        <v>9591</v>
      </c>
      <c r="B3257" s="4" t="s">
        <v>9592</v>
      </c>
      <c r="C3257" s="4" t="s">
        <v>9592</v>
      </c>
      <c r="D3257" s="6">
        <v>5.3089286933901797E-6</v>
      </c>
      <c r="E3257" s="6">
        <v>4.1328886629997001E-6</v>
      </c>
      <c r="F3257" s="6">
        <v>4.6961505734668898E-6</v>
      </c>
      <c r="G3257" s="6">
        <v>4.1609265525836997E-6</v>
      </c>
      <c r="H3257" s="6">
        <v>7.2231521071347203E-6</v>
      </c>
      <c r="I3257" s="6">
        <v>7.2905537867555297E-6</v>
      </c>
      <c r="J3257" s="6">
        <v>7.3029642680868596E-6</v>
      </c>
      <c r="K3257" s="6">
        <v>6.3468914550993004E-6</v>
      </c>
      <c r="L3257" s="6">
        <v>6.3814829863559501E-6</v>
      </c>
      <c r="M3257" s="6">
        <v>6.2697640458724096E-6</v>
      </c>
      <c r="N3257" s="4" t="b">
        <f>_xlfn.XLOOKUP(Table2[[#This Row],[Protein]],Table3[name],Table3[subloc_assigned],"")&lt;&gt;""</f>
        <v>0</v>
      </c>
      <c r="O3257" s="6" t="str" cm="1">
        <f t="array" ref="O3257">IF(Table2[[#This Row],[modeled?]]," "&amp;_xlfn.TEXTJOIN(" ",FALSE,_xlfn._xlws.FILTER(Table3[subloc_assigned],Table3[name]=Table2[[#This Row],[Protein]],""))&amp;" ","")</f>
        <v/>
      </c>
      <c r="P3257" s="6" t="b">
        <f>OR(ISNUMBER(FIND(" m ",Table2[[#This Row],[loc?]])),ISNUMBER(FIND(" mm ",Table2[[#This Row],[loc?]])))</f>
        <v>0</v>
      </c>
      <c r="Q3257" s="6" t="b">
        <f>AND(OR(ISNUMBER(FIND(" m ",Table2[[#This Row],[loc?]])),ISNUMBER(FIND(" mm ",Table2[[#This Row],[loc?]]))),SUBSTITUTE(SUBSTITUTE(Table2[[#This Row],[loc?]]," m ","")," mm ","")="")</f>
        <v>0</v>
      </c>
      <c r="R3257" s="36" cm="1">
        <f t="array" ref="R3257">AVERAGE(IF(Table2[[#This Row],[Min_aerobic_1]:[Min_aerobic_2]]="NA",0,Table2[[#This Row],[Min_aerobic_1]:[Min_aerobic_2]]))</f>
        <v>4.7209086781949399E-6</v>
      </c>
    </row>
    <row r="3258" spans="1:18" x14ac:dyDescent="0.35">
      <c r="A3258" s="4" t="s">
        <v>9593</v>
      </c>
      <c r="B3258" s="4" t="s">
        <v>9594</v>
      </c>
      <c r="C3258" s="4" t="s">
        <v>9595</v>
      </c>
      <c r="D3258" s="6">
        <v>1.8681477475896901E-5</v>
      </c>
      <c r="E3258" s="6">
        <v>1.3182807708159599E-5</v>
      </c>
      <c r="F3258" s="6">
        <v>2.2216666138124799E-5</v>
      </c>
      <c r="G3258" s="6">
        <v>2.2444044960885499E-5</v>
      </c>
      <c r="H3258" s="6">
        <v>1.3182667229624701E-5</v>
      </c>
      <c r="I3258" s="6">
        <v>1.32290015632538E-5</v>
      </c>
      <c r="J3258" s="6">
        <v>1.3384427244679599E-5</v>
      </c>
      <c r="K3258" s="6">
        <v>1.88708436867372E-5</v>
      </c>
      <c r="L3258" s="6">
        <v>2.0363093259277001E-5</v>
      </c>
      <c r="M3258" s="6">
        <v>1.9703995252921202E-5</v>
      </c>
      <c r="N3258" s="4" t="b">
        <f>_xlfn.XLOOKUP(Table2[[#This Row],[Protein]],Table3[name],Table3[subloc_assigned],"")&lt;&gt;""</f>
        <v>0</v>
      </c>
      <c r="O3258" s="6" t="str" cm="1">
        <f t="array" ref="O3258">IF(Table2[[#This Row],[modeled?]]," "&amp;_xlfn.TEXTJOIN(" ",FALSE,_xlfn._xlws.FILTER(Table3[subloc_assigned],Table3[name]=Table2[[#This Row],[Protein]],""))&amp;" ","")</f>
        <v/>
      </c>
      <c r="P3258" s="6" t="b">
        <f>OR(ISNUMBER(FIND(" m ",Table2[[#This Row],[loc?]])),ISNUMBER(FIND(" mm ",Table2[[#This Row],[loc?]])))</f>
        <v>0</v>
      </c>
      <c r="Q3258" s="6" t="b">
        <f>AND(OR(ISNUMBER(FIND(" m ",Table2[[#This Row],[loc?]])),ISNUMBER(FIND(" mm ",Table2[[#This Row],[loc?]]))),SUBSTITUTE(SUBSTITUTE(Table2[[#This Row],[loc?]]," m ","")," mm ","")="")</f>
        <v>0</v>
      </c>
      <c r="R3258" s="36" cm="1">
        <f t="array" ref="R3258">AVERAGE(IF(Table2[[#This Row],[Min_aerobic_1]:[Min_aerobic_2]]="NA",0,Table2[[#This Row],[Min_aerobic_1]:[Min_aerobic_2]]))</f>
        <v>1.5932142592028248E-5</v>
      </c>
    </row>
    <row r="3259" spans="1:18" x14ac:dyDescent="0.35">
      <c r="A3259" s="4" t="s">
        <v>9596</v>
      </c>
      <c r="B3259" s="4" t="s">
        <v>9597</v>
      </c>
      <c r="C3259" s="4" t="s">
        <v>9598</v>
      </c>
      <c r="D3259" s="6">
        <v>1.30471674583015E-5</v>
      </c>
      <c r="E3259" s="6">
        <v>1.2312086579414601E-5</v>
      </c>
      <c r="F3259" s="6">
        <v>1.6812279778574902E-5</v>
      </c>
      <c r="G3259" s="6">
        <v>1.7477321688521699E-5</v>
      </c>
      <c r="H3259" s="6">
        <v>5.3685026225056998E-6</v>
      </c>
      <c r="I3259" s="6">
        <v>5.4231868775993196E-6</v>
      </c>
      <c r="J3259" s="6">
        <v>5.4782706498725603E-6</v>
      </c>
      <c r="K3259" s="6">
        <v>7.4008624988466296E-6</v>
      </c>
      <c r="L3259" s="6">
        <v>7.8952142301941107E-6</v>
      </c>
      <c r="M3259" s="6">
        <v>7.4818144972477898E-6</v>
      </c>
      <c r="N3259" s="4" t="b">
        <f>_xlfn.XLOOKUP(Table2[[#This Row],[Protein]],Table3[name],Table3[subloc_assigned],"")&lt;&gt;""</f>
        <v>0</v>
      </c>
      <c r="O3259" s="6" t="str" cm="1">
        <f t="array" ref="O3259">IF(Table2[[#This Row],[modeled?]]," "&amp;_xlfn.TEXTJOIN(" ",FALSE,_xlfn._xlws.FILTER(Table3[subloc_assigned],Table3[name]=Table2[[#This Row],[Protein]],""))&amp;" ","")</f>
        <v/>
      </c>
      <c r="P3259" s="6" t="b">
        <f>OR(ISNUMBER(FIND(" m ",Table2[[#This Row],[loc?]])),ISNUMBER(FIND(" mm ",Table2[[#This Row],[loc?]])))</f>
        <v>0</v>
      </c>
      <c r="Q3259" s="6" t="b">
        <f>AND(OR(ISNUMBER(FIND(" m ",Table2[[#This Row],[loc?]])),ISNUMBER(FIND(" mm ",Table2[[#This Row],[loc?]]))),SUBSTITUTE(SUBSTITUTE(Table2[[#This Row],[loc?]]," m ","")," mm ","")="")</f>
        <v>0</v>
      </c>
      <c r="R3259" s="36" cm="1">
        <f t="array" ref="R3259">AVERAGE(IF(Table2[[#This Row],[Min_aerobic_1]:[Min_aerobic_2]]="NA",0,Table2[[#This Row],[Min_aerobic_1]:[Min_aerobic_2]]))</f>
        <v>1.267962701885805E-5</v>
      </c>
    </row>
    <row r="3260" spans="1:18" x14ac:dyDescent="0.35">
      <c r="A3260" s="4" t="s">
        <v>9599</v>
      </c>
      <c r="B3260" s="4" t="s">
        <v>9600</v>
      </c>
      <c r="C3260" s="4" t="s">
        <v>9601</v>
      </c>
      <c r="D3260" s="4" t="s">
        <v>19</v>
      </c>
      <c r="E3260" s="4" t="s">
        <v>19</v>
      </c>
      <c r="F3260" s="4" t="s">
        <v>19</v>
      </c>
      <c r="G3260" s="4" t="s">
        <v>19</v>
      </c>
      <c r="H3260" s="6">
        <v>1.4846518862824001E-6</v>
      </c>
      <c r="I3260" s="6">
        <v>1.6271152932102699E-6</v>
      </c>
      <c r="J3260" s="6">
        <v>1.7911798415413499E-6</v>
      </c>
      <c r="K3260" s="6">
        <v>1.6047911702959701E-6</v>
      </c>
      <c r="L3260" s="6">
        <v>1.5767832199332199E-6</v>
      </c>
      <c r="M3260" s="6">
        <v>1.7403038452447101E-6</v>
      </c>
      <c r="N3260" s="4" t="b">
        <f>_xlfn.XLOOKUP(Table2[[#This Row],[Protein]],Table3[name],Table3[subloc_assigned],"")&lt;&gt;""</f>
        <v>0</v>
      </c>
      <c r="O3260" s="6" t="str" cm="1">
        <f t="array" ref="O3260">IF(Table2[[#This Row],[modeled?]]," "&amp;_xlfn.TEXTJOIN(" ",FALSE,_xlfn._xlws.FILTER(Table3[subloc_assigned],Table3[name]=Table2[[#This Row],[Protein]],""))&amp;" ","")</f>
        <v/>
      </c>
      <c r="P3260" s="6" t="b">
        <f>OR(ISNUMBER(FIND(" m ",Table2[[#This Row],[loc?]])),ISNUMBER(FIND(" mm ",Table2[[#This Row],[loc?]])))</f>
        <v>0</v>
      </c>
      <c r="Q3260" s="6" t="b">
        <f>AND(OR(ISNUMBER(FIND(" m ",Table2[[#This Row],[loc?]])),ISNUMBER(FIND(" mm ",Table2[[#This Row],[loc?]]))),SUBSTITUTE(SUBSTITUTE(Table2[[#This Row],[loc?]]," m ","")," mm ","")="")</f>
        <v>0</v>
      </c>
      <c r="R3260" s="36" cm="1">
        <f t="array" ref="R3260">AVERAGE(IF(Table2[[#This Row],[Min_aerobic_1]:[Min_aerobic_2]]="NA",0,Table2[[#This Row],[Min_aerobic_1]:[Min_aerobic_2]]))</f>
        <v>0</v>
      </c>
    </row>
    <row r="3261" spans="1:18" x14ac:dyDescent="0.35">
      <c r="A3261" s="4" t="s">
        <v>9602</v>
      </c>
      <c r="B3261" s="4" t="s">
        <v>9603</v>
      </c>
      <c r="C3261" s="4" t="s">
        <v>9604</v>
      </c>
      <c r="D3261" s="6">
        <v>3.2324790726320803E-5</v>
      </c>
      <c r="E3261" s="6">
        <v>3.4896194130891402E-5</v>
      </c>
      <c r="F3261" s="6">
        <v>3.4390983330288697E-5</v>
      </c>
      <c r="G3261" s="6">
        <v>3.8728522110220698E-5</v>
      </c>
      <c r="H3261" s="6">
        <v>1.41870426545064E-5</v>
      </c>
      <c r="I3261" s="6">
        <v>1.39528686772131E-5</v>
      </c>
      <c r="J3261" s="6">
        <v>1.3811156379129E-5</v>
      </c>
      <c r="K3261" s="6">
        <v>1.1931332221179299E-5</v>
      </c>
      <c r="L3261" s="6">
        <v>1.41974089694774E-5</v>
      </c>
      <c r="M3261" s="6">
        <v>1.45092034268837E-5</v>
      </c>
      <c r="N3261" s="4" t="b">
        <f>_xlfn.XLOOKUP(Table2[[#This Row],[Protein]],Table3[name],Table3[subloc_assigned],"")&lt;&gt;""</f>
        <v>0</v>
      </c>
      <c r="O3261" s="6" t="str" cm="1">
        <f t="array" ref="O3261">IF(Table2[[#This Row],[modeled?]]," "&amp;_xlfn.TEXTJOIN(" ",FALSE,_xlfn._xlws.FILTER(Table3[subloc_assigned],Table3[name]=Table2[[#This Row],[Protein]],""))&amp;" ","")</f>
        <v/>
      </c>
      <c r="P3261" s="6" t="b">
        <f>OR(ISNUMBER(FIND(" m ",Table2[[#This Row],[loc?]])),ISNUMBER(FIND(" mm ",Table2[[#This Row],[loc?]])))</f>
        <v>0</v>
      </c>
      <c r="Q3261" s="6" t="b">
        <f>AND(OR(ISNUMBER(FIND(" m ",Table2[[#This Row],[loc?]])),ISNUMBER(FIND(" mm ",Table2[[#This Row],[loc?]]))),SUBSTITUTE(SUBSTITUTE(Table2[[#This Row],[loc?]]," m ","")," mm ","")="")</f>
        <v>0</v>
      </c>
      <c r="R3261" s="36" cm="1">
        <f t="array" ref="R3261">AVERAGE(IF(Table2[[#This Row],[Min_aerobic_1]:[Min_aerobic_2]]="NA",0,Table2[[#This Row],[Min_aerobic_1]:[Min_aerobic_2]]))</f>
        <v>3.3610492428606102E-5</v>
      </c>
    </row>
    <row r="3262" spans="1:18" x14ac:dyDescent="0.35">
      <c r="A3262" s="4" t="s">
        <v>9605</v>
      </c>
      <c r="B3262" s="4" t="s">
        <v>9606</v>
      </c>
      <c r="C3262" s="4" t="s">
        <v>9607</v>
      </c>
      <c r="D3262" s="4">
        <v>1.8923811629978899E-4</v>
      </c>
      <c r="E3262" s="4">
        <v>1.68278133522331E-4</v>
      </c>
      <c r="F3262" s="4">
        <v>2.15833858846691E-4</v>
      </c>
      <c r="G3262" s="4">
        <v>2.2395293704330699E-4</v>
      </c>
      <c r="H3262" s="6">
        <v>9.6511839525416197E-5</v>
      </c>
      <c r="I3262" s="4">
        <v>1.04211123819544E-4</v>
      </c>
      <c r="J3262" s="4">
        <v>1.04221438313351E-4</v>
      </c>
      <c r="K3262" s="4">
        <v>1.4138683861080801E-4</v>
      </c>
      <c r="L3262" s="4">
        <v>1.39466612711713E-4</v>
      </c>
      <c r="M3262" s="4">
        <v>1.3888423418224099E-4</v>
      </c>
      <c r="N3262" s="4" t="b">
        <f>_xlfn.XLOOKUP(Table2[[#This Row],[Protein]],Table3[name],Table3[subloc_assigned],"")&lt;&gt;""</f>
        <v>0</v>
      </c>
      <c r="O3262" s="6" t="str" cm="1">
        <f t="array" ref="O3262">IF(Table2[[#This Row],[modeled?]]," "&amp;_xlfn.TEXTJOIN(" ",FALSE,_xlfn._xlws.FILTER(Table3[subloc_assigned],Table3[name]=Table2[[#This Row],[Protein]],""))&amp;" ","")</f>
        <v/>
      </c>
      <c r="P3262" s="6" t="b">
        <f>OR(ISNUMBER(FIND(" m ",Table2[[#This Row],[loc?]])),ISNUMBER(FIND(" mm ",Table2[[#This Row],[loc?]])))</f>
        <v>0</v>
      </c>
      <c r="Q3262" s="6" t="b">
        <f>AND(OR(ISNUMBER(FIND(" m ",Table2[[#This Row],[loc?]])),ISNUMBER(FIND(" mm ",Table2[[#This Row],[loc?]]))),SUBSTITUTE(SUBSTITUTE(Table2[[#This Row],[loc?]]," m ","")," mm ","")="")</f>
        <v>0</v>
      </c>
      <c r="R3262" s="36" cm="1">
        <f t="array" ref="R3262">AVERAGE(IF(Table2[[#This Row],[Min_aerobic_1]:[Min_aerobic_2]]="NA",0,Table2[[#This Row],[Min_aerobic_1]:[Min_aerobic_2]]))</f>
        <v>1.7875812491106001E-4</v>
      </c>
    </row>
    <row r="3263" spans="1:18" x14ac:dyDescent="0.35">
      <c r="A3263" s="4" t="s">
        <v>9608</v>
      </c>
      <c r="B3263" s="4" t="s">
        <v>9609</v>
      </c>
      <c r="C3263" s="4" t="s">
        <v>9610</v>
      </c>
      <c r="D3263" s="4" t="s">
        <v>19</v>
      </c>
      <c r="E3263" s="4" t="s">
        <v>19</v>
      </c>
      <c r="F3263" s="4" t="s">
        <v>19</v>
      </c>
      <c r="G3263" s="4" t="s">
        <v>19</v>
      </c>
      <c r="H3263" s="6">
        <v>1.63721112202029E-5</v>
      </c>
      <c r="I3263" s="6">
        <v>1.5617964341016E-5</v>
      </c>
      <c r="J3263" s="6">
        <v>1.6780440940909699E-5</v>
      </c>
      <c r="K3263" s="6">
        <v>1.69609908881946E-5</v>
      </c>
      <c r="L3263" s="6">
        <v>1.8266628124521899E-5</v>
      </c>
      <c r="M3263" s="6">
        <v>1.71574921765781E-5</v>
      </c>
      <c r="N3263" s="4" t="b">
        <f>_xlfn.XLOOKUP(Table2[[#This Row],[Protein]],Table3[name],Table3[subloc_assigned],"")&lt;&gt;""</f>
        <v>1</v>
      </c>
      <c r="O3263" s="6" t="str" cm="1">
        <f t="array" ref="O3263">IF(Table2[[#This Row],[modeled?]]," "&amp;_xlfn.TEXTJOIN(" ",FALSE,_xlfn._xlws.FILTER(Table3[subloc_assigned],Table3[name]=Table2[[#This Row],[Protein]],""))&amp;" ","")</f>
        <v xml:space="preserve"> c </v>
      </c>
      <c r="P3263" s="6" t="b">
        <f>OR(ISNUMBER(FIND(" m ",Table2[[#This Row],[loc?]])),ISNUMBER(FIND(" mm ",Table2[[#This Row],[loc?]])))</f>
        <v>0</v>
      </c>
      <c r="Q3263" s="6" t="b">
        <f>AND(OR(ISNUMBER(FIND(" m ",Table2[[#This Row],[loc?]])),ISNUMBER(FIND(" mm ",Table2[[#This Row],[loc?]]))),SUBSTITUTE(SUBSTITUTE(Table2[[#This Row],[loc?]]," m ","")," mm ","")="")</f>
        <v>0</v>
      </c>
      <c r="R3263" s="36" cm="1">
        <f t="array" ref="R3263">AVERAGE(IF(Table2[[#This Row],[Min_aerobic_1]:[Min_aerobic_2]]="NA",0,Table2[[#This Row],[Min_aerobic_1]:[Min_aerobic_2]]))</f>
        <v>0</v>
      </c>
    </row>
    <row r="3264" spans="1:18" x14ac:dyDescent="0.35">
      <c r="A3264" s="4" t="s">
        <v>9611</v>
      </c>
      <c r="B3264" s="4" t="s">
        <v>9612</v>
      </c>
      <c r="C3264" s="4" t="s">
        <v>9613</v>
      </c>
      <c r="D3264" s="6">
        <v>7.6218230388835296E-5</v>
      </c>
      <c r="E3264" s="4">
        <v>1.00646617280444E-4</v>
      </c>
      <c r="F3264" s="6">
        <v>7.5600950916045106E-5</v>
      </c>
      <c r="G3264" s="6">
        <v>8.3854125366249094E-5</v>
      </c>
      <c r="H3264" s="6">
        <v>4.7344630668455799E-5</v>
      </c>
      <c r="I3264" s="6">
        <v>4.8613860085079699E-5</v>
      </c>
      <c r="J3264" s="6">
        <v>4.85575690360529E-5</v>
      </c>
      <c r="K3264" s="6">
        <v>4.6051183490476499E-5</v>
      </c>
      <c r="L3264" s="6">
        <v>4.7063988362955403E-5</v>
      </c>
      <c r="M3264" s="6">
        <v>4.7061394956222399E-5</v>
      </c>
      <c r="N3264" s="4" t="b">
        <f>_xlfn.XLOOKUP(Table2[[#This Row],[Protein]],Table3[name],Table3[subloc_assigned],"")&lt;&gt;""</f>
        <v>1</v>
      </c>
      <c r="O3264" s="6" t="str" cm="1">
        <f t="array" ref="O3264">IF(Table2[[#This Row],[modeled?]]," "&amp;_xlfn.TEXTJOIN(" ",FALSE,_xlfn._xlws.FILTER(Table3[subloc_assigned],Table3[name]=Table2[[#This Row],[Protein]],""))&amp;" ","")</f>
        <v xml:space="preserve"> c </v>
      </c>
      <c r="P3264" s="6" t="b">
        <f>OR(ISNUMBER(FIND(" m ",Table2[[#This Row],[loc?]])),ISNUMBER(FIND(" mm ",Table2[[#This Row],[loc?]])))</f>
        <v>0</v>
      </c>
      <c r="Q3264" s="6" t="b">
        <f>AND(OR(ISNUMBER(FIND(" m ",Table2[[#This Row],[loc?]])),ISNUMBER(FIND(" mm ",Table2[[#This Row],[loc?]]))),SUBSTITUTE(SUBSTITUTE(Table2[[#This Row],[loc?]]," m ","")," mm ","")="")</f>
        <v>0</v>
      </c>
      <c r="R3264" s="36" cm="1">
        <f t="array" ref="R3264">AVERAGE(IF(Table2[[#This Row],[Min_aerobic_1]:[Min_aerobic_2]]="NA",0,Table2[[#This Row],[Min_aerobic_1]:[Min_aerobic_2]]))</f>
        <v>8.8432423834639649E-5</v>
      </c>
    </row>
    <row r="3265" spans="1:18" x14ac:dyDescent="0.35">
      <c r="A3265" s="4" t="s">
        <v>9614</v>
      </c>
      <c r="B3265" s="4" t="s">
        <v>9615</v>
      </c>
      <c r="C3265" s="4" t="s">
        <v>9616</v>
      </c>
      <c r="D3265" s="4" t="s">
        <v>19</v>
      </c>
      <c r="E3265" s="4" t="s">
        <v>19</v>
      </c>
      <c r="F3265" s="4" t="s">
        <v>19</v>
      </c>
      <c r="G3265" s="4" t="s">
        <v>19</v>
      </c>
      <c r="H3265" s="6">
        <v>3.59905418664941E-6</v>
      </c>
      <c r="I3265" s="6">
        <v>3.39109270293037E-6</v>
      </c>
      <c r="J3265" s="6">
        <v>3.5217356135216499E-6</v>
      </c>
      <c r="K3265" s="6">
        <v>3.73626153941299E-6</v>
      </c>
      <c r="L3265" s="6">
        <v>3.8842682921182703E-6</v>
      </c>
      <c r="M3265" s="6">
        <v>3.9838714581816002E-6</v>
      </c>
      <c r="N3265" s="4" t="b">
        <f>_xlfn.XLOOKUP(Table2[[#This Row],[Protein]],Table3[name],Table3[subloc_assigned],"")&lt;&gt;""</f>
        <v>1</v>
      </c>
      <c r="O3265" s="6" t="str" cm="1">
        <f t="array" ref="O3265">IF(Table2[[#This Row],[modeled?]]," "&amp;_xlfn.TEXTJOIN(" ",FALSE,_xlfn._xlws.FILTER(Table3[subloc_assigned],Table3[name]=Table2[[#This Row],[Protein]],""))&amp;" ","")</f>
        <v xml:space="preserve"> en </v>
      </c>
      <c r="P3265" s="6" t="b">
        <f>OR(ISNUMBER(FIND(" m ",Table2[[#This Row],[loc?]])),ISNUMBER(FIND(" mm ",Table2[[#This Row],[loc?]])))</f>
        <v>0</v>
      </c>
      <c r="Q3265" s="6" t="b">
        <f>AND(OR(ISNUMBER(FIND(" m ",Table2[[#This Row],[loc?]])),ISNUMBER(FIND(" mm ",Table2[[#This Row],[loc?]]))),SUBSTITUTE(SUBSTITUTE(Table2[[#This Row],[loc?]]," m ","")," mm ","")="")</f>
        <v>0</v>
      </c>
      <c r="R3265" s="36" cm="1">
        <f t="array" ref="R3265">AVERAGE(IF(Table2[[#This Row],[Min_aerobic_1]:[Min_aerobic_2]]="NA",0,Table2[[#This Row],[Min_aerobic_1]:[Min_aerobic_2]]))</f>
        <v>0</v>
      </c>
    </row>
    <row r="3266" spans="1:18" x14ac:dyDescent="0.35">
      <c r="A3266" s="4" t="s">
        <v>9617</v>
      </c>
      <c r="B3266" s="4" t="s">
        <v>9618</v>
      </c>
      <c r="C3266" s="4" t="s">
        <v>9619</v>
      </c>
      <c r="D3266" s="4" t="s">
        <v>19</v>
      </c>
      <c r="E3266" s="4" t="s">
        <v>19</v>
      </c>
      <c r="F3266" s="4" t="s">
        <v>19</v>
      </c>
      <c r="G3266" s="4" t="s">
        <v>19</v>
      </c>
      <c r="H3266" s="6">
        <v>5.0845680981711901E-6</v>
      </c>
      <c r="I3266" s="6">
        <v>4.9394395187022599E-6</v>
      </c>
      <c r="J3266" s="6">
        <v>5.1673905518452101E-6</v>
      </c>
      <c r="K3266" s="6">
        <v>4.1281729138491099E-6</v>
      </c>
      <c r="L3266" s="6">
        <v>4.32355860823942E-6</v>
      </c>
      <c r="M3266" s="6">
        <v>4.5496458311799203E-6</v>
      </c>
      <c r="N3266" s="4" t="b">
        <f>_xlfn.XLOOKUP(Table2[[#This Row],[Protein]],Table3[name],Table3[subloc_assigned],"")&lt;&gt;""</f>
        <v>0</v>
      </c>
      <c r="O3266" s="6" t="str" cm="1">
        <f t="array" ref="O3266">IF(Table2[[#This Row],[modeled?]]," "&amp;_xlfn.TEXTJOIN(" ",FALSE,_xlfn._xlws.FILTER(Table3[subloc_assigned],Table3[name]=Table2[[#This Row],[Protein]],""))&amp;" ","")</f>
        <v/>
      </c>
      <c r="P3266" s="6" t="b">
        <f>OR(ISNUMBER(FIND(" m ",Table2[[#This Row],[loc?]])),ISNUMBER(FIND(" mm ",Table2[[#This Row],[loc?]])))</f>
        <v>0</v>
      </c>
      <c r="Q3266" s="6" t="b">
        <f>AND(OR(ISNUMBER(FIND(" m ",Table2[[#This Row],[loc?]])),ISNUMBER(FIND(" mm ",Table2[[#This Row],[loc?]]))),SUBSTITUTE(SUBSTITUTE(Table2[[#This Row],[loc?]]," m ","")," mm ","")="")</f>
        <v>0</v>
      </c>
      <c r="R3266" s="36" cm="1">
        <f t="array" ref="R3266">AVERAGE(IF(Table2[[#This Row],[Min_aerobic_1]:[Min_aerobic_2]]="NA",0,Table2[[#This Row],[Min_aerobic_1]:[Min_aerobic_2]]))</f>
        <v>0</v>
      </c>
    </row>
    <row r="3267" spans="1:18" x14ac:dyDescent="0.35">
      <c r="A3267" s="4" t="s">
        <v>9620</v>
      </c>
      <c r="B3267" s="4" t="s">
        <v>9621</v>
      </c>
      <c r="C3267" s="4" t="s">
        <v>9622</v>
      </c>
      <c r="D3267" s="6">
        <v>3.2796722502408903E-5</v>
      </c>
      <c r="E3267" s="6">
        <v>2.9318610903014302E-5</v>
      </c>
      <c r="F3267" s="6">
        <v>3.7962610495526697E-5</v>
      </c>
      <c r="G3267" s="6">
        <v>3.8130708248960702E-5</v>
      </c>
      <c r="H3267" s="6">
        <v>2.3837078150112201E-5</v>
      </c>
      <c r="I3267" s="6">
        <v>2.4924848170288802E-5</v>
      </c>
      <c r="J3267" s="6">
        <v>2.45246229894082E-5</v>
      </c>
      <c r="K3267" s="6">
        <v>2.5969232106461399E-5</v>
      </c>
      <c r="L3267" s="6">
        <v>2.9079733188633701E-5</v>
      </c>
      <c r="M3267" s="6">
        <v>2.9420755313701699E-5</v>
      </c>
      <c r="N3267" s="4" t="b">
        <f>_xlfn.XLOOKUP(Table2[[#This Row],[Protein]],Table3[name],Table3[subloc_assigned],"")&lt;&gt;""</f>
        <v>0</v>
      </c>
      <c r="O3267" s="6" t="str" cm="1">
        <f t="array" ref="O3267">IF(Table2[[#This Row],[modeled?]]," "&amp;_xlfn.TEXTJOIN(" ",FALSE,_xlfn._xlws.FILTER(Table3[subloc_assigned],Table3[name]=Table2[[#This Row],[Protein]],""))&amp;" ","")</f>
        <v/>
      </c>
      <c r="P3267" s="6" t="b">
        <f>OR(ISNUMBER(FIND(" m ",Table2[[#This Row],[loc?]])),ISNUMBER(FIND(" mm ",Table2[[#This Row],[loc?]])))</f>
        <v>0</v>
      </c>
      <c r="Q3267" s="6" t="b">
        <f>AND(OR(ISNUMBER(FIND(" m ",Table2[[#This Row],[loc?]])),ISNUMBER(FIND(" mm ",Table2[[#This Row],[loc?]]))),SUBSTITUTE(SUBSTITUTE(Table2[[#This Row],[loc?]]," m ","")," mm ","")="")</f>
        <v>0</v>
      </c>
      <c r="R3267" s="36" cm="1">
        <f t="array" ref="R3267">AVERAGE(IF(Table2[[#This Row],[Min_aerobic_1]:[Min_aerobic_2]]="NA",0,Table2[[#This Row],[Min_aerobic_1]:[Min_aerobic_2]]))</f>
        <v>3.1057666702711604E-5</v>
      </c>
    </row>
    <row r="3268" spans="1:18" x14ac:dyDescent="0.35">
      <c r="A3268" s="4" t="s">
        <v>9623</v>
      </c>
      <c r="B3268" s="4" t="s">
        <v>9624</v>
      </c>
      <c r="C3268" s="4" t="s">
        <v>9625</v>
      </c>
      <c r="D3268" s="6">
        <v>8.6182827435147806E-5</v>
      </c>
      <c r="E3268" s="4">
        <v>1.00875137794669E-4</v>
      </c>
      <c r="F3268" s="6">
        <v>9.68262471496632E-5</v>
      </c>
      <c r="G3268" s="6">
        <v>9.6060489330869605E-5</v>
      </c>
      <c r="H3268" s="6">
        <v>3.5842919207388801E-5</v>
      </c>
      <c r="I3268" s="6">
        <v>3.7244266027976399E-5</v>
      </c>
      <c r="J3268" s="6">
        <v>3.7985618083907599E-5</v>
      </c>
      <c r="K3268" s="6">
        <v>4.0350766015294698E-5</v>
      </c>
      <c r="L3268" s="6">
        <v>4.4948086390178598E-5</v>
      </c>
      <c r="M3268" s="6">
        <v>4.3871409165539301E-5</v>
      </c>
      <c r="N3268" s="4" t="b">
        <f>_xlfn.XLOOKUP(Table2[[#This Row],[Protein]],Table3[name],Table3[subloc_assigned],"")&lt;&gt;""</f>
        <v>0</v>
      </c>
      <c r="O3268" s="6" t="str" cm="1">
        <f t="array" ref="O3268">IF(Table2[[#This Row],[modeled?]]," "&amp;_xlfn.TEXTJOIN(" ",FALSE,_xlfn._xlws.FILTER(Table3[subloc_assigned],Table3[name]=Table2[[#This Row],[Protein]],""))&amp;" ","")</f>
        <v/>
      </c>
      <c r="P3268" s="6" t="b">
        <f>OR(ISNUMBER(FIND(" m ",Table2[[#This Row],[loc?]])),ISNUMBER(FIND(" mm ",Table2[[#This Row],[loc?]])))</f>
        <v>0</v>
      </c>
      <c r="Q3268" s="6" t="b">
        <f>AND(OR(ISNUMBER(FIND(" m ",Table2[[#This Row],[loc?]])),ISNUMBER(FIND(" mm ",Table2[[#This Row],[loc?]]))),SUBSTITUTE(SUBSTITUTE(Table2[[#This Row],[loc?]]," m ","")," mm ","")="")</f>
        <v>0</v>
      </c>
      <c r="R3268" s="36" cm="1">
        <f t="array" ref="R3268">AVERAGE(IF(Table2[[#This Row],[Min_aerobic_1]:[Min_aerobic_2]]="NA",0,Table2[[#This Row],[Min_aerobic_1]:[Min_aerobic_2]]))</f>
        <v>9.3528982614908402E-5</v>
      </c>
    </row>
    <row r="3269" spans="1:18" x14ac:dyDescent="0.35">
      <c r="A3269" s="4" t="s">
        <v>9626</v>
      </c>
      <c r="B3269" s="4" t="s">
        <v>9627</v>
      </c>
      <c r="C3269" s="4" t="s">
        <v>9628</v>
      </c>
      <c r="D3269" s="4" t="s">
        <v>19</v>
      </c>
      <c r="E3269" s="4" t="s">
        <v>19</v>
      </c>
      <c r="F3269" s="4" t="s">
        <v>19</v>
      </c>
      <c r="G3269" s="4" t="s">
        <v>19</v>
      </c>
      <c r="H3269" s="6">
        <v>3.9560027424359796E-6</v>
      </c>
      <c r="I3269" s="6">
        <v>3.96346652365348E-6</v>
      </c>
      <c r="J3269" s="6">
        <v>4.2597353982243798E-6</v>
      </c>
      <c r="K3269" s="6">
        <v>4.1118361018633499E-6</v>
      </c>
      <c r="L3269" s="6">
        <v>4.24682778120411E-6</v>
      </c>
      <c r="M3269" s="6">
        <v>4.34727234235126E-6</v>
      </c>
      <c r="N3269" s="4" t="b">
        <f>_xlfn.XLOOKUP(Table2[[#This Row],[Protein]],Table3[name],Table3[subloc_assigned],"")&lt;&gt;""</f>
        <v>0</v>
      </c>
      <c r="O3269" s="6" t="str" cm="1">
        <f t="array" ref="O3269">IF(Table2[[#This Row],[modeled?]]," "&amp;_xlfn.TEXTJOIN(" ",FALSE,_xlfn._xlws.FILTER(Table3[subloc_assigned],Table3[name]=Table2[[#This Row],[Protein]],""))&amp;" ","")</f>
        <v/>
      </c>
      <c r="P3269" s="6" t="b">
        <f>OR(ISNUMBER(FIND(" m ",Table2[[#This Row],[loc?]])),ISNUMBER(FIND(" mm ",Table2[[#This Row],[loc?]])))</f>
        <v>0</v>
      </c>
      <c r="Q3269" s="6" t="b">
        <f>AND(OR(ISNUMBER(FIND(" m ",Table2[[#This Row],[loc?]])),ISNUMBER(FIND(" mm ",Table2[[#This Row],[loc?]]))),SUBSTITUTE(SUBSTITUTE(Table2[[#This Row],[loc?]]," m ","")," mm ","")="")</f>
        <v>0</v>
      </c>
      <c r="R3269" s="36" cm="1">
        <f t="array" ref="R3269">AVERAGE(IF(Table2[[#This Row],[Min_aerobic_1]:[Min_aerobic_2]]="NA",0,Table2[[#This Row],[Min_aerobic_1]:[Min_aerobic_2]]))</f>
        <v>0</v>
      </c>
    </row>
    <row r="3270" spans="1:18" x14ac:dyDescent="0.35">
      <c r="A3270" s="4" t="s">
        <v>9629</v>
      </c>
      <c r="B3270" s="4" t="s">
        <v>9630</v>
      </c>
      <c r="C3270" s="4" t="s">
        <v>9631</v>
      </c>
      <c r="D3270" s="6">
        <v>3.18318299217436E-5</v>
      </c>
      <c r="E3270" s="6">
        <v>3.3818027163576598E-5</v>
      </c>
      <c r="F3270" s="6">
        <v>3.5451595039358298E-5</v>
      </c>
      <c r="G3270" s="6">
        <v>3.4104629929861702E-5</v>
      </c>
      <c r="H3270" s="6">
        <v>1.6572755862608899E-5</v>
      </c>
      <c r="I3270" s="6">
        <v>1.7838683775848101E-5</v>
      </c>
      <c r="J3270" s="6">
        <v>1.78945282183546E-5</v>
      </c>
      <c r="K3270" s="6">
        <v>2.1558308580252499E-5</v>
      </c>
      <c r="L3270" s="6">
        <v>2.3019373267748498E-5</v>
      </c>
      <c r="M3270" s="6">
        <v>2.34025392773541E-5</v>
      </c>
      <c r="N3270" s="4" t="b">
        <f>_xlfn.XLOOKUP(Table2[[#This Row],[Protein]],Table3[name],Table3[subloc_assigned],"")&lt;&gt;""</f>
        <v>0</v>
      </c>
      <c r="O3270" s="6" t="str" cm="1">
        <f t="array" ref="O3270">IF(Table2[[#This Row],[modeled?]]," "&amp;_xlfn.TEXTJOIN(" ",FALSE,_xlfn._xlws.FILTER(Table3[subloc_assigned],Table3[name]=Table2[[#This Row],[Protein]],""))&amp;" ","")</f>
        <v/>
      </c>
      <c r="P3270" s="6" t="b">
        <f>OR(ISNUMBER(FIND(" m ",Table2[[#This Row],[loc?]])),ISNUMBER(FIND(" mm ",Table2[[#This Row],[loc?]])))</f>
        <v>0</v>
      </c>
      <c r="Q3270" s="6" t="b">
        <f>AND(OR(ISNUMBER(FIND(" m ",Table2[[#This Row],[loc?]])),ISNUMBER(FIND(" mm ",Table2[[#This Row],[loc?]]))),SUBSTITUTE(SUBSTITUTE(Table2[[#This Row],[loc?]]," m ","")," mm ","")="")</f>
        <v>0</v>
      </c>
      <c r="R3270" s="36" cm="1">
        <f t="array" ref="R3270">AVERAGE(IF(Table2[[#This Row],[Min_aerobic_1]:[Min_aerobic_2]]="NA",0,Table2[[#This Row],[Min_aerobic_1]:[Min_aerobic_2]]))</f>
        <v>3.2824928542660102E-5</v>
      </c>
    </row>
    <row r="3271" spans="1:18" x14ac:dyDescent="0.35">
      <c r="A3271" s="4" t="s">
        <v>9632</v>
      </c>
      <c r="B3271" s="4" t="s">
        <v>9633</v>
      </c>
      <c r="C3271" s="4" t="s">
        <v>9634</v>
      </c>
      <c r="D3271" s="6">
        <v>3.3746279769011398E-6</v>
      </c>
      <c r="E3271" s="6">
        <v>3.3833283647699401E-6</v>
      </c>
      <c r="F3271" s="6">
        <v>3.6832925362171199E-6</v>
      </c>
      <c r="G3271" s="6">
        <v>3.7134138164597699E-6</v>
      </c>
      <c r="H3271" s="6">
        <v>1.9580539165980502E-6</v>
      </c>
      <c r="I3271" s="6">
        <v>1.92310210145206E-6</v>
      </c>
      <c r="J3271" s="6">
        <v>2.0425209963718901E-6</v>
      </c>
      <c r="K3271" s="6">
        <v>1.98691958077166E-6</v>
      </c>
      <c r="L3271" s="6">
        <v>2.1216870887679799E-6</v>
      </c>
      <c r="M3271" s="6">
        <v>2.2288497575574101E-6</v>
      </c>
      <c r="N3271" s="4" t="b">
        <f>_xlfn.XLOOKUP(Table2[[#This Row],[Protein]],Table3[name],Table3[subloc_assigned],"")&lt;&gt;""</f>
        <v>0</v>
      </c>
      <c r="O3271" s="6" t="str" cm="1">
        <f t="array" ref="O3271">IF(Table2[[#This Row],[modeled?]]," "&amp;_xlfn.TEXTJOIN(" ",FALSE,_xlfn._xlws.FILTER(Table3[subloc_assigned],Table3[name]=Table2[[#This Row],[Protein]],""))&amp;" ","")</f>
        <v/>
      </c>
      <c r="P3271" s="6" t="b">
        <f>OR(ISNUMBER(FIND(" m ",Table2[[#This Row],[loc?]])),ISNUMBER(FIND(" mm ",Table2[[#This Row],[loc?]])))</f>
        <v>0</v>
      </c>
      <c r="Q3271" s="6" t="b">
        <f>AND(OR(ISNUMBER(FIND(" m ",Table2[[#This Row],[loc?]])),ISNUMBER(FIND(" mm ",Table2[[#This Row],[loc?]]))),SUBSTITUTE(SUBSTITUTE(Table2[[#This Row],[loc?]]," m ","")," mm ","")="")</f>
        <v>0</v>
      </c>
      <c r="R3271" s="36" cm="1">
        <f t="array" ref="R3271">AVERAGE(IF(Table2[[#This Row],[Min_aerobic_1]:[Min_aerobic_2]]="NA",0,Table2[[#This Row],[Min_aerobic_1]:[Min_aerobic_2]]))</f>
        <v>3.37897817083554E-6</v>
      </c>
    </row>
    <row r="3272" spans="1:18" x14ac:dyDescent="0.35">
      <c r="A3272" s="4" t="s">
        <v>9635</v>
      </c>
      <c r="B3272" s="4" t="s">
        <v>9636</v>
      </c>
      <c r="C3272" s="4" t="s">
        <v>9637</v>
      </c>
      <c r="D3272" s="6">
        <v>3.44922896861167E-6</v>
      </c>
      <c r="E3272" s="6">
        <v>2.95465174559085E-6</v>
      </c>
      <c r="F3272" s="6">
        <v>3.7704083293123501E-6</v>
      </c>
      <c r="G3272" s="6">
        <v>3.8237474928745999E-6</v>
      </c>
      <c r="H3272" s="6">
        <v>3.89879089148763E-6</v>
      </c>
      <c r="I3272" s="6">
        <v>3.7474026972135999E-6</v>
      </c>
      <c r="J3272" s="6">
        <v>3.98355723906802E-6</v>
      </c>
      <c r="K3272" s="6">
        <v>3.2798615447868E-6</v>
      </c>
      <c r="L3272" s="6">
        <v>3.18615260260812E-6</v>
      </c>
      <c r="M3272" s="6">
        <v>3.1325927267446901E-6</v>
      </c>
      <c r="N3272" s="4" t="b">
        <f>_xlfn.XLOOKUP(Table2[[#This Row],[Protein]],Table3[name],Table3[subloc_assigned],"")&lt;&gt;""</f>
        <v>0</v>
      </c>
      <c r="O3272" s="6" t="str" cm="1">
        <f t="array" ref="O3272">IF(Table2[[#This Row],[modeled?]]," "&amp;_xlfn.TEXTJOIN(" ",FALSE,_xlfn._xlws.FILTER(Table3[subloc_assigned],Table3[name]=Table2[[#This Row],[Protein]],""))&amp;" ","")</f>
        <v/>
      </c>
      <c r="P3272" s="6" t="b">
        <f>OR(ISNUMBER(FIND(" m ",Table2[[#This Row],[loc?]])),ISNUMBER(FIND(" mm ",Table2[[#This Row],[loc?]])))</f>
        <v>0</v>
      </c>
      <c r="Q3272" s="6" t="b">
        <f>AND(OR(ISNUMBER(FIND(" m ",Table2[[#This Row],[loc?]])),ISNUMBER(FIND(" mm ",Table2[[#This Row],[loc?]]))),SUBSTITUTE(SUBSTITUTE(Table2[[#This Row],[loc?]]," m ","")," mm ","")="")</f>
        <v>0</v>
      </c>
      <c r="R3272" s="36" cm="1">
        <f t="array" ref="R3272">AVERAGE(IF(Table2[[#This Row],[Min_aerobic_1]:[Min_aerobic_2]]="NA",0,Table2[[#This Row],[Min_aerobic_1]:[Min_aerobic_2]]))</f>
        <v>3.2019403571012598E-6</v>
      </c>
    </row>
    <row r="3273" spans="1:18" x14ac:dyDescent="0.35">
      <c r="A3273" s="4" t="s">
        <v>9638</v>
      </c>
      <c r="B3273" s="4" t="s">
        <v>9639</v>
      </c>
      <c r="C3273" s="4" t="s">
        <v>9640</v>
      </c>
      <c r="D3273" s="6">
        <v>3.5357753017128999E-5</v>
      </c>
      <c r="E3273" s="6">
        <v>3.5091989254540799E-5</v>
      </c>
      <c r="F3273" s="6">
        <v>3.9440888204016401E-5</v>
      </c>
      <c r="G3273" s="6">
        <v>4.1341894455871101E-5</v>
      </c>
      <c r="H3273" s="6">
        <v>2.1936003664231399E-5</v>
      </c>
      <c r="I3273" s="6">
        <v>2.2890908300931599E-5</v>
      </c>
      <c r="J3273" s="6">
        <v>2.2407078142737799E-5</v>
      </c>
      <c r="K3273" s="6">
        <v>2.54507903480878E-5</v>
      </c>
      <c r="L3273" s="6">
        <v>2.8199229267365301E-5</v>
      </c>
      <c r="M3273" s="6">
        <v>2.8722224137819101E-5</v>
      </c>
      <c r="N3273" s="4" t="b">
        <f>_xlfn.XLOOKUP(Table2[[#This Row],[Protein]],Table3[name],Table3[subloc_assigned],"")&lt;&gt;""</f>
        <v>0</v>
      </c>
      <c r="O3273" s="6" t="str" cm="1">
        <f t="array" ref="O3273">IF(Table2[[#This Row],[modeled?]]," "&amp;_xlfn.TEXTJOIN(" ",FALSE,_xlfn._xlws.FILTER(Table3[subloc_assigned],Table3[name]=Table2[[#This Row],[Protein]],""))&amp;" ","")</f>
        <v/>
      </c>
      <c r="P3273" s="6" t="b">
        <f>OR(ISNUMBER(FIND(" m ",Table2[[#This Row],[loc?]])),ISNUMBER(FIND(" mm ",Table2[[#This Row],[loc?]])))</f>
        <v>0</v>
      </c>
      <c r="Q3273" s="6" t="b">
        <f>AND(OR(ISNUMBER(FIND(" m ",Table2[[#This Row],[loc?]])),ISNUMBER(FIND(" mm ",Table2[[#This Row],[loc?]]))),SUBSTITUTE(SUBSTITUTE(Table2[[#This Row],[loc?]]," m ","")," mm ","")="")</f>
        <v>0</v>
      </c>
      <c r="R3273" s="36" cm="1">
        <f t="array" ref="R3273">AVERAGE(IF(Table2[[#This Row],[Min_aerobic_1]:[Min_aerobic_2]]="NA",0,Table2[[#This Row],[Min_aerobic_1]:[Min_aerobic_2]]))</f>
        <v>3.5224871135834895E-5</v>
      </c>
    </row>
    <row r="3274" spans="1:18" x14ac:dyDescent="0.35">
      <c r="A3274" s="4" t="s">
        <v>9641</v>
      </c>
      <c r="B3274" s="4" t="s">
        <v>9642</v>
      </c>
      <c r="C3274" s="4" t="s">
        <v>9643</v>
      </c>
      <c r="D3274" s="4" t="s">
        <v>19</v>
      </c>
      <c r="E3274" s="4" t="s">
        <v>19</v>
      </c>
      <c r="F3274" s="4" t="s">
        <v>19</v>
      </c>
      <c r="G3274" s="4" t="s">
        <v>19</v>
      </c>
      <c r="H3274" s="6">
        <v>1.52545512752529E-7</v>
      </c>
      <c r="I3274" s="6">
        <v>8.70958504653045E-8</v>
      </c>
      <c r="J3274" s="6">
        <v>1.28138618418469E-7</v>
      </c>
      <c r="K3274" s="6">
        <v>2.15456988564206E-7</v>
      </c>
      <c r="L3274" s="6">
        <v>2.3566156722884001E-7</v>
      </c>
      <c r="M3274" s="6">
        <v>1.15165811191924E-7</v>
      </c>
      <c r="N3274" s="4" t="b">
        <f>_xlfn.XLOOKUP(Table2[[#This Row],[Protein]],Table3[name],Table3[subloc_assigned],"")&lt;&gt;""</f>
        <v>0</v>
      </c>
      <c r="O3274" s="6" t="str" cm="1">
        <f t="array" ref="O3274">IF(Table2[[#This Row],[modeled?]]," "&amp;_xlfn.TEXTJOIN(" ",FALSE,_xlfn._xlws.FILTER(Table3[subloc_assigned],Table3[name]=Table2[[#This Row],[Protein]],""))&amp;" ","")</f>
        <v/>
      </c>
      <c r="P3274" s="6" t="b">
        <f>OR(ISNUMBER(FIND(" m ",Table2[[#This Row],[loc?]])),ISNUMBER(FIND(" mm ",Table2[[#This Row],[loc?]])))</f>
        <v>0</v>
      </c>
      <c r="Q3274" s="6" t="b">
        <f>AND(OR(ISNUMBER(FIND(" m ",Table2[[#This Row],[loc?]])),ISNUMBER(FIND(" mm ",Table2[[#This Row],[loc?]]))),SUBSTITUTE(SUBSTITUTE(Table2[[#This Row],[loc?]]," m ","")," mm ","")="")</f>
        <v>0</v>
      </c>
      <c r="R3274" s="36" cm="1">
        <f t="array" ref="R3274">AVERAGE(IF(Table2[[#This Row],[Min_aerobic_1]:[Min_aerobic_2]]="NA",0,Table2[[#This Row],[Min_aerobic_1]:[Min_aerobic_2]]))</f>
        <v>0</v>
      </c>
    </row>
    <row r="3275" spans="1:18" x14ac:dyDescent="0.35">
      <c r="A3275" s="4" t="s">
        <v>9644</v>
      </c>
      <c r="B3275" s="4" t="s">
        <v>9645</v>
      </c>
      <c r="C3275" s="4" t="s">
        <v>9646</v>
      </c>
      <c r="D3275" s="6">
        <v>1.41459108396561E-5</v>
      </c>
      <c r="E3275" s="6">
        <v>1.0452937764316699E-5</v>
      </c>
      <c r="F3275" s="6">
        <v>1.6547538795827001E-5</v>
      </c>
      <c r="G3275" s="6">
        <v>1.65288926572156E-5</v>
      </c>
      <c r="H3275" s="6">
        <v>8.3308126109107202E-6</v>
      </c>
      <c r="I3275" s="6">
        <v>8.2117252405995407E-6</v>
      </c>
      <c r="J3275" s="6">
        <v>8.5082519407907706E-6</v>
      </c>
      <c r="K3275" s="6">
        <v>9.3424855538508797E-6</v>
      </c>
      <c r="L3275" s="6">
        <v>1.0791068707610099E-5</v>
      </c>
      <c r="M3275" s="6">
        <v>1.10799788320612E-5</v>
      </c>
      <c r="N3275" s="4" t="b">
        <f>_xlfn.XLOOKUP(Table2[[#This Row],[Protein]],Table3[name],Table3[subloc_assigned],"")&lt;&gt;""</f>
        <v>0</v>
      </c>
      <c r="O3275" s="6" t="str" cm="1">
        <f t="array" ref="O3275">IF(Table2[[#This Row],[modeled?]]," "&amp;_xlfn.TEXTJOIN(" ",FALSE,_xlfn._xlws.FILTER(Table3[subloc_assigned],Table3[name]=Table2[[#This Row],[Protein]],""))&amp;" ","")</f>
        <v/>
      </c>
      <c r="P3275" s="6" t="b">
        <f>OR(ISNUMBER(FIND(" m ",Table2[[#This Row],[loc?]])),ISNUMBER(FIND(" mm ",Table2[[#This Row],[loc?]])))</f>
        <v>0</v>
      </c>
      <c r="Q3275" s="6" t="b">
        <f>AND(OR(ISNUMBER(FIND(" m ",Table2[[#This Row],[loc?]])),ISNUMBER(FIND(" mm ",Table2[[#This Row],[loc?]]))),SUBSTITUTE(SUBSTITUTE(Table2[[#This Row],[loc?]]," m ","")," mm ","")="")</f>
        <v>0</v>
      </c>
      <c r="R3275" s="36" cm="1">
        <f t="array" ref="R3275">AVERAGE(IF(Table2[[#This Row],[Min_aerobic_1]:[Min_aerobic_2]]="NA",0,Table2[[#This Row],[Min_aerobic_1]:[Min_aerobic_2]]))</f>
        <v>1.2299424301986401E-5</v>
      </c>
    </row>
    <row r="3276" spans="1:18" x14ac:dyDescent="0.35">
      <c r="A3276" s="4" t="s">
        <v>9647</v>
      </c>
      <c r="B3276" s="4" t="s">
        <v>9648</v>
      </c>
      <c r="C3276" s="4" t="s">
        <v>9648</v>
      </c>
      <c r="D3276" s="6">
        <v>5.74799570441544E-7</v>
      </c>
      <c r="E3276" s="6">
        <v>5.2001357011744598E-7</v>
      </c>
      <c r="F3276" s="6">
        <v>6.3845627820457499E-7</v>
      </c>
      <c r="G3276" s="6">
        <v>6.5288843277082602E-7</v>
      </c>
      <c r="H3276" s="6">
        <v>9.1908132496197503E-7</v>
      </c>
      <c r="I3276" s="6">
        <v>7.1783137892273899E-7</v>
      </c>
      <c r="J3276" s="6">
        <v>8.5132412647181002E-7</v>
      </c>
      <c r="K3276" s="6">
        <v>1.0269413806197101E-6</v>
      </c>
      <c r="L3276" s="6">
        <v>1.0810792094009401E-6</v>
      </c>
      <c r="M3276" s="6">
        <v>9.7424223805839004E-7</v>
      </c>
      <c r="N3276" s="4" t="b">
        <f>_xlfn.XLOOKUP(Table2[[#This Row],[Protein]],Table3[name],Table3[subloc_assigned],"")&lt;&gt;""</f>
        <v>0</v>
      </c>
      <c r="O3276" s="6" t="str" cm="1">
        <f t="array" ref="O3276">IF(Table2[[#This Row],[modeled?]]," "&amp;_xlfn.TEXTJOIN(" ",FALSE,_xlfn._xlws.FILTER(Table3[subloc_assigned],Table3[name]=Table2[[#This Row],[Protein]],""))&amp;" ","")</f>
        <v/>
      </c>
      <c r="P3276" s="6" t="b">
        <f>OR(ISNUMBER(FIND(" m ",Table2[[#This Row],[loc?]])),ISNUMBER(FIND(" mm ",Table2[[#This Row],[loc?]])))</f>
        <v>0</v>
      </c>
      <c r="Q3276" s="6" t="b">
        <f>AND(OR(ISNUMBER(FIND(" m ",Table2[[#This Row],[loc?]])),ISNUMBER(FIND(" mm ",Table2[[#This Row],[loc?]]))),SUBSTITUTE(SUBSTITUTE(Table2[[#This Row],[loc?]]," m ","")," mm ","")="")</f>
        <v>0</v>
      </c>
      <c r="R3276" s="36" cm="1">
        <f t="array" ref="R3276">AVERAGE(IF(Table2[[#This Row],[Min_aerobic_1]:[Min_aerobic_2]]="NA",0,Table2[[#This Row],[Min_aerobic_1]:[Min_aerobic_2]]))</f>
        <v>5.4740657027949499E-7</v>
      </c>
    </row>
    <row r="3277" spans="1:18" x14ac:dyDescent="0.35">
      <c r="A3277" s="4" t="s">
        <v>9649</v>
      </c>
      <c r="B3277" s="4" t="s">
        <v>9650</v>
      </c>
      <c r="C3277" s="4" t="s">
        <v>9651</v>
      </c>
      <c r="D3277" s="6">
        <v>4.7990430783906701E-5</v>
      </c>
      <c r="E3277" s="6">
        <v>5.4561951348763502E-5</v>
      </c>
      <c r="F3277" s="6">
        <v>5.4248315163598703E-5</v>
      </c>
      <c r="G3277" s="6">
        <v>5.41362512322149E-5</v>
      </c>
      <c r="H3277" s="6">
        <v>3.3901215711299103E-5</v>
      </c>
      <c r="I3277" s="6">
        <v>3.4580692338293301E-5</v>
      </c>
      <c r="J3277" s="6">
        <v>3.6860581031758503E-5</v>
      </c>
      <c r="K3277" s="6">
        <v>4.1590794504658698E-5</v>
      </c>
      <c r="L3277" s="6">
        <v>4.2954306490379201E-5</v>
      </c>
      <c r="M3277" s="6">
        <v>4.2310383219544598E-5</v>
      </c>
      <c r="N3277" s="4" t="b">
        <f>_xlfn.XLOOKUP(Table2[[#This Row],[Protein]],Table3[name],Table3[subloc_assigned],"")&lt;&gt;""</f>
        <v>0</v>
      </c>
      <c r="O3277" s="6" t="str" cm="1">
        <f t="array" ref="O3277">IF(Table2[[#This Row],[modeled?]]," "&amp;_xlfn.TEXTJOIN(" ",FALSE,_xlfn._xlws.FILTER(Table3[subloc_assigned],Table3[name]=Table2[[#This Row],[Protein]],""))&amp;" ","")</f>
        <v/>
      </c>
      <c r="P3277" s="6" t="b">
        <f>OR(ISNUMBER(FIND(" m ",Table2[[#This Row],[loc?]])),ISNUMBER(FIND(" mm ",Table2[[#This Row],[loc?]])))</f>
        <v>0</v>
      </c>
      <c r="Q3277" s="6" t="b">
        <f>AND(OR(ISNUMBER(FIND(" m ",Table2[[#This Row],[loc?]])),ISNUMBER(FIND(" mm ",Table2[[#This Row],[loc?]]))),SUBSTITUTE(SUBSTITUTE(Table2[[#This Row],[loc?]]," m ","")," mm ","")="")</f>
        <v>0</v>
      </c>
      <c r="R3277" s="36" cm="1">
        <f t="array" ref="R3277">AVERAGE(IF(Table2[[#This Row],[Min_aerobic_1]:[Min_aerobic_2]]="NA",0,Table2[[#This Row],[Min_aerobic_1]:[Min_aerobic_2]]))</f>
        <v>5.1276191066335105E-5</v>
      </c>
    </row>
    <row r="3278" spans="1:18" x14ac:dyDescent="0.35">
      <c r="A3278" s="4" t="s">
        <v>9652</v>
      </c>
      <c r="B3278" s="4" t="s">
        <v>9653</v>
      </c>
      <c r="C3278" s="4" t="s">
        <v>9654</v>
      </c>
      <c r="D3278" s="6">
        <v>8.9850938345643701E-5</v>
      </c>
      <c r="E3278" s="6">
        <v>7.1413363104042197E-5</v>
      </c>
      <c r="F3278" s="6">
        <v>8.1688756858028596E-5</v>
      </c>
      <c r="G3278" s="6">
        <v>8.1712120730796094E-5</v>
      </c>
      <c r="H3278" s="6">
        <v>6.2858351835809199E-5</v>
      </c>
      <c r="I3278" s="6">
        <v>6.19481008905079E-5</v>
      </c>
      <c r="J3278" s="6">
        <v>6.5355415107053101E-5</v>
      </c>
      <c r="K3278" s="6">
        <v>4.9991154997829597E-5</v>
      </c>
      <c r="L3278" s="6">
        <v>5.4465332634951099E-5</v>
      </c>
      <c r="M3278" s="6">
        <v>5.5295730059058202E-5</v>
      </c>
      <c r="N3278" s="4" t="b">
        <f>_xlfn.XLOOKUP(Table2[[#This Row],[Protein]],Table3[name],Table3[subloc_assigned],"")&lt;&gt;""</f>
        <v>0</v>
      </c>
      <c r="O3278" s="6" t="str" cm="1">
        <f t="array" ref="O3278">IF(Table2[[#This Row],[modeled?]]," "&amp;_xlfn.TEXTJOIN(" ",FALSE,_xlfn._xlws.FILTER(Table3[subloc_assigned],Table3[name]=Table2[[#This Row],[Protein]],""))&amp;" ","")</f>
        <v/>
      </c>
      <c r="P3278" s="6" t="b">
        <f>OR(ISNUMBER(FIND(" m ",Table2[[#This Row],[loc?]])),ISNUMBER(FIND(" mm ",Table2[[#This Row],[loc?]])))</f>
        <v>0</v>
      </c>
      <c r="Q3278" s="6" t="b">
        <f>AND(OR(ISNUMBER(FIND(" m ",Table2[[#This Row],[loc?]])),ISNUMBER(FIND(" mm ",Table2[[#This Row],[loc?]]))),SUBSTITUTE(SUBSTITUTE(Table2[[#This Row],[loc?]]," m ","")," mm ","")="")</f>
        <v>0</v>
      </c>
      <c r="R3278" s="36" cm="1">
        <f t="array" ref="R3278">AVERAGE(IF(Table2[[#This Row],[Min_aerobic_1]:[Min_aerobic_2]]="NA",0,Table2[[#This Row],[Min_aerobic_1]:[Min_aerobic_2]]))</f>
        <v>8.0632150724842949E-5</v>
      </c>
    </row>
    <row r="3279" spans="1:18" x14ac:dyDescent="0.35">
      <c r="A3279" s="4" t="s">
        <v>9655</v>
      </c>
      <c r="B3279" s="4" t="s">
        <v>9656</v>
      </c>
      <c r="C3279" s="4" t="s">
        <v>9657</v>
      </c>
      <c r="D3279" s="4">
        <v>1.2694662671798701E-4</v>
      </c>
      <c r="E3279" s="4">
        <v>1.1678039467656501E-4</v>
      </c>
      <c r="F3279" s="4">
        <v>1.15439220599301E-4</v>
      </c>
      <c r="G3279" s="4">
        <v>1.16640984814542E-4</v>
      </c>
      <c r="H3279" s="6">
        <v>8.7207127670701695E-5</v>
      </c>
      <c r="I3279" s="6">
        <v>7.9479008838954595E-5</v>
      </c>
      <c r="J3279" s="6">
        <v>8.5257963587063196E-5</v>
      </c>
      <c r="K3279" s="6">
        <v>6.9962206311221801E-5</v>
      </c>
      <c r="L3279" s="6">
        <v>7.7911311273857797E-5</v>
      </c>
      <c r="M3279" s="6">
        <v>7.4246829529911497E-5</v>
      </c>
      <c r="N3279" s="4" t="b">
        <f>_xlfn.XLOOKUP(Table2[[#This Row],[Protein]],Table3[name],Table3[subloc_assigned],"")&lt;&gt;""</f>
        <v>0</v>
      </c>
      <c r="O3279" s="6" t="str" cm="1">
        <f t="array" ref="O3279">IF(Table2[[#This Row],[modeled?]]," "&amp;_xlfn.TEXTJOIN(" ",FALSE,_xlfn._xlws.FILTER(Table3[subloc_assigned],Table3[name]=Table2[[#This Row],[Protein]],""))&amp;" ","")</f>
        <v/>
      </c>
      <c r="P3279" s="6" t="b">
        <f>OR(ISNUMBER(FIND(" m ",Table2[[#This Row],[loc?]])),ISNUMBER(FIND(" mm ",Table2[[#This Row],[loc?]])))</f>
        <v>0</v>
      </c>
      <c r="Q3279" s="6" t="b">
        <f>AND(OR(ISNUMBER(FIND(" m ",Table2[[#This Row],[loc?]])),ISNUMBER(FIND(" mm ",Table2[[#This Row],[loc?]]))),SUBSTITUTE(SUBSTITUTE(Table2[[#This Row],[loc?]]," m ","")," mm ","")="")</f>
        <v>0</v>
      </c>
      <c r="R3279" s="36" cm="1">
        <f t="array" ref="R3279">AVERAGE(IF(Table2[[#This Row],[Min_aerobic_1]:[Min_aerobic_2]]="NA",0,Table2[[#This Row],[Min_aerobic_1]:[Min_aerobic_2]]))</f>
        <v>1.2186351069727601E-4</v>
      </c>
    </row>
    <row r="3280" spans="1:18" x14ac:dyDescent="0.35">
      <c r="A3280" s="4" t="s">
        <v>9658</v>
      </c>
      <c r="B3280" s="4" t="s">
        <v>9659</v>
      </c>
      <c r="C3280" s="4" t="s">
        <v>9660</v>
      </c>
      <c r="D3280" s="6">
        <v>2.84677590841682E-5</v>
      </c>
      <c r="E3280" s="6">
        <v>2.1482215491143699E-5</v>
      </c>
      <c r="F3280" s="6">
        <v>3.4317000247237998E-5</v>
      </c>
      <c r="G3280" s="6">
        <v>3.3579419615366601E-5</v>
      </c>
      <c r="H3280" s="6">
        <v>4.1451189157451502E-5</v>
      </c>
      <c r="I3280" s="6">
        <v>3.9001101313983998E-5</v>
      </c>
      <c r="J3280" s="6">
        <v>4.0504884520606801E-5</v>
      </c>
      <c r="K3280" s="6">
        <v>5.06992783437428E-5</v>
      </c>
      <c r="L3280" s="6">
        <v>5.6445119527764503E-5</v>
      </c>
      <c r="M3280" s="6">
        <v>5.3158947252688399E-5</v>
      </c>
      <c r="N3280" s="4" t="b">
        <f>_xlfn.XLOOKUP(Table2[[#This Row],[Protein]],Table3[name],Table3[subloc_assigned],"")&lt;&gt;""</f>
        <v>0</v>
      </c>
      <c r="O3280" s="6" t="str" cm="1">
        <f t="array" ref="O3280">IF(Table2[[#This Row],[modeled?]]," "&amp;_xlfn.TEXTJOIN(" ",FALSE,_xlfn._xlws.FILTER(Table3[subloc_assigned],Table3[name]=Table2[[#This Row],[Protein]],""))&amp;" ","")</f>
        <v/>
      </c>
      <c r="P3280" s="6" t="b">
        <f>OR(ISNUMBER(FIND(" m ",Table2[[#This Row],[loc?]])),ISNUMBER(FIND(" mm ",Table2[[#This Row],[loc?]])))</f>
        <v>0</v>
      </c>
      <c r="Q3280" s="6" t="b">
        <f>AND(OR(ISNUMBER(FIND(" m ",Table2[[#This Row],[loc?]])),ISNUMBER(FIND(" mm ",Table2[[#This Row],[loc?]]))),SUBSTITUTE(SUBSTITUTE(Table2[[#This Row],[loc?]]," m ","")," mm ","")="")</f>
        <v>0</v>
      </c>
      <c r="R3280" s="36" cm="1">
        <f t="array" ref="R3280">AVERAGE(IF(Table2[[#This Row],[Min_aerobic_1]:[Min_aerobic_2]]="NA",0,Table2[[#This Row],[Min_aerobic_1]:[Min_aerobic_2]]))</f>
        <v>2.4974987287655948E-5</v>
      </c>
    </row>
    <row r="3281" spans="1:18" x14ac:dyDescent="0.35">
      <c r="A3281" s="4" t="s">
        <v>9661</v>
      </c>
      <c r="B3281" s="4" t="s">
        <v>9662</v>
      </c>
      <c r="C3281" s="4" t="s">
        <v>9663</v>
      </c>
      <c r="D3281" s="6">
        <v>2.5281050667766099E-5</v>
      </c>
      <c r="E3281" s="6">
        <v>2.13571689616771E-5</v>
      </c>
      <c r="F3281" s="6">
        <v>2.87901423844561E-5</v>
      </c>
      <c r="G3281" s="6">
        <v>2.7593881836193899E-5</v>
      </c>
      <c r="H3281" s="6">
        <v>2.80203005325685E-5</v>
      </c>
      <c r="I3281" s="6">
        <v>2.6313986659553501E-5</v>
      </c>
      <c r="J3281" s="6">
        <v>2.91165875483576E-5</v>
      </c>
      <c r="K3281" s="6">
        <v>2.3413984828746901E-5</v>
      </c>
      <c r="L3281" s="6">
        <v>2.8273949101113401E-5</v>
      </c>
      <c r="M3281" s="6">
        <v>2.6438313726340201E-5</v>
      </c>
      <c r="N3281" s="4" t="b">
        <f>_xlfn.XLOOKUP(Table2[[#This Row],[Protein]],Table3[name],Table3[subloc_assigned],"")&lt;&gt;""</f>
        <v>0</v>
      </c>
      <c r="O3281" s="6" t="str" cm="1">
        <f t="array" ref="O3281">IF(Table2[[#This Row],[modeled?]]," "&amp;_xlfn.TEXTJOIN(" ",FALSE,_xlfn._xlws.FILTER(Table3[subloc_assigned],Table3[name]=Table2[[#This Row],[Protein]],""))&amp;" ","")</f>
        <v/>
      </c>
      <c r="P3281" s="6" t="b">
        <f>OR(ISNUMBER(FIND(" m ",Table2[[#This Row],[loc?]])),ISNUMBER(FIND(" mm ",Table2[[#This Row],[loc?]])))</f>
        <v>0</v>
      </c>
      <c r="Q3281" s="6" t="b">
        <f>AND(OR(ISNUMBER(FIND(" m ",Table2[[#This Row],[loc?]])),ISNUMBER(FIND(" mm ",Table2[[#This Row],[loc?]]))),SUBSTITUTE(SUBSTITUTE(Table2[[#This Row],[loc?]]," m ","")," mm ","")="")</f>
        <v>0</v>
      </c>
      <c r="R3281" s="36" cm="1">
        <f t="array" ref="R3281">AVERAGE(IF(Table2[[#This Row],[Min_aerobic_1]:[Min_aerobic_2]]="NA",0,Table2[[#This Row],[Min_aerobic_1]:[Min_aerobic_2]]))</f>
        <v>2.3319109814721598E-5</v>
      </c>
    </row>
    <row r="3282" spans="1:18" x14ac:dyDescent="0.35">
      <c r="A3282" s="4" t="s">
        <v>9664</v>
      </c>
      <c r="B3282" s="4" t="s">
        <v>9665</v>
      </c>
      <c r="C3282" s="4" t="s">
        <v>9666</v>
      </c>
      <c r="D3282" s="6">
        <v>3.2633375181592402E-6</v>
      </c>
      <c r="E3282" s="6">
        <v>2.5582869682483902E-6</v>
      </c>
      <c r="F3282" s="6">
        <v>3.3159375566078899E-6</v>
      </c>
      <c r="G3282" s="6">
        <v>3.3322182433382002E-6</v>
      </c>
      <c r="H3282" s="6">
        <v>2.1593210019090799E-6</v>
      </c>
      <c r="I3282" s="6">
        <v>2.06972751809244E-6</v>
      </c>
      <c r="J3282" s="6">
        <v>2.2709687095409799E-6</v>
      </c>
      <c r="K3282" s="6">
        <v>1.7074462231845001E-6</v>
      </c>
      <c r="L3282" s="6">
        <v>2.0571075919449299E-6</v>
      </c>
      <c r="M3282" s="6">
        <v>1.9840988199463601E-6</v>
      </c>
      <c r="N3282" s="4" t="b">
        <f>_xlfn.XLOOKUP(Table2[[#This Row],[Protein]],Table3[name],Table3[subloc_assigned],"")&lt;&gt;""</f>
        <v>0</v>
      </c>
      <c r="O3282" s="6" t="str" cm="1">
        <f t="array" ref="O3282">IF(Table2[[#This Row],[modeled?]]," "&amp;_xlfn.TEXTJOIN(" ",FALSE,_xlfn._xlws.FILTER(Table3[subloc_assigned],Table3[name]=Table2[[#This Row],[Protein]],""))&amp;" ","")</f>
        <v/>
      </c>
      <c r="P3282" s="6" t="b">
        <f>OR(ISNUMBER(FIND(" m ",Table2[[#This Row],[loc?]])),ISNUMBER(FIND(" mm ",Table2[[#This Row],[loc?]])))</f>
        <v>0</v>
      </c>
      <c r="Q3282" s="6" t="b">
        <f>AND(OR(ISNUMBER(FIND(" m ",Table2[[#This Row],[loc?]])),ISNUMBER(FIND(" mm ",Table2[[#This Row],[loc?]]))),SUBSTITUTE(SUBSTITUTE(Table2[[#This Row],[loc?]]," m ","")," mm ","")="")</f>
        <v>0</v>
      </c>
      <c r="R3282" s="36" cm="1">
        <f t="array" ref="R3282">AVERAGE(IF(Table2[[#This Row],[Min_aerobic_1]:[Min_aerobic_2]]="NA",0,Table2[[#This Row],[Min_aerobic_1]:[Min_aerobic_2]]))</f>
        <v>2.9108122432038154E-6</v>
      </c>
    </row>
    <row r="3283" spans="1:18" x14ac:dyDescent="0.35">
      <c r="A3283" s="4" t="s">
        <v>9667</v>
      </c>
      <c r="B3283" s="4" t="s">
        <v>9668</v>
      </c>
      <c r="C3283" s="4" t="s">
        <v>9668</v>
      </c>
      <c r="D3283" s="4" t="s">
        <v>19</v>
      </c>
      <c r="E3283" s="4" t="s">
        <v>19</v>
      </c>
      <c r="F3283" s="4" t="s">
        <v>19</v>
      </c>
      <c r="G3283" s="4" t="s">
        <v>19</v>
      </c>
      <c r="H3283" s="6">
        <v>6.9762025375681397E-7</v>
      </c>
      <c r="I3283" s="6">
        <v>6.8284406660949804E-7</v>
      </c>
      <c r="J3283" s="6">
        <v>7.0671919114068804E-7</v>
      </c>
      <c r="K3283" s="6">
        <v>7.1911480262391202E-7</v>
      </c>
      <c r="L3283" s="6">
        <v>8.4108756421293305E-7</v>
      </c>
      <c r="M3283" s="6">
        <v>7.50453746076839E-7</v>
      </c>
      <c r="N3283" s="4" t="b">
        <f>_xlfn.XLOOKUP(Table2[[#This Row],[Protein]],Table3[name],Table3[subloc_assigned],"")&lt;&gt;""</f>
        <v>0</v>
      </c>
      <c r="O3283" s="6" t="str" cm="1">
        <f t="array" ref="O3283">IF(Table2[[#This Row],[modeled?]]," "&amp;_xlfn.TEXTJOIN(" ",FALSE,_xlfn._xlws.FILTER(Table3[subloc_assigned],Table3[name]=Table2[[#This Row],[Protein]],""))&amp;" ","")</f>
        <v/>
      </c>
      <c r="P3283" s="6" t="b">
        <f>OR(ISNUMBER(FIND(" m ",Table2[[#This Row],[loc?]])),ISNUMBER(FIND(" mm ",Table2[[#This Row],[loc?]])))</f>
        <v>0</v>
      </c>
      <c r="Q3283" s="6" t="b">
        <f>AND(OR(ISNUMBER(FIND(" m ",Table2[[#This Row],[loc?]])),ISNUMBER(FIND(" mm ",Table2[[#This Row],[loc?]]))),SUBSTITUTE(SUBSTITUTE(Table2[[#This Row],[loc?]]," m ","")," mm ","")="")</f>
        <v>0</v>
      </c>
      <c r="R3283" s="36" cm="1">
        <f t="array" ref="R3283">AVERAGE(IF(Table2[[#This Row],[Min_aerobic_1]:[Min_aerobic_2]]="NA",0,Table2[[#This Row],[Min_aerobic_1]:[Min_aerobic_2]]))</f>
        <v>0</v>
      </c>
    </row>
    <row r="3284" spans="1:18" x14ac:dyDescent="0.35">
      <c r="A3284" s="4" t="s">
        <v>9669</v>
      </c>
      <c r="B3284" s="4" t="s">
        <v>9670</v>
      </c>
      <c r="C3284" s="4" t="s">
        <v>9671</v>
      </c>
      <c r="D3284" s="6">
        <v>3.5969682713911399E-5</v>
      </c>
      <c r="E3284" s="6">
        <v>4.01388616417857E-5</v>
      </c>
      <c r="F3284" s="6">
        <v>4.04536060916463E-5</v>
      </c>
      <c r="G3284" s="6">
        <v>4.0797539106940597E-5</v>
      </c>
      <c r="H3284" s="6">
        <v>4.6664752836698003E-5</v>
      </c>
      <c r="I3284" s="6">
        <v>4.78090742599872E-5</v>
      </c>
      <c r="J3284" s="6">
        <v>5.0285958198464601E-5</v>
      </c>
      <c r="K3284" s="6">
        <v>6.4694052113997594E-5</v>
      </c>
      <c r="L3284" s="6">
        <v>6.6082523653453399E-5</v>
      </c>
      <c r="M3284" s="6">
        <v>6.5492383297392201E-5</v>
      </c>
      <c r="N3284" s="4" t="b">
        <f>_xlfn.XLOOKUP(Table2[[#This Row],[Protein]],Table3[name],Table3[subloc_assigned],"")&lt;&gt;""</f>
        <v>0</v>
      </c>
      <c r="O3284" s="6" t="str" cm="1">
        <f t="array" ref="O3284">IF(Table2[[#This Row],[modeled?]]," "&amp;_xlfn.TEXTJOIN(" ",FALSE,_xlfn._xlws.FILTER(Table3[subloc_assigned],Table3[name]=Table2[[#This Row],[Protein]],""))&amp;" ","")</f>
        <v/>
      </c>
      <c r="P3284" s="6" t="b">
        <f>OR(ISNUMBER(FIND(" m ",Table2[[#This Row],[loc?]])),ISNUMBER(FIND(" mm ",Table2[[#This Row],[loc?]])))</f>
        <v>0</v>
      </c>
      <c r="Q3284" s="6" t="b">
        <f>AND(OR(ISNUMBER(FIND(" m ",Table2[[#This Row],[loc?]])),ISNUMBER(FIND(" mm ",Table2[[#This Row],[loc?]]))),SUBSTITUTE(SUBSTITUTE(Table2[[#This Row],[loc?]]," m ","")," mm ","")="")</f>
        <v>0</v>
      </c>
      <c r="R3284" s="36" cm="1">
        <f t="array" ref="R3284">AVERAGE(IF(Table2[[#This Row],[Min_aerobic_1]:[Min_aerobic_2]]="NA",0,Table2[[#This Row],[Min_aerobic_1]:[Min_aerobic_2]]))</f>
        <v>3.8054272177848549E-5</v>
      </c>
    </row>
    <row r="3285" spans="1:18" x14ac:dyDescent="0.35">
      <c r="A3285" s="4" t="s">
        <v>9672</v>
      </c>
      <c r="B3285" s="4" t="s">
        <v>9673</v>
      </c>
      <c r="C3285" s="4" t="s">
        <v>9674</v>
      </c>
      <c r="D3285" s="6">
        <v>1.1505242740922499E-6</v>
      </c>
      <c r="E3285" s="6">
        <v>8.9484069232714997E-7</v>
      </c>
      <c r="F3285" s="6">
        <v>1.15844107608297E-6</v>
      </c>
      <c r="G3285" s="6">
        <v>1.1502676512475499E-6</v>
      </c>
      <c r="H3285" s="6">
        <v>9.5595234403536591E-7</v>
      </c>
      <c r="I3285" s="6">
        <v>1.09634835155234E-6</v>
      </c>
      <c r="J3285" s="6">
        <v>9.6377092906946993E-7</v>
      </c>
      <c r="K3285" s="6">
        <v>1.0526020318735899E-6</v>
      </c>
      <c r="L3285" s="6">
        <v>1.1464504401446101E-6</v>
      </c>
      <c r="M3285" s="6">
        <v>1.06483761065441E-6</v>
      </c>
      <c r="N3285" s="4" t="b">
        <f>_xlfn.XLOOKUP(Table2[[#This Row],[Protein]],Table3[name],Table3[subloc_assigned],"")&lt;&gt;""</f>
        <v>0</v>
      </c>
      <c r="O3285" s="6" t="str" cm="1">
        <f t="array" ref="O3285">IF(Table2[[#This Row],[modeled?]]," "&amp;_xlfn.TEXTJOIN(" ",FALSE,_xlfn._xlws.FILTER(Table3[subloc_assigned],Table3[name]=Table2[[#This Row],[Protein]],""))&amp;" ","")</f>
        <v/>
      </c>
      <c r="P3285" s="6" t="b">
        <f>OR(ISNUMBER(FIND(" m ",Table2[[#This Row],[loc?]])),ISNUMBER(FIND(" mm ",Table2[[#This Row],[loc?]])))</f>
        <v>0</v>
      </c>
      <c r="Q3285" s="6" t="b">
        <f>AND(OR(ISNUMBER(FIND(" m ",Table2[[#This Row],[loc?]])),ISNUMBER(FIND(" mm ",Table2[[#This Row],[loc?]]))),SUBSTITUTE(SUBSTITUTE(Table2[[#This Row],[loc?]]," m ","")," mm ","")="")</f>
        <v>0</v>
      </c>
      <c r="R3285" s="36" cm="1">
        <f t="array" ref="R3285">AVERAGE(IF(Table2[[#This Row],[Min_aerobic_1]:[Min_aerobic_2]]="NA",0,Table2[[#This Row],[Min_aerobic_1]:[Min_aerobic_2]]))</f>
        <v>1.0226824832097E-6</v>
      </c>
    </row>
    <row r="3286" spans="1:18" x14ac:dyDescent="0.35">
      <c r="A3286" s="4" t="s">
        <v>9675</v>
      </c>
      <c r="B3286" s="4" t="s">
        <v>9676</v>
      </c>
      <c r="C3286" s="4" t="s">
        <v>9677</v>
      </c>
      <c r="D3286" s="6">
        <v>1.7716711098302799E-6</v>
      </c>
      <c r="E3286" s="6">
        <v>1.52827338230677E-6</v>
      </c>
      <c r="F3286" s="6">
        <v>1.85326228690901E-6</v>
      </c>
      <c r="G3286" s="6">
        <v>1.7683233768610001E-6</v>
      </c>
      <c r="H3286" s="6">
        <v>2.0334477017342802E-6</v>
      </c>
      <c r="I3286" s="6">
        <v>2.0396572212802001E-6</v>
      </c>
      <c r="J3286" s="6">
        <v>2.1235966897766501E-6</v>
      </c>
      <c r="K3286" s="6">
        <v>2.2434231748722999E-6</v>
      </c>
      <c r="L3286" s="6">
        <v>2.29046075010351E-6</v>
      </c>
      <c r="M3286" s="6">
        <v>2.2487012827179701E-6</v>
      </c>
      <c r="N3286" s="4" t="b">
        <f>_xlfn.XLOOKUP(Table2[[#This Row],[Protein]],Table3[name],Table3[subloc_assigned],"")&lt;&gt;""</f>
        <v>0</v>
      </c>
      <c r="O3286" s="6" t="str" cm="1">
        <f t="array" ref="O3286">IF(Table2[[#This Row],[modeled?]]," "&amp;_xlfn.TEXTJOIN(" ",FALSE,_xlfn._xlws.FILTER(Table3[subloc_assigned],Table3[name]=Table2[[#This Row],[Protein]],""))&amp;" ","")</f>
        <v/>
      </c>
      <c r="P3286" s="6" t="b">
        <f>OR(ISNUMBER(FIND(" m ",Table2[[#This Row],[loc?]])),ISNUMBER(FIND(" mm ",Table2[[#This Row],[loc?]])))</f>
        <v>0</v>
      </c>
      <c r="Q3286" s="6" t="b">
        <f>AND(OR(ISNUMBER(FIND(" m ",Table2[[#This Row],[loc?]])),ISNUMBER(FIND(" mm ",Table2[[#This Row],[loc?]]))),SUBSTITUTE(SUBSTITUTE(Table2[[#This Row],[loc?]]," m ","")," mm ","")="")</f>
        <v>0</v>
      </c>
      <c r="R3286" s="36" cm="1">
        <f t="array" ref="R3286">AVERAGE(IF(Table2[[#This Row],[Min_aerobic_1]:[Min_aerobic_2]]="NA",0,Table2[[#This Row],[Min_aerobic_1]:[Min_aerobic_2]]))</f>
        <v>1.649972246068525E-6</v>
      </c>
    </row>
    <row r="3287" spans="1:18" x14ac:dyDescent="0.35">
      <c r="A3287" s="4" t="s">
        <v>9678</v>
      </c>
      <c r="B3287" s="4" t="s">
        <v>9679</v>
      </c>
      <c r="C3287" s="4" t="s">
        <v>9680</v>
      </c>
      <c r="D3287" s="6">
        <v>9.1233059679940106E-5</v>
      </c>
      <c r="E3287" s="4">
        <v>1.0018562488328701E-4</v>
      </c>
      <c r="F3287" s="4">
        <v>1.08640830574486E-4</v>
      </c>
      <c r="G3287" s="4">
        <v>1.18650733995056E-4</v>
      </c>
      <c r="H3287" s="6">
        <v>7.4892548788064105E-5</v>
      </c>
      <c r="I3287" s="6">
        <v>7.6119577647257102E-5</v>
      </c>
      <c r="J3287" s="6">
        <v>7.4339842404193502E-5</v>
      </c>
      <c r="K3287" s="6">
        <v>7.9638940878248399E-5</v>
      </c>
      <c r="L3287" s="6">
        <v>8.2766319130043897E-5</v>
      </c>
      <c r="M3287" s="6">
        <v>8.3341037662710204E-5</v>
      </c>
      <c r="N3287" s="4" t="b">
        <f>_xlfn.XLOOKUP(Table2[[#This Row],[Protein]],Table3[name],Table3[subloc_assigned],"")&lt;&gt;""</f>
        <v>1</v>
      </c>
      <c r="O3287" s="6" t="str" cm="1">
        <f t="array" ref="O3287">IF(Table2[[#This Row],[modeled?]]," "&amp;_xlfn.TEXTJOIN(" ",FALSE,_xlfn._xlws.FILTER(Table3[subloc_assigned],Table3[name]=Table2[[#This Row],[Protein]],""))&amp;" ","")</f>
        <v xml:space="preserve"> c </v>
      </c>
      <c r="P3287" s="6" t="b">
        <f>OR(ISNUMBER(FIND(" m ",Table2[[#This Row],[loc?]])),ISNUMBER(FIND(" mm ",Table2[[#This Row],[loc?]])))</f>
        <v>0</v>
      </c>
      <c r="Q3287" s="6" t="b">
        <f>AND(OR(ISNUMBER(FIND(" m ",Table2[[#This Row],[loc?]])),ISNUMBER(FIND(" mm ",Table2[[#This Row],[loc?]]))),SUBSTITUTE(SUBSTITUTE(Table2[[#This Row],[loc?]]," m ","")," mm ","")="")</f>
        <v>0</v>
      </c>
      <c r="R3287" s="36" cm="1">
        <f t="array" ref="R3287">AVERAGE(IF(Table2[[#This Row],[Min_aerobic_1]:[Min_aerobic_2]]="NA",0,Table2[[#This Row],[Min_aerobic_1]:[Min_aerobic_2]]))</f>
        <v>9.5709342281613563E-5</v>
      </c>
    </row>
    <row r="3288" spans="1:18" x14ac:dyDescent="0.35">
      <c r="A3288" s="4" t="s">
        <v>9681</v>
      </c>
      <c r="B3288" s="4" t="s">
        <v>9682</v>
      </c>
      <c r="C3288" s="4" t="s">
        <v>9683</v>
      </c>
      <c r="D3288" s="6">
        <v>8.1310909932528196E-6</v>
      </c>
      <c r="E3288" s="6">
        <v>6.2098475540967004E-6</v>
      </c>
      <c r="F3288" s="6">
        <v>9.0825073150712103E-6</v>
      </c>
      <c r="G3288" s="6">
        <v>8.7138856663964292E-6</v>
      </c>
      <c r="H3288" s="6">
        <v>1.3628264342118501E-5</v>
      </c>
      <c r="I3288" s="6">
        <v>1.2001671128272199E-5</v>
      </c>
      <c r="J3288" s="6">
        <v>1.42048946103281E-5</v>
      </c>
      <c r="K3288" s="6">
        <v>1.18535763831994E-5</v>
      </c>
      <c r="L3288" s="6">
        <v>1.3007887965212099E-5</v>
      </c>
      <c r="M3288" s="6">
        <v>1.31998357935905E-5</v>
      </c>
      <c r="N3288" s="4" t="b">
        <f>_xlfn.XLOOKUP(Table2[[#This Row],[Protein]],Table3[name],Table3[subloc_assigned],"")&lt;&gt;""</f>
        <v>0</v>
      </c>
      <c r="O3288" s="6" t="str" cm="1">
        <f t="array" ref="O3288">IF(Table2[[#This Row],[modeled?]]," "&amp;_xlfn.TEXTJOIN(" ",FALSE,_xlfn._xlws.FILTER(Table3[subloc_assigned],Table3[name]=Table2[[#This Row],[Protein]],""))&amp;" ","")</f>
        <v/>
      </c>
      <c r="P3288" s="6" t="b">
        <f>OR(ISNUMBER(FIND(" m ",Table2[[#This Row],[loc?]])),ISNUMBER(FIND(" mm ",Table2[[#This Row],[loc?]])))</f>
        <v>0</v>
      </c>
      <c r="Q3288" s="6" t="b">
        <f>AND(OR(ISNUMBER(FIND(" m ",Table2[[#This Row],[loc?]])),ISNUMBER(FIND(" mm ",Table2[[#This Row],[loc?]]))),SUBSTITUTE(SUBSTITUTE(Table2[[#This Row],[loc?]]," m ","")," mm ","")="")</f>
        <v>0</v>
      </c>
      <c r="R3288" s="36" cm="1">
        <f t="array" ref="R3288">AVERAGE(IF(Table2[[#This Row],[Min_aerobic_1]:[Min_aerobic_2]]="NA",0,Table2[[#This Row],[Min_aerobic_1]:[Min_aerobic_2]]))</f>
        <v>7.17046927367476E-6</v>
      </c>
    </row>
    <row r="3289" spans="1:18" x14ac:dyDescent="0.35">
      <c r="A3289" s="4" t="s">
        <v>9684</v>
      </c>
      <c r="B3289" s="4" t="s">
        <v>9685</v>
      </c>
      <c r="C3289" s="4" t="s">
        <v>9686</v>
      </c>
      <c r="D3289" s="6">
        <v>6.5025160449770603E-6</v>
      </c>
      <c r="E3289" s="6">
        <v>5.8854696498597098E-6</v>
      </c>
      <c r="F3289" s="6">
        <v>8.8625220617382703E-6</v>
      </c>
      <c r="G3289" s="6">
        <v>9.3399705986761599E-6</v>
      </c>
      <c r="H3289" s="6">
        <v>6.9408344219275696E-6</v>
      </c>
      <c r="I3289" s="6">
        <v>6.4109269653069997E-6</v>
      </c>
      <c r="J3289" s="6">
        <v>6.9120989725424496E-6</v>
      </c>
      <c r="K3289" s="6">
        <v>6.5949554643408297E-6</v>
      </c>
      <c r="L3289" s="6">
        <v>6.9796328530016404E-6</v>
      </c>
      <c r="M3289" s="6">
        <v>7.2497909042173602E-6</v>
      </c>
      <c r="N3289" s="4" t="b">
        <f>_xlfn.XLOOKUP(Table2[[#This Row],[Protein]],Table3[name],Table3[subloc_assigned],"")&lt;&gt;""</f>
        <v>1</v>
      </c>
      <c r="O3289" s="6" t="str" cm="1">
        <f t="array" ref="O3289">IF(Table2[[#This Row],[modeled?]]," "&amp;_xlfn.TEXTJOIN(" ",FALSE,_xlfn._xlws.FILTER(Table3[subloc_assigned],Table3[name]=Table2[[#This Row],[Protein]],""))&amp;" ","")</f>
        <v xml:space="preserve"> c </v>
      </c>
      <c r="P3289" s="6" t="b">
        <f>OR(ISNUMBER(FIND(" m ",Table2[[#This Row],[loc?]])),ISNUMBER(FIND(" mm ",Table2[[#This Row],[loc?]])))</f>
        <v>0</v>
      </c>
      <c r="Q3289" s="6" t="b">
        <f>AND(OR(ISNUMBER(FIND(" m ",Table2[[#This Row],[loc?]])),ISNUMBER(FIND(" mm ",Table2[[#This Row],[loc?]]))),SUBSTITUTE(SUBSTITUTE(Table2[[#This Row],[loc?]]," m ","")," mm ","")="")</f>
        <v>0</v>
      </c>
      <c r="R3289" s="36" cm="1">
        <f t="array" ref="R3289">AVERAGE(IF(Table2[[#This Row],[Min_aerobic_1]:[Min_aerobic_2]]="NA",0,Table2[[#This Row],[Min_aerobic_1]:[Min_aerobic_2]]))</f>
        <v>6.1939928474183846E-6</v>
      </c>
    </row>
    <row r="3290" spans="1:18" x14ac:dyDescent="0.35">
      <c r="A3290" s="4" t="s">
        <v>9687</v>
      </c>
      <c r="B3290" s="4" t="s">
        <v>9688</v>
      </c>
      <c r="C3290" s="4" t="s">
        <v>9688</v>
      </c>
      <c r="D3290" s="6">
        <v>5.11982148758465E-5</v>
      </c>
      <c r="E3290" s="6">
        <v>6.0725296323203699E-5</v>
      </c>
      <c r="F3290" s="6">
        <v>6.7562924994631198E-5</v>
      </c>
      <c r="G3290" s="6">
        <v>7.7043763547500496E-5</v>
      </c>
      <c r="H3290" s="6">
        <v>6.06394245699011E-5</v>
      </c>
      <c r="I3290" s="6">
        <v>6.3831044037443199E-5</v>
      </c>
      <c r="J3290" s="6">
        <v>6.5208741129678207E-5</v>
      </c>
      <c r="K3290" s="6">
        <v>8.2854412050354805E-5</v>
      </c>
      <c r="L3290" s="6">
        <v>9.0673952806711301E-5</v>
      </c>
      <c r="M3290" s="6">
        <v>9.0106022148362497E-5</v>
      </c>
      <c r="N3290" s="4" t="b">
        <f>_xlfn.XLOOKUP(Table2[[#This Row],[Protein]],Table3[name],Table3[subloc_assigned],"")&lt;&gt;""</f>
        <v>0</v>
      </c>
      <c r="O3290" s="6" t="str" cm="1">
        <f t="array" ref="O3290">IF(Table2[[#This Row],[modeled?]]," "&amp;_xlfn.TEXTJOIN(" ",FALSE,_xlfn._xlws.FILTER(Table3[subloc_assigned],Table3[name]=Table2[[#This Row],[Protein]],""))&amp;" ","")</f>
        <v/>
      </c>
      <c r="P3290" s="6" t="b">
        <f>OR(ISNUMBER(FIND(" m ",Table2[[#This Row],[loc?]])),ISNUMBER(FIND(" mm ",Table2[[#This Row],[loc?]])))</f>
        <v>0</v>
      </c>
      <c r="Q3290" s="6" t="b">
        <f>AND(OR(ISNUMBER(FIND(" m ",Table2[[#This Row],[loc?]])),ISNUMBER(FIND(" mm ",Table2[[#This Row],[loc?]]))),SUBSTITUTE(SUBSTITUTE(Table2[[#This Row],[loc?]]," m ","")," mm ","")="")</f>
        <v>0</v>
      </c>
      <c r="R3290" s="36" cm="1">
        <f t="array" ref="R3290">AVERAGE(IF(Table2[[#This Row],[Min_aerobic_1]:[Min_aerobic_2]]="NA",0,Table2[[#This Row],[Min_aerobic_1]:[Min_aerobic_2]]))</f>
        <v>5.5961755599525102E-5</v>
      </c>
    </row>
    <row r="3291" spans="1:18" x14ac:dyDescent="0.35">
      <c r="A3291" s="4" t="s">
        <v>9689</v>
      </c>
      <c r="B3291" s="4" t="s">
        <v>9690</v>
      </c>
      <c r="C3291" s="4" t="s">
        <v>9691</v>
      </c>
      <c r="D3291" s="4" t="s">
        <v>19</v>
      </c>
      <c r="E3291" s="4" t="s">
        <v>19</v>
      </c>
      <c r="F3291" s="4" t="s">
        <v>19</v>
      </c>
      <c r="G3291" s="4" t="s">
        <v>19</v>
      </c>
      <c r="H3291" s="6">
        <v>3.66562071567801E-6</v>
      </c>
      <c r="I3291" s="6">
        <v>3.7374000751069099E-6</v>
      </c>
      <c r="J3291" s="6">
        <v>3.79759455174503E-6</v>
      </c>
      <c r="K3291" s="6">
        <v>4.2001153591697803E-6</v>
      </c>
      <c r="L3291" s="6">
        <v>4.2883375791524297E-6</v>
      </c>
      <c r="M3291" s="6">
        <v>4.4354518775964797E-6</v>
      </c>
      <c r="N3291" s="4" t="b">
        <f>_xlfn.XLOOKUP(Table2[[#This Row],[Protein]],Table3[name],Table3[subloc_assigned],"")&lt;&gt;""</f>
        <v>1</v>
      </c>
      <c r="O3291" s="6" t="str" cm="1">
        <f t="array" ref="O3291">IF(Table2[[#This Row],[modeled?]]," "&amp;_xlfn.TEXTJOIN(" ",FALSE,_xlfn._xlws.FILTER(Table3[subloc_assigned],Table3[name]=Table2[[#This Row],[Protein]],""))&amp;" ","")</f>
        <v xml:space="preserve"> rm </v>
      </c>
      <c r="P3291" s="6" t="b">
        <f>OR(ISNUMBER(FIND(" m ",Table2[[#This Row],[loc?]])),ISNUMBER(FIND(" mm ",Table2[[#This Row],[loc?]])))</f>
        <v>0</v>
      </c>
      <c r="Q3291" s="6" t="b">
        <f>AND(OR(ISNUMBER(FIND(" m ",Table2[[#This Row],[loc?]])),ISNUMBER(FIND(" mm ",Table2[[#This Row],[loc?]]))),SUBSTITUTE(SUBSTITUTE(Table2[[#This Row],[loc?]]," m ","")," mm ","")="")</f>
        <v>0</v>
      </c>
      <c r="R3291" s="36" cm="1">
        <f t="array" ref="R3291">AVERAGE(IF(Table2[[#This Row],[Min_aerobic_1]:[Min_aerobic_2]]="NA",0,Table2[[#This Row],[Min_aerobic_1]:[Min_aerobic_2]]))</f>
        <v>0</v>
      </c>
    </row>
    <row r="3292" spans="1:18" x14ac:dyDescent="0.35">
      <c r="A3292" s="4" t="s">
        <v>9692</v>
      </c>
      <c r="B3292" s="4" t="s">
        <v>9693</v>
      </c>
      <c r="C3292" s="4" t="s">
        <v>9694</v>
      </c>
      <c r="D3292" s="6">
        <v>5.47003211766628E-6</v>
      </c>
      <c r="E3292" s="6">
        <v>4.4079612008727199E-6</v>
      </c>
      <c r="F3292" s="6">
        <v>5.6235913141590104E-6</v>
      </c>
      <c r="G3292" s="6">
        <v>5.5728722831489499E-6</v>
      </c>
      <c r="H3292" s="6">
        <v>7.3590980875379802E-6</v>
      </c>
      <c r="I3292" s="6">
        <v>7.6267560578514398E-6</v>
      </c>
      <c r="J3292" s="6">
        <v>7.5699104253443902E-6</v>
      </c>
      <c r="K3292" s="6">
        <v>8.3176985710183603E-6</v>
      </c>
      <c r="L3292" s="6">
        <v>8.6617866194055404E-6</v>
      </c>
      <c r="M3292" s="6">
        <v>8.1602588404658506E-6</v>
      </c>
      <c r="N3292" s="4" t="b">
        <f>_xlfn.XLOOKUP(Table2[[#This Row],[Protein]],Table3[name],Table3[subloc_assigned],"")&lt;&gt;""</f>
        <v>0</v>
      </c>
      <c r="O3292" s="6" t="str" cm="1">
        <f t="array" ref="O3292">IF(Table2[[#This Row],[modeled?]]," "&amp;_xlfn.TEXTJOIN(" ",FALSE,_xlfn._xlws.FILTER(Table3[subloc_assigned],Table3[name]=Table2[[#This Row],[Protein]],""))&amp;" ","")</f>
        <v/>
      </c>
      <c r="P3292" s="6" t="b">
        <f>OR(ISNUMBER(FIND(" m ",Table2[[#This Row],[loc?]])),ISNUMBER(FIND(" mm ",Table2[[#This Row],[loc?]])))</f>
        <v>0</v>
      </c>
      <c r="Q3292" s="6" t="b">
        <f>AND(OR(ISNUMBER(FIND(" m ",Table2[[#This Row],[loc?]])),ISNUMBER(FIND(" mm ",Table2[[#This Row],[loc?]]))),SUBSTITUTE(SUBSTITUTE(Table2[[#This Row],[loc?]]," m ","")," mm ","")="")</f>
        <v>0</v>
      </c>
      <c r="R3292" s="36" cm="1">
        <f t="array" ref="R3292">AVERAGE(IF(Table2[[#This Row],[Min_aerobic_1]:[Min_aerobic_2]]="NA",0,Table2[[#This Row],[Min_aerobic_1]:[Min_aerobic_2]]))</f>
        <v>4.9389966592695E-6</v>
      </c>
    </row>
    <row r="3293" spans="1:18" x14ac:dyDescent="0.35">
      <c r="A3293" s="4" t="s">
        <v>9695</v>
      </c>
      <c r="B3293" s="4" t="s">
        <v>9696</v>
      </c>
      <c r="C3293" s="4" t="s">
        <v>9697</v>
      </c>
      <c r="D3293" s="6">
        <v>5.0302449434706697E-6</v>
      </c>
      <c r="E3293" s="6">
        <v>5.19874959693631E-6</v>
      </c>
      <c r="F3293" s="6">
        <v>5.8776025375135201E-6</v>
      </c>
      <c r="G3293" s="6">
        <v>6.2667435461904196E-6</v>
      </c>
      <c r="H3293" s="4" t="s">
        <v>19</v>
      </c>
      <c r="I3293" s="4" t="s">
        <v>19</v>
      </c>
      <c r="J3293" s="4" t="s">
        <v>19</v>
      </c>
      <c r="K3293" s="4" t="s">
        <v>19</v>
      </c>
      <c r="L3293" s="4" t="s">
        <v>19</v>
      </c>
      <c r="M3293" s="4" t="s">
        <v>19</v>
      </c>
      <c r="N3293" s="4" t="b">
        <f>_xlfn.XLOOKUP(Table2[[#This Row],[Protein]],Table3[name],Table3[subloc_assigned],"")&lt;&gt;""</f>
        <v>0</v>
      </c>
      <c r="O3293" s="6" t="str" cm="1">
        <f t="array" ref="O3293">IF(Table2[[#This Row],[modeled?]]," "&amp;_xlfn.TEXTJOIN(" ",FALSE,_xlfn._xlws.FILTER(Table3[subloc_assigned],Table3[name]=Table2[[#This Row],[Protein]],""))&amp;" ","")</f>
        <v/>
      </c>
      <c r="P3293" s="6" t="b">
        <f>OR(ISNUMBER(FIND(" m ",Table2[[#This Row],[loc?]])),ISNUMBER(FIND(" mm ",Table2[[#This Row],[loc?]])))</f>
        <v>0</v>
      </c>
      <c r="Q3293" s="6" t="b">
        <f>AND(OR(ISNUMBER(FIND(" m ",Table2[[#This Row],[loc?]])),ISNUMBER(FIND(" mm ",Table2[[#This Row],[loc?]]))),SUBSTITUTE(SUBSTITUTE(Table2[[#This Row],[loc?]]," m ","")," mm ","")="")</f>
        <v>0</v>
      </c>
      <c r="R3293" s="36" cm="1">
        <f t="array" ref="R3293">AVERAGE(IF(Table2[[#This Row],[Min_aerobic_1]:[Min_aerobic_2]]="NA",0,Table2[[#This Row],[Min_aerobic_1]:[Min_aerobic_2]]))</f>
        <v>5.1144972702034899E-6</v>
      </c>
    </row>
    <row r="3294" spans="1:18" x14ac:dyDescent="0.35">
      <c r="A3294" s="4" t="s">
        <v>9698</v>
      </c>
      <c r="B3294" s="4" t="s">
        <v>9699</v>
      </c>
      <c r="C3294" s="4" t="s">
        <v>9699</v>
      </c>
      <c r="D3294" s="4" t="s">
        <v>19</v>
      </c>
      <c r="E3294" s="4" t="s">
        <v>19</v>
      </c>
      <c r="F3294" s="4" t="s">
        <v>19</v>
      </c>
      <c r="G3294" s="4" t="s">
        <v>19</v>
      </c>
      <c r="H3294" s="6">
        <v>1.10161590765577E-7</v>
      </c>
      <c r="I3294" s="6">
        <v>1.1711201656678E-7</v>
      </c>
      <c r="J3294" s="6">
        <v>1.1259835872072899E-7</v>
      </c>
      <c r="K3294" s="6">
        <v>1.18134472407922E-7</v>
      </c>
      <c r="L3294" s="6">
        <v>1.18736511535005E-7</v>
      </c>
      <c r="M3294" s="6">
        <v>1.25306873950067E-7</v>
      </c>
      <c r="N3294" s="4" t="b">
        <f>_xlfn.XLOOKUP(Table2[[#This Row],[Protein]],Table3[name],Table3[subloc_assigned],"")&lt;&gt;""</f>
        <v>0</v>
      </c>
      <c r="O3294" s="6" t="str" cm="1">
        <f t="array" ref="O3294">IF(Table2[[#This Row],[modeled?]]," "&amp;_xlfn.TEXTJOIN(" ",FALSE,_xlfn._xlws.FILTER(Table3[subloc_assigned],Table3[name]=Table2[[#This Row],[Protein]],""))&amp;" ","")</f>
        <v/>
      </c>
      <c r="P3294" s="6" t="b">
        <f>OR(ISNUMBER(FIND(" m ",Table2[[#This Row],[loc?]])),ISNUMBER(FIND(" mm ",Table2[[#This Row],[loc?]])))</f>
        <v>0</v>
      </c>
      <c r="Q3294" s="6" t="b">
        <f>AND(OR(ISNUMBER(FIND(" m ",Table2[[#This Row],[loc?]])),ISNUMBER(FIND(" mm ",Table2[[#This Row],[loc?]]))),SUBSTITUTE(SUBSTITUTE(Table2[[#This Row],[loc?]]," m ","")," mm ","")="")</f>
        <v>0</v>
      </c>
      <c r="R3294" s="36" cm="1">
        <f t="array" ref="R3294">AVERAGE(IF(Table2[[#This Row],[Min_aerobic_1]:[Min_aerobic_2]]="NA",0,Table2[[#This Row],[Min_aerobic_1]:[Min_aerobic_2]]))</f>
        <v>0</v>
      </c>
    </row>
    <row r="3295" spans="1:18" x14ac:dyDescent="0.35">
      <c r="A3295" s="4" t="s">
        <v>9700</v>
      </c>
      <c r="B3295" s="4" t="s">
        <v>9701</v>
      </c>
      <c r="C3295" s="4" t="s">
        <v>9702</v>
      </c>
      <c r="D3295" s="6">
        <v>8.0984632892564998E-5</v>
      </c>
      <c r="E3295" s="6">
        <v>7.2977173206946699E-5</v>
      </c>
      <c r="F3295" s="6">
        <v>9.5349732057360299E-5</v>
      </c>
      <c r="G3295" s="6">
        <v>9.2303241879675198E-5</v>
      </c>
      <c r="H3295" s="6">
        <v>2.5692492823670599E-5</v>
      </c>
      <c r="I3295" s="6">
        <v>2.6063099437905498E-5</v>
      </c>
      <c r="J3295" s="6">
        <v>2.76499388434653E-5</v>
      </c>
      <c r="K3295" s="6">
        <v>3.3932849715261897E-5</v>
      </c>
      <c r="L3295" s="6">
        <v>3.4099775643001203E-5</v>
      </c>
      <c r="M3295" s="6">
        <v>3.5400762012688402E-5</v>
      </c>
      <c r="N3295" s="4" t="b">
        <f>_xlfn.XLOOKUP(Table2[[#This Row],[Protein]],Table3[name],Table3[subloc_assigned],"")&lt;&gt;""</f>
        <v>0</v>
      </c>
      <c r="O3295" s="6" t="str" cm="1">
        <f t="array" ref="O3295">IF(Table2[[#This Row],[modeled?]]," "&amp;_xlfn.TEXTJOIN(" ",FALSE,_xlfn._xlws.FILTER(Table3[subloc_assigned],Table3[name]=Table2[[#This Row],[Protein]],""))&amp;" ","")</f>
        <v/>
      </c>
      <c r="P3295" s="6" t="b">
        <f>OR(ISNUMBER(FIND(" m ",Table2[[#This Row],[loc?]])),ISNUMBER(FIND(" mm ",Table2[[#This Row],[loc?]])))</f>
        <v>0</v>
      </c>
      <c r="Q3295" s="6" t="b">
        <f>AND(OR(ISNUMBER(FIND(" m ",Table2[[#This Row],[loc?]])),ISNUMBER(FIND(" mm ",Table2[[#This Row],[loc?]]))),SUBSTITUTE(SUBSTITUTE(Table2[[#This Row],[loc?]]," m ","")," mm ","")="")</f>
        <v>0</v>
      </c>
      <c r="R3295" s="36" cm="1">
        <f t="array" ref="R3295">AVERAGE(IF(Table2[[#This Row],[Min_aerobic_1]:[Min_aerobic_2]]="NA",0,Table2[[#This Row],[Min_aerobic_1]:[Min_aerobic_2]]))</f>
        <v>7.6980903049755849E-5</v>
      </c>
    </row>
    <row r="3296" spans="1:18" x14ac:dyDescent="0.35">
      <c r="A3296" s="4" t="s">
        <v>9703</v>
      </c>
      <c r="B3296" s="4" t="s">
        <v>9704</v>
      </c>
      <c r="C3296" s="4" t="s">
        <v>9705</v>
      </c>
      <c r="D3296" s="6">
        <v>4.2509891015649199E-6</v>
      </c>
      <c r="E3296" s="6">
        <v>4.2330405522608198E-6</v>
      </c>
      <c r="F3296" s="6">
        <v>4.5941263458142104E-6</v>
      </c>
      <c r="G3296" s="6">
        <v>4.5925788960339901E-6</v>
      </c>
      <c r="H3296" s="6">
        <v>1.1177203710967699E-6</v>
      </c>
      <c r="I3296" s="6">
        <v>1.0670149286254901E-6</v>
      </c>
      <c r="J3296" s="6">
        <v>1.1227077015080399E-6</v>
      </c>
      <c r="K3296" s="6">
        <v>1.2476176062198599E-6</v>
      </c>
      <c r="L3296" s="6">
        <v>1.29660789206489E-6</v>
      </c>
      <c r="M3296" s="6">
        <v>1.27676683017891E-6</v>
      </c>
      <c r="N3296" s="4" t="b">
        <f>_xlfn.XLOOKUP(Table2[[#This Row],[Protein]],Table3[name],Table3[subloc_assigned],"")&lt;&gt;""</f>
        <v>0</v>
      </c>
      <c r="O3296" s="6" t="str" cm="1">
        <f t="array" ref="O3296">IF(Table2[[#This Row],[modeled?]]," "&amp;_xlfn.TEXTJOIN(" ",FALSE,_xlfn._xlws.FILTER(Table3[subloc_assigned],Table3[name]=Table2[[#This Row],[Protein]],""))&amp;" ","")</f>
        <v/>
      </c>
      <c r="P3296" s="6" t="b">
        <f>OR(ISNUMBER(FIND(" m ",Table2[[#This Row],[loc?]])),ISNUMBER(FIND(" mm ",Table2[[#This Row],[loc?]])))</f>
        <v>0</v>
      </c>
      <c r="Q3296" s="6" t="b">
        <f>AND(OR(ISNUMBER(FIND(" m ",Table2[[#This Row],[loc?]])),ISNUMBER(FIND(" mm ",Table2[[#This Row],[loc?]]))),SUBSTITUTE(SUBSTITUTE(Table2[[#This Row],[loc?]]," m ","")," mm ","")="")</f>
        <v>0</v>
      </c>
      <c r="R3296" s="36" cm="1">
        <f t="array" ref="R3296">AVERAGE(IF(Table2[[#This Row],[Min_aerobic_1]:[Min_aerobic_2]]="NA",0,Table2[[#This Row],[Min_aerobic_1]:[Min_aerobic_2]]))</f>
        <v>4.2420148269128698E-6</v>
      </c>
    </row>
    <row r="3297" spans="1:18" x14ac:dyDescent="0.35">
      <c r="A3297" s="4" t="s">
        <v>9706</v>
      </c>
      <c r="B3297" s="4" t="s">
        <v>9707</v>
      </c>
      <c r="C3297" s="4" t="s">
        <v>9708</v>
      </c>
      <c r="D3297" s="6">
        <v>8.4513556869120907E-6</v>
      </c>
      <c r="E3297" s="6">
        <v>9.5395548798814407E-6</v>
      </c>
      <c r="F3297" s="6">
        <v>1.1235970987794101E-5</v>
      </c>
      <c r="G3297" s="6">
        <v>1.2142441612272101E-5</v>
      </c>
      <c r="H3297" s="6">
        <v>5.8716052434626904E-6</v>
      </c>
      <c r="I3297" s="6">
        <v>6.1836961242489901E-6</v>
      </c>
      <c r="J3297" s="6">
        <v>7.3375204547925098E-6</v>
      </c>
      <c r="K3297" s="6">
        <v>8.7386413369547007E-6</v>
      </c>
      <c r="L3297" s="6">
        <v>8.4096839320836596E-6</v>
      </c>
      <c r="M3297" s="6">
        <v>8.4815415427082298E-6</v>
      </c>
      <c r="N3297" s="4" t="b">
        <f>_xlfn.XLOOKUP(Table2[[#This Row],[Protein]],Table3[name],Table3[subloc_assigned],"")&lt;&gt;""</f>
        <v>0</v>
      </c>
      <c r="O3297" s="6" t="str" cm="1">
        <f t="array" ref="O3297">IF(Table2[[#This Row],[modeled?]]," "&amp;_xlfn.TEXTJOIN(" ",FALSE,_xlfn._xlws.FILTER(Table3[subloc_assigned],Table3[name]=Table2[[#This Row],[Protein]],""))&amp;" ","")</f>
        <v/>
      </c>
      <c r="P3297" s="6" t="b">
        <f>OR(ISNUMBER(FIND(" m ",Table2[[#This Row],[loc?]])),ISNUMBER(FIND(" mm ",Table2[[#This Row],[loc?]])))</f>
        <v>0</v>
      </c>
      <c r="Q3297" s="6" t="b">
        <f>AND(OR(ISNUMBER(FIND(" m ",Table2[[#This Row],[loc?]])),ISNUMBER(FIND(" mm ",Table2[[#This Row],[loc?]]))),SUBSTITUTE(SUBSTITUTE(Table2[[#This Row],[loc?]]," m ","")," mm ","")="")</f>
        <v>0</v>
      </c>
      <c r="R3297" s="36" cm="1">
        <f t="array" ref="R3297">AVERAGE(IF(Table2[[#This Row],[Min_aerobic_1]:[Min_aerobic_2]]="NA",0,Table2[[#This Row],[Min_aerobic_1]:[Min_aerobic_2]]))</f>
        <v>8.9954552833967657E-6</v>
      </c>
    </row>
    <row r="3298" spans="1:18" x14ac:dyDescent="0.35">
      <c r="A3298" s="4" t="s">
        <v>9709</v>
      </c>
      <c r="B3298" s="4" t="s">
        <v>9710</v>
      </c>
      <c r="C3298" s="4" t="s">
        <v>9711</v>
      </c>
      <c r="D3298" s="6">
        <v>4.8381812255157099E-5</v>
      </c>
      <c r="E3298" s="6">
        <v>6.1462617415456301E-5</v>
      </c>
      <c r="F3298" s="6">
        <v>5.5306860184856797E-5</v>
      </c>
      <c r="G3298" s="6">
        <v>5.56269837108236E-5</v>
      </c>
      <c r="H3298" s="6">
        <v>6.7972453823895895E-5</v>
      </c>
      <c r="I3298" s="6">
        <v>6.6522892626340096E-5</v>
      </c>
      <c r="J3298" s="6">
        <v>6.9512453660849604E-5</v>
      </c>
      <c r="K3298" s="6">
        <v>5.5337147396430601E-5</v>
      </c>
      <c r="L3298" s="6">
        <v>7.1693126492277203E-5</v>
      </c>
      <c r="M3298" s="6">
        <v>6.4847621371258305E-5</v>
      </c>
      <c r="N3298" s="4" t="b">
        <f>_xlfn.XLOOKUP(Table2[[#This Row],[Protein]],Table3[name],Table3[subloc_assigned],"")&lt;&gt;""</f>
        <v>0</v>
      </c>
      <c r="O3298" s="6" t="str" cm="1">
        <f t="array" ref="O3298">IF(Table2[[#This Row],[modeled?]]," "&amp;_xlfn.TEXTJOIN(" ",FALSE,_xlfn._xlws.FILTER(Table3[subloc_assigned],Table3[name]=Table2[[#This Row],[Protein]],""))&amp;" ","")</f>
        <v/>
      </c>
      <c r="P3298" s="6" t="b">
        <f>OR(ISNUMBER(FIND(" m ",Table2[[#This Row],[loc?]])),ISNUMBER(FIND(" mm ",Table2[[#This Row],[loc?]])))</f>
        <v>0</v>
      </c>
      <c r="Q3298" s="6" t="b">
        <f>AND(OR(ISNUMBER(FIND(" m ",Table2[[#This Row],[loc?]])),ISNUMBER(FIND(" mm ",Table2[[#This Row],[loc?]]))),SUBSTITUTE(SUBSTITUTE(Table2[[#This Row],[loc?]]," m ","")," mm ","")="")</f>
        <v>0</v>
      </c>
      <c r="R3298" s="36" cm="1">
        <f t="array" ref="R3298">AVERAGE(IF(Table2[[#This Row],[Min_aerobic_1]:[Min_aerobic_2]]="NA",0,Table2[[#This Row],[Min_aerobic_1]:[Min_aerobic_2]]))</f>
        <v>5.4922214835306703E-5</v>
      </c>
    </row>
    <row r="3299" spans="1:18" x14ac:dyDescent="0.35">
      <c r="A3299" s="4" t="s">
        <v>9712</v>
      </c>
      <c r="B3299" s="4" t="s">
        <v>9713</v>
      </c>
      <c r="C3299" s="4" t="s">
        <v>9714</v>
      </c>
      <c r="D3299" s="4" t="s">
        <v>19</v>
      </c>
      <c r="E3299" s="4" t="s">
        <v>19</v>
      </c>
      <c r="F3299" s="4" t="s">
        <v>19</v>
      </c>
      <c r="G3299" s="4" t="s">
        <v>19</v>
      </c>
      <c r="H3299" s="6">
        <v>7.8122122374485096E-6</v>
      </c>
      <c r="I3299" s="6">
        <v>7.6173919384067904E-6</v>
      </c>
      <c r="J3299" s="6">
        <v>7.9551101426674603E-6</v>
      </c>
      <c r="K3299" s="6">
        <v>8.6578314464097906E-6</v>
      </c>
      <c r="L3299" s="6">
        <v>8.9663370052791993E-6</v>
      </c>
      <c r="M3299" s="6">
        <v>8.7641994060415102E-6</v>
      </c>
      <c r="N3299" s="4" t="b">
        <f>_xlfn.XLOOKUP(Table2[[#This Row],[Protein]],Table3[name],Table3[subloc_assigned],"")&lt;&gt;""</f>
        <v>1</v>
      </c>
      <c r="O3299" s="6" t="str" cm="1">
        <f t="array" ref="O3299">IF(Table2[[#This Row],[modeled?]]," "&amp;_xlfn.TEXTJOIN(" ",FALSE,_xlfn._xlws.FILTER(Table3[subloc_assigned],Table3[name]=Table2[[#This Row],[Protein]],""))&amp;" ","")</f>
        <v xml:space="preserve"> en </v>
      </c>
      <c r="P3299" s="6" t="b">
        <f>OR(ISNUMBER(FIND(" m ",Table2[[#This Row],[loc?]])),ISNUMBER(FIND(" mm ",Table2[[#This Row],[loc?]])))</f>
        <v>0</v>
      </c>
      <c r="Q3299" s="6" t="b">
        <f>AND(OR(ISNUMBER(FIND(" m ",Table2[[#This Row],[loc?]])),ISNUMBER(FIND(" mm ",Table2[[#This Row],[loc?]]))),SUBSTITUTE(SUBSTITUTE(Table2[[#This Row],[loc?]]," m ","")," mm ","")="")</f>
        <v>0</v>
      </c>
      <c r="R3299" s="36" cm="1">
        <f t="array" ref="R3299">AVERAGE(IF(Table2[[#This Row],[Min_aerobic_1]:[Min_aerobic_2]]="NA",0,Table2[[#This Row],[Min_aerobic_1]:[Min_aerobic_2]]))</f>
        <v>0</v>
      </c>
    </row>
    <row r="3300" spans="1:18" x14ac:dyDescent="0.35">
      <c r="A3300" s="4" t="s">
        <v>9715</v>
      </c>
      <c r="B3300" s="4" t="s">
        <v>9716</v>
      </c>
      <c r="C3300" s="4" t="s">
        <v>9717</v>
      </c>
      <c r="D3300" s="4" t="s">
        <v>19</v>
      </c>
      <c r="E3300" s="4" t="s">
        <v>19</v>
      </c>
      <c r="F3300" s="4" t="s">
        <v>19</v>
      </c>
      <c r="G3300" s="4" t="s">
        <v>19</v>
      </c>
      <c r="H3300" s="6">
        <v>1.31237814851446E-5</v>
      </c>
      <c r="I3300" s="6">
        <v>1.38365330965929E-5</v>
      </c>
      <c r="J3300" s="6">
        <v>1.29627241269653E-5</v>
      </c>
      <c r="K3300" s="6">
        <v>1.46685357924718E-5</v>
      </c>
      <c r="L3300" s="6">
        <v>1.6951988825842999E-5</v>
      </c>
      <c r="M3300" s="6">
        <v>1.5902313409086299E-5</v>
      </c>
      <c r="N3300" s="4" t="b">
        <f>_xlfn.XLOOKUP(Table2[[#This Row],[Protein]],Table3[name],Table3[subloc_assigned],"")&lt;&gt;""</f>
        <v>0</v>
      </c>
      <c r="O3300" s="6" t="str" cm="1">
        <f t="array" ref="O3300">IF(Table2[[#This Row],[modeled?]]," "&amp;_xlfn.TEXTJOIN(" ",FALSE,_xlfn._xlws.FILTER(Table3[subloc_assigned],Table3[name]=Table2[[#This Row],[Protein]],""))&amp;" ","")</f>
        <v/>
      </c>
      <c r="P3300" s="6" t="b">
        <f>OR(ISNUMBER(FIND(" m ",Table2[[#This Row],[loc?]])),ISNUMBER(FIND(" mm ",Table2[[#This Row],[loc?]])))</f>
        <v>0</v>
      </c>
      <c r="Q3300" s="6" t="b">
        <f>AND(OR(ISNUMBER(FIND(" m ",Table2[[#This Row],[loc?]])),ISNUMBER(FIND(" mm ",Table2[[#This Row],[loc?]]))),SUBSTITUTE(SUBSTITUTE(Table2[[#This Row],[loc?]]," m ","")," mm ","")="")</f>
        <v>0</v>
      </c>
      <c r="R3300" s="36" cm="1">
        <f t="array" ref="R3300">AVERAGE(IF(Table2[[#This Row],[Min_aerobic_1]:[Min_aerobic_2]]="NA",0,Table2[[#This Row],[Min_aerobic_1]:[Min_aerobic_2]]))</f>
        <v>0</v>
      </c>
    </row>
    <row r="3301" spans="1:18" x14ac:dyDescent="0.35">
      <c r="A3301" s="4" t="s">
        <v>9718</v>
      </c>
      <c r="B3301" s="4" t="s">
        <v>9719</v>
      </c>
      <c r="C3301" s="4" t="s">
        <v>9720</v>
      </c>
      <c r="D3301" s="6">
        <v>3.42499963547779E-6</v>
      </c>
      <c r="E3301" s="6">
        <v>3.94166634898137E-6</v>
      </c>
      <c r="F3301" s="6">
        <v>3.5606303366296798E-6</v>
      </c>
      <c r="G3301" s="6">
        <v>3.8615000448667899E-6</v>
      </c>
      <c r="H3301" s="6">
        <v>1.0485473838874999E-5</v>
      </c>
      <c r="I3301" s="6">
        <v>8.9145959421015E-6</v>
      </c>
      <c r="J3301" s="6">
        <v>1.06641085375164E-5</v>
      </c>
      <c r="K3301" s="6">
        <v>1.09447284484459E-5</v>
      </c>
      <c r="L3301" s="6">
        <v>1.1077438830474301E-5</v>
      </c>
      <c r="M3301" s="6">
        <v>1.0659379074781401E-5</v>
      </c>
      <c r="N3301" s="4" t="b">
        <f>_xlfn.XLOOKUP(Table2[[#This Row],[Protein]],Table3[name],Table3[subloc_assigned],"")&lt;&gt;""</f>
        <v>0</v>
      </c>
      <c r="O3301" s="6" t="str" cm="1">
        <f t="array" ref="O3301">IF(Table2[[#This Row],[modeled?]]," "&amp;_xlfn.TEXTJOIN(" ",FALSE,_xlfn._xlws.FILTER(Table3[subloc_assigned],Table3[name]=Table2[[#This Row],[Protein]],""))&amp;" ","")</f>
        <v/>
      </c>
      <c r="P3301" s="6" t="b">
        <f>OR(ISNUMBER(FIND(" m ",Table2[[#This Row],[loc?]])),ISNUMBER(FIND(" mm ",Table2[[#This Row],[loc?]])))</f>
        <v>0</v>
      </c>
      <c r="Q3301" s="6" t="b">
        <f>AND(OR(ISNUMBER(FIND(" m ",Table2[[#This Row],[loc?]])),ISNUMBER(FIND(" mm ",Table2[[#This Row],[loc?]]))),SUBSTITUTE(SUBSTITUTE(Table2[[#This Row],[loc?]]," m ","")," mm ","")="")</f>
        <v>0</v>
      </c>
      <c r="R3301" s="36" cm="1">
        <f t="array" ref="R3301">AVERAGE(IF(Table2[[#This Row],[Min_aerobic_1]:[Min_aerobic_2]]="NA",0,Table2[[#This Row],[Min_aerobic_1]:[Min_aerobic_2]]))</f>
        <v>3.68333299222958E-6</v>
      </c>
    </row>
    <row r="3302" spans="1:18" x14ac:dyDescent="0.35">
      <c r="A3302" s="4" t="s">
        <v>9721</v>
      </c>
      <c r="B3302" s="4" t="s">
        <v>9722</v>
      </c>
      <c r="C3302" s="4" t="s">
        <v>9723</v>
      </c>
      <c r="D3302" s="6">
        <v>9.0556306189273004E-6</v>
      </c>
      <c r="E3302" s="6">
        <v>9.81289257718975E-6</v>
      </c>
      <c r="F3302" s="6">
        <v>7.7466407777656497E-6</v>
      </c>
      <c r="G3302" s="6">
        <v>8.1094207854209196E-6</v>
      </c>
      <c r="H3302" s="6">
        <v>8.3512677613071894E-6</v>
      </c>
      <c r="I3302" s="6">
        <v>8.4010363718659205E-6</v>
      </c>
      <c r="J3302" s="6">
        <v>8.9627696368192396E-6</v>
      </c>
      <c r="K3302" s="6">
        <v>9.6198557441666296E-6</v>
      </c>
      <c r="L3302" s="6">
        <v>1.01067487524253E-5</v>
      </c>
      <c r="M3302" s="6">
        <v>9.5191759796286895E-6</v>
      </c>
      <c r="N3302" s="4" t="b">
        <f>_xlfn.XLOOKUP(Table2[[#This Row],[Protein]],Table3[name],Table3[subloc_assigned],"")&lt;&gt;""</f>
        <v>0</v>
      </c>
      <c r="O3302" s="6" t="str" cm="1">
        <f t="array" ref="O3302">IF(Table2[[#This Row],[modeled?]]," "&amp;_xlfn.TEXTJOIN(" ",FALSE,_xlfn._xlws.FILTER(Table3[subloc_assigned],Table3[name]=Table2[[#This Row],[Protein]],""))&amp;" ","")</f>
        <v/>
      </c>
      <c r="P3302" s="6" t="b">
        <f>OR(ISNUMBER(FIND(" m ",Table2[[#This Row],[loc?]])),ISNUMBER(FIND(" mm ",Table2[[#This Row],[loc?]])))</f>
        <v>0</v>
      </c>
      <c r="Q3302" s="6" t="b">
        <f>AND(OR(ISNUMBER(FIND(" m ",Table2[[#This Row],[loc?]])),ISNUMBER(FIND(" mm ",Table2[[#This Row],[loc?]]))),SUBSTITUTE(SUBSTITUTE(Table2[[#This Row],[loc?]]," m ","")," mm ","")="")</f>
        <v>0</v>
      </c>
      <c r="R3302" s="36" cm="1">
        <f t="array" ref="R3302">AVERAGE(IF(Table2[[#This Row],[Min_aerobic_1]:[Min_aerobic_2]]="NA",0,Table2[[#This Row],[Min_aerobic_1]:[Min_aerobic_2]]))</f>
        <v>9.4342615980585243E-6</v>
      </c>
    </row>
    <row r="3303" spans="1:18" x14ac:dyDescent="0.35">
      <c r="A3303" s="4" t="s">
        <v>9724</v>
      </c>
      <c r="B3303" s="4" t="s">
        <v>9725</v>
      </c>
      <c r="C3303" s="4" t="s">
        <v>9726</v>
      </c>
      <c r="D3303" s="6">
        <v>5.2212724472760997E-6</v>
      </c>
      <c r="E3303" s="6">
        <v>5.0491480380590404E-6</v>
      </c>
      <c r="F3303" s="6">
        <v>5.8383788354834503E-6</v>
      </c>
      <c r="G3303" s="6">
        <v>5.8440569448280198E-6</v>
      </c>
      <c r="H3303" s="6">
        <v>1.7829805729915799E-6</v>
      </c>
      <c r="I3303" s="6">
        <v>1.8353926030038301E-6</v>
      </c>
      <c r="J3303" s="6">
        <v>1.9080621347929902E-6</v>
      </c>
      <c r="K3303" s="6">
        <v>2.0265068357450598E-6</v>
      </c>
      <c r="L3303" s="6">
        <v>2.0936320116578002E-6</v>
      </c>
      <c r="M3303" s="6">
        <v>2.1017303031393001E-6</v>
      </c>
      <c r="N3303" s="4" t="b">
        <f>_xlfn.XLOOKUP(Table2[[#This Row],[Protein]],Table3[name],Table3[subloc_assigned],"")&lt;&gt;""</f>
        <v>0</v>
      </c>
      <c r="O3303" s="6" t="str" cm="1">
        <f t="array" ref="O3303">IF(Table2[[#This Row],[modeled?]]," "&amp;_xlfn.TEXTJOIN(" ",FALSE,_xlfn._xlws.FILTER(Table3[subloc_assigned],Table3[name]=Table2[[#This Row],[Protein]],""))&amp;" ","")</f>
        <v/>
      </c>
      <c r="P3303" s="6" t="b">
        <f>OR(ISNUMBER(FIND(" m ",Table2[[#This Row],[loc?]])),ISNUMBER(FIND(" mm ",Table2[[#This Row],[loc?]])))</f>
        <v>0</v>
      </c>
      <c r="Q3303" s="6" t="b">
        <f>AND(OR(ISNUMBER(FIND(" m ",Table2[[#This Row],[loc?]])),ISNUMBER(FIND(" mm ",Table2[[#This Row],[loc?]]))),SUBSTITUTE(SUBSTITUTE(Table2[[#This Row],[loc?]]," m ","")," mm ","")="")</f>
        <v>0</v>
      </c>
      <c r="R3303" s="36" cm="1">
        <f t="array" ref="R3303">AVERAGE(IF(Table2[[#This Row],[Min_aerobic_1]:[Min_aerobic_2]]="NA",0,Table2[[#This Row],[Min_aerobic_1]:[Min_aerobic_2]]))</f>
        <v>5.1352102426675705E-6</v>
      </c>
    </row>
    <row r="3304" spans="1:18" x14ac:dyDescent="0.35">
      <c r="A3304" s="4" t="s">
        <v>9727</v>
      </c>
      <c r="B3304" s="4" t="s">
        <v>9728</v>
      </c>
      <c r="C3304" s="4" t="s">
        <v>9729</v>
      </c>
      <c r="D3304" s="6">
        <v>5.4843581638932E-6</v>
      </c>
      <c r="E3304" s="6">
        <v>5.7807115086123102E-6</v>
      </c>
      <c r="F3304" s="6">
        <v>6.5657979557121601E-6</v>
      </c>
      <c r="G3304" s="6">
        <v>6.74370799944428E-6</v>
      </c>
      <c r="H3304" s="6">
        <v>2.0013591572698202E-6</v>
      </c>
      <c r="I3304" s="6">
        <v>2.0569800943310501E-6</v>
      </c>
      <c r="J3304" s="6">
        <v>2.1075182502511898E-6</v>
      </c>
      <c r="K3304" s="6">
        <v>2.7225094693072601E-6</v>
      </c>
      <c r="L3304" s="6">
        <v>2.9000758141244699E-6</v>
      </c>
      <c r="M3304" s="6">
        <v>2.8316152531608502E-6</v>
      </c>
      <c r="N3304" s="4" t="b">
        <f>_xlfn.XLOOKUP(Table2[[#This Row],[Protein]],Table3[name],Table3[subloc_assigned],"")&lt;&gt;""</f>
        <v>0</v>
      </c>
      <c r="O3304" s="6" t="str" cm="1">
        <f t="array" ref="O3304">IF(Table2[[#This Row],[modeled?]]," "&amp;_xlfn.TEXTJOIN(" ",FALSE,_xlfn._xlws.FILTER(Table3[subloc_assigned],Table3[name]=Table2[[#This Row],[Protein]],""))&amp;" ","")</f>
        <v/>
      </c>
      <c r="P3304" s="6" t="b">
        <f>OR(ISNUMBER(FIND(" m ",Table2[[#This Row],[loc?]])),ISNUMBER(FIND(" mm ",Table2[[#This Row],[loc?]])))</f>
        <v>0</v>
      </c>
      <c r="Q3304" s="6" t="b">
        <f>AND(OR(ISNUMBER(FIND(" m ",Table2[[#This Row],[loc?]])),ISNUMBER(FIND(" mm ",Table2[[#This Row],[loc?]]))),SUBSTITUTE(SUBSTITUTE(Table2[[#This Row],[loc?]]," m ","")," mm ","")="")</f>
        <v>0</v>
      </c>
      <c r="R3304" s="36" cm="1">
        <f t="array" ref="R3304">AVERAGE(IF(Table2[[#This Row],[Min_aerobic_1]:[Min_aerobic_2]]="NA",0,Table2[[#This Row],[Min_aerobic_1]:[Min_aerobic_2]]))</f>
        <v>5.6325348362527551E-6</v>
      </c>
    </row>
    <row r="3305" spans="1:18" x14ac:dyDescent="0.35">
      <c r="A3305" s="4" t="s">
        <v>9730</v>
      </c>
      <c r="B3305" s="4" t="s">
        <v>9731</v>
      </c>
      <c r="C3305" s="4" t="s">
        <v>9732</v>
      </c>
      <c r="D3305" s="6">
        <v>2.3985981989733301E-5</v>
      </c>
      <c r="E3305" s="6">
        <v>2.6360248752572999E-5</v>
      </c>
      <c r="F3305" s="6">
        <v>2.4965557084770701E-5</v>
      </c>
      <c r="G3305" s="6">
        <v>2.4768170908481998E-5</v>
      </c>
      <c r="H3305" s="6">
        <v>4.5016496949380298E-5</v>
      </c>
      <c r="I3305" s="6">
        <v>5.0221644873804502E-5</v>
      </c>
      <c r="J3305" s="6">
        <v>5.3615053051209897E-5</v>
      </c>
      <c r="K3305" s="6">
        <v>6.2191818944209404E-5</v>
      </c>
      <c r="L3305" s="6">
        <v>6.2924423148725406E-5</v>
      </c>
      <c r="M3305" s="6">
        <v>7.4674969633390205E-5</v>
      </c>
      <c r="N3305" s="4" t="b">
        <f>_xlfn.XLOOKUP(Table2[[#This Row],[Protein]],Table3[name],Table3[subloc_assigned],"")&lt;&gt;""</f>
        <v>0</v>
      </c>
      <c r="O3305" s="6" t="str" cm="1">
        <f t="array" ref="O3305">IF(Table2[[#This Row],[modeled?]]," "&amp;_xlfn.TEXTJOIN(" ",FALSE,_xlfn._xlws.FILTER(Table3[subloc_assigned],Table3[name]=Table2[[#This Row],[Protein]],""))&amp;" ","")</f>
        <v/>
      </c>
      <c r="P3305" s="6" t="b">
        <f>OR(ISNUMBER(FIND(" m ",Table2[[#This Row],[loc?]])),ISNUMBER(FIND(" mm ",Table2[[#This Row],[loc?]])))</f>
        <v>0</v>
      </c>
      <c r="Q3305" s="6" t="b">
        <f>AND(OR(ISNUMBER(FIND(" m ",Table2[[#This Row],[loc?]])),ISNUMBER(FIND(" mm ",Table2[[#This Row],[loc?]]))),SUBSTITUTE(SUBSTITUTE(Table2[[#This Row],[loc?]]," m ","")," mm ","")="")</f>
        <v>0</v>
      </c>
      <c r="R3305" s="36" cm="1">
        <f t="array" ref="R3305">AVERAGE(IF(Table2[[#This Row],[Min_aerobic_1]:[Min_aerobic_2]]="NA",0,Table2[[#This Row],[Min_aerobic_1]:[Min_aerobic_2]]))</f>
        <v>2.517311537115315E-5</v>
      </c>
    </row>
    <row r="3306" spans="1:18" x14ac:dyDescent="0.35">
      <c r="A3306" s="4" t="s">
        <v>9733</v>
      </c>
      <c r="B3306" s="4" t="s">
        <v>9734</v>
      </c>
      <c r="C3306" s="4" t="s">
        <v>9735</v>
      </c>
      <c r="D3306" s="6">
        <v>5.0473194557074901E-5</v>
      </c>
      <c r="E3306" s="6">
        <v>3.8220155715244901E-5</v>
      </c>
      <c r="F3306" s="6">
        <v>5.6496613009510797E-5</v>
      </c>
      <c r="G3306" s="6">
        <v>5.2451973691943998E-5</v>
      </c>
      <c r="H3306" s="6">
        <v>7.6829077521007401E-5</v>
      </c>
      <c r="I3306" s="6">
        <v>7.0882538571719004E-5</v>
      </c>
      <c r="J3306" s="6">
        <v>7.5981201573814501E-5</v>
      </c>
      <c r="K3306" s="6">
        <v>7.6428738450401502E-5</v>
      </c>
      <c r="L3306" s="6">
        <v>8.3666296023443505E-5</v>
      </c>
      <c r="M3306" s="6">
        <v>8.3089439507681094E-5</v>
      </c>
      <c r="N3306" s="4" t="b">
        <f>_xlfn.XLOOKUP(Table2[[#This Row],[Protein]],Table3[name],Table3[subloc_assigned],"")&lt;&gt;""</f>
        <v>0</v>
      </c>
      <c r="O3306" s="6" t="str" cm="1">
        <f t="array" ref="O3306">IF(Table2[[#This Row],[modeled?]]," "&amp;_xlfn.TEXTJOIN(" ",FALSE,_xlfn._xlws.FILTER(Table3[subloc_assigned],Table3[name]=Table2[[#This Row],[Protein]],""))&amp;" ","")</f>
        <v/>
      </c>
      <c r="P3306" s="6" t="b">
        <f>OR(ISNUMBER(FIND(" m ",Table2[[#This Row],[loc?]])),ISNUMBER(FIND(" mm ",Table2[[#This Row],[loc?]])))</f>
        <v>0</v>
      </c>
      <c r="Q3306" s="6" t="b">
        <f>AND(OR(ISNUMBER(FIND(" m ",Table2[[#This Row],[loc?]])),ISNUMBER(FIND(" mm ",Table2[[#This Row],[loc?]]))),SUBSTITUTE(SUBSTITUTE(Table2[[#This Row],[loc?]]," m ","")," mm ","")="")</f>
        <v>0</v>
      </c>
      <c r="R3306" s="36" cm="1">
        <f t="array" ref="R3306">AVERAGE(IF(Table2[[#This Row],[Min_aerobic_1]:[Min_aerobic_2]]="NA",0,Table2[[#This Row],[Min_aerobic_1]:[Min_aerobic_2]]))</f>
        <v>4.4346675136159901E-5</v>
      </c>
    </row>
    <row r="3307" spans="1:18" x14ac:dyDescent="0.35">
      <c r="A3307" s="4" t="s">
        <v>9736</v>
      </c>
      <c r="B3307" s="4" t="s">
        <v>9737</v>
      </c>
      <c r="C3307" s="4" t="s">
        <v>9738</v>
      </c>
      <c r="D3307" s="6">
        <v>3.7122579285738798E-5</v>
      </c>
      <c r="E3307" s="6">
        <v>2.6018056420266598E-5</v>
      </c>
      <c r="F3307" s="6">
        <v>3.7080394569934503E-5</v>
      </c>
      <c r="G3307" s="6">
        <v>3.7660535474119203E-5</v>
      </c>
      <c r="H3307" s="6">
        <v>2.8489841494170001E-5</v>
      </c>
      <c r="I3307" s="6">
        <v>3.0286714290540101E-5</v>
      </c>
      <c r="J3307" s="6">
        <v>2.9552192075592699E-5</v>
      </c>
      <c r="K3307" s="6">
        <v>3.1904483922844997E-5</v>
      </c>
      <c r="L3307" s="6">
        <v>3.6494707474663102E-5</v>
      </c>
      <c r="M3307" s="6">
        <v>3.65217827046554E-5</v>
      </c>
      <c r="N3307" s="4" t="b">
        <f>_xlfn.XLOOKUP(Table2[[#This Row],[Protein]],Table3[name],Table3[subloc_assigned],"")&lt;&gt;""</f>
        <v>0</v>
      </c>
      <c r="O3307" s="6" t="str" cm="1">
        <f t="array" ref="O3307">IF(Table2[[#This Row],[modeled?]]," "&amp;_xlfn.TEXTJOIN(" ",FALSE,_xlfn._xlws.FILTER(Table3[subloc_assigned],Table3[name]=Table2[[#This Row],[Protein]],""))&amp;" ","")</f>
        <v/>
      </c>
      <c r="P3307" s="6" t="b">
        <f>OR(ISNUMBER(FIND(" m ",Table2[[#This Row],[loc?]])),ISNUMBER(FIND(" mm ",Table2[[#This Row],[loc?]])))</f>
        <v>0</v>
      </c>
      <c r="Q3307" s="6" t="b">
        <f>AND(OR(ISNUMBER(FIND(" m ",Table2[[#This Row],[loc?]])),ISNUMBER(FIND(" mm ",Table2[[#This Row],[loc?]]))),SUBSTITUTE(SUBSTITUTE(Table2[[#This Row],[loc?]]," m ","")," mm ","")="")</f>
        <v>0</v>
      </c>
      <c r="R3307" s="36" cm="1">
        <f t="array" ref="R3307">AVERAGE(IF(Table2[[#This Row],[Min_aerobic_1]:[Min_aerobic_2]]="NA",0,Table2[[#This Row],[Min_aerobic_1]:[Min_aerobic_2]]))</f>
        <v>3.1570317853002698E-5</v>
      </c>
    </row>
    <row r="3308" spans="1:18" x14ac:dyDescent="0.35">
      <c r="A3308" s="4" t="s">
        <v>9739</v>
      </c>
      <c r="B3308" s="4" t="s">
        <v>9740</v>
      </c>
      <c r="C3308" s="4" t="s">
        <v>9741</v>
      </c>
      <c r="D3308" s="4" t="s">
        <v>19</v>
      </c>
      <c r="E3308" s="4" t="s">
        <v>19</v>
      </c>
      <c r="F3308" s="4" t="s">
        <v>19</v>
      </c>
      <c r="G3308" s="4" t="s">
        <v>19</v>
      </c>
      <c r="H3308" s="6">
        <v>5.0999910669900401E-7</v>
      </c>
      <c r="I3308" s="6">
        <v>4.5261031957177002E-7</v>
      </c>
      <c r="J3308" s="6">
        <v>4.9659227998602903E-7</v>
      </c>
      <c r="K3308" s="6">
        <v>4.00046696187667E-7</v>
      </c>
      <c r="L3308" s="6">
        <v>4.1309285787332399E-7</v>
      </c>
      <c r="M3308" s="6">
        <v>4.2772195779589601E-7</v>
      </c>
      <c r="N3308" s="4" t="b">
        <f>_xlfn.XLOOKUP(Table2[[#This Row],[Protein]],Table3[name],Table3[subloc_assigned],"")&lt;&gt;""</f>
        <v>0</v>
      </c>
      <c r="O3308" s="6" t="str" cm="1">
        <f t="array" ref="O3308">IF(Table2[[#This Row],[modeled?]]," "&amp;_xlfn.TEXTJOIN(" ",FALSE,_xlfn._xlws.FILTER(Table3[subloc_assigned],Table3[name]=Table2[[#This Row],[Protein]],""))&amp;" ","")</f>
        <v/>
      </c>
      <c r="P3308" s="6" t="b">
        <f>OR(ISNUMBER(FIND(" m ",Table2[[#This Row],[loc?]])),ISNUMBER(FIND(" mm ",Table2[[#This Row],[loc?]])))</f>
        <v>0</v>
      </c>
      <c r="Q3308" s="6" t="b">
        <f>AND(OR(ISNUMBER(FIND(" m ",Table2[[#This Row],[loc?]])),ISNUMBER(FIND(" mm ",Table2[[#This Row],[loc?]]))),SUBSTITUTE(SUBSTITUTE(Table2[[#This Row],[loc?]]," m ","")," mm ","")="")</f>
        <v>0</v>
      </c>
      <c r="R3308" s="36" cm="1">
        <f t="array" ref="R3308">AVERAGE(IF(Table2[[#This Row],[Min_aerobic_1]:[Min_aerobic_2]]="NA",0,Table2[[#This Row],[Min_aerobic_1]:[Min_aerobic_2]]))</f>
        <v>0</v>
      </c>
    </row>
    <row r="3309" spans="1:18" x14ac:dyDescent="0.35">
      <c r="A3309" s="4" t="s">
        <v>9742</v>
      </c>
      <c r="B3309" s="4" t="s">
        <v>9743</v>
      </c>
      <c r="C3309" s="4" t="s">
        <v>9744</v>
      </c>
      <c r="D3309" s="6">
        <v>1.29102414550405E-5</v>
      </c>
      <c r="E3309" s="6">
        <v>1.3064966029172101E-5</v>
      </c>
      <c r="F3309" s="6">
        <v>1.48289740325652E-5</v>
      </c>
      <c r="G3309" s="6">
        <v>1.4956911307748401E-5</v>
      </c>
      <c r="H3309" s="6">
        <v>9.6882158953738198E-6</v>
      </c>
      <c r="I3309" s="6">
        <v>1.0002206810346201E-5</v>
      </c>
      <c r="J3309" s="6">
        <v>1.00818208249649E-5</v>
      </c>
      <c r="K3309" s="6">
        <v>1.09400544000192E-5</v>
      </c>
      <c r="L3309" s="6">
        <v>1.19860617130783E-5</v>
      </c>
      <c r="M3309" s="6">
        <v>1.2499030224777999E-5</v>
      </c>
      <c r="N3309" s="4" t="b">
        <f>_xlfn.XLOOKUP(Table2[[#This Row],[Protein]],Table3[name],Table3[subloc_assigned],"")&lt;&gt;""</f>
        <v>0</v>
      </c>
      <c r="O3309" s="6" t="str" cm="1">
        <f t="array" ref="O3309">IF(Table2[[#This Row],[modeled?]]," "&amp;_xlfn.TEXTJOIN(" ",FALSE,_xlfn._xlws.FILTER(Table3[subloc_assigned],Table3[name]=Table2[[#This Row],[Protein]],""))&amp;" ","")</f>
        <v/>
      </c>
      <c r="P3309" s="6" t="b">
        <f>OR(ISNUMBER(FIND(" m ",Table2[[#This Row],[loc?]])),ISNUMBER(FIND(" mm ",Table2[[#This Row],[loc?]])))</f>
        <v>0</v>
      </c>
      <c r="Q3309" s="6" t="b">
        <f>AND(OR(ISNUMBER(FIND(" m ",Table2[[#This Row],[loc?]])),ISNUMBER(FIND(" mm ",Table2[[#This Row],[loc?]]))),SUBSTITUTE(SUBSTITUTE(Table2[[#This Row],[loc?]]," m ","")," mm ","")="")</f>
        <v>0</v>
      </c>
      <c r="R3309" s="36" cm="1">
        <f t="array" ref="R3309">AVERAGE(IF(Table2[[#This Row],[Min_aerobic_1]:[Min_aerobic_2]]="NA",0,Table2[[#This Row],[Min_aerobic_1]:[Min_aerobic_2]]))</f>
        <v>1.2987603742106299E-5</v>
      </c>
    </row>
    <row r="3310" spans="1:18" x14ac:dyDescent="0.35">
      <c r="A3310" s="4" t="s">
        <v>9745</v>
      </c>
      <c r="B3310" s="4" t="s">
        <v>9746</v>
      </c>
      <c r="C3310" s="4" t="s">
        <v>9747</v>
      </c>
      <c r="D3310" s="6">
        <v>1.2593253337869999E-5</v>
      </c>
      <c r="E3310" s="6">
        <v>9.91143554957724E-6</v>
      </c>
      <c r="F3310" s="6">
        <v>1.24273019065873E-5</v>
      </c>
      <c r="G3310" s="6">
        <v>1.2139508056709499E-5</v>
      </c>
      <c r="H3310" s="6">
        <v>3.5364918949858302E-5</v>
      </c>
      <c r="I3310" s="6">
        <v>3.5388760457851503E-5</v>
      </c>
      <c r="J3310" s="6">
        <v>3.6936901904932797E-5</v>
      </c>
      <c r="K3310" s="6">
        <v>3.6671870526563597E-5</v>
      </c>
      <c r="L3310" s="6">
        <v>3.7860455630792901E-5</v>
      </c>
      <c r="M3310" s="6">
        <v>3.7245361311893802E-5</v>
      </c>
      <c r="N3310" s="4" t="b">
        <f>_xlfn.XLOOKUP(Table2[[#This Row],[Protein]],Table3[name],Table3[subloc_assigned],"")&lt;&gt;""</f>
        <v>0</v>
      </c>
      <c r="O3310" s="6" t="str" cm="1">
        <f t="array" ref="O3310">IF(Table2[[#This Row],[modeled?]]," "&amp;_xlfn.TEXTJOIN(" ",FALSE,_xlfn._xlws.FILTER(Table3[subloc_assigned],Table3[name]=Table2[[#This Row],[Protein]],""))&amp;" ","")</f>
        <v/>
      </c>
      <c r="P3310" s="6" t="b">
        <f>OR(ISNUMBER(FIND(" m ",Table2[[#This Row],[loc?]])),ISNUMBER(FIND(" mm ",Table2[[#This Row],[loc?]])))</f>
        <v>0</v>
      </c>
      <c r="Q3310" s="6" t="b">
        <f>AND(OR(ISNUMBER(FIND(" m ",Table2[[#This Row],[loc?]])),ISNUMBER(FIND(" mm ",Table2[[#This Row],[loc?]]))),SUBSTITUTE(SUBSTITUTE(Table2[[#This Row],[loc?]]," m ","")," mm ","")="")</f>
        <v>0</v>
      </c>
      <c r="R3310" s="36" cm="1">
        <f t="array" ref="R3310">AVERAGE(IF(Table2[[#This Row],[Min_aerobic_1]:[Min_aerobic_2]]="NA",0,Table2[[#This Row],[Min_aerobic_1]:[Min_aerobic_2]]))</f>
        <v>1.125234444372362E-5</v>
      </c>
    </row>
    <row r="3311" spans="1:18" x14ac:dyDescent="0.35">
      <c r="A3311" s="4" t="s">
        <v>9748</v>
      </c>
      <c r="B3311" s="4" t="s">
        <v>9749</v>
      </c>
      <c r="C3311" s="4" t="s">
        <v>9749</v>
      </c>
      <c r="D3311" s="6">
        <v>1.7002535115919899E-5</v>
      </c>
      <c r="E3311" s="6">
        <v>1.5934559679580899E-5</v>
      </c>
      <c r="F3311" s="6">
        <v>1.8450980694913401E-5</v>
      </c>
      <c r="G3311" s="6">
        <v>1.90827786525887E-5</v>
      </c>
      <c r="H3311" s="6">
        <v>1.4816981091574199E-5</v>
      </c>
      <c r="I3311" s="6">
        <v>1.4381921920732901E-5</v>
      </c>
      <c r="J3311" s="6">
        <v>1.68376981745633E-5</v>
      </c>
      <c r="K3311" s="6">
        <v>1.5119881893007101E-5</v>
      </c>
      <c r="L3311" s="6">
        <v>1.5551837970496998E-5</v>
      </c>
      <c r="M3311" s="6">
        <v>1.5684322327787099E-5</v>
      </c>
      <c r="N3311" s="4" t="b">
        <f>_xlfn.XLOOKUP(Table2[[#This Row],[Protein]],Table3[name],Table3[subloc_assigned],"")&lt;&gt;""</f>
        <v>0</v>
      </c>
      <c r="O3311" s="6" t="str" cm="1">
        <f t="array" ref="O3311">IF(Table2[[#This Row],[modeled?]]," "&amp;_xlfn.TEXTJOIN(" ",FALSE,_xlfn._xlws.FILTER(Table3[subloc_assigned],Table3[name]=Table2[[#This Row],[Protein]],""))&amp;" ","")</f>
        <v/>
      </c>
      <c r="P3311" s="6" t="b">
        <f>OR(ISNUMBER(FIND(" m ",Table2[[#This Row],[loc?]])),ISNUMBER(FIND(" mm ",Table2[[#This Row],[loc?]])))</f>
        <v>0</v>
      </c>
      <c r="Q3311" s="6" t="b">
        <f>AND(OR(ISNUMBER(FIND(" m ",Table2[[#This Row],[loc?]])),ISNUMBER(FIND(" mm ",Table2[[#This Row],[loc?]]))),SUBSTITUTE(SUBSTITUTE(Table2[[#This Row],[loc?]]," m ","")," mm ","")="")</f>
        <v>0</v>
      </c>
      <c r="R3311" s="36" cm="1">
        <f t="array" ref="R3311">AVERAGE(IF(Table2[[#This Row],[Min_aerobic_1]:[Min_aerobic_2]]="NA",0,Table2[[#This Row],[Min_aerobic_1]:[Min_aerobic_2]]))</f>
        <v>1.6468547397750397E-5</v>
      </c>
    </row>
    <row r="3312" spans="1:18" x14ac:dyDescent="0.35">
      <c r="A3312" s="4" t="s">
        <v>9750</v>
      </c>
      <c r="B3312" s="4" t="s">
        <v>9751</v>
      </c>
      <c r="C3312" s="4" t="s">
        <v>9752</v>
      </c>
      <c r="D3312" s="6">
        <v>5.3210138583529998E-6</v>
      </c>
      <c r="E3312" s="6">
        <v>4.6754941267731001E-6</v>
      </c>
      <c r="F3312" s="6">
        <v>5.7187101552642401E-6</v>
      </c>
      <c r="G3312" s="6">
        <v>5.6336738629713098E-6</v>
      </c>
      <c r="H3312" s="6">
        <v>4.6499566759986104E-6</v>
      </c>
      <c r="I3312" s="6">
        <v>4.5873115281029598E-6</v>
      </c>
      <c r="J3312" s="6">
        <v>5.10451322944741E-6</v>
      </c>
      <c r="K3312" s="6">
        <v>4.3048483502506304E-6</v>
      </c>
      <c r="L3312" s="6">
        <v>4.59294002945125E-6</v>
      </c>
      <c r="M3312" s="6">
        <v>4.3916845588249499E-6</v>
      </c>
      <c r="N3312" s="4" t="b">
        <f>_xlfn.XLOOKUP(Table2[[#This Row],[Protein]],Table3[name],Table3[subloc_assigned],"")&lt;&gt;""</f>
        <v>0</v>
      </c>
      <c r="O3312" s="6" t="str" cm="1">
        <f t="array" ref="O3312">IF(Table2[[#This Row],[modeled?]]," "&amp;_xlfn.TEXTJOIN(" ",FALSE,_xlfn._xlws.FILTER(Table3[subloc_assigned],Table3[name]=Table2[[#This Row],[Protein]],""))&amp;" ","")</f>
        <v/>
      </c>
      <c r="P3312" s="6" t="b">
        <f>OR(ISNUMBER(FIND(" m ",Table2[[#This Row],[loc?]])),ISNUMBER(FIND(" mm ",Table2[[#This Row],[loc?]])))</f>
        <v>0</v>
      </c>
      <c r="Q3312" s="6" t="b">
        <f>AND(OR(ISNUMBER(FIND(" m ",Table2[[#This Row],[loc?]])),ISNUMBER(FIND(" mm ",Table2[[#This Row],[loc?]]))),SUBSTITUTE(SUBSTITUTE(Table2[[#This Row],[loc?]]," m ","")," mm ","")="")</f>
        <v>0</v>
      </c>
      <c r="R3312" s="36" cm="1">
        <f t="array" ref="R3312">AVERAGE(IF(Table2[[#This Row],[Min_aerobic_1]:[Min_aerobic_2]]="NA",0,Table2[[#This Row],[Min_aerobic_1]:[Min_aerobic_2]]))</f>
        <v>4.9982539925630499E-6</v>
      </c>
    </row>
    <row r="3313" spans="1:18" x14ac:dyDescent="0.35">
      <c r="A3313" s="4" t="s">
        <v>9753</v>
      </c>
      <c r="B3313" s="4" t="s">
        <v>9754</v>
      </c>
      <c r="C3313" s="4" t="s">
        <v>9755</v>
      </c>
      <c r="D3313" s="6">
        <v>6.4298327761546201E-6</v>
      </c>
      <c r="E3313" s="6">
        <v>6.2399738671118098E-6</v>
      </c>
      <c r="F3313" s="6">
        <v>7.1645021693371897E-6</v>
      </c>
      <c r="G3313" s="6">
        <v>7.33590051987935E-6</v>
      </c>
      <c r="H3313" s="6">
        <v>5.2589234820428099E-6</v>
      </c>
      <c r="I3313" s="6">
        <v>5.7162007573234401E-6</v>
      </c>
      <c r="J3313" s="6">
        <v>5.4089706162805097E-6</v>
      </c>
      <c r="K3313" s="6">
        <v>6.1334934214971503E-6</v>
      </c>
      <c r="L3313" s="6">
        <v>6.9177191525374999E-6</v>
      </c>
      <c r="M3313" s="6">
        <v>6.7918066369426103E-6</v>
      </c>
      <c r="N3313" s="4" t="b">
        <f>_xlfn.XLOOKUP(Table2[[#This Row],[Protein]],Table3[name],Table3[subloc_assigned],"")&lt;&gt;""</f>
        <v>0</v>
      </c>
      <c r="O3313" s="6" t="str" cm="1">
        <f t="array" ref="O3313">IF(Table2[[#This Row],[modeled?]]," "&amp;_xlfn.TEXTJOIN(" ",FALSE,_xlfn._xlws.FILTER(Table3[subloc_assigned],Table3[name]=Table2[[#This Row],[Protein]],""))&amp;" ","")</f>
        <v/>
      </c>
      <c r="P3313" s="6" t="b">
        <f>OR(ISNUMBER(FIND(" m ",Table2[[#This Row],[loc?]])),ISNUMBER(FIND(" mm ",Table2[[#This Row],[loc?]])))</f>
        <v>0</v>
      </c>
      <c r="Q3313" s="6" t="b">
        <f>AND(OR(ISNUMBER(FIND(" m ",Table2[[#This Row],[loc?]])),ISNUMBER(FIND(" mm ",Table2[[#This Row],[loc?]]))),SUBSTITUTE(SUBSTITUTE(Table2[[#This Row],[loc?]]," m ","")," mm ","")="")</f>
        <v>0</v>
      </c>
      <c r="R3313" s="36" cm="1">
        <f t="array" ref="R3313">AVERAGE(IF(Table2[[#This Row],[Min_aerobic_1]:[Min_aerobic_2]]="NA",0,Table2[[#This Row],[Min_aerobic_1]:[Min_aerobic_2]]))</f>
        <v>6.3349033216332153E-6</v>
      </c>
    </row>
    <row r="3314" spans="1:18" x14ac:dyDescent="0.35">
      <c r="A3314" s="4" t="s">
        <v>9756</v>
      </c>
      <c r="B3314" s="4" t="s">
        <v>9757</v>
      </c>
      <c r="C3314" s="4" t="s">
        <v>9758</v>
      </c>
      <c r="D3314" s="6">
        <v>3.6112808664566302E-5</v>
      </c>
      <c r="E3314" s="6">
        <v>3.3159926215022998E-5</v>
      </c>
      <c r="F3314" s="6">
        <v>3.5918280750171901E-5</v>
      </c>
      <c r="G3314" s="6">
        <v>3.6252234433637702E-5</v>
      </c>
      <c r="H3314" s="4">
        <v>1.3025415941485101E-4</v>
      </c>
      <c r="I3314" s="4">
        <v>1.2106295006947E-4</v>
      </c>
      <c r="J3314" s="4">
        <v>1.29786610376595E-4</v>
      </c>
      <c r="K3314" s="4">
        <v>1.4353801264767999E-4</v>
      </c>
      <c r="L3314" s="4">
        <v>1.6382342618938099E-4</v>
      </c>
      <c r="M3314" s="4">
        <v>1.61235412615478E-4</v>
      </c>
      <c r="N3314" s="4" t="b">
        <f>_xlfn.XLOOKUP(Table2[[#This Row],[Protein]],Table3[name],Table3[subloc_assigned],"")&lt;&gt;""</f>
        <v>1</v>
      </c>
      <c r="O3314" s="6" t="str" cm="1">
        <f t="array" ref="O3314">IF(Table2[[#This Row],[modeled?]]," "&amp;_xlfn.TEXTJOIN(" ",FALSE,_xlfn._xlws.FILTER(Table3[subloc_assigned],Table3[name]=Table2[[#This Row],[Protein]],""))&amp;" ","")</f>
        <v xml:space="preserve"> rm </v>
      </c>
      <c r="P3314" s="6" t="b">
        <f>OR(ISNUMBER(FIND(" m ",Table2[[#This Row],[loc?]])),ISNUMBER(FIND(" mm ",Table2[[#This Row],[loc?]])))</f>
        <v>0</v>
      </c>
      <c r="Q3314" s="6" t="b">
        <f>AND(OR(ISNUMBER(FIND(" m ",Table2[[#This Row],[loc?]])),ISNUMBER(FIND(" mm ",Table2[[#This Row],[loc?]]))),SUBSTITUTE(SUBSTITUTE(Table2[[#This Row],[loc?]]," m ","")," mm ","")="")</f>
        <v>0</v>
      </c>
      <c r="R3314" s="36" cm="1">
        <f t="array" ref="R3314">AVERAGE(IF(Table2[[#This Row],[Min_aerobic_1]:[Min_aerobic_2]]="NA",0,Table2[[#This Row],[Min_aerobic_1]:[Min_aerobic_2]]))</f>
        <v>3.4636367439794654E-5</v>
      </c>
    </row>
    <row r="3315" spans="1:18" x14ac:dyDescent="0.35">
      <c r="A3315" s="4" t="s">
        <v>9759</v>
      </c>
      <c r="B3315" s="4" t="s">
        <v>9760</v>
      </c>
      <c r="C3315" s="4" t="s">
        <v>9761</v>
      </c>
      <c r="D3315" s="6">
        <v>4.5994590423511799E-6</v>
      </c>
      <c r="E3315" s="6">
        <v>4.2340159813920804E-6</v>
      </c>
      <c r="F3315" s="6">
        <v>5.3021288015256799E-6</v>
      </c>
      <c r="G3315" s="6">
        <v>5.3665165921114096E-6</v>
      </c>
      <c r="H3315" s="6">
        <v>6.9523126425032699E-6</v>
      </c>
      <c r="I3315" s="6">
        <v>6.9253194161340698E-6</v>
      </c>
      <c r="J3315" s="6">
        <v>7.9345411068770694E-6</v>
      </c>
      <c r="K3315" s="6">
        <v>7.9847881827699698E-6</v>
      </c>
      <c r="L3315" s="6">
        <v>8.0109189916775999E-6</v>
      </c>
      <c r="M3315" s="6">
        <v>8.0906764415135805E-6</v>
      </c>
      <c r="N3315" s="4" t="b">
        <f>_xlfn.XLOOKUP(Table2[[#This Row],[Protein]],Table3[name],Table3[subloc_assigned],"")&lt;&gt;""</f>
        <v>0</v>
      </c>
      <c r="O3315" s="6" t="str" cm="1">
        <f t="array" ref="O3315">IF(Table2[[#This Row],[modeled?]]," "&amp;_xlfn.TEXTJOIN(" ",FALSE,_xlfn._xlws.FILTER(Table3[subloc_assigned],Table3[name]=Table2[[#This Row],[Protein]],""))&amp;" ","")</f>
        <v/>
      </c>
      <c r="P3315" s="6" t="b">
        <f>OR(ISNUMBER(FIND(" m ",Table2[[#This Row],[loc?]])),ISNUMBER(FIND(" mm ",Table2[[#This Row],[loc?]])))</f>
        <v>0</v>
      </c>
      <c r="Q3315" s="6" t="b">
        <f>AND(OR(ISNUMBER(FIND(" m ",Table2[[#This Row],[loc?]])),ISNUMBER(FIND(" mm ",Table2[[#This Row],[loc?]]))),SUBSTITUTE(SUBSTITUTE(Table2[[#This Row],[loc?]]," m ","")," mm ","")="")</f>
        <v>0</v>
      </c>
      <c r="R3315" s="36" cm="1">
        <f t="array" ref="R3315">AVERAGE(IF(Table2[[#This Row],[Min_aerobic_1]:[Min_aerobic_2]]="NA",0,Table2[[#This Row],[Min_aerobic_1]:[Min_aerobic_2]]))</f>
        <v>4.4167375118716297E-6</v>
      </c>
    </row>
    <row r="3316" spans="1:18" x14ac:dyDescent="0.35">
      <c r="A3316" s="4" t="s">
        <v>9762</v>
      </c>
      <c r="B3316" s="4" t="s">
        <v>9763</v>
      </c>
      <c r="C3316" s="4" t="s">
        <v>9764</v>
      </c>
      <c r="D3316" s="4" t="s">
        <v>19</v>
      </c>
      <c r="E3316" s="4" t="s">
        <v>19</v>
      </c>
      <c r="F3316" s="4" t="s">
        <v>19</v>
      </c>
      <c r="G3316" s="4" t="s">
        <v>19</v>
      </c>
      <c r="H3316" s="6">
        <v>7.9086584472557403E-6</v>
      </c>
      <c r="I3316" s="6">
        <v>8.2430019809764592E-6</v>
      </c>
      <c r="J3316" s="6">
        <v>8.0008887105419806E-6</v>
      </c>
      <c r="K3316" s="6">
        <v>9.0634118787080293E-6</v>
      </c>
      <c r="L3316" s="6">
        <v>9.6105326760437392E-6</v>
      </c>
      <c r="M3316" s="6">
        <v>9.5051942999392306E-6</v>
      </c>
      <c r="N3316" s="4" t="b">
        <f>_xlfn.XLOOKUP(Table2[[#This Row],[Protein]],Table3[name],Table3[subloc_assigned],"")&lt;&gt;""</f>
        <v>0</v>
      </c>
      <c r="O3316" s="6" t="str" cm="1">
        <f t="array" ref="O3316">IF(Table2[[#This Row],[modeled?]]," "&amp;_xlfn.TEXTJOIN(" ",FALSE,_xlfn._xlws.FILTER(Table3[subloc_assigned],Table3[name]=Table2[[#This Row],[Protein]],""))&amp;" ","")</f>
        <v/>
      </c>
      <c r="P3316" s="6" t="b">
        <f>OR(ISNUMBER(FIND(" m ",Table2[[#This Row],[loc?]])),ISNUMBER(FIND(" mm ",Table2[[#This Row],[loc?]])))</f>
        <v>0</v>
      </c>
      <c r="Q3316" s="6" t="b">
        <f>AND(OR(ISNUMBER(FIND(" m ",Table2[[#This Row],[loc?]])),ISNUMBER(FIND(" mm ",Table2[[#This Row],[loc?]]))),SUBSTITUTE(SUBSTITUTE(Table2[[#This Row],[loc?]]," m ","")," mm ","")="")</f>
        <v>0</v>
      </c>
      <c r="R3316" s="36" cm="1">
        <f t="array" ref="R3316">AVERAGE(IF(Table2[[#This Row],[Min_aerobic_1]:[Min_aerobic_2]]="NA",0,Table2[[#This Row],[Min_aerobic_1]:[Min_aerobic_2]]))</f>
        <v>0</v>
      </c>
    </row>
    <row r="3317" spans="1:18" x14ac:dyDescent="0.35">
      <c r="A3317" s="4" t="s">
        <v>9765</v>
      </c>
      <c r="B3317" s="4" t="s">
        <v>9766</v>
      </c>
      <c r="C3317" s="4" t="s">
        <v>9767</v>
      </c>
      <c r="D3317" s="6">
        <v>3.9260395149453503E-5</v>
      </c>
      <c r="E3317" s="6">
        <v>4.14613171427757E-5</v>
      </c>
      <c r="F3317" s="6">
        <v>4.79504629385478E-5</v>
      </c>
      <c r="G3317" s="6">
        <v>4.8160751789474599E-5</v>
      </c>
      <c r="H3317" s="6">
        <v>4.1422337517047701E-5</v>
      </c>
      <c r="I3317" s="6">
        <v>4.2404837864805202E-5</v>
      </c>
      <c r="J3317" s="6">
        <v>4.2369854078705397E-5</v>
      </c>
      <c r="K3317" s="6">
        <v>4.58493482578359E-5</v>
      </c>
      <c r="L3317" s="6">
        <v>4.9707096550051703E-5</v>
      </c>
      <c r="M3317" s="6">
        <v>5.0215320407301703E-5</v>
      </c>
      <c r="N3317" s="4" t="b">
        <f>_xlfn.XLOOKUP(Table2[[#This Row],[Protein]],Table3[name],Table3[subloc_assigned],"")&lt;&gt;""</f>
        <v>0</v>
      </c>
      <c r="O3317" s="6" t="str" cm="1">
        <f t="array" ref="O3317">IF(Table2[[#This Row],[modeled?]]," "&amp;_xlfn.TEXTJOIN(" ",FALSE,_xlfn._xlws.FILTER(Table3[subloc_assigned],Table3[name]=Table2[[#This Row],[Protein]],""))&amp;" ","")</f>
        <v/>
      </c>
      <c r="P3317" s="6" t="b">
        <f>OR(ISNUMBER(FIND(" m ",Table2[[#This Row],[loc?]])),ISNUMBER(FIND(" mm ",Table2[[#This Row],[loc?]])))</f>
        <v>0</v>
      </c>
      <c r="Q3317" s="6" t="b">
        <f>AND(OR(ISNUMBER(FIND(" m ",Table2[[#This Row],[loc?]])),ISNUMBER(FIND(" mm ",Table2[[#This Row],[loc?]]))),SUBSTITUTE(SUBSTITUTE(Table2[[#This Row],[loc?]]," m ","")," mm ","")="")</f>
        <v>0</v>
      </c>
      <c r="R3317" s="36" cm="1">
        <f t="array" ref="R3317">AVERAGE(IF(Table2[[#This Row],[Min_aerobic_1]:[Min_aerobic_2]]="NA",0,Table2[[#This Row],[Min_aerobic_1]:[Min_aerobic_2]]))</f>
        <v>4.0360856146114601E-5</v>
      </c>
    </row>
    <row r="3318" spans="1:18" x14ac:dyDescent="0.35">
      <c r="A3318" s="4" t="s">
        <v>9768</v>
      </c>
      <c r="B3318" s="4" t="s">
        <v>9769</v>
      </c>
      <c r="C3318" s="4" t="s">
        <v>9770</v>
      </c>
      <c r="D3318" s="6">
        <v>1.0933134550961399E-6</v>
      </c>
      <c r="E3318" s="6">
        <v>1.09736354815595E-6</v>
      </c>
      <c r="F3318" s="6">
        <v>1.3497735987738299E-6</v>
      </c>
      <c r="G3318" s="6">
        <v>1.3638114146129301E-6</v>
      </c>
      <c r="H3318" s="6">
        <v>3.8090122933495398E-7</v>
      </c>
      <c r="I3318" s="6">
        <v>4.0178234646910302E-7</v>
      </c>
      <c r="J3318" s="6">
        <v>4.0810755390740902E-7</v>
      </c>
      <c r="K3318" s="6">
        <v>4.5388078284620298E-7</v>
      </c>
      <c r="L3318" s="6">
        <v>4.1355765807311401E-7</v>
      </c>
      <c r="M3318" s="6">
        <v>4.56570015081202E-7</v>
      </c>
      <c r="N3318" s="4" t="b">
        <f>_xlfn.XLOOKUP(Table2[[#This Row],[Protein]],Table3[name],Table3[subloc_assigned],"")&lt;&gt;""</f>
        <v>0</v>
      </c>
      <c r="O3318" s="6" t="str" cm="1">
        <f t="array" ref="O3318">IF(Table2[[#This Row],[modeled?]]," "&amp;_xlfn.TEXTJOIN(" ",FALSE,_xlfn._xlws.FILTER(Table3[subloc_assigned],Table3[name]=Table2[[#This Row],[Protein]],""))&amp;" ","")</f>
        <v/>
      </c>
      <c r="P3318" s="6" t="b">
        <f>OR(ISNUMBER(FIND(" m ",Table2[[#This Row],[loc?]])),ISNUMBER(FIND(" mm ",Table2[[#This Row],[loc?]])))</f>
        <v>0</v>
      </c>
      <c r="Q3318" s="6" t="b">
        <f>AND(OR(ISNUMBER(FIND(" m ",Table2[[#This Row],[loc?]])),ISNUMBER(FIND(" mm ",Table2[[#This Row],[loc?]]))),SUBSTITUTE(SUBSTITUTE(Table2[[#This Row],[loc?]]," m ","")," mm ","")="")</f>
        <v>0</v>
      </c>
      <c r="R3318" s="36" cm="1">
        <f t="array" ref="R3318">AVERAGE(IF(Table2[[#This Row],[Min_aerobic_1]:[Min_aerobic_2]]="NA",0,Table2[[#This Row],[Min_aerobic_1]:[Min_aerobic_2]]))</f>
        <v>1.0953385016260449E-6</v>
      </c>
    </row>
    <row r="3319" spans="1:18" x14ac:dyDescent="0.35">
      <c r="A3319" s="4" t="s">
        <v>9771</v>
      </c>
      <c r="B3319" s="4" t="s">
        <v>9772</v>
      </c>
      <c r="C3319" s="4" t="s">
        <v>9772</v>
      </c>
      <c r="D3319" s="6">
        <v>1.43426157026726E-6</v>
      </c>
      <c r="E3319" s="6">
        <v>1.3966258468635999E-6</v>
      </c>
      <c r="F3319" s="6">
        <v>1.5381904140674199E-6</v>
      </c>
      <c r="G3319" s="6">
        <v>1.43689120851756E-6</v>
      </c>
      <c r="H3319" s="6">
        <v>1.48209673000742E-6</v>
      </c>
      <c r="I3319" s="6">
        <v>1.2595780740518899E-6</v>
      </c>
      <c r="J3319" s="6">
        <v>1.4989639541680201E-6</v>
      </c>
      <c r="K3319" s="6">
        <v>1.40022542349309E-6</v>
      </c>
      <c r="L3319" s="6">
        <v>1.58999112380716E-6</v>
      </c>
      <c r="M3319" s="6">
        <v>1.56344270083169E-6</v>
      </c>
      <c r="N3319" s="4" t="b">
        <f>_xlfn.XLOOKUP(Table2[[#This Row],[Protein]],Table3[name],Table3[subloc_assigned],"")&lt;&gt;""</f>
        <v>0</v>
      </c>
      <c r="O3319" s="6" t="str" cm="1">
        <f t="array" ref="O3319">IF(Table2[[#This Row],[modeled?]]," "&amp;_xlfn.TEXTJOIN(" ",FALSE,_xlfn._xlws.FILTER(Table3[subloc_assigned],Table3[name]=Table2[[#This Row],[Protein]],""))&amp;" ","")</f>
        <v/>
      </c>
      <c r="P3319" s="6" t="b">
        <f>OR(ISNUMBER(FIND(" m ",Table2[[#This Row],[loc?]])),ISNUMBER(FIND(" mm ",Table2[[#This Row],[loc?]])))</f>
        <v>0</v>
      </c>
      <c r="Q3319" s="6" t="b">
        <f>AND(OR(ISNUMBER(FIND(" m ",Table2[[#This Row],[loc?]])),ISNUMBER(FIND(" mm ",Table2[[#This Row],[loc?]]))),SUBSTITUTE(SUBSTITUTE(Table2[[#This Row],[loc?]]," m ","")," mm ","")="")</f>
        <v>0</v>
      </c>
      <c r="R3319" s="36" cm="1">
        <f t="array" ref="R3319">AVERAGE(IF(Table2[[#This Row],[Min_aerobic_1]:[Min_aerobic_2]]="NA",0,Table2[[#This Row],[Min_aerobic_1]:[Min_aerobic_2]]))</f>
        <v>1.4154437085654298E-6</v>
      </c>
    </row>
    <row r="3320" spans="1:18" x14ac:dyDescent="0.35">
      <c r="A3320" s="4" t="s">
        <v>9773</v>
      </c>
      <c r="B3320" s="4" t="s">
        <v>9774</v>
      </c>
      <c r="C3320" s="4" t="s">
        <v>9775</v>
      </c>
      <c r="D3320" s="6">
        <v>3.3958696811757799E-5</v>
      </c>
      <c r="E3320" s="6">
        <v>3.36070495723454E-5</v>
      </c>
      <c r="F3320" s="6">
        <v>4.0507113168304301E-5</v>
      </c>
      <c r="G3320" s="6">
        <v>4.1779280378720899E-5</v>
      </c>
      <c r="H3320" s="6">
        <v>4.0483455582647703E-5</v>
      </c>
      <c r="I3320" s="6">
        <v>4.21447827849108E-5</v>
      </c>
      <c r="J3320" s="6">
        <v>3.9668634844555398E-5</v>
      </c>
      <c r="K3320" s="6">
        <v>4.9966419635827798E-5</v>
      </c>
      <c r="L3320" s="6">
        <v>5.5971478572622398E-5</v>
      </c>
      <c r="M3320" s="6">
        <v>5.5233341265820898E-5</v>
      </c>
      <c r="N3320" s="4" t="b">
        <f>_xlfn.XLOOKUP(Table2[[#This Row],[Protein]],Table3[name],Table3[subloc_assigned],"")&lt;&gt;""</f>
        <v>0</v>
      </c>
      <c r="O3320" s="6" t="str" cm="1">
        <f t="array" ref="O3320">IF(Table2[[#This Row],[modeled?]]," "&amp;_xlfn.TEXTJOIN(" ",FALSE,_xlfn._xlws.FILTER(Table3[subloc_assigned],Table3[name]=Table2[[#This Row],[Protein]],""))&amp;" ","")</f>
        <v/>
      </c>
      <c r="P3320" s="6" t="b">
        <f>OR(ISNUMBER(FIND(" m ",Table2[[#This Row],[loc?]])),ISNUMBER(FIND(" mm ",Table2[[#This Row],[loc?]])))</f>
        <v>0</v>
      </c>
      <c r="Q3320" s="6" t="b">
        <f>AND(OR(ISNUMBER(FIND(" m ",Table2[[#This Row],[loc?]])),ISNUMBER(FIND(" mm ",Table2[[#This Row],[loc?]]))),SUBSTITUTE(SUBSTITUTE(Table2[[#This Row],[loc?]]," m ","")," mm ","")="")</f>
        <v>0</v>
      </c>
      <c r="R3320" s="36" cm="1">
        <f t="array" ref="R3320">AVERAGE(IF(Table2[[#This Row],[Min_aerobic_1]:[Min_aerobic_2]]="NA",0,Table2[[#This Row],[Min_aerobic_1]:[Min_aerobic_2]]))</f>
        <v>3.3782873192051599E-5</v>
      </c>
    </row>
    <row r="3321" spans="1:18" x14ac:dyDescent="0.35">
      <c r="A3321" s="4" t="s">
        <v>9776</v>
      </c>
      <c r="B3321" s="4" t="s">
        <v>9777</v>
      </c>
      <c r="C3321" s="4" t="s">
        <v>9778</v>
      </c>
      <c r="D3321" s="6">
        <v>1.44738998759895E-5</v>
      </c>
      <c r="E3321" s="6">
        <v>1.5275399804546601E-5</v>
      </c>
      <c r="F3321" s="6">
        <v>1.3915725479564499E-5</v>
      </c>
      <c r="G3321" s="6">
        <v>1.44750757829028E-5</v>
      </c>
      <c r="H3321" s="6">
        <v>1.2754367279784201E-5</v>
      </c>
      <c r="I3321" s="6">
        <v>1.27450926085607E-5</v>
      </c>
      <c r="J3321" s="6">
        <v>1.3284916514200599E-5</v>
      </c>
      <c r="K3321" s="6">
        <v>1.2349756982374001E-5</v>
      </c>
      <c r="L3321" s="6">
        <v>1.28625552619011E-5</v>
      </c>
      <c r="M3321" s="6">
        <v>1.27095510037903E-5</v>
      </c>
      <c r="N3321" s="4" t="b">
        <f>_xlfn.XLOOKUP(Table2[[#This Row],[Protein]],Table3[name],Table3[subloc_assigned],"")&lt;&gt;""</f>
        <v>1</v>
      </c>
      <c r="O3321" s="6" t="str" cm="1">
        <f t="array" ref="O3321">IF(Table2[[#This Row],[modeled?]]," "&amp;_xlfn.TEXTJOIN(" ",FALSE,_xlfn._xlws.FILTER(Table3[subloc_assigned],Table3[name]=Table2[[#This Row],[Protein]],""))&amp;" ","")</f>
        <v xml:space="preserve"> c </v>
      </c>
      <c r="P3321" s="6" t="b">
        <f>OR(ISNUMBER(FIND(" m ",Table2[[#This Row],[loc?]])),ISNUMBER(FIND(" mm ",Table2[[#This Row],[loc?]])))</f>
        <v>0</v>
      </c>
      <c r="Q3321" s="6" t="b">
        <f>AND(OR(ISNUMBER(FIND(" m ",Table2[[#This Row],[loc?]])),ISNUMBER(FIND(" mm ",Table2[[#This Row],[loc?]]))),SUBSTITUTE(SUBSTITUTE(Table2[[#This Row],[loc?]]," m ","")," mm ","")="")</f>
        <v>0</v>
      </c>
      <c r="R3321" s="36" cm="1">
        <f t="array" ref="R3321">AVERAGE(IF(Table2[[#This Row],[Min_aerobic_1]:[Min_aerobic_2]]="NA",0,Table2[[#This Row],[Min_aerobic_1]:[Min_aerobic_2]]))</f>
        <v>1.487464984026805E-5</v>
      </c>
    </row>
    <row r="3322" spans="1:18" x14ac:dyDescent="0.35">
      <c r="A3322" s="4" t="s">
        <v>9779</v>
      </c>
      <c r="B3322" s="4" t="s">
        <v>9780</v>
      </c>
      <c r="C3322" s="4" t="s">
        <v>9781</v>
      </c>
      <c r="D3322" s="6">
        <v>4.6236870668337702E-5</v>
      </c>
      <c r="E3322" s="6">
        <v>5.0174434065233299E-5</v>
      </c>
      <c r="F3322" s="6">
        <v>5.3088757795674502E-5</v>
      </c>
      <c r="G3322" s="6">
        <v>5.3633568836406302E-5</v>
      </c>
      <c r="H3322" s="6">
        <v>3.2115897568652703E-5</v>
      </c>
      <c r="I3322" s="6">
        <v>3.3326625334382799E-5</v>
      </c>
      <c r="J3322" s="6">
        <v>3.3300375004020901E-5</v>
      </c>
      <c r="K3322" s="6">
        <v>3.7787652012411397E-5</v>
      </c>
      <c r="L3322" s="6">
        <v>3.8285545210042298E-5</v>
      </c>
      <c r="M3322" s="6">
        <v>3.8541051113428501E-5</v>
      </c>
      <c r="N3322" s="4" t="b">
        <f>_xlfn.XLOOKUP(Table2[[#This Row],[Protein]],Table3[name],Table3[subloc_assigned],"")&lt;&gt;""</f>
        <v>0</v>
      </c>
      <c r="O3322" s="6" t="str" cm="1">
        <f t="array" ref="O3322">IF(Table2[[#This Row],[modeled?]]," "&amp;_xlfn.TEXTJOIN(" ",FALSE,_xlfn._xlws.FILTER(Table3[subloc_assigned],Table3[name]=Table2[[#This Row],[Protein]],""))&amp;" ","")</f>
        <v/>
      </c>
      <c r="P3322" s="6" t="b">
        <f>OR(ISNUMBER(FIND(" m ",Table2[[#This Row],[loc?]])),ISNUMBER(FIND(" mm ",Table2[[#This Row],[loc?]])))</f>
        <v>0</v>
      </c>
      <c r="Q3322" s="6" t="b">
        <f>AND(OR(ISNUMBER(FIND(" m ",Table2[[#This Row],[loc?]])),ISNUMBER(FIND(" mm ",Table2[[#This Row],[loc?]]))),SUBSTITUTE(SUBSTITUTE(Table2[[#This Row],[loc?]]," m ","")," mm ","")="")</f>
        <v>0</v>
      </c>
      <c r="R3322" s="36" cm="1">
        <f t="array" ref="R3322">AVERAGE(IF(Table2[[#This Row],[Min_aerobic_1]:[Min_aerobic_2]]="NA",0,Table2[[#This Row],[Min_aerobic_1]:[Min_aerobic_2]]))</f>
        <v>4.82056523667855E-5</v>
      </c>
    </row>
    <row r="3323" spans="1:18" x14ac:dyDescent="0.35">
      <c r="A3323" s="4" t="s">
        <v>9782</v>
      </c>
      <c r="B3323" s="4" t="s">
        <v>9783</v>
      </c>
      <c r="C3323" s="4" t="s">
        <v>9784</v>
      </c>
      <c r="D3323" s="6">
        <v>7.9254311119324605E-7</v>
      </c>
      <c r="E3323" s="6">
        <v>8.5800155951357198E-7</v>
      </c>
      <c r="F3323" s="6">
        <v>9.5437732458146401E-7</v>
      </c>
      <c r="G3323" s="6">
        <v>9.1308638357584597E-7</v>
      </c>
      <c r="H3323" s="6">
        <v>5.1225974661347096E-7</v>
      </c>
      <c r="I3323" s="6">
        <v>5.6081238402935501E-7</v>
      </c>
      <c r="J3323" s="6">
        <v>5.6112606147980499E-7</v>
      </c>
      <c r="K3323" s="6">
        <v>5.6464122674864499E-7</v>
      </c>
      <c r="L3323" s="6">
        <v>6.4021582152494796E-7</v>
      </c>
      <c r="M3323" s="6">
        <v>6.0150742925487405E-7</v>
      </c>
      <c r="N3323" s="4" t="b">
        <f>_xlfn.XLOOKUP(Table2[[#This Row],[Protein]],Table3[name],Table3[subloc_assigned],"")&lt;&gt;""</f>
        <v>0</v>
      </c>
      <c r="O3323" s="6" t="str" cm="1">
        <f t="array" ref="O3323">IF(Table2[[#This Row],[modeled?]]," "&amp;_xlfn.TEXTJOIN(" ",FALSE,_xlfn._xlws.FILTER(Table3[subloc_assigned],Table3[name]=Table2[[#This Row],[Protein]],""))&amp;" ","")</f>
        <v/>
      </c>
      <c r="P3323" s="6" t="b">
        <f>OR(ISNUMBER(FIND(" m ",Table2[[#This Row],[loc?]])),ISNUMBER(FIND(" mm ",Table2[[#This Row],[loc?]])))</f>
        <v>0</v>
      </c>
      <c r="Q3323" s="6" t="b">
        <f>AND(OR(ISNUMBER(FIND(" m ",Table2[[#This Row],[loc?]])),ISNUMBER(FIND(" mm ",Table2[[#This Row],[loc?]]))),SUBSTITUTE(SUBSTITUTE(Table2[[#This Row],[loc?]]," m ","")," mm ","")="")</f>
        <v>0</v>
      </c>
      <c r="R3323" s="36" cm="1">
        <f t="array" ref="R3323">AVERAGE(IF(Table2[[#This Row],[Min_aerobic_1]:[Min_aerobic_2]]="NA",0,Table2[[#This Row],[Min_aerobic_1]:[Min_aerobic_2]]))</f>
        <v>8.2527233535340902E-7</v>
      </c>
    </row>
    <row r="3324" spans="1:18" x14ac:dyDescent="0.35">
      <c r="A3324" s="4" t="s">
        <v>9785</v>
      </c>
      <c r="B3324" s="4" t="s">
        <v>9786</v>
      </c>
      <c r="C3324" s="4" t="s">
        <v>9787</v>
      </c>
      <c r="D3324" s="6">
        <v>8.5234545315703303E-6</v>
      </c>
      <c r="E3324" s="6">
        <v>7.2737398678503696E-6</v>
      </c>
      <c r="F3324" s="6">
        <v>8.8246638629353005E-6</v>
      </c>
      <c r="G3324" s="6">
        <v>9.1330804597388306E-6</v>
      </c>
      <c r="H3324" s="6">
        <v>9.7540398617381797E-6</v>
      </c>
      <c r="I3324" s="6">
        <v>1.03816243513994E-5</v>
      </c>
      <c r="J3324" s="6">
        <v>1.0827017005608799E-5</v>
      </c>
      <c r="K3324" s="6">
        <v>9.8713220278581005E-6</v>
      </c>
      <c r="L3324" s="6">
        <v>1.09608856453376E-5</v>
      </c>
      <c r="M3324" s="6">
        <v>1.05846327661189E-5</v>
      </c>
      <c r="N3324" s="4" t="b">
        <f>_xlfn.XLOOKUP(Table2[[#This Row],[Protein]],Table3[name],Table3[subloc_assigned],"")&lt;&gt;""</f>
        <v>0</v>
      </c>
      <c r="O3324" s="6" t="str" cm="1">
        <f t="array" ref="O3324">IF(Table2[[#This Row],[modeled?]]," "&amp;_xlfn.TEXTJOIN(" ",FALSE,_xlfn._xlws.FILTER(Table3[subloc_assigned],Table3[name]=Table2[[#This Row],[Protein]],""))&amp;" ","")</f>
        <v/>
      </c>
      <c r="P3324" s="6" t="b">
        <f>OR(ISNUMBER(FIND(" m ",Table2[[#This Row],[loc?]])),ISNUMBER(FIND(" mm ",Table2[[#This Row],[loc?]])))</f>
        <v>0</v>
      </c>
      <c r="Q3324" s="6" t="b">
        <f>AND(OR(ISNUMBER(FIND(" m ",Table2[[#This Row],[loc?]])),ISNUMBER(FIND(" mm ",Table2[[#This Row],[loc?]]))),SUBSTITUTE(SUBSTITUTE(Table2[[#This Row],[loc?]]," m ","")," mm ","")="")</f>
        <v>0</v>
      </c>
      <c r="R3324" s="36" cm="1">
        <f t="array" ref="R3324">AVERAGE(IF(Table2[[#This Row],[Min_aerobic_1]:[Min_aerobic_2]]="NA",0,Table2[[#This Row],[Min_aerobic_1]:[Min_aerobic_2]]))</f>
        <v>7.8985971997103495E-6</v>
      </c>
    </row>
    <row r="3325" spans="1:18" x14ac:dyDescent="0.35">
      <c r="A3325" s="4" t="s">
        <v>9788</v>
      </c>
      <c r="B3325" s="4" t="s">
        <v>9789</v>
      </c>
      <c r="C3325" s="4" t="s">
        <v>9790</v>
      </c>
      <c r="D3325" s="6">
        <v>2.7325635394068002E-6</v>
      </c>
      <c r="E3325" s="6">
        <v>2.33429532617933E-6</v>
      </c>
      <c r="F3325" s="6">
        <v>3.11652814000468E-6</v>
      </c>
      <c r="G3325" s="6">
        <v>3.0780491054084098E-6</v>
      </c>
      <c r="H3325" s="4" t="s">
        <v>19</v>
      </c>
      <c r="I3325" s="4" t="s">
        <v>19</v>
      </c>
      <c r="J3325" s="4" t="s">
        <v>19</v>
      </c>
      <c r="K3325" s="4" t="s">
        <v>19</v>
      </c>
      <c r="L3325" s="4" t="s">
        <v>19</v>
      </c>
      <c r="M3325" s="4" t="s">
        <v>19</v>
      </c>
      <c r="N3325" s="4" t="b">
        <f>_xlfn.XLOOKUP(Table2[[#This Row],[Protein]],Table3[name],Table3[subloc_assigned],"")&lt;&gt;""</f>
        <v>0</v>
      </c>
      <c r="O3325" s="6" t="str" cm="1">
        <f t="array" ref="O3325">IF(Table2[[#This Row],[modeled?]]," "&amp;_xlfn.TEXTJOIN(" ",FALSE,_xlfn._xlws.FILTER(Table3[subloc_assigned],Table3[name]=Table2[[#This Row],[Protein]],""))&amp;" ","")</f>
        <v/>
      </c>
      <c r="P3325" s="6" t="b">
        <f>OR(ISNUMBER(FIND(" m ",Table2[[#This Row],[loc?]])),ISNUMBER(FIND(" mm ",Table2[[#This Row],[loc?]])))</f>
        <v>0</v>
      </c>
      <c r="Q3325" s="6" t="b">
        <f>AND(OR(ISNUMBER(FIND(" m ",Table2[[#This Row],[loc?]])),ISNUMBER(FIND(" mm ",Table2[[#This Row],[loc?]]))),SUBSTITUTE(SUBSTITUTE(Table2[[#This Row],[loc?]]," m ","")," mm ","")="")</f>
        <v>0</v>
      </c>
      <c r="R3325" s="36" cm="1">
        <f t="array" ref="R3325">AVERAGE(IF(Table2[[#This Row],[Min_aerobic_1]:[Min_aerobic_2]]="NA",0,Table2[[#This Row],[Min_aerobic_1]:[Min_aerobic_2]]))</f>
        <v>2.5334294327930653E-6</v>
      </c>
    </row>
    <row r="3326" spans="1:18" x14ac:dyDescent="0.35">
      <c r="A3326" s="4" t="s">
        <v>9791</v>
      </c>
      <c r="B3326" s="4" t="s">
        <v>9792</v>
      </c>
      <c r="C3326" s="4" t="s">
        <v>9793</v>
      </c>
      <c r="D3326" s="6">
        <v>3.2958111345335802E-6</v>
      </c>
      <c r="E3326" s="6">
        <v>3.19515970327264E-6</v>
      </c>
      <c r="F3326" s="6">
        <v>3.53672532343587E-6</v>
      </c>
      <c r="G3326" s="6">
        <v>3.8195035183291899E-6</v>
      </c>
      <c r="H3326" s="6">
        <v>2.1427870493826399E-6</v>
      </c>
      <c r="I3326" s="6">
        <v>2.11969062174839E-6</v>
      </c>
      <c r="J3326" s="6">
        <v>2.3579344222138399E-6</v>
      </c>
      <c r="K3326" s="6">
        <v>2.2612063774384101E-6</v>
      </c>
      <c r="L3326" s="6">
        <v>2.4266816302899898E-6</v>
      </c>
      <c r="M3326" s="6">
        <v>2.51426264342155E-6</v>
      </c>
      <c r="N3326" s="4" t="b">
        <f>_xlfn.XLOOKUP(Table2[[#This Row],[Protein]],Table3[name],Table3[subloc_assigned],"")&lt;&gt;""</f>
        <v>0</v>
      </c>
      <c r="O3326" s="6" t="str" cm="1">
        <f t="array" ref="O3326">IF(Table2[[#This Row],[modeled?]]," "&amp;_xlfn.TEXTJOIN(" ",FALSE,_xlfn._xlws.FILTER(Table3[subloc_assigned],Table3[name]=Table2[[#This Row],[Protein]],""))&amp;" ","")</f>
        <v/>
      </c>
      <c r="P3326" s="6" t="b">
        <f>OR(ISNUMBER(FIND(" m ",Table2[[#This Row],[loc?]])),ISNUMBER(FIND(" mm ",Table2[[#This Row],[loc?]])))</f>
        <v>0</v>
      </c>
      <c r="Q3326" s="6" t="b">
        <f>AND(OR(ISNUMBER(FIND(" m ",Table2[[#This Row],[loc?]])),ISNUMBER(FIND(" mm ",Table2[[#This Row],[loc?]]))),SUBSTITUTE(SUBSTITUTE(Table2[[#This Row],[loc?]]," m ","")," mm ","")="")</f>
        <v>0</v>
      </c>
      <c r="R3326" s="36" cm="1">
        <f t="array" ref="R3326">AVERAGE(IF(Table2[[#This Row],[Min_aerobic_1]:[Min_aerobic_2]]="NA",0,Table2[[#This Row],[Min_aerobic_1]:[Min_aerobic_2]]))</f>
        <v>3.2454854189031098E-6</v>
      </c>
    </row>
    <row r="3327" spans="1:18" x14ac:dyDescent="0.35">
      <c r="A3327" s="4" t="s">
        <v>9794</v>
      </c>
      <c r="B3327" s="4" t="s">
        <v>9795</v>
      </c>
      <c r="C3327" s="4" t="s">
        <v>9796</v>
      </c>
      <c r="D3327" s="6">
        <v>6.3378932311637697E-5</v>
      </c>
      <c r="E3327" s="6">
        <v>6.1072655107222607E-5</v>
      </c>
      <c r="F3327" s="6">
        <v>6.1289085245734397E-5</v>
      </c>
      <c r="G3327" s="6">
        <v>6.0719386481483799E-5</v>
      </c>
      <c r="H3327" s="4">
        <v>1.09400937976451E-4</v>
      </c>
      <c r="I3327" s="4">
        <v>1.02000251360572E-4</v>
      </c>
      <c r="J3327" s="4">
        <v>1.0136867092345299E-4</v>
      </c>
      <c r="K3327" s="6">
        <v>8.8307454522646998E-5</v>
      </c>
      <c r="L3327" s="6">
        <v>9.8261261660611201E-5</v>
      </c>
      <c r="M3327" s="6">
        <v>9.7061428138457193E-5</v>
      </c>
      <c r="N3327" s="4" t="b">
        <f>_xlfn.XLOOKUP(Table2[[#This Row],[Protein]],Table3[name],Table3[subloc_assigned],"")&lt;&gt;""</f>
        <v>0</v>
      </c>
      <c r="O3327" s="6" t="str" cm="1">
        <f t="array" ref="O3327">IF(Table2[[#This Row],[modeled?]]," "&amp;_xlfn.TEXTJOIN(" ",FALSE,_xlfn._xlws.FILTER(Table3[subloc_assigned],Table3[name]=Table2[[#This Row],[Protein]],""))&amp;" ","")</f>
        <v/>
      </c>
      <c r="P3327" s="6" t="b">
        <f>OR(ISNUMBER(FIND(" m ",Table2[[#This Row],[loc?]])),ISNUMBER(FIND(" mm ",Table2[[#This Row],[loc?]])))</f>
        <v>0</v>
      </c>
      <c r="Q3327" s="6" t="b">
        <f>AND(OR(ISNUMBER(FIND(" m ",Table2[[#This Row],[loc?]])),ISNUMBER(FIND(" mm ",Table2[[#This Row],[loc?]]))),SUBSTITUTE(SUBSTITUTE(Table2[[#This Row],[loc?]]," m ","")," mm ","")="")</f>
        <v>0</v>
      </c>
      <c r="R3327" s="36" cm="1">
        <f t="array" ref="R3327">AVERAGE(IF(Table2[[#This Row],[Min_aerobic_1]:[Min_aerobic_2]]="NA",0,Table2[[#This Row],[Min_aerobic_1]:[Min_aerobic_2]]))</f>
        <v>6.2225793709430152E-5</v>
      </c>
    </row>
    <row r="3328" spans="1:18" x14ac:dyDescent="0.35">
      <c r="A3328" s="4" t="s">
        <v>9797</v>
      </c>
      <c r="B3328" s="4" t="s">
        <v>9798</v>
      </c>
      <c r="C3328" s="4" t="s">
        <v>9799</v>
      </c>
      <c r="D3328" s="6">
        <v>4.7204951785995E-5</v>
      </c>
      <c r="E3328" s="6">
        <v>4.5609336033946501E-5</v>
      </c>
      <c r="F3328" s="6">
        <v>5.0216419666704398E-5</v>
      </c>
      <c r="G3328" s="6">
        <v>5.2517197260807398E-5</v>
      </c>
      <c r="H3328" s="6">
        <v>2.3021858865933599E-5</v>
      </c>
      <c r="I3328" s="6">
        <v>2.29898054109329E-5</v>
      </c>
      <c r="J3328" s="6">
        <v>2.40312139882035E-5</v>
      </c>
      <c r="K3328" s="6">
        <v>3.0958632498642698E-5</v>
      </c>
      <c r="L3328" s="6">
        <v>3.2590937913457299E-5</v>
      </c>
      <c r="M3328" s="6">
        <v>3.1065613173266497E-5</v>
      </c>
      <c r="N3328" s="4" t="b">
        <f>_xlfn.XLOOKUP(Table2[[#This Row],[Protein]],Table3[name],Table3[subloc_assigned],"")&lt;&gt;""</f>
        <v>0</v>
      </c>
      <c r="O3328" s="6" t="str" cm="1">
        <f t="array" ref="O3328">IF(Table2[[#This Row],[modeled?]]," "&amp;_xlfn.TEXTJOIN(" ",FALSE,_xlfn._xlws.FILTER(Table3[subloc_assigned],Table3[name]=Table2[[#This Row],[Protein]],""))&amp;" ","")</f>
        <v/>
      </c>
      <c r="P3328" s="6" t="b">
        <f>OR(ISNUMBER(FIND(" m ",Table2[[#This Row],[loc?]])),ISNUMBER(FIND(" mm ",Table2[[#This Row],[loc?]])))</f>
        <v>0</v>
      </c>
      <c r="Q3328" s="6" t="b">
        <f>AND(OR(ISNUMBER(FIND(" m ",Table2[[#This Row],[loc?]])),ISNUMBER(FIND(" mm ",Table2[[#This Row],[loc?]]))),SUBSTITUTE(SUBSTITUTE(Table2[[#This Row],[loc?]]," m ","")," mm ","")="")</f>
        <v>0</v>
      </c>
      <c r="R3328" s="36" cm="1">
        <f t="array" ref="R3328">AVERAGE(IF(Table2[[#This Row],[Min_aerobic_1]:[Min_aerobic_2]]="NA",0,Table2[[#This Row],[Min_aerobic_1]:[Min_aerobic_2]]))</f>
        <v>4.640714390997075E-5</v>
      </c>
    </row>
    <row r="3329" spans="1:18" x14ac:dyDescent="0.35">
      <c r="A3329" s="4" t="s">
        <v>9800</v>
      </c>
      <c r="B3329" s="4" t="s">
        <v>9801</v>
      </c>
      <c r="C3329" s="4" t="s">
        <v>9802</v>
      </c>
      <c r="D3329" s="6">
        <v>6.5199333835898497E-6</v>
      </c>
      <c r="E3329" s="6">
        <v>7.3276921481622204E-6</v>
      </c>
      <c r="F3329" s="6">
        <v>7.6620192257478202E-6</v>
      </c>
      <c r="G3329" s="6">
        <v>8.95593154205382E-6</v>
      </c>
      <c r="H3329" s="4" t="s">
        <v>19</v>
      </c>
      <c r="I3329" s="4" t="s">
        <v>19</v>
      </c>
      <c r="J3329" s="4" t="s">
        <v>19</v>
      </c>
      <c r="K3329" s="4" t="s">
        <v>19</v>
      </c>
      <c r="L3329" s="4" t="s">
        <v>19</v>
      </c>
      <c r="M3329" s="4" t="s">
        <v>19</v>
      </c>
      <c r="N3329" s="4" t="b">
        <f>_xlfn.XLOOKUP(Table2[[#This Row],[Protein]],Table3[name],Table3[subloc_assigned],"")&lt;&gt;""</f>
        <v>1</v>
      </c>
      <c r="O3329" s="6" t="str" cm="1">
        <f t="array" ref="O3329">IF(Table2[[#This Row],[modeled?]]," "&amp;_xlfn.TEXTJOIN(" ",FALSE,_xlfn._xlws.FILTER(Table3[subloc_assigned],Table3[name]=Table2[[#This Row],[Protein]],""))&amp;" ","")</f>
        <v xml:space="preserve"> c </v>
      </c>
      <c r="P3329" s="6" t="b">
        <f>OR(ISNUMBER(FIND(" m ",Table2[[#This Row],[loc?]])),ISNUMBER(FIND(" mm ",Table2[[#This Row],[loc?]])))</f>
        <v>0</v>
      </c>
      <c r="Q3329" s="6" t="b">
        <f>AND(OR(ISNUMBER(FIND(" m ",Table2[[#This Row],[loc?]])),ISNUMBER(FIND(" mm ",Table2[[#This Row],[loc?]]))),SUBSTITUTE(SUBSTITUTE(Table2[[#This Row],[loc?]]," m ","")," mm ","")="")</f>
        <v>0</v>
      </c>
      <c r="R3329" s="36" cm="1">
        <f t="array" ref="R3329">AVERAGE(IF(Table2[[#This Row],[Min_aerobic_1]:[Min_aerobic_2]]="NA",0,Table2[[#This Row],[Min_aerobic_1]:[Min_aerobic_2]]))</f>
        <v>6.9238127658760346E-6</v>
      </c>
    </row>
    <row r="3330" spans="1:18" x14ac:dyDescent="0.35">
      <c r="A3330" s="4" t="s">
        <v>9803</v>
      </c>
      <c r="B3330" s="4" t="s">
        <v>9804</v>
      </c>
      <c r="C3330" s="4" t="s">
        <v>9805</v>
      </c>
      <c r="D3330" s="4" t="s">
        <v>19</v>
      </c>
      <c r="E3330" s="4" t="s">
        <v>19</v>
      </c>
      <c r="F3330" s="4" t="s">
        <v>19</v>
      </c>
      <c r="G3330" s="4" t="s">
        <v>19</v>
      </c>
      <c r="H3330" s="6">
        <v>1.6078658785302699E-6</v>
      </c>
      <c r="I3330" s="6">
        <v>1.59586264948276E-6</v>
      </c>
      <c r="J3330" s="6">
        <v>1.6340735678563E-6</v>
      </c>
      <c r="K3330" s="6">
        <v>6.9240075076039397E-7</v>
      </c>
      <c r="L3330" s="6">
        <v>7.3589705627625199E-7</v>
      </c>
      <c r="M3330" s="6">
        <v>7.6147363282639604E-7</v>
      </c>
      <c r="N3330" s="4" t="b">
        <f>_xlfn.XLOOKUP(Table2[[#This Row],[Protein]],Table3[name],Table3[subloc_assigned],"")&lt;&gt;""</f>
        <v>0</v>
      </c>
      <c r="O3330" s="6" t="str" cm="1">
        <f t="array" ref="O3330">IF(Table2[[#This Row],[modeled?]]," "&amp;_xlfn.TEXTJOIN(" ",FALSE,_xlfn._xlws.FILTER(Table3[subloc_assigned],Table3[name]=Table2[[#This Row],[Protein]],""))&amp;" ","")</f>
        <v/>
      </c>
      <c r="P3330" s="6" t="b">
        <f>OR(ISNUMBER(FIND(" m ",Table2[[#This Row],[loc?]])),ISNUMBER(FIND(" mm ",Table2[[#This Row],[loc?]])))</f>
        <v>0</v>
      </c>
      <c r="Q3330" s="6" t="b">
        <f>AND(OR(ISNUMBER(FIND(" m ",Table2[[#This Row],[loc?]])),ISNUMBER(FIND(" mm ",Table2[[#This Row],[loc?]]))),SUBSTITUTE(SUBSTITUTE(Table2[[#This Row],[loc?]]," m ","")," mm ","")="")</f>
        <v>0</v>
      </c>
      <c r="R3330" s="36" cm="1">
        <f t="array" ref="R3330">AVERAGE(IF(Table2[[#This Row],[Min_aerobic_1]:[Min_aerobic_2]]="NA",0,Table2[[#This Row],[Min_aerobic_1]:[Min_aerobic_2]]))</f>
        <v>0</v>
      </c>
    </row>
    <row r="3331" spans="1:18" x14ac:dyDescent="0.35">
      <c r="A3331" s="4" t="s">
        <v>9806</v>
      </c>
      <c r="B3331" s="4" t="s">
        <v>9807</v>
      </c>
      <c r="C3331" s="4" t="s">
        <v>9808</v>
      </c>
      <c r="D3331" s="6">
        <v>4.7996886231847801E-5</v>
      </c>
      <c r="E3331" s="6">
        <v>3.4040477563774902E-5</v>
      </c>
      <c r="F3331" s="6">
        <v>5.9956422834786803E-5</v>
      </c>
      <c r="G3331" s="6">
        <v>5.9414116070121E-5</v>
      </c>
      <c r="H3331" s="6">
        <v>7.1625251791890201E-5</v>
      </c>
      <c r="I3331" s="6">
        <v>7.3577482715646105E-5</v>
      </c>
      <c r="J3331" s="6">
        <v>7.6714162450884895E-5</v>
      </c>
      <c r="K3331" s="6">
        <v>7.2228592370625995E-5</v>
      </c>
      <c r="L3331" s="6">
        <v>7.5533201389306798E-5</v>
      </c>
      <c r="M3331" s="6">
        <v>7.7380304732612605E-5</v>
      </c>
      <c r="N3331" s="4" t="b">
        <f>_xlfn.XLOOKUP(Table2[[#This Row],[Protein]],Table3[name],Table3[subloc_assigned],"")&lt;&gt;""</f>
        <v>0</v>
      </c>
      <c r="O3331" s="6" t="str" cm="1">
        <f t="array" ref="O3331">IF(Table2[[#This Row],[modeled?]]," "&amp;_xlfn.TEXTJOIN(" ",FALSE,_xlfn._xlws.FILTER(Table3[subloc_assigned],Table3[name]=Table2[[#This Row],[Protein]],""))&amp;" ","")</f>
        <v/>
      </c>
      <c r="P3331" s="6" t="b">
        <f>OR(ISNUMBER(FIND(" m ",Table2[[#This Row],[loc?]])),ISNUMBER(FIND(" mm ",Table2[[#This Row],[loc?]])))</f>
        <v>0</v>
      </c>
      <c r="Q3331" s="6" t="b">
        <f>AND(OR(ISNUMBER(FIND(" m ",Table2[[#This Row],[loc?]])),ISNUMBER(FIND(" mm ",Table2[[#This Row],[loc?]]))),SUBSTITUTE(SUBSTITUTE(Table2[[#This Row],[loc?]]," m ","")," mm ","")="")</f>
        <v>0</v>
      </c>
      <c r="R3331" s="36" cm="1">
        <f t="array" ref="R3331">AVERAGE(IF(Table2[[#This Row],[Min_aerobic_1]:[Min_aerobic_2]]="NA",0,Table2[[#This Row],[Min_aerobic_1]:[Min_aerobic_2]]))</f>
        <v>4.1018681897811348E-5</v>
      </c>
    </row>
    <row r="3332" spans="1:18" x14ac:dyDescent="0.35">
      <c r="A3332" s="4" t="s">
        <v>9809</v>
      </c>
      <c r="B3332" s="4" t="s">
        <v>9810</v>
      </c>
      <c r="C3332" s="4" t="s">
        <v>9811</v>
      </c>
      <c r="D3332" s="6">
        <v>2.84447394119472E-6</v>
      </c>
      <c r="E3332" s="6">
        <v>2.3040000076515801E-6</v>
      </c>
      <c r="F3332" s="6">
        <v>3.0600752296750399E-6</v>
      </c>
      <c r="G3332" s="6">
        <v>2.8843571495937402E-6</v>
      </c>
      <c r="H3332" s="6">
        <v>9.4753313830008807E-6</v>
      </c>
      <c r="I3332" s="6">
        <v>9.7369593677700298E-6</v>
      </c>
      <c r="J3332" s="6">
        <v>1.01429224681574E-5</v>
      </c>
      <c r="K3332" s="6">
        <v>9.4978052452216501E-6</v>
      </c>
      <c r="L3332" s="6">
        <v>1.0260949384452199E-5</v>
      </c>
      <c r="M3332" s="6">
        <v>1.01267841784204E-5</v>
      </c>
      <c r="N3332" s="4" t="b">
        <f>_xlfn.XLOOKUP(Table2[[#This Row],[Protein]],Table3[name],Table3[subloc_assigned],"")&lt;&gt;""</f>
        <v>0</v>
      </c>
      <c r="O3332" s="6" t="str" cm="1">
        <f t="array" ref="O3332">IF(Table2[[#This Row],[modeled?]]," "&amp;_xlfn.TEXTJOIN(" ",FALSE,_xlfn._xlws.FILTER(Table3[subloc_assigned],Table3[name]=Table2[[#This Row],[Protein]],""))&amp;" ","")</f>
        <v/>
      </c>
      <c r="P3332" s="6" t="b">
        <f>OR(ISNUMBER(FIND(" m ",Table2[[#This Row],[loc?]])),ISNUMBER(FIND(" mm ",Table2[[#This Row],[loc?]])))</f>
        <v>0</v>
      </c>
      <c r="Q3332" s="6" t="b">
        <f>AND(OR(ISNUMBER(FIND(" m ",Table2[[#This Row],[loc?]])),ISNUMBER(FIND(" mm ",Table2[[#This Row],[loc?]]))),SUBSTITUTE(SUBSTITUTE(Table2[[#This Row],[loc?]]," m ","")," mm ","")="")</f>
        <v>0</v>
      </c>
      <c r="R3332" s="36" cm="1">
        <f t="array" ref="R3332">AVERAGE(IF(Table2[[#This Row],[Min_aerobic_1]:[Min_aerobic_2]]="NA",0,Table2[[#This Row],[Min_aerobic_1]:[Min_aerobic_2]]))</f>
        <v>2.5742369744231501E-6</v>
      </c>
    </row>
    <row r="3333" spans="1:18" x14ac:dyDescent="0.35">
      <c r="A3333" s="4" t="s">
        <v>9812</v>
      </c>
      <c r="B3333" s="4" t="s">
        <v>9813</v>
      </c>
      <c r="C3333" s="4" t="s">
        <v>9814</v>
      </c>
      <c r="D3333" s="6">
        <v>1.7861286935178899E-5</v>
      </c>
      <c r="E3333" s="6">
        <v>1.8780742458635699E-5</v>
      </c>
      <c r="F3333" s="6">
        <v>1.9528946225117899E-5</v>
      </c>
      <c r="G3333" s="6">
        <v>2.0198068798849402E-5</v>
      </c>
      <c r="H3333" s="6">
        <v>1.3033510307615401E-5</v>
      </c>
      <c r="I3333" s="6">
        <v>1.3026044763632E-5</v>
      </c>
      <c r="J3333" s="6">
        <v>1.3669493734883901E-5</v>
      </c>
      <c r="K3333" s="6">
        <v>1.4385041981767501E-5</v>
      </c>
      <c r="L3333" s="6">
        <v>1.5117561678282701E-5</v>
      </c>
      <c r="M3333" s="6">
        <v>1.48537086386499E-5</v>
      </c>
      <c r="N3333" s="4" t="b">
        <f>_xlfn.XLOOKUP(Table2[[#This Row],[Protein]],Table3[name],Table3[subloc_assigned],"")&lt;&gt;""</f>
        <v>0</v>
      </c>
      <c r="O3333" s="6" t="str" cm="1">
        <f t="array" ref="O3333">IF(Table2[[#This Row],[modeled?]]," "&amp;_xlfn.TEXTJOIN(" ",FALSE,_xlfn._xlws.FILTER(Table3[subloc_assigned],Table3[name]=Table2[[#This Row],[Protein]],""))&amp;" ","")</f>
        <v/>
      </c>
      <c r="P3333" s="6" t="b">
        <f>OR(ISNUMBER(FIND(" m ",Table2[[#This Row],[loc?]])),ISNUMBER(FIND(" mm ",Table2[[#This Row],[loc?]])))</f>
        <v>0</v>
      </c>
      <c r="Q3333" s="6" t="b">
        <f>AND(OR(ISNUMBER(FIND(" m ",Table2[[#This Row],[loc?]])),ISNUMBER(FIND(" mm ",Table2[[#This Row],[loc?]]))),SUBSTITUTE(SUBSTITUTE(Table2[[#This Row],[loc?]]," m ","")," mm ","")="")</f>
        <v>0</v>
      </c>
      <c r="R3333" s="36" cm="1">
        <f t="array" ref="R3333">AVERAGE(IF(Table2[[#This Row],[Min_aerobic_1]:[Min_aerobic_2]]="NA",0,Table2[[#This Row],[Min_aerobic_1]:[Min_aerobic_2]]))</f>
        <v>1.8321014696907299E-5</v>
      </c>
    </row>
    <row r="3334" spans="1:18" x14ac:dyDescent="0.35">
      <c r="A3334" s="4" t="s">
        <v>9815</v>
      </c>
      <c r="B3334" s="4" t="s">
        <v>9816</v>
      </c>
      <c r="C3334" s="4" t="s">
        <v>9817</v>
      </c>
      <c r="D3334" s="6">
        <v>9.7134515518325397E-6</v>
      </c>
      <c r="E3334" s="6">
        <v>1.1964627462550801E-5</v>
      </c>
      <c r="F3334" s="6">
        <v>1.2565206227713801E-5</v>
      </c>
      <c r="G3334" s="6">
        <v>1.15170795643677E-5</v>
      </c>
      <c r="H3334" s="6">
        <v>3.6783708950238599E-6</v>
      </c>
      <c r="I3334" s="6">
        <v>3.9913259944652602E-6</v>
      </c>
      <c r="J3334" s="6">
        <v>3.8265471712744199E-6</v>
      </c>
      <c r="K3334" s="6">
        <v>4.9907764344309996E-6</v>
      </c>
      <c r="L3334" s="6">
        <v>4.7623326866191001E-6</v>
      </c>
      <c r="M3334" s="6">
        <v>5.1283146858677297E-6</v>
      </c>
      <c r="N3334" s="4" t="b">
        <f>_xlfn.XLOOKUP(Table2[[#This Row],[Protein]],Table3[name],Table3[subloc_assigned],"")&lt;&gt;""</f>
        <v>0</v>
      </c>
      <c r="O3334" s="6" t="str" cm="1">
        <f t="array" ref="O3334">IF(Table2[[#This Row],[modeled?]]," "&amp;_xlfn.TEXTJOIN(" ",FALSE,_xlfn._xlws.FILTER(Table3[subloc_assigned],Table3[name]=Table2[[#This Row],[Protein]],""))&amp;" ","")</f>
        <v/>
      </c>
      <c r="P3334" s="6" t="b">
        <f>OR(ISNUMBER(FIND(" m ",Table2[[#This Row],[loc?]])),ISNUMBER(FIND(" mm ",Table2[[#This Row],[loc?]])))</f>
        <v>0</v>
      </c>
      <c r="Q3334" s="6" t="b">
        <f>AND(OR(ISNUMBER(FIND(" m ",Table2[[#This Row],[loc?]])),ISNUMBER(FIND(" mm ",Table2[[#This Row],[loc?]]))),SUBSTITUTE(SUBSTITUTE(Table2[[#This Row],[loc?]]," m ","")," mm ","")="")</f>
        <v>0</v>
      </c>
      <c r="R3334" s="36" cm="1">
        <f t="array" ref="R3334">AVERAGE(IF(Table2[[#This Row],[Min_aerobic_1]:[Min_aerobic_2]]="NA",0,Table2[[#This Row],[Min_aerobic_1]:[Min_aerobic_2]]))</f>
        <v>1.0839039507191669E-5</v>
      </c>
    </row>
    <row r="3335" spans="1:18" x14ac:dyDescent="0.35">
      <c r="A3335" s="4" t="s">
        <v>9818</v>
      </c>
      <c r="B3335" s="4" t="s">
        <v>9819</v>
      </c>
      <c r="C3335" s="4" t="s">
        <v>9820</v>
      </c>
      <c r="D3335" s="6">
        <v>8.6051376559220903E-7</v>
      </c>
      <c r="E3335" s="6">
        <v>7.6345240960049599E-7</v>
      </c>
      <c r="F3335" s="6">
        <v>8.6679709350910497E-7</v>
      </c>
      <c r="G3335" s="6">
        <v>9.0593871071441501E-7</v>
      </c>
      <c r="H3335" s="4" t="s">
        <v>19</v>
      </c>
      <c r="I3335" s="4" t="s">
        <v>19</v>
      </c>
      <c r="J3335" s="4" t="s">
        <v>19</v>
      </c>
      <c r="K3335" s="4" t="s">
        <v>19</v>
      </c>
      <c r="L3335" s="4" t="s">
        <v>19</v>
      </c>
      <c r="M3335" s="4" t="s">
        <v>19</v>
      </c>
      <c r="N3335" s="4" t="b">
        <f>_xlfn.XLOOKUP(Table2[[#This Row],[Protein]],Table3[name],Table3[subloc_assigned],"")&lt;&gt;""</f>
        <v>0</v>
      </c>
      <c r="O3335" s="6" t="str" cm="1">
        <f t="array" ref="O3335">IF(Table2[[#This Row],[modeled?]]," "&amp;_xlfn.TEXTJOIN(" ",FALSE,_xlfn._xlws.FILTER(Table3[subloc_assigned],Table3[name]=Table2[[#This Row],[Protein]],""))&amp;" ","")</f>
        <v/>
      </c>
      <c r="P3335" s="6" t="b">
        <f>OR(ISNUMBER(FIND(" m ",Table2[[#This Row],[loc?]])),ISNUMBER(FIND(" mm ",Table2[[#This Row],[loc?]])))</f>
        <v>0</v>
      </c>
      <c r="Q3335" s="6" t="b">
        <f>AND(OR(ISNUMBER(FIND(" m ",Table2[[#This Row],[loc?]])),ISNUMBER(FIND(" mm ",Table2[[#This Row],[loc?]]))),SUBSTITUTE(SUBSTITUTE(Table2[[#This Row],[loc?]]," m ","")," mm ","")="")</f>
        <v>0</v>
      </c>
      <c r="R3335" s="36" cm="1">
        <f t="array" ref="R3335">AVERAGE(IF(Table2[[#This Row],[Min_aerobic_1]:[Min_aerobic_2]]="NA",0,Table2[[#This Row],[Min_aerobic_1]:[Min_aerobic_2]]))</f>
        <v>8.1198308759635246E-7</v>
      </c>
    </row>
    <row r="3336" spans="1:18" x14ac:dyDescent="0.35">
      <c r="A3336" s="4" t="s">
        <v>9821</v>
      </c>
      <c r="B3336" s="4" t="s">
        <v>9822</v>
      </c>
      <c r="C3336" s="4" t="s">
        <v>9822</v>
      </c>
      <c r="D3336" s="6">
        <v>1.4074367617213899E-6</v>
      </c>
      <c r="E3336" s="6">
        <v>1.0389757059951301E-6</v>
      </c>
      <c r="F3336" s="6">
        <v>1.4354127209967001E-6</v>
      </c>
      <c r="G3336" s="6">
        <v>1.4128924262651401E-6</v>
      </c>
      <c r="H3336" s="6">
        <v>9.0696764179276598E-7</v>
      </c>
      <c r="I3336" s="6">
        <v>8.8691107004706195E-7</v>
      </c>
      <c r="J3336" s="6">
        <v>1.00732563916526E-6</v>
      </c>
      <c r="K3336" s="6">
        <v>1.09156388103841E-6</v>
      </c>
      <c r="L3336" s="6">
        <v>1.0746488160190899E-6</v>
      </c>
      <c r="M3336" s="6">
        <v>1.0923946138343399E-6</v>
      </c>
      <c r="N3336" s="4" t="b">
        <f>_xlfn.XLOOKUP(Table2[[#This Row],[Protein]],Table3[name],Table3[subloc_assigned],"")&lt;&gt;""</f>
        <v>0</v>
      </c>
      <c r="O3336" s="6" t="str" cm="1">
        <f t="array" ref="O3336">IF(Table2[[#This Row],[modeled?]]," "&amp;_xlfn.TEXTJOIN(" ",FALSE,_xlfn._xlws.FILTER(Table3[subloc_assigned],Table3[name]=Table2[[#This Row],[Protein]],""))&amp;" ","")</f>
        <v/>
      </c>
      <c r="P3336" s="6" t="b">
        <f>OR(ISNUMBER(FIND(" m ",Table2[[#This Row],[loc?]])),ISNUMBER(FIND(" mm ",Table2[[#This Row],[loc?]])))</f>
        <v>0</v>
      </c>
      <c r="Q3336" s="6" t="b">
        <f>AND(OR(ISNUMBER(FIND(" m ",Table2[[#This Row],[loc?]])),ISNUMBER(FIND(" mm ",Table2[[#This Row],[loc?]]))),SUBSTITUTE(SUBSTITUTE(Table2[[#This Row],[loc?]]," m ","")," mm ","")="")</f>
        <v>0</v>
      </c>
      <c r="R3336" s="36" cm="1">
        <f t="array" ref="R3336">AVERAGE(IF(Table2[[#This Row],[Min_aerobic_1]:[Min_aerobic_2]]="NA",0,Table2[[#This Row],[Min_aerobic_1]:[Min_aerobic_2]]))</f>
        <v>1.22320623385826E-6</v>
      </c>
    </row>
    <row r="3337" spans="1:18" x14ac:dyDescent="0.35">
      <c r="A3337" s="4" t="s">
        <v>9823</v>
      </c>
      <c r="B3337" s="4" t="s">
        <v>9824</v>
      </c>
      <c r="C3337" s="4" t="s">
        <v>9825</v>
      </c>
      <c r="D3337" s="6">
        <v>3.9925728221217504E-6</v>
      </c>
      <c r="E3337" s="6">
        <v>3.5320034881497501E-6</v>
      </c>
      <c r="F3337" s="6">
        <v>4.2182820768913401E-6</v>
      </c>
      <c r="G3337" s="6">
        <v>3.98430394365113E-6</v>
      </c>
      <c r="H3337" s="6">
        <v>2.5916916707456899E-6</v>
      </c>
      <c r="I3337" s="6">
        <v>2.4074410476321601E-6</v>
      </c>
      <c r="J3337" s="6">
        <v>2.91819398853546E-6</v>
      </c>
      <c r="K3337" s="6">
        <v>2.65974125258169E-6</v>
      </c>
      <c r="L3337" s="6">
        <v>2.6733033449841699E-6</v>
      </c>
      <c r="M3337" s="6">
        <v>2.84426632834383E-6</v>
      </c>
      <c r="N3337" s="4" t="b">
        <f>_xlfn.XLOOKUP(Table2[[#This Row],[Protein]],Table3[name],Table3[subloc_assigned],"")&lt;&gt;""</f>
        <v>0</v>
      </c>
      <c r="O3337" s="6" t="str" cm="1">
        <f t="array" ref="O3337">IF(Table2[[#This Row],[modeled?]]," "&amp;_xlfn.TEXTJOIN(" ",FALSE,_xlfn._xlws.FILTER(Table3[subloc_assigned],Table3[name]=Table2[[#This Row],[Protein]],""))&amp;" ","")</f>
        <v/>
      </c>
      <c r="P3337" s="6" t="b">
        <f>OR(ISNUMBER(FIND(" m ",Table2[[#This Row],[loc?]])),ISNUMBER(FIND(" mm ",Table2[[#This Row],[loc?]])))</f>
        <v>0</v>
      </c>
      <c r="Q3337" s="6" t="b">
        <f>AND(OR(ISNUMBER(FIND(" m ",Table2[[#This Row],[loc?]])),ISNUMBER(FIND(" mm ",Table2[[#This Row],[loc?]]))),SUBSTITUTE(SUBSTITUTE(Table2[[#This Row],[loc?]]," m ","")," mm ","")="")</f>
        <v>0</v>
      </c>
      <c r="R3337" s="36" cm="1">
        <f t="array" ref="R3337">AVERAGE(IF(Table2[[#This Row],[Min_aerobic_1]:[Min_aerobic_2]]="NA",0,Table2[[#This Row],[Min_aerobic_1]:[Min_aerobic_2]]))</f>
        <v>3.7622881551357505E-6</v>
      </c>
    </row>
    <row r="3338" spans="1:18" x14ac:dyDescent="0.35">
      <c r="A3338" s="4" t="s">
        <v>9826</v>
      </c>
      <c r="B3338" s="4" t="s">
        <v>9827</v>
      </c>
      <c r="C3338" s="4" t="s">
        <v>9828</v>
      </c>
      <c r="D3338" s="6">
        <v>1.0292323933362401E-5</v>
      </c>
      <c r="E3338" s="6">
        <v>7.4048698246928999E-6</v>
      </c>
      <c r="F3338" s="6">
        <v>1.07324527874203E-5</v>
      </c>
      <c r="G3338" s="6">
        <v>1.0249244368157801E-5</v>
      </c>
      <c r="H3338" s="6">
        <v>1.5953301182807801E-5</v>
      </c>
      <c r="I3338" s="6">
        <v>1.5118467661883299E-5</v>
      </c>
      <c r="J3338" s="6">
        <v>1.6003504612745898E-5</v>
      </c>
      <c r="K3338" s="6">
        <v>1.82864319888251E-5</v>
      </c>
      <c r="L3338" s="6">
        <v>1.95066434640026E-5</v>
      </c>
      <c r="M3338" s="6">
        <v>1.66591422262347E-5</v>
      </c>
      <c r="N3338" s="4" t="b">
        <f>_xlfn.XLOOKUP(Table2[[#This Row],[Protein]],Table3[name],Table3[subloc_assigned],"")&lt;&gt;""</f>
        <v>0</v>
      </c>
      <c r="O3338" s="6" t="str" cm="1">
        <f t="array" ref="O3338">IF(Table2[[#This Row],[modeled?]]," "&amp;_xlfn.TEXTJOIN(" ",FALSE,_xlfn._xlws.FILTER(Table3[subloc_assigned],Table3[name]=Table2[[#This Row],[Protein]],""))&amp;" ","")</f>
        <v/>
      </c>
      <c r="P3338" s="6" t="b">
        <f>OR(ISNUMBER(FIND(" m ",Table2[[#This Row],[loc?]])),ISNUMBER(FIND(" mm ",Table2[[#This Row],[loc?]])))</f>
        <v>0</v>
      </c>
      <c r="Q3338" s="6" t="b">
        <f>AND(OR(ISNUMBER(FIND(" m ",Table2[[#This Row],[loc?]])),ISNUMBER(FIND(" mm ",Table2[[#This Row],[loc?]]))),SUBSTITUTE(SUBSTITUTE(Table2[[#This Row],[loc?]]," m ","")," mm ","")="")</f>
        <v>0</v>
      </c>
      <c r="R3338" s="36" cm="1">
        <f t="array" ref="R3338">AVERAGE(IF(Table2[[#This Row],[Min_aerobic_1]:[Min_aerobic_2]]="NA",0,Table2[[#This Row],[Min_aerobic_1]:[Min_aerobic_2]]))</f>
        <v>8.8485968790276494E-6</v>
      </c>
    </row>
    <row r="3339" spans="1:18" x14ac:dyDescent="0.35">
      <c r="A3339" s="4" t="s">
        <v>9829</v>
      </c>
      <c r="B3339" s="4" t="s">
        <v>9830</v>
      </c>
      <c r="C3339" s="4" t="s">
        <v>9831</v>
      </c>
      <c r="D3339" s="6">
        <v>9.2229802235585102E-6</v>
      </c>
      <c r="E3339" s="6">
        <v>8.8163443520913006E-6</v>
      </c>
      <c r="F3339" s="6">
        <v>9.8922873422001193E-6</v>
      </c>
      <c r="G3339" s="6">
        <v>9.8951166439514499E-6</v>
      </c>
      <c r="H3339" s="6">
        <v>2.6709076288914599E-5</v>
      </c>
      <c r="I3339" s="6">
        <v>2.58937505780164E-5</v>
      </c>
      <c r="J3339" s="6">
        <v>2.74638558367852E-5</v>
      </c>
      <c r="K3339" s="6">
        <v>2.9981619096011801E-5</v>
      </c>
      <c r="L3339" s="6">
        <v>3.02495490211878E-5</v>
      </c>
      <c r="M3339" s="6">
        <v>3.0342047128565998E-5</v>
      </c>
      <c r="N3339" s="4" t="b">
        <f>_xlfn.XLOOKUP(Table2[[#This Row],[Protein]],Table3[name],Table3[subloc_assigned],"")&lt;&gt;""</f>
        <v>0</v>
      </c>
      <c r="O3339" s="6" t="str" cm="1">
        <f t="array" ref="O3339">IF(Table2[[#This Row],[modeled?]]," "&amp;_xlfn.TEXTJOIN(" ",FALSE,_xlfn._xlws.FILTER(Table3[subloc_assigned],Table3[name]=Table2[[#This Row],[Protein]],""))&amp;" ","")</f>
        <v/>
      </c>
      <c r="P3339" s="6" t="b">
        <f>OR(ISNUMBER(FIND(" m ",Table2[[#This Row],[loc?]])),ISNUMBER(FIND(" mm ",Table2[[#This Row],[loc?]])))</f>
        <v>0</v>
      </c>
      <c r="Q3339" s="6" t="b">
        <f>AND(OR(ISNUMBER(FIND(" m ",Table2[[#This Row],[loc?]])),ISNUMBER(FIND(" mm ",Table2[[#This Row],[loc?]]))),SUBSTITUTE(SUBSTITUTE(Table2[[#This Row],[loc?]]," m ","")," mm ","")="")</f>
        <v>0</v>
      </c>
      <c r="R3339" s="36" cm="1">
        <f t="array" ref="R3339">AVERAGE(IF(Table2[[#This Row],[Min_aerobic_1]:[Min_aerobic_2]]="NA",0,Table2[[#This Row],[Min_aerobic_1]:[Min_aerobic_2]]))</f>
        <v>9.0196622878249062E-6</v>
      </c>
    </row>
    <row r="3340" spans="1:18" x14ac:dyDescent="0.35">
      <c r="A3340" s="4" t="s">
        <v>9832</v>
      </c>
      <c r="B3340" s="4" t="s">
        <v>9833</v>
      </c>
      <c r="C3340" s="4" t="s">
        <v>9833</v>
      </c>
      <c r="D3340" s="6">
        <v>3.9541000985068502E-6</v>
      </c>
      <c r="E3340" s="6">
        <v>3.3315832116511301E-6</v>
      </c>
      <c r="F3340" s="6">
        <v>4.2258419434068999E-6</v>
      </c>
      <c r="G3340" s="6">
        <v>4.3475105707818897E-6</v>
      </c>
      <c r="H3340" s="6">
        <v>5.3033698993096398E-6</v>
      </c>
      <c r="I3340" s="6">
        <v>5.2252016985313001E-6</v>
      </c>
      <c r="J3340" s="6">
        <v>5.3819975600354999E-6</v>
      </c>
      <c r="K3340" s="6">
        <v>5.8820587759434999E-6</v>
      </c>
      <c r="L3340" s="6">
        <v>5.9417434862373596E-6</v>
      </c>
      <c r="M3340" s="6">
        <v>5.92153325181627E-6</v>
      </c>
      <c r="N3340" s="4" t="b">
        <f>_xlfn.XLOOKUP(Table2[[#This Row],[Protein]],Table3[name],Table3[subloc_assigned],"")&lt;&gt;""</f>
        <v>0</v>
      </c>
      <c r="O3340" s="6" t="str" cm="1">
        <f t="array" ref="O3340">IF(Table2[[#This Row],[modeled?]]," "&amp;_xlfn.TEXTJOIN(" ",FALSE,_xlfn._xlws.FILTER(Table3[subloc_assigned],Table3[name]=Table2[[#This Row],[Protein]],""))&amp;" ","")</f>
        <v/>
      </c>
      <c r="P3340" s="6" t="b">
        <f>OR(ISNUMBER(FIND(" m ",Table2[[#This Row],[loc?]])),ISNUMBER(FIND(" mm ",Table2[[#This Row],[loc?]])))</f>
        <v>0</v>
      </c>
      <c r="Q3340" s="6" t="b">
        <f>AND(OR(ISNUMBER(FIND(" m ",Table2[[#This Row],[loc?]])),ISNUMBER(FIND(" mm ",Table2[[#This Row],[loc?]]))),SUBSTITUTE(SUBSTITUTE(Table2[[#This Row],[loc?]]," m ","")," mm ","")="")</f>
        <v>0</v>
      </c>
      <c r="R3340" s="36" cm="1">
        <f t="array" ref="R3340">AVERAGE(IF(Table2[[#This Row],[Min_aerobic_1]:[Min_aerobic_2]]="NA",0,Table2[[#This Row],[Min_aerobic_1]:[Min_aerobic_2]]))</f>
        <v>3.6428416550789902E-6</v>
      </c>
    </row>
    <row r="3341" spans="1:18" x14ac:dyDescent="0.35">
      <c r="A3341" s="4" t="s">
        <v>9834</v>
      </c>
      <c r="B3341" s="4" t="s">
        <v>9835</v>
      </c>
      <c r="C3341" s="4" t="s">
        <v>9836</v>
      </c>
      <c r="D3341" s="6">
        <v>9.9026272299408607E-6</v>
      </c>
      <c r="E3341" s="6">
        <v>9.45730705274304E-6</v>
      </c>
      <c r="F3341" s="6">
        <v>1.1486243545580301E-5</v>
      </c>
      <c r="G3341" s="6">
        <v>1.1520949507523E-5</v>
      </c>
      <c r="H3341" s="6">
        <v>7.3891478416502497E-6</v>
      </c>
      <c r="I3341" s="6">
        <v>7.5423707829625802E-6</v>
      </c>
      <c r="J3341" s="6">
        <v>7.4786368509193699E-6</v>
      </c>
      <c r="K3341" s="6">
        <v>8.2605952715322692E-6</v>
      </c>
      <c r="L3341" s="6">
        <v>8.5373974582493806E-6</v>
      </c>
      <c r="M3341" s="6">
        <v>8.3521306983767198E-6</v>
      </c>
      <c r="N3341" s="4" t="b">
        <f>_xlfn.XLOOKUP(Table2[[#This Row],[Protein]],Table3[name],Table3[subloc_assigned],"")&lt;&gt;""</f>
        <v>0</v>
      </c>
      <c r="O3341" s="6" t="str" cm="1">
        <f t="array" ref="O3341">IF(Table2[[#This Row],[modeled?]]," "&amp;_xlfn.TEXTJOIN(" ",FALSE,_xlfn._xlws.FILTER(Table3[subloc_assigned],Table3[name]=Table2[[#This Row],[Protein]],""))&amp;" ","")</f>
        <v/>
      </c>
      <c r="P3341" s="6" t="b">
        <f>OR(ISNUMBER(FIND(" m ",Table2[[#This Row],[loc?]])),ISNUMBER(FIND(" mm ",Table2[[#This Row],[loc?]])))</f>
        <v>0</v>
      </c>
      <c r="Q3341" s="6" t="b">
        <f>AND(OR(ISNUMBER(FIND(" m ",Table2[[#This Row],[loc?]])),ISNUMBER(FIND(" mm ",Table2[[#This Row],[loc?]]))),SUBSTITUTE(SUBSTITUTE(Table2[[#This Row],[loc?]]," m ","")," mm ","")="")</f>
        <v>0</v>
      </c>
      <c r="R3341" s="36" cm="1">
        <f t="array" ref="R3341">AVERAGE(IF(Table2[[#This Row],[Min_aerobic_1]:[Min_aerobic_2]]="NA",0,Table2[[#This Row],[Min_aerobic_1]:[Min_aerobic_2]]))</f>
        <v>9.6799671413419504E-6</v>
      </c>
    </row>
    <row r="3342" spans="1:18" x14ac:dyDescent="0.35">
      <c r="A3342" s="4" t="s">
        <v>9837</v>
      </c>
      <c r="B3342" s="4" t="s">
        <v>9838</v>
      </c>
      <c r="C3342" s="4" t="s">
        <v>9839</v>
      </c>
      <c r="D3342" s="6">
        <v>7.2241251246766097E-5</v>
      </c>
      <c r="E3342" s="6">
        <v>5.9885805026643403E-5</v>
      </c>
      <c r="F3342" s="6">
        <v>7.9120644700636993E-5</v>
      </c>
      <c r="G3342" s="6">
        <v>7.9143274065401095E-5</v>
      </c>
      <c r="H3342" s="6">
        <v>2.5317538073298501E-5</v>
      </c>
      <c r="I3342" s="6">
        <v>2.3940310671657099E-5</v>
      </c>
      <c r="J3342" s="6">
        <v>2.44575130492944E-5</v>
      </c>
      <c r="K3342" s="6">
        <v>2.5588006571994101E-5</v>
      </c>
      <c r="L3342" s="6">
        <v>2.7978167067941501E-5</v>
      </c>
      <c r="M3342" s="6">
        <v>2.7007349728816E-5</v>
      </c>
      <c r="N3342" s="4" t="b">
        <f>_xlfn.XLOOKUP(Table2[[#This Row],[Protein]],Table3[name],Table3[subloc_assigned],"")&lt;&gt;""</f>
        <v>0</v>
      </c>
      <c r="O3342" s="6" t="str" cm="1">
        <f t="array" ref="O3342">IF(Table2[[#This Row],[modeled?]]," "&amp;_xlfn.TEXTJOIN(" ",FALSE,_xlfn._xlws.FILTER(Table3[subloc_assigned],Table3[name]=Table2[[#This Row],[Protein]],""))&amp;" ","")</f>
        <v/>
      </c>
      <c r="P3342" s="6" t="b">
        <f>OR(ISNUMBER(FIND(" m ",Table2[[#This Row],[loc?]])),ISNUMBER(FIND(" mm ",Table2[[#This Row],[loc?]])))</f>
        <v>0</v>
      </c>
      <c r="Q3342" s="6" t="b">
        <f>AND(OR(ISNUMBER(FIND(" m ",Table2[[#This Row],[loc?]])),ISNUMBER(FIND(" mm ",Table2[[#This Row],[loc?]]))),SUBSTITUTE(SUBSTITUTE(Table2[[#This Row],[loc?]]," m ","")," mm ","")="")</f>
        <v>0</v>
      </c>
      <c r="R3342" s="36" cm="1">
        <f t="array" ref="R3342">AVERAGE(IF(Table2[[#This Row],[Min_aerobic_1]:[Min_aerobic_2]]="NA",0,Table2[[#This Row],[Min_aerobic_1]:[Min_aerobic_2]]))</f>
        <v>6.6063528136704747E-5</v>
      </c>
    </row>
    <row r="3343" spans="1:18" x14ac:dyDescent="0.35">
      <c r="A3343" s="4" t="s">
        <v>9840</v>
      </c>
      <c r="B3343" s="4" t="s">
        <v>9841</v>
      </c>
      <c r="C3343" s="4" t="s">
        <v>9842</v>
      </c>
      <c r="D3343" s="6">
        <v>7.9201575010002804E-5</v>
      </c>
      <c r="E3343" s="6">
        <v>9.2062806733587201E-5</v>
      </c>
      <c r="F3343" s="6">
        <v>8.4113748741099204E-5</v>
      </c>
      <c r="G3343" s="6">
        <v>8.8600911820673096E-5</v>
      </c>
      <c r="H3343" s="4" t="s">
        <v>19</v>
      </c>
      <c r="I3343" s="4" t="s">
        <v>19</v>
      </c>
      <c r="J3343" s="4" t="s">
        <v>19</v>
      </c>
      <c r="K3343" s="4" t="s">
        <v>19</v>
      </c>
      <c r="L3343" s="4" t="s">
        <v>19</v>
      </c>
      <c r="M3343" s="4" t="s">
        <v>19</v>
      </c>
      <c r="N3343" s="4" t="b">
        <f>_xlfn.XLOOKUP(Table2[[#This Row],[Protein]],Table3[name],Table3[subloc_assigned],"")&lt;&gt;""</f>
        <v>1</v>
      </c>
      <c r="O3343" s="6" t="str" cm="1">
        <f t="array" ref="O3343">IF(Table2[[#This Row],[modeled?]]," "&amp;_xlfn.TEXTJOIN(" ",FALSE,_xlfn._xlws.FILTER(Table3[subloc_assigned],Table3[name]=Table2[[#This Row],[Protein]],""))&amp;" ","")</f>
        <v xml:space="preserve"> mm </v>
      </c>
      <c r="P3343" s="6" t="b">
        <f>OR(ISNUMBER(FIND(" m ",Table2[[#This Row],[loc?]])),ISNUMBER(FIND(" mm ",Table2[[#This Row],[loc?]])))</f>
        <v>1</v>
      </c>
      <c r="Q3343" s="6" t="b">
        <f>AND(OR(ISNUMBER(FIND(" m ",Table2[[#This Row],[loc?]])),ISNUMBER(FIND(" mm ",Table2[[#This Row],[loc?]]))),SUBSTITUTE(SUBSTITUTE(Table2[[#This Row],[loc?]]," m ","")," mm ","")="")</f>
        <v>1</v>
      </c>
      <c r="R3343" s="36" cm="1">
        <f t="array" ref="R3343">AVERAGE(IF(Table2[[#This Row],[Min_aerobic_1]:[Min_aerobic_2]]="NA",0,Table2[[#This Row],[Min_aerobic_1]:[Min_aerobic_2]]))</f>
        <v>8.5632190871794996E-5</v>
      </c>
    </row>
    <row r="3344" spans="1:18" x14ac:dyDescent="0.35">
      <c r="A3344" s="4" t="s">
        <v>9843</v>
      </c>
      <c r="B3344" s="4" t="s">
        <v>9844</v>
      </c>
      <c r="C3344" s="4" t="s">
        <v>9845</v>
      </c>
      <c r="D3344" s="6">
        <v>1.6455831964366801E-5</v>
      </c>
      <c r="E3344" s="6">
        <v>1.8526916135029199E-5</v>
      </c>
      <c r="F3344" s="6">
        <v>1.6691893320644799E-5</v>
      </c>
      <c r="G3344" s="6">
        <v>1.7309656920458999E-5</v>
      </c>
      <c r="H3344" s="6">
        <v>2.3130000832807599E-5</v>
      </c>
      <c r="I3344" s="6">
        <v>2.28230843989435E-5</v>
      </c>
      <c r="J3344" s="6">
        <v>2.3949316456168599E-5</v>
      </c>
      <c r="K3344" s="6">
        <v>2.00943733679412E-5</v>
      </c>
      <c r="L3344" s="6">
        <v>2.16508737629734E-5</v>
      </c>
      <c r="M3344" s="6">
        <v>2.26642430709751E-5</v>
      </c>
      <c r="N3344" s="4" t="b">
        <f>_xlfn.XLOOKUP(Table2[[#This Row],[Protein]],Table3[name],Table3[subloc_assigned],"")&lt;&gt;""</f>
        <v>0</v>
      </c>
      <c r="O3344" s="6" t="str" cm="1">
        <f t="array" ref="O3344">IF(Table2[[#This Row],[modeled?]]," "&amp;_xlfn.TEXTJOIN(" ",FALSE,_xlfn._xlws.FILTER(Table3[subloc_assigned],Table3[name]=Table2[[#This Row],[Protein]],""))&amp;" ","")</f>
        <v/>
      </c>
      <c r="P3344" s="6" t="b">
        <f>OR(ISNUMBER(FIND(" m ",Table2[[#This Row],[loc?]])),ISNUMBER(FIND(" mm ",Table2[[#This Row],[loc?]])))</f>
        <v>0</v>
      </c>
      <c r="Q3344" s="6" t="b">
        <f>AND(OR(ISNUMBER(FIND(" m ",Table2[[#This Row],[loc?]])),ISNUMBER(FIND(" mm ",Table2[[#This Row],[loc?]]))),SUBSTITUTE(SUBSTITUTE(Table2[[#This Row],[loc?]]," m ","")," mm ","")="")</f>
        <v>0</v>
      </c>
      <c r="R3344" s="36" cm="1">
        <f t="array" ref="R3344">AVERAGE(IF(Table2[[#This Row],[Min_aerobic_1]:[Min_aerobic_2]]="NA",0,Table2[[#This Row],[Min_aerobic_1]:[Min_aerobic_2]]))</f>
        <v>1.7491374049698E-5</v>
      </c>
    </row>
    <row r="3345" spans="1:18" x14ac:dyDescent="0.35">
      <c r="A3345" s="4" t="s">
        <v>9846</v>
      </c>
      <c r="B3345" s="4" t="s">
        <v>9847</v>
      </c>
      <c r="C3345" s="4" t="s">
        <v>9848</v>
      </c>
      <c r="D3345" s="6">
        <v>3.19555383039308E-6</v>
      </c>
      <c r="E3345" s="6">
        <v>2.39913201525838E-6</v>
      </c>
      <c r="F3345" s="6">
        <v>3.1480130099116199E-6</v>
      </c>
      <c r="G3345" s="6">
        <v>3.0929135483870598E-6</v>
      </c>
      <c r="H3345" s="6">
        <v>1.76850406731053E-6</v>
      </c>
      <c r="I3345" s="6">
        <v>1.81358783449261E-6</v>
      </c>
      <c r="J3345" s="6">
        <v>1.7951414868690599E-6</v>
      </c>
      <c r="K3345" s="6">
        <v>2.0907674381113698E-6</v>
      </c>
      <c r="L3345" s="6">
        <v>2.2100378006531398E-6</v>
      </c>
      <c r="M3345" s="6">
        <v>2.2152882303315999E-6</v>
      </c>
      <c r="N3345" s="4" t="b">
        <f>_xlfn.XLOOKUP(Table2[[#This Row],[Protein]],Table3[name],Table3[subloc_assigned],"")&lt;&gt;""</f>
        <v>0</v>
      </c>
      <c r="O3345" s="6" t="str" cm="1">
        <f t="array" ref="O3345">IF(Table2[[#This Row],[modeled?]]," "&amp;_xlfn.TEXTJOIN(" ",FALSE,_xlfn._xlws.FILTER(Table3[subloc_assigned],Table3[name]=Table2[[#This Row],[Protein]],""))&amp;" ","")</f>
        <v/>
      </c>
      <c r="P3345" s="6" t="b">
        <f>OR(ISNUMBER(FIND(" m ",Table2[[#This Row],[loc?]])),ISNUMBER(FIND(" mm ",Table2[[#This Row],[loc?]])))</f>
        <v>0</v>
      </c>
      <c r="Q3345" s="6" t="b">
        <f>AND(OR(ISNUMBER(FIND(" m ",Table2[[#This Row],[loc?]])),ISNUMBER(FIND(" mm ",Table2[[#This Row],[loc?]]))),SUBSTITUTE(SUBSTITUTE(Table2[[#This Row],[loc?]]," m ","")," mm ","")="")</f>
        <v>0</v>
      </c>
      <c r="R3345" s="36" cm="1">
        <f t="array" ref="R3345">AVERAGE(IF(Table2[[#This Row],[Min_aerobic_1]:[Min_aerobic_2]]="NA",0,Table2[[#This Row],[Min_aerobic_1]:[Min_aerobic_2]]))</f>
        <v>2.79734292282573E-6</v>
      </c>
    </row>
    <row r="3346" spans="1:18" x14ac:dyDescent="0.35">
      <c r="A3346" s="4" t="s">
        <v>9849</v>
      </c>
      <c r="B3346" s="4" t="s">
        <v>9850</v>
      </c>
      <c r="C3346" s="4" t="s">
        <v>9851</v>
      </c>
      <c r="D3346" s="6">
        <v>8.4795269830886801E-6</v>
      </c>
      <c r="E3346" s="6">
        <v>6.6920364643586301E-6</v>
      </c>
      <c r="F3346" s="6">
        <v>9.4230393576286007E-6</v>
      </c>
      <c r="G3346" s="6">
        <v>9.0570746453091292E-6</v>
      </c>
      <c r="H3346" s="6">
        <v>1.10247570333966E-5</v>
      </c>
      <c r="I3346" s="6">
        <v>1.08427605066181E-5</v>
      </c>
      <c r="J3346" s="6">
        <v>1.1339663862925701E-5</v>
      </c>
      <c r="K3346" s="6">
        <v>1.24930046782253E-5</v>
      </c>
      <c r="L3346" s="6">
        <v>1.2779693488803E-5</v>
      </c>
      <c r="M3346" s="6">
        <v>1.25672495008408E-5</v>
      </c>
      <c r="N3346" s="4" t="b">
        <f>_xlfn.XLOOKUP(Table2[[#This Row],[Protein]],Table3[name],Table3[subloc_assigned],"")&lt;&gt;""</f>
        <v>0</v>
      </c>
      <c r="O3346" s="6" t="str" cm="1">
        <f t="array" ref="O3346">IF(Table2[[#This Row],[modeled?]]," "&amp;_xlfn.TEXTJOIN(" ",FALSE,_xlfn._xlws.FILTER(Table3[subloc_assigned],Table3[name]=Table2[[#This Row],[Protein]],""))&amp;" ","")</f>
        <v/>
      </c>
      <c r="P3346" s="6" t="b">
        <f>OR(ISNUMBER(FIND(" m ",Table2[[#This Row],[loc?]])),ISNUMBER(FIND(" mm ",Table2[[#This Row],[loc?]])))</f>
        <v>0</v>
      </c>
      <c r="Q3346" s="6" t="b">
        <f>AND(OR(ISNUMBER(FIND(" m ",Table2[[#This Row],[loc?]])),ISNUMBER(FIND(" mm ",Table2[[#This Row],[loc?]]))),SUBSTITUTE(SUBSTITUTE(Table2[[#This Row],[loc?]]," m ","")," mm ","")="")</f>
        <v>0</v>
      </c>
      <c r="R3346" s="36" cm="1">
        <f t="array" ref="R3346">AVERAGE(IF(Table2[[#This Row],[Min_aerobic_1]:[Min_aerobic_2]]="NA",0,Table2[[#This Row],[Min_aerobic_1]:[Min_aerobic_2]]))</f>
        <v>7.5857817237236551E-6</v>
      </c>
    </row>
    <row r="3347" spans="1:18" x14ac:dyDescent="0.35">
      <c r="A3347" s="4" t="s">
        <v>9852</v>
      </c>
      <c r="B3347" s="4" t="s">
        <v>9853</v>
      </c>
      <c r="C3347" s="4" t="s">
        <v>9854</v>
      </c>
      <c r="D3347" s="6">
        <v>4.8930388015019602E-6</v>
      </c>
      <c r="E3347" s="6">
        <v>5.4069377842665398E-6</v>
      </c>
      <c r="F3347" s="6">
        <v>4.3535313828333098E-6</v>
      </c>
      <c r="G3347" s="6">
        <v>4.2177816632914299E-6</v>
      </c>
      <c r="H3347" s="6">
        <v>3.7793053958514102E-6</v>
      </c>
      <c r="I3347" s="6">
        <v>3.7019549331642699E-6</v>
      </c>
      <c r="J3347" s="6">
        <v>4.0096846971176798E-6</v>
      </c>
      <c r="K3347" s="6">
        <v>3.8215873359237998E-6</v>
      </c>
      <c r="L3347" s="6">
        <v>3.83581180651202E-6</v>
      </c>
      <c r="M3347" s="6">
        <v>3.7011889047738902E-6</v>
      </c>
      <c r="N3347" s="4" t="b">
        <f>_xlfn.XLOOKUP(Table2[[#This Row],[Protein]],Table3[name],Table3[subloc_assigned],"")&lt;&gt;""</f>
        <v>0</v>
      </c>
      <c r="O3347" s="6" t="str" cm="1">
        <f t="array" ref="O3347">IF(Table2[[#This Row],[modeled?]]," "&amp;_xlfn.TEXTJOIN(" ",FALSE,_xlfn._xlws.FILTER(Table3[subloc_assigned],Table3[name]=Table2[[#This Row],[Protein]],""))&amp;" ","")</f>
        <v/>
      </c>
      <c r="P3347" s="6" t="b">
        <f>OR(ISNUMBER(FIND(" m ",Table2[[#This Row],[loc?]])),ISNUMBER(FIND(" mm ",Table2[[#This Row],[loc?]])))</f>
        <v>0</v>
      </c>
      <c r="Q3347" s="6" t="b">
        <f>AND(OR(ISNUMBER(FIND(" m ",Table2[[#This Row],[loc?]])),ISNUMBER(FIND(" mm ",Table2[[#This Row],[loc?]]))),SUBSTITUTE(SUBSTITUTE(Table2[[#This Row],[loc?]]," m ","")," mm ","")="")</f>
        <v>0</v>
      </c>
      <c r="R3347" s="36" cm="1">
        <f t="array" ref="R3347">AVERAGE(IF(Table2[[#This Row],[Min_aerobic_1]:[Min_aerobic_2]]="NA",0,Table2[[#This Row],[Min_aerobic_1]:[Min_aerobic_2]]))</f>
        <v>5.14998829288425E-6</v>
      </c>
    </row>
    <row r="3348" spans="1:18" x14ac:dyDescent="0.35">
      <c r="A3348" s="4" t="s">
        <v>9855</v>
      </c>
      <c r="B3348" s="4" t="s">
        <v>9856</v>
      </c>
      <c r="C3348" s="4" t="s">
        <v>9856</v>
      </c>
      <c r="D3348" s="4" t="s">
        <v>19</v>
      </c>
      <c r="E3348" s="4" t="s">
        <v>19</v>
      </c>
      <c r="F3348" s="4" t="s">
        <v>19</v>
      </c>
      <c r="G3348" s="4" t="s">
        <v>19</v>
      </c>
      <c r="H3348" s="6">
        <v>8.1234268348154E-7</v>
      </c>
      <c r="I3348" s="6">
        <v>8.1412696771175899E-7</v>
      </c>
      <c r="J3348" s="6">
        <v>8.3398598140537604E-7</v>
      </c>
      <c r="K3348" s="6">
        <v>8.9626623035896505E-7</v>
      </c>
      <c r="L3348" s="6">
        <v>9.3385693598797798E-7</v>
      </c>
      <c r="M3348" s="6">
        <v>9.2141586301397798E-7</v>
      </c>
      <c r="N3348" s="4" t="b">
        <f>_xlfn.XLOOKUP(Table2[[#This Row],[Protein]],Table3[name],Table3[subloc_assigned],"")&lt;&gt;""</f>
        <v>0</v>
      </c>
      <c r="O3348" s="6" t="str" cm="1">
        <f t="array" ref="O3348">IF(Table2[[#This Row],[modeled?]]," "&amp;_xlfn.TEXTJOIN(" ",FALSE,_xlfn._xlws.FILTER(Table3[subloc_assigned],Table3[name]=Table2[[#This Row],[Protein]],""))&amp;" ","")</f>
        <v/>
      </c>
      <c r="P3348" s="6" t="b">
        <f>OR(ISNUMBER(FIND(" m ",Table2[[#This Row],[loc?]])),ISNUMBER(FIND(" mm ",Table2[[#This Row],[loc?]])))</f>
        <v>0</v>
      </c>
      <c r="Q3348" s="6" t="b">
        <f>AND(OR(ISNUMBER(FIND(" m ",Table2[[#This Row],[loc?]])),ISNUMBER(FIND(" mm ",Table2[[#This Row],[loc?]]))),SUBSTITUTE(SUBSTITUTE(Table2[[#This Row],[loc?]]," m ","")," mm ","")="")</f>
        <v>0</v>
      </c>
      <c r="R3348" s="36" cm="1">
        <f t="array" ref="R3348">AVERAGE(IF(Table2[[#This Row],[Min_aerobic_1]:[Min_aerobic_2]]="NA",0,Table2[[#This Row],[Min_aerobic_1]:[Min_aerobic_2]]))</f>
        <v>0</v>
      </c>
    </row>
    <row r="3349" spans="1:18" x14ac:dyDescent="0.35">
      <c r="A3349" s="4" t="s">
        <v>9857</v>
      </c>
      <c r="B3349" s="4" t="s">
        <v>9858</v>
      </c>
      <c r="C3349" s="4" t="s">
        <v>9859</v>
      </c>
      <c r="D3349" s="6">
        <v>9.5476674562685109E-7</v>
      </c>
      <c r="E3349" s="6">
        <v>7.8603298382835203E-7</v>
      </c>
      <c r="F3349" s="6">
        <v>1.0105793059530901E-6</v>
      </c>
      <c r="G3349" s="6">
        <v>9.9065097577143508E-7</v>
      </c>
      <c r="H3349" s="4" t="s">
        <v>19</v>
      </c>
      <c r="I3349" s="4" t="s">
        <v>19</v>
      </c>
      <c r="J3349" s="4" t="s">
        <v>19</v>
      </c>
      <c r="K3349" s="4" t="s">
        <v>19</v>
      </c>
      <c r="L3349" s="4" t="s">
        <v>19</v>
      </c>
      <c r="M3349" s="4" t="s">
        <v>19</v>
      </c>
      <c r="N3349" s="4" t="b">
        <f>_xlfn.XLOOKUP(Table2[[#This Row],[Protein]],Table3[name],Table3[subloc_assigned],"")&lt;&gt;""</f>
        <v>1</v>
      </c>
      <c r="O3349" s="6" t="str" cm="1">
        <f t="array" ref="O3349">IF(Table2[[#This Row],[modeled?]]," "&amp;_xlfn.TEXTJOIN(" ",FALSE,_xlfn._xlws.FILTER(Table3[subloc_assigned],Table3[name]=Table2[[#This Row],[Protein]],""))&amp;" ","")</f>
        <v xml:space="preserve"> c </v>
      </c>
      <c r="P3349" s="6" t="b">
        <f>OR(ISNUMBER(FIND(" m ",Table2[[#This Row],[loc?]])),ISNUMBER(FIND(" mm ",Table2[[#This Row],[loc?]])))</f>
        <v>0</v>
      </c>
      <c r="Q3349" s="6" t="b">
        <f>AND(OR(ISNUMBER(FIND(" m ",Table2[[#This Row],[loc?]])),ISNUMBER(FIND(" mm ",Table2[[#This Row],[loc?]]))),SUBSTITUTE(SUBSTITUTE(Table2[[#This Row],[loc?]]," m ","")," mm ","")="")</f>
        <v>0</v>
      </c>
      <c r="R3349" s="36" cm="1">
        <f t="array" ref="R3349">AVERAGE(IF(Table2[[#This Row],[Min_aerobic_1]:[Min_aerobic_2]]="NA",0,Table2[[#This Row],[Min_aerobic_1]:[Min_aerobic_2]]))</f>
        <v>8.7039986472760161E-7</v>
      </c>
    </row>
    <row r="3350" spans="1:18" x14ac:dyDescent="0.35">
      <c r="A3350" s="4" t="s">
        <v>9860</v>
      </c>
      <c r="B3350" s="4" t="s">
        <v>9861</v>
      </c>
      <c r="C3350" s="4" t="s">
        <v>9861</v>
      </c>
      <c r="D3350" s="4" t="s">
        <v>19</v>
      </c>
      <c r="E3350" s="4" t="s">
        <v>19</v>
      </c>
      <c r="F3350" s="4" t="s">
        <v>19</v>
      </c>
      <c r="G3350" s="4" t="s">
        <v>19</v>
      </c>
      <c r="H3350" s="6">
        <v>1.0262623772498301E-6</v>
      </c>
      <c r="I3350" s="6">
        <v>6.6372566444587795E-7</v>
      </c>
      <c r="J3350" s="6">
        <v>9.8730015664233408E-7</v>
      </c>
      <c r="K3350" s="6">
        <v>1.39270895416653E-6</v>
      </c>
      <c r="L3350" s="6">
        <v>1.27094067150254E-6</v>
      </c>
      <c r="M3350" s="6">
        <v>1.28856597491473E-6</v>
      </c>
      <c r="N3350" s="4" t="b">
        <f>_xlfn.XLOOKUP(Table2[[#This Row],[Protein]],Table3[name],Table3[subloc_assigned],"")&lt;&gt;""</f>
        <v>0</v>
      </c>
      <c r="O3350" s="6" t="str" cm="1">
        <f t="array" ref="O3350">IF(Table2[[#This Row],[modeled?]]," "&amp;_xlfn.TEXTJOIN(" ",FALSE,_xlfn._xlws.FILTER(Table3[subloc_assigned],Table3[name]=Table2[[#This Row],[Protein]],""))&amp;" ","")</f>
        <v/>
      </c>
      <c r="P3350" s="6" t="b">
        <f>OR(ISNUMBER(FIND(" m ",Table2[[#This Row],[loc?]])),ISNUMBER(FIND(" mm ",Table2[[#This Row],[loc?]])))</f>
        <v>0</v>
      </c>
      <c r="Q3350" s="6" t="b">
        <f>AND(OR(ISNUMBER(FIND(" m ",Table2[[#This Row],[loc?]])),ISNUMBER(FIND(" mm ",Table2[[#This Row],[loc?]]))),SUBSTITUTE(SUBSTITUTE(Table2[[#This Row],[loc?]]," m ","")," mm ","")="")</f>
        <v>0</v>
      </c>
      <c r="R3350" s="36" cm="1">
        <f t="array" ref="R3350">AVERAGE(IF(Table2[[#This Row],[Min_aerobic_1]:[Min_aerobic_2]]="NA",0,Table2[[#This Row],[Min_aerobic_1]:[Min_aerobic_2]]))</f>
        <v>0</v>
      </c>
    </row>
    <row r="3351" spans="1:18" x14ac:dyDescent="0.35">
      <c r="A3351" s="4" t="s">
        <v>9862</v>
      </c>
      <c r="B3351" s="4" t="s">
        <v>9863</v>
      </c>
      <c r="C3351" s="4" t="s">
        <v>9864</v>
      </c>
      <c r="D3351" s="4">
        <v>1.15237434042707E-4</v>
      </c>
      <c r="E3351" s="6">
        <v>9.5901399908770001E-5</v>
      </c>
      <c r="F3351" s="4">
        <v>1.4387239899149199E-4</v>
      </c>
      <c r="G3351" s="4">
        <v>1.4951270818650499E-4</v>
      </c>
      <c r="H3351" s="6">
        <v>8.6737230497181705E-5</v>
      </c>
      <c r="I3351" s="6">
        <v>9.4050004307495694E-5</v>
      </c>
      <c r="J3351" s="6">
        <v>9.2689489750495997E-5</v>
      </c>
      <c r="K3351" s="4">
        <v>1.24005728907893E-4</v>
      </c>
      <c r="L3351" s="4">
        <v>1.39059873257574E-4</v>
      </c>
      <c r="M3351" s="4">
        <v>1.50686725353293E-4</v>
      </c>
      <c r="N3351" s="4" t="b">
        <f>_xlfn.XLOOKUP(Table2[[#This Row],[Protein]],Table3[name],Table3[subloc_assigned],"")&lt;&gt;""</f>
        <v>0</v>
      </c>
      <c r="O3351" s="6" t="str" cm="1">
        <f t="array" ref="O3351">IF(Table2[[#This Row],[modeled?]]," "&amp;_xlfn.TEXTJOIN(" ",FALSE,_xlfn._xlws.FILTER(Table3[subloc_assigned],Table3[name]=Table2[[#This Row],[Protein]],""))&amp;" ","")</f>
        <v/>
      </c>
      <c r="P3351" s="6" t="b">
        <f>OR(ISNUMBER(FIND(" m ",Table2[[#This Row],[loc?]])),ISNUMBER(FIND(" mm ",Table2[[#This Row],[loc?]])))</f>
        <v>0</v>
      </c>
      <c r="Q3351" s="6" t="b">
        <f>AND(OR(ISNUMBER(FIND(" m ",Table2[[#This Row],[loc?]])),ISNUMBER(FIND(" mm ",Table2[[#This Row],[loc?]]))),SUBSTITUTE(SUBSTITUTE(Table2[[#This Row],[loc?]]," m ","")," mm ","")="")</f>
        <v>0</v>
      </c>
      <c r="R3351" s="36" cm="1">
        <f t="array" ref="R3351">AVERAGE(IF(Table2[[#This Row],[Min_aerobic_1]:[Min_aerobic_2]]="NA",0,Table2[[#This Row],[Min_aerobic_1]:[Min_aerobic_2]]))</f>
        <v>1.055694169757385E-4</v>
      </c>
    </row>
    <row r="3352" spans="1:18" x14ac:dyDescent="0.35">
      <c r="A3352" s="4" t="s">
        <v>9865</v>
      </c>
      <c r="B3352" s="4" t="s">
        <v>9866</v>
      </c>
      <c r="C3352" s="4" t="s">
        <v>9867</v>
      </c>
      <c r="D3352" s="6">
        <v>4.8032347489904401E-5</v>
      </c>
      <c r="E3352" s="6">
        <v>4.4246967175435297E-5</v>
      </c>
      <c r="F3352" s="6">
        <v>5.2574492655450697E-5</v>
      </c>
      <c r="G3352" s="6">
        <v>5.4238473347174701E-5</v>
      </c>
      <c r="H3352" s="6">
        <v>5.3143450730683601E-5</v>
      </c>
      <c r="I3352" s="6">
        <v>4.6706795522114698E-5</v>
      </c>
      <c r="J3352" s="6">
        <v>6.6640297184857397E-5</v>
      </c>
      <c r="K3352" s="6">
        <v>5.5546604701585998E-5</v>
      </c>
      <c r="L3352" s="6">
        <v>5.5805932431773E-5</v>
      </c>
      <c r="M3352" s="6">
        <v>5.6067761571387601E-5</v>
      </c>
      <c r="N3352" s="4" t="b">
        <f>_xlfn.XLOOKUP(Table2[[#This Row],[Protein]],Table3[name],Table3[subloc_assigned],"")&lt;&gt;""</f>
        <v>0</v>
      </c>
      <c r="O3352" s="6" t="str" cm="1">
        <f t="array" ref="O3352">IF(Table2[[#This Row],[modeled?]]," "&amp;_xlfn.TEXTJOIN(" ",FALSE,_xlfn._xlws.FILTER(Table3[subloc_assigned],Table3[name]=Table2[[#This Row],[Protein]],""))&amp;" ","")</f>
        <v/>
      </c>
      <c r="P3352" s="6" t="b">
        <f>OR(ISNUMBER(FIND(" m ",Table2[[#This Row],[loc?]])),ISNUMBER(FIND(" mm ",Table2[[#This Row],[loc?]])))</f>
        <v>0</v>
      </c>
      <c r="Q3352" s="6" t="b">
        <f>AND(OR(ISNUMBER(FIND(" m ",Table2[[#This Row],[loc?]])),ISNUMBER(FIND(" mm ",Table2[[#This Row],[loc?]]))),SUBSTITUTE(SUBSTITUTE(Table2[[#This Row],[loc?]]," m ","")," mm ","")="")</f>
        <v>0</v>
      </c>
      <c r="R3352" s="36" cm="1">
        <f t="array" ref="R3352">AVERAGE(IF(Table2[[#This Row],[Min_aerobic_1]:[Min_aerobic_2]]="NA",0,Table2[[#This Row],[Min_aerobic_1]:[Min_aerobic_2]]))</f>
        <v>4.6139657332669849E-5</v>
      </c>
    </row>
    <row r="3353" spans="1:18" x14ac:dyDescent="0.35">
      <c r="A3353" s="4" t="s">
        <v>9868</v>
      </c>
      <c r="B3353" s="4" t="s">
        <v>9869</v>
      </c>
      <c r="C3353" s="4" t="s">
        <v>9870</v>
      </c>
      <c r="D3353" s="4" t="s">
        <v>19</v>
      </c>
      <c r="E3353" s="4" t="s">
        <v>19</v>
      </c>
      <c r="F3353" s="4" t="s">
        <v>19</v>
      </c>
      <c r="G3353" s="4" t="s">
        <v>19</v>
      </c>
      <c r="H3353" s="6">
        <v>5.5003812139052803E-6</v>
      </c>
      <c r="I3353" s="6">
        <v>5.2115549774311701E-6</v>
      </c>
      <c r="J3353" s="6">
        <v>5.92292600797053E-6</v>
      </c>
      <c r="K3353" s="6">
        <v>5.8746122513207698E-6</v>
      </c>
      <c r="L3353" s="6">
        <v>6.05463999076534E-6</v>
      </c>
      <c r="M3353" s="6">
        <v>6.16334300976645E-6</v>
      </c>
      <c r="N3353" s="4" t="b">
        <f>_xlfn.XLOOKUP(Table2[[#This Row],[Protein]],Table3[name],Table3[subloc_assigned],"")&lt;&gt;""</f>
        <v>0</v>
      </c>
      <c r="O3353" s="6" t="str" cm="1">
        <f t="array" ref="O3353">IF(Table2[[#This Row],[modeled?]]," "&amp;_xlfn.TEXTJOIN(" ",FALSE,_xlfn._xlws.FILTER(Table3[subloc_assigned],Table3[name]=Table2[[#This Row],[Protein]],""))&amp;" ","")</f>
        <v/>
      </c>
      <c r="P3353" s="6" t="b">
        <f>OR(ISNUMBER(FIND(" m ",Table2[[#This Row],[loc?]])),ISNUMBER(FIND(" mm ",Table2[[#This Row],[loc?]])))</f>
        <v>0</v>
      </c>
      <c r="Q3353" s="6" t="b">
        <f>AND(OR(ISNUMBER(FIND(" m ",Table2[[#This Row],[loc?]])),ISNUMBER(FIND(" mm ",Table2[[#This Row],[loc?]]))),SUBSTITUTE(SUBSTITUTE(Table2[[#This Row],[loc?]]," m ","")," mm ","")="")</f>
        <v>0</v>
      </c>
      <c r="R3353" s="36" cm="1">
        <f t="array" ref="R3353">AVERAGE(IF(Table2[[#This Row],[Min_aerobic_1]:[Min_aerobic_2]]="NA",0,Table2[[#This Row],[Min_aerobic_1]:[Min_aerobic_2]]))</f>
        <v>0</v>
      </c>
    </row>
    <row r="3354" spans="1:18" x14ac:dyDescent="0.35">
      <c r="A3354" s="4" t="s">
        <v>9871</v>
      </c>
      <c r="B3354" s="4" t="s">
        <v>9872</v>
      </c>
      <c r="C3354" s="4" t="s">
        <v>9873</v>
      </c>
      <c r="D3354" s="6">
        <v>5.0902119638458601E-6</v>
      </c>
      <c r="E3354" s="6">
        <v>4.7639229489566797E-6</v>
      </c>
      <c r="F3354" s="6">
        <v>4.6243094445263902E-6</v>
      </c>
      <c r="G3354" s="6">
        <v>4.3975186860761602E-6</v>
      </c>
      <c r="H3354" s="6">
        <v>2.1998439762991199E-6</v>
      </c>
      <c r="I3354" s="6">
        <v>1.9182320051894398E-6</v>
      </c>
      <c r="J3354" s="6">
        <v>2.35749990063432E-6</v>
      </c>
      <c r="K3354" s="6">
        <v>2.0656864932276401E-6</v>
      </c>
      <c r="L3354" s="6">
        <v>2.3553037404604202E-6</v>
      </c>
      <c r="M3354" s="6">
        <v>2.0313195421296599E-6</v>
      </c>
      <c r="N3354" s="4" t="b">
        <f>_xlfn.XLOOKUP(Table2[[#This Row],[Protein]],Table3[name],Table3[subloc_assigned],"")&lt;&gt;""</f>
        <v>0</v>
      </c>
      <c r="O3354" s="6" t="str" cm="1">
        <f t="array" ref="O3354">IF(Table2[[#This Row],[modeled?]]," "&amp;_xlfn.TEXTJOIN(" ",FALSE,_xlfn._xlws.FILTER(Table3[subloc_assigned],Table3[name]=Table2[[#This Row],[Protein]],""))&amp;" ","")</f>
        <v/>
      </c>
      <c r="P3354" s="6" t="b">
        <f>OR(ISNUMBER(FIND(" m ",Table2[[#This Row],[loc?]])),ISNUMBER(FIND(" mm ",Table2[[#This Row],[loc?]])))</f>
        <v>0</v>
      </c>
      <c r="Q3354" s="6" t="b">
        <f>AND(OR(ISNUMBER(FIND(" m ",Table2[[#This Row],[loc?]])),ISNUMBER(FIND(" mm ",Table2[[#This Row],[loc?]]))),SUBSTITUTE(SUBSTITUTE(Table2[[#This Row],[loc?]]," m ","")," mm ","")="")</f>
        <v>0</v>
      </c>
      <c r="R3354" s="36" cm="1">
        <f t="array" ref="R3354">AVERAGE(IF(Table2[[#This Row],[Min_aerobic_1]:[Min_aerobic_2]]="NA",0,Table2[[#This Row],[Min_aerobic_1]:[Min_aerobic_2]]))</f>
        <v>4.9270674564012695E-6</v>
      </c>
    </row>
    <row r="3355" spans="1:18" x14ac:dyDescent="0.35">
      <c r="A3355" s="4" t="s">
        <v>9874</v>
      </c>
      <c r="B3355" s="4" t="s">
        <v>9875</v>
      </c>
      <c r="C3355" s="4" t="s">
        <v>9876</v>
      </c>
      <c r="D3355" s="6">
        <v>2.8938120882690501E-5</v>
      </c>
      <c r="E3355" s="6">
        <v>2.4982163012158499E-5</v>
      </c>
      <c r="F3355" s="6">
        <v>3.0248998015560499E-5</v>
      </c>
      <c r="G3355" s="6">
        <v>3.0408485298496898E-5</v>
      </c>
      <c r="H3355" s="6">
        <v>2.0248919053753501E-5</v>
      </c>
      <c r="I3355" s="6">
        <v>2.1264691396178301E-5</v>
      </c>
      <c r="J3355" s="6">
        <v>2.14427405405024E-5</v>
      </c>
      <c r="K3355" s="6">
        <v>2.38418504715215E-5</v>
      </c>
      <c r="L3355" s="6">
        <v>2.4768510016170299E-5</v>
      </c>
      <c r="M3355" s="6">
        <v>2.4284839967599398E-5</v>
      </c>
      <c r="N3355" s="4" t="b">
        <f>_xlfn.XLOOKUP(Table2[[#This Row],[Protein]],Table3[name],Table3[subloc_assigned],"")&lt;&gt;""</f>
        <v>0</v>
      </c>
      <c r="O3355" s="6" t="str" cm="1">
        <f t="array" ref="O3355">IF(Table2[[#This Row],[modeled?]]," "&amp;_xlfn.TEXTJOIN(" ",FALSE,_xlfn._xlws.FILTER(Table3[subloc_assigned],Table3[name]=Table2[[#This Row],[Protein]],""))&amp;" ","")</f>
        <v/>
      </c>
      <c r="P3355" s="6" t="b">
        <f>OR(ISNUMBER(FIND(" m ",Table2[[#This Row],[loc?]])),ISNUMBER(FIND(" mm ",Table2[[#This Row],[loc?]])))</f>
        <v>0</v>
      </c>
      <c r="Q3355" s="6" t="b">
        <f>AND(OR(ISNUMBER(FIND(" m ",Table2[[#This Row],[loc?]])),ISNUMBER(FIND(" mm ",Table2[[#This Row],[loc?]]))),SUBSTITUTE(SUBSTITUTE(Table2[[#This Row],[loc?]]," m ","")," mm ","")="")</f>
        <v>0</v>
      </c>
      <c r="R3355" s="36" cm="1">
        <f t="array" ref="R3355">AVERAGE(IF(Table2[[#This Row],[Min_aerobic_1]:[Min_aerobic_2]]="NA",0,Table2[[#This Row],[Min_aerobic_1]:[Min_aerobic_2]]))</f>
        <v>2.69601419474245E-5</v>
      </c>
    </row>
    <row r="3356" spans="1:18" x14ac:dyDescent="0.35">
      <c r="A3356" s="4" t="s">
        <v>9877</v>
      </c>
      <c r="B3356" s="4" t="s">
        <v>9878</v>
      </c>
      <c r="C3356" s="4" t="s">
        <v>9879</v>
      </c>
      <c r="D3356" s="6">
        <v>7.7495338667369894E-5</v>
      </c>
      <c r="E3356" s="6">
        <v>7.5350878225523204E-5</v>
      </c>
      <c r="F3356" s="6">
        <v>8.4961112449164402E-5</v>
      </c>
      <c r="G3356" s="6">
        <v>8.8647385299438602E-5</v>
      </c>
      <c r="H3356" s="6">
        <v>5.6677429572796699E-5</v>
      </c>
      <c r="I3356" s="6">
        <v>5.5740801410892101E-5</v>
      </c>
      <c r="J3356" s="6">
        <v>5.8485064738896501E-5</v>
      </c>
      <c r="K3356" s="6">
        <v>6.5561431367195305E-5</v>
      </c>
      <c r="L3356" s="6">
        <v>6.9147542350404001E-5</v>
      </c>
      <c r="M3356" s="6">
        <v>6.7407306700812195E-5</v>
      </c>
      <c r="N3356" s="4" t="b">
        <f>_xlfn.XLOOKUP(Table2[[#This Row],[Protein]],Table3[name],Table3[subloc_assigned],"")&lt;&gt;""</f>
        <v>0</v>
      </c>
      <c r="O3356" s="6" t="str" cm="1">
        <f t="array" ref="O3356">IF(Table2[[#This Row],[modeled?]]," "&amp;_xlfn.TEXTJOIN(" ",FALSE,_xlfn._xlws.FILTER(Table3[subloc_assigned],Table3[name]=Table2[[#This Row],[Protein]],""))&amp;" ","")</f>
        <v/>
      </c>
      <c r="P3356" s="6" t="b">
        <f>OR(ISNUMBER(FIND(" m ",Table2[[#This Row],[loc?]])),ISNUMBER(FIND(" mm ",Table2[[#This Row],[loc?]])))</f>
        <v>0</v>
      </c>
      <c r="Q3356" s="6" t="b">
        <f>AND(OR(ISNUMBER(FIND(" m ",Table2[[#This Row],[loc?]])),ISNUMBER(FIND(" mm ",Table2[[#This Row],[loc?]]))),SUBSTITUTE(SUBSTITUTE(Table2[[#This Row],[loc?]]," m ","")," mm ","")="")</f>
        <v>0</v>
      </c>
      <c r="R3356" s="36" cm="1">
        <f t="array" ref="R3356">AVERAGE(IF(Table2[[#This Row],[Min_aerobic_1]:[Min_aerobic_2]]="NA",0,Table2[[#This Row],[Min_aerobic_1]:[Min_aerobic_2]]))</f>
        <v>7.6423108446446549E-5</v>
      </c>
    </row>
    <row r="3357" spans="1:18" x14ac:dyDescent="0.35">
      <c r="A3357" s="4" t="s">
        <v>9880</v>
      </c>
      <c r="B3357" s="4" t="s">
        <v>9881</v>
      </c>
      <c r="C3357" s="4" t="s">
        <v>9882</v>
      </c>
      <c r="D3357" s="4" t="s">
        <v>19</v>
      </c>
      <c r="E3357" s="4" t="s">
        <v>19</v>
      </c>
      <c r="F3357" s="4" t="s">
        <v>19</v>
      </c>
      <c r="G3357" s="4" t="s">
        <v>19</v>
      </c>
      <c r="H3357" s="6">
        <v>1.6212532220792799E-7</v>
      </c>
      <c r="I3357" s="6">
        <v>1.5504079839965399E-7</v>
      </c>
      <c r="J3357" s="6">
        <v>1.64156575252253E-7</v>
      </c>
      <c r="K3357" s="6">
        <v>2.05775204165039E-7</v>
      </c>
      <c r="L3357" s="6">
        <v>2.2435288280940001E-7</v>
      </c>
      <c r="M3357" s="6">
        <v>2.1130640074487799E-7</v>
      </c>
      <c r="N3357" s="4" t="b">
        <f>_xlfn.XLOOKUP(Table2[[#This Row],[Protein]],Table3[name],Table3[subloc_assigned],"")&lt;&gt;""</f>
        <v>0</v>
      </c>
      <c r="O3357" s="6" t="str" cm="1">
        <f t="array" ref="O3357">IF(Table2[[#This Row],[modeled?]]," "&amp;_xlfn.TEXTJOIN(" ",FALSE,_xlfn._xlws.FILTER(Table3[subloc_assigned],Table3[name]=Table2[[#This Row],[Protein]],""))&amp;" ","")</f>
        <v/>
      </c>
      <c r="P3357" s="6" t="b">
        <f>OR(ISNUMBER(FIND(" m ",Table2[[#This Row],[loc?]])),ISNUMBER(FIND(" mm ",Table2[[#This Row],[loc?]])))</f>
        <v>0</v>
      </c>
      <c r="Q3357" s="6" t="b">
        <f>AND(OR(ISNUMBER(FIND(" m ",Table2[[#This Row],[loc?]])),ISNUMBER(FIND(" mm ",Table2[[#This Row],[loc?]]))),SUBSTITUTE(SUBSTITUTE(Table2[[#This Row],[loc?]]," m ","")," mm ","")="")</f>
        <v>0</v>
      </c>
      <c r="R3357" s="36" cm="1">
        <f t="array" ref="R3357">AVERAGE(IF(Table2[[#This Row],[Min_aerobic_1]:[Min_aerobic_2]]="NA",0,Table2[[#This Row],[Min_aerobic_1]:[Min_aerobic_2]]))</f>
        <v>0</v>
      </c>
    </row>
    <row r="3358" spans="1:18" x14ac:dyDescent="0.35">
      <c r="A3358" s="4" t="s">
        <v>9883</v>
      </c>
      <c r="B3358" s="4" t="s">
        <v>9884</v>
      </c>
      <c r="C3358" s="4" t="s">
        <v>9885</v>
      </c>
      <c r="D3358" s="6">
        <v>6.9692275581216602E-5</v>
      </c>
      <c r="E3358" s="6">
        <v>5.2734308579165699E-5</v>
      </c>
      <c r="F3358" s="6">
        <v>8.0200810291411494E-5</v>
      </c>
      <c r="G3358" s="6">
        <v>7.8273019146155203E-5</v>
      </c>
      <c r="H3358" s="6">
        <v>4.8499035344520799E-5</v>
      </c>
      <c r="I3358" s="6">
        <v>4.6930399239358098E-5</v>
      </c>
      <c r="J3358" s="6">
        <v>4.5955026432238901E-5</v>
      </c>
      <c r="K3358" s="6">
        <v>5.88792852559132E-5</v>
      </c>
      <c r="L3358" s="6">
        <v>5.9361608010747601E-5</v>
      </c>
      <c r="M3358" s="6">
        <v>5.64500248925162E-5</v>
      </c>
      <c r="N3358" s="4" t="b">
        <f>_xlfn.XLOOKUP(Table2[[#This Row],[Protein]],Table3[name],Table3[subloc_assigned],"")&lt;&gt;""</f>
        <v>0</v>
      </c>
      <c r="O3358" s="6" t="str" cm="1">
        <f t="array" ref="O3358">IF(Table2[[#This Row],[modeled?]]," "&amp;_xlfn.TEXTJOIN(" ",FALSE,_xlfn._xlws.FILTER(Table3[subloc_assigned],Table3[name]=Table2[[#This Row],[Protein]],""))&amp;" ","")</f>
        <v/>
      </c>
      <c r="P3358" s="6" t="b">
        <f>OR(ISNUMBER(FIND(" m ",Table2[[#This Row],[loc?]])),ISNUMBER(FIND(" mm ",Table2[[#This Row],[loc?]])))</f>
        <v>0</v>
      </c>
      <c r="Q3358" s="6" t="b">
        <f>AND(OR(ISNUMBER(FIND(" m ",Table2[[#This Row],[loc?]])),ISNUMBER(FIND(" mm ",Table2[[#This Row],[loc?]]))),SUBSTITUTE(SUBSTITUTE(Table2[[#This Row],[loc?]]," m ","")," mm ","")="")</f>
        <v>0</v>
      </c>
      <c r="R3358" s="36" cm="1">
        <f t="array" ref="R3358">AVERAGE(IF(Table2[[#This Row],[Min_aerobic_1]:[Min_aerobic_2]]="NA",0,Table2[[#This Row],[Min_aerobic_1]:[Min_aerobic_2]]))</f>
        <v>6.1213292080191154E-5</v>
      </c>
    </row>
    <row r="3359" spans="1:18" x14ac:dyDescent="0.35">
      <c r="A3359" s="4" t="s">
        <v>9886</v>
      </c>
      <c r="B3359" s="4" t="s">
        <v>9887</v>
      </c>
      <c r="C3359" s="4" t="s">
        <v>9887</v>
      </c>
      <c r="D3359" s="6">
        <v>2.3686411545005299E-5</v>
      </c>
      <c r="E3359" s="6">
        <v>2.1014511793362199E-5</v>
      </c>
      <c r="F3359" s="6">
        <v>2.58379211043162E-5</v>
      </c>
      <c r="G3359" s="6">
        <v>2.634097452994E-5</v>
      </c>
      <c r="H3359" s="6">
        <v>1.00100160373603E-5</v>
      </c>
      <c r="I3359" s="6">
        <v>1.1167490949595E-5</v>
      </c>
      <c r="J3359" s="6">
        <v>1.02770960504805E-5</v>
      </c>
      <c r="K3359" s="6">
        <v>1.59619175008853E-5</v>
      </c>
      <c r="L3359" s="6">
        <v>1.5913554984780098E-5</v>
      </c>
      <c r="M3359" s="6">
        <v>1.4438913157526401E-5</v>
      </c>
      <c r="N3359" s="4" t="b">
        <f>_xlfn.XLOOKUP(Table2[[#This Row],[Protein]],Table3[name],Table3[subloc_assigned],"")&lt;&gt;""</f>
        <v>0</v>
      </c>
      <c r="O3359" s="6" t="str" cm="1">
        <f t="array" ref="O3359">IF(Table2[[#This Row],[modeled?]]," "&amp;_xlfn.TEXTJOIN(" ",FALSE,_xlfn._xlws.FILTER(Table3[subloc_assigned],Table3[name]=Table2[[#This Row],[Protein]],""))&amp;" ","")</f>
        <v/>
      </c>
      <c r="P3359" s="6" t="b">
        <f>OR(ISNUMBER(FIND(" m ",Table2[[#This Row],[loc?]])),ISNUMBER(FIND(" mm ",Table2[[#This Row],[loc?]])))</f>
        <v>0</v>
      </c>
      <c r="Q3359" s="6" t="b">
        <f>AND(OR(ISNUMBER(FIND(" m ",Table2[[#This Row],[loc?]])),ISNUMBER(FIND(" mm ",Table2[[#This Row],[loc?]]))),SUBSTITUTE(SUBSTITUTE(Table2[[#This Row],[loc?]]," m ","")," mm ","")="")</f>
        <v>0</v>
      </c>
      <c r="R3359" s="36" cm="1">
        <f t="array" ref="R3359">AVERAGE(IF(Table2[[#This Row],[Min_aerobic_1]:[Min_aerobic_2]]="NA",0,Table2[[#This Row],[Min_aerobic_1]:[Min_aerobic_2]]))</f>
        <v>2.2350461669183749E-5</v>
      </c>
    </row>
    <row r="3360" spans="1:18" x14ac:dyDescent="0.35">
      <c r="A3360" s="4" t="s">
        <v>9888</v>
      </c>
      <c r="B3360" s="4" t="s">
        <v>9889</v>
      </c>
      <c r="C3360" s="4" t="s">
        <v>9890</v>
      </c>
      <c r="D3360" s="6">
        <v>2.8477141670905399E-6</v>
      </c>
      <c r="E3360" s="6">
        <v>2.4637148485945802E-6</v>
      </c>
      <c r="F3360" s="6">
        <v>3.0397004060582402E-6</v>
      </c>
      <c r="G3360" s="6">
        <v>3.11363339290133E-6</v>
      </c>
      <c r="H3360" s="6">
        <v>2.1908975408244401E-6</v>
      </c>
      <c r="I3360" s="6">
        <v>2.2309963730825198E-6</v>
      </c>
      <c r="J3360" s="6">
        <v>1.9860260950637299E-6</v>
      </c>
      <c r="K3360" s="6">
        <v>2.00042156943764E-6</v>
      </c>
      <c r="L3360" s="6">
        <v>2.1531106562124002E-6</v>
      </c>
      <c r="M3360" s="6">
        <v>2.3566426785514901E-6</v>
      </c>
      <c r="N3360" s="4" t="b">
        <f>_xlfn.XLOOKUP(Table2[[#This Row],[Protein]],Table3[name],Table3[subloc_assigned],"")&lt;&gt;""</f>
        <v>1</v>
      </c>
      <c r="O3360" s="6" t="str" cm="1">
        <f t="array" ref="O3360">IF(Table2[[#This Row],[modeled?]]," "&amp;_xlfn.TEXTJOIN(" ",FALSE,_xlfn._xlws.FILTER(Table3[subloc_assigned],Table3[name]=Table2[[#This Row],[Protein]],""))&amp;" ","")</f>
        <v xml:space="preserve"> mm </v>
      </c>
      <c r="P3360" s="6" t="b">
        <f>OR(ISNUMBER(FIND(" m ",Table2[[#This Row],[loc?]])),ISNUMBER(FIND(" mm ",Table2[[#This Row],[loc?]])))</f>
        <v>1</v>
      </c>
      <c r="Q3360" s="6" t="b">
        <f>AND(OR(ISNUMBER(FIND(" m ",Table2[[#This Row],[loc?]])),ISNUMBER(FIND(" mm ",Table2[[#This Row],[loc?]]))),SUBSTITUTE(SUBSTITUTE(Table2[[#This Row],[loc?]]," m ","")," mm ","")="")</f>
        <v>1</v>
      </c>
      <c r="R3360" s="36" cm="1">
        <f t="array" ref="R3360">AVERAGE(IF(Table2[[#This Row],[Min_aerobic_1]:[Min_aerobic_2]]="NA",0,Table2[[#This Row],[Min_aerobic_1]:[Min_aerobic_2]]))</f>
        <v>2.6557145078425598E-6</v>
      </c>
    </row>
    <row r="3361" spans="1:18" x14ac:dyDescent="0.35">
      <c r="A3361" s="4" t="s">
        <v>9891</v>
      </c>
      <c r="B3361" s="4" t="s">
        <v>9892</v>
      </c>
      <c r="C3361" s="4" t="s">
        <v>9893</v>
      </c>
      <c r="D3361" s="6">
        <v>7.0307387878927995E-5</v>
      </c>
      <c r="E3361" s="6">
        <v>6.5508943525282803E-5</v>
      </c>
      <c r="F3361" s="6">
        <v>8.3627568093397998E-5</v>
      </c>
      <c r="G3361" s="6">
        <v>8.5262863530148996E-5</v>
      </c>
      <c r="H3361" s="6">
        <v>2.5746948158467E-5</v>
      </c>
      <c r="I3361" s="6">
        <v>2.7754425278160698E-5</v>
      </c>
      <c r="J3361" s="6">
        <v>2.7090328459455801E-5</v>
      </c>
      <c r="K3361" s="6">
        <v>2.9526923569442801E-5</v>
      </c>
      <c r="L3361" s="6">
        <v>3.1510067314623102E-5</v>
      </c>
      <c r="M3361" s="6">
        <v>3.0848645812181097E-5</v>
      </c>
      <c r="N3361" s="4" t="b">
        <f>_xlfn.XLOOKUP(Table2[[#This Row],[Protein]],Table3[name],Table3[subloc_assigned],"")&lt;&gt;""</f>
        <v>0</v>
      </c>
      <c r="O3361" s="6" t="str" cm="1">
        <f t="array" ref="O3361">IF(Table2[[#This Row],[modeled?]]," "&amp;_xlfn.TEXTJOIN(" ",FALSE,_xlfn._xlws.FILTER(Table3[subloc_assigned],Table3[name]=Table2[[#This Row],[Protein]],""))&amp;" ","")</f>
        <v/>
      </c>
      <c r="P3361" s="6" t="b">
        <f>OR(ISNUMBER(FIND(" m ",Table2[[#This Row],[loc?]])),ISNUMBER(FIND(" mm ",Table2[[#This Row],[loc?]])))</f>
        <v>0</v>
      </c>
      <c r="Q3361" s="6" t="b">
        <f>AND(OR(ISNUMBER(FIND(" m ",Table2[[#This Row],[loc?]])),ISNUMBER(FIND(" mm ",Table2[[#This Row],[loc?]]))),SUBSTITUTE(SUBSTITUTE(Table2[[#This Row],[loc?]]," m ","")," mm ","")="")</f>
        <v>0</v>
      </c>
      <c r="R3361" s="36" cm="1">
        <f t="array" ref="R3361">AVERAGE(IF(Table2[[#This Row],[Min_aerobic_1]:[Min_aerobic_2]]="NA",0,Table2[[#This Row],[Min_aerobic_1]:[Min_aerobic_2]]))</f>
        <v>6.7908165702105399E-5</v>
      </c>
    </row>
    <row r="3362" spans="1:18" x14ac:dyDescent="0.35">
      <c r="A3362" s="4" t="s">
        <v>9894</v>
      </c>
      <c r="B3362" s="4" t="s">
        <v>9895</v>
      </c>
      <c r="C3362" s="4" t="s">
        <v>9896</v>
      </c>
      <c r="D3362" s="6">
        <v>3.19737474691526E-5</v>
      </c>
      <c r="E3362" s="6">
        <v>3.0581385077541703E-5</v>
      </c>
      <c r="F3362" s="6">
        <v>3.72618530024121E-5</v>
      </c>
      <c r="G3362" s="6">
        <v>3.2124532409245203E-5</v>
      </c>
      <c r="H3362" s="6">
        <v>1.8960275722344199E-5</v>
      </c>
      <c r="I3362" s="6">
        <v>1.6444062753650699E-5</v>
      </c>
      <c r="J3362" s="6">
        <v>1.7078078317314502E-5</v>
      </c>
      <c r="K3362" s="6">
        <v>1.7750856798021401E-5</v>
      </c>
      <c r="L3362" s="6">
        <v>1.9074755234935998E-5</v>
      </c>
      <c r="M3362" s="6">
        <v>1.77625969839193E-5</v>
      </c>
      <c r="N3362" s="4" t="b">
        <f>_xlfn.XLOOKUP(Table2[[#This Row],[Protein]],Table3[name],Table3[subloc_assigned],"")&lt;&gt;""</f>
        <v>0</v>
      </c>
      <c r="O3362" s="6" t="str" cm="1">
        <f t="array" ref="O3362">IF(Table2[[#This Row],[modeled?]]," "&amp;_xlfn.TEXTJOIN(" ",FALSE,_xlfn._xlws.FILTER(Table3[subloc_assigned],Table3[name]=Table2[[#This Row],[Protein]],""))&amp;" ","")</f>
        <v/>
      </c>
      <c r="P3362" s="6" t="b">
        <f>OR(ISNUMBER(FIND(" m ",Table2[[#This Row],[loc?]])),ISNUMBER(FIND(" mm ",Table2[[#This Row],[loc?]])))</f>
        <v>0</v>
      </c>
      <c r="Q3362" s="6" t="b">
        <f>AND(OR(ISNUMBER(FIND(" m ",Table2[[#This Row],[loc?]])),ISNUMBER(FIND(" mm ",Table2[[#This Row],[loc?]]))),SUBSTITUTE(SUBSTITUTE(Table2[[#This Row],[loc?]]," m ","")," mm ","")="")</f>
        <v>0</v>
      </c>
      <c r="R3362" s="36" cm="1">
        <f t="array" ref="R3362">AVERAGE(IF(Table2[[#This Row],[Min_aerobic_1]:[Min_aerobic_2]]="NA",0,Table2[[#This Row],[Min_aerobic_1]:[Min_aerobic_2]]))</f>
        <v>3.1277566273347148E-5</v>
      </c>
    </row>
    <row r="3363" spans="1:18" x14ac:dyDescent="0.35">
      <c r="A3363" s="4" t="s">
        <v>9897</v>
      </c>
      <c r="B3363" s="4" t="s">
        <v>9898</v>
      </c>
      <c r="C3363" s="4" t="s">
        <v>9899</v>
      </c>
      <c r="D3363" s="4">
        <v>1.0052727608411399E-4</v>
      </c>
      <c r="E3363" s="6">
        <v>9.8157092220073499E-5</v>
      </c>
      <c r="F3363" s="4">
        <v>1.14042542607653E-4</v>
      </c>
      <c r="G3363" s="4">
        <v>1.0939019581617899E-4</v>
      </c>
      <c r="H3363" s="6">
        <v>8.3231616988124494E-5</v>
      </c>
      <c r="I3363" s="6">
        <v>8.8736973412083196E-5</v>
      </c>
      <c r="J3363" s="6">
        <v>8.7170600974006095E-5</v>
      </c>
      <c r="K3363" s="4">
        <v>1.0659592072341401E-4</v>
      </c>
      <c r="L3363" s="6">
        <v>9.54438011001358E-5</v>
      </c>
      <c r="M3363" s="4">
        <v>1.01044162396659E-4</v>
      </c>
      <c r="N3363" s="4" t="b">
        <f>_xlfn.XLOOKUP(Table2[[#This Row],[Protein]],Table3[name],Table3[subloc_assigned],"")&lt;&gt;""</f>
        <v>0</v>
      </c>
      <c r="O3363" s="6" t="str" cm="1">
        <f t="array" ref="O3363">IF(Table2[[#This Row],[modeled?]]," "&amp;_xlfn.TEXTJOIN(" ",FALSE,_xlfn._xlws.FILTER(Table3[subloc_assigned],Table3[name]=Table2[[#This Row],[Protein]],""))&amp;" ","")</f>
        <v/>
      </c>
      <c r="P3363" s="6" t="b">
        <f>OR(ISNUMBER(FIND(" m ",Table2[[#This Row],[loc?]])),ISNUMBER(FIND(" mm ",Table2[[#This Row],[loc?]])))</f>
        <v>0</v>
      </c>
      <c r="Q3363" s="6" t="b">
        <f>AND(OR(ISNUMBER(FIND(" m ",Table2[[#This Row],[loc?]])),ISNUMBER(FIND(" mm ",Table2[[#This Row],[loc?]]))),SUBSTITUTE(SUBSTITUTE(Table2[[#This Row],[loc?]]," m ","")," mm ","")="")</f>
        <v>0</v>
      </c>
      <c r="R3363" s="36" cm="1">
        <f t="array" ref="R3363">AVERAGE(IF(Table2[[#This Row],[Min_aerobic_1]:[Min_aerobic_2]]="NA",0,Table2[[#This Row],[Min_aerobic_1]:[Min_aerobic_2]]))</f>
        <v>9.9342184152093746E-5</v>
      </c>
    </row>
    <row r="3364" spans="1:18" x14ac:dyDescent="0.35">
      <c r="A3364" s="4" t="s">
        <v>9900</v>
      </c>
      <c r="B3364" s="4" t="s">
        <v>9901</v>
      </c>
      <c r="C3364" s="4" t="s">
        <v>9902</v>
      </c>
      <c r="D3364" s="6">
        <v>4.3868808944149697E-6</v>
      </c>
      <c r="E3364" s="6">
        <v>4.31902367358262E-6</v>
      </c>
      <c r="F3364" s="6">
        <v>4.1359089373514503E-6</v>
      </c>
      <c r="G3364" s="6">
        <v>4.0247263945662301E-6</v>
      </c>
      <c r="H3364" s="6">
        <v>8.5788717855672094E-6</v>
      </c>
      <c r="I3364" s="6">
        <v>8.6709554751211605E-6</v>
      </c>
      <c r="J3364" s="6">
        <v>9.1693890538736592E-6</v>
      </c>
      <c r="K3364" s="6">
        <v>8.4161276508614002E-6</v>
      </c>
      <c r="L3364" s="6">
        <v>8.7059125374795799E-6</v>
      </c>
      <c r="M3364" s="6">
        <v>7.8669808064047304E-6</v>
      </c>
      <c r="N3364" s="4" t="b">
        <f>_xlfn.XLOOKUP(Table2[[#This Row],[Protein]],Table3[name],Table3[subloc_assigned],"")&lt;&gt;""</f>
        <v>0</v>
      </c>
      <c r="O3364" s="6" t="str" cm="1">
        <f t="array" ref="O3364">IF(Table2[[#This Row],[modeled?]]," "&amp;_xlfn.TEXTJOIN(" ",FALSE,_xlfn._xlws.FILTER(Table3[subloc_assigned],Table3[name]=Table2[[#This Row],[Protein]],""))&amp;" ","")</f>
        <v/>
      </c>
      <c r="P3364" s="6" t="b">
        <f>OR(ISNUMBER(FIND(" m ",Table2[[#This Row],[loc?]])),ISNUMBER(FIND(" mm ",Table2[[#This Row],[loc?]])))</f>
        <v>0</v>
      </c>
      <c r="Q3364" s="6" t="b">
        <f>AND(OR(ISNUMBER(FIND(" m ",Table2[[#This Row],[loc?]])),ISNUMBER(FIND(" mm ",Table2[[#This Row],[loc?]]))),SUBSTITUTE(SUBSTITUTE(Table2[[#This Row],[loc?]]," m ","")," mm ","")="")</f>
        <v>0</v>
      </c>
      <c r="R3364" s="36" cm="1">
        <f t="array" ref="R3364">AVERAGE(IF(Table2[[#This Row],[Min_aerobic_1]:[Min_aerobic_2]]="NA",0,Table2[[#This Row],[Min_aerobic_1]:[Min_aerobic_2]]))</f>
        <v>4.3529522839987945E-6</v>
      </c>
    </row>
    <row r="3365" spans="1:18" x14ac:dyDescent="0.35">
      <c r="A3365" s="4" t="s">
        <v>9903</v>
      </c>
      <c r="B3365" s="4" t="s">
        <v>9904</v>
      </c>
      <c r="C3365" s="4" t="s">
        <v>9905</v>
      </c>
      <c r="D3365" s="6">
        <v>6.3448807461644294E-5</v>
      </c>
      <c r="E3365" s="6">
        <v>5.6742403453888401E-5</v>
      </c>
      <c r="F3365" s="6">
        <v>7.2780949256934794E-5</v>
      </c>
      <c r="G3365" s="6">
        <v>7.1823904212490195E-5</v>
      </c>
      <c r="H3365" s="6">
        <v>3.3363874195077898E-5</v>
      </c>
      <c r="I3365" s="6">
        <v>3.4190043373873303E-5</v>
      </c>
      <c r="J3365" s="6">
        <v>3.49913826459093E-5</v>
      </c>
      <c r="K3365" s="6">
        <v>4.0539857618435401E-5</v>
      </c>
      <c r="L3365" s="6">
        <v>4.3072541457024802E-5</v>
      </c>
      <c r="M3365" s="6">
        <v>4.1249283297411E-5</v>
      </c>
      <c r="N3365" s="4" t="b">
        <f>_xlfn.XLOOKUP(Table2[[#This Row],[Protein]],Table3[name],Table3[subloc_assigned],"")&lt;&gt;""</f>
        <v>0</v>
      </c>
      <c r="O3365" s="6" t="str" cm="1">
        <f t="array" ref="O3365">IF(Table2[[#This Row],[modeled?]]," "&amp;_xlfn.TEXTJOIN(" ",FALSE,_xlfn._xlws.FILTER(Table3[subloc_assigned],Table3[name]=Table2[[#This Row],[Protein]],""))&amp;" ","")</f>
        <v/>
      </c>
      <c r="P3365" s="6" t="b">
        <f>OR(ISNUMBER(FIND(" m ",Table2[[#This Row],[loc?]])),ISNUMBER(FIND(" mm ",Table2[[#This Row],[loc?]])))</f>
        <v>0</v>
      </c>
      <c r="Q3365" s="6" t="b">
        <f>AND(OR(ISNUMBER(FIND(" m ",Table2[[#This Row],[loc?]])),ISNUMBER(FIND(" mm ",Table2[[#This Row],[loc?]]))),SUBSTITUTE(SUBSTITUTE(Table2[[#This Row],[loc?]]," m ","")," mm ","")="")</f>
        <v>0</v>
      </c>
      <c r="R3365" s="36" cm="1">
        <f t="array" ref="R3365">AVERAGE(IF(Table2[[#This Row],[Min_aerobic_1]:[Min_aerobic_2]]="NA",0,Table2[[#This Row],[Min_aerobic_1]:[Min_aerobic_2]]))</f>
        <v>6.0095605457766347E-5</v>
      </c>
    </row>
    <row r="3366" spans="1:18" x14ac:dyDescent="0.35">
      <c r="A3366" s="4" t="s">
        <v>9906</v>
      </c>
      <c r="B3366" s="4" t="s">
        <v>9907</v>
      </c>
      <c r="C3366" s="4" t="s">
        <v>9908</v>
      </c>
      <c r="D3366" s="6">
        <v>6.9365702908602096E-8</v>
      </c>
      <c r="E3366" s="6">
        <v>4.9746419862875301E-8</v>
      </c>
      <c r="F3366" s="6">
        <v>8.5102629090477606E-8</v>
      </c>
      <c r="G3366" s="6">
        <v>7.3115188414084494E-8</v>
      </c>
      <c r="H3366" s="6">
        <v>3.5970693214697099E-7</v>
      </c>
      <c r="I3366" s="6">
        <v>3.26251847158308E-7</v>
      </c>
      <c r="J3366" s="6">
        <v>3.6718473844795498E-7</v>
      </c>
      <c r="K3366" s="6">
        <v>4.61331752023257E-7</v>
      </c>
      <c r="L3366" s="6">
        <v>4.6338463660010399E-7</v>
      </c>
      <c r="M3366" s="6">
        <v>4.1800361087922298E-7</v>
      </c>
      <c r="N3366" s="4" t="b">
        <f>_xlfn.XLOOKUP(Table2[[#This Row],[Protein]],Table3[name],Table3[subloc_assigned],"")&lt;&gt;""</f>
        <v>0</v>
      </c>
      <c r="O3366" s="6" t="str" cm="1">
        <f t="array" ref="O3366">IF(Table2[[#This Row],[modeled?]]," "&amp;_xlfn.TEXTJOIN(" ",FALSE,_xlfn._xlws.FILTER(Table3[subloc_assigned],Table3[name]=Table2[[#This Row],[Protein]],""))&amp;" ","")</f>
        <v/>
      </c>
      <c r="P3366" s="6" t="b">
        <f>OR(ISNUMBER(FIND(" m ",Table2[[#This Row],[loc?]])),ISNUMBER(FIND(" mm ",Table2[[#This Row],[loc?]])))</f>
        <v>0</v>
      </c>
      <c r="Q3366" s="6" t="b">
        <f>AND(OR(ISNUMBER(FIND(" m ",Table2[[#This Row],[loc?]])),ISNUMBER(FIND(" mm ",Table2[[#This Row],[loc?]]))),SUBSTITUTE(SUBSTITUTE(Table2[[#This Row],[loc?]]," m ","")," mm ","")="")</f>
        <v>0</v>
      </c>
      <c r="R3366" s="36" cm="1">
        <f t="array" ref="R3366">AVERAGE(IF(Table2[[#This Row],[Min_aerobic_1]:[Min_aerobic_2]]="NA",0,Table2[[#This Row],[Min_aerobic_1]:[Min_aerobic_2]]))</f>
        <v>5.9556061385738702E-8</v>
      </c>
    </row>
    <row r="3367" spans="1:18" x14ac:dyDescent="0.35">
      <c r="A3367" s="4" t="s">
        <v>9909</v>
      </c>
      <c r="B3367" s="4" t="s">
        <v>9910</v>
      </c>
      <c r="C3367" s="4" t="s">
        <v>9911</v>
      </c>
      <c r="D3367" s="6">
        <v>4.6367908105913199E-5</v>
      </c>
      <c r="E3367" s="6">
        <v>4.2911140776120697E-5</v>
      </c>
      <c r="F3367" s="6">
        <v>2.9516890085910799E-5</v>
      </c>
      <c r="G3367" s="6">
        <v>2.9618472086779601E-5</v>
      </c>
      <c r="H3367" s="6">
        <v>2.7991900029685E-5</v>
      </c>
      <c r="I3367" s="6">
        <v>3.2640208309937597E-5</v>
      </c>
      <c r="J3367" s="6">
        <v>3.4501530083711999E-5</v>
      </c>
      <c r="K3367" s="6">
        <v>2.7349745957613E-5</v>
      </c>
      <c r="L3367" s="6">
        <v>3.2695023030162803E-5</v>
      </c>
      <c r="M3367" s="6">
        <v>3.2010637277467701E-5</v>
      </c>
      <c r="N3367" s="4" t="b">
        <f>_xlfn.XLOOKUP(Table2[[#This Row],[Protein]],Table3[name],Table3[subloc_assigned],"")&lt;&gt;""</f>
        <v>0</v>
      </c>
      <c r="O3367" s="6" t="str" cm="1">
        <f t="array" ref="O3367">IF(Table2[[#This Row],[modeled?]]," "&amp;_xlfn.TEXTJOIN(" ",FALSE,_xlfn._xlws.FILTER(Table3[subloc_assigned],Table3[name]=Table2[[#This Row],[Protein]],""))&amp;" ","")</f>
        <v/>
      </c>
      <c r="P3367" s="6" t="b">
        <f>OR(ISNUMBER(FIND(" m ",Table2[[#This Row],[loc?]])),ISNUMBER(FIND(" mm ",Table2[[#This Row],[loc?]])))</f>
        <v>0</v>
      </c>
      <c r="Q3367" s="6" t="b">
        <f>AND(OR(ISNUMBER(FIND(" m ",Table2[[#This Row],[loc?]])),ISNUMBER(FIND(" mm ",Table2[[#This Row],[loc?]]))),SUBSTITUTE(SUBSTITUTE(Table2[[#This Row],[loc?]]," m ","")," mm ","")="")</f>
        <v>0</v>
      </c>
      <c r="R3367" s="36" cm="1">
        <f t="array" ref="R3367">AVERAGE(IF(Table2[[#This Row],[Min_aerobic_1]:[Min_aerobic_2]]="NA",0,Table2[[#This Row],[Min_aerobic_1]:[Min_aerobic_2]]))</f>
        <v>4.4639524441016944E-5</v>
      </c>
    </row>
    <row r="3368" spans="1:18" x14ac:dyDescent="0.35">
      <c r="A3368" s="4" t="s">
        <v>9912</v>
      </c>
      <c r="B3368" s="4" t="s">
        <v>9913</v>
      </c>
      <c r="C3368" s="4" t="s">
        <v>9914</v>
      </c>
      <c r="D3368" s="4" t="s">
        <v>19</v>
      </c>
      <c r="E3368" s="4" t="s">
        <v>19</v>
      </c>
      <c r="F3368" s="4" t="s">
        <v>19</v>
      </c>
      <c r="G3368" s="4" t="s">
        <v>19</v>
      </c>
      <c r="H3368" s="6">
        <v>2.25056204991123E-6</v>
      </c>
      <c r="I3368" s="6">
        <v>2.5163638548715699E-6</v>
      </c>
      <c r="J3368" s="6">
        <v>2.2513914671602902E-6</v>
      </c>
      <c r="K3368" s="6">
        <v>2.6789294694609299E-6</v>
      </c>
      <c r="L3368" s="6">
        <v>3.0006109346176202E-6</v>
      </c>
      <c r="M3368" s="6">
        <v>3.0078174508132598E-6</v>
      </c>
      <c r="N3368" s="4" t="b">
        <f>_xlfn.XLOOKUP(Table2[[#This Row],[Protein]],Table3[name],Table3[subloc_assigned],"")&lt;&gt;""</f>
        <v>0</v>
      </c>
      <c r="O3368" s="6" t="str" cm="1">
        <f t="array" ref="O3368">IF(Table2[[#This Row],[modeled?]]," "&amp;_xlfn.TEXTJOIN(" ",FALSE,_xlfn._xlws.FILTER(Table3[subloc_assigned],Table3[name]=Table2[[#This Row],[Protein]],""))&amp;" ","")</f>
        <v/>
      </c>
      <c r="P3368" s="6" t="b">
        <f>OR(ISNUMBER(FIND(" m ",Table2[[#This Row],[loc?]])),ISNUMBER(FIND(" mm ",Table2[[#This Row],[loc?]])))</f>
        <v>0</v>
      </c>
      <c r="Q3368" s="6" t="b">
        <f>AND(OR(ISNUMBER(FIND(" m ",Table2[[#This Row],[loc?]])),ISNUMBER(FIND(" mm ",Table2[[#This Row],[loc?]]))),SUBSTITUTE(SUBSTITUTE(Table2[[#This Row],[loc?]]," m ","")," mm ","")="")</f>
        <v>0</v>
      </c>
      <c r="R3368" s="36" cm="1">
        <f t="array" ref="R3368">AVERAGE(IF(Table2[[#This Row],[Min_aerobic_1]:[Min_aerobic_2]]="NA",0,Table2[[#This Row],[Min_aerobic_1]:[Min_aerobic_2]]))</f>
        <v>0</v>
      </c>
    </row>
    <row r="3369" spans="1:18" x14ac:dyDescent="0.35">
      <c r="A3369" s="4" t="s">
        <v>9915</v>
      </c>
      <c r="B3369" s="4" t="s">
        <v>9916</v>
      </c>
      <c r="C3369" s="4" t="s">
        <v>9916</v>
      </c>
      <c r="D3369" s="4">
        <v>2.9407507202413501E-4</v>
      </c>
      <c r="E3369" s="4">
        <v>2.8388900473431603E-4</v>
      </c>
      <c r="F3369" s="4">
        <v>3.5163446999030902E-4</v>
      </c>
      <c r="G3369" s="4">
        <v>3.63311131238426E-4</v>
      </c>
      <c r="H3369" s="4">
        <v>2.5815321263712298E-4</v>
      </c>
      <c r="I3369" s="4">
        <v>2.5207466584611601E-4</v>
      </c>
      <c r="J3369" s="4">
        <v>2.5631176003229199E-4</v>
      </c>
      <c r="K3369" s="4">
        <v>2.6724130954543002E-4</v>
      </c>
      <c r="L3369" s="4">
        <v>3.0707222966051801E-4</v>
      </c>
      <c r="M3369" s="4">
        <v>3.05540550131646E-4</v>
      </c>
      <c r="N3369" s="4" t="b">
        <f>_xlfn.XLOOKUP(Table2[[#This Row],[Protein]],Table3[name],Table3[subloc_assigned],"")&lt;&gt;""</f>
        <v>0</v>
      </c>
      <c r="O3369" s="6" t="str" cm="1">
        <f t="array" ref="O3369">IF(Table2[[#This Row],[modeled?]]," "&amp;_xlfn.TEXTJOIN(" ",FALSE,_xlfn._xlws.FILTER(Table3[subloc_assigned],Table3[name]=Table2[[#This Row],[Protein]],""))&amp;" ","")</f>
        <v/>
      </c>
      <c r="P3369" s="6" t="b">
        <f>OR(ISNUMBER(FIND(" m ",Table2[[#This Row],[loc?]])),ISNUMBER(FIND(" mm ",Table2[[#This Row],[loc?]])))</f>
        <v>0</v>
      </c>
      <c r="Q3369" s="6" t="b">
        <f>AND(OR(ISNUMBER(FIND(" m ",Table2[[#This Row],[loc?]])),ISNUMBER(FIND(" mm ",Table2[[#This Row],[loc?]]))),SUBSTITUTE(SUBSTITUTE(Table2[[#This Row],[loc?]]," m ","")," mm ","")="")</f>
        <v>0</v>
      </c>
      <c r="R3369" s="36" cm="1">
        <f t="array" ref="R3369">AVERAGE(IF(Table2[[#This Row],[Min_aerobic_1]:[Min_aerobic_2]]="NA",0,Table2[[#This Row],[Min_aerobic_1]:[Min_aerobic_2]]))</f>
        <v>2.8898203837922549E-4</v>
      </c>
    </row>
    <row r="3370" spans="1:18" x14ac:dyDescent="0.35">
      <c r="A3370" s="4" t="s">
        <v>9917</v>
      </c>
      <c r="B3370" s="4" t="s">
        <v>9918</v>
      </c>
      <c r="C3370" s="4" t="s">
        <v>9919</v>
      </c>
      <c r="D3370" s="4">
        <v>9.3045464956905105E-4</v>
      </c>
      <c r="E3370" s="4">
        <v>8.2682751473299898E-4</v>
      </c>
      <c r="F3370" s="4">
        <v>9.9587627903258797E-4</v>
      </c>
      <c r="G3370" s="4">
        <v>9.74821729338085E-4</v>
      </c>
      <c r="H3370" s="4">
        <v>7.0210244470930304E-4</v>
      </c>
      <c r="I3370" s="4">
        <v>7.2106568356463904E-4</v>
      </c>
      <c r="J3370" s="4">
        <v>7.1703196019342198E-4</v>
      </c>
      <c r="K3370" s="4">
        <v>8.1994849030047896E-4</v>
      </c>
      <c r="L3370" s="4">
        <v>8.6514103700837904E-4</v>
      </c>
      <c r="M3370" s="4">
        <v>8.8598050302773196E-4</v>
      </c>
      <c r="N3370" s="4" t="b">
        <f>_xlfn.XLOOKUP(Table2[[#This Row],[Protein]],Table3[name],Table3[subloc_assigned],"")&lt;&gt;""</f>
        <v>0</v>
      </c>
      <c r="O3370" s="6" t="str" cm="1">
        <f t="array" ref="O3370">IF(Table2[[#This Row],[modeled?]]," "&amp;_xlfn.TEXTJOIN(" ",FALSE,_xlfn._xlws.FILTER(Table3[subloc_assigned],Table3[name]=Table2[[#This Row],[Protein]],""))&amp;" ","")</f>
        <v/>
      </c>
      <c r="P3370" s="6" t="b">
        <f>OR(ISNUMBER(FIND(" m ",Table2[[#This Row],[loc?]])),ISNUMBER(FIND(" mm ",Table2[[#This Row],[loc?]])))</f>
        <v>0</v>
      </c>
      <c r="Q3370" s="6" t="b">
        <f>AND(OR(ISNUMBER(FIND(" m ",Table2[[#This Row],[loc?]])),ISNUMBER(FIND(" mm ",Table2[[#This Row],[loc?]]))),SUBSTITUTE(SUBSTITUTE(Table2[[#This Row],[loc?]]," m ","")," mm ","")="")</f>
        <v>0</v>
      </c>
      <c r="R3370" s="36" cm="1">
        <f t="array" ref="R3370">AVERAGE(IF(Table2[[#This Row],[Min_aerobic_1]:[Min_aerobic_2]]="NA",0,Table2[[#This Row],[Min_aerobic_1]:[Min_aerobic_2]]))</f>
        <v>8.7864108215102502E-4</v>
      </c>
    </row>
    <row r="3371" spans="1:18" x14ac:dyDescent="0.35">
      <c r="A3371" s="4" t="s">
        <v>9920</v>
      </c>
      <c r="B3371" s="4" t="s">
        <v>9921</v>
      </c>
      <c r="C3371" s="4" t="s">
        <v>9921</v>
      </c>
      <c r="D3371" s="4">
        <v>1.77849285326922E-4</v>
      </c>
      <c r="E3371" s="4">
        <v>1.34154280449488E-4</v>
      </c>
      <c r="F3371" s="4">
        <v>1.98736053874549E-4</v>
      </c>
      <c r="G3371" s="4">
        <v>1.92612804561148E-4</v>
      </c>
      <c r="H3371" s="4">
        <v>1.45951530976282E-4</v>
      </c>
      <c r="I3371" s="4">
        <v>1.4083282319225099E-4</v>
      </c>
      <c r="J3371" s="4">
        <v>1.43497936092967E-4</v>
      </c>
      <c r="K3371" s="4">
        <v>1.3747971816352201E-4</v>
      </c>
      <c r="L3371" s="4">
        <v>1.5514384649165799E-4</v>
      </c>
      <c r="M3371" s="4">
        <v>1.5492876557590899E-4</v>
      </c>
      <c r="N3371" s="4" t="b">
        <f>_xlfn.XLOOKUP(Table2[[#This Row],[Protein]],Table3[name],Table3[subloc_assigned],"")&lt;&gt;""</f>
        <v>0</v>
      </c>
      <c r="O3371" s="6" t="str" cm="1">
        <f t="array" ref="O3371">IF(Table2[[#This Row],[modeled?]]," "&amp;_xlfn.TEXTJOIN(" ",FALSE,_xlfn._xlws.FILTER(Table3[subloc_assigned],Table3[name]=Table2[[#This Row],[Protein]],""))&amp;" ","")</f>
        <v/>
      </c>
      <c r="P3371" s="6" t="b">
        <f>OR(ISNUMBER(FIND(" m ",Table2[[#This Row],[loc?]])),ISNUMBER(FIND(" mm ",Table2[[#This Row],[loc?]])))</f>
        <v>0</v>
      </c>
      <c r="Q3371" s="6" t="b">
        <f>AND(OR(ISNUMBER(FIND(" m ",Table2[[#This Row],[loc?]])),ISNUMBER(FIND(" mm ",Table2[[#This Row],[loc?]]))),SUBSTITUTE(SUBSTITUTE(Table2[[#This Row],[loc?]]," m ","")," mm ","")="")</f>
        <v>0</v>
      </c>
      <c r="R3371" s="36" cm="1">
        <f t="array" ref="R3371">AVERAGE(IF(Table2[[#This Row],[Min_aerobic_1]:[Min_aerobic_2]]="NA",0,Table2[[#This Row],[Min_aerobic_1]:[Min_aerobic_2]]))</f>
        <v>1.5600178288820502E-4</v>
      </c>
    </row>
    <row r="3372" spans="1:18" x14ac:dyDescent="0.35">
      <c r="A3372" s="4" t="s">
        <v>9922</v>
      </c>
      <c r="B3372" s="4" t="s">
        <v>9923</v>
      </c>
      <c r="C3372" s="4" t="s">
        <v>9924</v>
      </c>
      <c r="D3372" s="6">
        <v>2.35387876569919E-5</v>
      </c>
      <c r="E3372" s="6">
        <v>2.245271464691E-5</v>
      </c>
      <c r="F3372" s="6">
        <v>2.5810306020096201E-5</v>
      </c>
      <c r="G3372" s="6">
        <v>2.5259598926941801E-5</v>
      </c>
      <c r="H3372" s="6">
        <v>1.46235567121113E-5</v>
      </c>
      <c r="I3372" s="6">
        <v>1.4963666299627601E-5</v>
      </c>
      <c r="J3372" s="6">
        <v>1.4684865589044701E-5</v>
      </c>
      <c r="K3372" s="6">
        <v>1.58990758222733E-5</v>
      </c>
      <c r="L3372" s="6">
        <v>1.65439750985827E-5</v>
      </c>
      <c r="M3372" s="6">
        <v>1.69438549927092E-5</v>
      </c>
      <c r="N3372" s="4" t="b">
        <f>_xlfn.XLOOKUP(Table2[[#This Row],[Protein]],Table3[name],Table3[subloc_assigned],"")&lt;&gt;""</f>
        <v>0</v>
      </c>
      <c r="O3372" s="6" t="str" cm="1">
        <f t="array" ref="O3372">IF(Table2[[#This Row],[modeled?]]," "&amp;_xlfn.TEXTJOIN(" ",FALSE,_xlfn._xlws.FILTER(Table3[subloc_assigned],Table3[name]=Table2[[#This Row],[Protein]],""))&amp;" ","")</f>
        <v/>
      </c>
      <c r="P3372" s="6" t="b">
        <f>OR(ISNUMBER(FIND(" m ",Table2[[#This Row],[loc?]])),ISNUMBER(FIND(" mm ",Table2[[#This Row],[loc?]])))</f>
        <v>0</v>
      </c>
      <c r="Q3372" s="6" t="b">
        <f>AND(OR(ISNUMBER(FIND(" m ",Table2[[#This Row],[loc?]])),ISNUMBER(FIND(" mm ",Table2[[#This Row],[loc?]]))),SUBSTITUTE(SUBSTITUTE(Table2[[#This Row],[loc?]]," m ","")," mm ","")="")</f>
        <v>0</v>
      </c>
      <c r="R3372" s="36" cm="1">
        <f t="array" ref="R3372">AVERAGE(IF(Table2[[#This Row],[Min_aerobic_1]:[Min_aerobic_2]]="NA",0,Table2[[#This Row],[Min_aerobic_1]:[Min_aerobic_2]]))</f>
        <v>2.2995751151950948E-5</v>
      </c>
    </row>
    <row r="3373" spans="1:18" x14ac:dyDescent="0.35">
      <c r="A3373" s="4" t="s">
        <v>9925</v>
      </c>
      <c r="B3373" s="4" t="s">
        <v>9926</v>
      </c>
      <c r="C3373" s="4" t="s">
        <v>9927</v>
      </c>
      <c r="D3373" s="6">
        <v>1.5976875436678899E-5</v>
      </c>
      <c r="E3373" s="6">
        <v>1.6072196663584101E-5</v>
      </c>
      <c r="F3373" s="6">
        <v>2.1204112161603798E-5</v>
      </c>
      <c r="G3373" s="6">
        <v>2.08264400175198E-5</v>
      </c>
      <c r="H3373" s="6">
        <v>2.7809693725579902E-5</v>
      </c>
      <c r="I3373" s="6">
        <v>2.80453615899373E-5</v>
      </c>
      <c r="J3373" s="6">
        <v>2.9854735692295E-5</v>
      </c>
      <c r="K3373" s="6">
        <v>3.1309717989012402E-5</v>
      </c>
      <c r="L3373" s="6">
        <v>3.5707076626256801E-5</v>
      </c>
      <c r="M3373" s="6">
        <v>3.2304110300889002E-5</v>
      </c>
      <c r="N3373" s="4" t="b">
        <f>_xlfn.XLOOKUP(Table2[[#This Row],[Protein]],Table3[name],Table3[subloc_assigned],"")&lt;&gt;""</f>
        <v>1</v>
      </c>
      <c r="O3373" s="6" t="str" cm="1">
        <f t="array" ref="O3373">IF(Table2[[#This Row],[modeled?]]," "&amp;_xlfn.TEXTJOIN(" ",FALSE,_xlfn._xlws.FILTER(Table3[subloc_assigned],Table3[name]=Table2[[#This Row],[Protein]],""))&amp;" ","")</f>
        <v xml:space="preserve"> c </v>
      </c>
      <c r="P3373" s="6" t="b">
        <f>OR(ISNUMBER(FIND(" m ",Table2[[#This Row],[loc?]])),ISNUMBER(FIND(" mm ",Table2[[#This Row],[loc?]])))</f>
        <v>0</v>
      </c>
      <c r="Q3373" s="6" t="b">
        <f>AND(OR(ISNUMBER(FIND(" m ",Table2[[#This Row],[loc?]])),ISNUMBER(FIND(" mm ",Table2[[#This Row],[loc?]]))),SUBSTITUTE(SUBSTITUTE(Table2[[#This Row],[loc?]]," m ","")," mm ","")="")</f>
        <v>0</v>
      </c>
      <c r="R3373" s="36" cm="1">
        <f t="array" ref="R3373">AVERAGE(IF(Table2[[#This Row],[Min_aerobic_1]:[Min_aerobic_2]]="NA",0,Table2[[#This Row],[Min_aerobic_1]:[Min_aerobic_2]]))</f>
        <v>1.60245360501315E-5</v>
      </c>
    </row>
    <row r="3374" spans="1:18" x14ac:dyDescent="0.35">
      <c r="A3374" s="4" t="s">
        <v>9928</v>
      </c>
      <c r="B3374" s="4" t="s">
        <v>9929</v>
      </c>
      <c r="C3374" s="4" t="s">
        <v>9930</v>
      </c>
      <c r="D3374" s="4">
        <v>1.00729312732865E-4</v>
      </c>
      <c r="E3374" s="6">
        <v>9.4359942929313605E-5</v>
      </c>
      <c r="F3374" s="6">
        <v>4.9636508638610299E-5</v>
      </c>
      <c r="G3374" s="6">
        <v>4.8074492355720099E-5</v>
      </c>
      <c r="H3374" s="6">
        <v>3.9637582089169502E-5</v>
      </c>
      <c r="I3374" s="6">
        <v>4.47574771102606E-5</v>
      </c>
      <c r="J3374" s="6">
        <v>4.55131528799808E-5</v>
      </c>
      <c r="K3374" s="6">
        <v>7.3604954465290202E-6</v>
      </c>
      <c r="L3374" s="6">
        <v>6.1665909968573298E-6</v>
      </c>
      <c r="M3374" s="6">
        <v>7.8867661488412706E-6</v>
      </c>
      <c r="N3374" s="4" t="b">
        <f>_xlfn.XLOOKUP(Table2[[#This Row],[Protein]],Table3[name],Table3[subloc_assigned],"")&lt;&gt;""</f>
        <v>1</v>
      </c>
      <c r="O3374" s="6" t="str" cm="1">
        <f t="array" ref="O3374">IF(Table2[[#This Row],[modeled?]]," "&amp;_xlfn.TEXTJOIN(" ",FALSE,_xlfn._xlws.FILTER(Table3[subloc_assigned],Table3[name]=Table2[[#This Row],[Protein]],""))&amp;" ","")</f>
        <v xml:space="preserve"> en </v>
      </c>
      <c r="P3374" s="6" t="b">
        <f>OR(ISNUMBER(FIND(" m ",Table2[[#This Row],[loc?]])),ISNUMBER(FIND(" mm ",Table2[[#This Row],[loc?]])))</f>
        <v>0</v>
      </c>
      <c r="Q3374" s="6" t="b">
        <f>AND(OR(ISNUMBER(FIND(" m ",Table2[[#This Row],[loc?]])),ISNUMBER(FIND(" mm ",Table2[[#This Row],[loc?]]))),SUBSTITUTE(SUBSTITUTE(Table2[[#This Row],[loc?]]," m ","")," mm ","")="")</f>
        <v>0</v>
      </c>
      <c r="R3374" s="36" cm="1">
        <f t="array" ref="R3374">AVERAGE(IF(Table2[[#This Row],[Min_aerobic_1]:[Min_aerobic_2]]="NA",0,Table2[[#This Row],[Min_aerobic_1]:[Min_aerobic_2]]))</f>
        <v>9.7544627831089309E-5</v>
      </c>
    </row>
    <row r="3375" spans="1:18" x14ac:dyDescent="0.35">
      <c r="A3375" s="4" t="s">
        <v>9931</v>
      </c>
      <c r="B3375" s="4" t="s">
        <v>9932</v>
      </c>
      <c r="C3375" s="4" t="s">
        <v>9933</v>
      </c>
      <c r="D3375" s="6">
        <v>2.1879831750711001E-5</v>
      </c>
      <c r="E3375" s="6">
        <v>1.5654985563720902E-5</v>
      </c>
      <c r="F3375" s="6">
        <v>2.6948486505821099E-5</v>
      </c>
      <c r="G3375" s="6">
        <v>2.6686632125346999E-5</v>
      </c>
      <c r="H3375" s="6">
        <v>5.5709958709892599E-5</v>
      </c>
      <c r="I3375" s="6">
        <v>5.8041525456151201E-5</v>
      </c>
      <c r="J3375" s="6">
        <v>5.9561477214199297E-5</v>
      </c>
      <c r="K3375" s="6">
        <v>5.5222894827328799E-5</v>
      </c>
      <c r="L3375" s="6">
        <v>5.4022536827694397E-5</v>
      </c>
      <c r="M3375" s="6">
        <v>5.3966837012617499E-5</v>
      </c>
      <c r="N3375" s="4" t="b">
        <f>_xlfn.XLOOKUP(Table2[[#This Row],[Protein]],Table3[name],Table3[subloc_assigned],"")&lt;&gt;""</f>
        <v>1</v>
      </c>
      <c r="O3375" s="6" t="str" cm="1">
        <f t="array" ref="O3375">IF(Table2[[#This Row],[modeled?]]," "&amp;_xlfn.TEXTJOIN(" ",FALSE,_xlfn._xlws.FILTER(Table3[subloc_assigned],Table3[name]=Table2[[#This Row],[Protein]],""))&amp;" ","")</f>
        <v xml:space="preserve"> c n </v>
      </c>
      <c r="P3375" s="6" t="b">
        <f>OR(ISNUMBER(FIND(" m ",Table2[[#This Row],[loc?]])),ISNUMBER(FIND(" mm ",Table2[[#This Row],[loc?]])))</f>
        <v>0</v>
      </c>
      <c r="Q3375" s="6" t="b">
        <f>AND(OR(ISNUMBER(FIND(" m ",Table2[[#This Row],[loc?]])),ISNUMBER(FIND(" mm ",Table2[[#This Row],[loc?]]))),SUBSTITUTE(SUBSTITUTE(Table2[[#This Row],[loc?]]," m ","")," mm ","")="")</f>
        <v>0</v>
      </c>
      <c r="R3375" s="36" cm="1">
        <f t="array" ref="R3375">AVERAGE(IF(Table2[[#This Row],[Min_aerobic_1]:[Min_aerobic_2]]="NA",0,Table2[[#This Row],[Min_aerobic_1]:[Min_aerobic_2]]))</f>
        <v>1.8767408657215952E-5</v>
      </c>
    </row>
    <row r="3376" spans="1:18" x14ac:dyDescent="0.35">
      <c r="A3376" s="4" t="s">
        <v>9934</v>
      </c>
      <c r="B3376" s="4" t="s">
        <v>9935</v>
      </c>
      <c r="C3376" s="4" t="s">
        <v>9936</v>
      </c>
      <c r="D3376" s="6">
        <v>2.89215340966846E-5</v>
      </c>
      <c r="E3376" s="6">
        <v>3.3525593313784999E-5</v>
      </c>
      <c r="F3376" s="6">
        <v>3.4732549449744897E-5</v>
      </c>
      <c r="G3376" s="6">
        <v>3.51001002520351E-5</v>
      </c>
      <c r="H3376" s="6">
        <v>1.12038194236195E-5</v>
      </c>
      <c r="I3376" s="6">
        <v>1.16720843105247E-5</v>
      </c>
      <c r="J3376" s="6">
        <v>1.16493155025553E-5</v>
      </c>
      <c r="K3376" s="6">
        <v>1.5852937668005602E-5</v>
      </c>
      <c r="L3376" s="6">
        <v>1.6446267172403699E-5</v>
      </c>
      <c r="M3376" s="6">
        <v>1.6362566262020201E-5</v>
      </c>
      <c r="N3376" s="4" t="b">
        <f>_xlfn.XLOOKUP(Table2[[#This Row],[Protein]],Table3[name],Table3[subloc_assigned],"")&lt;&gt;""</f>
        <v>0</v>
      </c>
      <c r="O3376" s="6" t="str" cm="1">
        <f t="array" ref="O3376">IF(Table2[[#This Row],[modeled?]]," "&amp;_xlfn.TEXTJOIN(" ",FALSE,_xlfn._xlws.FILTER(Table3[subloc_assigned],Table3[name]=Table2[[#This Row],[Protein]],""))&amp;" ","")</f>
        <v/>
      </c>
      <c r="P3376" s="6" t="b">
        <f>OR(ISNUMBER(FIND(" m ",Table2[[#This Row],[loc?]])),ISNUMBER(FIND(" mm ",Table2[[#This Row],[loc?]])))</f>
        <v>0</v>
      </c>
      <c r="Q3376" s="6" t="b">
        <f>AND(OR(ISNUMBER(FIND(" m ",Table2[[#This Row],[loc?]])),ISNUMBER(FIND(" mm ",Table2[[#This Row],[loc?]]))),SUBSTITUTE(SUBSTITUTE(Table2[[#This Row],[loc?]]," m ","")," mm ","")="")</f>
        <v>0</v>
      </c>
      <c r="R3376" s="36" cm="1">
        <f t="array" ref="R3376">AVERAGE(IF(Table2[[#This Row],[Min_aerobic_1]:[Min_aerobic_2]]="NA",0,Table2[[#This Row],[Min_aerobic_1]:[Min_aerobic_2]]))</f>
        <v>3.1223563705234803E-5</v>
      </c>
    </row>
    <row r="3377" spans="1:18" x14ac:dyDescent="0.35">
      <c r="A3377" s="4" t="s">
        <v>9937</v>
      </c>
      <c r="B3377" s="4" t="s">
        <v>9938</v>
      </c>
      <c r="C3377" s="4" t="s">
        <v>9939</v>
      </c>
      <c r="D3377" s="4" t="s">
        <v>19</v>
      </c>
      <c r="E3377" s="4" t="s">
        <v>19</v>
      </c>
      <c r="F3377" s="4" t="s">
        <v>19</v>
      </c>
      <c r="G3377" s="4" t="s">
        <v>19</v>
      </c>
      <c r="H3377" s="6">
        <v>4.3498197969625196E-6</v>
      </c>
      <c r="I3377" s="6">
        <v>4.6484333244434899E-6</v>
      </c>
      <c r="J3377" s="6">
        <v>4.74732646058469E-6</v>
      </c>
      <c r="K3377" s="6">
        <v>4.30519554700557E-6</v>
      </c>
      <c r="L3377" s="6">
        <v>4.4308550503953099E-6</v>
      </c>
      <c r="M3377" s="6">
        <v>4.7246730400896698E-6</v>
      </c>
      <c r="N3377" s="4" t="b">
        <f>_xlfn.XLOOKUP(Table2[[#This Row],[Protein]],Table3[name],Table3[subloc_assigned],"")&lt;&gt;""</f>
        <v>0</v>
      </c>
      <c r="O3377" s="6" t="str" cm="1">
        <f t="array" ref="O3377">IF(Table2[[#This Row],[modeled?]]," "&amp;_xlfn.TEXTJOIN(" ",FALSE,_xlfn._xlws.FILTER(Table3[subloc_assigned],Table3[name]=Table2[[#This Row],[Protein]],""))&amp;" ","")</f>
        <v/>
      </c>
      <c r="P3377" s="6" t="b">
        <f>OR(ISNUMBER(FIND(" m ",Table2[[#This Row],[loc?]])),ISNUMBER(FIND(" mm ",Table2[[#This Row],[loc?]])))</f>
        <v>0</v>
      </c>
      <c r="Q3377" s="6" t="b">
        <f>AND(OR(ISNUMBER(FIND(" m ",Table2[[#This Row],[loc?]])),ISNUMBER(FIND(" mm ",Table2[[#This Row],[loc?]]))),SUBSTITUTE(SUBSTITUTE(Table2[[#This Row],[loc?]]," m ","")," mm ","")="")</f>
        <v>0</v>
      </c>
      <c r="R3377" s="36" cm="1">
        <f t="array" ref="R3377">AVERAGE(IF(Table2[[#This Row],[Min_aerobic_1]:[Min_aerobic_2]]="NA",0,Table2[[#This Row],[Min_aerobic_1]:[Min_aerobic_2]]))</f>
        <v>0</v>
      </c>
    </row>
    <row r="3378" spans="1:18" x14ac:dyDescent="0.35">
      <c r="A3378" s="4" t="s">
        <v>9940</v>
      </c>
      <c r="B3378" s="4" t="s">
        <v>9941</v>
      </c>
      <c r="C3378" s="4" t="s">
        <v>9942</v>
      </c>
      <c r="D3378" s="6">
        <v>1.43438559531612E-5</v>
      </c>
      <c r="E3378" s="6">
        <v>1.37803844688188E-5</v>
      </c>
      <c r="F3378" s="6">
        <v>1.5841110788077601E-5</v>
      </c>
      <c r="G3378" s="6">
        <v>1.6401628939708701E-5</v>
      </c>
      <c r="H3378" s="6">
        <v>1.49094665863015E-5</v>
      </c>
      <c r="I3378" s="6">
        <v>1.5852887917655901E-5</v>
      </c>
      <c r="J3378" s="6">
        <v>1.6359801847223599E-5</v>
      </c>
      <c r="K3378" s="6">
        <v>1.7165653392281201E-5</v>
      </c>
      <c r="L3378" s="6">
        <v>1.77236906007411E-5</v>
      </c>
      <c r="M3378" s="6">
        <v>1.7831368685864799E-5</v>
      </c>
      <c r="N3378" s="4" t="b">
        <f>_xlfn.XLOOKUP(Table2[[#This Row],[Protein]],Table3[name],Table3[subloc_assigned],"")&lt;&gt;""</f>
        <v>0</v>
      </c>
      <c r="O3378" s="6" t="str" cm="1">
        <f t="array" ref="O3378">IF(Table2[[#This Row],[modeled?]]," "&amp;_xlfn.TEXTJOIN(" ",FALSE,_xlfn._xlws.FILTER(Table3[subloc_assigned],Table3[name]=Table2[[#This Row],[Protein]],""))&amp;" ","")</f>
        <v/>
      </c>
      <c r="P3378" s="6" t="b">
        <f>OR(ISNUMBER(FIND(" m ",Table2[[#This Row],[loc?]])),ISNUMBER(FIND(" mm ",Table2[[#This Row],[loc?]])))</f>
        <v>0</v>
      </c>
      <c r="Q3378" s="6" t="b">
        <f>AND(OR(ISNUMBER(FIND(" m ",Table2[[#This Row],[loc?]])),ISNUMBER(FIND(" mm ",Table2[[#This Row],[loc?]]))),SUBSTITUTE(SUBSTITUTE(Table2[[#This Row],[loc?]]," m ","")," mm ","")="")</f>
        <v>0</v>
      </c>
      <c r="R3378" s="36" cm="1">
        <f t="array" ref="R3378">AVERAGE(IF(Table2[[#This Row],[Min_aerobic_1]:[Min_aerobic_2]]="NA",0,Table2[[#This Row],[Min_aerobic_1]:[Min_aerobic_2]]))</f>
        <v>1.406212021099E-5</v>
      </c>
    </row>
    <row r="3379" spans="1:18" x14ac:dyDescent="0.35">
      <c r="A3379" s="4" t="s">
        <v>9943</v>
      </c>
      <c r="B3379" s="4" t="s">
        <v>9944</v>
      </c>
      <c r="C3379" s="4" t="s">
        <v>9945</v>
      </c>
      <c r="D3379" s="6">
        <v>6.8777032969189803E-6</v>
      </c>
      <c r="E3379" s="6">
        <v>5.5727376765285603E-6</v>
      </c>
      <c r="F3379" s="6">
        <v>6.6077133820442201E-6</v>
      </c>
      <c r="G3379" s="6">
        <v>6.5143640198690201E-6</v>
      </c>
      <c r="H3379" s="6">
        <v>2.3596762895553E-5</v>
      </c>
      <c r="I3379" s="6">
        <v>2.1110081685789602E-5</v>
      </c>
      <c r="J3379" s="6">
        <v>2.24982275807025E-5</v>
      </c>
      <c r="K3379" s="6">
        <v>1.83205670762725E-5</v>
      </c>
      <c r="L3379" s="6">
        <v>2.13289573516435E-5</v>
      </c>
      <c r="M3379" s="6">
        <v>2.12558987802342E-5</v>
      </c>
      <c r="N3379" s="4" t="b">
        <f>_xlfn.XLOOKUP(Table2[[#This Row],[Protein]],Table3[name],Table3[subloc_assigned],"")&lt;&gt;""</f>
        <v>0</v>
      </c>
      <c r="O3379" s="6" t="str" cm="1">
        <f t="array" ref="O3379">IF(Table2[[#This Row],[modeled?]]," "&amp;_xlfn.TEXTJOIN(" ",FALSE,_xlfn._xlws.FILTER(Table3[subloc_assigned],Table3[name]=Table2[[#This Row],[Protein]],""))&amp;" ","")</f>
        <v/>
      </c>
      <c r="P3379" s="6" t="b">
        <f>OR(ISNUMBER(FIND(" m ",Table2[[#This Row],[loc?]])),ISNUMBER(FIND(" mm ",Table2[[#This Row],[loc?]])))</f>
        <v>0</v>
      </c>
      <c r="Q3379" s="6" t="b">
        <f>AND(OR(ISNUMBER(FIND(" m ",Table2[[#This Row],[loc?]])),ISNUMBER(FIND(" mm ",Table2[[#This Row],[loc?]]))),SUBSTITUTE(SUBSTITUTE(Table2[[#This Row],[loc?]]," m ","")," mm ","")="")</f>
        <v>0</v>
      </c>
      <c r="R3379" s="36" cm="1">
        <f t="array" ref="R3379">AVERAGE(IF(Table2[[#This Row],[Min_aerobic_1]:[Min_aerobic_2]]="NA",0,Table2[[#This Row],[Min_aerobic_1]:[Min_aerobic_2]]))</f>
        <v>6.2252204867237703E-6</v>
      </c>
    </row>
    <row r="3380" spans="1:18" x14ac:dyDescent="0.35">
      <c r="A3380" s="4" t="s">
        <v>9946</v>
      </c>
      <c r="B3380" s="4" t="s">
        <v>9947</v>
      </c>
      <c r="C3380" s="4" t="s">
        <v>9948</v>
      </c>
      <c r="D3380" s="6">
        <v>3.0007975308867301E-5</v>
      </c>
      <c r="E3380" s="6">
        <v>2.99663671085691E-5</v>
      </c>
      <c r="F3380" s="6">
        <v>3.5988952393467803E-5</v>
      </c>
      <c r="G3380" s="6">
        <v>3.70623598035473E-5</v>
      </c>
      <c r="H3380" s="6">
        <v>1.7212846834554802E-5</v>
      </c>
      <c r="I3380" s="6">
        <v>1.7227231192560599E-5</v>
      </c>
      <c r="J3380" s="6">
        <v>1.7301988805945099E-5</v>
      </c>
      <c r="K3380" s="6">
        <v>2.2181690982839899E-5</v>
      </c>
      <c r="L3380" s="6">
        <v>2.4375914378326198E-5</v>
      </c>
      <c r="M3380" s="6">
        <v>2.3719641386958299E-5</v>
      </c>
      <c r="N3380" s="4" t="b">
        <f>_xlfn.XLOOKUP(Table2[[#This Row],[Protein]],Table3[name],Table3[subloc_assigned],"")&lt;&gt;""</f>
        <v>0</v>
      </c>
      <c r="O3380" s="6" t="str" cm="1">
        <f t="array" ref="O3380">IF(Table2[[#This Row],[modeled?]]," "&amp;_xlfn.TEXTJOIN(" ",FALSE,_xlfn._xlws.FILTER(Table3[subloc_assigned],Table3[name]=Table2[[#This Row],[Protein]],""))&amp;" ","")</f>
        <v/>
      </c>
      <c r="P3380" s="6" t="b">
        <f>OR(ISNUMBER(FIND(" m ",Table2[[#This Row],[loc?]])),ISNUMBER(FIND(" mm ",Table2[[#This Row],[loc?]])))</f>
        <v>0</v>
      </c>
      <c r="Q3380" s="6" t="b">
        <f>AND(OR(ISNUMBER(FIND(" m ",Table2[[#This Row],[loc?]])),ISNUMBER(FIND(" mm ",Table2[[#This Row],[loc?]]))),SUBSTITUTE(SUBSTITUTE(Table2[[#This Row],[loc?]]," m ","")," mm ","")="")</f>
        <v>0</v>
      </c>
      <c r="R3380" s="36" cm="1">
        <f t="array" ref="R3380">AVERAGE(IF(Table2[[#This Row],[Min_aerobic_1]:[Min_aerobic_2]]="NA",0,Table2[[#This Row],[Min_aerobic_1]:[Min_aerobic_2]]))</f>
        <v>2.9987171208718199E-5</v>
      </c>
    </row>
    <row r="3381" spans="1:18" x14ac:dyDescent="0.35">
      <c r="A3381" s="4" t="s">
        <v>9949</v>
      </c>
      <c r="B3381" s="4" t="s">
        <v>9950</v>
      </c>
      <c r="C3381" s="4" t="s">
        <v>9951</v>
      </c>
      <c r="D3381" s="6">
        <v>5.1695114644378198E-5</v>
      </c>
      <c r="E3381" s="6">
        <v>4.3711308163963499E-5</v>
      </c>
      <c r="F3381" s="6">
        <v>5.4608213525394702E-5</v>
      </c>
      <c r="G3381" s="6">
        <v>5.6631705434836902E-5</v>
      </c>
      <c r="H3381" s="6">
        <v>5.5848598791131402E-5</v>
      </c>
      <c r="I3381" s="6">
        <v>5.8819777504632102E-5</v>
      </c>
      <c r="J3381" s="6">
        <v>6.3670933742235596E-5</v>
      </c>
      <c r="K3381" s="6">
        <v>5.3129924798729498E-5</v>
      </c>
      <c r="L3381" s="6">
        <v>5.68711649853752E-5</v>
      </c>
      <c r="M3381" s="6">
        <v>5.8036313834028302E-5</v>
      </c>
      <c r="N3381" s="4" t="b">
        <f>_xlfn.XLOOKUP(Table2[[#This Row],[Protein]],Table3[name],Table3[subloc_assigned],"")&lt;&gt;""</f>
        <v>1</v>
      </c>
      <c r="O3381" s="6" t="str" cm="1">
        <f t="array" ref="O3381">IF(Table2[[#This Row],[modeled?]]," "&amp;_xlfn.TEXTJOIN(" ",FALSE,_xlfn._xlws.FILTER(Table3[subloc_assigned],Table3[name]=Table2[[#This Row],[Protein]],""))&amp;" ","")</f>
        <v xml:space="preserve"> vm </v>
      </c>
      <c r="P3381" s="6" t="b">
        <f>OR(ISNUMBER(FIND(" m ",Table2[[#This Row],[loc?]])),ISNUMBER(FIND(" mm ",Table2[[#This Row],[loc?]])))</f>
        <v>0</v>
      </c>
      <c r="Q3381" s="6" t="b">
        <f>AND(OR(ISNUMBER(FIND(" m ",Table2[[#This Row],[loc?]])),ISNUMBER(FIND(" mm ",Table2[[#This Row],[loc?]]))),SUBSTITUTE(SUBSTITUTE(Table2[[#This Row],[loc?]]," m ","")," mm ","")="")</f>
        <v>0</v>
      </c>
      <c r="R3381" s="36" cm="1">
        <f t="array" ref="R3381">AVERAGE(IF(Table2[[#This Row],[Min_aerobic_1]:[Min_aerobic_2]]="NA",0,Table2[[#This Row],[Min_aerobic_1]:[Min_aerobic_2]]))</f>
        <v>4.7703211404170849E-5</v>
      </c>
    </row>
    <row r="3382" spans="1:18" x14ac:dyDescent="0.35">
      <c r="A3382" s="4" t="s">
        <v>9952</v>
      </c>
      <c r="B3382" s="4" t="s">
        <v>9953</v>
      </c>
      <c r="C3382" s="4" t="s">
        <v>9953</v>
      </c>
      <c r="D3382" s="6">
        <v>2.85622604939796E-6</v>
      </c>
      <c r="E3382" s="6">
        <v>3.15699851576574E-6</v>
      </c>
      <c r="F3382" s="6">
        <v>3.0938326555190401E-6</v>
      </c>
      <c r="G3382" s="6">
        <v>2.8456071362681299E-6</v>
      </c>
      <c r="H3382" s="4" t="s">
        <v>19</v>
      </c>
      <c r="I3382" s="4" t="s">
        <v>19</v>
      </c>
      <c r="J3382" s="4" t="s">
        <v>19</v>
      </c>
      <c r="K3382" s="4" t="s">
        <v>19</v>
      </c>
      <c r="L3382" s="4" t="s">
        <v>19</v>
      </c>
      <c r="M3382" s="4" t="s">
        <v>19</v>
      </c>
      <c r="N3382" s="4" t="b">
        <f>_xlfn.XLOOKUP(Table2[[#This Row],[Protein]],Table3[name],Table3[subloc_assigned],"")&lt;&gt;""</f>
        <v>0</v>
      </c>
      <c r="O3382" s="6" t="str" cm="1">
        <f t="array" ref="O3382">IF(Table2[[#This Row],[modeled?]]," "&amp;_xlfn.TEXTJOIN(" ",FALSE,_xlfn._xlws.FILTER(Table3[subloc_assigned],Table3[name]=Table2[[#This Row],[Protein]],""))&amp;" ","")</f>
        <v/>
      </c>
      <c r="P3382" s="6" t="b">
        <f>OR(ISNUMBER(FIND(" m ",Table2[[#This Row],[loc?]])),ISNUMBER(FIND(" mm ",Table2[[#This Row],[loc?]])))</f>
        <v>0</v>
      </c>
      <c r="Q3382" s="6" t="b">
        <f>AND(OR(ISNUMBER(FIND(" m ",Table2[[#This Row],[loc?]])),ISNUMBER(FIND(" mm ",Table2[[#This Row],[loc?]]))),SUBSTITUTE(SUBSTITUTE(Table2[[#This Row],[loc?]]," m ","")," mm ","")="")</f>
        <v>0</v>
      </c>
      <c r="R3382" s="36" cm="1">
        <f t="array" ref="R3382">AVERAGE(IF(Table2[[#This Row],[Min_aerobic_1]:[Min_aerobic_2]]="NA",0,Table2[[#This Row],[Min_aerobic_1]:[Min_aerobic_2]]))</f>
        <v>3.0066122825818502E-6</v>
      </c>
    </row>
    <row r="3383" spans="1:18" x14ac:dyDescent="0.35">
      <c r="A3383" s="4" t="s">
        <v>9954</v>
      </c>
      <c r="B3383" s="4" t="s">
        <v>9955</v>
      </c>
      <c r="C3383" s="4" t="s">
        <v>9956</v>
      </c>
      <c r="D3383" s="4" t="s">
        <v>19</v>
      </c>
      <c r="E3383" s="4" t="s">
        <v>19</v>
      </c>
      <c r="F3383" s="4" t="s">
        <v>19</v>
      </c>
      <c r="G3383" s="4" t="s">
        <v>19</v>
      </c>
      <c r="H3383" s="6">
        <v>3.7533803327058098E-6</v>
      </c>
      <c r="I3383" s="6">
        <v>3.9379145636196499E-6</v>
      </c>
      <c r="J3383" s="6">
        <v>4.1038841166386698E-6</v>
      </c>
      <c r="K3383" s="6">
        <v>4.3559166107854503E-6</v>
      </c>
      <c r="L3383" s="6">
        <v>4.5619417956748798E-6</v>
      </c>
      <c r="M3383" s="6">
        <v>4.3834925126206604E-6</v>
      </c>
      <c r="N3383" s="4" t="b">
        <f>_xlfn.XLOOKUP(Table2[[#This Row],[Protein]],Table3[name],Table3[subloc_assigned],"")&lt;&gt;""</f>
        <v>0</v>
      </c>
      <c r="O3383" s="6" t="str" cm="1">
        <f t="array" ref="O3383">IF(Table2[[#This Row],[modeled?]]," "&amp;_xlfn.TEXTJOIN(" ",FALSE,_xlfn._xlws.FILTER(Table3[subloc_assigned],Table3[name]=Table2[[#This Row],[Protein]],""))&amp;" ","")</f>
        <v/>
      </c>
      <c r="P3383" s="6" t="b">
        <f>OR(ISNUMBER(FIND(" m ",Table2[[#This Row],[loc?]])),ISNUMBER(FIND(" mm ",Table2[[#This Row],[loc?]])))</f>
        <v>0</v>
      </c>
      <c r="Q3383" s="6" t="b">
        <f>AND(OR(ISNUMBER(FIND(" m ",Table2[[#This Row],[loc?]])),ISNUMBER(FIND(" mm ",Table2[[#This Row],[loc?]]))),SUBSTITUTE(SUBSTITUTE(Table2[[#This Row],[loc?]]," m ","")," mm ","")="")</f>
        <v>0</v>
      </c>
      <c r="R3383" s="36" cm="1">
        <f t="array" ref="R3383">AVERAGE(IF(Table2[[#This Row],[Min_aerobic_1]:[Min_aerobic_2]]="NA",0,Table2[[#This Row],[Min_aerobic_1]:[Min_aerobic_2]]))</f>
        <v>0</v>
      </c>
    </row>
    <row r="3384" spans="1:18" x14ac:dyDescent="0.35">
      <c r="A3384" s="4" t="s">
        <v>9957</v>
      </c>
      <c r="B3384" s="4" t="s">
        <v>9958</v>
      </c>
      <c r="C3384" s="4" t="s">
        <v>9958</v>
      </c>
      <c r="D3384" s="6">
        <v>3.01044347765234E-6</v>
      </c>
      <c r="E3384" s="6">
        <v>2.7769382783917601E-6</v>
      </c>
      <c r="F3384" s="6">
        <v>3.2823749691401402E-6</v>
      </c>
      <c r="G3384" s="6">
        <v>3.2076772166301101E-6</v>
      </c>
      <c r="H3384" s="6">
        <v>1.84724461599816E-6</v>
      </c>
      <c r="I3384" s="6">
        <v>1.83343963134757E-6</v>
      </c>
      <c r="J3384" s="6">
        <v>1.8237284746932901E-6</v>
      </c>
      <c r="K3384" s="6">
        <v>1.8605711138697899E-6</v>
      </c>
      <c r="L3384" s="6">
        <v>2.0452712737589398E-6</v>
      </c>
      <c r="M3384" s="6">
        <v>1.87205887472888E-6</v>
      </c>
      <c r="N3384" s="4" t="b">
        <f>_xlfn.XLOOKUP(Table2[[#This Row],[Protein]],Table3[name],Table3[subloc_assigned],"")&lt;&gt;""</f>
        <v>0</v>
      </c>
      <c r="O3384" s="6" t="str" cm="1">
        <f t="array" ref="O3384">IF(Table2[[#This Row],[modeled?]]," "&amp;_xlfn.TEXTJOIN(" ",FALSE,_xlfn._xlws.FILTER(Table3[subloc_assigned],Table3[name]=Table2[[#This Row],[Protein]],""))&amp;" ","")</f>
        <v/>
      </c>
      <c r="P3384" s="6" t="b">
        <f>OR(ISNUMBER(FIND(" m ",Table2[[#This Row],[loc?]])),ISNUMBER(FIND(" mm ",Table2[[#This Row],[loc?]])))</f>
        <v>0</v>
      </c>
      <c r="Q3384" s="6" t="b">
        <f>AND(OR(ISNUMBER(FIND(" m ",Table2[[#This Row],[loc?]])),ISNUMBER(FIND(" mm ",Table2[[#This Row],[loc?]]))),SUBSTITUTE(SUBSTITUTE(Table2[[#This Row],[loc?]]," m ","")," mm ","")="")</f>
        <v>0</v>
      </c>
      <c r="R3384" s="36" cm="1">
        <f t="array" ref="R3384">AVERAGE(IF(Table2[[#This Row],[Min_aerobic_1]:[Min_aerobic_2]]="NA",0,Table2[[#This Row],[Min_aerobic_1]:[Min_aerobic_2]]))</f>
        <v>2.89369087802205E-6</v>
      </c>
    </row>
    <row r="3385" spans="1:18" x14ac:dyDescent="0.35">
      <c r="A3385" s="4" t="s">
        <v>9959</v>
      </c>
      <c r="B3385" s="4" t="s">
        <v>9960</v>
      </c>
      <c r="C3385" s="4" t="s">
        <v>9961</v>
      </c>
      <c r="D3385" s="6">
        <v>5.1359061841322997E-5</v>
      </c>
      <c r="E3385" s="6">
        <v>4.2275182323487597E-5</v>
      </c>
      <c r="F3385" s="6">
        <v>5.66072162782151E-5</v>
      </c>
      <c r="G3385" s="6">
        <v>5.5269858990518502E-5</v>
      </c>
      <c r="H3385" s="6">
        <v>3.8053397066089403E-5</v>
      </c>
      <c r="I3385" s="6">
        <v>3.9474166825826599E-5</v>
      </c>
      <c r="J3385" s="6">
        <v>3.9583482972446599E-5</v>
      </c>
      <c r="K3385" s="6">
        <v>4.13151977045576E-5</v>
      </c>
      <c r="L3385" s="6">
        <v>4.6371627879790099E-5</v>
      </c>
      <c r="M3385" s="6">
        <v>4.42444300702516E-5</v>
      </c>
      <c r="N3385" s="4" t="b">
        <f>_xlfn.XLOOKUP(Table2[[#This Row],[Protein]],Table3[name],Table3[subloc_assigned],"")&lt;&gt;""</f>
        <v>0</v>
      </c>
      <c r="O3385" s="6" t="str" cm="1">
        <f t="array" ref="O3385">IF(Table2[[#This Row],[modeled?]]," "&amp;_xlfn.TEXTJOIN(" ",FALSE,_xlfn._xlws.FILTER(Table3[subloc_assigned],Table3[name]=Table2[[#This Row],[Protein]],""))&amp;" ","")</f>
        <v/>
      </c>
      <c r="P3385" s="6" t="b">
        <f>OR(ISNUMBER(FIND(" m ",Table2[[#This Row],[loc?]])),ISNUMBER(FIND(" mm ",Table2[[#This Row],[loc?]])))</f>
        <v>0</v>
      </c>
      <c r="Q3385" s="6" t="b">
        <f>AND(OR(ISNUMBER(FIND(" m ",Table2[[#This Row],[loc?]])),ISNUMBER(FIND(" mm ",Table2[[#This Row],[loc?]]))),SUBSTITUTE(SUBSTITUTE(Table2[[#This Row],[loc?]]," m ","")," mm ","")="")</f>
        <v>0</v>
      </c>
      <c r="R3385" s="36" cm="1">
        <f t="array" ref="R3385">AVERAGE(IF(Table2[[#This Row],[Min_aerobic_1]:[Min_aerobic_2]]="NA",0,Table2[[#This Row],[Min_aerobic_1]:[Min_aerobic_2]]))</f>
        <v>4.6817122082405297E-5</v>
      </c>
    </row>
    <row r="3386" spans="1:18" x14ac:dyDescent="0.35">
      <c r="A3386" s="4" t="s">
        <v>9962</v>
      </c>
      <c r="B3386" s="4" t="s">
        <v>9963</v>
      </c>
      <c r="C3386" s="4" t="s">
        <v>9964</v>
      </c>
      <c r="D3386" s="6">
        <v>5.51238052684076E-5</v>
      </c>
      <c r="E3386" s="6">
        <v>4.49980049413796E-5</v>
      </c>
      <c r="F3386" s="6">
        <v>5.8889082721407698E-5</v>
      </c>
      <c r="G3386" s="6">
        <v>5.9921545047018699E-5</v>
      </c>
      <c r="H3386" s="6">
        <v>4.2168219099565598E-5</v>
      </c>
      <c r="I3386" s="6">
        <v>4.1876546901054002E-5</v>
      </c>
      <c r="J3386" s="6">
        <v>4.2007703259966801E-5</v>
      </c>
      <c r="K3386" s="6">
        <v>4.2173689666099902E-5</v>
      </c>
      <c r="L3386" s="6">
        <v>4.3635880264528002E-5</v>
      </c>
      <c r="M3386" s="6">
        <v>4.4804927189389902E-5</v>
      </c>
      <c r="N3386" s="4" t="b">
        <f>_xlfn.XLOOKUP(Table2[[#This Row],[Protein]],Table3[name],Table3[subloc_assigned],"")&lt;&gt;""</f>
        <v>0</v>
      </c>
      <c r="O3386" s="6" t="str" cm="1">
        <f t="array" ref="O3386">IF(Table2[[#This Row],[modeled?]]," "&amp;_xlfn.TEXTJOIN(" ",FALSE,_xlfn._xlws.FILTER(Table3[subloc_assigned],Table3[name]=Table2[[#This Row],[Protein]],""))&amp;" ","")</f>
        <v/>
      </c>
      <c r="P3386" s="6" t="b">
        <f>OR(ISNUMBER(FIND(" m ",Table2[[#This Row],[loc?]])),ISNUMBER(FIND(" mm ",Table2[[#This Row],[loc?]])))</f>
        <v>0</v>
      </c>
      <c r="Q3386" s="6" t="b">
        <f>AND(OR(ISNUMBER(FIND(" m ",Table2[[#This Row],[loc?]])),ISNUMBER(FIND(" mm ",Table2[[#This Row],[loc?]]))),SUBSTITUTE(SUBSTITUTE(Table2[[#This Row],[loc?]]," m ","")," mm ","")="")</f>
        <v>0</v>
      </c>
      <c r="R3386" s="36" cm="1">
        <f t="array" ref="R3386">AVERAGE(IF(Table2[[#This Row],[Min_aerobic_1]:[Min_aerobic_2]]="NA",0,Table2[[#This Row],[Min_aerobic_1]:[Min_aerobic_2]]))</f>
        <v>5.00609051048936E-5</v>
      </c>
    </row>
    <row r="3387" spans="1:18" x14ac:dyDescent="0.35">
      <c r="A3387" s="4" t="s">
        <v>9965</v>
      </c>
      <c r="B3387" s="4" t="s">
        <v>9966</v>
      </c>
      <c r="C3387" s="4" t="s">
        <v>9967</v>
      </c>
      <c r="D3387" s="4">
        <v>2.31726537956282E-4</v>
      </c>
      <c r="E3387" s="4">
        <v>2.0191737541106001E-4</v>
      </c>
      <c r="F3387" s="4">
        <v>2.7424676696799803E-4</v>
      </c>
      <c r="G3387" s="4">
        <v>2.7570095780806201E-4</v>
      </c>
      <c r="H3387" s="4">
        <v>1.4959270839042299E-4</v>
      </c>
      <c r="I3387" s="4">
        <v>1.5335265935899101E-4</v>
      </c>
      <c r="J3387" s="4">
        <v>1.5266139937553699E-4</v>
      </c>
      <c r="K3387" s="4">
        <v>1.7539124521361799E-4</v>
      </c>
      <c r="L3387" s="4">
        <v>1.86904268411864E-4</v>
      </c>
      <c r="M3387" s="4">
        <v>1.8543017273712399E-4</v>
      </c>
      <c r="N3387" s="4" t="b">
        <f>_xlfn.XLOOKUP(Table2[[#This Row],[Protein]],Table3[name],Table3[subloc_assigned],"")&lt;&gt;""</f>
        <v>0</v>
      </c>
      <c r="O3387" s="6" t="str" cm="1">
        <f t="array" ref="O3387">IF(Table2[[#This Row],[modeled?]]," "&amp;_xlfn.TEXTJOIN(" ",FALSE,_xlfn._xlws.FILTER(Table3[subloc_assigned],Table3[name]=Table2[[#This Row],[Protein]],""))&amp;" ","")</f>
        <v/>
      </c>
      <c r="P3387" s="6" t="b">
        <f>OR(ISNUMBER(FIND(" m ",Table2[[#This Row],[loc?]])),ISNUMBER(FIND(" mm ",Table2[[#This Row],[loc?]])))</f>
        <v>0</v>
      </c>
      <c r="Q3387" s="6" t="b">
        <f>AND(OR(ISNUMBER(FIND(" m ",Table2[[#This Row],[loc?]])),ISNUMBER(FIND(" mm ",Table2[[#This Row],[loc?]]))),SUBSTITUTE(SUBSTITUTE(Table2[[#This Row],[loc?]]," m ","")," mm ","")="")</f>
        <v>0</v>
      </c>
      <c r="R3387" s="36" cm="1">
        <f t="array" ref="R3387">AVERAGE(IF(Table2[[#This Row],[Min_aerobic_1]:[Min_aerobic_2]]="NA",0,Table2[[#This Row],[Min_aerobic_1]:[Min_aerobic_2]]))</f>
        <v>2.1682195668367099E-4</v>
      </c>
    </row>
    <row r="3388" spans="1:18" x14ac:dyDescent="0.35">
      <c r="A3388" s="4" t="s">
        <v>9968</v>
      </c>
      <c r="B3388" s="4" t="s">
        <v>9969</v>
      </c>
      <c r="C3388" s="4" t="s">
        <v>9970</v>
      </c>
      <c r="D3388" s="6">
        <v>3.4691441371163301E-6</v>
      </c>
      <c r="E3388" s="6">
        <v>3.1416551769423499E-6</v>
      </c>
      <c r="F3388" s="6">
        <v>3.78425716128427E-6</v>
      </c>
      <c r="G3388" s="6">
        <v>3.7378066980430199E-6</v>
      </c>
      <c r="H3388" s="6">
        <v>2.5525510445473402E-6</v>
      </c>
      <c r="I3388" s="6">
        <v>2.553901669843E-6</v>
      </c>
      <c r="J3388" s="6">
        <v>2.9100017021937199E-6</v>
      </c>
      <c r="K3388" s="6">
        <v>3.2578252380676299E-6</v>
      </c>
      <c r="L3388" s="6">
        <v>3.0665462009638901E-6</v>
      </c>
      <c r="M3388" s="6">
        <v>3.1590424682106699E-6</v>
      </c>
      <c r="N3388" s="4" t="b">
        <f>_xlfn.XLOOKUP(Table2[[#This Row],[Protein]],Table3[name],Table3[subloc_assigned],"")&lt;&gt;""</f>
        <v>0</v>
      </c>
      <c r="O3388" s="6" t="str" cm="1">
        <f t="array" ref="O3388">IF(Table2[[#This Row],[modeled?]]," "&amp;_xlfn.TEXTJOIN(" ",FALSE,_xlfn._xlws.FILTER(Table3[subloc_assigned],Table3[name]=Table2[[#This Row],[Protein]],""))&amp;" ","")</f>
        <v/>
      </c>
      <c r="P3388" s="6" t="b">
        <f>OR(ISNUMBER(FIND(" m ",Table2[[#This Row],[loc?]])),ISNUMBER(FIND(" mm ",Table2[[#This Row],[loc?]])))</f>
        <v>0</v>
      </c>
      <c r="Q3388" s="6" t="b">
        <f>AND(OR(ISNUMBER(FIND(" m ",Table2[[#This Row],[loc?]])),ISNUMBER(FIND(" mm ",Table2[[#This Row],[loc?]]))),SUBSTITUTE(SUBSTITUTE(Table2[[#This Row],[loc?]]," m ","")," mm ","")="")</f>
        <v>0</v>
      </c>
      <c r="R3388" s="36" cm="1">
        <f t="array" ref="R3388">AVERAGE(IF(Table2[[#This Row],[Min_aerobic_1]:[Min_aerobic_2]]="NA",0,Table2[[#This Row],[Min_aerobic_1]:[Min_aerobic_2]]))</f>
        <v>3.30539965702934E-6</v>
      </c>
    </row>
    <row r="3389" spans="1:18" x14ac:dyDescent="0.35">
      <c r="A3389" s="4" t="s">
        <v>9971</v>
      </c>
      <c r="B3389" s="4" t="s">
        <v>9972</v>
      </c>
      <c r="C3389" s="4" t="s">
        <v>9973</v>
      </c>
      <c r="D3389" s="6">
        <v>2.06525406345862E-5</v>
      </c>
      <c r="E3389" s="6">
        <v>2.2127703201946902E-5</v>
      </c>
      <c r="F3389" s="6">
        <v>2.47465639896346E-5</v>
      </c>
      <c r="G3389" s="6">
        <v>2.2744278799398099E-5</v>
      </c>
      <c r="H3389" s="6">
        <v>3.7642785709831598E-5</v>
      </c>
      <c r="I3389" s="6">
        <v>3.8449949139281402E-5</v>
      </c>
      <c r="J3389" s="6">
        <v>3.8532379290054601E-5</v>
      </c>
      <c r="K3389" s="6">
        <v>5.1132026750594203E-5</v>
      </c>
      <c r="L3389" s="6">
        <v>4.9676073867224603E-5</v>
      </c>
      <c r="M3389" s="6">
        <v>4.8498665401164299E-5</v>
      </c>
      <c r="N3389" s="4" t="b">
        <f>_xlfn.XLOOKUP(Table2[[#This Row],[Protein]],Table3[name],Table3[subloc_assigned],"")&lt;&gt;""</f>
        <v>0</v>
      </c>
      <c r="O3389" s="6" t="str" cm="1">
        <f t="array" ref="O3389">IF(Table2[[#This Row],[modeled?]]," "&amp;_xlfn.TEXTJOIN(" ",FALSE,_xlfn._xlws.FILTER(Table3[subloc_assigned],Table3[name]=Table2[[#This Row],[Protein]],""))&amp;" ","")</f>
        <v/>
      </c>
      <c r="P3389" s="6" t="b">
        <f>OR(ISNUMBER(FIND(" m ",Table2[[#This Row],[loc?]])),ISNUMBER(FIND(" mm ",Table2[[#This Row],[loc?]])))</f>
        <v>0</v>
      </c>
      <c r="Q3389" s="6" t="b">
        <f>AND(OR(ISNUMBER(FIND(" m ",Table2[[#This Row],[loc?]])),ISNUMBER(FIND(" mm ",Table2[[#This Row],[loc?]]))),SUBSTITUTE(SUBSTITUTE(Table2[[#This Row],[loc?]]," m ","")," mm ","")="")</f>
        <v>0</v>
      </c>
      <c r="R3389" s="36" cm="1">
        <f t="array" ref="R3389">AVERAGE(IF(Table2[[#This Row],[Min_aerobic_1]:[Min_aerobic_2]]="NA",0,Table2[[#This Row],[Min_aerobic_1]:[Min_aerobic_2]]))</f>
        <v>2.1390121918266549E-5</v>
      </c>
    </row>
    <row r="3390" spans="1:18" x14ac:dyDescent="0.35">
      <c r="A3390" s="4" t="s">
        <v>9974</v>
      </c>
      <c r="B3390" s="4" t="s">
        <v>9975</v>
      </c>
      <c r="C3390" s="4" t="s">
        <v>9976</v>
      </c>
      <c r="D3390" s="6">
        <v>1.8949730046564401E-5</v>
      </c>
      <c r="E3390" s="6">
        <v>1.55957789499608E-5</v>
      </c>
      <c r="F3390" s="6">
        <v>2.29022176911086E-5</v>
      </c>
      <c r="G3390" s="6">
        <v>2.21358675704182E-5</v>
      </c>
      <c r="H3390" s="6">
        <v>1.9346779394727099E-5</v>
      </c>
      <c r="I3390" s="6">
        <v>2.0552942627215401E-5</v>
      </c>
      <c r="J3390" s="6">
        <v>2.0342603135503702E-5</v>
      </c>
      <c r="K3390" s="6">
        <v>1.99070878942227E-5</v>
      </c>
      <c r="L3390" s="6">
        <v>2.1783255581437902E-5</v>
      </c>
      <c r="M3390" s="6">
        <v>2.2679488242683101E-5</v>
      </c>
      <c r="N3390" s="4" t="b">
        <f>_xlfn.XLOOKUP(Table2[[#This Row],[Protein]],Table3[name],Table3[subloc_assigned],"")&lt;&gt;""</f>
        <v>0</v>
      </c>
      <c r="O3390" s="6" t="str" cm="1">
        <f t="array" ref="O3390">IF(Table2[[#This Row],[modeled?]]," "&amp;_xlfn.TEXTJOIN(" ",FALSE,_xlfn._xlws.FILTER(Table3[subloc_assigned],Table3[name]=Table2[[#This Row],[Protein]],""))&amp;" ","")</f>
        <v/>
      </c>
      <c r="P3390" s="6" t="b">
        <f>OR(ISNUMBER(FIND(" m ",Table2[[#This Row],[loc?]])),ISNUMBER(FIND(" mm ",Table2[[#This Row],[loc?]])))</f>
        <v>0</v>
      </c>
      <c r="Q3390" s="6" t="b">
        <f>AND(OR(ISNUMBER(FIND(" m ",Table2[[#This Row],[loc?]])),ISNUMBER(FIND(" mm ",Table2[[#This Row],[loc?]]))),SUBSTITUTE(SUBSTITUTE(Table2[[#This Row],[loc?]]," m ","")," mm ","")="")</f>
        <v>0</v>
      </c>
      <c r="R3390" s="36" cm="1">
        <f t="array" ref="R3390">AVERAGE(IF(Table2[[#This Row],[Min_aerobic_1]:[Min_aerobic_2]]="NA",0,Table2[[#This Row],[Min_aerobic_1]:[Min_aerobic_2]]))</f>
        <v>1.72727544982626E-5</v>
      </c>
    </row>
    <row r="3391" spans="1:18" x14ac:dyDescent="0.35">
      <c r="A3391" s="4" t="s">
        <v>9977</v>
      </c>
      <c r="B3391" s="4" t="s">
        <v>9978</v>
      </c>
      <c r="C3391" s="4" t="s">
        <v>9979</v>
      </c>
      <c r="D3391" s="6">
        <v>7.4846941846753903E-5</v>
      </c>
      <c r="E3391" s="6">
        <v>6.8872896563460301E-5</v>
      </c>
      <c r="F3391" s="6">
        <v>5.59752735005707E-5</v>
      </c>
      <c r="G3391" s="6">
        <v>5.41654803297384E-5</v>
      </c>
      <c r="H3391" s="4">
        <v>1.6003463445513999E-4</v>
      </c>
      <c r="I3391" s="4">
        <v>1.58338906026922E-4</v>
      </c>
      <c r="J3391" s="4">
        <v>1.7289560257117699E-4</v>
      </c>
      <c r="K3391" s="4">
        <v>1.10560052022516E-4</v>
      </c>
      <c r="L3391" s="4">
        <v>1.07552697759433E-4</v>
      </c>
      <c r="M3391" s="4">
        <v>1.12656020769622E-4</v>
      </c>
      <c r="N3391" s="4" t="b">
        <f>_xlfn.XLOOKUP(Table2[[#This Row],[Protein]],Table3[name],Table3[subloc_assigned],"")&lt;&gt;""</f>
        <v>0</v>
      </c>
      <c r="O3391" s="6" t="str" cm="1">
        <f t="array" ref="O3391">IF(Table2[[#This Row],[modeled?]]," "&amp;_xlfn.TEXTJOIN(" ",FALSE,_xlfn._xlws.FILTER(Table3[subloc_assigned],Table3[name]=Table2[[#This Row],[Protein]],""))&amp;" ","")</f>
        <v/>
      </c>
      <c r="P3391" s="6" t="b">
        <f>OR(ISNUMBER(FIND(" m ",Table2[[#This Row],[loc?]])),ISNUMBER(FIND(" mm ",Table2[[#This Row],[loc?]])))</f>
        <v>0</v>
      </c>
      <c r="Q3391" s="6" t="b">
        <f>AND(OR(ISNUMBER(FIND(" m ",Table2[[#This Row],[loc?]])),ISNUMBER(FIND(" mm ",Table2[[#This Row],[loc?]]))),SUBSTITUTE(SUBSTITUTE(Table2[[#This Row],[loc?]]," m ","")," mm ","")="")</f>
        <v>0</v>
      </c>
      <c r="R3391" s="36" cm="1">
        <f t="array" ref="R3391">AVERAGE(IF(Table2[[#This Row],[Min_aerobic_1]:[Min_aerobic_2]]="NA",0,Table2[[#This Row],[Min_aerobic_1]:[Min_aerobic_2]]))</f>
        <v>7.1859919205107095E-5</v>
      </c>
    </row>
    <row r="3392" spans="1:18" x14ac:dyDescent="0.35">
      <c r="A3392" s="4" t="s">
        <v>9980</v>
      </c>
      <c r="B3392" s="4" t="s">
        <v>9981</v>
      </c>
      <c r="C3392" s="4" t="s">
        <v>9982</v>
      </c>
      <c r="D3392" s="6">
        <v>2.9326799054672201E-5</v>
      </c>
      <c r="E3392" s="6">
        <v>2.5114807806264301E-5</v>
      </c>
      <c r="F3392" s="6">
        <v>3.1087135282436399E-5</v>
      </c>
      <c r="G3392" s="6">
        <v>3.1280026698225599E-5</v>
      </c>
      <c r="H3392" s="6">
        <v>2.3720403790367201E-5</v>
      </c>
      <c r="I3392" s="6">
        <v>2.45152215342804E-5</v>
      </c>
      <c r="J3392" s="6">
        <v>2.28476697869308E-5</v>
      </c>
      <c r="K3392" s="6">
        <v>2.26029205664742E-5</v>
      </c>
      <c r="L3392" s="6">
        <v>2.6638879112428298E-5</v>
      </c>
      <c r="M3392" s="6">
        <v>2.55115954311129E-5</v>
      </c>
      <c r="N3392" s="4" t="b">
        <f>_xlfn.XLOOKUP(Table2[[#This Row],[Protein]],Table3[name],Table3[subloc_assigned],"")&lt;&gt;""</f>
        <v>0</v>
      </c>
      <c r="O3392" s="6" t="str" cm="1">
        <f t="array" ref="O3392">IF(Table2[[#This Row],[modeled?]]," "&amp;_xlfn.TEXTJOIN(" ",FALSE,_xlfn._xlws.FILTER(Table3[subloc_assigned],Table3[name]=Table2[[#This Row],[Protein]],""))&amp;" ","")</f>
        <v/>
      </c>
      <c r="P3392" s="6" t="b">
        <f>OR(ISNUMBER(FIND(" m ",Table2[[#This Row],[loc?]])),ISNUMBER(FIND(" mm ",Table2[[#This Row],[loc?]])))</f>
        <v>0</v>
      </c>
      <c r="Q3392" s="6" t="b">
        <f>AND(OR(ISNUMBER(FIND(" m ",Table2[[#This Row],[loc?]])),ISNUMBER(FIND(" mm ",Table2[[#This Row],[loc?]]))),SUBSTITUTE(SUBSTITUTE(Table2[[#This Row],[loc?]]," m ","")," mm ","")="")</f>
        <v>0</v>
      </c>
      <c r="R3392" s="36" cm="1">
        <f t="array" ref="R3392">AVERAGE(IF(Table2[[#This Row],[Min_aerobic_1]:[Min_aerobic_2]]="NA",0,Table2[[#This Row],[Min_aerobic_1]:[Min_aerobic_2]]))</f>
        <v>2.7220803430468253E-5</v>
      </c>
    </row>
    <row r="3393" spans="1:18" x14ac:dyDescent="0.35">
      <c r="A3393" s="4" t="s">
        <v>9983</v>
      </c>
      <c r="B3393" s="4" t="s">
        <v>9984</v>
      </c>
      <c r="C3393" s="4" t="s">
        <v>9985</v>
      </c>
      <c r="D3393" s="6">
        <v>2.3779714197566301E-6</v>
      </c>
      <c r="E3393" s="6">
        <v>2.6991515198493101E-6</v>
      </c>
      <c r="F3393" s="6">
        <v>3.1617551752248801E-6</v>
      </c>
      <c r="G3393" s="6">
        <v>3.1883721502175801E-6</v>
      </c>
      <c r="H3393" s="6">
        <v>9.0189399540967196E-7</v>
      </c>
      <c r="I3393" s="6">
        <v>1.0103674710958701E-6</v>
      </c>
      <c r="J3393" s="6">
        <v>1.08614710125162E-6</v>
      </c>
      <c r="K3393" s="6">
        <v>1.08158786514339E-6</v>
      </c>
      <c r="L3393" s="6">
        <v>1.04145700427827E-6</v>
      </c>
      <c r="M3393" s="6">
        <v>1.16674665081592E-6</v>
      </c>
      <c r="N3393" s="4" t="b">
        <f>_xlfn.XLOOKUP(Table2[[#This Row],[Protein]],Table3[name],Table3[subloc_assigned],"")&lt;&gt;""</f>
        <v>1</v>
      </c>
      <c r="O3393" s="6" t="str" cm="1">
        <f t="array" ref="O3393">IF(Table2[[#This Row],[modeled?]]," "&amp;_xlfn.TEXTJOIN(" ",FALSE,_xlfn._xlws.FILTER(Table3[subloc_assigned],Table3[name]=Table2[[#This Row],[Protein]],""))&amp;" ","")</f>
        <v xml:space="preserve"> m </v>
      </c>
      <c r="P3393" s="6" t="b">
        <f>OR(ISNUMBER(FIND(" m ",Table2[[#This Row],[loc?]])),ISNUMBER(FIND(" mm ",Table2[[#This Row],[loc?]])))</f>
        <v>1</v>
      </c>
      <c r="Q3393" s="6" t="b">
        <f>AND(OR(ISNUMBER(FIND(" m ",Table2[[#This Row],[loc?]])),ISNUMBER(FIND(" mm ",Table2[[#This Row],[loc?]]))),SUBSTITUTE(SUBSTITUTE(Table2[[#This Row],[loc?]]," m ","")," mm ","")="")</f>
        <v>1</v>
      </c>
      <c r="R3393" s="36" cm="1">
        <f t="array" ref="R3393">AVERAGE(IF(Table2[[#This Row],[Min_aerobic_1]:[Min_aerobic_2]]="NA",0,Table2[[#This Row],[Min_aerobic_1]:[Min_aerobic_2]]))</f>
        <v>2.5385614698029699E-6</v>
      </c>
    </row>
    <row r="3394" spans="1:18" x14ac:dyDescent="0.35">
      <c r="A3394" s="4" t="s">
        <v>9986</v>
      </c>
      <c r="B3394" s="4" t="s">
        <v>9987</v>
      </c>
      <c r="C3394" s="4" t="s">
        <v>9988</v>
      </c>
      <c r="D3394" s="6">
        <v>2.8300659392518299E-5</v>
      </c>
      <c r="E3394" s="6">
        <v>2.15284127856521E-5</v>
      </c>
      <c r="F3394" s="6">
        <v>3.2926562320072202E-5</v>
      </c>
      <c r="G3394" s="6">
        <v>3.22168534811721E-5</v>
      </c>
      <c r="H3394" s="6">
        <v>1.41024871367671E-5</v>
      </c>
      <c r="I3394" s="6">
        <v>1.4647880165548499E-5</v>
      </c>
      <c r="J3394" s="6">
        <v>1.4721214160903099E-5</v>
      </c>
      <c r="K3394" s="6">
        <v>1.5939210692561499E-5</v>
      </c>
      <c r="L3394" s="6">
        <v>1.8568606821044201E-5</v>
      </c>
      <c r="M3394" s="6">
        <v>1.83702121925827E-5</v>
      </c>
      <c r="N3394" s="4" t="b">
        <f>_xlfn.XLOOKUP(Table2[[#This Row],[Protein]],Table3[name],Table3[subloc_assigned],"")&lt;&gt;""</f>
        <v>0</v>
      </c>
      <c r="O3394" s="6" t="str" cm="1">
        <f t="array" ref="O3394">IF(Table2[[#This Row],[modeled?]]," "&amp;_xlfn.TEXTJOIN(" ",FALSE,_xlfn._xlws.FILTER(Table3[subloc_assigned],Table3[name]=Table2[[#This Row],[Protein]],""))&amp;" ","")</f>
        <v/>
      </c>
      <c r="P3394" s="6" t="b">
        <f>OR(ISNUMBER(FIND(" m ",Table2[[#This Row],[loc?]])),ISNUMBER(FIND(" mm ",Table2[[#This Row],[loc?]])))</f>
        <v>0</v>
      </c>
      <c r="Q3394" s="6" t="b">
        <f>AND(OR(ISNUMBER(FIND(" m ",Table2[[#This Row],[loc?]])),ISNUMBER(FIND(" mm ",Table2[[#This Row],[loc?]]))),SUBSTITUTE(SUBSTITUTE(Table2[[#This Row],[loc?]]," m ","")," mm ","")="")</f>
        <v>0</v>
      </c>
      <c r="R3394" s="36" cm="1">
        <f t="array" ref="R3394">AVERAGE(IF(Table2[[#This Row],[Min_aerobic_1]:[Min_aerobic_2]]="NA",0,Table2[[#This Row],[Min_aerobic_1]:[Min_aerobic_2]]))</f>
        <v>2.4914536089085198E-5</v>
      </c>
    </row>
    <row r="3395" spans="1:18" x14ac:dyDescent="0.35">
      <c r="A3395" s="4" t="s">
        <v>9989</v>
      </c>
      <c r="B3395" s="4" t="s">
        <v>9990</v>
      </c>
      <c r="C3395" s="4" t="s">
        <v>9991</v>
      </c>
      <c r="D3395" s="6">
        <v>4.4626506382440297E-6</v>
      </c>
      <c r="E3395" s="6">
        <v>4.25700686271476E-6</v>
      </c>
      <c r="F3395" s="6">
        <v>5.3462797239636696E-6</v>
      </c>
      <c r="G3395" s="6">
        <v>5.6444755846532702E-6</v>
      </c>
      <c r="H3395" s="6">
        <v>4.5867839754773199E-6</v>
      </c>
      <c r="I3395" s="6">
        <v>4.6829859320315402E-6</v>
      </c>
      <c r="J3395" s="6">
        <v>4.8515969983803802E-6</v>
      </c>
      <c r="K3395" s="6">
        <v>5.4059273731748296E-6</v>
      </c>
      <c r="L3395" s="6">
        <v>5.6720655204352502E-6</v>
      </c>
      <c r="M3395" s="6">
        <v>5.4778137051387901E-6</v>
      </c>
      <c r="N3395" s="4" t="b">
        <f>_xlfn.XLOOKUP(Table2[[#This Row],[Protein]],Table3[name],Table3[subloc_assigned],"")&lt;&gt;""</f>
        <v>0</v>
      </c>
      <c r="O3395" s="6" t="str" cm="1">
        <f t="array" ref="O3395">IF(Table2[[#This Row],[modeled?]]," "&amp;_xlfn.TEXTJOIN(" ",FALSE,_xlfn._xlws.FILTER(Table3[subloc_assigned],Table3[name]=Table2[[#This Row],[Protein]],""))&amp;" ","")</f>
        <v/>
      </c>
      <c r="P3395" s="6" t="b">
        <f>OR(ISNUMBER(FIND(" m ",Table2[[#This Row],[loc?]])),ISNUMBER(FIND(" mm ",Table2[[#This Row],[loc?]])))</f>
        <v>0</v>
      </c>
      <c r="Q3395" s="6" t="b">
        <f>AND(OR(ISNUMBER(FIND(" m ",Table2[[#This Row],[loc?]])),ISNUMBER(FIND(" mm ",Table2[[#This Row],[loc?]]))),SUBSTITUTE(SUBSTITUTE(Table2[[#This Row],[loc?]]," m ","")," mm ","")="")</f>
        <v>0</v>
      </c>
      <c r="R3395" s="36" cm="1">
        <f t="array" ref="R3395">AVERAGE(IF(Table2[[#This Row],[Min_aerobic_1]:[Min_aerobic_2]]="NA",0,Table2[[#This Row],[Min_aerobic_1]:[Min_aerobic_2]]))</f>
        <v>4.3598287504793949E-6</v>
      </c>
    </row>
    <row r="3396" spans="1:18" x14ac:dyDescent="0.35">
      <c r="A3396" s="4" t="s">
        <v>9992</v>
      </c>
      <c r="B3396" s="4" t="s">
        <v>9993</v>
      </c>
      <c r="C3396" s="4" t="s">
        <v>9994</v>
      </c>
      <c r="D3396" s="6">
        <v>4.1487712415051698E-6</v>
      </c>
      <c r="E3396" s="6">
        <v>3.0053951498476798E-6</v>
      </c>
      <c r="F3396" s="6">
        <v>5.0672406761046299E-6</v>
      </c>
      <c r="G3396" s="6">
        <v>4.9933890898096898E-6</v>
      </c>
      <c r="H3396" s="6">
        <v>2.3973772484079401E-6</v>
      </c>
      <c r="I3396" s="6">
        <v>2.25315105745374E-6</v>
      </c>
      <c r="J3396" s="6">
        <v>2.4467972297212901E-6</v>
      </c>
      <c r="K3396" s="6">
        <v>2.51266795031009E-6</v>
      </c>
      <c r="L3396" s="6">
        <v>2.6607717001726501E-6</v>
      </c>
      <c r="M3396" s="6">
        <v>2.6773439921031801E-6</v>
      </c>
      <c r="N3396" s="4" t="b">
        <f>_xlfn.XLOOKUP(Table2[[#This Row],[Protein]],Table3[name],Table3[subloc_assigned],"")&lt;&gt;""</f>
        <v>0</v>
      </c>
      <c r="O3396" s="6" t="str" cm="1">
        <f t="array" ref="O3396">IF(Table2[[#This Row],[modeled?]]," "&amp;_xlfn.TEXTJOIN(" ",FALSE,_xlfn._xlws.FILTER(Table3[subloc_assigned],Table3[name]=Table2[[#This Row],[Protein]],""))&amp;" ","")</f>
        <v/>
      </c>
      <c r="P3396" s="6" t="b">
        <f>OR(ISNUMBER(FIND(" m ",Table2[[#This Row],[loc?]])),ISNUMBER(FIND(" mm ",Table2[[#This Row],[loc?]])))</f>
        <v>0</v>
      </c>
      <c r="Q3396" s="6" t="b">
        <f>AND(OR(ISNUMBER(FIND(" m ",Table2[[#This Row],[loc?]])),ISNUMBER(FIND(" mm ",Table2[[#This Row],[loc?]]))),SUBSTITUTE(SUBSTITUTE(Table2[[#This Row],[loc?]]," m ","")," mm ","")="")</f>
        <v>0</v>
      </c>
      <c r="R3396" s="36" cm="1">
        <f t="array" ref="R3396">AVERAGE(IF(Table2[[#This Row],[Min_aerobic_1]:[Min_aerobic_2]]="NA",0,Table2[[#This Row],[Min_aerobic_1]:[Min_aerobic_2]]))</f>
        <v>3.5770831956764246E-6</v>
      </c>
    </row>
    <row r="3397" spans="1:18" x14ac:dyDescent="0.35">
      <c r="A3397" s="4" t="s">
        <v>9995</v>
      </c>
      <c r="B3397" s="4" t="s">
        <v>9996</v>
      </c>
      <c r="C3397" s="4" t="s">
        <v>9997</v>
      </c>
      <c r="D3397" s="6">
        <v>1.28006322413703E-5</v>
      </c>
      <c r="E3397" s="6">
        <v>1.5692460227410901E-5</v>
      </c>
      <c r="F3397" s="6">
        <v>1.6065464335575601E-5</v>
      </c>
      <c r="G3397" s="6">
        <v>1.5779085579088401E-5</v>
      </c>
      <c r="H3397" s="6">
        <v>7.7871580137572303E-6</v>
      </c>
      <c r="I3397" s="6">
        <v>7.7335619085505801E-6</v>
      </c>
      <c r="J3397" s="6">
        <v>8.0027998599478496E-6</v>
      </c>
      <c r="K3397" s="6">
        <v>1.0067428744991399E-5</v>
      </c>
      <c r="L3397" s="6">
        <v>1.03964869580176E-5</v>
      </c>
      <c r="M3397" s="6">
        <v>1.0590593677338E-5</v>
      </c>
      <c r="N3397" s="4" t="b">
        <f>_xlfn.XLOOKUP(Table2[[#This Row],[Protein]],Table3[name],Table3[subloc_assigned],"")&lt;&gt;""</f>
        <v>0</v>
      </c>
      <c r="O3397" s="6" t="str" cm="1">
        <f t="array" ref="O3397">IF(Table2[[#This Row],[modeled?]]," "&amp;_xlfn.TEXTJOIN(" ",FALSE,_xlfn._xlws.FILTER(Table3[subloc_assigned],Table3[name]=Table2[[#This Row],[Protein]],""))&amp;" ","")</f>
        <v/>
      </c>
      <c r="P3397" s="6" t="b">
        <f>OR(ISNUMBER(FIND(" m ",Table2[[#This Row],[loc?]])),ISNUMBER(FIND(" mm ",Table2[[#This Row],[loc?]])))</f>
        <v>0</v>
      </c>
      <c r="Q3397" s="6" t="b">
        <f>AND(OR(ISNUMBER(FIND(" m ",Table2[[#This Row],[loc?]])),ISNUMBER(FIND(" mm ",Table2[[#This Row],[loc?]]))),SUBSTITUTE(SUBSTITUTE(Table2[[#This Row],[loc?]]," m ","")," mm ","")="")</f>
        <v>0</v>
      </c>
      <c r="R3397" s="36" cm="1">
        <f t="array" ref="R3397">AVERAGE(IF(Table2[[#This Row],[Min_aerobic_1]:[Min_aerobic_2]]="NA",0,Table2[[#This Row],[Min_aerobic_1]:[Min_aerobic_2]]))</f>
        <v>1.42465462343906E-5</v>
      </c>
    </row>
    <row r="3398" spans="1:18" x14ac:dyDescent="0.35">
      <c r="A3398" s="4" t="s">
        <v>9998</v>
      </c>
      <c r="B3398" s="4" t="s">
        <v>9999</v>
      </c>
      <c r="C3398" s="4" t="s">
        <v>10000</v>
      </c>
      <c r="D3398" s="6">
        <v>1.14769462263187E-5</v>
      </c>
      <c r="E3398" s="6">
        <v>1.3527182526939001E-5</v>
      </c>
      <c r="F3398" s="6">
        <v>9.0658885301191E-6</v>
      </c>
      <c r="G3398" s="6">
        <v>9.2814994939974005E-6</v>
      </c>
      <c r="H3398" s="6">
        <v>1.0940831891509001E-5</v>
      </c>
      <c r="I3398" s="6">
        <v>1.14290288566412E-5</v>
      </c>
      <c r="J3398" s="6">
        <v>1.22943014163338E-5</v>
      </c>
      <c r="K3398" s="6">
        <v>1.33504450876633E-5</v>
      </c>
      <c r="L3398" s="6">
        <v>1.47309483753854E-5</v>
      </c>
      <c r="M3398" s="6">
        <v>1.47717209617229E-5</v>
      </c>
      <c r="N3398" s="4" t="b">
        <f>_xlfn.XLOOKUP(Table2[[#This Row],[Protein]],Table3[name],Table3[subloc_assigned],"")&lt;&gt;""</f>
        <v>0</v>
      </c>
      <c r="O3398" s="6" t="str" cm="1">
        <f t="array" ref="O3398">IF(Table2[[#This Row],[modeled?]]," "&amp;_xlfn.TEXTJOIN(" ",FALSE,_xlfn._xlws.FILTER(Table3[subloc_assigned],Table3[name]=Table2[[#This Row],[Protein]],""))&amp;" ","")</f>
        <v/>
      </c>
      <c r="P3398" s="6" t="b">
        <f>OR(ISNUMBER(FIND(" m ",Table2[[#This Row],[loc?]])),ISNUMBER(FIND(" mm ",Table2[[#This Row],[loc?]])))</f>
        <v>0</v>
      </c>
      <c r="Q3398" s="6" t="b">
        <f>AND(OR(ISNUMBER(FIND(" m ",Table2[[#This Row],[loc?]])),ISNUMBER(FIND(" mm ",Table2[[#This Row],[loc?]]))),SUBSTITUTE(SUBSTITUTE(Table2[[#This Row],[loc?]]," m ","")," mm ","")="")</f>
        <v>0</v>
      </c>
      <c r="R3398" s="36" cm="1">
        <f t="array" ref="R3398">AVERAGE(IF(Table2[[#This Row],[Min_aerobic_1]:[Min_aerobic_2]]="NA",0,Table2[[#This Row],[Min_aerobic_1]:[Min_aerobic_2]]))</f>
        <v>1.2502064376628851E-5</v>
      </c>
    </row>
    <row r="3399" spans="1:18" x14ac:dyDescent="0.35">
      <c r="A3399" s="4" t="s">
        <v>10001</v>
      </c>
      <c r="B3399" s="4" t="s">
        <v>10002</v>
      </c>
      <c r="C3399" s="4" t="s">
        <v>10003</v>
      </c>
      <c r="D3399" s="6">
        <v>3.7040781957439698E-6</v>
      </c>
      <c r="E3399" s="6">
        <v>3.3382936627345901E-6</v>
      </c>
      <c r="F3399" s="6">
        <v>3.9905641127070504E-6</v>
      </c>
      <c r="G3399" s="6">
        <v>4.1110984422066104E-6</v>
      </c>
      <c r="H3399" s="4" t="s">
        <v>19</v>
      </c>
      <c r="I3399" s="4" t="s">
        <v>19</v>
      </c>
      <c r="J3399" s="4" t="s">
        <v>19</v>
      </c>
      <c r="K3399" s="4" t="s">
        <v>19</v>
      </c>
      <c r="L3399" s="4" t="s">
        <v>19</v>
      </c>
      <c r="M3399" s="4" t="s">
        <v>19</v>
      </c>
      <c r="N3399" s="4" t="b">
        <f>_xlfn.XLOOKUP(Table2[[#This Row],[Protein]],Table3[name],Table3[subloc_assigned],"")&lt;&gt;""</f>
        <v>0</v>
      </c>
      <c r="O3399" s="6" t="str" cm="1">
        <f t="array" ref="O3399">IF(Table2[[#This Row],[modeled?]]," "&amp;_xlfn.TEXTJOIN(" ",FALSE,_xlfn._xlws.FILTER(Table3[subloc_assigned],Table3[name]=Table2[[#This Row],[Protein]],""))&amp;" ","")</f>
        <v/>
      </c>
      <c r="P3399" s="6" t="b">
        <f>OR(ISNUMBER(FIND(" m ",Table2[[#This Row],[loc?]])),ISNUMBER(FIND(" mm ",Table2[[#This Row],[loc?]])))</f>
        <v>0</v>
      </c>
      <c r="Q3399" s="6" t="b">
        <f>AND(OR(ISNUMBER(FIND(" m ",Table2[[#This Row],[loc?]])),ISNUMBER(FIND(" mm ",Table2[[#This Row],[loc?]]))),SUBSTITUTE(SUBSTITUTE(Table2[[#This Row],[loc?]]," m ","")," mm ","")="")</f>
        <v>0</v>
      </c>
      <c r="R3399" s="36" cm="1">
        <f t="array" ref="R3399">AVERAGE(IF(Table2[[#This Row],[Min_aerobic_1]:[Min_aerobic_2]]="NA",0,Table2[[#This Row],[Min_aerobic_1]:[Min_aerobic_2]]))</f>
        <v>3.52118592923928E-6</v>
      </c>
    </row>
    <row r="3400" spans="1:18" x14ac:dyDescent="0.35">
      <c r="A3400" s="4" t="s">
        <v>10004</v>
      </c>
      <c r="B3400" s="4" t="s">
        <v>10005</v>
      </c>
      <c r="C3400" s="4" t="s">
        <v>10005</v>
      </c>
      <c r="D3400" s="6">
        <v>2.1947177244017401E-5</v>
      </c>
      <c r="E3400" s="6">
        <v>2.4001351888165101E-5</v>
      </c>
      <c r="F3400" s="6">
        <v>2.1493201936583299E-5</v>
      </c>
      <c r="G3400" s="6">
        <v>2.4163097133693001E-5</v>
      </c>
      <c r="H3400" s="6">
        <v>2.06007962188265E-5</v>
      </c>
      <c r="I3400" s="6">
        <v>2.02376189378712E-5</v>
      </c>
      <c r="J3400" s="6">
        <v>2.1802781802171401E-5</v>
      </c>
      <c r="K3400" s="6">
        <v>2.21095400310368E-5</v>
      </c>
      <c r="L3400" s="6">
        <v>2.2860891889649399E-5</v>
      </c>
      <c r="M3400" s="6">
        <v>2.2351706347929199E-5</v>
      </c>
      <c r="N3400" s="4" t="b">
        <f>_xlfn.XLOOKUP(Table2[[#This Row],[Protein]],Table3[name],Table3[subloc_assigned],"")&lt;&gt;""</f>
        <v>1</v>
      </c>
      <c r="O3400" s="6" t="str" cm="1">
        <f t="array" ref="O3400">IF(Table2[[#This Row],[modeled?]]," "&amp;_xlfn.TEXTJOIN(" ",FALSE,_xlfn._xlws.FILTER(Table3[subloc_assigned],Table3[name]=Table2[[#This Row],[Protein]],""))&amp;" ","")</f>
        <v xml:space="preserve"> c </v>
      </c>
      <c r="P3400" s="6" t="b">
        <f>OR(ISNUMBER(FIND(" m ",Table2[[#This Row],[loc?]])),ISNUMBER(FIND(" mm ",Table2[[#This Row],[loc?]])))</f>
        <v>0</v>
      </c>
      <c r="Q3400" s="6" t="b">
        <f>AND(OR(ISNUMBER(FIND(" m ",Table2[[#This Row],[loc?]])),ISNUMBER(FIND(" mm ",Table2[[#This Row],[loc?]]))),SUBSTITUTE(SUBSTITUTE(Table2[[#This Row],[loc?]]," m ","")," mm ","")="")</f>
        <v>0</v>
      </c>
      <c r="R3400" s="36" cm="1">
        <f t="array" ref="R3400">AVERAGE(IF(Table2[[#This Row],[Min_aerobic_1]:[Min_aerobic_2]]="NA",0,Table2[[#This Row],[Min_aerobic_1]:[Min_aerobic_2]]))</f>
        <v>2.2974264566091251E-5</v>
      </c>
    </row>
    <row r="3401" spans="1:18" x14ac:dyDescent="0.35">
      <c r="A3401" s="4" t="s">
        <v>10006</v>
      </c>
      <c r="B3401" s="4" t="s">
        <v>10007</v>
      </c>
      <c r="C3401" s="4" t="s">
        <v>10008</v>
      </c>
      <c r="D3401" s="6">
        <v>4.1892728454883098E-6</v>
      </c>
      <c r="E3401" s="6">
        <v>3.2217016945908101E-6</v>
      </c>
      <c r="F3401" s="6">
        <v>4.1436182979222302E-6</v>
      </c>
      <c r="G3401" s="6">
        <v>4.1196452787076702E-6</v>
      </c>
      <c r="H3401" s="6">
        <v>2.7225373694457101E-6</v>
      </c>
      <c r="I3401" s="6">
        <v>2.7236307977761201E-6</v>
      </c>
      <c r="J3401" s="6">
        <v>2.8356295138304E-6</v>
      </c>
      <c r="K3401" s="6">
        <v>2.7524974703087802E-6</v>
      </c>
      <c r="L3401" s="6">
        <v>2.7757030180085098E-6</v>
      </c>
      <c r="M3401" s="6">
        <v>2.84338900490056E-6</v>
      </c>
      <c r="N3401" s="4" t="b">
        <f>_xlfn.XLOOKUP(Table2[[#This Row],[Protein]],Table3[name],Table3[subloc_assigned],"")&lt;&gt;""</f>
        <v>1</v>
      </c>
      <c r="O3401" s="6" t="str" cm="1">
        <f t="array" ref="O3401">IF(Table2[[#This Row],[modeled?]]," "&amp;_xlfn.TEXTJOIN(" ",FALSE,_xlfn._xlws.FILTER(Table3[subloc_assigned],Table3[name]=Table2[[#This Row],[Protein]],""))&amp;" ","")</f>
        <v xml:space="preserve"> l </v>
      </c>
      <c r="P3401" s="6" t="b">
        <f>OR(ISNUMBER(FIND(" m ",Table2[[#This Row],[loc?]])),ISNUMBER(FIND(" mm ",Table2[[#This Row],[loc?]])))</f>
        <v>0</v>
      </c>
      <c r="Q3401" s="6" t="b">
        <f>AND(OR(ISNUMBER(FIND(" m ",Table2[[#This Row],[loc?]])),ISNUMBER(FIND(" mm ",Table2[[#This Row],[loc?]]))),SUBSTITUTE(SUBSTITUTE(Table2[[#This Row],[loc?]]," m ","")," mm ","")="")</f>
        <v>0</v>
      </c>
      <c r="R3401" s="36" cm="1">
        <f t="array" ref="R3401">AVERAGE(IF(Table2[[#This Row],[Min_aerobic_1]:[Min_aerobic_2]]="NA",0,Table2[[#This Row],[Min_aerobic_1]:[Min_aerobic_2]]))</f>
        <v>3.70548727003956E-6</v>
      </c>
    </row>
    <row r="3402" spans="1:18" x14ac:dyDescent="0.35">
      <c r="A3402" s="4" t="s">
        <v>10009</v>
      </c>
      <c r="B3402" s="4" t="s">
        <v>10010</v>
      </c>
      <c r="C3402" s="4" t="s">
        <v>10011</v>
      </c>
      <c r="D3402" s="6">
        <v>6.0235888287040097E-6</v>
      </c>
      <c r="E3402" s="6">
        <v>5.2530860185609497E-6</v>
      </c>
      <c r="F3402" s="6">
        <v>6.66233301129399E-6</v>
      </c>
      <c r="G3402" s="6">
        <v>7.0028685166226599E-6</v>
      </c>
      <c r="H3402" s="6">
        <v>1.3551415212390099E-5</v>
      </c>
      <c r="I3402" s="6">
        <v>1.3784245678776401E-5</v>
      </c>
      <c r="J3402" s="6">
        <v>1.39521990884399E-5</v>
      </c>
      <c r="K3402" s="6">
        <v>1.4956474027415801E-5</v>
      </c>
      <c r="L3402" s="6">
        <v>1.6687492014870399E-5</v>
      </c>
      <c r="M3402" s="6">
        <v>1.6765775915352398E-5</v>
      </c>
      <c r="N3402" s="4" t="b">
        <f>_xlfn.XLOOKUP(Table2[[#This Row],[Protein]],Table3[name],Table3[subloc_assigned],"")&lt;&gt;""</f>
        <v>0</v>
      </c>
      <c r="O3402" s="6" t="str" cm="1">
        <f t="array" ref="O3402">IF(Table2[[#This Row],[modeled?]]," "&amp;_xlfn.TEXTJOIN(" ",FALSE,_xlfn._xlws.FILTER(Table3[subloc_assigned],Table3[name]=Table2[[#This Row],[Protein]],""))&amp;" ","")</f>
        <v/>
      </c>
      <c r="P3402" s="6" t="b">
        <f>OR(ISNUMBER(FIND(" m ",Table2[[#This Row],[loc?]])),ISNUMBER(FIND(" mm ",Table2[[#This Row],[loc?]])))</f>
        <v>0</v>
      </c>
      <c r="Q3402" s="6" t="b">
        <f>AND(OR(ISNUMBER(FIND(" m ",Table2[[#This Row],[loc?]])),ISNUMBER(FIND(" mm ",Table2[[#This Row],[loc?]]))),SUBSTITUTE(SUBSTITUTE(Table2[[#This Row],[loc?]]," m ","")," mm ","")="")</f>
        <v>0</v>
      </c>
      <c r="R3402" s="36" cm="1">
        <f t="array" ref="R3402">AVERAGE(IF(Table2[[#This Row],[Min_aerobic_1]:[Min_aerobic_2]]="NA",0,Table2[[#This Row],[Min_aerobic_1]:[Min_aerobic_2]]))</f>
        <v>5.6383374236324793E-6</v>
      </c>
    </row>
    <row r="3403" spans="1:18" x14ac:dyDescent="0.35">
      <c r="A3403" s="4" t="s">
        <v>10012</v>
      </c>
      <c r="B3403" s="4" t="s">
        <v>10013</v>
      </c>
      <c r="C3403" s="4" t="s">
        <v>10014</v>
      </c>
      <c r="D3403" s="4" t="s">
        <v>19</v>
      </c>
      <c r="E3403" s="4" t="s">
        <v>19</v>
      </c>
      <c r="F3403" s="4" t="s">
        <v>19</v>
      </c>
      <c r="G3403" s="4" t="s">
        <v>19</v>
      </c>
      <c r="H3403" s="6">
        <v>1.2009384731150999E-7</v>
      </c>
      <c r="I3403" s="6">
        <v>1.2420873918774499E-7</v>
      </c>
      <c r="J3403" s="6">
        <v>1.30381395576675E-7</v>
      </c>
      <c r="K3403" s="6">
        <v>1.45310402915365E-7</v>
      </c>
      <c r="L3403" s="6">
        <v>1.50515389414441E-7</v>
      </c>
      <c r="M3403" s="6">
        <v>1.4478475165794899E-7</v>
      </c>
      <c r="N3403" s="4" t="b">
        <f>_xlfn.XLOOKUP(Table2[[#This Row],[Protein]],Table3[name],Table3[subloc_assigned],"")&lt;&gt;""</f>
        <v>0</v>
      </c>
      <c r="O3403" s="6" t="str" cm="1">
        <f t="array" ref="O3403">IF(Table2[[#This Row],[modeled?]]," "&amp;_xlfn.TEXTJOIN(" ",FALSE,_xlfn._xlws.FILTER(Table3[subloc_assigned],Table3[name]=Table2[[#This Row],[Protein]],""))&amp;" ","")</f>
        <v/>
      </c>
      <c r="P3403" s="6" t="b">
        <f>OR(ISNUMBER(FIND(" m ",Table2[[#This Row],[loc?]])),ISNUMBER(FIND(" mm ",Table2[[#This Row],[loc?]])))</f>
        <v>0</v>
      </c>
      <c r="Q3403" s="6" t="b">
        <f>AND(OR(ISNUMBER(FIND(" m ",Table2[[#This Row],[loc?]])),ISNUMBER(FIND(" mm ",Table2[[#This Row],[loc?]]))),SUBSTITUTE(SUBSTITUTE(Table2[[#This Row],[loc?]]," m ","")," mm ","")="")</f>
        <v>0</v>
      </c>
      <c r="R3403" s="36" cm="1">
        <f t="array" ref="R3403">AVERAGE(IF(Table2[[#This Row],[Min_aerobic_1]:[Min_aerobic_2]]="NA",0,Table2[[#This Row],[Min_aerobic_1]:[Min_aerobic_2]]))</f>
        <v>0</v>
      </c>
    </row>
    <row r="3404" spans="1:18" x14ac:dyDescent="0.35">
      <c r="A3404" s="4" t="s">
        <v>10015</v>
      </c>
      <c r="B3404" s="4" t="s">
        <v>10016</v>
      </c>
      <c r="C3404" s="4" t="s">
        <v>10017</v>
      </c>
      <c r="D3404" s="6">
        <v>1.4264078675503699E-5</v>
      </c>
      <c r="E3404" s="6">
        <v>1.26673369646414E-5</v>
      </c>
      <c r="F3404" s="6">
        <v>1.46968647659597E-5</v>
      </c>
      <c r="G3404" s="6">
        <v>1.43966749452157E-5</v>
      </c>
      <c r="H3404" s="6">
        <v>1.1503679371517699E-5</v>
      </c>
      <c r="I3404" s="6">
        <v>1.20242748982452E-5</v>
      </c>
      <c r="J3404" s="6">
        <v>1.24276533693612E-5</v>
      </c>
      <c r="K3404" s="6">
        <v>1.3360418652097301E-5</v>
      </c>
      <c r="L3404" s="6">
        <v>1.39462696513707E-5</v>
      </c>
      <c r="M3404" s="6">
        <v>1.3139633269158601E-5</v>
      </c>
      <c r="N3404" s="4" t="b">
        <f>_xlfn.XLOOKUP(Table2[[#This Row],[Protein]],Table3[name],Table3[subloc_assigned],"")&lt;&gt;""</f>
        <v>0</v>
      </c>
      <c r="O3404" s="6" t="str" cm="1">
        <f t="array" ref="O3404">IF(Table2[[#This Row],[modeled?]]," "&amp;_xlfn.TEXTJOIN(" ",FALSE,_xlfn._xlws.FILTER(Table3[subloc_assigned],Table3[name]=Table2[[#This Row],[Protein]],""))&amp;" ","")</f>
        <v/>
      </c>
      <c r="P3404" s="6" t="b">
        <f>OR(ISNUMBER(FIND(" m ",Table2[[#This Row],[loc?]])),ISNUMBER(FIND(" mm ",Table2[[#This Row],[loc?]])))</f>
        <v>0</v>
      </c>
      <c r="Q3404" s="6" t="b">
        <f>AND(OR(ISNUMBER(FIND(" m ",Table2[[#This Row],[loc?]])),ISNUMBER(FIND(" mm ",Table2[[#This Row],[loc?]]))),SUBSTITUTE(SUBSTITUTE(Table2[[#This Row],[loc?]]," m ","")," mm ","")="")</f>
        <v>0</v>
      </c>
      <c r="R3404" s="36" cm="1">
        <f t="array" ref="R3404">AVERAGE(IF(Table2[[#This Row],[Min_aerobic_1]:[Min_aerobic_2]]="NA",0,Table2[[#This Row],[Min_aerobic_1]:[Min_aerobic_2]]))</f>
        <v>1.3465707820072551E-5</v>
      </c>
    </row>
    <row r="3405" spans="1:18" x14ac:dyDescent="0.35">
      <c r="A3405" s="4" t="s">
        <v>10018</v>
      </c>
      <c r="B3405" s="4" t="s">
        <v>10019</v>
      </c>
      <c r="C3405" s="4" t="s">
        <v>10020</v>
      </c>
      <c r="D3405" s="6">
        <v>3.7422302367787701E-6</v>
      </c>
      <c r="E3405" s="6">
        <v>3.0846545873672701E-6</v>
      </c>
      <c r="F3405" s="6">
        <v>4.1011543958495601E-6</v>
      </c>
      <c r="G3405" s="6">
        <v>4.0369888231767201E-6</v>
      </c>
      <c r="H3405" s="6">
        <v>3.11774761283736E-6</v>
      </c>
      <c r="I3405" s="6">
        <v>2.6797261579455698E-6</v>
      </c>
      <c r="J3405" s="6">
        <v>3.3400681640344998E-6</v>
      </c>
      <c r="K3405" s="6">
        <v>3.4544083456088498E-6</v>
      </c>
      <c r="L3405" s="6">
        <v>3.3435045284092001E-6</v>
      </c>
      <c r="M3405" s="6">
        <v>3.2942473622294102E-6</v>
      </c>
      <c r="N3405" s="4" t="b">
        <f>_xlfn.XLOOKUP(Table2[[#This Row],[Protein]],Table3[name],Table3[subloc_assigned],"")&lt;&gt;""</f>
        <v>1</v>
      </c>
      <c r="O3405" s="6" t="str" cm="1">
        <f t="array" ref="O3405">IF(Table2[[#This Row],[modeled?]]," "&amp;_xlfn.TEXTJOIN(" ",FALSE,_xlfn._xlws.FILTER(Table3[subloc_assigned],Table3[name]=Table2[[#This Row],[Protein]],""))&amp;" ","")</f>
        <v xml:space="preserve"> c </v>
      </c>
      <c r="P3405" s="6" t="b">
        <f>OR(ISNUMBER(FIND(" m ",Table2[[#This Row],[loc?]])),ISNUMBER(FIND(" mm ",Table2[[#This Row],[loc?]])))</f>
        <v>0</v>
      </c>
      <c r="Q3405" s="6" t="b">
        <f>AND(OR(ISNUMBER(FIND(" m ",Table2[[#This Row],[loc?]])),ISNUMBER(FIND(" mm ",Table2[[#This Row],[loc?]]))),SUBSTITUTE(SUBSTITUTE(Table2[[#This Row],[loc?]]," m ","")," mm ","")="")</f>
        <v>0</v>
      </c>
      <c r="R3405" s="36" cm="1">
        <f t="array" ref="R3405">AVERAGE(IF(Table2[[#This Row],[Min_aerobic_1]:[Min_aerobic_2]]="NA",0,Table2[[#This Row],[Min_aerobic_1]:[Min_aerobic_2]]))</f>
        <v>3.4134424120730201E-6</v>
      </c>
    </row>
    <row r="3406" spans="1:18" x14ac:dyDescent="0.35">
      <c r="A3406" s="4" t="s">
        <v>10021</v>
      </c>
      <c r="B3406" s="4" t="s">
        <v>10022</v>
      </c>
      <c r="C3406" s="4" t="s">
        <v>10023</v>
      </c>
      <c r="D3406" s="4" t="s">
        <v>19</v>
      </c>
      <c r="E3406" s="4" t="s">
        <v>19</v>
      </c>
      <c r="F3406" s="4" t="s">
        <v>19</v>
      </c>
      <c r="G3406" s="4" t="s">
        <v>19</v>
      </c>
      <c r="H3406" s="6">
        <v>8.2573129648278402E-7</v>
      </c>
      <c r="I3406" s="6">
        <v>8.8003545030533399E-7</v>
      </c>
      <c r="J3406" s="6">
        <v>9.0108076556640695E-7</v>
      </c>
      <c r="K3406" s="6">
        <v>1.02247308715136E-6</v>
      </c>
      <c r="L3406" s="6">
        <v>9.4599870836897401E-7</v>
      </c>
      <c r="M3406" s="6">
        <v>9.70575267911604E-7</v>
      </c>
      <c r="N3406" s="4" t="b">
        <f>_xlfn.XLOOKUP(Table2[[#This Row],[Protein]],Table3[name],Table3[subloc_assigned],"")&lt;&gt;""</f>
        <v>0</v>
      </c>
      <c r="O3406" s="6" t="str" cm="1">
        <f t="array" ref="O3406">IF(Table2[[#This Row],[modeled?]]," "&amp;_xlfn.TEXTJOIN(" ",FALSE,_xlfn._xlws.FILTER(Table3[subloc_assigned],Table3[name]=Table2[[#This Row],[Protein]],""))&amp;" ","")</f>
        <v/>
      </c>
      <c r="P3406" s="6" t="b">
        <f>OR(ISNUMBER(FIND(" m ",Table2[[#This Row],[loc?]])),ISNUMBER(FIND(" mm ",Table2[[#This Row],[loc?]])))</f>
        <v>0</v>
      </c>
      <c r="Q3406" s="6" t="b">
        <f>AND(OR(ISNUMBER(FIND(" m ",Table2[[#This Row],[loc?]])),ISNUMBER(FIND(" mm ",Table2[[#This Row],[loc?]]))),SUBSTITUTE(SUBSTITUTE(Table2[[#This Row],[loc?]]," m ","")," mm ","")="")</f>
        <v>0</v>
      </c>
      <c r="R3406" s="36" cm="1">
        <f t="array" ref="R3406">AVERAGE(IF(Table2[[#This Row],[Min_aerobic_1]:[Min_aerobic_2]]="NA",0,Table2[[#This Row],[Min_aerobic_1]:[Min_aerobic_2]]))</f>
        <v>0</v>
      </c>
    </row>
    <row r="3407" spans="1:18" x14ac:dyDescent="0.35">
      <c r="A3407" s="4" t="s">
        <v>10024</v>
      </c>
      <c r="B3407" s="4" t="s">
        <v>10025</v>
      </c>
      <c r="C3407" s="4" t="s">
        <v>10026</v>
      </c>
      <c r="D3407" s="6">
        <v>2.3608716641046298E-5</v>
      </c>
      <c r="E3407" s="6">
        <v>1.8527349492611101E-5</v>
      </c>
      <c r="F3407" s="6">
        <v>2.1656222684283801E-5</v>
      </c>
      <c r="G3407" s="6">
        <v>1.9578121581261898E-5</v>
      </c>
      <c r="H3407" s="6">
        <v>2.7735185137597799E-5</v>
      </c>
      <c r="I3407" s="6">
        <v>2.85147664889671E-5</v>
      </c>
      <c r="J3407" s="6">
        <v>2.93046364744232E-5</v>
      </c>
      <c r="K3407" s="6">
        <v>2.9988624727388498E-5</v>
      </c>
      <c r="L3407" s="6">
        <v>3.3026014832276499E-5</v>
      </c>
      <c r="M3407" s="6">
        <v>3.2873136704088399E-5</v>
      </c>
      <c r="N3407" s="4" t="b">
        <f>_xlfn.XLOOKUP(Table2[[#This Row],[Protein]],Table3[name],Table3[subloc_assigned],"")&lt;&gt;""</f>
        <v>1</v>
      </c>
      <c r="O3407" s="6" t="str" cm="1">
        <f t="array" ref="O3407">IF(Table2[[#This Row],[modeled?]]," "&amp;_xlfn.TEXTJOIN(" ",FALSE,_xlfn._xlws.FILTER(Table3[subloc_assigned],Table3[name]=Table2[[#This Row],[Protein]],""))&amp;" ","")</f>
        <v xml:space="preserve"> c </v>
      </c>
      <c r="P3407" s="6" t="b">
        <f>OR(ISNUMBER(FIND(" m ",Table2[[#This Row],[loc?]])),ISNUMBER(FIND(" mm ",Table2[[#This Row],[loc?]])))</f>
        <v>0</v>
      </c>
      <c r="Q3407" s="6" t="b">
        <f>AND(OR(ISNUMBER(FIND(" m ",Table2[[#This Row],[loc?]])),ISNUMBER(FIND(" mm ",Table2[[#This Row],[loc?]]))),SUBSTITUTE(SUBSTITUTE(Table2[[#This Row],[loc?]]," m ","")," mm ","")="")</f>
        <v>0</v>
      </c>
      <c r="R3407" s="36" cm="1">
        <f t="array" ref="R3407">AVERAGE(IF(Table2[[#This Row],[Min_aerobic_1]:[Min_aerobic_2]]="NA",0,Table2[[#This Row],[Min_aerobic_1]:[Min_aerobic_2]]))</f>
        <v>2.10680330668287E-5</v>
      </c>
    </row>
    <row r="3408" spans="1:18" x14ac:dyDescent="0.35">
      <c r="A3408" s="4" t="s">
        <v>10027</v>
      </c>
      <c r="B3408" s="4" t="s">
        <v>10028</v>
      </c>
      <c r="C3408" s="4" t="s">
        <v>10029</v>
      </c>
      <c r="D3408" s="6">
        <v>2.4579315415709299E-7</v>
      </c>
      <c r="E3408" s="6">
        <v>2.1675686994003199E-7</v>
      </c>
      <c r="F3408" s="6">
        <v>3.3391692775795302E-7</v>
      </c>
      <c r="G3408" s="6">
        <v>3.2134727623028499E-7</v>
      </c>
      <c r="H3408" s="6">
        <v>1.45110827479248E-7</v>
      </c>
      <c r="I3408" s="6">
        <v>1.4876367633730701E-7</v>
      </c>
      <c r="J3408" s="6">
        <v>1.56545306076447E-7</v>
      </c>
      <c r="K3408" s="6">
        <v>1.5910237733230001E-7</v>
      </c>
      <c r="L3408" s="6">
        <v>1.76233768692018E-7</v>
      </c>
      <c r="M3408" s="6">
        <v>1.5463009974477499E-7</v>
      </c>
      <c r="N3408" s="4" t="b">
        <f>_xlfn.XLOOKUP(Table2[[#This Row],[Protein]],Table3[name],Table3[subloc_assigned],"")&lt;&gt;""</f>
        <v>0</v>
      </c>
      <c r="O3408" s="6" t="str" cm="1">
        <f t="array" ref="O3408">IF(Table2[[#This Row],[modeled?]]," "&amp;_xlfn.TEXTJOIN(" ",FALSE,_xlfn._xlws.FILTER(Table3[subloc_assigned],Table3[name]=Table2[[#This Row],[Protein]],""))&amp;" ","")</f>
        <v/>
      </c>
      <c r="P3408" s="6" t="b">
        <f>OR(ISNUMBER(FIND(" m ",Table2[[#This Row],[loc?]])),ISNUMBER(FIND(" mm ",Table2[[#This Row],[loc?]])))</f>
        <v>0</v>
      </c>
      <c r="Q3408" s="6" t="b">
        <f>AND(OR(ISNUMBER(FIND(" m ",Table2[[#This Row],[loc?]])),ISNUMBER(FIND(" mm ",Table2[[#This Row],[loc?]]))),SUBSTITUTE(SUBSTITUTE(Table2[[#This Row],[loc?]]," m ","")," mm ","")="")</f>
        <v>0</v>
      </c>
      <c r="R3408" s="36" cm="1">
        <f t="array" ref="R3408">AVERAGE(IF(Table2[[#This Row],[Min_aerobic_1]:[Min_aerobic_2]]="NA",0,Table2[[#This Row],[Min_aerobic_1]:[Min_aerobic_2]]))</f>
        <v>2.3127501204856249E-7</v>
      </c>
    </row>
    <row r="3409" spans="1:18" x14ac:dyDescent="0.35">
      <c r="A3409" s="4" t="s">
        <v>10030</v>
      </c>
      <c r="B3409" s="4" t="s">
        <v>10031</v>
      </c>
      <c r="C3409" s="4" t="s">
        <v>10032</v>
      </c>
      <c r="D3409" s="6">
        <v>1.0628566956308601E-5</v>
      </c>
      <c r="E3409" s="6">
        <v>7.9672913937423197E-6</v>
      </c>
      <c r="F3409" s="6">
        <v>1.05156758383857E-5</v>
      </c>
      <c r="G3409" s="6">
        <v>1.02659823324576E-5</v>
      </c>
      <c r="H3409" s="6">
        <v>1.5045636264750099E-5</v>
      </c>
      <c r="I3409" s="6">
        <v>1.5933227262830701E-5</v>
      </c>
      <c r="J3409" s="6">
        <v>1.45106792636728E-5</v>
      </c>
      <c r="K3409" s="6">
        <v>1.9355791234667399E-5</v>
      </c>
      <c r="L3409" s="6">
        <v>1.94311035329789E-5</v>
      </c>
      <c r="M3409" s="6">
        <v>1.8274965988623501E-5</v>
      </c>
      <c r="N3409" s="4" t="b">
        <f>_xlfn.XLOOKUP(Table2[[#This Row],[Protein]],Table3[name],Table3[subloc_assigned],"")&lt;&gt;""</f>
        <v>0</v>
      </c>
      <c r="O3409" s="6" t="str" cm="1">
        <f t="array" ref="O3409">IF(Table2[[#This Row],[modeled?]]," "&amp;_xlfn.TEXTJOIN(" ",FALSE,_xlfn._xlws.FILTER(Table3[subloc_assigned],Table3[name]=Table2[[#This Row],[Protein]],""))&amp;" ","")</f>
        <v/>
      </c>
      <c r="P3409" s="6" t="b">
        <f>OR(ISNUMBER(FIND(" m ",Table2[[#This Row],[loc?]])),ISNUMBER(FIND(" mm ",Table2[[#This Row],[loc?]])))</f>
        <v>0</v>
      </c>
      <c r="Q3409" s="6" t="b">
        <f>AND(OR(ISNUMBER(FIND(" m ",Table2[[#This Row],[loc?]])),ISNUMBER(FIND(" mm ",Table2[[#This Row],[loc?]]))),SUBSTITUTE(SUBSTITUTE(Table2[[#This Row],[loc?]]," m ","")," mm ","")="")</f>
        <v>0</v>
      </c>
      <c r="R3409" s="36" cm="1">
        <f t="array" ref="R3409">AVERAGE(IF(Table2[[#This Row],[Min_aerobic_1]:[Min_aerobic_2]]="NA",0,Table2[[#This Row],[Min_aerobic_1]:[Min_aerobic_2]]))</f>
        <v>9.297929175025461E-6</v>
      </c>
    </row>
    <row r="3410" spans="1:18" x14ac:dyDescent="0.35">
      <c r="A3410" s="4" t="s">
        <v>10033</v>
      </c>
      <c r="B3410" s="4" t="s">
        <v>10034</v>
      </c>
      <c r="C3410" s="4" t="s">
        <v>10035</v>
      </c>
      <c r="D3410" s="6">
        <v>4.0790747019115202E-6</v>
      </c>
      <c r="E3410" s="6">
        <v>3.7941078549154098E-6</v>
      </c>
      <c r="F3410" s="6">
        <v>4.7791671160282804E-6</v>
      </c>
      <c r="G3410" s="6">
        <v>5.1659001982132101E-6</v>
      </c>
      <c r="H3410" s="6">
        <v>6.1149801045776999E-6</v>
      </c>
      <c r="I3410" s="6">
        <v>5.9356291434815297E-6</v>
      </c>
      <c r="J3410" s="6">
        <v>6.4984545054229398E-6</v>
      </c>
      <c r="K3410" s="6">
        <v>8.2125893728433695E-6</v>
      </c>
      <c r="L3410" s="6">
        <v>8.5444353257321897E-6</v>
      </c>
      <c r="M3410" s="6">
        <v>8.0369777201392107E-6</v>
      </c>
      <c r="N3410" s="4" t="b">
        <f>_xlfn.XLOOKUP(Table2[[#This Row],[Protein]],Table3[name],Table3[subloc_assigned],"")&lt;&gt;""</f>
        <v>1</v>
      </c>
      <c r="O3410" s="6" t="str" cm="1">
        <f t="array" ref="O3410">IF(Table2[[#This Row],[modeled?]]," "&amp;_xlfn.TEXTJOIN(" ",FALSE,_xlfn._xlws.FILTER(Table3[subloc_assigned],Table3[name]=Table2[[#This Row],[Protein]],""))&amp;" ","")</f>
        <v xml:space="preserve"> rm </v>
      </c>
      <c r="P3410" s="6" t="b">
        <f>OR(ISNUMBER(FIND(" m ",Table2[[#This Row],[loc?]])),ISNUMBER(FIND(" mm ",Table2[[#This Row],[loc?]])))</f>
        <v>0</v>
      </c>
      <c r="Q3410" s="6" t="b">
        <f>AND(OR(ISNUMBER(FIND(" m ",Table2[[#This Row],[loc?]])),ISNUMBER(FIND(" mm ",Table2[[#This Row],[loc?]]))),SUBSTITUTE(SUBSTITUTE(Table2[[#This Row],[loc?]]," m ","")," mm ","")="")</f>
        <v>0</v>
      </c>
      <c r="R3410" s="36" cm="1">
        <f t="array" ref="R3410">AVERAGE(IF(Table2[[#This Row],[Min_aerobic_1]:[Min_aerobic_2]]="NA",0,Table2[[#This Row],[Min_aerobic_1]:[Min_aerobic_2]]))</f>
        <v>3.9365912784134652E-6</v>
      </c>
    </row>
    <row r="3411" spans="1:18" x14ac:dyDescent="0.35">
      <c r="A3411" s="4" t="s">
        <v>10036</v>
      </c>
      <c r="B3411" s="4" t="s">
        <v>10037</v>
      </c>
      <c r="C3411" s="4" t="s">
        <v>10038</v>
      </c>
      <c r="D3411" s="6">
        <v>1.59600630252333E-6</v>
      </c>
      <c r="E3411" s="6">
        <v>1.3275025964032699E-6</v>
      </c>
      <c r="F3411" s="6">
        <v>1.7161750951828801E-6</v>
      </c>
      <c r="G3411" s="6">
        <v>1.77874662642889E-6</v>
      </c>
      <c r="H3411" s="6">
        <v>1.3469718053249501E-6</v>
      </c>
      <c r="I3411" s="6">
        <v>1.5324908361649101E-6</v>
      </c>
      <c r="J3411" s="6">
        <v>1.54580879460935E-6</v>
      </c>
      <c r="K3411" s="6">
        <v>1.6375745446614201E-6</v>
      </c>
      <c r="L3411" s="6">
        <v>1.5123403521438101E-6</v>
      </c>
      <c r="M3411" s="6">
        <v>1.6625247933914999E-6</v>
      </c>
      <c r="N3411" s="4" t="b">
        <f>_xlfn.XLOOKUP(Table2[[#This Row],[Protein]],Table3[name],Table3[subloc_assigned],"")&lt;&gt;""</f>
        <v>0</v>
      </c>
      <c r="O3411" s="6" t="str" cm="1">
        <f t="array" ref="O3411">IF(Table2[[#This Row],[modeled?]]," "&amp;_xlfn.TEXTJOIN(" ",FALSE,_xlfn._xlws.FILTER(Table3[subloc_assigned],Table3[name]=Table2[[#This Row],[Protein]],""))&amp;" ","")</f>
        <v/>
      </c>
      <c r="P3411" s="6" t="b">
        <f>OR(ISNUMBER(FIND(" m ",Table2[[#This Row],[loc?]])),ISNUMBER(FIND(" mm ",Table2[[#This Row],[loc?]])))</f>
        <v>0</v>
      </c>
      <c r="Q3411" s="6" t="b">
        <f>AND(OR(ISNUMBER(FIND(" m ",Table2[[#This Row],[loc?]])),ISNUMBER(FIND(" mm ",Table2[[#This Row],[loc?]]))),SUBSTITUTE(SUBSTITUTE(Table2[[#This Row],[loc?]]," m ","")," mm ","")="")</f>
        <v>0</v>
      </c>
      <c r="R3411" s="36" cm="1">
        <f t="array" ref="R3411">AVERAGE(IF(Table2[[#This Row],[Min_aerobic_1]:[Min_aerobic_2]]="NA",0,Table2[[#This Row],[Min_aerobic_1]:[Min_aerobic_2]]))</f>
        <v>1.4617544494632999E-6</v>
      </c>
    </row>
    <row r="3412" spans="1:18" x14ac:dyDescent="0.35">
      <c r="A3412" s="4" t="s">
        <v>10039</v>
      </c>
      <c r="B3412" s="4" t="s">
        <v>10040</v>
      </c>
      <c r="C3412" s="4" t="s">
        <v>10041</v>
      </c>
      <c r="D3412" s="6">
        <v>3.6669748892313598E-5</v>
      </c>
      <c r="E3412" s="6">
        <v>2.9442458312603001E-5</v>
      </c>
      <c r="F3412" s="6">
        <v>3.3343816260113499E-5</v>
      </c>
      <c r="G3412" s="6">
        <v>2.90072102197527E-5</v>
      </c>
      <c r="H3412" s="6">
        <v>2.1417841972781699E-5</v>
      </c>
      <c r="I3412" s="6">
        <v>2.1360653209741101E-5</v>
      </c>
      <c r="J3412" s="6">
        <v>2.1103040827789799E-5</v>
      </c>
      <c r="K3412" s="6">
        <v>1.55277935875991E-5</v>
      </c>
      <c r="L3412" s="6">
        <v>1.78090547644377E-5</v>
      </c>
      <c r="M3412" s="6">
        <v>1.7707021278364601E-5</v>
      </c>
      <c r="N3412" s="4" t="b">
        <f>_xlfn.XLOOKUP(Table2[[#This Row],[Protein]],Table3[name],Table3[subloc_assigned],"")&lt;&gt;""</f>
        <v>1</v>
      </c>
      <c r="O3412" s="6" t="str" cm="1">
        <f t="array" ref="O3412">IF(Table2[[#This Row],[modeled?]]," "&amp;_xlfn.TEXTJOIN(" ",FALSE,_xlfn._xlws.FILTER(Table3[subloc_assigned],Table3[name]=Table2[[#This Row],[Protein]],""))&amp;" ","")</f>
        <v xml:space="preserve"> c </v>
      </c>
      <c r="P3412" s="6" t="b">
        <f>OR(ISNUMBER(FIND(" m ",Table2[[#This Row],[loc?]])),ISNUMBER(FIND(" mm ",Table2[[#This Row],[loc?]])))</f>
        <v>0</v>
      </c>
      <c r="Q3412" s="6" t="b">
        <f>AND(OR(ISNUMBER(FIND(" m ",Table2[[#This Row],[loc?]])),ISNUMBER(FIND(" mm ",Table2[[#This Row],[loc?]]))),SUBSTITUTE(SUBSTITUTE(Table2[[#This Row],[loc?]]," m ","")," mm ","")="")</f>
        <v>0</v>
      </c>
      <c r="R3412" s="36" cm="1">
        <f t="array" ref="R3412">AVERAGE(IF(Table2[[#This Row],[Min_aerobic_1]:[Min_aerobic_2]]="NA",0,Table2[[#This Row],[Min_aerobic_1]:[Min_aerobic_2]]))</f>
        <v>3.3056103602458301E-5</v>
      </c>
    </row>
    <row r="3413" spans="1:18" x14ac:dyDescent="0.35">
      <c r="A3413" s="4" t="s">
        <v>10042</v>
      </c>
      <c r="B3413" s="4" t="s">
        <v>10043</v>
      </c>
      <c r="C3413" s="4" t="s">
        <v>10044</v>
      </c>
      <c r="D3413" s="6">
        <v>5.6960215825626199E-7</v>
      </c>
      <c r="E3413" s="6">
        <v>5.3855585663487203E-7</v>
      </c>
      <c r="F3413" s="6">
        <v>6.3768839317542898E-7</v>
      </c>
      <c r="G3413" s="6">
        <v>6.5570953806373405E-7</v>
      </c>
      <c r="H3413" s="6">
        <v>4.4773572152087301E-7</v>
      </c>
      <c r="I3413" s="6">
        <v>4.36532039478669E-7</v>
      </c>
      <c r="J3413" s="6">
        <v>4.3517339542287303E-7</v>
      </c>
      <c r="K3413" s="6">
        <v>4.77074925719653E-7</v>
      </c>
      <c r="L3413" s="6">
        <v>5.0176015550574304E-7</v>
      </c>
      <c r="M3413" s="6">
        <v>4.66959586866687E-7</v>
      </c>
      <c r="N3413" s="4" t="b">
        <f>_xlfn.XLOOKUP(Table2[[#This Row],[Protein]],Table3[name],Table3[subloc_assigned],"")&lt;&gt;""</f>
        <v>0</v>
      </c>
      <c r="O3413" s="6" t="str" cm="1">
        <f t="array" ref="O3413">IF(Table2[[#This Row],[modeled?]]," "&amp;_xlfn.TEXTJOIN(" ",FALSE,_xlfn._xlws.FILTER(Table3[subloc_assigned],Table3[name]=Table2[[#This Row],[Protein]],""))&amp;" ","")</f>
        <v/>
      </c>
      <c r="P3413" s="6" t="b">
        <f>OR(ISNUMBER(FIND(" m ",Table2[[#This Row],[loc?]])),ISNUMBER(FIND(" mm ",Table2[[#This Row],[loc?]])))</f>
        <v>0</v>
      </c>
      <c r="Q3413" s="6" t="b">
        <f>AND(OR(ISNUMBER(FIND(" m ",Table2[[#This Row],[loc?]])),ISNUMBER(FIND(" mm ",Table2[[#This Row],[loc?]]))),SUBSTITUTE(SUBSTITUTE(Table2[[#This Row],[loc?]]," m ","")," mm ","")="")</f>
        <v>0</v>
      </c>
      <c r="R3413" s="36" cm="1">
        <f t="array" ref="R3413">AVERAGE(IF(Table2[[#This Row],[Min_aerobic_1]:[Min_aerobic_2]]="NA",0,Table2[[#This Row],[Min_aerobic_1]:[Min_aerobic_2]]))</f>
        <v>5.5407900744556696E-7</v>
      </c>
    </row>
    <row r="3414" spans="1:18" x14ac:dyDescent="0.35">
      <c r="A3414" s="4" t="s">
        <v>10045</v>
      </c>
      <c r="B3414" s="4" t="s">
        <v>10046</v>
      </c>
      <c r="C3414" s="4" t="s">
        <v>10047</v>
      </c>
      <c r="D3414" s="6">
        <v>3.5125381018880597E-5</v>
      </c>
      <c r="E3414" s="6">
        <v>2.7909077672347198E-5</v>
      </c>
      <c r="F3414" s="6">
        <v>2.9422016972971399E-5</v>
      </c>
      <c r="G3414" s="6">
        <v>2.9296046455569001E-5</v>
      </c>
      <c r="H3414" s="6">
        <v>3.9923496338934502E-5</v>
      </c>
      <c r="I3414" s="6">
        <v>3.8904127303259899E-5</v>
      </c>
      <c r="J3414" s="6">
        <v>4.1592543520188997E-5</v>
      </c>
      <c r="K3414" s="6">
        <v>4.02946321218513E-5</v>
      </c>
      <c r="L3414" s="6">
        <v>4.4565405071481299E-5</v>
      </c>
      <c r="M3414" s="6">
        <v>4.2534878053612698E-5</v>
      </c>
      <c r="N3414" s="4" t="b">
        <f>_xlfn.XLOOKUP(Table2[[#This Row],[Protein]],Table3[name],Table3[subloc_assigned],"")&lt;&gt;""</f>
        <v>0</v>
      </c>
      <c r="O3414" s="6" t="str" cm="1">
        <f t="array" ref="O3414">IF(Table2[[#This Row],[modeled?]]," "&amp;_xlfn.TEXTJOIN(" ",FALSE,_xlfn._xlws.FILTER(Table3[subloc_assigned],Table3[name]=Table2[[#This Row],[Protein]],""))&amp;" ","")</f>
        <v/>
      </c>
      <c r="P3414" s="6" t="b">
        <f>OR(ISNUMBER(FIND(" m ",Table2[[#This Row],[loc?]])),ISNUMBER(FIND(" mm ",Table2[[#This Row],[loc?]])))</f>
        <v>0</v>
      </c>
      <c r="Q3414" s="6" t="b">
        <f>AND(OR(ISNUMBER(FIND(" m ",Table2[[#This Row],[loc?]])),ISNUMBER(FIND(" mm ",Table2[[#This Row],[loc?]]))),SUBSTITUTE(SUBSTITUTE(Table2[[#This Row],[loc?]]," m ","")," mm ","")="")</f>
        <v>0</v>
      </c>
      <c r="R3414" s="36" cm="1">
        <f t="array" ref="R3414">AVERAGE(IF(Table2[[#This Row],[Min_aerobic_1]:[Min_aerobic_2]]="NA",0,Table2[[#This Row],[Min_aerobic_1]:[Min_aerobic_2]]))</f>
        <v>3.1517229345613901E-5</v>
      </c>
    </row>
    <row r="3415" spans="1:18" x14ac:dyDescent="0.35">
      <c r="A3415" s="4" t="s">
        <v>10048</v>
      </c>
      <c r="B3415" s="4" t="s">
        <v>10049</v>
      </c>
      <c r="C3415" s="4" t="s">
        <v>10050</v>
      </c>
      <c r="D3415" s="6">
        <v>7.8940744219671098E-6</v>
      </c>
      <c r="E3415" s="6">
        <v>7.36403849194026E-6</v>
      </c>
      <c r="F3415" s="6">
        <v>8.7529888916882595E-6</v>
      </c>
      <c r="G3415" s="6">
        <v>8.6741719793869407E-6</v>
      </c>
      <c r="H3415" s="6">
        <v>8.6003597779965003E-6</v>
      </c>
      <c r="I3415" s="6">
        <v>7.4995136335875501E-6</v>
      </c>
      <c r="J3415" s="6">
        <v>9.0612032423010205E-6</v>
      </c>
      <c r="K3415" s="6">
        <v>7.3786049575628602E-6</v>
      </c>
      <c r="L3415" s="6">
        <v>8.6918942277001905E-6</v>
      </c>
      <c r="M3415" s="6">
        <v>7.3914259874616698E-6</v>
      </c>
      <c r="N3415" s="4" t="b">
        <f>_xlfn.XLOOKUP(Table2[[#This Row],[Protein]],Table3[name],Table3[subloc_assigned],"")&lt;&gt;""</f>
        <v>0</v>
      </c>
      <c r="O3415" s="6" t="str" cm="1">
        <f t="array" ref="O3415">IF(Table2[[#This Row],[modeled?]]," "&amp;_xlfn.TEXTJOIN(" ",FALSE,_xlfn._xlws.FILTER(Table3[subloc_assigned],Table3[name]=Table2[[#This Row],[Protein]],""))&amp;" ","")</f>
        <v/>
      </c>
      <c r="P3415" s="6" t="b">
        <f>OR(ISNUMBER(FIND(" m ",Table2[[#This Row],[loc?]])),ISNUMBER(FIND(" mm ",Table2[[#This Row],[loc?]])))</f>
        <v>0</v>
      </c>
      <c r="Q3415" s="6" t="b">
        <f>AND(OR(ISNUMBER(FIND(" m ",Table2[[#This Row],[loc?]])),ISNUMBER(FIND(" mm ",Table2[[#This Row],[loc?]]))),SUBSTITUTE(SUBSTITUTE(Table2[[#This Row],[loc?]]," m ","")," mm ","")="")</f>
        <v>0</v>
      </c>
      <c r="R3415" s="36" cm="1">
        <f t="array" ref="R3415">AVERAGE(IF(Table2[[#This Row],[Min_aerobic_1]:[Min_aerobic_2]]="NA",0,Table2[[#This Row],[Min_aerobic_1]:[Min_aerobic_2]]))</f>
        <v>7.6290564569536845E-6</v>
      </c>
    </row>
    <row r="3416" spans="1:18" x14ac:dyDescent="0.35">
      <c r="A3416" s="4" t="s">
        <v>10051</v>
      </c>
      <c r="B3416" s="4" t="s">
        <v>10052</v>
      </c>
      <c r="C3416" s="4" t="s">
        <v>10053</v>
      </c>
      <c r="D3416" s="4" t="s">
        <v>19</v>
      </c>
      <c r="E3416" s="4" t="s">
        <v>19</v>
      </c>
      <c r="F3416" s="4" t="s">
        <v>19</v>
      </c>
      <c r="G3416" s="4" t="s">
        <v>19</v>
      </c>
      <c r="H3416" s="4">
        <v>1.7235617456508599E-4</v>
      </c>
      <c r="I3416" s="4">
        <v>1.76928010563576E-4</v>
      </c>
      <c r="J3416" s="4">
        <v>1.75254511645139E-4</v>
      </c>
      <c r="K3416" s="4">
        <v>1.82735960797117E-4</v>
      </c>
      <c r="L3416" s="4">
        <v>1.85167397451139E-4</v>
      </c>
      <c r="M3416" s="4">
        <v>1.8146559110492901E-4</v>
      </c>
      <c r="N3416" s="4" t="b">
        <f>_xlfn.XLOOKUP(Table2[[#This Row],[Protein]],Table3[name],Table3[subloc_assigned],"")&lt;&gt;""</f>
        <v>1</v>
      </c>
      <c r="O3416" s="6" t="str" cm="1">
        <f t="array" ref="O3416">IF(Table2[[#This Row],[modeled?]]," "&amp;_xlfn.TEXTJOIN(" ",FALSE,_xlfn._xlws.FILTER(Table3[subloc_assigned],Table3[name]=Table2[[#This Row],[Protein]],""))&amp;" ","")</f>
        <v xml:space="preserve"> c </v>
      </c>
      <c r="P3416" s="6" t="b">
        <f>OR(ISNUMBER(FIND(" m ",Table2[[#This Row],[loc?]])),ISNUMBER(FIND(" mm ",Table2[[#This Row],[loc?]])))</f>
        <v>0</v>
      </c>
      <c r="Q3416" s="6" t="b">
        <f>AND(OR(ISNUMBER(FIND(" m ",Table2[[#This Row],[loc?]])),ISNUMBER(FIND(" mm ",Table2[[#This Row],[loc?]]))),SUBSTITUTE(SUBSTITUTE(Table2[[#This Row],[loc?]]," m ","")," mm ","")="")</f>
        <v>0</v>
      </c>
      <c r="R3416" s="36" cm="1">
        <f t="array" ref="R3416">AVERAGE(IF(Table2[[#This Row],[Min_aerobic_1]:[Min_aerobic_2]]="NA",0,Table2[[#This Row],[Min_aerobic_1]:[Min_aerobic_2]]))</f>
        <v>0</v>
      </c>
    </row>
    <row r="3417" spans="1:18" x14ac:dyDescent="0.35">
      <c r="A3417" s="4" t="s">
        <v>10054</v>
      </c>
      <c r="B3417" s="4" t="s">
        <v>10055</v>
      </c>
      <c r="C3417" s="4" t="s">
        <v>10056</v>
      </c>
      <c r="D3417" s="6">
        <v>9.4325548771979399E-5</v>
      </c>
      <c r="E3417" s="6">
        <v>8.3953288883452804E-5</v>
      </c>
      <c r="F3417" s="6">
        <v>9.3216014285159396E-5</v>
      </c>
      <c r="G3417" s="6">
        <v>9.8065572065741393E-5</v>
      </c>
      <c r="H3417" s="4">
        <v>1.9375003622151799E-4</v>
      </c>
      <c r="I3417" s="4">
        <v>2.02757114883675E-4</v>
      </c>
      <c r="J3417" s="4">
        <v>2.18211449925748E-4</v>
      </c>
      <c r="K3417" s="4">
        <v>2.7191491032726198E-4</v>
      </c>
      <c r="L3417" s="4">
        <v>2.54910255652435E-4</v>
      </c>
      <c r="M3417" s="4">
        <v>2.9486395557574399E-4</v>
      </c>
      <c r="N3417" s="4" t="b">
        <f>_xlfn.XLOOKUP(Table2[[#This Row],[Protein]],Table3[name],Table3[subloc_assigned],"")&lt;&gt;""</f>
        <v>0</v>
      </c>
      <c r="O3417" s="6" t="str" cm="1">
        <f t="array" ref="O3417">IF(Table2[[#This Row],[modeled?]]," "&amp;_xlfn.TEXTJOIN(" ",FALSE,_xlfn._xlws.FILTER(Table3[subloc_assigned],Table3[name]=Table2[[#This Row],[Protein]],""))&amp;" ","")</f>
        <v/>
      </c>
      <c r="P3417" s="6" t="b">
        <f>OR(ISNUMBER(FIND(" m ",Table2[[#This Row],[loc?]])),ISNUMBER(FIND(" mm ",Table2[[#This Row],[loc?]])))</f>
        <v>0</v>
      </c>
      <c r="Q3417" s="6" t="b">
        <f>AND(OR(ISNUMBER(FIND(" m ",Table2[[#This Row],[loc?]])),ISNUMBER(FIND(" mm ",Table2[[#This Row],[loc?]]))),SUBSTITUTE(SUBSTITUTE(Table2[[#This Row],[loc?]]," m ","")," mm ","")="")</f>
        <v>0</v>
      </c>
      <c r="R3417" s="36" cm="1">
        <f t="array" ref="R3417">AVERAGE(IF(Table2[[#This Row],[Min_aerobic_1]:[Min_aerobic_2]]="NA",0,Table2[[#This Row],[Min_aerobic_1]:[Min_aerobic_2]]))</f>
        <v>8.9139418827716095E-5</v>
      </c>
    </row>
    <row r="3418" spans="1:18" x14ac:dyDescent="0.35">
      <c r="A3418" s="4" t="s">
        <v>10057</v>
      </c>
      <c r="B3418" s="4" t="s">
        <v>10058</v>
      </c>
      <c r="C3418" s="4" t="s">
        <v>10059</v>
      </c>
      <c r="D3418" s="6">
        <v>2.45919380840393E-5</v>
      </c>
      <c r="E3418" s="6">
        <v>2.51139664498607E-5</v>
      </c>
      <c r="F3418" s="6">
        <v>3.1905417173903299E-5</v>
      </c>
      <c r="G3418" s="6">
        <v>3.2706023123423398E-5</v>
      </c>
      <c r="H3418" s="6">
        <v>1.41862263498144E-5</v>
      </c>
      <c r="I3418" s="6">
        <v>1.47621572824261E-5</v>
      </c>
      <c r="J3418" s="6">
        <v>1.4414560202106999E-5</v>
      </c>
      <c r="K3418" s="6">
        <v>1.92075821296498E-5</v>
      </c>
      <c r="L3418" s="6">
        <v>1.9734533711543599E-5</v>
      </c>
      <c r="M3418" s="6">
        <v>2.0124121435547601E-5</v>
      </c>
      <c r="N3418" s="4" t="b">
        <f>_xlfn.XLOOKUP(Table2[[#This Row],[Protein]],Table3[name],Table3[subloc_assigned],"")&lt;&gt;""</f>
        <v>0</v>
      </c>
      <c r="O3418" s="6" t="str" cm="1">
        <f t="array" ref="O3418">IF(Table2[[#This Row],[modeled?]]," "&amp;_xlfn.TEXTJOIN(" ",FALSE,_xlfn._xlws.FILTER(Table3[subloc_assigned],Table3[name]=Table2[[#This Row],[Protein]],""))&amp;" ","")</f>
        <v/>
      </c>
      <c r="P3418" s="6" t="b">
        <f>OR(ISNUMBER(FIND(" m ",Table2[[#This Row],[loc?]])),ISNUMBER(FIND(" mm ",Table2[[#This Row],[loc?]])))</f>
        <v>0</v>
      </c>
      <c r="Q3418" s="6" t="b">
        <f>AND(OR(ISNUMBER(FIND(" m ",Table2[[#This Row],[loc?]])),ISNUMBER(FIND(" mm ",Table2[[#This Row],[loc?]]))),SUBSTITUTE(SUBSTITUTE(Table2[[#This Row],[loc?]]," m ","")," mm ","")="")</f>
        <v>0</v>
      </c>
      <c r="R3418" s="36" cm="1">
        <f t="array" ref="R3418">AVERAGE(IF(Table2[[#This Row],[Min_aerobic_1]:[Min_aerobic_2]]="NA",0,Table2[[#This Row],[Min_aerobic_1]:[Min_aerobic_2]]))</f>
        <v>2.4852952266949998E-5</v>
      </c>
    </row>
    <row r="3419" spans="1:18" x14ac:dyDescent="0.35">
      <c r="A3419" s="4" t="s">
        <v>10060</v>
      </c>
      <c r="B3419" s="4" t="s">
        <v>10061</v>
      </c>
      <c r="C3419" s="4" t="s">
        <v>10062</v>
      </c>
      <c r="D3419" s="6">
        <v>1.8638761364184101E-5</v>
      </c>
      <c r="E3419" s="6">
        <v>1.2157284889038599E-5</v>
      </c>
      <c r="F3419" s="6">
        <v>1.20012971317803E-5</v>
      </c>
      <c r="G3419" s="6">
        <v>1.28850764730382E-5</v>
      </c>
      <c r="H3419" s="6">
        <v>1.5749338584954999E-5</v>
      </c>
      <c r="I3419" s="6">
        <v>1.68792376031102E-5</v>
      </c>
      <c r="J3419" s="6">
        <v>1.6160333337458399E-5</v>
      </c>
      <c r="K3419" s="6">
        <v>1.87098414721408E-5</v>
      </c>
      <c r="L3419" s="6">
        <v>1.9603768889697098E-5</v>
      </c>
      <c r="M3419" s="6">
        <v>1.8272967350210501E-5</v>
      </c>
      <c r="N3419" s="4" t="b">
        <f>_xlfn.XLOOKUP(Table2[[#This Row],[Protein]],Table3[name],Table3[subloc_assigned],"")&lt;&gt;""</f>
        <v>1</v>
      </c>
      <c r="O3419" s="6" t="str" cm="1">
        <f t="array" ref="O3419">IF(Table2[[#This Row],[modeled?]]," "&amp;_xlfn.TEXTJOIN(" ",FALSE,_xlfn._xlws.FILTER(Table3[subloc_assigned],Table3[name]=Table2[[#This Row],[Protein]],""))&amp;" ","")</f>
        <v xml:space="preserve"> c </v>
      </c>
      <c r="P3419" s="6" t="b">
        <f>OR(ISNUMBER(FIND(" m ",Table2[[#This Row],[loc?]])),ISNUMBER(FIND(" mm ",Table2[[#This Row],[loc?]])))</f>
        <v>0</v>
      </c>
      <c r="Q3419" s="6" t="b">
        <f>AND(OR(ISNUMBER(FIND(" m ",Table2[[#This Row],[loc?]])),ISNUMBER(FIND(" mm ",Table2[[#This Row],[loc?]]))),SUBSTITUTE(SUBSTITUTE(Table2[[#This Row],[loc?]]," m ","")," mm ","")="")</f>
        <v>0</v>
      </c>
      <c r="R3419" s="36" cm="1">
        <f t="array" ref="R3419">AVERAGE(IF(Table2[[#This Row],[Min_aerobic_1]:[Min_aerobic_2]]="NA",0,Table2[[#This Row],[Min_aerobic_1]:[Min_aerobic_2]]))</f>
        <v>1.5398023126611351E-5</v>
      </c>
    </row>
    <row r="3420" spans="1:18" x14ac:dyDescent="0.35">
      <c r="A3420" s="4" t="s">
        <v>10063</v>
      </c>
      <c r="B3420" s="4" t="s">
        <v>10064</v>
      </c>
      <c r="C3420" s="4" t="s">
        <v>10065</v>
      </c>
      <c r="D3420" s="6">
        <v>4.7401674367919097E-6</v>
      </c>
      <c r="E3420" s="6">
        <v>4.8373206480195899E-6</v>
      </c>
      <c r="F3420" s="6">
        <v>4.7680531481344504E-6</v>
      </c>
      <c r="G3420" s="6">
        <v>4.9326623987415803E-6</v>
      </c>
      <c r="H3420" s="4" t="s">
        <v>19</v>
      </c>
      <c r="I3420" s="4" t="s">
        <v>19</v>
      </c>
      <c r="J3420" s="4" t="s">
        <v>19</v>
      </c>
      <c r="K3420" s="4" t="s">
        <v>19</v>
      </c>
      <c r="L3420" s="4" t="s">
        <v>19</v>
      </c>
      <c r="M3420" s="4" t="s">
        <v>19</v>
      </c>
      <c r="N3420" s="4" t="b">
        <f>_xlfn.XLOOKUP(Table2[[#This Row],[Protein]],Table3[name],Table3[subloc_assigned],"")&lt;&gt;""</f>
        <v>0</v>
      </c>
      <c r="O3420" s="6" t="str" cm="1">
        <f t="array" ref="O3420">IF(Table2[[#This Row],[modeled?]]," "&amp;_xlfn.TEXTJOIN(" ",FALSE,_xlfn._xlws.FILTER(Table3[subloc_assigned],Table3[name]=Table2[[#This Row],[Protein]],""))&amp;" ","")</f>
        <v/>
      </c>
      <c r="P3420" s="6" t="b">
        <f>OR(ISNUMBER(FIND(" m ",Table2[[#This Row],[loc?]])),ISNUMBER(FIND(" mm ",Table2[[#This Row],[loc?]])))</f>
        <v>0</v>
      </c>
      <c r="Q3420" s="6" t="b">
        <f>AND(OR(ISNUMBER(FIND(" m ",Table2[[#This Row],[loc?]])),ISNUMBER(FIND(" mm ",Table2[[#This Row],[loc?]]))),SUBSTITUTE(SUBSTITUTE(Table2[[#This Row],[loc?]]," m ","")," mm ","")="")</f>
        <v>0</v>
      </c>
      <c r="R3420" s="36" cm="1">
        <f t="array" ref="R3420">AVERAGE(IF(Table2[[#This Row],[Min_aerobic_1]:[Min_aerobic_2]]="NA",0,Table2[[#This Row],[Min_aerobic_1]:[Min_aerobic_2]]))</f>
        <v>4.7887440424057498E-6</v>
      </c>
    </row>
    <row r="3421" spans="1:18" x14ac:dyDescent="0.35">
      <c r="A3421" s="4" t="s">
        <v>10066</v>
      </c>
      <c r="B3421" s="4" t="s">
        <v>10067</v>
      </c>
      <c r="C3421" s="4" t="s">
        <v>10068</v>
      </c>
      <c r="D3421" s="6">
        <v>5.4971469777086302E-6</v>
      </c>
      <c r="E3421" s="6">
        <v>4.6491141439069303E-6</v>
      </c>
      <c r="F3421" s="6">
        <v>5.75390322434779E-6</v>
      </c>
      <c r="G3421" s="6">
        <v>5.8974665474289601E-6</v>
      </c>
      <c r="H3421" s="6">
        <v>1.4246462635640099E-6</v>
      </c>
      <c r="I3421" s="6">
        <v>1.31089821450207E-6</v>
      </c>
      <c r="J3421" s="6">
        <v>1.5755673676057801E-6</v>
      </c>
      <c r="K3421" s="6">
        <v>1.5179308441873101E-6</v>
      </c>
      <c r="L3421" s="6">
        <v>1.6765527214198199E-6</v>
      </c>
      <c r="M3421" s="6">
        <v>1.65630143503835E-6</v>
      </c>
      <c r="N3421" s="4" t="b">
        <f>_xlfn.XLOOKUP(Table2[[#This Row],[Protein]],Table3[name],Table3[subloc_assigned],"")&lt;&gt;""</f>
        <v>0</v>
      </c>
      <c r="O3421" s="6" t="str" cm="1">
        <f t="array" ref="O3421">IF(Table2[[#This Row],[modeled?]]," "&amp;_xlfn.TEXTJOIN(" ",FALSE,_xlfn._xlws.FILTER(Table3[subloc_assigned],Table3[name]=Table2[[#This Row],[Protein]],""))&amp;" ","")</f>
        <v/>
      </c>
      <c r="P3421" s="6" t="b">
        <f>OR(ISNUMBER(FIND(" m ",Table2[[#This Row],[loc?]])),ISNUMBER(FIND(" mm ",Table2[[#This Row],[loc?]])))</f>
        <v>0</v>
      </c>
      <c r="Q3421" s="6" t="b">
        <f>AND(OR(ISNUMBER(FIND(" m ",Table2[[#This Row],[loc?]])),ISNUMBER(FIND(" mm ",Table2[[#This Row],[loc?]]))),SUBSTITUTE(SUBSTITUTE(Table2[[#This Row],[loc?]]," m ","")," mm ","")="")</f>
        <v>0</v>
      </c>
      <c r="R3421" s="36" cm="1">
        <f t="array" ref="R3421">AVERAGE(IF(Table2[[#This Row],[Min_aerobic_1]:[Min_aerobic_2]]="NA",0,Table2[[#This Row],[Min_aerobic_1]:[Min_aerobic_2]]))</f>
        <v>5.0731305608077802E-6</v>
      </c>
    </row>
    <row r="3422" spans="1:18" x14ac:dyDescent="0.35">
      <c r="A3422" s="4" t="s">
        <v>10069</v>
      </c>
      <c r="B3422" s="4" t="s">
        <v>10070</v>
      </c>
      <c r="C3422" s="4" t="s">
        <v>10071</v>
      </c>
      <c r="D3422" s="6">
        <v>1.4485931259477099E-5</v>
      </c>
      <c r="E3422" s="6">
        <v>1.1509790658285599E-5</v>
      </c>
      <c r="F3422" s="6">
        <v>1.6003266591793199E-5</v>
      </c>
      <c r="G3422" s="6">
        <v>1.5649459139613301E-5</v>
      </c>
      <c r="H3422" s="6">
        <v>9.1422852376483692E-6</v>
      </c>
      <c r="I3422" s="6">
        <v>9.0171434720037902E-6</v>
      </c>
      <c r="J3422" s="6">
        <v>1.0116774795787999E-5</v>
      </c>
      <c r="K3422" s="6">
        <v>1.12943385413001E-5</v>
      </c>
      <c r="L3422" s="6">
        <v>1.1970559263629299E-5</v>
      </c>
      <c r="M3422" s="6">
        <v>1.16570657242413E-5</v>
      </c>
      <c r="N3422" s="4" t="b">
        <f>_xlfn.XLOOKUP(Table2[[#This Row],[Protein]],Table3[name],Table3[subloc_assigned],"")&lt;&gt;""</f>
        <v>0</v>
      </c>
      <c r="O3422" s="6" t="str" cm="1">
        <f t="array" ref="O3422">IF(Table2[[#This Row],[modeled?]]," "&amp;_xlfn.TEXTJOIN(" ",FALSE,_xlfn._xlws.FILTER(Table3[subloc_assigned],Table3[name]=Table2[[#This Row],[Protein]],""))&amp;" ","")</f>
        <v/>
      </c>
      <c r="P3422" s="6" t="b">
        <f>OR(ISNUMBER(FIND(" m ",Table2[[#This Row],[loc?]])),ISNUMBER(FIND(" mm ",Table2[[#This Row],[loc?]])))</f>
        <v>0</v>
      </c>
      <c r="Q3422" s="6" t="b">
        <f>AND(OR(ISNUMBER(FIND(" m ",Table2[[#This Row],[loc?]])),ISNUMBER(FIND(" mm ",Table2[[#This Row],[loc?]]))),SUBSTITUTE(SUBSTITUTE(Table2[[#This Row],[loc?]]," m ","")," mm ","")="")</f>
        <v>0</v>
      </c>
      <c r="R3422" s="36" cm="1">
        <f t="array" ref="R3422">AVERAGE(IF(Table2[[#This Row],[Min_aerobic_1]:[Min_aerobic_2]]="NA",0,Table2[[#This Row],[Min_aerobic_1]:[Min_aerobic_2]]))</f>
        <v>1.2997860958881349E-5</v>
      </c>
    </row>
    <row r="3423" spans="1:18" x14ac:dyDescent="0.35">
      <c r="A3423" s="4" t="s">
        <v>10072</v>
      </c>
      <c r="B3423" s="4" t="s">
        <v>10073</v>
      </c>
      <c r="C3423" s="4" t="s">
        <v>10074</v>
      </c>
      <c r="D3423" s="6">
        <v>1.4430790919520101E-5</v>
      </c>
      <c r="E3423" s="6">
        <v>1.2030774699917399E-5</v>
      </c>
      <c r="F3423" s="6">
        <v>1.4288420952129101E-5</v>
      </c>
      <c r="G3423" s="6">
        <v>1.28711532493443E-5</v>
      </c>
      <c r="H3423" s="6">
        <v>2.4250907852028799E-5</v>
      </c>
      <c r="I3423" s="6">
        <v>2.52661288307526E-5</v>
      </c>
      <c r="J3423" s="6">
        <v>2.4952693963752902E-5</v>
      </c>
      <c r="K3423" s="6">
        <v>2.4352909215691099E-5</v>
      </c>
      <c r="L3423" s="6">
        <v>2.59364936789233E-5</v>
      </c>
      <c r="M3423" s="6">
        <v>2.6657610831585199E-5</v>
      </c>
      <c r="N3423" s="4" t="b">
        <f>_xlfn.XLOOKUP(Table2[[#This Row],[Protein]],Table3[name],Table3[subloc_assigned],"")&lt;&gt;""</f>
        <v>0</v>
      </c>
      <c r="O3423" s="6" t="str" cm="1">
        <f t="array" ref="O3423">IF(Table2[[#This Row],[modeled?]]," "&amp;_xlfn.TEXTJOIN(" ",FALSE,_xlfn._xlws.FILTER(Table3[subloc_assigned],Table3[name]=Table2[[#This Row],[Protein]],""))&amp;" ","")</f>
        <v/>
      </c>
      <c r="P3423" s="6" t="b">
        <f>OR(ISNUMBER(FIND(" m ",Table2[[#This Row],[loc?]])),ISNUMBER(FIND(" mm ",Table2[[#This Row],[loc?]])))</f>
        <v>0</v>
      </c>
      <c r="Q3423" s="6" t="b">
        <f>AND(OR(ISNUMBER(FIND(" m ",Table2[[#This Row],[loc?]])),ISNUMBER(FIND(" mm ",Table2[[#This Row],[loc?]]))),SUBSTITUTE(SUBSTITUTE(Table2[[#This Row],[loc?]]," m ","")," mm ","")="")</f>
        <v>0</v>
      </c>
      <c r="R3423" s="36" cm="1">
        <f t="array" ref="R3423">AVERAGE(IF(Table2[[#This Row],[Min_aerobic_1]:[Min_aerobic_2]]="NA",0,Table2[[#This Row],[Min_aerobic_1]:[Min_aerobic_2]]))</f>
        <v>1.323078280971875E-5</v>
      </c>
    </row>
    <row r="3424" spans="1:18" x14ac:dyDescent="0.35">
      <c r="A3424" s="4" t="s">
        <v>10075</v>
      </c>
      <c r="B3424" s="4" t="s">
        <v>10076</v>
      </c>
      <c r="C3424" s="4" t="s">
        <v>10077</v>
      </c>
      <c r="D3424" s="6">
        <v>1.12356571501689E-5</v>
      </c>
      <c r="E3424" s="6">
        <v>1.0150934790810899E-5</v>
      </c>
      <c r="F3424" s="6">
        <v>1.23398611077792E-5</v>
      </c>
      <c r="G3424" s="6">
        <v>1.2417684279814599E-5</v>
      </c>
      <c r="H3424" s="6">
        <v>1.19127740322936E-5</v>
      </c>
      <c r="I3424" s="6">
        <v>1.21539910758891E-5</v>
      </c>
      <c r="J3424" s="6">
        <v>1.22428091188095E-5</v>
      </c>
      <c r="K3424" s="6">
        <v>1.50847339195692E-5</v>
      </c>
      <c r="L3424" s="6">
        <v>1.5341396725583399E-5</v>
      </c>
      <c r="M3424" s="6">
        <v>1.51703131880554E-5</v>
      </c>
      <c r="N3424" s="4" t="b">
        <f>_xlfn.XLOOKUP(Table2[[#This Row],[Protein]],Table3[name],Table3[subloc_assigned],"")&lt;&gt;""</f>
        <v>0</v>
      </c>
      <c r="O3424" s="6" t="str" cm="1">
        <f t="array" ref="O3424">IF(Table2[[#This Row],[modeled?]]," "&amp;_xlfn.TEXTJOIN(" ",FALSE,_xlfn._xlws.FILTER(Table3[subloc_assigned],Table3[name]=Table2[[#This Row],[Protein]],""))&amp;" ","")</f>
        <v/>
      </c>
      <c r="P3424" s="6" t="b">
        <f>OR(ISNUMBER(FIND(" m ",Table2[[#This Row],[loc?]])),ISNUMBER(FIND(" mm ",Table2[[#This Row],[loc?]])))</f>
        <v>0</v>
      </c>
      <c r="Q3424" s="6" t="b">
        <f>AND(OR(ISNUMBER(FIND(" m ",Table2[[#This Row],[loc?]])),ISNUMBER(FIND(" mm ",Table2[[#This Row],[loc?]]))),SUBSTITUTE(SUBSTITUTE(Table2[[#This Row],[loc?]]," m ","")," mm ","")="")</f>
        <v>0</v>
      </c>
      <c r="R3424" s="36" cm="1">
        <f t="array" ref="R3424">AVERAGE(IF(Table2[[#This Row],[Min_aerobic_1]:[Min_aerobic_2]]="NA",0,Table2[[#This Row],[Min_aerobic_1]:[Min_aerobic_2]]))</f>
        <v>1.0693295970489899E-5</v>
      </c>
    </row>
    <row r="3425" spans="1:18" x14ac:dyDescent="0.35">
      <c r="A3425" s="4" t="s">
        <v>10078</v>
      </c>
      <c r="B3425" s="4" t="s">
        <v>10079</v>
      </c>
      <c r="C3425" s="4" t="s">
        <v>10080</v>
      </c>
      <c r="D3425" s="6">
        <v>1.1650970193917701E-5</v>
      </c>
      <c r="E3425" s="6">
        <v>1.01826611628849E-5</v>
      </c>
      <c r="F3425" s="6">
        <v>1.3291990317127901E-5</v>
      </c>
      <c r="G3425" s="6">
        <v>1.42983022043319E-5</v>
      </c>
      <c r="H3425" s="6">
        <v>2.8770460446851301E-6</v>
      </c>
      <c r="I3425" s="6">
        <v>2.9444379162592899E-6</v>
      </c>
      <c r="J3425" s="6">
        <v>3.5120113000286101E-6</v>
      </c>
      <c r="K3425" s="6">
        <v>3.51754322479307E-6</v>
      </c>
      <c r="L3425" s="6">
        <v>4.1451254662460404E-6</v>
      </c>
      <c r="M3425" s="6">
        <v>4.3489494574249896E-6</v>
      </c>
      <c r="N3425" s="4" t="b">
        <f>_xlfn.XLOOKUP(Table2[[#This Row],[Protein]],Table3[name],Table3[subloc_assigned],"")&lt;&gt;""</f>
        <v>0</v>
      </c>
      <c r="O3425" s="6" t="str" cm="1">
        <f t="array" ref="O3425">IF(Table2[[#This Row],[modeled?]]," "&amp;_xlfn.TEXTJOIN(" ",FALSE,_xlfn._xlws.FILTER(Table3[subloc_assigned],Table3[name]=Table2[[#This Row],[Protein]],""))&amp;" ","")</f>
        <v/>
      </c>
      <c r="P3425" s="6" t="b">
        <f>OR(ISNUMBER(FIND(" m ",Table2[[#This Row],[loc?]])),ISNUMBER(FIND(" mm ",Table2[[#This Row],[loc?]])))</f>
        <v>0</v>
      </c>
      <c r="Q3425" s="6" t="b">
        <f>AND(OR(ISNUMBER(FIND(" m ",Table2[[#This Row],[loc?]])),ISNUMBER(FIND(" mm ",Table2[[#This Row],[loc?]]))),SUBSTITUTE(SUBSTITUTE(Table2[[#This Row],[loc?]]," m ","")," mm ","")="")</f>
        <v>0</v>
      </c>
      <c r="R3425" s="36" cm="1">
        <f t="array" ref="R3425">AVERAGE(IF(Table2[[#This Row],[Min_aerobic_1]:[Min_aerobic_2]]="NA",0,Table2[[#This Row],[Min_aerobic_1]:[Min_aerobic_2]]))</f>
        <v>1.0916815678401299E-5</v>
      </c>
    </row>
    <row r="3426" spans="1:18" x14ac:dyDescent="0.35">
      <c r="A3426" s="4" t="s">
        <v>10081</v>
      </c>
      <c r="B3426" s="4" t="s">
        <v>10082</v>
      </c>
      <c r="C3426" s="4" t="s">
        <v>10083</v>
      </c>
      <c r="D3426" s="6">
        <v>1.8710918438533101E-5</v>
      </c>
      <c r="E3426" s="6">
        <v>1.9184894428022499E-5</v>
      </c>
      <c r="F3426" s="6">
        <v>1.9859392396248799E-5</v>
      </c>
      <c r="G3426" s="6">
        <v>2.1771102799133001E-5</v>
      </c>
      <c r="H3426" s="6">
        <v>1.38776084056098E-5</v>
      </c>
      <c r="I3426" s="6">
        <v>1.3994277426705999E-5</v>
      </c>
      <c r="J3426" s="6">
        <v>1.46404645011151E-5</v>
      </c>
      <c r="K3426" s="6">
        <v>1.5264274184163998E-5</v>
      </c>
      <c r="L3426" s="6">
        <v>1.5726162968303401E-5</v>
      </c>
      <c r="M3426" s="6">
        <v>1.50376337798984E-5</v>
      </c>
      <c r="N3426" s="4" t="b">
        <f>_xlfn.XLOOKUP(Table2[[#This Row],[Protein]],Table3[name],Table3[subloc_assigned],"")&lt;&gt;""</f>
        <v>0</v>
      </c>
      <c r="O3426" s="6" t="str" cm="1">
        <f t="array" ref="O3426">IF(Table2[[#This Row],[modeled?]]," "&amp;_xlfn.TEXTJOIN(" ",FALSE,_xlfn._xlws.FILTER(Table3[subloc_assigned],Table3[name]=Table2[[#This Row],[Protein]],""))&amp;" ","")</f>
        <v/>
      </c>
      <c r="P3426" s="6" t="b">
        <f>OR(ISNUMBER(FIND(" m ",Table2[[#This Row],[loc?]])),ISNUMBER(FIND(" mm ",Table2[[#This Row],[loc?]])))</f>
        <v>0</v>
      </c>
      <c r="Q3426" s="6" t="b">
        <f>AND(OR(ISNUMBER(FIND(" m ",Table2[[#This Row],[loc?]])),ISNUMBER(FIND(" mm ",Table2[[#This Row],[loc?]]))),SUBSTITUTE(SUBSTITUTE(Table2[[#This Row],[loc?]]," m ","")," mm ","")="")</f>
        <v>0</v>
      </c>
      <c r="R3426" s="36" cm="1">
        <f t="array" ref="R3426">AVERAGE(IF(Table2[[#This Row],[Min_aerobic_1]:[Min_aerobic_2]]="NA",0,Table2[[#This Row],[Min_aerobic_1]:[Min_aerobic_2]]))</f>
        <v>1.8947906433277802E-5</v>
      </c>
    </row>
    <row r="3427" spans="1:18" x14ac:dyDescent="0.35">
      <c r="A3427" s="4" t="s">
        <v>10084</v>
      </c>
      <c r="B3427" s="4" t="s">
        <v>10085</v>
      </c>
      <c r="C3427" s="4" t="s">
        <v>10086</v>
      </c>
      <c r="D3427" s="6">
        <v>4.1824497773022201E-6</v>
      </c>
      <c r="E3427" s="6">
        <v>3.46957960683046E-6</v>
      </c>
      <c r="F3427" s="6">
        <v>4.4769565043308098E-6</v>
      </c>
      <c r="G3427" s="6">
        <v>4.5723448407737403E-6</v>
      </c>
      <c r="H3427" s="6">
        <v>4.8737626953145098E-6</v>
      </c>
      <c r="I3427" s="6">
        <v>4.8169302346310402E-6</v>
      </c>
      <c r="J3427" s="6">
        <v>5.2195270913741504E-6</v>
      </c>
      <c r="K3427" s="6">
        <v>5.5598756724324999E-6</v>
      </c>
      <c r="L3427" s="6">
        <v>5.6408946663608102E-6</v>
      </c>
      <c r="M3427" s="6">
        <v>5.9527439289179303E-6</v>
      </c>
      <c r="N3427" s="4" t="b">
        <f>_xlfn.XLOOKUP(Table2[[#This Row],[Protein]],Table3[name],Table3[subloc_assigned],"")&lt;&gt;""</f>
        <v>0</v>
      </c>
      <c r="O3427" s="6" t="str" cm="1">
        <f t="array" ref="O3427">IF(Table2[[#This Row],[modeled?]]," "&amp;_xlfn.TEXTJOIN(" ",FALSE,_xlfn._xlws.FILTER(Table3[subloc_assigned],Table3[name]=Table2[[#This Row],[Protein]],""))&amp;" ","")</f>
        <v/>
      </c>
      <c r="P3427" s="6" t="b">
        <f>OR(ISNUMBER(FIND(" m ",Table2[[#This Row],[loc?]])),ISNUMBER(FIND(" mm ",Table2[[#This Row],[loc?]])))</f>
        <v>0</v>
      </c>
      <c r="Q3427" s="6" t="b">
        <f>AND(OR(ISNUMBER(FIND(" m ",Table2[[#This Row],[loc?]])),ISNUMBER(FIND(" mm ",Table2[[#This Row],[loc?]]))),SUBSTITUTE(SUBSTITUTE(Table2[[#This Row],[loc?]]," m ","")," mm ","")="")</f>
        <v>0</v>
      </c>
      <c r="R3427" s="36" cm="1">
        <f t="array" ref="R3427">AVERAGE(IF(Table2[[#This Row],[Min_aerobic_1]:[Min_aerobic_2]]="NA",0,Table2[[#This Row],[Min_aerobic_1]:[Min_aerobic_2]]))</f>
        <v>3.8260146920663403E-6</v>
      </c>
    </row>
    <row r="3428" spans="1:18" x14ac:dyDescent="0.35">
      <c r="A3428" s="4" t="s">
        <v>10087</v>
      </c>
      <c r="B3428" s="4" t="s">
        <v>10088</v>
      </c>
      <c r="C3428" s="4" t="s">
        <v>10089</v>
      </c>
      <c r="D3428" s="6">
        <v>1.02763891584602E-5</v>
      </c>
      <c r="E3428" s="6">
        <v>7.5797860131468499E-6</v>
      </c>
      <c r="F3428" s="6">
        <v>1.03711554255699E-5</v>
      </c>
      <c r="G3428" s="6">
        <v>1.07049592825207E-5</v>
      </c>
      <c r="H3428" s="6">
        <v>1.0540043561117299E-5</v>
      </c>
      <c r="I3428" s="6">
        <v>1.03754488805818E-5</v>
      </c>
      <c r="J3428" s="6">
        <v>1.1431588044140499E-5</v>
      </c>
      <c r="K3428" s="6">
        <v>1.1278464319953399E-5</v>
      </c>
      <c r="L3428" s="6">
        <v>1.2921549914237801E-5</v>
      </c>
      <c r="M3428" s="6">
        <v>1.24505873578709E-5</v>
      </c>
      <c r="N3428" s="4" t="b">
        <f>_xlfn.XLOOKUP(Table2[[#This Row],[Protein]],Table3[name],Table3[subloc_assigned],"")&lt;&gt;""</f>
        <v>0</v>
      </c>
      <c r="O3428" s="6" t="str" cm="1">
        <f t="array" ref="O3428">IF(Table2[[#This Row],[modeled?]]," "&amp;_xlfn.TEXTJOIN(" ",FALSE,_xlfn._xlws.FILTER(Table3[subloc_assigned],Table3[name]=Table2[[#This Row],[Protein]],""))&amp;" ","")</f>
        <v/>
      </c>
      <c r="P3428" s="6" t="b">
        <f>OR(ISNUMBER(FIND(" m ",Table2[[#This Row],[loc?]])),ISNUMBER(FIND(" mm ",Table2[[#This Row],[loc?]])))</f>
        <v>0</v>
      </c>
      <c r="Q3428" s="6" t="b">
        <f>AND(OR(ISNUMBER(FIND(" m ",Table2[[#This Row],[loc?]])),ISNUMBER(FIND(" mm ",Table2[[#This Row],[loc?]]))),SUBSTITUTE(SUBSTITUTE(Table2[[#This Row],[loc?]]," m ","")," mm ","")="")</f>
        <v>0</v>
      </c>
      <c r="R3428" s="36" cm="1">
        <f t="array" ref="R3428">AVERAGE(IF(Table2[[#This Row],[Min_aerobic_1]:[Min_aerobic_2]]="NA",0,Table2[[#This Row],[Min_aerobic_1]:[Min_aerobic_2]]))</f>
        <v>8.9280875858035254E-6</v>
      </c>
    </row>
    <row r="3429" spans="1:18" x14ac:dyDescent="0.35">
      <c r="A3429" s="4" t="s">
        <v>10090</v>
      </c>
      <c r="B3429" s="4" t="s">
        <v>10091</v>
      </c>
      <c r="C3429" s="4" t="s">
        <v>10092</v>
      </c>
      <c r="D3429" s="4">
        <v>2.0303891414670501E-4</v>
      </c>
      <c r="E3429" s="4">
        <v>1.7836231671472299E-4</v>
      </c>
      <c r="F3429" s="4">
        <v>1.9728305930866101E-4</v>
      </c>
      <c r="G3429" s="4">
        <v>1.9964530116931001E-4</v>
      </c>
      <c r="H3429" s="4">
        <v>2.0158347709962299E-4</v>
      </c>
      <c r="I3429" s="4">
        <v>2.0586663104729799E-4</v>
      </c>
      <c r="J3429" s="4">
        <v>2.0245173531368099E-4</v>
      </c>
      <c r="K3429" s="4">
        <v>1.95073561025372E-4</v>
      </c>
      <c r="L3429" s="4">
        <v>2.0754214509927901E-4</v>
      </c>
      <c r="M3429" s="4">
        <v>2.12326782961169E-4</v>
      </c>
      <c r="N3429" s="4" t="b">
        <f>_xlfn.XLOOKUP(Table2[[#This Row],[Protein]],Table3[name],Table3[subloc_assigned],"")&lt;&gt;""</f>
        <v>1</v>
      </c>
      <c r="O3429" s="6" t="str" cm="1">
        <f t="array" ref="O3429">IF(Table2[[#This Row],[modeled?]]," "&amp;_xlfn.TEXTJOIN(" ",FALSE,_xlfn._xlws.FILTER(Table3[subloc_assigned],Table3[name]=Table2[[#This Row],[Protein]],""))&amp;" ","")</f>
        <v xml:space="preserve"> c </v>
      </c>
      <c r="P3429" s="6" t="b">
        <f>OR(ISNUMBER(FIND(" m ",Table2[[#This Row],[loc?]])),ISNUMBER(FIND(" mm ",Table2[[#This Row],[loc?]])))</f>
        <v>0</v>
      </c>
      <c r="Q3429" s="6" t="b">
        <f>AND(OR(ISNUMBER(FIND(" m ",Table2[[#This Row],[loc?]])),ISNUMBER(FIND(" mm ",Table2[[#This Row],[loc?]]))),SUBSTITUTE(SUBSTITUTE(Table2[[#This Row],[loc?]]," m ","")," mm ","")="")</f>
        <v>0</v>
      </c>
      <c r="R3429" s="36" cm="1">
        <f t="array" ref="R3429">AVERAGE(IF(Table2[[#This Row],[Min_aerobic_1]:[Min_aerobic_2]]="NA",0,Table2[[#This Row],[Min_aerobic_1]:[Min_aerobic_2]]))</f>
        <v>1.9070061543071401E-4</v>
      </c>
    </row>
    <row r="3430" spans="1:18" x14ac:dyDescent="0.35">
      <c r="A3430" s="4" t="s">
        <v>10093</v>
      </c>
      <c r="B3430" s="4" t="s">
        <v>10094</v>
      </c>
      <c r="C3430" s="4" t="s">
        <v>10095</v>
      </c>
      <c r="D3430" s="6">
        <v>6.4503294234040401E-5</v>
      </c>
      <c r="E3430" s="6">
        <v>5.4002452561117998E-5</v>
      </c>
      <c r="F3430" s="6">
        <v>7.0584757655084098E-5</v>
      </c>
      <c r="G3430" s="6">
        <v>6.9512250075684805E-5</v>
      </c>
      <c r="H3430" s="6">
        <v>3.4306885671523303E-5</v>
      </c>
      <c r="I3430" s="6">
        <v>3.06692522454777E-5</v>
      </c>
      <c r="J3430" s="6">
        <v>3.65298257919372E-5</v>
      </c>
      <c r="K3430" s="6">
        <v>3.2296881294869998E-5</v>
      </c>
      <c r="L3430" s="6">
        <v>3.8371244778950997E-5</v>
      </c>
      <c r="M3430" s="6">
        <v>3.62333662098707E-5</v>
      </c>
      <c r="N3430" s="4" t="b">
        <f>_xlfn.XLOOKUP(Table2[[#This Row],[Protein]],Table3[name],Table3[subloc_assigned],"")&lt;&gt;""</f>
        <v>0</v>
      </c>
      <c r="O3430" s="6" t="str" cm="1">
        <f t="array" ref="O3430">IF(Table2[[#This Row],[modeled?]]," "&amp;_xlfn.TEXTJOIN(" ",FALSE,_xlfn._xlws.FILTER(Table3[subloc_assigned],Table3[name]=Table2[[#This Row],[Protein]],""))&amp;" ","")</f>
        <v/>
      </c>
      <c r="P3430" s="6" t="b">
        <f>OR(ISNUMBER(FIND(" m ",Table2[[#This Row],[loc?]])),ISNUMBER(FIND(" mm ",Table2[[#This Row],[loc?]])))</f>
        <v>0</v>
      </c>
      <c r="Q3430" s="6" t="b">
        <f>AND(OR(ISNUMBER(FIND(" m ",Table2[[#This Row],[loc?]])),ISNUMBER(FIND(" mm ",Table2[[#This Row],[loc?]]))),SUBSTITUTE(SUBSTITUTE(Table2[[#This Row],[loc?]]," m ","")," mm ","")="")</f>
        <v>0</v>
      </c>
      <c r="R3430" s="36" cm="1">
        <f t="array" ref="R3430">AVERAGE(IF(Table2[[#This Row],[Min_aerobic_1]:[Min_aerobic_2]]="NA",0,Table2[[#This Row],[Min_aerobic_1]:[Min_aerobic_2]]))</f>
        <v>5.9252873397579203E-5</v>
      </c>
    </row>
    <row r="3431" spans="1:18" x14ac:dyDescent="0.35">
      <c r="A3431" s="4" t="s">
        <v>10096</v>
      </c>
      <c r="B3431" s="4" t="s">
        <v>10097</v>
      </c>
      <c r="C3431" s="4" t="s">
        <v>10098</v>
      </c>
      <c r="D3431" s="4" t="s">
        <v>19</v>
      </c>
      <c r="E3431" s="4" t="s">
        <v>19</v>
      </c>
      <c r="F3431" s="4" t="s">
        <v>19</v>
      </c>
      <c r="G3431" s="4" t="s">
        <v>19</v>
      </c>
      <c r="H3431" s="6">
        <v>2.6110804507120001E-6</v>
      </c>
      <c r="I3431" s="6">
        <v>2.5100377245397198E-6</v>
      </c>
      <c r="J3431" s="6">
        <v>2.62344171524997E-6</v>
      </c>
      <c r="K3431" s="6">
        <v>2.1419445629357298E-6</v>
      </c>
      <c r="L3431" s="6">
        <v>2.32475009271145E-6</v>
      </c>
      <c r="M3431" s="6">
        <v>2.32147317744104E-6</v>
      </c>
      <c r="N3431" s="4" t="b">
        <f>_xlfn.XLOOKUP(Table2[[#This Row],[Protein]],Table3[name],Table3[subloc_assigned],"")&lt;&gt;""</f>
        <v>1</v>
      </c>
      <c r="O3431" s="6" t="str" cm="1">
        <f t="array" ref="O3431">IF(Table2[[#This Row],[modeled?]]," "&amp;_xlfn.TEXTJOIN(" ",FALSE,_xlfn._xlws.FILTER(Table3[subloc_assigned],Table3[name]=Table2[[#This Row],[Protein]],""))&amp;" ","")</f>
        <v xml:space="preserve"> en </v>
      </c>
      <c r="P3431" s="6" t="b">
        <f>OR(ISNUMBER(FIND(" m ",Table2[[#This Row],[loc?]])),ISNUMBER(FIND(" mm ",Table2[[#This Row],[loc?]])))</f>
        <v>0</v>
      </c>
      <c r="Q3431" s="6" t="b">
        <f>AND(OR(ISNUMBER(FIND(" m ",Table2[[#This Row],[loc?]])),ISNUMBER(FIND(" mm ",Table2[[#This Row],[loc?]]))),SUBSTITUTE(SUBSTITUTE(Table2[[#This Row],[loc?]]," m ","")," mm ","")="")</f>
        <v>0</v>
      </c>
      <c r="R3431" s="36" cm="1">
        <f t="array" ref="R3431">AVERAGE(IF(Table2[[#This Row],[Min_aerobic_1]:[Min_aerobic_2]]="NA",0,Table2[[#This Row],[Min_aerobic_1]:[Min_aerobic_2]]))</f>
        <v>0</v>
      </c>
    </row>
    <row r="3432" spans="1:18" x14ac:dyDescent="0.35">
      <c r="A3432" s="4" t="s">
        <v>10099</v>
      </c>
      <c r="B3432" s="4" t="s">
        <v>10100</v>
      </c>
      <c r="C3432" s="4" t="s">
        <v>10101</v>
      </c>
      <c r="D3432" s="6">
        <v>3.8159814326005897E-5</v>
      </c>
      <c r="E3432" s="6">
        <v>3.0308547522518401E-5</v>
      </c>
      <c r="F3432" s="6">
        <v>3.36822943592198E-5</v>
      </c>
      <c r="G3432" s="6">
        <v>3.3766840430574697E-5</v>
      </c>
      <c r="H3432" s="6">
        <v>3.9294890321724901E-5</v>
      </c>
      <c r="I3432" s="6">
        <v>3.9619176448513998E-5</v>
      </c>
      <c r="J3432" s="6">
        <v>3.5462957724133398E-5</v>
      </c>
      <c r="K3432" s="6">
        <v>3.7632011337138898E-5</v>
      </c>
      <c r="L3432" s="6">
        <v>4.2842716723081798E-5</v>
      </c>
      <c r="M3432" s="6">
        <v>4.13261456313215E-5</v>
      </c>
      <c r="N3432" s="4" t="b">
        <f>_xlfn.XLOOKUP(Table2[[#This Row],[Protein]],Table3[name],Table3[subloc_assigned],"")&lt;&gt;""</f>
        <v>0</v>
      </c>
      <c r="O3432" s="6" t="str" cm="1">
        <f t="array" ref="O3432">IF(Table2[[#This Row],[modeled?]]," "&amp;_xlfn.TEXTJOIN(" ",FALSE,_xlfn._xlws.FILTER(Table3[subloc_assigned],Table3[name]=Table2[[#This Row],[Protein]],""))&amp;" ","")</f>
        <v/>
      </c>
      <c r="P3432" s="6" t="b">
        <f>OR(ISNUMBER(FIND(" m ",Table2[[#This Row],[loc?]])),ISNUMBER(FIND(" mm ",Table2[[#This Row],[loc?]])))</f>
        <v>0</v>
      </c>
      <c r="Q3432" s="6" t="b">
        <f>AND(OR(ISNUMBER(FIND(" m ",Table2[[#This Row],[loc?]])),ISNUMBER(FIND(" mm ",Table2[[#This Row],[loc?]]))),SUBSTITUTE(SUBSTITUTE(Table2[[#This Row],[loc?]]," m ","")," mm ","")="")</f>
        <v>0</v>
      </c>
      <c r="R3432" s="36" cm="1">
        <f t="array" ref="R3432">AVERAGE(IF(Table2[[#This Row],[Min_aerobic_1]:[Min_aerobic_2]]="NA",0,Table2[[#This Row],[Min_aerobic_1]:[Min_aerobic_2]]))</f>
        <v>3.4234180924262149E-5</v>
      </c>
    </row>
    <row r="3433" spans="1:18" x14ac:dyDescent="0.35">
      <c r="A3433" s="4" t="s">
        <v>10102</v>
      </c>
      <c r="B3433" s="4" t="s">
        <v>10103</v>
      </c>
      <c r="C3433" s="4" t="s">
        <v>10104</v>
      </c>
      <c r="D3433" s="4">
        <v>7.0811787429896599E-4</v>
      </c>
      <c r="E3433" s="4">
        <v>5.8281028118151699E-4</v>
      </c>
      <c r="F3433" s="4">
        <v>7.79072145443537E-4</v>
      </c>
      <c r="G3433" s="4">
        <v>6.1273581076325199E-4</v>
      </c>
      <c r="H3433" s="4">
        <v>1.1982150408531699E-3</v>
      </c>
      <c r="I3433" s="4">
        <v>1.19887963819586E-3</v>
      </c>
      <c r="J3433" s="4">
        <v>1.1857437573882801E-3</v>
      </c>
      <c r="K3433" s="4">
        <v>1.2452758225396101E-3</v>
      </c>
      <c r="L3433" s="4">
        <v>1.40376550183856E-3</v>
      </c>
      <c r="M3433" s="4">
        <v>1.37584941351765E-3</v>
      </c>
      <c r="N3433" s="4" t="b">
        <f>_xlfn.XLOOKUP(Table2[[#This Row],[Protein]],Table3[name],Table3[subloc_assigned],"")&lt;&gt;""</f>
        <v>0</v>
      </c>
      <c r="O3433" s="6" t="str" cm="1">
        <f t="array" ref="O3433">IF(Table2[[#This Row],[modeled?]]," "&amp;_xlfn.TEXTJOIN(" ",FALSE,_xlfn._xlws.FILTER(Table3[subloc_assigned],Table3[name]=Table2[[#This Row],[Protein]],""))&amp;" ","")</f>
        <v/>
      </c>
      <c r="P3433" s="6" t="b">
        <f>OR(ISNUMBER(FIND(" m ",Table2[[#This Row],[loc?]])),ISNUMBER(FIND(" mm ",Table2[[#This Row],[loc?]])))</f>
        <v>0</v>
      </c>
      <c r="Q3433" s="6" t="b">
        <f>AND(OR(ISNUMBER(FIND(" m ",Table2[[#This Row],[loc?]])),ISNUMBER(FIND(" mm ",Table2[[#This Row],[loc?]]))),SUBSTITUTE(SUBSTITUTE(Table2[[#This Row],[loc?]]," m ","")," mm ","")="")</f>
        <v>0</v>
      </c>
      <c r="R3433" s="36" cm="1">
        <f t="array" ref="R3433">AVERAGE(IF(Table2[[#This Row],[Min_aerobic_1]:[Min_aerobic_2]]="NA",0,Table2[[#This Row],[Min_aerobic_1]:[Min_aerobic_2]]))</f>
        <v>6.4546407774024143E-4</v>
      </c>
    </row>
    <row r="3434" spans="1:18" x14ac:dyDescent="0.35">
      <c r="A3434" s="4" t="s">
        <v>10105</v>
      </c>
      <c r="B3434" s="4" t="s">
        <v>10106</v>
      </c>
      <c r="C3434" s="4" t="s">
        <v>10107</v>
      </c>
      <c r="D3434" s="4">
        <v>1.7287070101862701E-4</v>
      </c>
      <c r="E3434" s="4">
        <v>1.59485883548698E-4</v>
      </c>
      <c r="F3434" s="6">
        <v>6.3910526537086396E-5</v>
      </c>
      <c r="G3434" s="6">
        <v>6.1991569108030799E-5</v>
      </c>
      <c r="H3434" s="4">
        <v>1.7914147150838199E-4</v>
      </c>
      <c r="I3434" s="4">
        <v>1.6467378578773799E-4</v>
      </c>
      <c r="J3434" s="4">
        <v>1.8569603903828799E-4</v>
      </c>
      <c r="K3434" s="6">
        <v>4.1684579812838302E-5</v>
      </c>
      <c r="L3434" s="6">
        <v>4.3646226107489498E-5</v>
      </c>
      <c r="M3434" s="6">
        <v>4.3301183716799997E-5</v>
      </c>
      <c r="N3434" s="4" t="b">
        <f>_xlfn.XLOOKUP(Table2[[#This Row],[Protein]],Table3[name],Table3[subloc_assigned],"")&lt;&gt;""</f>
        <v>1</v>
      </c>
      <c r="O3434" s="6" t="str" cm="1">
        <f t="array" ref="O3434">IF(Table2[[#This Row],[modeled?]]," "&amp;_xlfn.TEXTJOIN(" ",FALSE,_xlfn._xlws.FILTER(Table3[subloc_assigned],Table3[name]=Table2[[#This Row],[Protein]],""))&amp;" ","")</f>
        <v xml:space="preserve"> m </v>
      </c>
      <c r="P3434" s="6" t="b">
        <f>OR(ISNUMBER(FIND(" m ",Table2[[#This Row],[loc?]])),ISNUMBER(FIND(" mm ",Table2[[#This Row],[loc?]])))</f>
        <v>1</v>
      </c>
      <c r="Q3434" s="6" t="b">
        <f>AND(OR(ISNUMBER(FIND(" m ",Table2[[#This Row],[loc?]])),ISNUMBER(FIND(" mm ",Table2[[#This Row],[loc?]]))),SUBSTITUTE(SUBSTITUTE(Table2[[#This Row],[loc?]]," m ","")," mm ","")="")</f>
        <v>1</v>
      </c>
      <c r="R3434" s="36" cm="1">
        <f t="array" ref="R3434">AVERAGE(IF(Table2[[#This Row],[Min_aerobic_1]:[Min_aerobic_2]]="NA",0,Table2[[#This Row],[Min_aerobic_1]:[Min_aerobic_2]]))</f>
        <v>1.661782922836625E-4</v>
      </c>
    </row>
    <row r="3435" spans="1:18" x14ac:dyDescent="0.35">
      <c r="A3435" s="4" t="s">
        <v>10108</v>
      </c>
      <c r="B3435" s="4" t="s">
        <v>10109</v>
      </c>
      <c r="C3435" s="4" t="s">
        <v>10110</v>
      </c>
      <c r="D3435" s="6">
        <v>7.1906995344600099E-6</v>
      </c>
      <c r="E3435" s="6">
        <v>6.1384476176451602E-6</v>
      </c>
      <c r="F3435" s="6">
        <v>5.8541745582735002E-6</v>
      </c>
      <c r="G3435" s="6">
        <v>5.8706738498212796E-6</v>
      </c>
      <c r="H3435" s="6">
        <v>7.7881387355694895E-6</v>
      </c>
      <c r="I3435" s="6">
        <v>8.7380808823818096E-6</v>
      </c>
      <c r="J3435" s="6">
        <v>9.2609830501048907E-6</v>
      </c>
      <c r="K3435" s="6">
        <v>8.7424153615358496E-6</v>
      </c>
      <c r="L3435" s="6">
        <v>8.9068788901374299E-6</v>
      </c>
      <c r="M3435" s="6">
        <v>9.6545036545891101E-6</v>
      </c>
      <c r="N3435" s="4" t="b">
        <f>_xlfn.XLOOKUP(Table2[[#This Row],[Protein]],Table3[name],Table3[subloc_assigned],"")&lt;&gt;""</f>
        <v>0</v>
      </c>
      <c r="O3435" s="6" t="str" cm="1">
        <f t="array" ref="O3435">IF(Table2[[#This Row],[modeled?]]," "&amp;_xlfn.TEXTJOIN(" ",FALSE,_xlfn._xlws.FILTER(Table3[subloc_assigned],Table3[name]=Table2[[#This Row],[Protein]],""))&amp;" ","")</f>
        <v/>
      </c>
      <c r="P3435" s="6" t="b">
        <f>OR(ISNUMBER(FIND(" m ",Table2[[#This Row],[loc?]])),ISNUMBER(FIND(" mm ",Table2[[#This Row],[loc?]])))</f>
        <v>0</v>
      </c>
      <c r="Q3435" s="6" t="b">
        <f>AND(OR(ISNUMBER(FIND(" m ",Table2[[#This Row],[loc?]])),ISNUMBER(FIND(" mm ",Table2[[#This Row],[loc?]]))),SUBSTITUTE(SUBSTITUTE(Table2[[#This Row],[loc?]]," m ","")," mm ","")="")</f>
        <v>0</v>
      </c>
      <c r="R3435" s="36" cm="1">
        <f t="array" ref="R3435">AVERAGE(IF(Table2[[#This Row],[Min_aerobic_1]:[Min_aerobic_2]]="NA",0,Table2[[#This Row],[Min_aerobic_1]:[Min_aerobic_2]]))</f>
        <v>6.664573576052585E-6</v>
      </c>
    </row>
    <row r="3436" spans="1:18" x14ac:dyDescent="0.35">
      <c r="A3436" s="4" t="s">
        <v>10111</v>
      </c>
      <c r="B3436" s="4" t="s">
        <v>10112</v>
      </c>
      <c r="C3436" s="4" t="s">
        <v>10113</v>
      </c>
      <c r="D3436" s="6">
        <v>6.0019376989153701E-6</v>
      </c>
      <c r="E3436" s="6">
        <v>5.8848249738393697E-6</v>
      </c>
      <c r="F3436" s="6">
        <v>6.6359881945546302E-6</v>
      </c>
      <c r="G3436" s="6">
        <v>7.3545022429779096E-6</v>
      </c>
      <c r="H3436" s="6">
        <v>2.72452241695694E-6</v>
      </c>
      <c r="I3436" s="6">
        <v>2.0960911917333201E-6</v>
      </c>
      <c r="J3436" s="6">
        <v>2.5375163401875401E-6</v>
      </c>
      <c r="K3436" s="6">
        <v>2.2072907250673901E-6</v>
      </c>
      <c r="L3436" s="6">
        <v>2.7560325310937698E-6</v>
      </c>
      <c r="M3436" s="6">
        <v>2.53607915034701E-6</v>
      </c>
      <c r="N3436" s="4" t="b">
        <f>_xlfn.XLOOKUP(Table2[[#This Row],[Protein]],Table3[name],Table3[subloc_assigned],"")&lt;&gt;""</f>
        <v>0</v>
      </c>
      <c r="O3436" s="6" t="str" cm="1">
        <f t="array" ref="O3436">IF(Table2[[#This Row],[modeled?]]," "&amp;_xlfn.TEXTJOIN(" ",FALSE,_xlfn._xlws.FILTER(Table3[subloc_assigned],Table3[name]=Table2[[#This Row],[Protein]],""))&amp;" ","")</f>
        <v/>
      </c>
      <c r="P3436" s="6" t="b">
        <f>OR(ISNUMBER(FIND(" m ",Table2[[#This Row],[loc?]])),ISNUMBER(FIND(" mm ",Table2[[#This Row],[loc?]])))</f>
        <v>0</v>
      </c>
      <c r="Q3436" s="6" t="b">
        <f>AND(OR(ISNUMBER(FIND(" m ",Table2[[#This Row],[loc?]])),ISNUMBER(FIND(" mm ",Table2[[#This Row],[loc?]]))),SUBSTITUTE(SUBSTITUTE(Table2[[#This Row],[loc?]]," m ","")," mm ","")="")</f>
        <v>0</v>
      </c>
      <c r="R3436" s="36" cm="1">
        <f t="array" ref="R3436">AVERAGE(IF(Table2[[#This Row],[Min_aerobic_1]:[Min_aerobic_2]]="NA",0,Table2[[#This Row],[Min_aerobic_1]:[Min_aerobic_2]]))</f>
        <v>5.9433813363773699E-6</v>
      </c>
    </row>
    <row r="3437" spans="1:18" x14ac:dyDescent="0.35">
      <c r="A3437" s="4" t="s">
        <v>10114</v>
      </c>
      <c r="B3437" s="4" t="s">
        <v>10115</v>
      </c>
      <c r="C3437" s="4" t="s">
        <v>10116</v>
      </c>
      <c r="D3437" s="6">
        <v>7.1534385197415695E-5</v>
      </c>
      <c r="E3437" s="6">
        <v>5.7965880177072501E-5</v>
      </c>
      <c r="F3437" s="6">
        <v>8.0504515873679603E-5</v>
      </c>
      <c r="G3437" s="6">
        <v>7.8310115997499503E-5</v>
      </c>
      <c r="H3437" s="4">
        <v>1.14062087219845E-4</v>
      </c>
      <c r="I3437" s="4">
        <v>1.14180287319852E-4</v>
      </c>
      <c r="J3437" s="4">
        <v>1.17653570258792E-4</v>
      </c>
      <c r="K3437" s="4">
        <v>1.31792867098123E-4</v>
      </c>
      <c r="L3437" s="4">
        <v>1.4742459160916799E-4</v>
      </c>
      <c r="M3437" s="4">
        <v>1.55635173835256E-4</v>
      </c>
      <c r="N3437" s="4" t="b">
        <f>_xlfn.XLOOKUP(Table2[[#This Row],[Protein]],Table3[name],Table3[subloc_assigned],"")&lt;&gt;""</f>
        <v>0</v>
      </c>
      <c r="O3437" s="6" t="str" cm="1">
        <f t="array" ref="O3437">IF(Table2[[#This Row],[modeled?]]," "&amp;_xlfn.TEXTJOIN(" ",FALSE,_xlfn._xlws.FILTER(Table3[subloc_assigned],Table3[name]=Table2[[#This Row],[Protein]],""))&amp;" ","")</f>
        <v/>
      </c>
      <c r="P3437" s="6" t="b">
        <f>OR(ISNUMBER(FIND(" m ",Table2[[#This Row],[loc?]])),ISNUMBER(FIND(" mm ",Table2[[#This Row],[loc?]])))</f>
        <v>0</v>
      </c>
      <c r="Q3437" s="6" t="b">
        <f>AND(OR(ISNUMBER(FIND(" m ",Table2[[#This Row],[loc?]])),ISNUMBER(FIND(" mm ",Table2[[#This Row],[loc?]]))),SUBSTITUTE(SUBSTITUTE(Table2[[#This Row],[loc?]]," m ","")," mm ","")="")</f>
        <v>0</v>
      </c>
      <c r="R3437" s="36" cm="1">
        <f t="array" ref="R3437">AVERAGE(IF(Table2[[#This Row],[Min_aerobic_1]:[Min_aerobic_2]]="NA",0,Table2[[#This Row],[Min_aerobic_1]:[Min_aerobic_2]]))</f>
        <v>6.4750132687244101E-5</v>
      </c>
    </row>
    <row r="3438" spans="1:18" x14ac:dyDescent="0.35">
      <c r="A3438" s="4" t="s">
        <v>10117</v>
      </c>
      <c r="B3438" s="4" t="s">
        <v>10118</v>
      </c>
      <c r="C3438" s="4" t="s">
        <v>10119</v>
      </c>
      <c r="D3438" s="6">
        <v>2.4249219550173802E-5</v>
      </c>
      <c r="E3438" s="6">
        <v>2.21151233901164E-5</v>
      </c>
      <c r="F3438" s="6">
        <v>2.1937365144733999E-5</v>
      </c>
      <c r="G3438" s="6">
        <v>1.86481468515142E-5</v>
      </c>
      <c r="H3438" s="6">
        <v>1.5809765598408801E-5</v>
      </c>
      <c r="I3438" s="6">
        <v>1.5476711269427002E-5</v>
      </c>
      <c r="J3438" s="6">
        <v>1.6174580296458399E-5</v>
      </c>
      <c r="K3438" s="6">
        <v>1.6378056817162399E-5</v>
      </c>
      <c r="L3438" s="6">
        <v>1.7650723966813299E-5</v>
      </c>
      <c r="M3438" s="6">
        <v>1.73117053601389E-5</v>
      </c>
      <c r="N3438" s="4" t="b">
        <f>_xlfn.XLOOKUP(Table2[[#This Row],[Protein]],Table3[name],Table3[subloc_assigned],"")&lt;&gt;""</f>
        <v>0</v>
      </c>
      <c r="O3438" s="6" t="str" cm="1">
        <f t="array" ref="O3438">IF(Table2[[#This Row],[modeled?]]," "&amp;_xlfn.TEXTJOIN(" ",FALSE,_xlfn._xlws.FILTER(Table3[subloc_assigned],Table3[name]=Table2[[#This Row],[Protein]],""))&amp;" ","")</f>
        <v/>
      </c>
      <c r="P3438" s="6" t="b">
        <f>OR(ISNUMBER(FIND(" m ",Table2[[#This Row],[loc?]])),ISNUMBER(FIND(" mm ",Table2[[#This Row],[loc?]])))</f>
        <v>0</v>
      </c>
      <c r="Q3438" s="6" t="b">
        <f>AND(OR(ISNUMBER(FIND(" m ",Table2[[#This Row],[loc?]])),ISNUMBER(FIND(" mm ",Table2[[#This Row],[loc?]]))),SUBSTITUTE(SUBSTITUTE(Table2[[#This Row],[loc?]]," m ","")," mm ","")="")</f>
        <v>0</v>
      </c>
      <c r="R3438" s="36" cm="1">
        <f t="array" ref="R3438">AVERAGE(IF(Table2[[#This Row],[Min_aerobic_1]:[Min_aerobic_2]]="NA",0,Table2[[#This Row],[Min_aerobic_1]:[Min_aerobic_2]]))</f>
        <v>2.3182171470145099E-5</v>
      </c>
    </row>
    <row r="3439" spans="1:18" x14ac:dyDescent="0.35">
      <c r="A3439" s="4" t="s">
        <v>10120</v>
      </c>
      <c r="B3439" s="4" t="s">
        <v>10121</v>
      </c>
      <c r="C3439" s="4" t="s">
        <v>10122</v>
      </c>
      <c r="D3439" s="6">
        <v>5.7035151206349004E-7</v>
      </c>
      <c r="E3439" s="6">
        <v>4.9920472806227399E-7</v>
      </c>
      <c r="F3439" s="6">
        <v>6.13635576502963E-7</v>
      </c>
      <c r="G3439" s="6">
        <v>6.1589887574983703E-7</v>
      </c>
      <c r="H3439" s="6">
        <v>2.0360465455545101E-7</v>
      </c>
      <c r="I3439" s="6">
        <v>1.79704091850105E-7</v>
      </c>
      <c r="J3439" s="6">
        <v>2.00127783162029E-7</v>
      </c>
      <c r="K3439" s="6">
        <v>1.97598843165011E-7</v>
      </c>
      <c r="L3439" s="6">
        <v>2.1493147146751401E-7</v>
      </c>
      <c r="M3439" s="6">
        <v>2.1754272371796901E-7</v>
      </c>
      <c r="N3439" s="4" t="b">
        <f>_xlfn.XLOOKUP(Table2[[#This Row],[Protein]],Table3[name],Table3[subloc_assigned],"")&lt;&gt;""</f>
        <v>0</v>
      </c>
      <c r="O3439" s="6" t="str" cm="1">
        <f t="array" ref="O3439">IF(Table2[[#This Row],[modeled?]]," "&amp;_xlfn.TEXTJOIN(" ",FALSE,_xlfn._xlws.FILTER(Table3[subloc_assigned],Table3[name]=Table2[[#This Row],[Protein]],""))&amp;" ","")</f>
        <v/>
      </c>
      <c r="P3439" s="6" t="b">
        <f>OR(ISNUMBER(FIND(" m ",Table2[[#This Row],[loc?]])),ISNUMBER(FIND(" mm ",Table2[[#This Row],[loc?]])))</f>
        <v>0</v>
      </c>
      <c r="Q3439" s="6" t="b">
        <f>AND(OR(ISNUMBER(FIND(" m ",Table2[[#This Row],[loc?]])),ISNUMBER(FIND(" mm ",Table2[[#This Row],[loc?]]))),SUBSTITUTE(SUBSTITUTE(Table2[[#This Row],[loc?]]," m ","")," mm ","")="")</f>
        <v>0</v>
      </c>
      <c r="R3439" s="36" cm="1">
        <f t="array" ref="R3439">AVERAGE(IF(Table2[[#This Row],[Min_aerobic_1]:[Min_aerobic_2]]="NA",0,Table2[[#This Row],[Min_aerobic_1]:[Min_aerobic_2]]))</f>
        <v>5.3477812006288202E-7</v>
      </c>
    </row>
    <row r="3440" spans="1:18" x14ac:dyDescent="0.35">
      <c r="A3440" s="4" t="s">
        <v>10123</v>
      </c>
      <c r="B3440" s="4" t="s">
        <v>10124</v>
      </c>
      <c r="C3440" s="4" t="s">
        <v>10125</v>
      </c>
      <c r="D3440" s="6">
        <v>6.0484821515494899E-5</v>
      </c>
      <c r="E3440" s="6">
        <v>5.7556242693021098E-5</v>
      </c>
      <c r="F3440" s="6">
        <v>7.2610885862402203E-5</v>
      </c>
      <c r="G3440" s="6">
        <v>7.44821413491802E-5</v>
      </c>
      <c r="H3440" s="6">
        <v>4.5115584130267801E-5</v>
      </c>
      <c r="I3440" s="6">
        <v>4.7816492010291901E-5</v>
      </c>
      <c r="J3440" s="6">
        <v>4.6934053258261802E-5</v>
      </c>
      <c r="K3440" s="6">
        <v>5.5884861362771503E-5</v>
      </c>
      <c r="L3440" s="6">
        <v>5.9466723352245503E-5</v>
      </c>
      <c r="M3440" s="6">
        <v>5.7663435777287397E-5</v>
      </c>
      <c r="N3440" s="4" t="b">
        <f>_xlfn.XLOOKUP(Table2[[#This Row],[Protein]],Table3[name],Table3[subloc_assigned],"")&lt;&gt;""</f>
        <v>0</v>
      </c>
      <c r="O3440" s="6" t="str" cm="1">
        <f t="array" ref="O3440">IF(Table2[[#This Row],[modeled?]]," "&amp;_xlfn.TEXTJOIN(" ",FALSE,_xlfn._xlws.FILTER(Table3[subloc_assigned],Table3[name]=Table2[[#This Row],[Protein]],""))&amp;" ","")</f>
        <v/>
      </c>
      <c r="P3440" s="6" t="b">
        <f>OR(ISNUMBER(FIND(" m ",Table2[[#This Row],[loc?]])),ISNUMBER(FIND(" mm ",Table2[[#This Row],[loc?]])))</f>
        <v>0</v>
      </c>
      <c r="Q3440" s="6" t="b">
        <f>AND(OR(ISNUMBER(FIND(" m ",Table2[[#This Row],[loc?]])),ISNUMBER(FIND(" mm ",Table2[[#This Row],[loc?]]))),SUBSTITUTE(SUBSTITUTE(Table2[[#This Row],[loc?]]," m ","")," mm ","")="")</f>
        <v>0</v>
      </c>
      <c r="R3440" s="36" cm="1">
        <f t="array" ref="R3440">AVERAGE(IF(Table2[[#This Row],[Min_aerobic_1]:[Min_aerobic_2]]="NA",0,Table2[[#This Row],[Min_aerobic_1]:[Min_aerobic_2]]))</f>
        <v>5.9020532104257995E-5</v>
      </c>
    </row>
    <row r="3441" spans="1:18" x14ac:dyDescent="0.35">
      <c r="A3441" s="4" t="s">
        <v>10126</v>
      </c>
      <c r="B3441" s="4" t="s">
        <v>10127</v>
      </c>
      <c r="C3441" s="4" t="s">
        <v>10127</v>
      </c>
      <c r="D3441" s="6">
        <v>2.5745800468334001E-6</v>
      </c>
      <c r="E3441" s="6">
        <v>2.3111808375596502E-6</v>
      </c>
      <c r="F3441" s="6">
        <v>2.8993636838991299E-6</v>
      </c>
      <c r="G3441" s="6">
        <v>2.8188791128774298E-6</v>
      </c>
      <c r="H3441" s="4" t="s">
        <v>19</v>
      </c>
      <c r="I3441" s="4" t="s">
        <v>19</v>
      </c>
      <c r="J3441" s="4" t="s">
        <v>19</v>
      </c>
      <c r="K3441" s="4" t="s">
        <v>19</v>
      </c>
      <c r="L3441" s="4" t="s">
        <v>19</v>
      </c>
      <c r="M3441" s="4" t="s">
        <v>19</v>
      </c>
      <c r="N3441" s="4" t="b">
        <f>_xlfn.XLOOKUP(Table2[[#This Row],[Protein]],Table3[name],Table3[subloc_assigned],"")&lt;&gt;""</f>
        <v>0</v>
      </c>
      <c r="O3441" s="6" t="str" cm="1">
        <f t="array" ref="O3441">IF(Table2[[#This Row],[modeled?]]," "&amp;_xlfn.TEXTJOIN(" ",FALSE,_xlfn._xlws.FILTER(Table3[subloc_assigned],Table3[name]=Table2[[#This Row],[Protein]],""))&amp;" ","")</f>
        <v/>
      </c>
      <c r="P3441" s="6" t="b">
        <f>OR(ISNUMBER(FIND(" m ",Table2[[#This Row],[loc?]])),ISNUMBER(FIND(" mm ",Table2[[#This Row],[loc?]])))</f>
        <v>0</v>
      </c>
      <c r="Q3441" s="6" t="b">
        <f>AND(OR(ISNUMBER(FIND(" m ",Table2[[#This Row],[loc?]])),ISNUMBER(FIND(" mm ",Table2[[#This Row],[loc?]]))),SUBSTITUTE(SUBSTITUTE(Table2[[#This Row],[loc?]]," m ","")," mm ","")="")</f>
        <v>0</v>
      </c>
      <c r="R3441" s="36" cm="1">
        <f t="array" ref="R3441">AVERAGE(IF(Table2[[#This Row],[Min_aerobic_1]:[Min_aerobic_2]]="NA",0,Table2[[#This Row],[Min_aerobic_1]:[Min_aerobic_2]]))</f>
        <v>2.4428804421965251E-6</v>
      </c>
    </row>
    <row r="3442" spans="1:18" x14ac:dyDescent="0.35">
      <c r="A3442" s="4" t="s">
        <v>10128</v>
      </c>
      <c r="B3442" s="4" t="s">
        <v>10129</v>
      </c>
      <c r="C3442" s="4" t="s">
        <v>10130</v>
      </c>
      <c r="D3442" s="6">
        <v>1.6698687940624E-5</v>
      </c>
      <c r="E3442" s="6">
        <v>1.3600646129009E-5</v>
      </c>
      <c r="F3442" s="6">
        <v>1.11391962152338E-5</v>
      </c>
      <c r="G3442" s="6">
        <v>1.13043353753553E-5</v>
      </c>
      <c r="H3442" s="4" t="s">
        <v>19</v>
      </c>
      <c r="I3442" s="4" t="s">
        <v>19</v>
      </c>
      <c r="J3442" s="4" t="s">
        <v>19</v>
      </c>
      <c r="K3442" s="4" t="s">
        <v>19</v>
      </c>
      <c r="L3442" s="4" t="s">
        <v>19</v>
      </c>
      <c r="M3442" s="4" t="s">
        <v>19</v>
      </c>
      <c r="N3442" s="4" t="b">
        <f>_xlfn.XLOOKUP(Table2[[#This Row],[Protein]],Table3[name],Table3[subloc_assigned],"")&lt;&gt;""</f>
        <v>0</v>
      </c>
      <c r="O3442" s="6" t="str" cm="1">
        <f t="array" ref="O3442">IF(Table2[[#This Row],[modeled?]]," "&amp;_xlfn.TEXTJOIN(" ",FALSE,_xlfn._xlws.FILTER(Table3[subloc_assigned],Table3[name]=Table2[[#This Row],[Protein]],""))&amp;" ","")</f>
        <v/>
      </c>
      <c r="P3442" s="6" t="b">
        <f>OR(ISNUMBER(FIND(" m ",Table2[[#This Row],[loc?]])),ISNUMBER(FIND(" mm ",Table2[[#This Row],[loc?]])))</f>
        <v>0</v>
      </c>
      <c r="Q3442" s="6" t="b">
        <f>AND(OR(ISNUMBER(FIND(" m ",Table2[[#This Row],[loc?]])),ISNUMBER(FIND(" mm ",Table2[[#This Row],[loc?]]))),SUBSTITUTE(SUBSTITUTE(Table2[[#This Row],[loc?]]," m ","")," mm ","")="")</f>
        <v>0</v>
      </c>
      <c r="R3442" s="36" cm="1">
        <f t="array" ref="R3442">AVERAGE(IF(Table2[[#This Row],[Min_aerobic_1]:[Min_aerobic_2]]="NA",0,Table2[[#This Row],[Min_aerobic_1]:[Min_aerobic_2]]))</f>
        <v>1.5149667034816501E-5</v>
      </c>
    </row>
    <row r="3443" spans="1:18" x14ac:dyDescent="0.35">
      <c r="A3443" s="4" t="s">
        <v>10131</v>
      </c>
      <c r="B3443" s="4" t="s">
        <v>10132</v>
      </c>
      <c r="C3443" s="4" t="s">
        <v>10133</v>
      </c>
      <c r="D3443" s="4" t="s">
        <v>19</v>
      </c>
      <c r="E3443" s="4" t="s">
        <v>19</v>
      </c>
      <c r="F3443" s="4" t="s">
        <v>19</v>
      </c>
      <c r="G3443" s="4" t="s">
        <v>19</v>
      </c>
      <c r="H3443" s="6">
        <v>4.17568137296209E-6</v>
      </c>
      <c r="I3443" s="6">
        <v>4.19408360638899E-6</v>
      </c>
      <c r="J3443" s="6">
        <v>3.9169252101549997E-6</v>
      </c>
      <c r="K3443" s="6">
        <v>4.2274309144561997E-6</v>
      </c>
      <c r="L3443" s="6">
        <v>4.9964007416867203E-6</v>
      </c>
      <c r="M3443" s="6">
        <v>4.6460987063934803E-6</v>
      </c>
      <c r="N3443" s="4" t="b">
        <f>_xlfn.XLOOKUP(Table2[[#This Row],[Protein]],Table3[name],Table3[subloc_assigned],"")&lt;&gt;""</f>
        <v>0</v>
      </c>
      <c r="O3443" s="6" t="str" cm="1">
        <f t="array" ref="O3443">IF(Table2[[#This Row],[modeled?]]," "&amp;_xlfn.TEXTJOIN(" ",FALSE,_xlfn._xlws.FILTER(Table3[subloc_assigned],Table3[name]=Table2[[#This Row],[Protein]],""))&amp;" ","")</f>
        <v/>
      </c>
      <c r="P3443" s="6" t="b">
        <f>OR(ISNUMBER(FIND(" m ",Table2[[#This Row],[loc?]])),ISNUMBER(FIND(" mm ",Table2[[#This Row],[loc?]])))</f>
        <v>0</v>
      </c>
      <c r="Q3443" s="6" t="b">
        <f>AND(OR(ISNUMBER(FIND(" m ",Table2[[#This Row],[loc?]])),ISNUMBER(FIND(" mm ",Table2[[#This Row],[loc?]]))),SUBSTITUTE(SUBSTITUTE(Table2[[#This Row],[loc?]]," m ","")," mm ","")="")</f>
        <v>0</v>
      </c>
      <c r="R3443" s="36" cm="1">
        <f t="array" ref="R3443">AVERAGE(IF(Table2[[#This Row],[Min_aerobic_1]:[Min_aerobic_2]]="NA",0,Table2[[#This Row],[Min_aerobic_1]:[Min_aerobic_2]]))</f>
        <v>0</v>
      </c>
    </row>
    <row r="3444" spans="1:18" x14ac:dyDescent="0.35">
      <c r="A3444" s="4" t="s">
        <v>10134</v>
      </c>
      <c r="B3444" s="4" t="s">
        <v>10135</v>
      </c>
      <c r="C3444" s="4" t="s">
        <v>10136</v>
      </c>
      <c r="D3444" s="6">
        <v>3.8895182168980502E-5</v>
      </c>
      <c r="E3444" s="6">
        <v>3.48629523294538E-5</v>
      </c>
      <c r="F3444" s="6">
        <v>3.9718415247733701E-5</v>
      </c>
      <c r="G3444" s="6">
        <v>4.1955166176020902E-5</v>
      </c>
      <c r="H3444" s="6">
        <v>2.3010258770486299E-5</v>
      </c>
      <c r="I3444" s="6">
        <v>2.3357339904086099E-5</v>
      </c>
      <c r="J3444" s="6">
        <v>2.4351789223224301E-5</v>
      </c>
      <c r="K3444" s="6">
        <v>2.3455369714014999E-5</v>
      </c>
      <c r="L3444" s="6">
        <v>2.6124100314090401E-5</v>
      </c>
      <c r="M3444" s="6">
        <v>2.38700114219406E-5</v>
      </c>
      <c r="N3444" s="4" t="b">
        <f>_xlfn.XLOOKUP(Table2[[#This Row],[Protein]],Table3[name],Table3[subloc_assigned],"")&lt;&gt;""</f>
        <v>0</v>
      </c>
      <c r="O3444" s="6" t="str" cm="1">
        <f t="array" ref="O3444">IF(Table2[[#This Row],[modeled?]]," "&amp;_xlfn.TEXTJOIN(" ",FALSE,_xlfn._xlws.FILTER(Table3[subloc_assigned],Table3[name]=Table2[[#This Row],[Protein]],""))&amp;" ","")</f>
        <v/>
      </c>
      <c r="P3444" s="6" t="b">
        <f>OR(ISNUMBER(FIND(" m ",Table2[[#This Row],[loc?]])),ISNUMBER(FIND(" mm ",Table2[[#This Row],[loc?]])))</f>
        <v>0</v>
      </c>
      <c r="Q3444" s="6" t="b">
        <f>AND(OR(ISNUMBER(FIND(" m ",Table2[[#This Row],[loc?]])),ISNUMBER(FIND(" mm ",Table2[[#This Row],[loc?]]))),SUBSTITUTE(SUBSTITUTE(Table2[[#This Row],[loc?]]," m ","")," mm ","")="")</f>
        <v>0</v>
      </c>
      <c r="R3444" s="36" cm="1">
        <f t="array" ref="R3444">AVERAGE(IF(Table2[[#This Row],[Min_aerobic_1]:[Min_aerobic_2]]="NA",0,Table2[[#This Row],[Min_aerobic_1]:[Min_aerobic_2]]))</f>
        <v>3.6879067249217151E-5</v>
      </c>
    </row>
    <row r="3445" spans="1:18" x14ac:dyDescent="0.35">
      <c r="A3445" s="4" t="s">
        <v>10137</v>
      </c>
      <c r="B3445" s="4" t="s">
        <v>10138</v>
      </c>
      <c r="C3445" s="4" t="s">
        <v>10139</v>
      </c>
      <c r="D3445" s="6">
        <v>8.0467738419985901E-6</v>
      </c>
      <c r="E3445" s="6">
        <v>6.4354090131563502E-6</v>
      </c>
      <c r="F3445" s="6">
        <v>8.7605095715663096E-6</v>
      </c>
      <c r="G3445" s="6">
        <v>8.7630151725679807E-6</v>
      </c>
      <c r="H3445" s="6">
        <v>1.4421560660532099E-5</v>
      </c>
      <c r="I3445" s="6">
        <v>1.49291436155017E-5</v>
      </c>
      <c r="J3445" s="6">
        <v>1.46800321968277E-5</v>
      </c>
      <c r="K3445" s="6">
        <v>1.6366949334650501E-5</v>
      </c>
      <c r="L3445" s="6">
        <v>1.75002173900246E-5</v>
      </c>
      <c r="M3445" s="6">
        <v>1.7181688067505499E-5</v>
      </c>
      <c r="N3445" s="4" t="b">
        <f>_xlfn.XLOOKUP(Table2[[#This Row],[Protein]],Table3[name],Table3[subloc_assigned],"")&lt;&gt;""</f>
        <v>0</v>
      </c>
      <c r="O3445" s="6" t="str" cm="1">
        <f t="array" ref="O3445">IF(Table2[[#This Row],[modeled?]]," "&amp;_xlfn.TEXTJOIN(" ",FALSE,_xlfn._xlws.FILTER(Table3[subloc_assigned],Table3[name]=Table2[[#This Row],[Protein]],""))&amp;" ","")</f>
        <v/>
      </c>
      <c r="P3445" s="6" t="b">
        <f>OR(ISNUMBER(FIND(" m ",Table2[[#This Row],[loc?]])),ISNUMBER(FIND(" mm ",Table2[[#This Row],[loc?]])))</f>
        <v>0</v>
      </c>
      <c r="Q3445" s="6" t="b">
        <f>AND(OR(ISNUMBER(FIND(" m ",Table2[[#This Row],[loc?]])),ISNUMBER(FIND(" mm ",Table2[[#This Row],[loc?]]))),SUBSTITUTE(SUBSTITUTE(Table2[[#This Row],[loc?]]," m ","")," mm ","")="")</f>
        <v>0</v>
      </c>
      <c r="R3445" s="36" cm="1">
        <f t="array" ref="R3445">AVERAGE(IF(Table2[[#This Row],[Min_aerobic_1]:[Min_aerobic_2]]="NA",0,Table2[[#This Row],[Min_aerobic_1]:[Min_aerobic_2]]))</f>
        <v>7.2410914275774702E-6</v>
      </c>
    </row>
    <row r="3446" spans="1:18" x14ac:dyDescent="0.35">
      <c r="A3446" s="4" t="s">
        <v>10140</v>
      </c>
      <c r="B3446" s="4" t="s">
        <v>10141</v>
      </c>
      <c r="C3446" s="4" t="s">
        <v>10142</v>
      </c>
      <c r="D3446" s="6">
        <v>1.93263718413885E-6</v>
      </c>
      <c r="E3446" s="6">
        <v>1.7413444518867001E-6</v>
      </c>
      <c r="F3446" s="6">
        <v>2.7462551275624898E-6</v>
      </c>
      <c r="G3446" s="6">
        <v>2.0380449123837098E-6</v>
      </c>
      <c r="H3446" s="6">
        <v>7.15104621249412E-7</v>
      </c>
      <c r="I3446" s="6">
        <v>6.9694971018827696E-7</v>
      </c>
      <c r="J3446" s="6">
        <v>7.3076985854317204E-7</v>
      </c>
      <c r="K3446" s="6">
        <v>7.9553902301798499E-7</v>
      </c>
      <c r="L3446" s="6">
        <v>7.6123810773660195E-7</v>
      </c>
      <c r="M3446" s="6">
        <v>7.8154852659214803E-7</v>
      </c>
      <c r="N3446" s="4" t="b">
        <f>_xlfn.XLOOKUP(Table2[[#This Row],[Protein]],Table3[name],Table3[subloc_assigned],"")&lt;&gt;""</f>
        <v>0</v>
      </c>
      <c r="O3446" s="6" t="str" cm="1">
        <f t="array" ref="O3446">IF(Table2[[#This Row],[modeled?]]," "&amp;_xlfn.TEXTJOIN(" ",FALSE,_xlfn._xlws.FILTER(Table3[subloc_assigned],Table3[name]=Table2[[#This Row],[Protein]],""))&amp;" ","")</f>
        <v/>
      </c>
      <c r="P3446" s="6" t="b">
        <f>OR(ISNUMBER(FIND(" m ",Table2[[#This Row],[loc?]])),ISNUMBER(FIND(" mm ",Table2[[#This Row],[loc?]])))</f>
        <v>0</v>
      </c>
      <c r="Q3446" s="6" t="b">
        <f>AND(OR(ISNUMBER(FIND(" m ",Table2[[#This Row],[loc?]])),ISNUMBER(FIND(" mm ",Table2[[#This Row],[loc?]]))),SUBSTITUTE(SUBSTITUTE(Table2[[#This Row],[loc?]]," m ","")," mm ","")="")</f>
        <v>0</v>
      </c>
      <c r="R3446" s="36" cm="1">
        <f t="array" ref="R3446">AVERAGE(IF(Table2[[#This Row],[Min_aerobic_1]:[Min_aerobic_2]]="NA",0,Table2[[#This Row],[Min_aerobic_1]:[Min_aerobic_2]]))</f>
        <v>1.836990818012775E-6</v>
      </c>
    </row>
    <row r="3447" spans="1:18" x14ac:dyDescent="0.35">
      <c r="A3447" s="4" t="s">
        <v>10143</v>
      </c>
      <c r="B3447" s="4" t="s">
        <v>10144</v>
      </c>
      <c r="C3447" s="4" t="s">
        <v>10144</v>
      </c>
      <c r="D3447" s="4" t="s">
        <v>19</v>
      </c>
      <c r="E3447" s="4" t="s">
        <v>19</v>
      </c>
      <c r="F3447" s="4" t="s">
        <v>19</v>
      </c>
      <c r="G3447" s="4" t="s">
        <v>19</v>
      </c>
      <c r="H3447" s="6">
        <v>3.6284076075417699E-6</v>
      </c>
      <c r="I3447" s="6">
        <v>3.6215427232589702E-6</v>
      </c>
      <c r="J3447" s="6">
        <v>3.94271014377139E-6</v>
      </c>
      <c r="K3447" s="6">
        <v>3.8399498462523498E-6</v>
      </c>
      <c r="L3447" s="6">
        <v>3.7620382339496E-6</v>
      </c>
      <c r="M3447" s="6">
        <v>3.63811818587683E-6</v>
      </c>
      <c r="N3447" s="4" t="b">
        <f>_xlfn.XLOOKUP(Table2[[#This Row],[Protein]],Table3[name],Table3[subloc_assigned],"")&lt;&gt;""</f>
        <v>0</v>
      </c>
      <c r="O3447" s="6" t="str" cm="1">
        <f t="array" ref="O3447">IF(Table2[[#This Row],[modeled?]]," "&amp;_xlfn.TEXTJOIN(" ",FALSE,_xlfn._xlws.FILTER(Table3[subloc_assigned],Table3[name]=Table2[[#This Row],[Protein]],""))&amp;" ","")</f>
        <v/>
      </c>
      <c r="P3447" s="6" t="b">
        <f>OR(ISNUMBER(FIND(" m ",Table2[[#This Row],[loc?]])),ISNUMBER(FIND(" mm ",Table2[[#This Row],[loc?]])))</f>
        <v>0</v>
      </c>
      <c r="Q3447" s="6" t="b">
        <f>AND(OR(ISNUMBER(FIND(" m ",Table2[[#This Row],[loc?]])),ISNUMBER(FIND(" mm ",Table2[[#This Row],[loc?]]))),SUBSTITUTE(SUBSTITUTE(Table2[[#This Row],[loc?]]," m ","")," mm ","")="")</f>
        <v>0</v>
      </c>
      <c r="R3447" s="36" cm="1">
        <f t="array" ref="R3447">AVERAGE(IF(Table2[[#This Row],[Min_aerobic_1]:[Min_aerobic_2]]="NA",0,Table2[[#This Row],[Min_aerobic_1]:[Min_aerobic_2]]))</f>
        <v>0</v>
      </c>
    </row>
    <row r="3448" spans="1:18" x14ac:dyDescent="0.35">
      <c r="A3448" s="4" t="s">
        <v>10145</v>
      </c>
      <c r="B3448" s="4" t="s">
        <v>10146</v>
      </c>
      <c r="C3448" s="4" t="s">
        <v>10147</v>
      </c>
      <c r="D3448" s="6">
        <v>2.12530548248263E-6</v>
      </c>
      <c r="E3448" s="6">
        <v>1.8610870674969401E-6</v>
      </c>
      <c r="F3448" s="6">
        <v>2.6418924040265101E-6</v>
      </c>
      <c r="G3448" s="6">
        <v>2.7636853276002602E-6</v>
      </c>
      <c r="H3448" s="6">
        <v>1.12435702491596E-6</v>
      </c>
      <c r="I3448" s="6">
        <v>1.0744372455374599E-6</v>
      </c>
      <c r="J3448" s="6">
        <v>1.1634945583611199E-6</v>
      </c>
      <c r="K3448" s="6">
        <v>1.2809990953879899E-6</v>
      </c>
      <c r="L3448" s="6">
        <v>1.41853339902191E-6</v>
      </c>
      <c r="M3448" s="6">
        <v>1.37305687123083E-6</v>
      </c>
      <c r="N3448" s="4" t="b">
        <f>_xlfn.XLOOKUP(Table2[[#This Row],[Protein]],Table3[name],Table3[subloc_assigned],"")&lt;&gt;""</f>
        <v>0</v>
      </c>
      <c r="O3448" s="6" t="str" cm="1">
        <f t="array" ref="O3448">IF(Table2[[#This Row],[modeled?]]," "&amp;_xlfn.TEXTJOIN(" ",FALSE,_xlfn._xlws.FILTER(Table3[subloc_assigned],Table3[name]=Table2[[#This Row],[Protein]],""))&amp;" ","")</f>
        <v/>
      </c>
      <c r="P3448" s="6" t="b">
        <f>OR(ISNUMBER(FIND(" m ",Table2[[#This Row],[loc?]])),ISNUMBER(FIND(" mm ",Table2[[#This Row],[loc?]])))</f>
        <v>0</v>
      </c>
      <c r="Q3448" s="6" t="b">
        <f>AND(OR(ISNUMBER(FIND(" m ",Table2[[#This Row],[loc?]])),ISNUMBER(FIND(" mm ",Table2[[#This Row],[loc?]]))),SUBSTITUTE(SUBSTITUTE(Table2[[#This Row],[loc?]]," m ","")," mm ","")="")</f>
        <v>0</v>
      </c>
      <c r="R3448" s="36" cm="1">
        <f t="array" ref="R3448">AVERAGE(IF(Table2[[#This Row],[Min_aerobic_1]:[Min_aerobic_2]]="NA",0,Table2[[#This Row],[Min_aerobic_1]:[Min_aerobic_2]]))</f>
        <v>1.9931962749897852E-6</v>
      </c>
    </row>
    <row r="3449" spans="1:18" x14ac:dyDescent="0.35">
      <c r="A3449" s="4" t="s">
        <v>10148</v>
      </c>
      <c r="B3449" s="4" t="s">
        <v>10149</v>
      </c>
      <c r="C3449" s="4" t="s">
        <v>10150</v>
      </c>
      <c r="D3449" s="4">
        <v>5.9154116005517496E-4</v>
      </c>
      <c r="E3449" s="4">
        <v>3.9758314308762098E-4</v>
      </c>
      <c r="F3449" s="4">
        <v>7.4457045899700605E-4</v>
      </c>
      <c r="G3449" s="4">
        <v>6.7517173036597095E-4</v>
      </c>
      <c r="H3449" s="4">
        <v>6.8408538073772604E-4</v>
      </c>
      <c r="I3449" s="4">
        <v>6.9458431232751697E-4</v>
      </c>
      <c r="J3449" s="4">
        <v>6.9059076153113496E-4</v>
      </c>
      <c r="K3449" s="4">
        <v>7.2357150036258004E-4</v>
      </c>
      <c r="L3449" s="4">
        <v>7.7089926709715203E-4</v>
      </c>
      <c r="M3449" s="4">
        <v>7.5939772351653204E-4</v>
      </c>
      <c r="N3449" s="4" t="b">
        <f>_xlfn.XLOOKUP(Table2[[#This Row],[Protein]],Table3[name],Table3[subloc_assigned],"")&lt;&gt;""</f>
        <v>1</v>
      </c>
      <c r="O3449" s="6" t="str" cm="1">
        <f t="array" ref="O3449">IF(Table2[[#This Row],[modeled?]]," "&amp;_xlfn.TEXTJOIN(" ",FALSE,_xlfn._xlws.FILTER(Table3[subloc_assigned],Table3[name]=Table2[[#This Row],[Protein]],""))&amp;" ","")</f>
        <v xml:space="preserve"> c </v>
      </c>
      <c r="P3449" s="6" t="b">
        <f>OR(ISNUMBER(FIND(" m ",Table2[[#This Row],[loc?]])),ISNUMBER(FIND(" mm ",Table2[[#This Row],[loc?]])))</f>
        <v>0</v>
      </c>
      <c r="Q3449" s="6" t="b">
        <f>AND(OR(ISNUMBER(FIND(" m ",Table2[[#This Row],[loc?]])),ISNUMBER(FIND(" mm ",Table2[[#This Row],[loc?]]))),SUBSTITUTE(SUBSTITUTE(Table2[[#This Row],[loc?]]," m ","")," mm ","")="")</f>
        <v>0</v>
      </c>
      <c r="R3449" s="36" cm="1">
        <f t="array" ref="R3449">AVERAGE(IF(Table2[[#This Row],[Min_aerobic_1]:[Min_aerobic_2]]="NA",0,Table2[[#This Row],[Min_aerobic_1]:[Min_aerobic_2]]))</f>
        <v>4.9456215157139794E-4</v>
      </c>
    </row>
    <row r="3450" spans="1:18" x14ac:dyDescent="0.35">
      <c r="A3450" s="4" t="s">
        <v>10151</v>
      </c>
      <c r="B3450" s="4" t="s">
        <v>10152</v>
      </c>
      <c r="C3450" s="4" t="s">
        <v>10152</v>
      </c>
      <c r="D3450" s="6">
        <v>1.8617690951599699E-5</v>
      </c>
      <c r="E3450" s="6">
        <v>1.8467987499529401E-5</v>
      </c>
      <c r="F3450" s="6">
        <v>2.9496293432125999E-5</v>
      </c>
      <c r="G3450" s="6">
        <v>2.8462023276953501E-5</v>
      </c>
      <c r="H3450" s="6">
        <v>1.1483191584847099E-5</v>
      </c>
      <c r="I3450" s="6">
        <v>1.29762217432838E-5</v>
      </c>
      <c r="J3450" s="6">
        <v>1.2172169440104899E-5</v>
      </c>
      <c r="K3450" s="6">
        <v>1.1808676414155599E-5</v>
      </c>
      <c r="L3450" s="6">
        <v>1.4436263277720001E-5</v>
      </c>
      <c r="M3450" s="6">
        <v>1.3434889661517899E-5</v>
      </c>
      <c r="N3450" s="4" t="b">
        <f>_xlfn.XLOOKUP(Table2[[#This Row],[Protein]],Table3[name],Table3[subloc_assigned],"")&lt;&gt;""</f>
        <v>0</v>
      </c>
      <c r="O3450" s="6" t="str" cm="1">
        <f t="array" ref="O3450">IF(Table2[[#This Row],[modeled?]]," "&amp;_xlfn.TEXTJOIN(" ",FALSE,_xlfn._xlws.FILTER(Table3[subloc_assigned],Table3[name]=Table2[[#This Row],[Protein]],""))&amp;" ","")</f>
        <v/>
      </c>
      <c r="P3450" s="6" t="b">
        <f>OR(ISNUMBER(FIND(" m ",Table2[[#This Row],[loc?]])),ISNUMBER(FIND(" mm ",Table2[[#This Row],[loc?]])))</f>
        <v>0</v>
      </c>
      <c r="Q3450" s="6" t="b">
        <f>AND(OR(ISNUMBER(FIND(" m ",Table2[[#This Row],[loc?]])),ISNUMBER(FIND(" mm ",Table2[[#This Row],[loc?]]))),SUBSTITUTE(SUBSTITUTE(Table2[[#This Row],[loc?]]," m ","")," mm ","")="")</f>
        <v>0</v>
      </c>
      <c r="R3450" s="36" cm="1">
        <f t="array" ref="R3450">AVERAGE(IF(Table2[[#This Row],[Min_aerobic_1]:[Min_aerobic_2]]="NA",0,Table2[[#This Row],[Min_aerobic_1]:[Min_aerobic_2]]))</f>
        <v>1.854283922556455E-5</v>
      </c>
    </row>
    <row r="3451" spans="1:18" x14ac:dyDescent="0.35">
      <c r="A3451" s="4" t="s">
        <v>10153</v>
      </c>
      <c r="B3451" s="4" t="s">
        <v>10154</v>
      </c>
      <c r="C3451" s="4" t="s">
        <v>10155</v>
      </c>
      <c r="D3451" s="4" t="s">
        <v>19</v>
      </c>
      <c r="E3451" s="4" t="s">
        <v>19</v>
      </c>
      <c r="F3451" s="4" t="s">
        <v>19</v>
      </c>
      <c r="G3451" s="4" t="s">
        <v>19</v>
      </c>
      <c r="H3451" s="6">
        <v>1.3642250665009701E-6</v>
      </c>
      <c r="I3451" s="6">
        <v>1.26535453979398E-6</v>
      </c>
      <c r="J3451" s="6">
        <v>1.52441598220721E-6</v>
      </c>
      <c r="K3451" s="6">
        <v>1.72497437441634E-6</v>
      </c>
      <c r="L3451" s="6">
        <v>1.73947515298167E-6</v>
      </c>
      <c r="M3451" s="6">
        <v>1.8175877508255799E-6</v>
      </c>
      <c r="N3451" s="4" t="b">
        <f>_xlfn.XLOOKUP(Table2[[#This Row],[Protein]],Table3[name],Table3[subloc_assigned],"")&lt;&gt;""</f>
        <v>0</v>
      </c>
      <c r="O3451" s="6" t="str" cm="1">
        <f t="array" ref="O3451">IF(Table2[[#This Row],[modeled?]]," "&amp;_xlfn.TEXTJOIN(" ",FALSE,_xlfn._xlws.FILTER(Table3[subloc_assigned],Table3[name]=Table2[[#This Row],[Protein]],""))&amp;" ","")</f>
        <v/>
      </c>
      <c r="P3451" s="6" t="b">
        <f>OR(ISNUMBER(FIND(" m ",Table2[[#This Row],[loc?]])),ISNUMBER(FIND(" mm ",Table2[[#This Row],[loc?]])))</f>
        <v>0</v>
      </c>
      <c r="Q3451" s="6" t="b">
        <f>AND(OR(ISNUMBER(FIND(" m ",Table2[[#This Row],[loc?]])),ISNUMBER(FIND(" mm ",Table2[[#This Row],[loc?]]))),SUBSTITUTE(SUBSTITUTE(Table2[[#This Row],[loc?]]," m ","")," mm ","")="")</f>
        <v>0</v>
      </c>
      <c r="R3451" s="36" cm="1">
        <f t="array" ref="R3451">AVERAGE(IF(Table2[[#This Row],[Min_aerobic_1]:[Min_aerobic_2]]="NA",0,Table2[[#This Row],[Min_aerobic_1]:[Min_aerobic_2]]))</f>
        <v>0</v>
      </c>
    </row>
    <row r="3452" spans="1:18" x14ac:dyDescent="0.35">
      <c r="A3452" s="4" t="s">
        <v>10156</v>
      </c>
      <c r="B3452" s="4" t="s">
        <v>10157</v>
      </c>
      <c r="C3452" s="4" t="s">
        <v>10158</v>
      </c>
      <c r="D3452" s="4">
        <v>2.9438339476189001E-4</v>
      </c>
      <c r="E3452" s="4">
        <v>3.4022766126631402E-4</v>
      </c>
      <c r="F3452" s="4">
        <v>3.1898057395860402E-4</v>
      </c>
      <c r="G3452" s="4">
        <v>3.2445698402960702E-4</v>
      </c>
      <c r="H3452" s="4">
        <v>1.8754814195324601E-4</v>
      </c>
      <c r="I3452" s="4">
        <v>1.9001535872051499E-4</v>
      </c>
      <c r="J3452" s="4">
        <v>1.8865449861190501E-4</v>
      </c>
      <c r="K3452" s="4">
        <v>2.1862850189334799E-4</v>
      </c>
      <c r="L3452" s="4">
        <v>2.2635557758984601E-4</v>
      </c>
      <c r="M3452" s="4">
        <v>2.2908707814598599E-4</v>
      </c>
      <c r="N3452" s="4" t="b">
        <f>_xlfn.XLOOKUP(Table2[[#This Row],[Protein]],Table3[name],Table3[subloc_assigned],"")&lt;&gt;""</f>
        <v>0</v>
      </c>
      <c r="O3452" s="6" t="str" cm="1">
        <f t="array" ref="O3452">IF(Table2[[#This Row],[modeled?]]," "&amp;_xlfn.TEXTJOIN(" ",FALSE,_xlfn._xlws.FILTER(Table3[subloc_assigned],Table3[name]=Table2[[#This Row],[Protein]],""))&amp;" ","")</f>
        <v/>
      </c>
      <c r="P3452" s="6" t="b">
        <f>OR(ISNUMBER(FIND(" m ",Table2[[#This Row],[loc?]])),ISNUMBER(FIND(" mm ",Table2[[#This Row],[loc?]])))</f>
        <v>0</v>
      </c>
      <c r="Q3452" s="6" t="b">
        <f>AND(OR(ISNUMBER(FIND(" m ",Table2[[#This Row],[loc?]])),ISNUMBER(FIND(" mm ",Table2[[#This Row],[loc?]]))),SUBSTITUTE(SUBSTITUTE(Table2[[#This Row],[loc?]]," m ","")," mm ","")="")</f>
        <v>0</v>
      </c>
      <c r="R3452" s="36" cm="1">
        <f t="array" ref="R3452">AVERAGE(IF(Table2[[#This Row],[Min_aerobic_1]:[Min_aerobic_2]]="NA",0,Table2[[#This Row],[Min_aerobic_1]:[Min_aerobic_2]]))</f>
        <v>3.1730552801410199E-4</v>
      </c>
    </row>
    <row r="3453" spans="1:18" x14ac:dyDescent="0.35">
      <c r="A3453" s="4" t="s">
        <v>10159</v>
      </c>
      <c r="B3453" s="4" t="s">
        <v>10160</v>
      </c>
      <c r="C3453" s="4" t="s">
        <v>10160</v>
      </c>
      <c r="D3453" s="6">
        <v>8.4070861790686108E-6</v>
      </c>
      <c r="E3453" s="6">
        <v>6.6593274005360196E-6</v>
      </c>
      <c r="F3453" s="6">
        <v>9.3228515333441999E-6</v>
      </c>
      <c r="G3453" s="6">
        <v>9.9048426414085608E-6</v>
      </c>
      <c r="H3453" s="6">
        <v>1.05289705657211E-5</v>
      </c>
      <c r="I3453" s="6">
        <v>1.23693703809098E-5</v>
      </c>
      <c r="J3453" s="6">
        <v>1.13828493517524E-5</v>
      </c>
      <c r="K3453" s="6">
        <v>1.1647490654638899E-5</v>
      </c>
      <c r="L3453" s="6">
        <v>1.43192045497491E-5</v>
      </c>
      <c r="M3453" s="6">
        <v>1.45907107821015E-5</v>
      </c>
      <c r="N3453" s="4" t="b">
        <f>_xlfn.XLOOKUP(Table2[[#This Row],[Protein]],Table3[name],Table3[subloc_assigned],"")&lt;&gt;""</f>
        <v>0</v>
      </c>
      <c r="O3453" s="6" t="str" cm="1">
        <f t="array" ref="O3453">IF(Table2[[#This Row],[modeled?]]," "&amp;_xlfn.TEXTJOIN(" ",FALSE,_xlfn._xlws.FILTER(Table3[subloc_assigned],Table3[name]=Table2[[#This Row],[Protein]],""))&amp;" ","")</f>
        <v/>
      </c>
      <c r="P3453" s="6" t="b">
        <f>OR(ISNUMBER(FIND(" m ",Table2[[#This Row],[loc?]])),ISNUMBER(FIND(" mm ",Table2[[#This Row],[loc?]])))</f>
        <v>0</v>
      </c>
      <c r="Q3453" s="6" t="b">
        <f>AND(OR(ISNUMBER(FIND(" m ",Table2[[#This Row],[loc?]])),ISNUMBER(FIND(" mm ",Table2[[#This Row],[loc?]]))),SUBSTITUTE(SUBSTITUTE(Table2[[#This Row],[loc?]]," m ","")," mm ","")="")</f>
        <v>0</v>
      </c>
      <c r="R3453" s="36" cm="1">
        <f t="array" ref="R3453">AVERAGE(IF(Table2[[#This Row],[Min_aerobic_1]:[Min_aerobic_2]]="NA",0,Table2[[#This Row],[Min_aerobic_1]:[Min_aerobic_2]]))</f>
        <v>7.5332067898023148E-6</v>
      </c>
    </row>
    <row r="3454" spans="1:18" x14ac:dyDescent="0.35">
      <c r="A3454" s="4" t="s">
        <v>10161</v>
      </c>
      <c r="B3454" s="4" t="s">
        <v>10162</v>
      </c>
      <c r="C3454" s="4" t="s">
        <v>10163</v>
      </c>
      <c r="D3454" s="6">
        <v>3.9491279614668999E-6</v>
      </c>
      <c r="E3454" s="6">
        <v>3.30775027209898E-6</v>
      </c>
      <c r="F3454" s="6">
        <v>4.3348781049667797E-6</v>
      </c>
      <c r="G3454" s="6">
        <v>4.8328249343889903E-6</v>
      </c>
      <c r="H3454" s="6">
        <v>1.72297880818689E-6</v>
      </c>
      <c r="I3454" s="6">
        <v>1.5879123874926001E-6</v>
      </c>
      <c r="J3454" s="6">
        <v>1.6521488693142699E-6</v>
      </c>
      <c r="K3454" s="6">
        <v>1.8298252174042E-6</v>
      </c>
      <c r="L3454" s="6">
        <v>1.9370795622002498E-6</v>
      </c>
      <c r="M3454" s="6">
        <v>1.7259391286187901E-6</v>
      </c>
      <c r="N3454" s="4" t="b">
        <f>_xlfn.XLOOKUP(Table2[[#This Row],[Protein]],Table3[name],Table3[subloc_assigned],"")&lt;&gt;""</f>
        <v>0</v>
      </c>
      <c r="O3454" s="6" t="str" cm="1">
        <f t="array" ref="O3454">IF(Table2[[#This Row],[modeled?]]," "&amp;_xlfn.TEXTJOIN(" ",FALSE,_xlfn._xlws.FILTER(Table3[subloc_assigned],Table3[name]=Table2[[#This Row],[Protein]],""))&amp;" ","")</f>
        <v/>
      </c>
      <c r="P3454" s="6" t="b">
        <f>OR(ISNUMBER(FIND(" m ",Table2[[#This Row],[loc?]])),ISNUMBER(FIND(" mm ",Table2[[#This Row],[loc?]])))</f>
        <v>0</v>
      </c>
      <c r="Q3454" s="6" t="b">
        <f>AND(OR(ISNUMBER(FIND(" m ",Table2[[#This Row],[loc?]])),ISNUMBER(FIND(" mm ",Table2[[#This Row],[loc?]]))),SUBSTITUTE(SUBSTITUTE(Table2[[#This Row],[loc?]]," m ","")," mm ","")="")</f>
        <v>0</v>
      </c>
      <c r="R3454" s="36" cm="1">
        <f t="array" ref="R3454">AVERAGE(IF(Table2[[#This Row],[Min_aerobic_1]:[Min_aerobic_2]]="NA",0,Table2[[#This Row],[Min_aerobic_1]:[Min_aerobic_2]]))</f>
        <v>3.6284391167829399E-6</v>
      </c>
    </row>
    <row r="3455" spans="1:18" x14ac:dyDescent="0.35">
      <c r="A3455" s="4" t="s">
        <v>10164</v>
      </c>
      <c r="B3455" s="4" t="s">
        <v>10165</v>
      </c>
      <c r="C3455" s="4" t="s">
        <v>10166</v>
      </c>
      <c r="D3455" s="6">
        <v>1.9789751651396001E-5</v>
      </c>
      <c r="E3455" s="6">
        <v>1.61847627047877E-5</v>
      </c>
      <c r="F3455" s="6">
        <v>1.9444764777273999E-5</v>
      </c>
      <c r="G3455" s="6">
        <v>1.9734965111322898E-5</v>
      </c>
      <c r="H3455" s="6">
        <v>1.83228198190261E-5</v>
      </c>
      <c r="I3455" s="6">
        <v>1.8374947919429901E-5</v>
      </c>
      <c r="J3455" s="6">
        <v>1.7592266532702999E-5</v>
      </c>
      <c r="K3455" s="6">
        <v>2.1164094386205499E-5</v>
      </c>
      <c r="L3455" s="6">
        <v>2.1916941164720799E-5</v>
      </c>
      <c r="M3455" s="6">
        <v>2.2642628926656601E-5</v>
      </c>
      <c r="N3455" s="4" t="b">
        <f>_xlfn.XLOOKUP(Table2[[#This Row],[Protein]],Table3[name],Table3[subloc_assigned],"")&lt;&gt;""</f>
        <v>0</v>
      </c>
      <c r="O3455" s="6" t="str" cm="1">
        <f t="array" ref="O3455">IF(Table2[[#This Row],[modeled?]]," "&amp;_xlfn.TEXTJOIN(" ",FALSE,_xlfn._xlws.FILTER(Table3[subloc_assigned],Table3[name]=Table2[[#This Row],[Protein]],""))&amp;" ","")</f>
        <v/>
      </c>
      <c r="P3455" s="6" t="b">
        <f>OR(ISNUMBER(FIND(" m ",Table2[[#This Row],[loc?]])),ISNUMBER(FIND(" mm ",Table2[[#This Row],[loc?]])))</f>
        <v>0</v>
      </c>
      <c r="Q3455" s="6" t="b">
        <f>AND(OR(ISNUMBER(FIND(" m ",Table2[[#This Row],[loc?]])),ISNUMBER(FIND(" mm ",Table2[[#This Row],[loc?]]))),SUBSTITUTE(SUBSTITUTE(Table2[[#This Row],[loc?]]," m ","")," mm ","")="")</f>
        <v>0</v>
      </c>
      <c r="R3455" s="36" cm="1">
        <f t="array" ref="R3455">AVERAGE(IF(Table2[[#This Row],[Min_aerobic_1]:[Min_aerobic_2]]="NA",0,Table2[[#This Row],[Min_aerobic_1]:[Min_aerobic_2]]))</f>
        <v>1.7987257178091851E-5</v>
      </c>
    </row>
    <row r="3456" spans="1:18" x14ac:dyDescent="0.35">
      <c r="A3456" s="4" t="s">
        <v>10167</v>
      </c>
      <c r="B3456" s="4" t="s">
        <v>10168</v>
      </c>
      <c r="C3456" s="4" t="s">
        <v>10169</v>
      </c>
      <c r="D3456" s="6">
        <v>1.92857660639121E-5</v>
      </c>
      <c r="E3456" s="6">
        <v>2.5767517067083099E-5</v>
      </c>
      <c r="F3456" s="6">
        <v>2.0653250556278999E-5</v>
      </c>
      <c r="G3456" s="6">
        <v>2.27185356634754E-5</v>
      </c>
      <c r="H3456" s="6">
        <v>1.1196510467803401E-5</v>
      </c>
      <c r="I3456" s="6">
        <v>1.1027310023695001E-5</v>
      </c>
      <c r="J3456" s="6">
        <v>1.2135277523271199E-5</v>
      </c>
      <c r="K3456" s="6">
        <v>9.9512894462110196E-6</v>
      </c>
      <c r="L3456" s="6">
        <v>9.7369518406144901E-6</v>
      </c>
      <c r="M3456" s="6">
        <v>9.9984434708454594E-6</v>
      </c>
      <c r="N3456" s="4" t="b">
        <f>_xlfn.XLOOKUP(Table2[[#This Row],[Protein]],Table3[name],Table3[subloc_assigned],"")&lt;&gt;""</f>
        <v>1</v>
      </c>
      <c r="O3456" s="6" t="str" cm="1">
        <f t="array" ref="O3456">IF(Table2[[#This Row],[modeled?]]," "&amp;_xlfn.TEXTJOIN(" ",FALSE,_xlfn._xlws.FILTER(Table3[subloc_assigned],Table3[name]=Table2[[#This Row],[Protein]],""))&amp;" ","")</f>
        <v xml:space="preserve"> m </v>
      </c>
      <c r="P3456" s="6" t="b">
        <f>OR(ISNUMBER(FIND(" m ",Table2[[#This Row],[loc?]])),ISNUMBER(FIND(" mm ",Table2[[#This Row],[loc?]])))</f>
        <v>1</v>
      </c>
      <c r="Q3456" s="6" t="b">
        <f>AND(OR(ISNUMBER(FIND(" m ",Table2[[#This Row],[loc?]])),ISNUMBER(FIND(" mm ",Table2[[#This Row],[loc?]]))),SUBSTITUTE(SUBSTITUTE(Table2[[#This Row],[loc?]]," m ","")," mm ","")="")</f>
        <v>1</v>
      </c>
      <c r="R3456" s="36" cm="1">
        <f t="array" ref="R3456">AVERAGE(IF(Table2[[#This Row],[Min_aerobic_1]:[Min_aerobic_2]]="NA",0,Table2[[#This Row],[Min_aerobic_1]:[Min_aerobic_2]]))</f>
        <v>2.2526641565497601E-5</v>
      </c>
    </row>
    <row r="3457" spans="1:18" x14ac:dyDescent="0.35">
      <c r="A3457" s="4" t="s">
        <v>10170</v>
      </c>
      <c r="B3457" s="4" t="s">
        <v>10171</v>
      </c>
      <c r="C3457" s="4" t="s">
        <v>10172</v>
      </c>
      <c r="D3457" s="6">
        <v>8.2379897995929592E-6</v>
      </c>
      <c r="E3457" s="6">
        <v>8.4714179498643595E-6</v>
      </c>
      <c r="F3457" s="6">
        <v>8.1936769051109693E-6</v>
      </c>
      <c r="G3457" s="6">
        <v>9.1762360803622005E-6</v>
      </c>
      <c r="H3457" s="6">
        <v>9.0944446282862694E-6</v>
      </c>
      <c r="I3457" s="6">
        <v>9.0539356925924294E-6</v>
      </c>
      <c r="J3457" s="6">
        <v>9.3537585927174799E-6</v>
      </c>
      <c r="K3457" s="6">
        <v>1.01360812692146E-5</v>
      </c>
      <c r="L3457" s="6">
        <v>1.06430866542531E-5</v>
      </c>
      <c r="M3457" s="6">
        <v>1.05192531327887E-5</v>
      </c>
      <c r="N3457" s="4" t="b">
        <f>_xlfn.XLOOKUP(Table2[[#This Row],[Protein]],Table3[name],Table3[subloc_assigned],"")&lt;&gt;""</f>
        <v>0</v>
      </c>
      <c r="O3457" s="6" t="str" cm="1">
        <f t="array" ref="O3457">IF(Table2[[#This Row],[modeled?]]," "&amp;_xlfn.TEXTJOIN(" ",FALSE,_xlfn._xlws.FILTER(Table3[subloc_assigned],Table3[name]=Table2[[#This Row],[Protein]],""))&amp;" ","")</f>
        <v/>
      </c>
      <c r="P3457" s="6" t="b">
        <f>OR(ISNUMBER(FIND(" m ",Table2[[#This Row],[loc?]])),ISNUMBER(FIND(" mm ",Table2[[#This Row],[loc?]])))</f>
        <v>0</v>
      </c>
      <c r="Q3457" s="6" t="b">
        <f>AND(OR(ISNUMBER(FIND(" m ",Table2[[#This Row],[loc?]])),ISNUMBER(FIND(" mm ",Table2[[#This Row],[loc?]]))),SUBSTITUTE(SUBSTITUTE(Table2[[#This Row],[loc?]]," m ","")," mm ","")="")</f>
        <v>0</v>
      </c>
      <c r="R3457" s="36" cm="1">
        <f t="array" ref="R3457">AVERAGE(IF(Table2[[#This Row],[Min_aerobic_1]:[Min_aerobic_2]]="NA",0,Table2[[#This Row],[Min_aerobic_1]:[Min_aerobic_2]]))</f>
        <v>8.3547038747286594E-6</v>
      </c>
    </row>
    <row r="3458" spans="1:18" x14ac:dyDescent="0.35">
      <c r="A3458" s="4" t="s">
        <v>10173</v>
      </c>
      <c r="B3458" s="4" t="s">
        <v>10174</v>
      </c>
      <c r="C3458" s="4" t="s">
        <v>10175</v>
      </c>
      <c r="D3458" s="6">
        <v>6.6020446451925906E-5</v>
      </c>
      <c r="E3458" s="6">
        <v>7.3456882813837803E-5</v>
      </c>
      <c r="F3458" s="6">
        <v>7.5451039524607403E-5</v>
      </c>
      <c r="G3458" s="6">
        <v>7.7105563100978106E-5</v>
      </c>
      <c r="H3458" s="6">
        <v>3.7994752709871899E-5</v>
      </c>
      <c r="I3458" s="6">
        <v>3.9080541632581198E-5</v>
      </c>
      <c r="J3458" s="6">
        <v>3.8593033087804403E-5</v>
      </c>
      <c r="K3458" s="6">
        <v>4.9989239821641697E-5</v>
      </c>
      <c r="L3458" s="6">
        <v>5.2490141120657397E-5</v>
      </c>
      <c r="M3458" s="6">
        <v>5.11989502830407E-5</v>
      </c>
      <c r="N3458" s="4" t="b">
        <f>_xlfn.XLOOKUP(Table2[[#This Row],[Protein]],Table3[name],Table3[subloc_assigned],"")&lt;&gt;""</f>
        <v>0</v>
      </c>
      <c r="O3458" s="6" t="str" cm="1">
        <f t="array" ref="O3458">IF(Table2[[#This Row],[modeled?]]," "&amp;_xlfn.TEXTJOIN(" ",FALSE,_xlfn._xlws.FILTER(Table3[subloc_assigned],Table3[name]=Table2[[#This Row],[Protein]],""))&amp;" ","")</f>
        <v/>
      </c>
      <c r="P3458" s="6" t="b">
        <f>OR(ISNUMBER(FIND(" m ",Table2[[#This Row],[loc?]])),ISNUMBER(FIND(" mm ",Table2[[#This Row],[loc?]])))</f>
        <v>0</v>
      </c>
      <c r="Q3458" s="6" t="b">
        <f>AND(OR(ISNUMBER(FIND(" m ",Table2[[#This Row],[loc?]])),ISNUMBER(FIND(" mm ",Table2[[#This Row],[loc?]]))),SUBSTITUTE(SUBSTITUTE(Table2[[#This Row],[loc?]]," m ","")," mm ","")="")</f>
        <v>0</v>
      </c>
      <c r="R3458" s="36" cm="1">
        <f t="array" ref="R3458">AVERAGE(IF(Table2[[#This Row],[Min_aerobic_1]:[Min_aerobic_2]]="NA",0,Table2[[#This Row],[Min_aerobic_1]:[Min_aerobic_2]]))</f>
        <v>6.9738664632881854E-5</v>
      </c>
    </row>
    <row r="3459" spans="1:18" x14ac:dyDescent="0.35">
      <c r="A3459" s="4" t="s">
        <v>10176</v>
      </c>
      <c r="B3459" s="4" t="s">
        <v>10177</v>
      </c>
      <c r="C3459" s="4" t="s">
        <v>10178</v>
      </c>
      <c r="D3459" s="6">
        <v>5.7718373990891902E-6</v>
      </c>
      <c r="E3459" s="6">
        <v>6.8448016132714799E-6</v>
      </c>
      <c r="F3459" s="6">
        <v>5.5054476348909402E-6</v>
      </c>
      <c r="G3459" s="6">
        <v>6.6769078090728103E-6</v>
      </c>
      <c r="H3459" s="6">
        <v>1.6386595135517499E-5</v>
      </c>
      <c r="I3459" s="6">
        <v>1.77519167023435E-5</v>
      </c>
      <c r="J3459" s="6">
        <v>1.67121670893246E-5</v>
      </c>
      <c r="K3459" s="6">
        <v>1.96426565471733E-5</v>
      </c>
      <c r="L3459" s="6">
        <v>1.90164496430517E-5</v>
      </c>
      <c r="M3459" s="6">
        <v>1.8097846281623998E-5</v>
      </c>
      <c r="N3459" s="4" t="b">
        <f>_xlfn.XLOOKUP(Table2[[#This Row],[Protein]],Table3[name],Table3[subloc_assigned],"")&lt;&gt;""</f>
        <v>1</v>
      </c>
      <c r="O3459" s="6" t="str" cm="1">
        <f t="array" ref="O3459">IF(Table2[[#This Row],[modeled?]]," "&amp;_xlfn.TEXTJOIN(" ",FALSE,_xlfn._xlws.FILTER(Table3[subloc_assigned],Table3[name]=Table2[[#This Row],[Protein]],""))&amp;" ","")</f>
        <v xml:space="preserve"> c </v>
      </c>
      <c r="P3459" s="6" t="b">
        <f>OR(ISNUMBER(FIND(" m ",Table2[[#This Row],[loc?]])),ISNUMBER(FIND(" mm ",Table2[[#This Row],[loc?]])))</f>
        <v>0</v>
      </c>
      <c r="Q3459" s="6" t="b">
        <f>AND(OR(ISNUMBER(FIND(" m ",Table2[[#This Row],[loc?]])),ISNUMBER(FIND(" mm ",Table2[[#This Row],[loc?]]))),SUBSTITUTE(SUBSTITUTE(Table2[[#This Row],[loc?]]," m ","")," mm ","")="")</f>
        <v>0</v>
      </c>
      <c r="R3459" s="36" cm="1">
        <f t="array" ref="R3459">AVERAGE(IF(Table2[[#This Row],[Min_aerobic_1]:[Min_aerobic_2]]="NA",0,Table2[[#This Row],[Min_aerobic_1]:[Min_aerobic_2]]))</f>
        <v>6.3083195061803355E-6</v>
      </c>
    </row>
    <row r="3460" spans="1:18" x14ac:dyDescent="0.35">
      <c r="A3460" s="4" t="s">
        <v>10179</v>
      </c>
      <c r="B3460" s="4" t="s">
        <v>10180</v>
      </c>
      <c r="C3460" s="4" t="s">
        <v>10180</v>
      </c>
      <c r="D3460" s="6">
        <v>6.9453104016315403E-6</v>
      </c>
      <c r="E3460" s="6">
        <v>6.5513600254808697E-6</v>
      </c>
      <c r="F3460" s="6">
        <v>7.8344101703257707E-6</v>
      </c>
      <c r="G3460" s="6">
        <v>8.0298710737566897E-6</v>
      </c>
      <c r="H3460" s="6">
        <v>2.6292723661363002E-6</v>
      </c>
      <c r="I3460" s="6">
        <v>2.8215109214653799E-6</v>
      </c>
      <c r="J3460" s="6">
        <v>2.7960875870960601E-6</v>
      </c>
      <c r="K3460" s="6">
        <v>3.0460650882462701E-6</v>
      </c>
      <c r="L3460" s="6">
        <v>3.59076335835929E-6</v>
      </c>
      <c r="M3460" s="6">
        <v>3.36054339422774E-6</v>
      </c>
      <c r="N3460" s="4" t="b">
        <f>_xlfn.XLOOKUP(Table2[[#This Row],[Protein]],Table3[name],Table3[subloc_assigned],"")&lt;&gt;""</f>
        <v>0</v>
      </c>
      <c r="O3460" s="6" t="str" cm="1">
        <f t="array" ref="O3460">IF(Table2[[#This Row],[modeled?]]," "&amp;_xlfn.TEXTJOIN(" ",FALSE,_xlfn._xlws.FILTER(Table3[subloc_assigned],Table3[name]=Table2[[#This Row],[Protein]],""))&amp;" ","")</f>
        <v/>
      </c>
      <c r="P3460" s="6" t="b">
        <f>OR(ISNUMBER(FIND(" m ",Table2[[#This Row],[loc?]])),ISNUMBER(FIND(" mm ",Table2[[#This Row],[loc?]])))</f>
        <v>0</v>
      </c>
      <c r="Q3460" s="6" t="b">
        <f>AND(OR(ISNUMBER(FIND(" m ",Table2[[#This Row],[loc?]])),ISNUMBER(FIND(" mm ",Table2[[#This Row],[loc?]]))),SUBSTITUTE(SUBSTITUTE(Table2[[#This Row],[loc?]]," m ","")," mm ","")="")</f>
        <v>0</v>
      </c>
      <c r="R3460" s="36" cm="1">
        <f t="array" ref="R3460">AVERAGE(IF(Table2[[#This Row],[Min_aerobic_1]:[Min_aerobic_2]]="NA",0,Table2[[#This Row],[Min_aerobic_1]:[Min_aerobic_2]]))</f>
        <v>6.748335213556205E-6</v>
      </c>
    </row>
    <row r="3461" spans="1:18" x14ac:dyDescent="0.35">
      <c r="A3461" s="4" t="s">
        <v>10181</v>
      </c>
      <c r="B3461" s="4" t="s">
        <v>10182</v>
      </c>
      <c r="C3461" s="4" t="s">
        <v>10183</v>
      </c>
      <c r="D3461" s="4" t="s">
        <v>19</v>
      </c>
      <c r="E3461" s="4" t="s">
        <v>19</v>
      </c>
      <c r="F3461" s="4" t="s">
        <v>19</v>
      </c>
      <c r="G3461" s="4" t="s">
        <v>19</v>
      </c>
      <c r="H3461" s="6">
        <v>4.91366999309465E-6</v>
      </c>
      <c r="I3461" s="6">
        <v>4.2982196144066503E-6</v>
      </c>
      <c r="J3461" s="6">
        <v>4.7894243194556801E-6</v>
      </c>
      <c r="K3461" s="6">
        <v>4.9228777769628399E-6</v>
      </c>
      <c r="L3461" s="6">
        <v>5.3990682626693398E-6</v>
      </c>
      <c r="M3461" s="6">
        <v>5.0481141579503604E-6</v>
      </c>
      <c r="N3461" s="4" t="b">
        <f>_xlfn.XLOOKUP(Table2[[#This Row],[Protein]],Table3[name],Table3[subloc_assigned],"")&lt;&gt;""</f>
        <v>0</v>
      </c>
      <c r="O3461" s="6" t="str" cm="1">
        <f t="array" ref="O3461">IF(Table2[[#This Row],[modeled?]]," "&amp;_xlfn.TEXTJOIN(" ",FALSE,_xlfn._xlws.FILTER(Table3[subloc_assigned],Table3[name]=Table2[[#This Row],[Protein]],""))&amp;" ","")</f>
        <v/>
      </c>
      <c r="P3461" s="6" t="b">
        <f>OR(ISNUMBER(FIND(" m ",Table2[[#This Row],[loc?]])),ISNUMBER(FIND(" mm ",Table2[[#This Row],[loc?]])))</f>
        <v>0</v>
      </c>
      <c r="Q3461" s="6" t="b">
        <f>AND(OR(ISNUMBER(FIND(" m ",Table2[[#This Row],[loc?]])),ISNUMBER(FIND(" mm ",Table2[[#This Row],[loc?]]))),SUBSTITUTE(SUBSTITUTE(Table2[[#This Row],[loc?]]," m ","")," mm ","")="")</f>
        <v>0</v>
      </c>
      <c r="R3461" s="36" cm="1">
        <f t="array" ref="R3461">AVERAGE(IF(Table2[[#This Row],[Min_aerobic_1]:[Min_aerobic_2]]="NA",0,Table2[[#This Row],[Min_aerobic_1]:[Min_aerobic_2]]))</f>
        <v>0</v>
      </c>
    </row>
    <row r="3462" spans="1:18" x14ac:dyDescent="0.35">
      <c r="A3462" s="4" t="s">
        <v>10184</v>
      </c>
      <c r="B3462" s="4" t="s">
        <v>10185</v>
      </c>
      <c r="C3462" s="4" t="s">
        <v>10186</v>
      </c>
      <c r="D3462" s="6">
        <v>2.47307646676404E-5</v>
      </c>
      <c r="E3462" s="6">
        <v>2.1582587843027501E-5</v>
      </c>
      <c r="F3462" s="6">
        <v>2.7678006357567001E-5</v>
      </c>
      <c r="G3462" s="6">
        <v>2.6232794035769901E-5</v>
      </c>
      <c r="H3462" s="6">
        <v>1.2722105862249699E-5</v>
      </c>
      <c r="I3462" s="6">
        <v>1.26548143247641E-5</v>
      </c>
      <c r="J3462" s="6">
        <v>1.33989706975133E-5</v>
      </c>
      <c r="K3462" s="6">
        <v>1.0764920287102501E-5</v>
      </c>
      <c r="L3462" s="6">
        <v>1.11002219401061E-5</v>
      </c>
      <c r="M3462" s="6">
        <v>1.14608924724496E-5</v>
      </c>
      <c r="N3462" s="4" t="b">
        <f>_xlfn.XLOOKUP(Table2[[#This Row],[Protein]],Table3[name],Table3[subloc_assigned],"")&lt;&gt;""</f>
        <v>0</v>
      </c>
      <c r="O3462" s="6" t="str" cm="1">
        <f t="array" ref="O3462">IF(Table2[[#This Row],[modeled?]]," "&amp;_xlfn.TEXTJOIN(" ",FALSE,_xlfn._xlws.FILTER(Table3[subloc_assigned],Table3[name]=Table2[[#This Row],[Protein]],""))&amp;" ","")</f>
        <v/>
      </c>
      <c r="P3462" s="6" t="b">
        <f>OR(ISNUMBER(FIND(" m ",Table2[[#This Row],[loc?]])),ISNUMBER(FIND(" mm ",Table2[[#This Row],[loc?]])))</f>
        <v>0</v>
      </c>
      <c r="Q3462" s="6" t="b">
        <f>AND(OR(ISNUMBER(FIND(" m ",Table2[[#This Row],[loc?]])),ISNUMBER(FIND(" mm ",Table2[[#This Row],[loc?]]))),SUBSTITUTE(SUBSTITUTE(Table2[[#This Row],[loc?]]," m ","")," mm ","")="")</f>
        <v>0</v>
      </c>
      <c r="R3462" s="36" cm="1">
        <f t="array" ref="R3462">AVERAGE(IF(Table2[[#This Row],[Min_aerobic_1]:[Min_aerobic_2]]="NA",0,Table2[[#This Row],[Min_aerobic_1]:[Min_aerobic_2]]))</f>
        <v>2.3156676255333951E-5</v>
      </c>
    </row>
    <row r="3463" spans="1:18" x14ac:dyDescent="0.35">
      <c r="A3463" s="4" t="s">
        <v>10187</v>
      </c>
      <c r="B3463" s="4" t="s">
        <v>10188</v>
      </c>
      <c r="C3463" s="4" t="s">
        <v>10189</v>
      </c>
      <c r="D3463" s="4" t="s">
        <v>19</v>
      </c>
      <c r="E3463" s="4" t="s">
        <v>19</v>
      </c>
      <c r="F3463" s="4" t="s">
        <v>19</v>
      </c>
      <c r="G3463" s="4" t="s">
        <v>19</v>
      </c>
      <c r="H3463" s="6">
        <v>1.17351339727794E-5</v>
      </c>
      <c r="I3463" s="6">
        <v>1.0973725575532201E-5</v>
      </c>
      <c r="J3463" s="6">
        <v>1.16495469085086E-5</v>
      </c>
      <c r="K3463" s="6">
        <v>9.0289369159209402E-6</v>
      </c>
      <c r="L3463" s="6">
        <v>9.6808574539732795E-6</v>
      </c>
      <c r="M3463" s="6">
        <v>9.6404325564408095E-6</v>
      </c>
      <c r="N3463" s="4" t="b">
        <f>_xlfn.XLOOKUP(Table2[[#This Row],[Protein]],Table3[name],Table3[subloc_assigned],"")&lt;&gt;""</f>
        <v>1</v>
      </c>
      <c r="O3463" s="6" t="str" cm="1">
        <f t="array" ref="O3463">IF(Table2[[#This Row],[modeled?]]," "&amp;_xlfn.TEXTJOIN(" ",FALSE,_xlfn._xlws.FILTER(Table3[subloc_assigned],Table3[name]=Table2[[#This Row],[Protein]],""))&amp;" ","")</f>
        <v xml:space="preserve"> m </v>
      </c>
      <c r="P3463" s="6" t="b">
        <f>OR(ISNUMBER(FIND(" m ",Table2[[#This Row],[loc?]])),ISNUMBER(FIND(" mm ",Table2[[#This Row],[loc?]])))</f>
        <v>1</v>
      </c>
      <c r="Q3463" s="6" t="b">
        <f>AND(OR(ISNUMBER(FIND(" m ",Table2[[#This Row],[loc?]])),ISNUMBER(FIND(" mm ",Table2[[#This Row],[loc?]]))),SUBSTITUTE(SUBSTITUTE(Table2[[#This Row],[loc?]]," m ","")," mm ","")="")</f>
        <v>1</v>
      </c>
      <c r="R3463" s="36" cm="1">
        <f t="array" ref="R3463">AVERAGE(IF(Table2[[#This Row],[Min_aerobic_1]:[Min_aerobic_2]]="NA",0,Table2[[#This Row],[Min_aerobic_1]:[Min_aerobic_2]]))</f>
        <v>0</v>
      </c>
    </row>
    <row r="3464" spans="1:18" x14ac:dyDescent="0.35">
      <c r="A3464" s="4" t="s">
        <v>10190</v>
      </c>
      <c r="B3464" s="4" t="s">
        <v>10191</v>
      </c>
      <c r="C3464" s="4" t="s">
        <v>10192</v>
      </c>
      <c r="D3464" s="6">
        <v>1.1746018181417899E-5</v>
      </c>
      <c r="E3464" s="6">
        <v>1.2547771133217499E-5</v>
      </c>
      <c r="F3464" s="6">
        <v>1.3791198812854801E-5</v>
      </c>
      <c r="G3464" s="6">
        <v>1.41357640665657E-5</v>
      </c>
      <c r="H3464" s="6">
        <v>4.9012165876595701E-6</v>
      </c>
      <c r="I3464" s="6">
        <v>4.7255596341519899E-6</v>
      </c>
      <c r="J3464" s="6">
        <v>5.2988051720808304E-6</v>
      </c>
      <c r="K3464" s="6">
        <v>5.70364750165924E-6</v>
      </c>
      <c r="L3464" s="6">
        <v>5.9496897890913204E-6</v>
      </c>
      <c r="M3464" s="6">
        <v>5.5813760420181703E-6</v>
      </c>
      <c r="N3464" s="4" t="b">
        <f>_xlfn.XLOOKUP(Table2[[#This Row],[Protein]],Table3[name],Table3[subloc_assigned],"")&lt;&gt;""</f>
        <v>0</v>
      </c>
      <c r="O3464" s="6" t="str" cm="1">
        <f t="array" ref="O3464">IF(Table2[[#This Row],[modeled?]]," "&amp;_xlfn.TEXTJOIN(" ",FALSE,_xlfn._xlws.FILTER(Table3[subloc_assigned],Table3[name]=Table2[[#This Row],[Protein]],""))&amp;" ","")</f>
        <v/>
      </c>
      <c r="P3464" s="6" t="b">
        <f>OR(ISNUMBER(FIND(" m ",Table2[[#This Row],[loc?]])),ISNUMBER(FIND(" mm ",Table2[[#This Row],[loc?]])))</f>
        <v>0</v>
      </c>
      <c r="Q3464" s="6" t="b">
        <f>AND(OR(ISNUMBER(FIND(" m ",Table2[[#This Row],[loc?]])),ISNUMBER(FIND(" mm ",Table2[[#This Row],[loc?]]))),SUBSTITUTE(SUBSTITUTE(Table2[[#This Row],[loc?]]," m ","")," mm ","")="")</f>
        <v>0</v>
      </c>
      <c r="R3464" s="36" cm="1">
        <f t="array" ref="R3464">AVERAGE(IF(Table2[[#This Row],[Min_aerobic_1]:[Min_aerobic_2]]="NA",0,Table2[[#This Row],[Min_aerobic_1]:[Min_aerobic_2]]))</f>
        <v>1.21468946573177E-5</v>
      </c>
    </row>
    <row r="3465" spans="1:18" x14ac:dyDescent="0.35">
      <c r="A3465" s="4" t="s">
        <v>10193</v>
      </c>
      <c r="B3465" s="4" t="s">
        <v>10194</v>
      </c>
      <c r="C3465" s="4" t="s">
        <v>10195</v>
      </c>
      <c r="D3465" s="6">
        <v>9.3047722881126898E-5</v>
      </c>
      <c r="E3465" s="6">
        <v>7.7692144682321693E-5</v>
      </c>
      <c r="F3465" s="4">
        <v>1.22320215304882E-4</v>
      </c>
      <c r="G3465" s="4">
        <v>1.10420553638098E-4</v>
      </c>
      <c r="H3465" s="6">
        <v>4.9249158092962802E-5</v>
      </c>
      <c r="I3465" s="6">
        <v>5.1472887181033801E-5</v>
      </c>
      <c r="J3465" s="6">
        <v>4.9371145927911402E-5</v>
      </c>
      <c r="K3465" s="6">
        <v>6.4253815740022402E-5</v>
      </c>
      <c r="L3465" s="6">
        <v>6.8379630243864506E-5</v>
      </c>
      <c r="M3465" s="6">
        <v>6.5818672155567505E-5</v>
      </c>
      <c r="N3465" s="4" t="b">
        <f>_xlfn.XLOOKUP(Table2[[#This Row],[Protein]],Table3[name],Table3[subloc_assigned],"")&lt;&gt;""</f>
        <v>1</v>
      </c>
      <c r="O3465" s="6" t="str" cm="1">
        <f t="array" ref="O3465">IF(Table2[[#This Row],[modeled?]]," "&amp;_xlfn.TEXTJOIN(" ",FALSE,_xlfn._xlws.FILTER(Table3[subloc_assigned],Table3[name]=Table2[[#This Row],[Protein]],""))&amp;" ","")</f>
        <v xml:space="preserve"> c </v>
      </c>
      <c r="P3465" s="6" t="b">
        <f>OR(ISNUMBER(FIND(" m ",Table2[[#This Row],[loc?]])),ISNUMBER(FIND(" mm ",Table2[[#This Row],[loc?]])))</f>
        <v>0</v>
      </c>
      <c r="Q3465" s="6" t="b">
        <f>AND(OR(ISNUMBER(FIND(" m ",Table2[[#This Row],[loc?]])),ISNUMBER(FIND(" mm ",Table2[[#This Row],[loc?]]))),SUBSTITUTE(SUBSTITUTE(Table2[[#This Row],[loc?]]," m ","")," mm ","")="")</f>
        <v>0</v>
      </c>
      <c r="R3465" s="36" cm="1">
        <f t="array" ref="R3465">AVERAGE(IF(Table2[[#This Row],[Min_aerobic_1]:[Min_aerobic_2]]="NA",0,Table2[[#This Row],[Min_aerobic_1]:[Min_aerobic_2]]))</f>
        <v>8.5369933781724296E-5</v>
      </c>
    </row>
    <row r="3466" spans="1:18" x14ac:dyDescent="0.35">
      <c r="A3466" s="4" t="s">
        <v>10196</v>
      </c>
      <c r="B3466" s="4" t="s">
        <v>10197</v>
      </c>
      <c r="C3466" s="4" t="s">
        <v>10198</v>
      </c>
      <c r="D3466" s="6">
        <v>4.50625086782768E-7</v>
      </c>
      <c r="E3466" s="6">
        <v>4.3986363346173901E-7</v>
      </c>
      <c r="F3466" s="6">
        <v>6.0273447455467304E-7</v>
      </c>
      <c r="G3466" s="6">
        <v>5.7334544917555805E-7</v>
      </c>
      <c r="H3466" s="6">
        <v>9.5833925244649995E-7</v>
      </c>
      <c r="I3466" s="6">
        <v>8.94687927368516E-7</v>
      </c>
      <c r="J3466" s="6">
        <v>8.9800228143244805E-7</v>
      </c>
      <c r="K3466" s="6">
        <v>1.0489300630522599E-6</v>
      </c>
      <c r="L3466" s="6">
        <v>1.2035039657023399E-6</v>
      </c>
      <c r="M3466" s="6">
        <v>1.1721045413825199E-6</v>
      </c>
      <c r="N3466" s="4" t="b">
        <f>_xlfn.XLOOKUP(Table2[[#This Row],[Protein]],Table3[name],Table3[subloc_assigned],"")&lt;&gt;""</f>
        <v>0</v>
      </c>
      <c r="O3466" s="6" t="str" cm="1">
        <f t="array" ref="O3466">IF(Table2[[#This Row],[modeled?]]," "&amp;_xlfn.TEXTJOIN(" ",FALSE,_xlfn._xlws.FILTER(Table3[subloc_assigned],Table3[name]=Table2[[#This Row],[Protein]],""))&amp;" ","")</f>
        <v/>
      </c>
      <c r="P3466" s="6" t="b">
        <f>OR(ISNUMBER(FIND(" m ",Table2[[#This Row],[loc?]])),ISNUMBER(FIND(" mm ",Table2[[#This Row],[loc?]])))</f>
        <v>0</v>
      </c>
      <c r="Q3466" s="6" t="b">
        <f>AND(OR(ISNUMBER(FIND(" m ",Table2[[#This Row],[loc?]])),ISNUMBER(FIND(" mm ",Table2[[#This Row],[loc?]]))),SUBSTITUTE(SUBSTITUTE(Table2[[#This Row],[loc?]]," m ","")," mm ","")="")</f>
        <v>0</v>
      </c>
      <c r="R3466" s="36" cm="1">
        <f t="array" ref="R3466">AVERAGE(IF(Table2[[#This Row],[Min_aerobic_1]:[Min_aerobic_2]]="NA",0,Table2[[#This Row],[Min_aerobic_1]:[Min_aerobic_2]]))</f>
        <v>4.452443601222535E-7</v>
      </c>
    </row>
    <row r="3467" spans="1:18" x14ac:dyDescent="0.35">
      <c r="A3467" s="4" t="s">
        <v>10199</v>
      </c>
      <c r="B3467" s="4" t="s">
        <v>10200</v>
      </c>
      <c r="C3467" s="4" t="s">
        <v>10201</v>
      </c>
      <c r="D3467" s="6">
        <v>5.88989079307388E-6</v>
      </c>
      <c r="E3467" s="6">
        <v>6.2975922844073102E-6</v>
      </c>
      <c r="F3467" s="6">
        <v>7.0115126584106904E-6</v>
      </c>
      <c r="G3467" s="6">
        <v>6.78808351925652E-6</v>
      </c>
      <c r="H3467" s="6">
        <v>4.0767888805323102E-6</v>
      </c>
      <c r="I3467" s="6">
        <v>4.1981710177073497E-6</v>
      </c>
      <c r="J3467" s="6">
        <v>4.3544132380754496E-6</v>
      </c>
      <c r="K3467" s="6">
        <v>2.83672386625021E-6</v>
      </c>
      <c r="L3467" s="6">
        <v>3.1176165088682602E-6</v>
      </c>
      <c r="M3467" s="6">
        <v>3.0625018578995699E-6</v>
      </c>
      <c r="N3467" s="4" t="b">
        <f>_xlfn.XLOOKUP(Table2[[#This Row],[Protein]],Table3[name],Table3[subloc_assigned],"")&lt;&gt;""</f>
        <v>0</v>
      </c>
      <c r="O3467" s="6" t="str" cm="1">
        <f t="array" ref="O3467">IF(Table2[[#This Row],[modeled?]]," "&amp;_xlfn.TEXTJOIN(" ",FALSE,_xlfn._xlws.FILTER(Table3[subloc_assigned],Table3[name]=Table2[[#This Row],[Protein]],""))&amp;" ","")</f>
        <v/>
      </c>
      <c r="P3467" s="6" t="b">
        <f>OR(ISNUMBER(FIND(" m ",Table2[[#This Row],[loc?]])),ISNUMBER(FIND(" mm ",Table2[[#This Row],[loc?]])))</f>
        <v>0</v>
      </c>
      <c r="Q3467" s="6" t="b">
        <f>AND(OR(ISNUMBER(FIND(" m ",Table2[[#This Row],[loc?]])),ISNUMBER(FIND(" mm ",Table2[[#This Row],[loc?]]))),SUBSTITUTE(SUBSTITUTE(Table2[[#This Row],[loc?]]," m ","")," mm ","")="")</f>
        <v>0</v>
      </c>
      <c r="R3467" s="36" cm="1">
        <f t="array" ref="R3467">AVERAGE(IF(Table2[[#This Row],[Min_aerobic_1]:[Min_aerobic_2]]="NA",0,Table2[[#This Row],[Min_aerobic_1]:[Min_aerobic_2]]))</f>
        <v>6.0937415387405951E-6</v>
      </c>
    </row>
    <row r="3468" spans="1:18" x14ac:dyDescent="0.35">
      <c r="A3468" s="4" t="s">
        <v>10202</v>
      </c>
      <c r="B3468" s="4" t="s">
        <v>10203</v>
      </c>
      <c r="C3468" s="4" t="s">
        <v>10204</v>
      </c>
      <c r="D3468" s="6">
        <v>1.6253076322949298E-5</v>
      </c>
      <c r="E3468" s="6">
        <v>1.4857457298616201E-5</v>
      </c>
      <c r="F3468" s="6">
        <v>2.2050908696121899E-5</v>
      </c>
      <c r="G3468" s="6">
        <v>2.00365894608671E-5</v>
      </c>
      <c r="H3468" s="6">
        <v>6.0128311045728099E-6</v>
      </c>
      <c r="I3468" s="6">
        <v>6.2960531387550204E-6</v>
      </c>
      <c r="J3468" s="6">
        <v>6.4905633105068004E-6</v>
      </c>
      <c r="K3468" s="6">
        <v>8.1103415869195897E-6</v>
      </c>
      <c r="L3468" s="6">
        <v>8.3040147782530694E-6</v>
      </c>
      <c r="M3468" s="6">
        <v>8.3341459734860997E-6</v>
      </c>
      <c r="N3468" s="4" t="b">
        <f>_xlfn.XLOOKUP(Table2[[#This Row],[Protein]],Table3[name],Table3[subloc_assigned],"")&lt;&gt;""</f>
        <v>0</v>
      </c>
      <c r="O3468" s="6" t="str" cm="1">
        <f t="array" ref="O3468">IF(Table2[[#This Row],[modeled?]]," "&amp;_xlfn.TEXTJOIN(" ",FALSE,_xlfn._xlws.FILTER(Table3[subloc_assigned],Table3[name]=Table2[[#This Row],[Protein]],""))&amp;" ","")</f>
        <v/>
      </c>
      <c r="P3468" s="6" t="b">
        <f>OR(ISNUMBER(FIND(" m ",Table2[[#This Row],[loc?]])),ISNUMBER(FIND(" mm ",Table2[[#This Row],[loc?]])))</f>
        <v>0</v>
      </c>
      <c r="Q3468" s="6" t="b">
        <f>AND(OR(ISNUMBER(FIND(" m ",Table2[[#This Row],[loc?]])),ISNUMBER(FIND(" mm ",Table2[[#This Row],[loc?]]))),SUBSTITUTE(SUBSTITUTE(Table2[[#This Row],[loc?]]," m ","")," mm ","")="")</f>
        <v>0</v>
      </c>
      <c r="R3468" s="36" cm="1">
        <f t="array" ref="R3468">AVERAGE(IF(Table2[[#This Row],[Min_aerobic_1]:[Min_aerobic_2]]="NA",0,Table2[[#This Row],[Min_aerobic_1]:[Min_aerobic_2]]))</f>
        <v>1.555526681078275E-5</v>
      </c>
    </row>
    <row r="3469" spans="1:18" x14ac:dyDescent="0.35">
      <c r="A3469" s="4" t="s">
        <v>10205</v>
      </c>
      <c r="B3469" s="4" t="s">
        <v>10206</v>
      </c>
      <c r="C3469" s="4" t="s">
        <v>10206</v>
      </c>
      <c r="D3469" s="4" t="s">
        <v>19</v>
      </c>
      <c r="E3469" s="4" t="s">
        <v>19</v>
      </c>
      <c r="F3469" s="4" t="s">
        <v>19</v>
      </c>
      <c r="G3469" s="4" t="s">
        <v>19</v>
      </c>
      <c r="H3469" s="6">
        <v>4.1225403102859302E-6</v>
      </c>
      <c r="I3469" s="6">
        <v>3.9787427051011001E-6</v>
      </c>
      <c r="J3469" s="6">
        <v>4.1796299516585204E-6</v>
      </c>
      <c r="K3469" s="6">
        <v>6.5945310793579196E-6</v>
      </c>
      <c r="L3469" s="6">
        <v>7.10395283721233E-6</v>
      </c>
      <c r="M3469" s="6">
        <v>6.9883988258599199E-6</v>
      </c>
      <c r="N3469" s="4" t="b">
        <f>_xlfn.XLOOKUP(Table2[[#This Row],[Protein]],Table3[name],Table3[subloc_assigned],"")&lt;&gt;""</f>
        <v>1</v>
      </c>
      <c r="O3469" s="6" t="str" cm="1">
        <f t="array" ref="O3469">IF(Table2[[#This Row],[modeled?]]," "&amp;_xlfn.TEXTJOIN(" ",FALSE,_xlfn._xlws.FILTER(Table3[subloc_assigned],Table3[name]=Table2[[#This Row],[Protein]],""))&amp;" ","")</f>
        <v xml:space="preserve"> c </v>
      </c>
      <c r="P3469" s="6" t="b">
        <f>OR(ISNUMBER(FIND(" m ",Table2[[#This Row],[loc?]])),ISNUMBER(FIND(" mm ",Table2[[#This Row],[loc?]])))</f>
        <v>0</v>
      </c>
      <c r="Q3469" s="6" t="b">
        <f>AND(OR(ISNUMBER(FIND(" m ",Table2[[#This Row],[loc?]])),ISNUMBER(FIND(" mm ",Table2[[#This Row],[loc?]]))),SUBSTITUTE(SUBSTITUTE(Table2[[#This Row],[loc?]]," m ","")," mm ","")="")</f>
        <v>0</v>
      </c>
      <c r="R3469" s="36" cm="1">
        <f t="array" ref="R3469">AVERAGE(IF(Table2[[#This Row],[Min_aerobic_1]:[Min_aerobic_2]]="NA",0,Table2[[#This Row],[Min_aerobic_1]:[Min_aerobic_2]]))</f>
        <v>0</v>
      </c>
    </row>
    <row r="3470" spans="1:18" x14ac:dyDescent="0.35">
      <c r="A3470" s="4" t="s">
        <v>10207</v>
      </c>
      <c r="B3470" s="4" t="s">
        <v>10208</v>
      </c>
      <c r="C3470" s="4" t="s">
        <v>10209</v>
      </c>
      <c r="D3470" s="6">
        <v>8.3231867986713303E-6</v>
      </c>
      <c r="E3470" s="6">
        <v>7.9581330511539201E-6</v>
      </c>
      <c r="F3470" s="6">
        <v>9.8941127634824103E-6</v>
      </c>
      <c r="G3470" s="6">
        <v>1.0267125258357099E-5</v>
      </c>
      <c r="H3470" s="6">
        <v>8.1760505453847597E-6</v>
      </c>
      <c r="I3470" s="6">
        <v>8.5478287588391802E-6</v>
      </c>
      <c r="J3470" s="6">
        <v>8.8976051767110302E-6</v>
      </c>
      <c r="K3470" s="6">
        <v>9.3975085108005808E-6</v>
      </c>
      <c r="L3470" s="6">
        <v>1.00233917440337E-5</v>
      </c>
      <c r="M3470" s="6">
        <v>1.04298364966921E-5</v>
      </c>
      <c r="N3470" s="4" t="b">
        <f>_xlfn.XLOOKUP(Table2[[#This Row],[Protein]],Table3[name],Table3[subloc_assigned],"")&lt;&gt;""</f>
        <v>0</v>
      </c>
      <c r="O3470" s="6" t="str" cm="1">
        <f t="array" ref="O3470">IF(Table2[[#This Row],[modeled?]]," "&amp;_xlfn.TEXTJOIN(" ",FALSE,_xlfn._xlws.FILTER(Table3[subloc_assigned],Table3[name]=Table2[[#This Row],[Protein]],""))&amp;" ","")</f>
        <v/>
      </c>
      <c r="P3470" s="6" t="b">
        <f>OR(ISNUMBER(FIND(" m ",Table2[[#This Row],[loc?]])),ISNUMBER(FIND(" mm ",Table2[[#This Row],[loc?]])))</f>
        <v>0</v>
      </c>
      <c r="Q3470" s="6" t="b">
        <f>AND(OR(ISNUMBER(FIND(" m ",Table2[[#This Row],[loc?]])),ISNUMBER(FIND(" mm ",Table2[[#This Row],[loc?]]))),SUBSTITUTE(SUBSTITUTE(Table2[[#This Row],[loc?]]," m ","")," mm ","")="")</f>
        <v>0</v>
      </c>
      <c r="R3470" s="36" cm="1">
        <f t="array" ref="R3470">AVERAGE(IF(Table2[[#This Row],[Min_aerobic_1]:[Min_aerobic_2]]="NA",0,Table2[[#This Row],[Min_aerobic_1]:[Min_aerobic_2]]))</f>
        <v>8.1406599249126252E-6</v>
      </c>
    </row>
    <row r="3471" spans="1:18" x14ac:dyDescent="0.35">
      <c r="A3471" s="4" t="s">
        <v>10210</v>
      </c>
      <c r="B3471" s="4" t="s">
        <v>10211</v>
      </c>
      <c r="C3471" s="4" t="s">
        <v>10212</v>
      </c>
      <c r="D3471" s="6">
        <v>1.65938483205489E-5</v>
      </c>
      <c r="E3471" s="6">
        <v>1.7018596805700202E-5</v>
      </c>
      <c r="F3471" s="6">
        <v>1.75249839536774E-5</v>
      </c>
      <c r="G3471" s="6">
        <v>1.76337240783559E-5</v>
      </c>
      <c r="H3471" s="6">
        <v>8.4177959623643305E-6</v>
      </c>
      <c r="I3471" s="6">
        <v>8.4180516445041196E-6</v>
      </c>
      <c r="J3471" s="6">
        <v>8.9655044308377996E-6</v>
      </c>
      <c r="K3471" s="6">
        <v>8.6257998122360598E-6</v>
      </c>
      <c r="L3471" s="6">
        <v>9.1029308741229101E-6</v>
      </c>
      <c r="M3471" s="6">
        <v>9.2741097013003996E-6</v>
      </c>
      <c r="N3471" s="4" t="b">
        <f>_xlfn.XLOOKUP(Table2[[#This Row],[Protein]],Table3[name],Table3[subloc_assigned],"")&lt;&gt;""</f>
        <v>0</v>
      </c>
      <c r="O3471" s="6" t="str" cm="1">
        <f t="array" ref="O3471">IF(Table2[[#This Row],[modeled?]]," "&amp;_xlfn.TEXTJOIN(" ",FALSE,_xlfn._xlws.FILTER(Table3[subloc_assigned],Table3[name]=Table2[[#This Row],[Protein]],""))&amp;" ","")</f>
        <v/>
      </c>
      <c r="P3471" s="6" t="b">
        <f>OR(ISNUMBER(FIND(" m ",Table2[[#This Row],[loc?]])),ISNUMBER(FIND(" mm ",Table2[[#This Row],[loc?]])))</f>
        <v>0</v>
      </c>
      <c r="Q3471" s="6" t="b">
        <f>AND(OR(ISNUMBER(FIND(" m ",Table2[[#This Row],[loc?]])),ISNUMBER(FIND(" mm ",Table2[[#This Row],[loc?]]))),SUBSTITUTE(SUBSTITUTE(Table2[[#This Row],[loc?]]," m ","")," mm ","")="")</f>
        <v>0</v>
      </c>
      <c r="R3471" s="36" cm="1">
        <f t="array" ref="R3471">AVERAGE(IF(Table2[[#This Row],[Min_aerobic_1]:[Min_aerobic_2]]="NA",0,Table2[[#This Row],[Min_aerobic_1]:[Min_aerobic_2]]))</f>
        <v>1.6806222563124551E-5</v>
      </c>
    </row>
    <row r="3472" spans="1:18" x14ac:dyDescent="0.35">
      <c r="A3472" s="4" t="s">
        <v>10213</v>
      </c>
      <c r="B3472" s="4" t="s">
        <v>10214</v>
      </c>
      <c r="C3472" s="4" t="s">
        <v>10214</v>
      </c>
      <c r="D3472" s="4" t="s">
        <v>19</v>
      </c>
      <c r="E3472" s="4" t="s">
        <v>19</v>
      </c>
      <c r="F3472" s="4" t="s">
        <v>19</v>
      </c>
      <c r="G3472" s="4" t="s">
        <v>19</v>
      </c>
      <c r="H3472" s="6">
        <v>2.9817319214876299E-6</v>
      </c>
      <c r="I3472" s="6">
        <v>2.8784560287561499E-6</v>
      </c>
      <c r="J3472" s="6">
        <v>3.1684166502363799E-6</v>
      </c>
      <c r="K3472" s="6">
        <v>3.0525511140406098E-6</v>
      </c>
      <c r="L3472" s="6">
        <v>3.3523585824968299E-6</v>
      </c>
      <c r="M3472" s="6">
        <v>3.2724045116316801E-6</v>
      </c>
      <c r="N3472" s="4" t="b">
        <f>_xlfn.XLOOKUP(Table2[[#This Row],[Protein]],Table3[name],Table3[subloc_assigned],"")&lt;&gt;""</f>
        <v>0</v>
      </c>
      <c r="O3472" s="6" t="str" cm="1">
        <f t="array" ref="O3472">IF(Table2[[#This Row],[modeled?]]," "&amp;_xlfn.TEXTJOIN(" ",FALSE,_xlfn._xlws.FILTER(Table3[subloc_assigned],Table3[name]=Table2[[#This Row],[Protein]],""))&amp;" ","")</f>
        <v/>
      </c>
      <c r="P3472" s="6" t="b">
        <f>OR(ISNUMBER(FIND(" m ",Table2[[#This Row],[loc?]])),ISNUMBER(FIND(" mm ",Table2[[#This Row],[loc?]])))</f>
        <v>0</v>
      </c>
      <c r="Q3472" s="6" t="b">
        <f>AND(OR(ISNUMBER(FIND(" m ",Table2[[#This Row],[loc?]])),ISNUMBER(FIND(" mm ",Table2[[#This Row],[loc?]]))),SUBSTITUTE(SUBSTITUTE(Table2[[#This Row],[loc?]]," m ","")," mm ","")="")</f>
        <v>0</v>
      </c>
      <c r="R3472" s="36" cm="1">
        <f t="array" ref="R3472">AVERAGE(IF(Table2[[#This Row],[Min_aerobic_1]:[Min_aerobic_2]]="NA",0,Table2[[#This Row],[Min_aerobic_1]:[Min_aerobic_2]]))</f>
        <v>0</v>
      </c>
    </row>
    <row r="3473" spans="1:18" x14ac:dyDescent="0.35">
      <c r="A3473" s="4" t="s">
        <v>10215</v>
      </c>
      <c r="B3473" s="4" t="s">
        <v>10216</v>
      </c>
      <c r="C3473" s="4" t="s">
        <v>10217</v>
      </c>
      <c r="D3473" s="4" t="s">
        <v>19</v>
      </c>
      <c r="E3473" s="4" t="s">
        <v>19</v>
      </c>
      <c r="F3473" s="4" t="s">
        <v>19</v>
      </c>
      <c r="G3473" s="4" t="s">
        <v>19</v>
      </c>
      <c r="H3473" s="6">
        <v>1.8713578271194501E-6</v>
      </c>
      <c r="I3473" s="6">
        <v>1.65543681955966E-6</v>
      </c>
      <c r="J3473" s="6">
        <v>1.7845194268990299E-6</v>
      </c>
      <c r="K3473" s="6">
        <v>1.8065842576970299E-6</v>
      </c>
      <c r="L3473" s="6">
        <v>1.9076390618097401E-6</v>
      </c>
      <c r="M3473" s="6">
        <v>1.79989241081052E-6</v>
      </c>
      <c r="N3473" s="4" t="b">
        <f>_xlfn.XLOOKUP(Table2[[#This Row],[Protein]],Table3[name],Table3[subloc_assigned],"")&lt;&gt;""</f>
        <v>0</v>
      </c>
      <c r="O3473" s="6" t="str" cm="1">
        <f t="array" ref="O3473">IF(Table2[[#This Row],[modeled?]]," "&amp;_xlfn.TEXTJOIN(" ",FALSE,_xlfn._xlws.FILTER(Table3[subloc_assigned],Table3[name]=Table2[[#This Row],[Protein]],""))&amp;" ","")</f>
        <v/>
      </c>
      <c r="P3473" s="6" t="b">
        <f>OR(ISNUMBER(FIND(" m ",Table2[[#This Row],[loc?]])),ISNUMBER(FIND(" mm ",Table2[[#This Row],[loc?]])))</f>
        <v>0</v>
      </c>
      <c r="Q3473" s="6" t="b">
        <f>AND(OR(ISNUMBER(FIND(" m ",Table2[[#This Row],[loc?]])),ISNUMBER(FIND(" mm ",Table2[[#This Row],[loc?]]))),SUBSTITUTE(SUBSTITUTE(Table2[[#This Row],[loc?]]," m ","")," mm ","")="")</f>
        <v>0</v>
      </c>
      <c r="R3473" s="36" cm="1">
        <f t="array" ref="R3473">AVERAGE(IF(Table2[[#This Row],[Min_aerobic_1]:[Min_aerobic_2]]="NA",0,Table2[[#This Row],[Min_aerobic_1]:[Min_aerobic_2]]))</f>
        <v>0</v>
      </c>
    </row>
    <row r="3474" spans="1:18" x14ac:dyDescent="0.35">
      <c r="A3474" s="4" t="s">
        <v>10218</v>
      </c>
      <c r="B3474" s="4" t="s">
        <v>10219</v>
      </c>
      <c r="C3474" s="4" t="s">
        <v>10220</v>
      </c>
      <c r="D3474" s="6">
        <v>6.3014611412562699E-6</v>
      </c>
      <c r="E3474" s="6">
        <v>7.52097832790861E-6</v>
      </c>
      <c r="F3474" s="6">
        <v>5.5816998966148298E-6</v>
      </c>
      <c r="G3474" s="6">
        <v>5.7258128963038202E-6</v>
      </c>
      <c r="H3474" s="6">
        <v>1.21563905688695E-5</v>
      </c>
      <c r="I3474" s="6">
        <v>1.2074210270903399E-5</v>
      </c>
      <c r="J3474" s="6">
        <v>1.2850686559618601E-5</v>
      </c>
      <c r="K3474" s="6">
        <v>1.28238703353808E-5</v>
      </c>
      <c r="L3474" s="6">
        <v>1.32143591593443E-5</v>
      </c>
      <c r="M3474" s="6">
        <v>1.3039422236906101E-5</v>
      </c>
      <c r="N3474" s="4" t="b">
        <f>_xlfn.XLOOKUP(Table2[[#This Row],[Protein]],Table3[name],Table3[subloc_assigned],"")&lt;&gt;""</f>
        <v>0</v>
      </c>
      <c r="O3474" s="6" t="str" cm="1">
        <f t="array" ref="O3474">IF(Table2[[#This Row],[modeled?]]," "&amp;_xlfn.TEXTJOIN(" ",FALSE,_xlfn._xlws.FILTER(Table3[subloc_assigned],Table3[name]=Table2[[#This Row],[Protein]],""))&amp;" ","")</f>
        <v/>
      </c>
      <c r="P3474" s="6" t="b">
        <f>OR(ISNUMBER(FIND(" m ",Table2[[#This Row],[loc?]])),ISNUMBER(FIND(" mm ",Table2[[#This Row],[loc?]])))</f>
        <v>0</v>
      </c>
      <c r="Q3474" s="6" t="b">
        <f>AND(OR(ISNUMBER(FIND(" m ",Table2[[#This Row],[loc?]])),ISNUMBER(FIND(" mm ",Table2[[#This Row],[loc?]]))),SUBSTITUTE(SUBSTITUTE(Table2[[#This Row],[loc?]]," m ","")," mm ","")="")</f>
        <v>0</v>
      </c>
      <c r="R3474" s="36" cm="1">
        <f t="array" ref="R3474">AVERAGE(IF(Table2[[#This Row],[Min_aerobic_1]:[Min_aerobic_2]]="NA",0,Table2[[#This Row],[Min_aerobic_1]:[Min_aerobic_2]]))</f>
        <v>6.91121973458244E-6</v>
      </c>
    </row>
    <row r="3475" spans="1:18" x14ac:dyDescent="0.35">
      <c r="A3475" s="4" t="s">
        <v>10221</v>
      </c>
      <c r="B3475" s="4" t="s">
        <v>10222</v>
      </c>
      <c r="C3475" s="4" t="s">
        <v>10223</v>
      </c>
      <c r="D3475" s="4">
        <v>2.3328771165960301E-4</v>
      </c>
      <c r="E3475" s="4">
        <v>1.8332933507534199E-4</v>
      </c>
      <c r="F3475" s="4">
        <v>1.9275111478290501E-4</v>
      </c>
      <c r="G3475" s="4">
        <v>1.7604048337621701E-4</v>
      </c>
      <c r="H3475" s="4">
        <v>1.15037056771375E-4</v>
      </c>
      <c r="I3475" s="4">
        <v>1.09480311070967E-4</v>
      </c>
      <c r="J3475" s="4">
        <v>1.3230373600712001E-4</v>
      </c>
      <c r="K3475" s="4">
        <v>1.2254536332055E-4</v>
      </c>
      <c r="L3475" s="4">
        <v>1.0762114576445899E-4</v>
      </c>
      <c r="M3475" s="4">
        <v>1.2830420311476701E-4</v>
      </c>
      <c r="N3475" s="4" t="b">
        <f>_xlfn.XLOOKUP(Table2[[#This Row],[Protein]],Table3[name],Table3[subloc_assigned],"")&lt;&gt;""</f>
        <v>0</v>
      </c>
      <c r="O3475" s="6" t="str" cm="1">
        <f t="array" ref="O3475">IF(Table2[[#This Row],[modeled?]]," "&amp;_xlfn.TEXTJOIN(" ",FALSE,_xlfn._xlws.FILTER(Table3[subloc_assigned],Table3[name]=Table2[[#This Row],[Protein]],""))&amp;" ","")</f>
        <v/>
      </c>
      <c r="P3475" s="6" t="b">
        <f>OR(ISNUMBER(FIND(" m ",Table2[[#This Row],[loc?]])),ISNUMBER(FIND(" mm ",Table2[[#This Row],[loc?]])))</f>
        <v>0</v>
      </c>
      <c r="Q3475" s="6" t="b">
        <f>AND(OR(ISNUMBER(FIND(" m ",Table2[[#This Row],[loc?]])),ISNUMBER(FIND(" mm ",Table2[[#This Row],[loc?]]))),SUBSTITUTE(SUBSTITUTE(Table2[[#This Row],[loc?]]," m ","")," mm ","")="")</f>
        <v>0</v>
      </c>
      <c r="R3475" s="36" cm="1">
        <f t="array" ref="R3475">AVERAGE(IF(Table2[[#This Row],[Min_aerobic_1]:[Min_aerobic_2]]="NA",0,Table2[[#This Row],[Min_aerobic_1]:[Min_aerobic_2]]))</f>
        <v>2.083085233674725E-4</v>
      </c>
    </row>
    <row r="3476" spans="1:18" x14ac:dyDescent="0.35">
      <c r="A3476" s="4" t="s">
        <v>10224</v>
      </c>
      <c r="B3476" s="4" t="s">
        <v>10225</v>
      </c>
      <c r="C3476" s="4" t="s">
        <v>10226</v>
      </c>
      <c r="D3476" s="4" t="s">
        <v>19</v>
      </c>
      <c r="E3476" s="4" t="s">
        <v>19</v>
      </c>
      <c r="F3476" s="4" t="s">
        <v>19</v>
      </c>
      <c r="G3476" s="4" t="s">
        <v>19</v>
      </c>
      <c r="H3476" s="6">
        <v>1.2052511871249901E-5</v>
      </c>
      <c r="I3476" s="6">
        <v>1.2797912021912599E-5</v>
      </c>
      <c r="J3476" s="6">
        <v>1.3066092498341501E-5</v>
      </c>
      <c r="K3476" s="6">
        <v>1.36970510255984E-5</v>
      </c>
      <c r="L3476" s="6">
        <v>1.44535097626944E-5</v>
      </c>
      <c r="M3476" s="6">
        <v>1.5633262318511E-5</v>
      </c>
      <c r="N3476" s="4" t="b">
        <f>_xlfn.XLOOKUP(Table2[[#This Row],[Protein]],Table3[name],Table3[subloc_assigned],"")&lt;&gt;""</f>
        <v>0</v>
      </c>
      <c r="O3476" s="6" t="str" cm="1">
        <f t="array" ref="O3476">IF(Table2[[#This Row],[modeled?]]," "&amp;_xlfn.TEXTJOIN(" ",FALSE,_xlfn._xlws.FILTER(Table3[subloc_assigned],Table3[name]=Table2[[#This Row],[Protein]],""))&amp;" ","")</f>
        <v/>
      </c>
      <c r="P3476" s="6" t="b">
        <f>OR(ISNUMBER(FIND(" m ",Table2[[#This Row],[loc?]])),ISNUMBER(FIND(" mm ",Table2[[#This Row],[loc?]])))</f>
        <v>0</v>
      </c>
      <c r="Q3476" s="6" t="b">
        <f>AND(OR(ISNUMBER(FIND(" m ",Table2[[#This Row],[loc?]])),ISNUMBER(FIND(" mm ",Table2[[#This Row],[loc?]]))),SUBSTITUTE(SUBSTITUTE(Table2[[#This Row],[loc?]]," m ","")," mm ","")="")</f>
        <v>0</v>
      </c>
      <c r="R3476" s="36" cm="1">
        <f t="array" ref="R3476">AVERAGE(IF(Table2[[#This Row],[Min_aerobic_1]:[Min_aerobic_2]]="NA",0,Table2[[#This Row],[Min_aerobic_1]:[Min_aerobic_2]]))</f>
        <v>0</v>
      </c>
    </row>
    <row r="3477" spans="1:18" x14ac:dyDescent="0.35">
      <c r="A3477" s="4" t="s">
        <v>10227</v>
      </c>
      <c r="B3477" s="4" t="s">
        <v>10228</v>
      </c>
      <c r="C3477" s="4" t="s">
        <v>10229</v>
      </c>
      <c r="D3477" s="4">
        <v>1.07006961376186E-4</v>
      </c>
      <c r="E3477" s="4">
        <v>1.08300458594952E-4</v>
      </c>
      <c r="F3477" s="4">
        <v>1.0006472725460101E-4</v>
      </c>
      <c r="G3477" s="4">
        <v>1.08762849338207E-4</v>
      </c>
      <c r="H3477" s="6">
        <v>9.1022851434258503E-5</v>
      </c>
      <c r="I3477" s="6">
        <v>9.4883449325306596E-5</v>
      </c>
      <c r="J3477" s="6">
        <v>9.23539115031649E-5</v>
      </c>
      <c r="K3477" s="6">
        <v>9.4197661275412405E-5</v>
      </c>
      <c r="L3477" s="6">
        <v>9.9424970038841599E-5</v>
      </c>
      <c r="M3477" s="4">
        <v>1.02403944147159E-4</v>
      </c>
      <c r="N3477" s="4" t="b">
        <f>_xlfn.XLOOKUP(Table2[[#This Row],[Protein]],Table3[name],Table3[subloc_assigned],"")&lt;&gt;""</f>
        <v>1</v>
      </c>
      <c r="O3477" s="6" t="str" cm="1">
        <f t="array" ref="O3477">IF(Table2[[#This Row],[modeled?]]," "&amp;_xlfn.TEXTJOIN(" ",FALSE,_xlfn._xlws.FILTER(Table3[subloc_assigned],Table3[name]=Table2[[#This Row],[Protein]],""))&amp;" ","")</f>
        <v xml:space="preserve"> n </v>
      </c>
      <c r="P3477" s="6" t="b">
        <f>OR(ISNUMBER(FIND(" m ",Table2[[#This Row],[loc?]])),ISNUMBER(FIND(" mm ",Table2[[#This Row],[loc?]])))</f>
        <v>0</v>
      </c>
      <c r="Q3477" s="6" t="b">
        <f>AND(OR(ISNUMBER(FIND(" m ",Table2[[#This Row],[loc?]])),ISNUMBER(FIND(" mm ",Table2[[#This Row],[loc?]]))),SUBSTITUTE(SUBSTITUTE(Table2[[#This Row],[loc?]]," m ","")," mm ","")="")</f>
        <v>0</v>
      </c>
      <c r="R3477" s="36" cm="1">
        <f t="array" ref="R3477">AVERAGE(IF(Table2[[#This Row],[Min_aerobic_1]:[Min_aerobic_2]]="NA",0,Table2[[#This Row],[Min_aerobic_1]:[Min_aerobic_2]]))</f>
        <v>1.07653709985569E-4</v>
      </c>
    </row>
    <row r="3478" spans="1:18" x14ac:dyDescent="0.35">
      <c r="A3478" s="4" t="s">
        <v>10230</v>
      </c>
      <c r="B3478" s="4" t="s">
        <v>10231</v>
      </c>
      <c r="C3478" s="4" t="s">
        <v>10232</v>
      </c>
      <c r="D3478" s="6">
        <v>8.70054243985406E-5</v>
      </c>
      <c r="E3478" s="4">
        <v>1.14321958394669E-4</v>
      </c>
      <c r="F3478" s="6">
        <v>9.8698012867800002E-5</v>
      </c>
      <c r="G3478" s="6">
        <v>8.1780224265284599E-5</v>
      </c>
      <c r="H3478" s="6">
        <v>4.2728460874727997E-5</v>
      </c>
      <c r="I3478" s="6">
        <v>4.1523483828455201E-5</v>
      </c>
      <c r="J3478" s="6">
        <v>4.93534163425742E-5</v>
      </c>
      <c r="K3478" s="6">
        <v>4.4323012027736401E-5</v>
      </c>
      <c r="L3478" s="6">
        <v>4.3745835420381997E-5</v>
      </c>
      <c r="M3478" s="6">
        <v>4.5514540063285398E-5</v>
      </c>
      <c r="N3478" s="4" t="b">
        <f>_xlfn.XLOOKUP(Table2[[#This Row],[Protein]],Table3[name],Table3[subloc_assigned],"")&lt;&gt;""</f>
        <v>0</v>
      </c>
      <c r="O3478" s="6" t="str" cm="1">
        <f t="array" ref="O3478">IF(Table2[[#This Row],[modeled?]]," "&amp;_xlfn.TEXTJOIN(" ",FALSE,_xlfn._xlws.FILTER(Table3[subloc_assigned],Table3[name]=Table2[[#This Row],[Protein]],""))&amp;" ","")</f>
        <v/>
      </c>
      <c r="P3478" s="6" t="b">
        <f>OR(ISNUMBER(FIND(" m ",Table2[[#This Row],[loc?]])),ISNUMBER(FIND(" mm ",Table2[[#This Row],[loc?]])))</f>
        <v>0</v>
      </c>
      <c r="Q3478" s="6" t="b">
        <f>AND(OR(ISNUMBER(FIND(" m ",Table2[[#This Row],[loc?]])),ISNUMBER(FIND(" mm ",Table2[[#This Row],[loc?]]))),SUBSTITUTE(SUBSTITUTE(Table2[[#This Row],[loc?]]," m ","")," mm ","")="")</f>
        <v>0</v>
      </c>
      <c r="R3478" s="36" cm="1">
        <f t="array" ref="R3478">AVERAGE(IF(Table2[[#This Row],[Min_aerobic_1]:[Min_aerobic_2]]="NA",0,Table2[[#This Row],[Min_aerobic_1]:[Min_aerobic_2]]))</f>
        <v>1.006636913966048E-4</v>
      </c>
    </row>
    <row r="3479" spans="1:18" x14ac:dyDescent="0.35">
      <c r="A3479" s="4" t="s">
        <v>10233</v>
      </c>
      <c r="B3479" s="4" t="s">
        <v>10234</v>
      </c>
      <c r="C3479" s="4" t="s">
        <v>10235</v>
      </c>
      <c r="D3479" s="4" t="s">
        <v>19</v>
      </c>
      <c r="E3479" s="4" t="s">
        <v>19</v>
      </c>
      <c r="F3479" s="4" t="s">
        <v>19</v>
      </c>
      <c r="G3479" s="4" t="s">
        <v>19</v>
      </c>
      <c r="H3479" s="6">
        <v>9.0335566857250895E-7</v>
      </c>
      <c r="I3479" s="6">
        <v>8.7740330123775396E-7</v>
      </c>
      <c r="J3479" s="6">
        <v>9.539503426174639E-7</v>
      </c>
      <c r="K3479" s="6">
        <v>9.6159159157884106E-7</v>
      </c>
      <c r="L3479" s="6">
        <v>9.9439535272806594E-7</v>
      </c>
      <c r="M3479" s="6">
        <v>1.02999097431819E-6</v>
      </c>
      <c r="N3479" s="4" t="b">
        <f>_xlfn.XLOOKUP(Table2[[#This Row],[Protein]],Table3[name],Table3[subloc_assigned],"")&lt;&gt;""</f>
        <v>0</v>
      </c>
      <c r="O3479" s="6" t="str" cm="1">
        <f t="array" ref="O3479">IF(Table2[[#This Row],[modeled?]]," "&amp;_xlfn.TEXTJOIN(" ",FALSE,_xlfn._xlws.FILTER(Table3[subloc_assigned],Table3[name]=Table2[[#This Row],[Protein]],""))&amp;" ","")</f>
        <v/>
      </c>
      <c r="P3479" s="6" t="b">
        <f>OR(ISNUMBER(FIND(" m ",Table2[[#This Row],[loc?]])),ISNUMBER(FIND(" mm ",Table2[[#This Row],[loc?]])))</f>
        <v>0</v>
      </c>
      <c r="Q3479" s="6" t="b">
        <f>AND(OR(ISNUMBER(FIND(" m ",Table2[[#This Row],[loc?]])),ISNUMBER(FIND(" mm ",Table2[[#This Row],[loc?]]))),SUBSTITUTE(SUBSTITUTE(Table2[[#This Row],[loc?]]," m ","")," mm ","")="")</f>
        <v>0</v>
      </c>
      <c r="R3479" s="36" cm="1">
        <f t="array" ref="R3479">AVERAGE(IF(Table2[[#This Row],[Min_aerobic_1]:[Min_aerobic_2]]="NA",0,Table2[[#This Row],[Min_aerobic_1]:[Min_aerobic_2]]))</f>
        <v>0</v>
      </c>
    </row>
    <row r="3480" spans="1:18" x14ac:dyDescent="0.35">
      <c r="A3480" s="4" t="s">
        <v>10236</v>
      </c>
      <c r="B3480" s="4" t="s">
        <v>10237</v>
      </c>
      <c r="C3480" s="4" t="s">
        <v>10238</v>
      </c>
      <c r="D3480" s="6">
        <v>3.5837420793417603E-5</v>
      </c>
      <c r="E3480" s="6">
        <v>3.5694948456541903E-5</v>
      </c>
      <c r="F3480" s="6">
        <v>3.8952180741708298E-5</v>
      </c>
      <c r="G3480" s="6">
        <v>3.97843876506223E-5</v>
      </c>
      <c r="H3480" s="6">
        <v>5.6944646836031903E-5</v>
      </c>
      <c r="I3480" s="6">
        <v>5.5937200627426297E-5</v>
      </c>
      <c r="J3480" s="6">
        <v>6.0331834583951402E-5</v>
      </c>
      <c r="K3480" s="6">
        <v>7.03432670264988E-5</v>
      </c>
      <c r="L3480" s="6">
        <v>7.1267711478230898E-5</v>
      </c>
      <c r="M3480" s="6">
        <v>6.9057089278309097E-5</v>
      </c>
      <c r="N3480" s="4" t="b">
        <f>_xlfn.XLOOKUP(Table2[[#This Row],[Protein]],Table3[name],Table3[subloc_assigned],"")&lt;&gt;""</f>
        <v>0</v>
      </c>
      <c r="O3480" s="6" t="str" cm="1">
        <f t="array" ref="O3480">IF(Table2[[#This Row],[modeled?]]," "&amp;_xlfn.TEXTJOIN(" ",FALSE,_xlfn._xlws.FILTER(Table3[subloc_assigned],Table3[name]=Table2[[#This Row],[Protein]],""))&amp;" ","")</f>
        <v/>
      </c>
      <c r="P3480" s="6" t="b">
        <f>OR(ISNUMBER(FIND(" m ",Table2[[#This Row],[loc?]])),ISNUMBER(FIND(" mm ",Table2[[#This Row],[loc?]])))</f>
        <v>0</v>
      </c>
      <c r="Q3480" s="6" t="b">
        <f>AND(OR(ISNUMBER(FIND(" m ",Table2[[#This Row],[loc?]])),ISNUMBER(FIND(" mm ",Table2[[#This Row],[loc?]]))),SUBSTITUTE(SUBSTITUTE(Table2[[#This Row],[loc?]]," m ","")," mm ","")="")</f>
        <v>0</v>
      </c>
      <c r="R3480" s="36" cm="1">
        <f t="array" ref="R3480">AVERAGE(IF(Table2[[#This Row],[Min_aerobic_1]:[Min_aerobic_2]]="NA",0,Table2[[#This Row],[Min_aerobic_1]:[Min_aerobic_2]]))</f>
        <v>3.5766184624979756E-5</v>
      </c>
    </row>
    <row r="3481" spans="1:18" x14ac:dyDescent="0.35">
      <c r="A3481" s="4" t="s">
        <v>10239</v>
      </c>
      <c r="B3481" s="4" t="s">
        <v>10240</v>
      </c>
      <c r="C3481" s="4" t="s">
        <v>10241</v>
      </c>
      <c r="D3481" s="6">
        <v>8.0506461070988895E-6</v>
      </c>
      <c r="E3481" s="6">
        <v>8.1193612870905101E-6</v>
      </c>
      <c r="F3481" s="6">
        <v>8.1697448170463506E-6</v>
      </c>
      <c r="G3481" s="6">
        <v>8.3641146985336806E-6</v>
      </c>
      <c r="H3481" s="6">
        <v>3.1297325949493301E-6</v>
      </c>
      <c r="I3481" s="6">
        <v>3.1056069920943302E-6</v>
      </c>
      <c r="J3481" s="6">
        <v>3.31058895632837E-6</v>
      </c>
      <c r="K3481" s="6">
        <v>2.94285887949995E-6</v>
      </c>
      <c r="L3481" s="6">
        <v>3.0518023365764501E-6</v>
      </c>
      <c r="M3481" s="6">
        <v>3.2452485820298E-6</v>
      </c>
      <c r="N3481" s="4" t="b">
        <f>_xlfn.XLOOKUP(Table2[[#This Row],[Protein]],Table3[name],Table3[subloc_assigned],"")&lt;&gt;""</f>
        <v>0</v>
      </c>
      <c r="O3481" s="6" t="str" cm="1">
        <f t="array" ref="O3481">IF(Table2[[#This Row],[modeled?]]," "&amp;_xlfn.TEXTJOIN(" ",FALSE,_xlfn._xlws.FILTER(Table3[subloc_assigned],Table3[name]=Table2[[#This Row],[Protein]],""))&amp;" ","")</f>
        <v/>
      </c>
      <c r="P3481" s="6" t="b">
        <f>OR(ISNUMBER(FIND(" m ",Table2[[#This Row],[loc?]])),ISNUMBER(FIND(" mm ",Table2[[#This Row],[loc?]])))</f>
        <v>0</v>
      </c>
      <c r="Q3481" s="6" t="b">
        <f>AND(OR(ISNUMBER(FIND(" m ",Table2[[#This Row],[loc?]])),ISNUMBER(FIND(" mm ",Table2[[#This Row],[loc?]]))),SUBSTITUTE(SUBSTITUTE(Table2[[#This Row],[loc?]]," m ","")," mm ","")="")</f>
        <v>0</v>
      </c>
      <c r="R3481" s="36" cm="1">
        <f t="array" ref="R3481">AVERAGE(IF(Table2[[#This Row],[Min_aerobic_1]:[Min_aerobic_2]]="NA",0,Table2[[#This Row],[Min_aerobic_1]:[Min_aerobic_2]]))</f>
        <v>8.0850036970946998E-6</v>
      </c>
    </row>
    <row r="3482" spans="1:18" x14ac:dyDescent="0.35">
      <c r="A3482" s="4" t="s">
        <v>10242</v>
      </c>
      <c r="B3482" s="4" t="s">
        <v>10243</v>
      </c>
      <c r="C3482" s="4" t="s">
        <v>10244</v>
      </c>
      <c r="D3482" s="6">
        <v>1.35527382409931E-5</v>
      </c>
      <c r="E3482" s="6">
        <v>1.61706086627684E-5</v>
      </c>
      <c r="F3482" s="6">
        <v>3.3680242050261998E-6</v>
      </c>
      <c r="G3482" s="6">
        <v>3.3819951703056099E-6</v>
      </c>
      <c r="H3482" s="6">
        <v>4.7180933451182099E-6</v>
      </c>
      <c r="I3482" s="6">
        <v>4.8818163986559999E-6</v>
      </c>
      <c r="J3482" s="6">
        <v>5.23049529813382E-6</v>
      </c>
      <c r="K3482" s="6">
        <v>2.0255431974189499E-6</v>
      </c>
      <c r="L3482" s="6">
        <v>2.14036101674172E-6</v>
      </c>
      <c r="M3482" s="6">
        <v>2.15328414435416E-6</v>
      </c>
      <c r="N3482" s="4" t="b">
        <f>_xlfn.XLOOKUP(Table2[[#This Row],[Protein]],Table3[name],Table3[subloc_assigned],"")&lt;&gt;""</f>
        <v>0</v>
      </c>
      <c r="O3482" s="6" t="str" cm="1">
        <f t="array" ref="O3482">IF(Table2[[#This Row],[modeled?]]," "&amp;_xlfn.TEXTJOIN(" ",FALSE,_xlfn._xlws.FILTER(Table3[subloc_assigned],Table3[name]=Table2[[#This Row],[Protein]],""))&amp;" ","")</f>
        <v/>
      </c>
      <c r="P3482" s="6" t="b">
        <f>OR(ISNUMBER(FIND(" m ",Table2[[#This Row],[loc?]])),ISNUMBER(FIND(" mm ",Table2[[#This Row],[loc?]])))</f>
        <v>0</v>
      </c>
      <c r="Q3482" s="6" t="b">
        <f>AND(OR(ISNUMBER(FIND(" m ",Table2[[#This Row],[loc?]])),ISNUMBER(FIND(" mm ",Table2[[#This Row],[loc?]]))),SUBSTITUTE(SUBSTITUTE(Table2[[#This Row],[loc?]]," m ","")," mm ","")="")</f>
        <v>0</v>
      </c>
      <c r="R3482" s="36" cm="1">
        <f t="array" ref="R3482">AVERAGE(IF(Table2[[#This Row],[Min_aerobic_1]:[Min_aerobic_2]]="NA",0,Table2[[#This Row],[Min_aerobic_1]:[Min_aerobic_2]]))</f>
        <v>1.4861673451880751E-5</v>
      </c>
    </row>
    <row r="3483" spans="1:18" x14ac:dyDescent="0.35">
      <c r="A3483" s="4" t="s">
        <v>10245</v>
      </c>
      <c r="B3483" s="4" t="s">
        <v>10246</v>
      </c>
      <c r="C3483" s="4" t="s">
        <v>10247</v>
      </c>
      <c r="D3483" s="6">
        <v>6.1721341643822401E-6</v>
      </c>
      <c r="E3483" s="6">
        <v>5.6146367619152397E-6</v>
      </c>
      <c r="F3483" s="6">
        <v>6.0077147971788699E-6</v>
      </c>
      <c r="G3483" s="6">
        <v>6.4908088444886102E-6</v>
      </c>
      <c r="H3483" s="6">
        <v>1.45945880084814E-5</v>
      </c>
      <c r="I3483" s="6">
        <v>1.531664344878E-5</v>
      </c>
      <c r="J3483" s="6">
        <v>1.51244539033767E-5</v>
      </c>
      <c r="K3483" s="6">
        <v>1.5349876441779301E-5</v>
      </c>
      <c r="L3483" s="6">
        <v>1.6326510266454299E-5</v>
      </c>
      <c r="M3483" s="6">
        <v>1.5592865184857499E-5</v>
      </c>
      <c r="N3483" s="4" t="b">
        <f>_xlfn.XLOOKUP(Table2[[#This Row],[Protein]],Table3[name],Table3[subloc_assigned],"")&lt;&gt;""</f>
        <v>0</v>
      </c>
      <c r="O3483" s="6" t="str" cm="1">
        <f t="array" ref="O3483">IF(Table2[[#This Row],[modeled?]]," "&amp;_xlfn.TEXTJOIN(" ",FALSE,_xlfn._xlws.FILTER(Table3[subloc_assigned],Table3[name]=Table2[[#This Row],[Protein]],""))&amp;" ","")</f>
        <v/>
      </c>
      <c r="P3483" s="6" t="b">
        <f>OR(ISNUMBER(FIND(" m ",Table2[[#This Row],[loc?]])),ISNUMBER(FIND(" mm ",Table2[[#This Row],[loc?]])))</f>
        <v>0</v>
      </c>
      <c r="Q3483" s="6" t="b">
        <f>AND(OR(ISNUMBER(FIND(" m ",Table2[[#This Row],[loc?]])),ISNUMBER(FIND(" mm ",Table2[[#This Row],[loc?]]))),SUBSTITUTE(SUBSTITUTE(Table2[[#This Row],[loc?]]," m ","")," mm ","")="")</f>
        <v>0</v>
      </c>
      <c r="R3483" s="36" cm="1">
        <f t="array" ref="R3483">AVERAGE(IF(Table2[[#This Row],[Min_aerobic_1]:[Min_aerobic_2]]="NA",0,Table2[[#This Row],[Min_aerobic_1]:[Min_aerobic_2]]))</f>
        <v>5.8933854631487395E-6</v>
      </c>
    </row>
    <row r="3484" spans="1:18" x14ac:dyDescent="0.35">
      <c r="A3484" s="4" t="s">
        <v>10248</v>
      </c>
      <c r="B3484" s="4" t="s">
        <v>10249</v>
      </c>
      <c r="C3484" s="4" t="s">
        <v>10250</v>
      </c>
      <c r="D3484" s="4">
        <v>7.3314016958391599E-4</v>
      </c>
      <c r="E3484" s="4">
        <v>6.5313697104086102E-4</v>
      </c>
      <c r="F3484" s="4">
        <v>7.8811600805363605E-4</v>
      </c>
      <c r="G3484" s="4">
        <v>7.8271040767497195E-4</v>
      </c>
      <c r="H3484" s="4">
        <v>3.8305445371527701E-4</v>
      </c>
      <c r="I3484" s="4">
        <v>3.8232678430880502E-4</v>
      </c>
      <c r="J3484" s="4">
        <v>3.8424088725800702E-4</v>
      </c>
      <c r="K3484" s="4">
        <v>3.6288924339609199E-4</v>
      </c>
      <c r="L3484" s="4">
        <v>4.2289164114379002E-4</v>
      </c>
      <c r="M3484" s="4">
        <v>4.2585749886994901E-4</v>
      </c>
      <c r="N3484" s="4" t="b">
        <f>_xlfn.XLOOKUP(Table2[[#This Row],[Protein]],Table3[name],Table3[subloc_assigned],"")&lt;&gt;""</f>
        <v>0</v>
      </c>
      <c r="O3484" s="6" t="str" cm="1">
        <f t="array" ref="O3484">IF(Table2[[#This Row],[modeled?]]," "&amp;_xlfn.TEXTJOIN(" ",FALSE,_xlfn._xlws.FILTER(Table3[subloc_assigned],Table3[name]=Table2[[#This Row],[Protein]],""))&amp;" ","")</f>
        <v/>
      </c>
      <c r="P3484" s="6" t="b">
        <f>OR(ISNUMBER(FIND(" m ",Table2[[#This Row],[loc?]])),ISNUMBER(FIND(" mm ",Table2[[#This Row],[loc?]])))</f>
        <v>0</v>
      </c>
      <c r="Q3484" s="6" t="b">
        <f>AND(OR(ISNUMBER(FIND(" m ",Table2[[#This Row],[loc?]])),ISNUMBER(FIND(" mm ",Table2[[#This Row],[loc?]]))),SUBSTITUTE(SUBSTITUTE(Table2[[#This Row],[loc?]]," m ","")," mm ","")="")</f>
        <v>0</v>
      </c>
      <c r="R3484" s="36" cm="1">
        <f t="array" ref="R3484">AVERAGE(IF(Table2[[#This Row],[Min_aerobic_1]:[Min_aerobic_2]]="NA",0,Table2[[#This Row],[Min_aerobic_1]:[Min_aerobic_2]]))</f>
        <v>6.931385703123885E-4</v>
      </c>
    </row>
    <row r="3485" spans="1:18" x14ac:dyDescent="0.35">
      <c r="A3485" s="4" t="s">
        <v>10251</v>
      </c>
      <c r="B3485" s="4" t="s">
        <v>10252</v>
      </c>
      <c r="C3485" s="4" t="s">
        <v>10253</v>
      </c>
      <c r="D3485" s="4">
        <v>2.3399066669599499E-4</v>
      </c>
      <c r="E3485" s="4">
        <v>2.31165632159025E-4</v>
      </c>
      <c r="F3485" s="4">
        <v>2.72453528178222E-4</v>
      </c>
      <c r="G3485" s="4">
        <v>2.5856633181888102E-4</v>
      </c>
      <c r="H3485" s="6">
        <v>2.8675116232772101E-5</v>
      </c>
      <c r="I3485" s="6">
        <v>3.0542826647881698E-5</v>
      </c>
      <c r="J3485" s="6">
        <v>3.1626896214089498E-5</v>
      </c>
      <c r="K3485" s="6">
        <v>2.63592245518036E-5</v>
      </c>
      <c r="L3485" s="6">
        <v>2.92817752142712E-5</v>
      </c>
      <c r="M3485" s="6">
        <v>2.8803897990064498E-5</v>
      </c>
      <c r="N3485" s="4" t="b">
        <f>_xlfn.XLOOKUP(Table2[[#This Row],[Protein]],Table3[name],Table3[subloc_assigned],"")&lt;&gt;""</f>
        <v>1</v>
      </c>
      <c r="O3485" s="6" t="str" cm="1">
        <f t="array" ref="O3485">IF(Table2[[#This Row],[modeled?]]," "&amp;_xlfn.TEXTJOIN(" ",FALSE,_xlfn._xlws.FILTER(Table3[subloc_assigned],Table3[name]=Table2[[#This Row],[Protein]],""))&amp;" ","")</f>
        <v xml:space="preserve"> mm </v>
      </c>
      <c r="P3485" s="6" t="b">
        <f>OR(ISNUMBER(FIND(" m ",Table2[[#This Row],[loc?]])),ISNUMBER(FIND(" mm ",Table2[[#This Row],[loc?]])))</f>
        <v>1</v>
      </c>
      <c r="Q3485" s="6" t="b">
        <f>AND(OR(ISNUMBER(FIND(" m ",Table2[[#This Row],[loc?]])),ISNUMBER(FIND(" mm ",Table2[[#This Row],[loc?]]))),SUBSTITUTE(SUBSTITUTE(Table2[[#This Row],[loc?]]," m ","")," mm ","")="")</f>
        <v>1</v>
      </c>
      <c r="R3485" s="36" cm="1">
        <f t="array" ref="R3485">AVERAGE(IF(Table2[[#This Row],[Min_aerobic_1]:[Min_aerobic_2]]="NA",0,Table2[[#This Row],[Min_aerobic_1]:[Min_aerobic_2]]))</f>
        <v>2.3257814942750999E-4</v>
      </c>
    </row>
    <row r="3486" spans="1:18" x14ac:dyDescent="0.35">
      <c r="A3486" s="4" t="s">
        <v>10254</v>
      </c>
      <c r="B3486" s="4" t="s">
        <v>10255</v>
      </c>
      <c r="C3486" s="4" t="s">
        <v>10256</v>
      </c>
      <c r="D3486" s="6">
        <v>3.9196964739354998E-6</v>
      </c>
      <c r="E3486" s="6">
        <v>2.86195118789155E-6</v>
      </c>
      <c r="F3486" s="6">
        <v>3.9997288106014096E-6</v>
      </c>
      <c r="G3486" s="6">
        <v>4.01211118321106E-6</v>
      </c>
      <c r="H3486" s="6">
        <v>8.1751007542530196E-6</v>
      </c>
      <c r="I3486" s="6">
        <v>7.7281372417062294E-6</v>
      </c>
      <c r="J3486" s="6">
        <v>8.4492692261202199E-6</v>
      </c>
      <c r="K3486" s="6">
        <v>7.9774301323049908E-6</v>
      </c>
      <c r="L3486" s="6">
        <v>9.1797929703635697E-6</v>
      </c>
      <c r="M3486" s="6">
        <v>8.9336999322588404E-6</v>
      </c>
      <c r="N3486" s="4" t="b">
        <f>_xlfn.XLOOKUP(Table2[[#This Row],[Protein]],Table3[name],Table3[subloc_assigned],"")&lt;&gt;""</f>
        <v>0</v>
      </c>
      <c r="O3486" s="6" t="str" cm="1">
        <f t="array" ref="O3486">IF(Table2[[#This Row],[modeled?]]," "&amp;_xlfn.TEXTJOIN(" ",FALSE,_xlfn._xlws.FILTER(Table3[subloc_assigned],Table3[name]=Table2[[#This Row],[Protein]],""))&amp;" ","")</f>
        <v/>
      </c>
      <c r="P3486" s="6" t="b">
        <f>OR(ISNUMBER(FIND(" m ",Table2[[#This Row],[loc?]])),ISNUMBER(FIND(" mm ",Table2[[#This Row],[loc?]])))</f>
        <v>0</v>
      </c>
      <c r="Q3486" s="6" t="b">
        <f>AND(OR(ISNUMBER(FIND(" m ",Table2[[#This Row],[loc?]])),ISNUMBER(FIND(" mm ",Table2[[#This Row],[loc?]]))),SUBSTITUTE(SUBSTITUTE(Table2[[#This Row],[loc?]]," m ","")," mm ","")="")</f>
        <v>0</v>
      </c>
      <c r="R3486" s="36" cm="1">
        <f t="array" ref="R3486">AVERAGE(IF(Table2[[#This Row],[Min_aerobic_1]:[Min_aerobic_2]]="NA",0,Table2[[#This Row],[Min_aerobic_1]:[Min_aerobic_2]]))</f>
        <v>3.3908238309135251E-6</v>
      </c>
    </row>
    <row r="3487" spans="1:18" x14ac:dyDescent="0.35">
      <c r="A3487" s="4" t="s">
        <v>10257</v>
      </c>
      <c r="B3487" s="4" t="s">
        <v>10258</v>
      </c>
      <c r="C3487" s="4" t="s">
        <v>10259</v>
      </c>
      <c r="D3487" s="6">
        <v>4.7717620972467299E-5</v>
      </c>
      <c r="E3487" s="6">
        <v>4.3508426319148702E-5</v>
      </c>
      <c r="F3487" s="6">
        <v>5.3772906602012903E-6</v>
      </c>
      <c r="G3487" s="6">
        <v>6.1081613185573696E-6</v>
      </c>
      <c r="H3487" s="6">
        <v>3.3430973596891999E-6</v>
      </c>
      <c r="I3487" s="6">
        <v>3.2899111046409402E-6</v>
      </c>
      <c r="J3487" s="6">
        <v>4.8137888244559101E-6</v>
      </c>
      <c r="K3487" s="4" t="s">
        <v>19</v>
      </c>
      <c r="L3487" s="4" t="s">
        <v>19</v>
      </c>
      <c r="M3487" s="4" t="s">
        <v>19</v>
      </c>
      <c r="N3487" s="4" t="b">
        <f>_xlfn.XLOOKUP(Table2[[#This Row],[Protein]],Table3[name],Table3[subloc_assigned],"")&lt;&gt;""</f>
        <v>0</v>
      </c>
      <c r="O3487" s="6" t="str" cm="1">
        <f t="array" ref="O3487">IF(Table2[[#This Row],[modeled?]]," "&amp;_xlfn.TEXTJOIN(" ",FALSE,_xlfn._xlws.FILTER(Table3[subloc_assigned],Table3[name]=Table2[[#This Row],[Protein]],""))&amp;" ","")</f>
        <v/>
      </c>
      <c r="P3487" s="6" t="b">
        <f>OR(ISNUMBER(FIND(" m ",Table2[[#This Row],[loc?]])),ISNUMBER(FIND(" mm ",Table2[[#This Row],[loc?]])))</f>
        <v>0</v>
      </c>
      <c r="Q3487" s="6" t="b">
        <f>AND(OR(ISNUMBER(FIND(" m ",Table2[[#This Row],[loc?]])),ISNUMBER(FIND(" mm ",Table2[[#This Row],[loc?]]))),SUBSTITUTE(SUBSTITUTE(Table2[[#This Row],[loc?]]," m ","")," mm ","")="")</f>
        <v>0</v>
      </c>
      <c r="R3487" s="36" cm="1">
        <f t="array" ref="R3487">AVERAGE(IF(Table2[[#This Row],[Min_aerobic_1]:[Min_aerobic_2]]="NA",0,Table2[[#This Row],[Min_aerobic_1]:[Min_aerobic_2]]))</f>
        <v>4.5613023645808E-5</v>
      </c>
    </row>
    <row r="3488" spans="1:18" x14ac:dyDescent="0.35">
      <c r="A3488" s="4" t="s">
        <v>10260</v>
      </c>
      <c r="B3488" s="4" t="s">
        <v>10261</v>
      </c>
      <c r="C3488" s="4" t="s">
        <v>10262</v>
      </c>
      <c r="D3488" s="4" t="s">
        <v>19</v>
      </c>
      <c r="E3488" s="4" t="s">
        <v>19</v>
      </c>
      <c r="F3488" s="4" t="s">
        <v>19</v>
      </c>
      <c r="G3488" s="4" t="s">
        <v>19</v>
      </c>
      <c r="H3488" s="6">
        <v>1.22778204062825E-5</v>
      </c>
      <c r="I3488" s="6">
        <v>1.3820716146457301E-5</v>
      </c>
      <c r="J3488" s="6">
        <v>1.3443849146759201E-5</v>
      </c>
      <c r="K3488" s="6">
        <v>1.5155834345238699E-5</v>
      </c>
      <c r="L3488" s="6">
        <v>1.6528241516617E-5</v>
      </c>
      <c r="M3488" s="6">
        <v>1.44156534931559E-5</v>
      </c>
      <c r="N3488" s="4" t="b">
        <f>_xlfn.XLOOKUP(Table2[[#This Row],[Protein]],Table3[name],Table3[subloc_assigned],"")&lt;&gt;""</f>
        <v>0</v>
      </c>
      <c r="O3488" s="6" t="str" cm="1">
        <f t="array" ref="O3488">IF(Table2[[#This Row],[modeled?]]," "&amp;_xlfn.TEXTJOIN(" ",FALSE,_xlfn._xlws.FILTER(Table3[subloc_assigned],Table3[name]=Table2[[#This Row],[Protein]],""))&amp;" ","")</f>
        <v/>
      </c>
      <c r="P3488" s="6" t="b">
        <f>OR(ISNUMBER(FIND(" m ",Table2[[#This Row],[loc?]])),ISNUMBER(FIND(" mm ",Table2[[#This Row],[loc?]])))</f>
        <v>0</v>
      </c>
      <c r="Q3488" s="6" t="b">
        <f>AND(OR(ISNUMBER(FIND(" m ",Table2[[#This Row],[loc?]])),ISNUMBER(FIND(" mm ",Table2[[#This Row],[loc?]]))),SUBSTITUTE(SUBSTITUTE(Table2[[#This Row],[loc?]]," m ","")," mm ","")="")</f>
        <v>0</v>
      </c>
      <c r="R3488" s="36" cm="1">
        <f t="array" ref="R3488">AVERAGE(IF(Table2[[#This Row],[Min_aerobic_1]:[Min_aerobic_2]]="NA",0,Table2[[#This Row],[Min_aerobic_1]:[Min_aerobic_2]]))</f>
        <v>0</v>
      </c>
    </row>
    <row r="3489" spans="1:18" x14ac:dyDescent="0.35">
      <c r="A3489" s="4" t="s">
        <v>10263</v>
      </c>
      <c r="B3489" s="4" t="s">
        <v>10264</v>
      </c>
      <c r="C3489" s="4" t="s">
        <v>10264</v>
      </c>
      <c r="D3489" s="6">
        <v>9.1016040244282594E-6</v>
      </c>
      <c r="E3489" s="6">
        <v>7.7000898477741698E-6</v>
      </c>
      <c r="F3489" s="6">
        <v>8.7884474202601205E-6</v>
      </c>
      <c r="G3489" s="6">
        <v>8.9528101001856805E-6</v>
      </c>
      <c r="H3489" s="6">
        <v>2.38352257884942E-6</v>
      </c>
      <c r="I3489" s="6">
        <v>2.2815977359099699E-6</v>
      </c>
      <c r="J3489" s="6">
        <v>2.40809647852583E-6</v>
      </c>
      <c r="K3489" s="6">
        <v>2.5495851522381501E-6</v>
      </c>
      <c r="L3489" s="6">
        <v>2.6236283014539002E-6</v>
      </c>
      <c r="M3489" s="6">
        <v>2.6985687579060698E-6</v>
      </c>
      <c r="N3489" s="4" t="b">
        <f>_xlfn.XLOOKUP(Table2[[#This Row],[Protein]],Table3[name],Table3[subloc_assigned],"")&lt;&gt;""</f>
        <v>0</v>
      </c>
      <c r="O3489" s="6" t="str" cm="1">
        <f t="array" ref="O3489">IF(Table2[[#This Row],[modeled?]]," "&amp;_xlfn.TEXTJOIN(" ",FALSE,_xlfn._xlws.FILTER(Table3[subloc_assigned],Table3[name]=Table2[[#This Row],[Protein]],""))&amp;" ","")</f>
        <v/>
      </c>
      <c r="P3489" s="6" t="b">
        <f>OR(ISNUMBER(FIND(" m ",Table2[[#This Row],[loc?]])),ISNUMBER(FIND(" mm ",Table2[[#This Row],[loc?]])))</f>
        <v>0</v>
      </c>
      <c r="Q3489" s="6" t="b">
        <f>AND(OR(ISNUMBER(FIND(" m ",Table2[[#This Row],[loc?]])),ISNUMBER(FIND(" mm ",Table2[[#This Row],[loc?]]))),SUBSTITUTE(SUBSTITUTE(Table2[[#This Row],[loc?]]," m ","")," mm ","")="")</f>
        <v>0</v>
      </c>
      <c r="R3489" s="36" cm="1">
        <f t="array" ref="R3489">AVERAGE(IF(Table2[[#This Row],[Min_aerobic_1]:[Min_aerobic_2]]="NA",0,Table2[[#This Row],[Min_aerobic_1]:[Min_aerobic_2]]))</f>
        <v>8.4008469361012146E-6</v>
      </c>
    </row>
    <row r="3490" spans="1:18" x14ac:dyDescent="0.35">
      <c r="A3490" s="4" t="s">
        <v>10265</v>
      </c>
      <c r="B3490" s="4" t="s">
        <v>10266</v>
      </c>
      <c r="C3490" s="4" t="s">
        <v>10267</v>
      </c>
      <c r="D3490" s="6">
        <v>2.4131808129281799E-6</v>
      </c>
      <c r="E3490" s="6">
        <v>2.7881789297332802E-6</v>
      </c>
      <c r="F3490" s="6">
        <v>3.0319136360135301E-6</v>
      </c>
      <c r="G3490" s="6">
        <v>3.55338487306465E-6</v>
      </c>
      <c r="H3490" s="6">
        <v>2.5652897369407799E-6</v>
      </c>
      <c r="I3490" s="6">
        <v>2.67304102806815E-6</v>
      </c>
      <c r="J3490" s="6">
        <v>2.7276124617115298E-6</v>
      </c>
      <c r="K3490" s="6">
        <v>3.1344690289301499E-6</v>
      </c>
      <c r="L3490" s="6">
        <v>3.4288919258682E-6</v>
      </c>
      <c r="M3490" s="6">
        <v>3.2883254990873399E-6</v>
      </c>
      <c r="N3490" s="4" t="b">
        <f>_xlfn.XLOOKUP(Table2[[#This Row],[Protein]],Table3[name],Table3[subloc_assigned],"")&lt;&gt;""</f>
        <v>0</v>
      </c>
      <c r="O3490" s="6" t="str" cm="1">
        <f t="array" ref="O3490">IF(Table2[[#This Row],[modeled?]]," "&amp;_xlfn.TEXTJOIN(" ",FALSE,_xlfn._xlws.FILTER(Table3[subloc_assigned],Table3[name]=Table2[[#This Row],[Protein]],""))&amp;" ","")</f>
        <v/>
      </c>
      <c r="P3490" s="6" t="b">
        <f>OR(ISNUMBER(FIND(" m ",Table2[[#This Row],[loc?]])),ISNUMBER(FIND(" mm ",Table2[[#This Row],[loc?]])))</f>
        <v>0</v>
      </c>
      <c r="Q3490" s="6" t="b">
        <f>AND(OR(ISNUMBER(FIND(" m ",Table2[[#This Row],[loc?]])),ISNUMBER(FIND(" mm ",Table2[[#This Row],[loc?]]))),SUBSTITUTE(SUBSTITUTE(Table2[[#This Row],[loc?]]," m ","")," mm ","")="")</f>
        <v>0</v>
      </c>
      <c r="R3490" s="36" cm="1">
        <f t="array" ref="R3490">AVERAGE(IF(Table2[[#This Row],[Min_aerobic_1]:[Min_aerobic_2]]="NA",0,Table2[[#This Row],[Min_aerobic_1]:[Min_aerobic_2]]))</f>
        <v>2.6006798713307298E-6</v>
      </c>
    </row>
    <row r="3491" spans="1:18" x14ac:dyDescent="0.35">
      <c r="A3491" s="4" t="s">
        <v>10268</v>
      </c>
      <c r="B3491" s="4" t="s">
        <v>10269</v>
      </c>
      <c r="C3491" s="4" t="s">
        <v>10270</v>
      </c>
      <c r="D3491" s="6">
        <v>4.0279336115853701E-5</v>
      </c>
      <c r="E3491" s="6">
        <v>4.3787699815882699E-5</v>
      </c>
      <c r="F3491" s="6">
        <v>4.8671822205704002E-5</v>
      </c>
      <c r="G3491" s="6">
        <v>3.7273046007111803E-5</v>
      </c>
      <c r="H3491" s="6">
        <v>6.16443148807919E-5</v>
      </c>
      <c r="I3491" s="6">
        <v>5.8918700253589002E-5</v>
      </c>
      <c r="J3491" s="6">
        <v>6.2534261850668205E-5</v>
      </c>
      <c r="K3491" s="6">
        <v>6.5366174705691805E-5</v>
      </c>
      <c r="L3491" s="6">
        <v>7.7309390145355504E-5</v>
      </c>
      <c r="M3491" s="6">
        <v>7.5206682376343999E-5</v>
      </c>
      <c r="N3491" s="4" t="b">
        <f>_xlfn.XLOOKUP(Table2[[#This Row],[Protein]],Table3[name],Table3[subloc_assigned],"")&lt;&gt;""</f>
        <v>0</v>
      </c>
      <c r="O3491" s="6" t="str" cm="1">
        <f t="array" ref="O3491">IF(Table2[[#This Row],[modeled?]]," "&amp;_xlfn.TEXTJOIN(" ",FALSE,_xlfn._xlws.FILTER(Table3[subloc_assigned],Table3[name]=Table2[[#This Row],[Protein]],""))&amp;" ","")</f>
        <v/>
      </c>
      <c r="P3491" s="6" t="b">
        <f>OR(ISNUMBER(FIND(" m ",Table2[[#This Row],[loc?]])),ISNUMBER(FIND(" mm ",Table2[[#This Row],[loc?]])))</f>
        <v>0</v>
      </c>
      <c r="Q3491" s="6" t="b">
        <f>AND(OR(ISNUMBER(FIND(" m ",Table2[[#This Row],[loc?]])),ISNUMBER(FIND(" mm ",Table2[[#This Row],[loc?]]))),SUBSTITUTE(SUBSTITUTE(Table2[[#This Row],[loc?]]," m ","")," mm ","")="")</f>
        <v>0</v>
      </c>
      <c r="R3491" s="36" cm="1">
        <f t="array" ref="R3491">AVERAGE(IF(Table2[[#This Row],[Min_aerobic_1]:[Min_aerobic_2]]="NA",0,Table2[[#This Row],[Min_aerobic_1]:[Min_aerobic_2]]))</f>
        <v>4.2033517965868204E-5</v>
      </c>
    </row>
    <row r="3492" spans="1:18" x14ac:dyDescent="0.35">
      <c r="A3492" s="4" t="s">
        <v>10271</v>
      </c>
      <c r="B3492" s="4" t="s">
        <v>10272</v>
      </c>
      <c r="C3492" s="4" t="s">
        <v>10272</v>
      </c>
      <c r="D3492" s="6">
        <v>2.6715874305178602E-6</v>
      </c>
      <c r="E3492" s="6">
        <v>2.0880194364296599E-6</v>
      </c>
      <c r="F3492" s="6">
        <v>3.3045071409278102E-6</v>
      </c>
      <c r="G3492" s="6">
        <v>3.2500354133200398E-6</v>
      </c>
      <c r="H3492" s="6">
        <v>1.06544807433333E-6</v>
      </c>
      <c r="I3492" s="6">
        <v>1.0012157264358001E-6</v>
      </c>
      <c r="J3492" s="6">
        <v>1.0645277081174001E-6</v>
      </c>
      <c r="K3492" s="6">
        <v>1.05478529559415E-6</v>
      </c>
      <c r="L3492" s="6">
        <v>1.17455564336256E-6</v>
      </c>
      <c r="M3492" s="6">
        <v>1.03268951197947E-6</v>
      </c>
      <c r="N3492" s="4" t="b">
        <f>_xlfn.XLOOKUP(Table2[[#This Row],[Protein]],Table3[name],Table3[subloc_assigned],"")&lt;&gt;""</f>
        <v>0</v>
      </c>
      <c r="O3492" s="6" t="str" cm="1">
        <f t="array" ref="O3492">IF(Table2[[#This Row],[modeled?]]," "&amp;_xlfn.TEXTJOIN(" ",FALSE,_xlfn._xlws.FILTER(Table3[subloc_assigned],Table3[name]=Table2[[#This Row],[Protein]],""))&amp;" ","")</f>
        <v/>
      </c>
      <c r="P3492" s="6" t="b">
        <f>OR(ISNUMBER(FIND(" m ",Table2[[#This Row],[loc?]])),ISNUMBER(FIND(" mm ",Table2[[#This Row],[loc?]])))</f>
        <v>0</v>
      </c>
      <c r="Q3492" s="6" t="b">
        <f>AND(OR(ISNUMBER(FIND(" m ",Table2[[#This Row],[loc?]])),ISNUMBER(FIND(" mm ",Table2[[#This Row],[loc?]]))),SUBSTITUTE(SUBSTITUTE(Table2[[#This Row],[loc?]]," m ","")," mm ","")="")</f>
        <v>0</v>
      </c>
      <c r="R3492" s="36" cm="1">
        <f t="array" ref="R3492">AVERAGE(IF(Table2[[#This Row],[Min_aerobic_1]:[Min_aerobic_2]]="NA",0,Table2[[#This Row],[Min_aerobic_1]:[Min_aerobic_2]]))</f>
        <v>2.3798034334737601E-6</v>
      </c>
    </row>
    <row r="3493" spans="1:18" x14ac:dyDescent="0.35">
      <c r="A3493" s="4" t="s">
        <v>10273</v>
      </c>
      <c r="B3493" s="4" t="s">
        <v>10274</v>
      </c>
      <c r="C3493" s="4" t="s">
        <v>10275</v>
      </c>
      <c r="D3493" s="6">
        <v>6.1531809004445199E-6</v>
      </c>
      <c r="E3493" s="6">
        <v>4.7494513815879202E-6</v>
      </c>
      <c r="F3493" s="6">
        <v>5.1981230188150097E-6</v>
      </c>
      <c r="G3493" s="6">
        <v>5.0429949873638502E-6</v>
      </c>
      <c r="H3493" s="6">
        <v>6.1009979287633603E-6</v>
      </c>
      <c r="I3493" s="6">
        <v>6.4722733858064704E-6</v>
      </c>
      <c r="J3493" s="6">
        <v>6.3612234480129102E-6</v>
      </c>
      <c r="K3493" s="6">
        <v>5.3294440296382001E-6</v>
      </c>
      <c r="L3493" s="6">
        <v>6.1276129594116602E-6</v>
      </c>
      <c r="M3493" s="6">
        <v>6.4310348287412703E-6</v>
      </c>
      <c r="N3493" s="4" t="b">
        <f>_xlfn.XLOOKUP(Table2[[#This Row],[Protein]],Table3[name],Table3[subloc_assigned],"")&lt;&gt;""</f>
        <v>0</v>
      </c>
      <c r="O3493" s="6" t="str" cm="1">
        <f t="array" ref="O3493">IF(Table2[[#This Row],[modeled?]]," "&amp;_xlfn.TEXTJOIN(" ",FALSE,_xlfn._xlws.FILTER(Table3[subloc_assigned],Table3[name]=Table2[[#This Row],[Protein]],""))&amp;" ","")</f>
        <v/>
      </c>
      <c r="P3493" s="6" t="b">
        <f>OR(ISNUMBER(FIND(" m ",Table2[[#This Row],[loc?]])),ISNUMBER(FIND(" mm ",Table2[[#This Row],[loc?]])))</f>
        <v>0</v>
      </c>
      <c r="Q3493" s="6" t="b">
        <f>AND(OR(ISNUMBER(FIND(" m ",Table2[[#This Row],[loc?]])),ISNUMBER(FIND(" mm ",Table2[[#This Row],[loc?]]))),SUBSTITUTE(SUBSTITUTE(Table2[[#This Row],[loc?]]," m ","")," mm ","")="")</f>
        <v>0</v>
      </c>
      <c r="R3493" s="36" cm="1">
        <f t="array" ref="R3493">AVERAGE(IF(Table2[[#This Row],[Min_aerobic_1]:[Min_aerobic_2]]="NA",0,Table2[[#This Row],[Min_aerobic_1]:[Min_aerobic_2]]))</f>
        <v>5.4513161410162205E-6</v>
      </c>
    </row>
    <row r="3494" spans="1:18" x14ac:dyDescent="0.35">
      <c r="A3494" s="4" t="s">
        <v>10276</v>
      </c>
      <c r="B3494" s="4" t="s">
        <v>10277</v>
      </c>
      <c r="C3494" s="4" t="s">
        <v>10278</v>
      </c>
      <c r="D3494" s="6">
        <v>2.0334923237908299E-5</v>
      </c>
      <c r="E3494" s="6">
        <v>2.54377508935403E-5</v>
      </c>
      <c r="F3494" s="6">
        <v>2.4049645074442799E-5</v>
      </c>
      <c r="G3494" s="6">
        <v>2.4056523534456599E-5</v>
      </c>
      <c r="H3494" s="6">
        <v>2.28750499465853E-5</v>
      </c>
      <c r="I3494" s="6">
        <v>2.23549458814705E-5</v>
      </c>
      <c r="J3494" s="6">
        <v>2.4861666750003199E-5</v>
      </c>
      <c r="K3494" s="6">
        <v>2.6412698832706699E-5</v>
      </c>
      <c r="L3494" s="6">
        <v>2.5326426493199899E-5</v>
      </c>
      <c r="M3494" s="6">
        <v>2.6921154054325302E-5</v>
      </c>
      <c r="N3494" s="4" t="b">
        <f>_xlfn.XLOOKUP(Table2[[#This Row],[Protein]],Table3[name],Table3[subloc_assigned],"")&lt;&gt;""</f>
        <v>1</v>
      </c>
      <c r="O3494" s="6" t="str" cm="1">
        <f t="array" ref="O3494">IF(Table2[[#This Row],[modeled?]]," "&amp;_xlfn.TEXTJOIN(" ",FALSE,_xlfn._xlws.FILTER(Table3[subloc_assigned],Table3[name]=Table2[[#This Row],[Protein]],""))&amp;" ","")</f>
        <v xml:space="preserve"> rm </v>
      </c>
      <c r="P3494" s="6" t="b">
        <f>OR(ISNUMBER(FIND(" m ",Table2[[#This Row],[loc?]])),ISNUMBER(FIND(" mm ",Table2[[#This Row],[loc?]])))</f>
        <v>0</v>
      </c>
      <c r="Q3494" s="6" t="b">
        <f>AND(OR(ISNUMBER(FIND(" m ",Table2[[#This Row],[loc?]])),ISNUMBER(FIND(" mm ",Table2[[#This Row],[loc?]]))),SUBSTITUTE(SUBSTITUTE(Table2[[#This Row],[loc?]]," m ","")," mm ","")="")</f>
        <v>0</v>
      </c>
      <c r="R3494" s="36" cm="1">
        <f t="array" ref="R3494">AVERAGE(IF(Table2[[#This Row],[Min_aerobic_1]:[Min_aerobic_2]]="NA",0,Table2[[#This Row],[Min_aerobic_1]:[Min_aerobic_2]]))</f>
        <v>2.2886337065724301E-5</v>
      </c>
    </row>
    <row r="3495" spans="1:18" x14ac:dyDescent="0.35">
      <c r="A3495" s="4" t="s">
        <v>10279</v>
      </c>
      <c r="B3495" s="4" t="s">
        <v>10280</v>
      </c>
      <c r="C3495" s="4" t="s">
        <v>10281</v>
      </c>
      <c r="D3495" s="6">
        <v>1.21471059457807E-5</v>
      </c>
      <c r="E3495" s="6">
        <v>1.2329874682798799E-5</v>
      </c>
      <c r="F3495" s="6">
        <v>1.6328122363639702E-5</v>
      </c>
      <c r="G3495" s="6">
        <v>1.5993870803097302E-5</v>
      </c>
      <c r="H3495" s="6">
        <v>6.2398933193558802E-6</v>
      </c>
      <c r="I3495" s="6">
        <v>5.2416848502033201E-6</v>
      </c>
      <c r="J3495" s="6">
        <v>5.9783695012156601E-6</v>
      </c>
      <c r="K3495" s="6">
        <v>7.7027017328081701E-6</v>
      </c>
      <c r="L3495" s="6">
        <v>7.6672762280263105E-6</v>
      </c>
      <c r="M3495" s="6">
        <v>6.8079934212917101E-6</v>
      </c>
      <c r="N3495" s="4" t="b">
        <f>_xlfn.XLOOKUP(Table2[[#This Row],[Protein]],Table3[name],Table3[subloc_assigned],"")&lt;&gt;""</f>
        <v>0</v>
      </c>
      <c r="O3495" s="6" t="str" cm="1">
        <f t="array" ref="O3495">IF(Table2[[#This Row],[modeled?]]," "&amp;_xlfn.TEXTJOIN(" ",FALSE,_xlfn._xlws.FILTER(Table3[subloc_assigned],Table3[name]=Table2[[#This Row],[Protein]],""))&amp;" ","")</f>
        <v/>
      </c>
      <c r="P3495" s="6" t="b">
        <f>OR(ISNUMBER(FIND(" m ",Table2[[#This Row],[loc?]])),ISNUMBER(FIND(" mm ",Table2[[#This Row],[loc?]])))</f>
        <v>0</v>
      </c>
      <c r="Q3495" s="6" t="b">
        <f>AND(OR(ISNUMBER(FIND(" m ",Table2[[#This Row],[loc?]])),ISNUMBER(FIND(" mm ",Table2[[#This Row],[loc?]]))),SUBSTITUTE(SUBSTITUTE(Table2[[#This Row],[loc?]]," m ","")," mm ","")="")</f>
        <v>0</v>
      </c>
      <c r="R3495" s="36" cm="1">
        <f t="array" ref="R3495">AVERAGE(IF(Table2[[#This Row],[Min_aerobic_1]:[Min_aerobic_2]]="NA",0,Table2[[#This Row],[Min_aerobic_1]:[Min_aerobic_2]]))</f>
        <v>1.223849031428975E-5</v>
      </c>
    </row>
    <row r="3496" spans="1:18" x14ac:dyDescent="0.35">
      <c r="A3496" s="4" t="s">
        <v>10282</v>
      </c>
      <c r="B3496" s="4" t="s">
        <v>10283</v>
      </c>
      <c r="C3496" s="4" t="s">
        <v>10284</v>
      </c>
      <c r="D3496" s="4">
        <v>6.2509498193536297E-4</v>
      </c>
      <c r="E3496" s="4">
        <v>5.5164662687516499E-4</v>
      </c>
      <c r="F3496" s="4">
        <v>7.9053602383476597E-4</v>
      </c>
      <c r="G3496" s="4">
        <v>8.0980745631535405E-4</v>
      </c>
      <c r="H3496" s="4">
        <v>3.66202509441974E-4</v>
      </c>
      <c r="I3496" s="4">
        <v>3.6410841839164E-4</v>
      </c>
      <c r="J3496" s="4">
        <v>3.5955275524837899E-4</v>
      </c>
      <c r="K3496" s="4">
        <v>4.22750142829933E-4</v>
      </c>
      <c r="L3496" s="4">
        <v>4.71199984269829E-4</v>
      </c>
      <c r="M3496" s="4">
        <v>4.6859221486121502E-4</v>
      </c>
      <c r="N3496" s="4" t="b">
        <f>_xlfn.XLOOKUP(Table2[[#This Row],[Protein]],Table3[name],Table3[subloc_assigned],"")&lt;&gt;""</f>
        <v>0</v>
      </c>
      <c r="O3496" s="6" t="str" cm="1">
        <f t="array" ref="O3496">IF(Table2[[#This Row],[modeled?]]," "&amp;_xlfn.TEXTJOIN(" ",FALSE,_xlfn._xlws.FILTER(Table3[subloc_assigned],Table3[name]=Table2[[#This Row],[Protein]],""))&amp;" ","")</f>
        <v/>
      </c>
      <c r="P3496" s="6" t="b">
        <f>OR(ISNUMBER(FIND(" m ",Table2[[#This Row],[loc?]])),ISNUMBER(FIND(" mm ",Table2[[#This Row],[loc?]])))</f>
        <v>0</v>
      </c>
      <c r="Q3496" s="6" t="b">
        <f>AND(OR(ISNUMBER(FIND(" m ",Table2[[#This Row],[loc?]])),ISNUMBER(FIND(" mm ",Table2[[#This Row],[loc?]]))),SUBSTITUTE(SUBSTITUTE(Table2[[#This Row],[loc?]]," m ","")," mm ","")="")</f>
        <v>0</v>
      </c>
      <c r="R3496" s="36" cm="1">
        <f t="array" ref="R3496">AVERAGE(IF(Table2[[#This Row],[Min_aerobic_1]:[Min_aerobic_2]]="NA",0,Table2[[#This Row],[Min_aerobic_1]:[Min_aerobic_2]]))</f>
        <v>5.8837080440526392E-4</v>
      </c>
    </row>
    <row r="3497" spans="1:18" x14ac:dyDescent="0.35">
      <c r="A3497" s="4" t="s">
        <v>10285</v>
      </c>
      <c r="B3497" s="4" t="s">
        <v>10286</v>
      </c>
      <c r="C3497" s="4" t="s">
        <v>10286</v>
      </c>
      <c r="D3497" s="6">
        <v>1.6248555801749799E-5</v>
      </c>
      <c r="E3497" s="6">
        <v>1.5634944617035901E-5</v>
      </c>
      <c r="F3497" s="6">
        <v>1.6861744149607301E-5</v>
      </c>
      <c r="G3497" s="6">
        <v>1.6476137004946301E-5</v>
      </c>
      <c r="H3497" s="6">
        <v>2.2004821735822299E-5</v>
      </c>
      <c r="I3497" s="6">
        <v>1.94902878475859E-5</v>
      </c>
      <c r="J3497" s="6">
        <v>1.92834397356285E-5</v>
      </c>
      <c r="K3497" s="6">
        <v>1.76865086673073E-5</v>
      </c>
      <c r="L3497" s="6">
        <v>2.06238652655901E-5</v>
      </c>
      <c r="M3497" s="6">
        <v>2.0373705541620901E-5</v>
      </c>
      <c r="N3497" s="4" t="b">
        <f>_xlfn.XLOOKUP(Table2[[#This Row],[Protein]],Table3[name],Table3[subloc_assigned],"")&lt;&gt;""</f>
        <v>1</v>
      </c>
      <c r="O3497" s="6" t="str" cm="1">
        <f t="array" ref="O3497">IF(Table2[[#This Row],[modeled?]]," "&amp;_xlfn.TEXTJOIN(" ",FALSE,_xlfn._xlws.FILTER(Table3[subloc_assigned],Table3[name]=Table2[[#This Row],[Protein]],""))&amp;" ","")</f>
        <v xml:space="preserve"> mm </v>
      </c>
      <c r="P3497" s="6" t="b">
        <f>OR(ISNUMBER(FIND(" m ",Table2[[#This Row],[loc?]])),ISNUMBER(FIND(" mm ",Table2[[#This Row],[loc?]])))</f>
        <v>1</v>
      </c>
      <c r="Q3497" s="6" t="b">
        <f>AND(OR(ISNUMBER(FIND(" m ",Table2[[#This Row],[loc?]])),ISNUMBER(FIND(" mm ",Table2[[#This Row],[loc?]]))),SUBSTITUTE(SUBSTITUTE(Table2[[#This Row],[loc?]]," m ","")," mm ","")="")</f>
        <v>1</v>
      </c>
      <c r="R3497" s="36" cm="1">
        <f t="array" ref="R3497">AVERAGE(IF(Table2[[#This Row],[Min_aerobic_1]:[Min_aerobic_2]]="NA",0,Table2[[#This Row],[Min_aerobic_1]:[Min_aerobic_2]]))</f>
        <v>1.594175020939285E-5</v>
      </c>
    </row>
    <row r="3498" spans="1:18" x14ac:dyDescent="0.35">
      <c r="A3498" s="4" t="s">
        <v>10287</v>
      </c>
      <c r="B3498" s="4" t="s">
        <v>10288</v>
      </c>
      <c r="C3498" s="4" t="s">
        <v>10289</v>
      </c>
      <c r="D3498" s="6">
        <v>2.2778255228269801E-5</v>
      </c>
      <c r="E3498" s="6">
        <v>1.8271171618186999E-5</v>
      </c>
      <c r="F3498" s="6">
        <v>2.61589128222712E-5</v>
      </c>
      <c r="G3498" s="6">
        <v>2.42405479164909E-5</v>
      </c>
      <c r="H3498" s="6">
        <v>9.4450834866810899E-6</v>
      </c>
      <c r="I3498" s="6">
        <v>8.5948794040967395E-6</v>
      </c>
      <c r="J3498" s="6">
        <v>9.2506181505985702E-6</v>
      </c>
      <c r="K3498" s="6">
        <v>1.0430994717378601E-5</v>
      </c>
      <c r="L3498" s="6">
        <v>1.04570302746128E-5</v>
      </c>
      <c r="M3498" s="6">
        <v>9.4986768668591192E-6</v>
      </c>
      <c r="N3498" s="4" t="b">
        <f>_xlfn.XLOOKUP(Table2[[#This Row],[Protein]],Table3[name],Table3[subloc_assigned],"")&lt;&gt;""</f>
        <v>1</v>
      </c>
      <c r="O3498" s="6" t="str" cm="1">
        <f t="array" ref="O3498">IF(Table2[[#This Row],[modeled?]]," "&amp;_xlfn.TEXTJOIN(" ",FALSE,_xlfn._xlws.FILTER(Table3[subloc_assigned],Table3[name]=Table2[[#This Row],[Protein]],""))&amp;" ","")</f>
        <v xml:space="preserve"> en </v>
      </c>
      <c r="P3498" s="6" t="b">
        <f>OR(ISNUMBER(FIND(" m ",Table2[[#This Row],[loc?]])),ISNUMBER(FIND(" mm ",Table2[[#This Row],[loc?]])))</f>
        <v>0</v>
      </c>
      <c r="Q3498" s="6" t="b">
        <f>AND(OR(ISNUMBER(FIND(" m ",Table2[[#This Row],[loc?]])),ISNUMBER(FIND(" mm ",Table2[[#This Row],[loc?]]))),SUBSTITUTE(SUBSTITUTE(Table2[[#This Row],[loc?]]," m ","")," mm ","")="")</f>
        <v>0</v>
      </c>
      <c r="R3498" s="36" cm="1">
        <f t="array" ref="R3498">AVERAGE(IF(Table2[[#This Row],[Min_aerobic_1]:[Min_aerobic_2]]="NA",0,Table2[[#This Row],[Min_aerobic_1]:[Min_aerobic_2]]))</f>
        <v>2.05247134232284E-5</v>
      </c>
    </row>
    <row r="3499" spans="1:18" x14ac:dyDescent="0.35">
      <c r="A3499" s="4" t="s">
        <v>10290</v>
      </c>
      <c r="B3499" s="4" t="s">
        <v>10291</v>
      </c>
      <c r="C3499" s="4" t="s">
        <v>10291</v>
      </c>
      <c r="D3499" s="6">
        <v>4.1521359678879804E-6</v>
      </c>
      <c r="E3499" s="6">
        <v>3.8958751146177E-6</v>
      </c>
      <c r="F3499" s="6">
        <v>4.34626998789323E-6</v>
      </c>
      <c r="G3499" s="6">
        <v>4.5065684245322704E-6</v>
      </c>
      <c r="H3499" s="4" t="s">
        <v>19</v>
      </c>
      <c r="I3499" s="4" t="s">
        <v>19</v>
      </c>
      <c r="J3499" s="4" t="s">
        <v>19</v>
      </c>
      <c r="K3499" s="4" t="s">
        <v>19</v>
      </c>
      <c r="L3499" s="4" t="s">
        <v>19</v>
      </c>
      <c r="M3499" s="4" t="s">
        <v>19</v>
      </c>
      <c r="N3499" s="4" t="b">
        <f>_xlfn.XLOOKUP(Table2[[#This Row],[Protein]],Table3[name],Table3[subloc_assigned],"")&lt;&gt;""</f>
        <v>0</v>
      </c>
      <c r="O3499" s="6" t="str" cm="1">
        <f t="array" ref="O3499">IF(Table2[[#This Row],[modeled?]]," "&amp;_xlfn.TEXTJOIN(" ",FALSE,_xlfn._xlws.FILTER(Table3[subloc_assigned],Table3[name]=Table2[[#This Row],[Protein]],""))&amp;" ","")</f>
        <v/>
      </c>
      <c r="P3499" s="6" t="b">
        <f>OR(ISNUMBER(FIND(" m ",Table2[[#This Row],[loc?]])),ISNUMBER(FIND(" mm ",Table2[[#This Row],[loc?]])))</f>
        <v>0</v>
      </c>
      <c r="Q3499" s="6" t="b">
        <f>AND(OR(ISNUMBER(FIND(" m ",Table2[[#This Row],[loc?]])),ISNUMBER(FIND(" mm ",Table2[[#This Row],[loc?]]))),SUBSTITUTE(SUBSTITUTE(Table2[[#This Row],[loc?]]," m ","")," mm ","")="")</f>
        <v>0</v>
      </c>
      <c r="R3499" s="36" cm="1">
        <f t="array" ref="R3499">AVERAGE(IF(Table2[[#This Row],[Min_aerobic_1]:[Min_aerobic_2]]="NA",0,Table2[[#This Row],[Min_aerobic_1]:[Min_aerobic_2]]))</f>
        <v>4.0240055412528398E-6</v>
      </c>
    </row>
    <row r="3500" spans="1:18" x14ac:dyDescent="0.35">
      <c r="A3500" s="4" t="s">
        <v>10292</v>
      </c>
      <c r="B3500" s="4" t="s">
        <v>10293</v>
      </c>
      <c r="C3500" s="4" t="s">
        <v>10294</v>
      </c>
      <c r="D3500" s="6">
        <v>3.0677472949324398E-6</v>
      </c>
      <c r="E3500" s="6">
        <v>2.7051718923001301E-6</v>
      </c>
      <c r="F3500" s="6">
        <v>2.9992977906700599E-6</v>
      </c>
      <c r="G3500" s="6">
        <v>3.0709140097753998E-6</v>
      </c>
      <c r="H3500" s="6">
        <v>2.4255033509651699E-6</v>
      </c>
      <c r="I3500" s="6">
        <v>2.3983462292813101E-6</v>
      </c>
      <c r="J3500" s="6">
        <v>2.3911633130909699E-6</v>
      </c>
      <c r="K3500" s="6">
        <v>1.97282403735563E-6</v>
      </c>
      <c r="L3500" s="6">
        <v>2.5714138046005198E-6</v>
      </c>
      <c r="M3500" s="6">
        <v>2.4219398811877099E-6</v>
      </c>
      <c r="N3500" s="4" t="b">
        <f>_xlfn.XLOOKUP(Table2[[#This Row],[Protein]],Table3[name],Table3[subloc_assigned],"")&lt;&gt;""</f>
        <v>0</v>
      </c>
      <c r="O3500" s="6" t="str" cm="1">
        <f t="array" ref="O3500">IF(Table2[[#This Row],[modeled?]]," "&amp;_xlfn.TEXTJOIN(" ",FALSE,_xlfn._xlws.FILTER(Table3[subloc_assigned],Table3[name]=Table2[[#This Row],[Protein]],""))&amp;" ","")</f>
        <v/>
      </c>
      <c r="P3500" s="6" t="b">
        <f>OR(ISNUMBER(FIND(" m ",Table2[[#This Row],[loc?]])),ISNUMBER(FIND(" mm ",Table2[[#This Row],[loc?]])))</f>
        <v>0</v>
      </c>
      <c r="Q3500" s="6" t="b">
        <f>AND(OR(ISNUMBER(FIND(" m ",Table2[[#This Row],[loc?]])),ISNUMBER(FIND(" mm ",Table2[[#This Row],[loc?]]))),SUBSTITUTE(SUBSTITUTE(Table2[[#This Row],[loc?]]," m ","")," mm ","")="")</f>
        <v>0</v>
      </c>
      <c r="R3500" s="36" cm="1">
        <f t="array" ref="R3500">AVERAGE(IF(Table2[[#This Row],[Min_aerobic_1]:[Min_aerobic_2]]="NA",0,Table2[[#This Row],[Min_aerobic_1]:[Min_aerobic_2]]))</f>
        <v>2.8864595936162847E-6</v>
      </c>
    </row>
    <row r="3501" spans="1:18" x14ac:dyDescent="0.35">
      <c r="A3501" s="4" t="s">
        <v>10295</v>
      </c>
      <c r="B3501" s="4" t="s">
        <v>10296</v>
      </c>
      <c r="C3501" s="4" t="s">
        <v>10297</v>
      </c>
      <c r="D3501" s="6">
        <v>3.2645578795297101E-5</v>
      </c>
      <c r="E3501" s="6">
        <v>2.6419998510776899E-5</v>
      </c>
      <c r="F3501" s="6">
        <v>3.5925890117347599E-5</v>
      </c>
      <c r="G3501" s="6">
        <v>3.5752505183223297E-5</v>
      </c>
      <c r="H3501" s="6">
        <v>2.1619858866723801E-5</v>
      </c>
      <c r="I3501" s="6">
        <v>2.3025147852019599E-5</v>
      </c>
      <c r="J3501" s="6">
        <v>2.3274344924226501E-5</v>
      </c>
      <c r="K3501" s="6">
        <v>2.6296581381769499E-5</v>
      </c>
      <c r="L3501" s="6">
        <v>2.89807271693337E-5</v>
      </c>
      <c r="M3501" s="6">
        <v>2.8808267392534E-5</v>
      </c>
      <c r="N3501" s="4" t="b">
        <f>_xlfn.XLOOKUP(Table2[[#This Row],[Protein]],Table3[name],Table3[subloc_assigned],"")&lt;&gt;""</f>
        <v>0</v>
      </c>
      <c r="O3501" s="6" t="str" cm="1">
        <f t="array" ref="O3501">IF(Table2[[#This Row],[modeled?]]," "&amp;_xlfn.TEXTJOIN(" ",FALSE,_xlfn._xlws.FILTER(Table3[subloc_assigned],Table3[name]=Table2[[#This Row],[Protein]],""))&amp;" ","")</f>
        <v/>
      </c>
      <c r="P3501" s="6" t="b">
        <f>OR(ISNUMBER(FIND(" m ",Table2[[#This Row],[loc?]])),ISNUMBER(FIND(" mm ",Table2[[#This Row],[loc?]])))</f>
        <v>0</v>
      </c>
      <c r="Q3501" s="6" t="b">
        <f>AND(OR(ISNUMBER(FIND(" m ",Table2[[#This Row],[loc?]])),ISNUMBER(FIND(" mm ",Table2[[#This Row],[loc?]]))),SUBSTITUTE(SUBSTITUTE(Table2[[#This Row],[loc?]]," m ","")," mm ","")="")</f>
        <v>0</v>
      </c>
      <c r="R3501" s="36" cm="1">
        <f t="array" ref="R3501">AVERAGE(IF(Table2[[#This Row],[Min_aerobic_1]:[Min_aerobic_2]]="NA",0,Table2[[#This Row],[Min_aerobic_1]:[Min_aerobic_2]]))</f>
        <v>2.9532788653037002E-5</v>
      </c>
    </row>
    <row r="3502" spans="1:18" x14ac:dyDescent="0.35">
      <c r="A3502" s="4" t="s">
        <v>10298</v>
      </c>
      <c r="B3502" s="4" t="s">
        <v>10299</v>
      </c>
      <c r="C3502" s="4" t="s">
        <v>10300</v>
      </c>
      <c r="D3502" s="6">
        <v>9.1102252213881707E-5</v>
      </c>
      <c r="E3502" s="6">
        <v>8.3592374655804002E-5</v>
      </c>
      <c r="F3502" s="6">
        <v>9.2948962648269494E-5</v>
      </c>
      <c r="G3502" s="6">
        <v>9.2489047106780894E-5</v>
      </c>
      <c r="H3502" s="4">
        <v>1.04842628750885E-4</v>
      </c>
      <c r="I3502" s="4">
        <v>1.13833731137173E-4</v>
      </c>
      <c r="J3502" s="4">
        <v>1.13203848252748E-4</v>
      </c>
      <c r="K3502" s="4">
        <v>1.2051209859749801E-4</v>
      </c>
      <c r="L3502" s="4">
        <v>1.23977402726645E-4</v>
      </c>
      <c r="M3502" s="4">
        <v>1.26866428063317E-4</v>
      </c>
      <c r="N3502" s="4" t="b">
        <f>_xlfn.XLOOKUP(Table2[[#This Row],[Protein]],Table3[name],Table3[subloc_assigned],"")&lt;&gt;""</f>
        <v>1</v>
      </c>
      <c r="O3502" s="6" t="str" cm="1">
        <f t="array" ref="O3502">IF(Table2[[#This Row],[modeled?]]," "&amp;_xlfn.TEXTJOIN(" ",FALSE,_xlfn._xlws.FILTER(Table3[subloc_assigned],Table3[name]=Table2[[#This Row],[Protein]],""))&amp;" ","")</f>
        <v xml:space="preserve"> c </v>
      </c>
      <c r="P3502" s="6" t="b">
        <f>OR(ISNUMBER(FIND(" m ",Table2[[#This Row],[loc?]])),ISNUMBER(FIND(" mm ",Table2[[#This Row],[loc?]])))</f>
        <v>0</v>
      </c>
      <c r="Q3502" s="6" t="b">
        <f>AND(OR(ISNUMBER(FIND(" m ",Table2[[#This Row],[loc?]])),ISNUMBER(FIND(" mm ",Table2[[#This Row],[loc?]]))),SUBSTITUTE(SUBSTITUTE(Table2[[#This Row],[loc?]]," m ","")," mm ","")="")</f>
        <v>0</v>
      </c>
      <c r="R3502" s="36" cm="1">
        <f t="array" ref="R3502">AVERAGE(IF(Table2[[#This Row],[Min_aerobic_1]:[Min_aerobic_2]]="NA",0,Table2[[#This Row],[Min_aerobic_1]:[Min_aerobic_2]]))</f>
        <v>8.7347313434842848E-5</v>
      </c>
    </row>
    <row r="3503" spans="1:18" x14ac:dyDescent="0.35">
      <c r="A3503" s="4" t="s">
        <v>10301</v>
      </c>
      <c r="B3503" s="4" t="s">
        <v>10302</v>
      </c>
      <c r="C3503" s="4" t="s">
        <v>10303</v>
      </c>
      <c r="D3503" s="6">
        <v>1.47883569084467E-5</v>
      </c>
      <c r="E3503" s="6">
        <v>1.53670999090098E-5</v>
      </c>
      <c r="F3503" s="6">
        <v>1.6560550891992099E-5</v>
      </c>
      <c r="G3503" s="6">
        <v>1.4491629850987E-5</v>
      </c>
      <c r="H3503" s="6">
        <v>1.0463104145690499E-5</v>
      </c>
      <c r="I3503" s="6">
        <v>1.0294763079581101E-5</v>
      </c>
      <c r="J3503" s="6">
        <v>1.0486839400006901E-5</v>
      </c>
      <c r="K3503" s="6">
        <v>1.0045274936732001E-5</v>
      </c>
      <c r="L3503" s="6">
        <v>1.11360465248031E-5</v>
      </c>
      <c r="M3503" s="6">
        <v>9.8808753458595804E-6</v>
      </c>
      <c r="N3503" s="4" t="b">
        <f>_xlfn.XLOOKUP(Table2[[#This Row],[Protein]],Table3[name],Table3[subloc_assigned],"")&lt;&gt;""</f>
        <v>0</v>
      </c>
      <c r="O3503" s="6" t="str" cm="1">
        <f t="array" ref="O3503">IF(Table2[[#This Row],[modeled?]]," "&amp;_xlfn.TEXTJOIN(" ",FALSE,_xlfn._xlws.FILTER(Table3[subloc_assigned],Table3[name]=Table2[[#This Row],[Protein]],""))&amp;" ","")</f>
        <v/>
      </c>
      <c r="P3503" s="6" t="b">
        <f>OR(ISNUMBER(FIND(" m ",Table2[[#This Row],[loc?]])),ISNUMBER(FIND(" mm ",Table2[[#This Row],[loc?]])))</f>
        <v>0</v>
      </c>
      <c r="Q3503" s="6" t="b">
        <f>AND(OR(ISNUMBER(FIND(" m ",Table2[[#This Row],[loc?]])),ISNUMBER(FIND(" mm ",Table2[[#This Row],[loc?]]))),SUBSTITUTE(SUBSTITUTE(Table2[[#This Row],[loc?]]," m ","")," mm ","")="")</f>
        <v>0</v>
      </c>
      <c r="R3503" s="36" cm="1">
        <f t="array" ref="R3503">AVERAGE(IF(Table2[[#This Row],[Min_aerobic_1]:[Min_aerobic_2]]="NA",0,Table2[[#This Row],[Min_aerobic_1]:[Min_aerobic_2]]))</f>
        <v>1.507772840872825E-5</v>
      </c>
    </row>
    <row r="3504" spans="1:18" x14ac:dyDescent="0.35">
      <c r="A3504" s="4" t="s">
        <v>10304</v>
      </c>
      <c r="B3504" s="4" t="s">
        <v>10305</v>
      </c>
      <c r="C3504" s="4" t="s">
        <v>10306</v>
      </c>
      <c r="D3504" s="6">
        <v>2.77791358247902E-5</v>
      </c>
      <c r="E3504" s="6">
        <v>2.1993927766075398E-5</v>
      </c>
      <c r="F3504" s="6">
        <v>2.5757874220838499E-5</v>
      </c>
      <c r="G3504" s="6">
        <v>2.5831990582634701E-5</v>
      </c>
      <c r="H3504" s="6">
        <v>1.28238800881674E-5</v>
      </c>
      <c r="I3504" s="6">
        <v>1.30073592746209E-5</v>
      </c>
      <c r="J3504" s="6">
        <v>1.2959337239572399E-5</v>
      </c>
      <c r="K3504" s="6">
        <v>1.2256992107518699E-5</v>
      </c>
      <c r="L3504" s="6">
        <v>1.35742779349196E-5</v>
      </c>
      <c r="M3504" s="6">
        <v>1.37980430942531E-5</v>
      </c>
      <c r="N3504" s="4" t="b">
        <f>_xlfn.XLOOKUP(Table2[[#This Row],[Protein]],Table3[name],Table3[subloc_assigned],"")&lt;&gt;""</f>
        <v>0</v>
      </c>
      <c r="O3504" s="6" t="str" cm="1">
        <f t="array" ref="O3504">IF(Table2[[#This Row],[modeled?]]," "&amp;_xlfn.TEXTJOIN(" ",FALSE,_xlfn._xlws.FILTER(Table3[subloc_assigned],Table3[name]=Table2[[#This Row],[Protein]],""))&amp;" ","")</f>
        <v/>
      </c>
      <c r="P3504" s="6" t="b">
        <f>OR(ISNUMBER(FIND(" m ",Table2[[#This Row],[loc?]])),ISNUMBER(FIND(" mm ",Table2[[#This Row],[loc?]])))</f>
        <v>0</v>
      </c>
      <c r="Q3504" s="6" t="b">
        <f>AND(OR(ISNUMBER(FIND(" m ",Table2[[#This Row],[loc?]])),ISNUMBER(FIND(" mm ",Table2[[#This Row],[loc?]]))),SUBSTITUTE(SUBSTITUTE(Table2[[#This Row],[loc?]]," m ","")," mm ","")="")</f>
        <v>0</v>
      </c>
      <c r="R3504" s="36" cm="1">
        <f t="array" ref="R3504">AVERAGE(IF(Table2[[#This Row],[Min_aerobic_1]:[Min_aerobic_2]]="NA",0,Table2[[#This Row],[Min_aerobic_1]:[Min_aerobic_2]]))</f>
        <v>2.4886531795432799E-5</v>
      </c>
    </row>
    <row r="3505" spans="1:18" x14ac:dyDescent="0.35">
      <c r="A3505" s="4" t="s">
        <v>10307</v>
      </c>
      <c r="B3505" s="4" t="s">
        <v>10308</v>
      </c>
      <c r="C3505" s="4" t="s">
        <v>10309</v>
      </c>
      <c r="D3505" s="6">
        <v>6.7943200100335901E-5</v>
      </c>
      <c r="E3505" s="6">
        <v>5.41533928548926E-5</v>
      </c>
      <c r="F3505" s="6">
        <v>7.0754548520267694E-5</v>
      </c>
      <c r="G3505" s="6">
        <v>7.2725578505393199E-5</v>
      </c>
      <c r="H3505" s="6">
        <v>6.9732041830993099E-5</v>
      </c>
      <c r="I3505" s="6">
        <v>7.0773362682592598E-5</v>
      </c>
      <c r="J3505" s="6">
        <v>7.1058308773651094E-5</v>
      </c>
      <c r="K3505" s="6">
        <v>7.1075643986582803E-5</v>
      </c>
      <c r="L3505" s="6">
        <v>7.7433943972282301E-5</v>
      </c>
      <c r="M3505" s="6">
        <v>7.6913888013631501E-5</v>
      </c>
      <c r="N3505" s="4" t="b">
        <f>_xlfn.XLOOKUP(Table2[[#This Row],[Protein]],Table3[name],Table3[subloc_assigned],"")&lt;&gt;""</f>
        <v>1</v>
      </c>
      <c r="O3505" s="6" t="str" cm="1">
        <f t="array" ref="O3505">IF(Table2[[#This Row],[modeled?]]," "&amp;_xlfn.TEXTJOIN(" ",FALSE,_xlfn._xlws.FILTER(Table3[subloc_assigned],Table3[name]=Table2[[#This Row],[Protein]],""))&amp;" ","")</f>
        <v xml:space="preserve"> c </v>
      </c>
      <c r="P3505" s="6" t="b">
        <f>OR(ISNUMBER(FIND(" m ",Table2[[#This Row],[loc?]])),ISNUMBER(FIND(" mm ",Table2[[#This Row],[loc?]])))</f>
        <v>0</v>
      </c>
      <c r="Q3505" s="6" t="b">
        <f>AND(OR(ISNUMBER(FIND(" m ",Table2[[#This Row],[loc?]])),ISNUMBER(FIND(" mm ",Table2[[#This Row],[loc?]]))),SUBSTITUTE(SUBSTITUTE(Table2[[#This Row],[loc?]]," m ","")," mm ","")="")</f>
        <v>0</v>
      </c>
      <c r="R3505" s="36" cm="1">
        <f t="array" ref="R3505">AVERAGE(IF(Table2[[#This Row],[Min_aerobic_1]:[Min_aerobic_2]]="NA",0,Table2[[#This Row],[Min_aerobic_1]:[Min_aerobic_2]]))</f>
        <v>6.1048296477614258E-5</v>
      </c>
    </row>
    <row r="3506" spans="1:18" x14ac:dyDescent="0.35">
      <c r="A3506" s="4" t="s">
        <v>10310</v>
      </c>
      <c r="B3506" s="4" t="s">
        <v>10311</v>
      </c>
      <c r="C3506" s="4" t="s">
        <v>10312</v>
      </c>
      <c r="D3506" s="6">
        <v>2.9976456927595701E-6</v>
      </c>
      <c r="E3506" s="6">
        <v>2.79873701263001E-6</v>
      </c>
      <c r="F3506" s="6">
        <v>3.56478108780018E-6</v>
      </c>
      <c r="G3506" s="6">
        <v>3.5691488235838302E-6</v>
      </c>
      <c r="H3506" s="6">
        <v>2.3808268082545198E-6</v>
      </c>
      <c r="I3506" s="6">
        <v>2.4326050497032599E-6</v>
      </c>
      <c r="J3506" s="6">
        <v>2.4478677122953702E-6</v>
      </c>
      <c r="K3506" s="6">
        <v>2.6353083213670702E-6</v>
      </c>
      <c r="L3506" s="6">
        <v>2.7574653009189899E-6</v>
      </c>
      <c r="M3506" s="6">
        <v>2.6587330993908099E-6</v>
      </c>
      <c r="N3506" s="4" t="b">
        <f>_xlfn.XLOOKUP(Table2[[#This Row],[Protein]],Table3[name],Table3[subloc_assigned],"")&lt;&gt;""</f>
        <v>0</v>
      </c>
      <c r="O3506" s="6" t="str" cm="1">
        <f t="array" ref="O3506">IF(Table2[[#This Row],[modeled?]]," "&amp;_xlfn.TEXTJOIN(" ",FALSE,_xlfn._xlws.FILTER(Table3[subloc_assigned],Table3[name]=Table2[[#This Row],[Protein]],""))&amp;" ","")</f>
        <v/>
      </c>
      <c r="P3506" s="6" t="b">
        <f>OR(ISNUMBER(FIND(" m ",Table2[[#This Row],[loc?]])),ISNUMBER(FIND(" mm ",Table2[[#This Row],[loc?]])))</f>
        <v>0</v>
      </c>
      <c r="Q3506" s="6" t="b">
        <f>AND(OR(ISNUMBER(FIND(" m ",Table2[[#This Row],[loc?]])),ISNUMBER(FIND(" mm ",Table2[[#This Row],[loc?]]))),SUBSTITUTE(SUBSTITUTE(Table2[[#This Row],[loc?]]," m ","")," mm ","")="")</f>
        <v>0</v>
      </c>
      <c r="R3506" s="36" cm="1">
        <f t="array" ref="R3506">AVERAGE(IF(Table2[[#This Row],[Min_aerobic_1]:[Min_aerobic_2]]="NA",0,Table2[[#This Row],[Min_aerobic_1]:[Min_aerobic_2]]))</f>
        <v>2.8981913526947902E-6</v>
      </c>
    </row>
    <row r="3507" spans="1:18" x14ac:dyDescent="0.35">
      <c r="A3507" s="4" t="s">
        <v>10313</v>
      </c>
      <c r="B3507" s="4" t="s">
        <v>10314</v>
      </c>
      <c r="C3507" s="4" t="s">
        <v>10315</v>
      </c>
      <c r="D3507" s="6">
        <v>4.5081552094743103E-5</v>
      </c>
      <c r="E3507" s="6">
        <v>4.1208453382645001E-5</v>
      </c>
      <c r="F3507" s="6">
        <v>3.83702690789451E-5</v>
      </c>
      <c r="G3507" s="6">
        <v>3.9680300861841801E-5</v>
      </c>
      <c r="H3507" s="6">
        <v>6.3358697464598594E-5</v>
      </c>
      <c r="I3507" s="6">
        <v>6.5914486384704098E-5</v>
      </c>
      <c r="J3507" s="6">
        <v>6.7153971341672107E-5</v>
      </c>
      <c r="K3507" s="6">
        <v>5.2924478133059197E-5</v>
      </c>
      <c r="L3507" s="6">
        <v>6.1884240479077399E-5</v>
      </c>
      <c r="M3507" s="6">
        <v>5.6366295868803302E-5</v>
      </c>
      <c r="N3507" s="4" t="b">
        <f>_xlfn.XLOOKUP(Table2[[#This Row],[Protein]],Table3[name],Table3[subloc_assigned],"")&lt;&gt;""</f>
        <v>0</v>
      </c>
      <c r="O3507" s="6" t="str" cm="1">
        <f t="array" ref="O3507">IF(Table2[[#This Row],[modeled?]]," "&amp;_xlfn.TEXTJOIN(" ",FALSE,_xlfn._xlws.FILTER(Table3[subloc_assigned],Table3[name]=Table2[[#This Row],[Protein]],""))&amp;" ","")</f>
        <v/>
      </c>
      <c r="P3507" s="6" t="b">
        <f>OR(ISNUMBER(FIND(" m ",Table2[[#This Row],[loc?]])),ISNUMBER(FIND(" mm ",Table2[[#This Row],[loc?]])))</f>
        <v>0</v>
      </c>
      <c r="Q3507" s="6" t="b">
        <f>AND(OR(ISNUMBER(FIND(" m ",Table2[[#This Row],[loc?]])),ISNUMBER(FIND(" mm ",Table2[[#This Row],[loc?]]))),SUBSTITUTE(SUBSTITUTE(Table2[[#This Row],[loc?]]," m ","")," mm ","")="")</f>
        <v>0</v>
      </c>
      <c r="R3507" s="36" cm="1">
        <f t="array" ref="R3507">AVERAGE(IF(Table2[[#This Row],[Min_aerobic_1]:[Min_aerobic_2]]="NA",0,Table2[[#This Row],[Min_aerobic_1]:[Min_aerobic_2]]))</f>
        <v>4.3145002738694052E-5</v>
      </c>
    </row>
    <row r="3508" spans="1:18" x14ac:dyDescent="0.35">
      <c r="A3508" s="4" t="s">
        <v>10316</v>
      </c>
      <c r="B3508" s="4" t="s">
        <v>10317</v>
      </c>
      <c r="C3508" s="4" t="s">
        <v>10317</v>
      </c>
      <c r="D3508" s="6">
        <v>7.6759082122177004E-6</v>
      </c>
      <c r="E3508" s="6">
        <v>7.2637945377796597E-6</v>
      </c>
      <c r="F3508" s="6">
        <v>8.1139030740603192E-6</v>
      </c>
      <c r="G3508" s="6">
        <v>8.0733563596714204E-6</v>
      </c>
      <c r="H3508" s="6">
        <v>1.32932761939783E-5</v>
      </c>
      <c r="I3508" s="6">
        <v>1.31204012033733E-5</v>
      </c>
      <c r="J3508" s="6">
        <v>1.33487775946518E-5</v>
      </c>
      <c r="K3508" s="6">
        <v>1.2657004505781899E-5</v>
      </c>
      <c r="L3508" s="6">
        <v>1.3637069875444699E-5</v>
      </c>
      <c r="M3508" s="6">
        <v>1.36041391680552E-5</v>
      </c>
      <c r="N3508" s="4" t="b">
        <f>_xlfn.XLOOKUP(Table2[[#This Row],[Protein]],Table3[name],Table3[subloc_assigned],"")&lt;&gt;""</f>
        <v>0</v>
      </c>
      <c r="O3508" s="6" t="str" cm="1">
        <f t="array" ref="O3508">IF(Table2[[#This Row],[modeled?]]," "&amp;_xlfn.TEXTJOIN(" ",FALSE,_xlfn._xlws.FILTER(Table3[subloc_assigned],Table3[name]=Table2[[#This Row],[Protein]],""))&amp;" ","")</f>
        <v/>
      </c>
      <c r="P3508" s="6" t="b">
        <f>OR(ISNUMBER(FIND(" m ",Table2[[#This Row],[loc?]])),ISNUMBER(FIND(" mm ",Table2[[#This Row],[loc?]])))</f>
        <v>0</v>
      </c>
      <c r="Q3508" s="6" t="b">
        <f>AND(OR(ISNUMBER(FIND(" m ",Table2[[#This Row],[loc?]])),ISNUMBER(FIND(" mm ",Table2[[#This Row],[loc?]]))),SUBSTITUTE(SUBSTITUTE(Table2[[#This Row],[loc?]]," m ","")," mm ","")="")</f>
        <v>0</v>
      </c>
      <c r="R3508" s="36" cm="1">
        <f t="array" ref="R3508">AVERAGE(IF(Table2[[#This Row],[Min_aerobic_1]:[Min_aerobic_2]]="NA",0,Table2[[#This Row],[Min_aerobic_1]:[Min_aerobic_2]]))</f>
        <v>7.4698513749986801E-6</v>
      </c>
    </row>
    <row r="3509" spans="1:18" x14ac:dyDescent="0.35">
      <c r="A3509" s="4" t="s">
        <v>10318</v>
      </c>
      <c r="B3509" s="4" t="s">
        <v>10319</v>
      </c>
      <c r="C3509" s="4" t="s">
        <v>10320</v>
      </c>
      <c r="D3509" s="6">
        <v>2.84422573645885E-6</v>
      </c>
      <c r="E3509" s="6">
        <v>2.9322329027590298E-6</v>
      </c>
      <c r="F3509" s="6">
        <v>4.0016358419571496E-6</v>
      </c>
      <c r="G3509" s="6">
        <v>3.96501827451791E-6</v>
      </c>
      <c r="H3509" s="6">
        <v>1.66570551912819E-6</v>
      </c>
      <c r="I3509" s="6">
        <v>1.32570092818538E-6</v>
      </c>
      <c r="J3509" s="6">
        <v>1.55082489298319E-6</v>
      </c>
      <c r="K3509" s="6">
        <v>1.89051322828272E-6</v>
      </c>
      <c r="L3509" s="6">
        <v>2.05703794577573E-6</v>
      </c>
      <c r="M3509" s="6">
        <v>2.04844825745796E-6</v>
      </c>
      <c r="N3509" s="4" t="b">
        <f>_xlfn.XLOOKUP(Table2[[#This Row],[Protein]],Table3[name],Table3[subloc_assigned],"")&lt;&gt;""</f>
        <v>0</v>
      </c>
      <c r="O3509" s="6" t="str" cm="1">
        <f t="array" ref="O3509">IF(Table2[[#This Row],[modeled?]]," "&amp;_xlfn.TEXTJOIN(" ",FALSE,_xlfn._xlws.FILTER(Table3[subloc_assigned],Table3[name]=Table2[[#This Row],[Protein]],""))&amp;" ","")</f>
        <v/>
      </c>
      <c r="P3509" s="6" t="b">
        <f>OR(ISNUMBER(FIND(" m ",Table2[[#This Row],[loc?]])),ISNUMBER(FIND(" mm ",Table2[[#This Row],[loc?]])))</f>
        <v>0</v>
      </c>
      <c r="Q3509" s="6" t="b">
        <f>AND(OR(ISNUMBER(FIND(" m ",Table2[[#This Row],[loc?]])),ISNUMBER(FIND(" mm ",Table2[[#This Row],[loc?]]))),SUBSTITUTE(SUBSTITUTE(Table2[[#This Row],[loc?]]," m ","")," mm ","")="")</f>
        <v>0</v>
      </c>
      <c r="R3509" s="36" cm="1">
        <f t="array" ref="R3509">AVERAGE(IF(Table2[[#This Row],[Min_aerobic_1]:[Min_aerobic_2]]="NA",0,Table2[[#This Row],[Min_aerobic_1]:[Min_aerobic_2]]))</f>
        <v>2.8882293196089399E-6</v>
      </c>
    </row>
    <row r="3510" spans="1:18" x14ac:dyDescent="0.35">
      <c r="A3510" s="4" t="s">
        <v>10321</v>
      </c>
      <c r="B3510" s="4" t="s">
        <v>10322</v>
      </c>
      <c r="C3510" s="4" t="s">
        <v>10323</v>
      </c>
      <c r="D3510" s="6">
        <v>1.5574205115148699E-5</v>
      </c>
      <c r="E3510" s="6">
        <v>1.7640863662923598E-5</v>
      </c>
      <c r="F3510" s="6">
        <v>1.7070643021775699E-5</v>
      </c>
      <c r="G3510" s="6">
        <v>1.7494359053475E-5</v>
      </c>
      <c r="H3510" s="6">
        <v>8.4327393945760495E-6</v>
      </c>
      <c r="I3510" s="6">
        <v>8.6552370512323094E-6</v>
      </c>
      <c r="J3510" s="6">
        <v>9.3870083622172908E-6</v>
      </c>
      <c r="K3510" s="6">
        <v>1.00339071112191E-5</v>
      </c>
      <c r="L3510" s="6">
        <v>1.04123741674873E-5</v>
      </c>
      <c r="M3510" s="6">
        <v>1.0044020651396301E-5</v>
      </c>
      <c r="N3510" s="4" t="b">
        <f>_xlfn.XLOOKUP(Table2[[#This Row],[Protein]],Table3[name],Table3[subloc_assigned],"")&lt;&gt;""</f>
        <v>0</v>
      </c>
      <c r="O3510" s="6" t="str" cm="1">
        <f t="array" ref="O3510">IF(Table2[[#This Row],[modeled?]]," "&amp;_xlfn.TEXTJOIN(" ",FALSE,_xlfn._xlws.FILTER(Table3[subloc_assigned],Table3[name]=Table2[[#This Row],[Protein]],""))&amp;" ","")</f>
        <v/>
      </c>
      <c r="P3510" s="6" t="b">
        <f>OR(ISNUMBER(FIND(" m ",Table2[[#This Row],[loc?]])),ISNUMBER(FIND(" mm ",Table2[[#This Row],[loc?]])))</f>
        <v>0</v>
      </c>
      <c r="Q3510" s="6" t="b">
        <f>AND(OR(ISNUMBER(FIND(" m ",Table2[[#This Row],[loc?]])),ISNUMBER(FIND(" mm ",Table2[[#This Row],[loc?]]))),SUBSTITUTE(SUBSTITUTE(Table2[[#This Row],[loc?]]," m ","")," mm ","")="")</f>
        <v>0</v>
      </c>
      <c r="R3510" s="36" cm="1">
        <f t="array" ref="R3510">AVERAGE(IF(Table2[[#This Row],[Min_aerobic_1]:[Min_aerobic_2]]="NA",0,Table2[[#This Row],[Min_aerobic_1]:[Min_aerobic_2]]))</f>
        <v>1.6607534389036147E-5</v>
      </c>
    </row>
    <row r="3511" spans="1:18" x14ac:dyDescent="0.35">
      <c r="A3511" s="4" t="s">
        <v>10324</v>
      </c>
      <c r="B3511" s="4" t="s">
        <v>10325</v>
      </c>
      <c r="C3511" s="4" t="s">
        <v>10326</v>
      </c>
      <c r="D3511" s="6">
        <v>2.64656998569985E-6</v>
      </c>
      <c r="E3511" s="6">
        <v>2.9033266032632801E-6</v>
      </c>
      <c r="F3511" s="6">
        <v>2.1048729940119199E-6</v>
      </c>
      <c r="G3511" s="6">
        <v>2.2545879716662101E-6</v>
      </c>
      <c r="H3511" s="6">
        <v>2.0778410405830501E-6</v>
      </c>
      <c r="I3511" s="6">
        <v>2.0873538703519001E-6</v>
      </c>
      <c r="J3511" s="6">
        <v>2.15902936897928E-6</v>
      </c>
      <c r="K3511" s="6">
        <v>1.65300392608409E-6</v>
      </c>
      <c r="L3511" s="6">
        <v>1.7605484323728199E-6</v>
      </c>
      <c r="M3511" s="6">
        <v>1.7341512204484799E-6</v>
      </c>
      <c r="N3511" s="4" t="b">
        <f>_xlfn.XLOOKUP(Table2[[#This Row],[Protein]],Table3[name],Table3[subloc_assigned],"")&lt;&gt;""</f>
        <v>1</v>
      </c>
      <c r="O3511" s="6" t="str" cm="1">
        <f t="array" ref="O3511">IF(Table2[[#This Row],[modeled?]]," "&amp;_xlfn.TEXTJOIN(" ",FALSE,_xlfn._xlws.FILTER(Table3[subloc_assigned],Table3[name]=Table2[[#This Row],[Protein]],""))&amp;" ","")</f>
        <v xml:space="preserve"> m </v>
      </c>
      <c r="P3511" s="6" t="b">
        <f>OR(ISNUMBER(FIND(" m ",Table2[[#This Row],[loc?]])),ISNUMBER(FIND(" mm ",Table2[[#This Row],[loc?]])))</f>
        <v>1</v>
      </c>
      <c r="Q3511" s="6" t="b">
        <f>AND(OR(ISNUMBER(FIND(" m ",Table2[[#This Row],[loc?]])),ISNUMBER(FIND(" mm ",Table2[[#This Row],[loc?]]))),SUBSTITUTE(SUBSTITUTE(Table2[[#This Row],[loc?]]," m ","")," mm ","")="")</f>
        <v>1</v>
      </c>
      <c r="R3511" s="36" cm="1">
        <f t="array" ref="R3511">AVERAGE(IF(Table2[[#This Row],[Min_aerobic_1]:[Min_aerobic_2]]="NA",0,Table2[[#This Row],[Min_aerobic_1]:[Min_aerobic_2]]))</f>
        <v>2.7749482944815649E-6</v>
      </c>
    </row>
    <row r="3512" spans="1:18" x14ac:dyDescent="0.35">
      <c r="A3512" s="4" t="s">
        <v>10327</v>
      </c>
      <c r="B3512" s="4" t="s">
        <v>10328</v>
      </c>
      <c r="C3512" s="4" t="s">
        <v>10329</v>
      </c>
      <c r="D3512" s="6">
        <v>1.4309234090293E-5</v>
      </c>
      <c r="E3512" s="6">
        <v>1.2969486186709401E-5</v>
      </c>
      <c r="F3512" s="6">
        <v>2.1768896798123401E-5</v>
      </c>
      <c r="G3512" s="6">
        <v>2.2184429761496501E-5</v>
      </c>
      <c r="H3512" s="6">
        <v>7.6547760310915407E-5</v>
      </c>
      <c r="I3512" s="6">
        <v>8.0067466643888696E-5</v>
      </c>
      <c r="J3512" s="6">
        <v>8.2636442016292803E-5</v>
      </c>
      <c r="K3512" s="6">
        <v>9.5820548102303901E-5</v>
      </c>
      <c r="L3512" s="4">
        <v>1.0135858720272E-4</v>
      </c>
      <c r="M3512" s="4">
        <v>1.0462697626262E-4</v>
      </c>
      <c r="N3512" s="4" t="b">
        <f>_xlfn.XLOOKUP(Table2[[#This Row],[Protein]],Table3[name],Table3[subloc_assigned],"")&lt;&gt;""</f>
        <v>0</v>
      </c>
      <c r="O3512" s="6" t="str" cm="1">
        <f t="array" ref="O3512">IF(Table2[[#This Row],[modeled?]]," "&amp;_xlfn.TEXTJOIN(" ",FALSE,_xlfn._xlws.FILTER(Table3[subloc_assigned],Table3[name]=Table2[[#This Row],[Protein]],""))&amp;" ","")</f>
        <v/>
      </c>
      <c r="P3512" s="6" t="b">
        <f>OR(ISNUMBER(FIND(" m ",Table2[[#This Row],[loc?]])),ISNUMBER(FIND(" mm ",Table2[[#This Row],[loc?]])))</f>
        <v>0</v>
      </c>
      <c r="Q3512" s="6" t="b">
        <f>AND(OR(ISNUMBER(FIND(" m ",Table2[[#This Row],[loc?]])),ISNUMBER(FIND(" mm ",Table2[[#This Row],[loc?]]))),SUBSTITUTE(SUBSTITUTE(Table2[[#This Row],[loc?]]," m ","")," mm ","")="")</f>
        <v>0</v>
      </c>
      <c r="R3512" s="36" cm="1">
        <f t="array" ref="R3512">AVERAGE(IF(Table2[[#This Row],[Min_aerobic_1]:[Min_aerobic_2]]="NA",0,Table2[[#This Row],[Min_aerobic_1]:[Min_aerobic_2]]))</f>
        <v>1.3639360138501201E-5</v>
      </c>
    </row>
    <row r="3513" spans="1:18" x14ac:dyDescent="0.35">
      <c r="A3513" s="4" t="s">
        <v>10330</v>
      </c>
      <c r="B3513" s="4" t="s">
        <v>10331</v>
      </c>
      <c r="C3513" s="4" t="s">
        <v>10332</v>
      </c>
      <c r="D3513" s="4" t="s">
        <v>19</v>
      </c>
      <c r="E3513" s="4" t="s">
        <v>19</v>
      </c>
      <c r="F3513" s="4" t="s">
        <v>19</v>
      </c>
      <c r="G3513" s="4" t="s">
        <v>19</v>
      </c>
      <c r="H3513" s="6">
        <v>6.14272726793988E-6</v>
      </c>
      <c r="I3513" s="6">
        <v>6.0629187935431598E-6</v>
      </c>
      <c r="J3513" s="6">
        <v>6.3208807028620699E-6</v>
      </c>
      <c r="K3513" s="6">
        <v>7.6542090389226902E-6</v>
      </c>
      <c r="L3513" s="6">
        <v>8.0039937000327297E-6</v>
      </c>
      <c r="M3513" s="6">
        <v>7.9339751498603002E-6</v>
      </c>
      <c r="N3513" s="4" t="b">
        <f>_xlfn.XLOOKUP(Table2[[#This Row],[Protein]],Table3[name],Table3[subloc_assigned],"")&lt;&gt;""</f>
        <v>0</v>
      </c>
      <c r="O3513" s="6" t="str" cm="1">
        <f t="array" ref="O3513">IF(Table2[[#This Row],[modeled?]]," "&amp;_xlfn.TEXTJOIN(" ",FALSE,_xlfn._xlws.FILTER(Table3[subloc_assigned],Table3[name]=Table2[[#This Row],[Protein]],""))&amp;" ","")</f>
        <v/>
      </c>
      <c r="P3513" s="6" t="b">
        <f>OR(ISNUMBER(FIND(" m ",Table2[[#This Row],[loc?]])),ISNUMBER(FIND(" mm ",Table2[[#This Row],[loc?]])))</f>
        <v>0</v>
      </c>
      <c r="Q3513" s="6" t="b">
        <f>AND(OR(ISNUMBER(FIND(" m ",Table2[[#This Row],[loc?]])),ISNUMBER(FIND(" mm ",Table2[[#This Row],[loc?]]))),SUBSTITUTE(SUBSTITUTE(Table2[[#This Row],[loc?]]," m ","")," mm ","")="")</f>
        <v>0</v>
      </c>
      <c r="R3513" s="36" cm="1">
        <f t="array" ref="R3513">AVERAGE(IF(Table2[[#This Row],[Min_aerobic_1]:[Min_aerobic_2]]="NA",0,Table2[[#This Row],[Min_aerobic_1]:[Min_aerobic_2]]))</f>
        <v>0</v>
      </c>
    </row>
    <row r="3514" spans="1:18" x14ac:dyDescent="0.35">
      <c r="A3514" s="4" t="s">
        <v>10333</v>
      </c>
      <c r="B3514" s="4" t="s">
        <v>10334</v>
      </c>
      <c r="C3514" s="4" t="s">
        <v>10335</v>
      </c>
      <c r="D3514" s="4" t="s">
        <v>19</v>
      </c>
      <c r="E3514" s="4" t="s">
        <v>19</v>
      </c>
      <c r="F3514" s="4" t="s">
        <v>19</v>
      </c>
      <c r="G3514" s="4" t="s">
        <v>19</v>
      </c>
      <c r="H3514" s="6">
        <v>8.8166776564428198E-7</v>
      </c>
      <c r="I3514" s="6">
        <v>7.5010954982246004E-7</v>
      </c>
      <c r="J3514" s="6">
        <v>7.9807934254671102E-7</v>
      </c>
      <c r="K3514" s="6">
        <v>8.9466532685546896E-7</v>
      </c>
      <c r="L3514" s="6">
        <v>1.07473725382078E-6</v>
      </c>
      <c r="M3514" s="6">
        <v>8.9228646244459503E-7</v>
      </c>
      <c r="N3514" s="4" t="b">
        <f>_xlfn.XLOOKUP(Table2[[#This Row],[Protein]],Table3[name],Table3[subloc_assigned],"")&lt;&gt;""</f>
        <v>0</v>
      </c>
      <c r="O3514" s="6" t="str" cm="1">
        <f t="array" ref="O3514">IF(Table2[[#This Row],[modeled?]]," "&amp;_xlfn.TEXTJOIN(" ",FALSE,_xlfn._xlws.FILTER(Table3[subloc_assigned],Table3[name]=Table2[[#This Row],[Protein]],""))&amp;" ","")</f>
        <v/>
      </c>
      <c r="P3514" s="6" t="b">
        <f>OR(ISNUMBER(FIND(" m ",Table2[[#This Row],[loc?]])),ISNUMBER(FIND(" mm ",Table2[[#This Row],[loc?]])))</f>
        <v>0</v>
      </c>
      <c r="Q3514" s="6" t="b">
        <f>AND(OR(ISNUMBER(FIND(" m ",Table2[[#This Row],[loc?]])),ISNUMBER(FIND(" mm ",Table2[[#This Row],[loc?]]))),SUBSTITUTE(SUBSTITUTE(Table2[[#This Row],[loc?]]," m ","")," mm ","")="")</f>
        <v>0</v>
      </c>
      <c r="R3514" s="36" cm="1">
        <f t="array" ref="R3514">AVERAGE(IF(Table2[[#This Row],[Min_aerobic_1]:[Min_aerobic_2]]="NA",0,Table2[[#This Row],[Min_aerobic_1]:[Min_aerobic_2]]))</f>
        <v>0</v>
      </c>
    </row>
    <row r="3515" spans="1:18" x14ac:dyDescent="0.35">
      <c r="A3515" s="4" t="s">
        <v>10336</v>
      </c>
      <c r="B3515" s="4" t="s">
        <v>10337</v>
      </c>
      <c r="C3515" s="4" t="s">
        <v>10337</v>
      </c>
      <c r="D3515" s="6">
        <v>7.24041155484714E-6</v>
      </c>
      <c r="E3515" s="6">
        <v>6.2637046475217099E-6</v>
      </c>
      <c r="F3515" s="6">
        <v>7.4764205625353697E-6</v>
      </c>
      <c r="G3515" s="6">
        <v>7.7967954490580602E-6</v>
      </c>
      <c r="H3515" s="6">
        <v>9.4975675938329104E-6</v>
      </c>
      <c r="I3515" s="6">
        <v>9.4504911978545492E-6</v>
      </c>
      <c r="J3515" s="6">
        <v>9.7993859044898504E-6</v>
      </c>
      <c r="K3515" s="6">
        <v>1.1680941120563299E-5</v>
      </c>
      <c r="L3515" s="6">
        <v>1.2654768515420701E-5</v>
      </c>
      <c r="M3515" s="6">
        <v>1.31033281543048E-5</v>
      </c>
      <c r="N3515" s="4" t="b">
        <f>_xlfn.XLOOKUP(Table2[[#This Row],[Protein]],Table3[name],Table3[subloc_assigned],"")&lt;&gt;""</f>
        <v>0</v>
      </c>
      <c r="O3515" s="6" t="str" cm="1">
        <f t="array" ref="O3515">IF(Table2[[#This Row],[modeled?]]," "&amp;_xlfn.TEXTJOIN(" ",FALSE,_xlfn._xlws.FILTER(Table3[subloc_assigned],Table3[name]=Table2[[#This Row],[Protein]],""))&amp;" ","")</f>
        <v/>
      </c>
      <c r="P3515" s="6" t="b">
        <f>OR(ISNUMBER(FIND(" m ",Table2[[#This Row],[loc?]])),ISNUMBER(FIND(" mm ",Table2[[#This Row],[loc?]])))</f>
        <v>0</v>
      </c>
      <c r="Q3515" s="6" t="b">
        <f>AND(OR(ISNUMBER(FIND(" m ",Table2[[#This Row],[loc?]])),ISNUMBER(FIND(" mm ",Table2[[#This Row],[loc?]]))),SUBSTITUTE(SUBSTITUTE(Table2[[#This Row],[loc?]]," m ","")," mm ","")="")</f>
        <v>0</v>
      </c>
      <c r="R3515" s="36" cm="1">
        <f t="array" ref="R3515">AVERAGE(IF(Table2[[#This Row],[Min_aerobic_1]:[Min_aerobic_2]]="NA",0,Table2[[#This Row],[Min_aerobic_1]:[Min_aerobic_2]]))</f>
        <v>6.752058101184425E-6</v>
      </c>
    </row>
    <row r="3516" spans="1:18" x14ac:dyDescent="0.35">
      <c r="A3516" s="4" t="s">
        <v>10338</v>
      </c>
      <c r="B3516" s="4" t="s">
        <v>10339</v>
      </c>
      <c r="C3516" s="4" t="s">
        <v>10340</v>
      </c>
      <c r="D3516" s="6">
        <v>6.6218588875242198E-5</v>
      </c>
      <c r="E3516" s="6">
        <v>6.2981134014095501E-5</v>
      </c>
      <c r="F3516" s="6">
        <v>8.1495383276758101E-5</v>
      </c>
      <c r="G3516" s="6">
        <v>8.2354780989681906E-5</v>
      </c>
      <c r="H3516" s="6">
        <v>3.86577058214538E-5</v>
      </c>
      <c r="I3516" s="6">
        <v>4.0899535418092799E-5</v>
      </c>
      <c r="J3516" s="6">
        <v>4.5505655093291E-5</v>
      </c>
      <c r="K3516" s="6">
        <v>3.6860415718016302E-5</v>
      </c>
      <c r="L3516" s="6">
        <v>3.6686705685861899E-5</v>
      </c>
      <c r="M3516" s="6">
        <v>3.9343781032245903E-5</v>
      </c>
      <c r="N3516" s="4" t="b">
        <f>_xlfn.XLOOKUP(Table2[[#This Row],[Protein]],Table3[name],Table3[subloc_assigned],"")&lt;&gt;""</f>
        <v>1</v>
      </c>
      <c r="O3516" s="6" t="str" cm="1">
        <f t="array" ref="O3516">IF(Table2[[#This Row],[modeled?]]," "&amp;_xlfn.TEXTJOIN(" ",FALSE,_xlfn._xlws.FILTER(Table3[subloc_assigned],Table3[name]=Table2[[#This Row],[Protein]],""))&amp;" ","")</f>
        <v xml:space="preserve"> mm </v>
      </c>
      <c r="P3516" s="6" t="b">
        <f>OR(ISNUMBER(FIND(" m ",Table2[[#This Row],[loc?]])),ISNUMBER(FIND(" mm ",Table2[[#This Row],[loc?]])))</f>
        <v>1</v>
      </c>
      <c r="Q3516" s="6" t="b">
        <f>AND(OR(ISNUMBER(FIND(" m ",Table2[[#This Row],[loc?]])),ISNUMBER(FIND(" mm ",Table2[[#This Row],[loc?]]))),SUBSTITUTE(SUBSTITUTE(Table2[[#This Row],[loc?]]," m ","")," mm ","")="")</f>
        <v>1</v>
      </c>
      <c r="R3516" s="36" cm="1">
        <f t="array" ref="R3516">AVERAGE(IF(Table2[[#This Row],[Min_aerobic_1]:[Min_aerobic_2]]="NA",0,Table2[[#This Row],[Min_aerobic_1]:[Min_aerobic_2]]))</f>
        <v>6.4599861444668849E-5</v>
      </c>
    </row>
    <row r="3517" spans="1:18" x14ac:dyDescent="0.35">
      <c r="A3517" s="4" t="s">
        <v>10341</v>
      </c>
      <c r="B3517" s="4" t="s">
        <v>10342</v>
      </c>
      <c r="C3517" s="4" t="s">
        <v>10343</v>
      </c>
      <c r="D3517" s="4" t="s">
        <v>19</v>
      </c>
      <c r="E3517" s="4" t="s">
        <v>19</v>
      </c>
      <c r="F3517" s="4" t="s">
        <v>19</v>
      </c>
      <c r="G3517" s="4" t="s">
        <v>19</v>
      </c>
      <c r="H3517" s="6">
        <v>1.50280761521006E-5</v>
      </c>
      <c r="I3517" s="6">
        <v>1.52271826636369E-5</v>
      </c>
      <c r="J3517" s="6">
        <v>1.5361460998631502E-5</v>
      </c>
      <c r="K3517" s="6">
        <v>1.58810745635835E-5</v>
      </c>
      <c r="L3517" s="6">
        <v>1.7043700706909301E-5</v>
      </c>
      <c r="M3517" s="6">
        <v>1.61362027896854E-5</v>
      </c>
      <c r="N3517" s="4" t="b">
        <f>_xlfn.XLOOKUP(Table2[[#This Row],[Protein]],Table3[name],Table3[subloc_assigned],"")&lt;&gt;""</f>
        <v>0</v>
      </c>
      <c r="O3517" s="6" t="str" cm="1">
        <f t="array" ref="O3517">IF(Table2[[#This Row],[modeled?]]," "&amp;_xlfn.TEXTJOIN(" ",FALSE,_xlfn._xlws.FILTER(Table3[subloc_assigned],Table3[name]=Table2[[#This Row],[Protein]],""))&amp;" ","")</f>
        <v/>
      </c>
      <c r="P3517" s="6" t="b">
        <f>OR(ISNUMBER(FIND(" m ",Table2[[#This Row],[loc?]])),ISNUMBER(FIND(" mm ",Table2[[#This Row],[loc?]])))</f>
        <v>0</v>
      </c>
      <c r="Q3517" s="6" t="b">
        <f>AND(OR(ISNUMBER(FIND(" m ",Table2[[#This Row],[loc?]])),ISNUMBER(FIND(" mm ",Table2[[#This Row],[loc?]]))),SUBSTITUTE(SUBSTITUTE(Table2[[#This Row],[loc?]]," m ","")," mm ","")="")</f>
        <v>0</v>
      </c>
      <c r="R3517" s="36" cm="1">
        <f t="array" ref="R3517">AVERAGE(IF(Table2[[#This Row],[Min_aerobic_1]:[Min_aerobic_2]]="NA",0,Table2[[#This Row],[Min_aerobic_1]:[Min_aerobic_2]]))</f>
        <v>0</v>
      </c>
    </row>
    <row r="3518" spans="1:18" x14ac:dyDescent="0.35">
      <c r="A3518" s="4" t="s">
        <v>10344</v>
      </c>
      <c r="B3518" s="4" t="s">
        <v>10345</v>
      </c>
      <c r="C3518" s="4" t="s">
        <v>10346</v>
      </c>
      <c r="D3518" s="6">
        <v>1.3950844010527799E-6</v>
      </c>
      <c r="E3518" s="6">
        <v>1.1976383011522401E-6</v>
      </c>
      <c r="F3518" s="6">
        <v>1.3174165645189E-6</v>
      </c>
      <c r="G3518" s="6">
        <v>1.3314936158365701E-6</v>
      </c>
      <c r="H3518" s="4" t="s">
        <v>19</v>
      </c>
      <c r="I3518" s="4" t="s">
        <v>19</v>
      </c>
      <c r="J3518" s="4" t="s">
        <v>19</v>
      </c>
      <c r="K3518" s="4" t="s">
        <v>19</v>
      </c>
      <c r="L3518" s="4" t="s">
        <v>19</v>
      </c>
      <c r="M3518" s="4" t="s">
        <v>19</v>
      </c>
      <c r="N3518" s="4" t="b">
        <f>_xlfn.XLOOKUP(Table2[[#This Row],[Protein]],Table3[name],Table3[subloc_assigned],"")&lt;&gt;""</f>
        <v>0</v>
      </c>
      <c r="O3518" s="6" t="str" cm="1">
        <f t="array" ref="O3518">IF(Table2[[#This Row],[modeled?]]," "&amp;_xlfn.TEXTJOIN(" ",FALSE,_xlfn._xlws.FILTER(Table3[subloc_assigned],Table3[name]=Table2[[#This Row],[Protein]],""))&amp;" ","")</f>
        <v/>
      </c>
      <c r="P3518" s="6" t="b">
        <f>OR(ISNUMBER(FIND(" m ",Table2[[#This Row],[loc?]])),ISNUMBER(FIND(" mm ",Table2[[#This Row],[loc?]])))</f>
        <v>0</v>
      </c>
      <c r="Q3518" s="6" t="b">
        <f>AND(OR(ISNUMBER(FIND(" m ",Table2[[#This Row],[loc?]])),ISNUMBER(FIND(" mm ",Table2[[#This Row],[loc?]]))),SUBSTITUTE(SUBSTITUTE(Table2[[#This Row],[loc?]]," m ","")," mm ","")="")</f>
        <v>0</v>
      </c>
      <c r="R3518" s="36" cm="1">
        <f t="array" ref="R3518">AVERAGE(IF(Table2[[#This Row],[Min_aerobic_1]:[Min_aerobic_2]]="NA",0,Table2[[#This Row],[Min_aerobic_1]:[Min_aerobic_2]]))</f>
        <v>1.2963613511025101E-6</v>
      </c>
    </row>
    <row r="3519" spans="1:18" x14ac:dyDescent="0.35">
      <c r="A3519" s="4" t="s">
        <v>10347</v>
      </c>
      <c r="B3519" s="4" t="s">
        <v>10348</v>
      </c>
      <c r="C3519" s="4" t="s">
        <v>10348</v>
      </c>
      <c r="D3519" s="6">
        <v>1.51851678411671E-5</v>
      </c>
      <c r="E3519" s="6">
        <v>1.7467629982224401E-5</v>
      </c>
      <c r="F3519" s="6">
        <v>1.2932488092836299E-5</v>
      </c>
      <c r="G3519" s="6">
        <v>1.3807636643068E-5</v>
      </c>
      <c r="H3519" s="6">
        <v>8.7841063161309995E-6</v>
      </c>
      <c r="I3519" s="6">
        <v>8.4637392645880002E-6</v>
      </c>
      <c r="J3519" s="6">
        <v>8.9039811747558002E-6</v>
      </c>
      <c r="K3519" s="6">
        <v>8.0990019515493092E-6</v>
      </c>
      <c r="L3519" s="6">
        <v>8.80787963390445E-6</v>
      </c>
      <c r="M3519" s="6">
        <v>8.5107334714875408E-6</v>
      </c>
      <c r="N3519" s="4" t="b">
        <f>_xlfn.XLOOKUP(Table2[[#This Row],[Protein]],Table3[name],Table3[subloc_assigned],"")&lt;&gt;""</f>
        <v>0</v>
      </c>
      <c r="O3519" s="6" t="str" cm="1">
        <f t="array" ref="O3519">IF(Table2[[#This Row],[modeled?]]," "&amp;_xlfn.TEXTJOIN(" ",FALSE,_xlfn._xlws.FILTER(Table3[subloc_assigned],Table3[name]=Table2[[#This Row],[Protein]],""))&amp;" ","")</f>
        <v/>
      </c>
      <c r="P3519" s="6" t="b">
        <f>OR(ISNUMBER(FIND(" m ",Table2[[#This Row],[loc?]])),ISNUMBER(FIND(" mm ",Table2[[#This Row],[loc?]])))</f>
        <v>0</v>
      </c>
      <c r="Q3519" s="6" t="b">
        <f>AND(OR(ISNUMBER(FIND(" m ",Table2[[#This Row],[loc?]])),ISNUMBER(FIND(" mm ",Table2[[#This Row],[loc?]]))),SUBSTITUTE(SUBSTITUTE(Table2[[#This Row],[loc?]]," m ","")," mm ","")="")</f>
        <v>0</v>
      </c>
      <c r="R3519" s="36" cm="1">
        <f t="array" ref="R3519">AVERAGE(IF(Table2[[#This Row],[Min_aerobic_1]:[Min_aerobic_2]]="NA",0,Table2[[#This Row],[Min_aerobic_1]:[Min_aerobic_2]]))</f>
        <v>1.6326398911695749E-5</v>
      </c>
    </row>
    <row r="3520" spans="1:18" x14ac:dyDescent="0.35">
      <c r="A3520" s="4" t="s">
        <v>10349</v>
      </c>
      <c r="B3520" s="4" t="s">
        <v>10350</v>
      </c>
      <c r="C3520" s="4" t="s">
        <v>10351</v>
      </c>
      <c r="D3520" s="6">
        <v>4.9545657942003404E-6</v>
      </c>
      <c r="E3520" s="6">
        <v>7.9531977200193307E-6</v>
      </c>
      <c r="F3520" s="6">
        <v>6.7967907479712396E-6</v>
      </c>
      <c r="G3520" s="6">
        <v>6.0026003427821296E-6</v>
      </c>
      <c r="H3520" s="6">
        <v>3.1984903582144197E-5</v>
      </c>
      <c r="I3520" s="6">
        <v>3.3128112581826103E-5</v>
      </c>
      <c r="J3520" s="6">
        <v>3.37891806311989E-5</v>
      </c>
      <c r="K3520" s="6">
        <v>3.8365028404421199E-5</v>
      </c>
      <c r="L3520" s="6">
        <v>4.1331614815736497E-5</v>
      </c>
      <c r="M3520" s="6">
        <v>4.0612148503762303E-5</v>
      </c>
      <c r="N3520" s="4" t="b">
        <f>_xlfn.XLOOKUP(Table2[[#This Row],[Protein]],Table3[name],Table3[subloc_assigned],"")&lt;&gt;""</f>
        <v>0</v>
      </c>
      <c r="O3520" s="6" t="str" cm="1">
        <f t="array" ref="O3520">IF(Table2[[#This Row],[modeled?]]," "&amp;_xlfn.TEXTJOIN(" ",FALSE,_xlfn._xlws.FILTER(Table3[subloc_assigned],Table3[name]=Table2[[#This Row],[Protein]],""))&amp;" ","")</f>
        <v/>
      </c>
      <c r="P3520" s="6" t="b">
        <f>OR(ISNUMBER(FIND(" m ",Table2[[#This Row],[loc?]])),ISNUMBER(FIND(" mm ",Table2[[#This Row],[loc?]])))</f>
        <v>0</v>
      </c>
      <c r="Q3520" s="6" t="b">
        <f>AND(OR(ISNUMBER(FIND(" m ",Table2[[#This Row],[loc?]])),ISNUMBER(FIND(" mm ",Table2[[#This Row],[loc?]]))),SUBSTITUTE(SUBSTITUTE(Table2[[#This Row],[loc?]]," m ","")," mm ","")="")</f>
        <v>0</v>
      </c>
      <c r="R3520" s="36" cm="1">
        <f t="array" ref="R3520">AVERAGE(IF(Table2[[#This Row],[Min_aerobic_1]:[Min_aerobic_2]]="NA",0,Table2[[#This Row],[Min_aerobic_1]:[Min_aerobic_2]]))</f>
        <v>6.4538817571098356E-6</v>
      </c>
    </row>
    <row r="3521" spans="1:18" x14ac:dyDescent="0.35">
      <c r="A3521" s="4" t="s">
        <v>10352</v>
      </c>
      <c r="B3521" s="4" t="s">
        <v>10353</v>
      </c>
      <c r="C3521" s="4" t="s">
        <v>10354</v>
      </c>
      <c r="D3521" s="4">
        <v>3.2074439368104499E-4</v>
      </c>
      <c r="E3521" s="4">
        <v>2.5671609593248698E-4</v>
      </c>
      <c r="F3521" s="4">
        <v>3.8069313081341499E-4</v>
      </c>
      <c r="G3521" s="4">
        <v>3.8159042315378302E-4</v>
      </c>
      <c r="H3521" s="4">
        <v>2.6114314509252299E-4</v>
      </c>
      <c r="I3521" s="4">
        <v>2.6744127008932199E-4</v>
      </c>
      <c r="J3521" s="4">
        <v>2.6450880814134897E-4</v>
      </c>
      <c r="K3521" s="4">
        <v>2.7615387516771598E-4</v>
      </c>
      <c r="L3521" s="4">
        <v>3.0968814180661801E-4</v>
      </c>
      <c r="M3521" s="4">
        <v>3.04088692832481E-4</v>
      </c>
      <c r="N3521" s="4" t="b">
        <f>_xlfn.XLOOKUP(Table2[[#This Row],[Protein]],Table3[name],Table3[subloc_assigned],"")&lt;&gt;""</f>
        <v>0</v>
      </c>
      <c r="O3521" s="6" t="str" cm="1">
        <f t="array" ref="O3521">IF(Table2[[#This Row],[modeled?]]," "&amp;_xlfn.TEXTJOIN(" ",FALSE,_xlfn._xlws.FILTER(Table3[subloc_assigned],Table3[name]=Table2[[#This Row],[Protein]],""))&amp;" ","")</f>
        <v/>
      </c>
      <c r="P3521" s="6" t="b">
        <f>OR(ISNUMBER(FIND(" m ",Table2[[#This Row],[loc?]])),ISNUMBER(FIND(" mm ",Table2[[#This Row],[loc?]])))</f>
        <v>0</v>
      </c>
      <c r="Q3521" s="6" t="b">
        <f>AND(OR(ISNUMBER(FIND(" m ",Table2[[#This Row],[loc?]])),ISNUMBER(FIND(" mm ",Table2[[#This Row],[loc?]]))),SUBSTITUTE(SUBSTITUTE(Table2[[#This Row],[loc?]]," m ","")," mm ","")="")</f>
        <v>0</v>
      </c>
      <c r="R3521" s="36" cm="1">
        <f t="array" ref="R3521">AVERAGE(IF(Table2[[#This Row],[Min_aerobic_1]:[Min_aerobic_2]]="NA",0,Table2[[#This Row],[Min_aerobic_1]:[Min_aerobic_2]]))</f>
        <v>2.8873024480676596E-4</v>
      </c>
    </row>
    <row r="3522" spans="1:18" x14ac:dyDescent="0.35">
      <c r="A3522" s="4" t="s">
        <v>10355</v>
      </c>
      <c r="B3522" s="4" t="s">
        <v>10356</v>
      </c>
      <c r="C3522" s="4" t="s">
        <v>10357</v>
      </c>
      <c r="D3522" s="6">
        <v>2.0590630999019198E-6</v>
      </c>
      <c r="E3522" s="6">
        <v>1.65418742672928E-6</v>
      </c>
      <c r="F3522" s="6">
        <v>2.1152438469346002E-6</v>
      </c>
      <c r="G3522" s="6">
        <v>2.1030719647630701E-6</v>
      </c>
      <c r="H3522" s="6">
        <v>5.0397557761122303E-6</v>
      </c>
      <c r="I3522" s="6">
        <v>5.9345638949082298E-6</v>
      </c>
      <c r="J3522" s="6">
        <v>5.1542917848782603E-6</v>
      </c>
      <c r="K3522" s="6">
        <v>5.9160940407255502E-6</v>
      </c>
      <c r="L3522" s="6">
        <v>5.5459768062530196E-6</v>
      </c>
      <c r="M3522" s="6">
        <v>4.5157412878908002E-6</v>
      </c>
      <c r="N3522" s="4" t="b">
        <f>_xlfn.XLOOKUP(Table2[[#This Row],[Protein]],Table3[name],Table3[subloc_assigned],"")&lt;&gt;""</f>
        <v>0</v>
      </c>
      <c r="O3522" s="6" t="str" cm="1">
        <f t="array" ref="O3522">IF(Table2[[#This Row],[modeled?]]," "&amp;_xlfn.TEXTJOIN(" ",FALSE,_xlfn._xlws.FILTER(Table3[subloc_assigned],Table3[name]=Table2[[#This Row],[Protein]],""))&amp;" ","")</f>
        <v/>
      </c>
      <c r="P3522" s="6" t="b">
        <f>OR(ISNUMBER(FIND(" m ",Table2[[#This Row],[loc?]])),ISNUMBER(FIND(" mm ",Table2[[#This Row],[loc?]])))</f>
        <v>0</v>
      </c>
      <c r="Q3522" s="6" t="b">
        <f>AND(OR(ISNUMBER(FIND(" m ",Table2[[#This Row],[loc?]])),ISNUMBER(FIND(" mm ",Table2[[#This Row],[loc?]]))),SUBSTITUTE(SUBSTITUTE(Table2[[#This Row],[loc?]]," m ","")," mm ","")="")</f>
        <v>0</v>
      </c>
      <c r="R3522" s="36" cm="1">
        <f t="array" ref="R3522">AVERAGE(IF(Table2[[#This Row],[Min_aerobic_1]:[Min_aerobic_2]]="NA",0,Table2[[#This Row],[Min_aerobic_1]:[Min_aerobic_2]]))</f>
        <v>1.8566252633155998E-6</v>
      </c>
    </row>
    <row r="3523" spans="1:18" x14ac:dyDescent="0.35">
      <c r="A3523" s="4" t="s">
        <v>10358</v>
      </c>
      <c r="B3523" s="4" t="s">
        <v>10359</v>
      </c>
      <c r="C3523" s="4" t="s">
        <v>10360</v>
      </c>
      <c r="D3523" s="4">
        <v>1.5809494467448901E-4</v>
      </c>
      <c r="E3523" s="4">
        <v>2.2289272878863299E-4</v>
      </c>
      <c r="F3523" s="4">
        <v>1.9890086935452501E-4</v>
      </c>
      <c r="G3523" s="4">
        <v>2.2658535543789601E-4</v>
      </c>
      <c r="H3523" s="4">
        <v>1.27008371767352E-4</v>
      </c>
      <c r="I3523" s="4">
        <v>1.2956587989016599E-4</v>
      </c>
      <c r="J3523" s="4">
        <v>1.2934470060655201E-4</v>
      </c>
      <c r="K3523" s="4">
        <v>1.4664921452813901E-4</v>
      </c>
      <c r="L3523" s="4">
        <v>1.56929453668558E-4</v>
      </c>
      <c r="M3523" s="4">
        <v>1.5266467279257599E-4</v>
      </c>
      <c r="N3523" s="4" t="b">
        <f>_xlfn.XLOOKUP(Table2[[#This Row],[Protein]],Table3[name],Table3[subloc_assigned],"")&lt;&gt;""</f>
        <v>0</v>
      </c>
      <c r="O3523" s="6" t="str" cm="1">
        <f t="array" ref="O3523">IF(Table2[[#This Row],[modeled?]]," "&amp;_xlfn.TEXTJOIN(" ",FALSE,_xlfn._xlws.FILTER(Table3[subloc_assigned],Table3[name]=Table2[[#This Row],[Protein]],""))&amp;" ","")</f>
        <v/>
      </c>
      <c r="P3523" s="6" t="b">
        <f>OR(ISNUMBER(FIND(" m ",Table2[[#This Row],[loc?]])),ISNUMBER(FIND(" mm ",Table2[[#This Row],[loc?]])))</f>
        <v>0</v>
      </c>
      <c r="Q3523" s="6" t="b">
        <f>AND(OR(ISNUMBER(FIND(" m ",Table2[[#This Row],[loc?]])),ISNUMBER(FIND(" mm ",Table2[[#This Row],[loc?]]))),SUBSTITUTE(SUBSTITUTE(Table2[[#This Row],[loc?]]," m ","")," mm ","")="")</f>
        <v>0</v>
      </c>
      <c r="R3523" s="36" cm="1">
        <f t="array" ref="R3523">AVERAGE(IF(Table2[[#This Row],[Min_aerobic_1]:[Min_aerobic_2]]="NA",0,Table2[[#This Row],[Min_aerobic_1]:[Min_aerobic_2]]))</f>
        <v>1.9049383673156101E-4</v>
      </c>
    </row>
    <row r="3524" spans="1:18" x14ac:dyDescent="0.35">
      <c r="A3524" s="4" t="s">
        <v>10361</v>
      </c>
      <c r="B3524" s="4" t="s">
        <v>10362</v>
      </c>
      <c r="C3524" s="4" t="s">
        <v>10363</v>
      </c>
      <c r="D3524" s="6">
        <v>4.1965031306870798E-6</v>
      </c>
      <c r="E3524" s="6">
        <v>3.8820515185865696E-6</v>
      </c>
      <c r="F3524" s="6">
        <v>4.5218922373337602E-6</v>
      </c>
      <c r="G3524" s="6">
        <v>3.8763700143668497E-6</v>
      </c>
      <c r="H3524" s="4" t="s">
        <v>19</v>
      </c>
      <c r="I3524" s="4" t="s">
        <v>19</v>
      </c>
      <c r="J3524" s="4" t="s">
        <v>19</v>
      </c>
      <c r="K3524" s="4" t="s">
        <v>19</v>
      </c>
      <c r="L3524" s="4" t="s">
        <v>19</v>
      </c>
      <c r="M3524" s="4" t="s">
        <v>19</v>
      </c>
      <c r="N3524" s="4" t="b">
        <f>_xlfn.XLOOKUP(Table2[[#This Row],[Protein]],Table3[name],Table3[subloc_assigned],"")&lt;&gt;""</f>
        <v>0</v>
      </c>
      <c r="O3524" s="6" t="str" cm="1">
        <f t="array" ref="O3524">IF(Table2[[#This Row],[modeled?]]," "&amp;_xlfn.TEXTJOIN(" ",FALSE,_xlfn._xlws.FILTER(Table3[subloc_assigned],Table3[name]=Table2[[#This Row],[Protein]],""))&amp;" ","")</f>
        <v/>
      </c>
      <c r="P3524" s="6" t="b">
        <f>OR(ISNUMBER(FIND(" m ",Table2[[#This Row],[loc?]])),ISNUMBER(FIND(" mm ",Table2[[#This Row],[loc?]])))</f>
        <v>0</v>
      </c>
      <c r="Q3524" s="6" t="b">
        <f>AND(OR(ISNUMBER(FIND(" m ",Table2[[#This Row],[loc?]])),ISNUMBER(FIND(" mm ",Table2[[#This Row],[loc?]]))),SUBSTITUTE(SUBSTITUTE(Table2[[#This Row],[loc?]]," m ","")," mm ","")="")</f>
        <v>0</v>
      </c>
      <c r="R3524" s="36" cm="1">
        <f t="array" ref="R3524">AVERAGE(IF(Table2[[#This Row],[Min_aerobic_1]:[Min_aerobic_2]]="NA",0,Table2[[#This Row],[Min_aerobic_1]:[Min_aerobic_2]]))</f>
        <v>4.0392773246368247E-6</v>
      </c>
    </row>
    <row r="3525" spans="1:18" x14ac:dyDescent="0.35">
      <c r="A3525" s="4" t="s">
        <v>10364</v>
      </c>
      <c r="B3525" s="4" t="s">
        <v>10365</v>
      </c>
      <c r="C3525" s="4" t="s">
        <v>10366</v>
      </c>
      <c r="D3525" s="6">
        <v>1.0348155971804399E-5</v>
      </c>
      <c r="E3525" s="6">
        <v>8.5526657269677206E-6</v>
      </c>
      <c r="F3525" s="6">
        <v>1.13373510306646E-5</v>
      </c>
      <c r="G3525" s="6">
        <v>1.10908655381352E-5</v>
      </c>
      <c r="H3525" s="6">
        <v>1.04457310574427E-5</v>
      </c>
      <c r="I3525" s="6">
        <v>1.00485517476739E-5</v>
      </c>
      <c r="J3525" s="6">
        <v>1.01551427013849E-5</v>
      </c>
      <c r="K3525" s="6">
        <v>1.11938770345063E-5</v>
      </c>
      <c r="L3525" s="6">
        <v>1.2259353438822801E-5</v>
      </c>
      <c r="M3525" s="6">
        <v>1.19489385314527E-5</v>
      </c>
      <c r="N3525" s="4" t="b">
        <f>_xlfn.XLOOKUP(Table2[[#This Row],[Protein]],Table3[name],Table3[subloc_assigned],"")&lt;&gt;""</f>
        <v>0</v>
      </c>
      <c r="O3525" s="6" t="str" cm="1">
        <f t="array" ref="O3525">IF(Table2[[#This Row],[modeled?]]," "&amp;_xlfn.TEXTJOIN(" ",FALSE,_xlfn._xlws.FILTER(Table3[subloc_assigned],Table3[name]=Table2[[#This Row],[Protein]],""))&amp;" ","")</f>
        <v/>
      </c>
      <c r="P3525" s="6" t="b">
        <f>OR(ISNUMBER(FIND(" m ",Table2[[#This Row],[loc?]])),ISNUMBER(FIND(" mm ",Table2[[#This Row],[loc?]])))</f>
        <v>0</v>
      </c>
      <c r="Q3525" s="6" t="b">
        <f>AND(OR(ISNUMBER(FIND(" m ",Table2[[#This Row],[loc?]])),ISNUMBER(FIND(" mm ",Table2[[#This Row],[loc?]]))),SUBSTITUTE(SUBSTITUTE(Table2[[#This Row],[loc?]]," m ","")," mm ","")="")</f>
        <v>0</v>
      </c>
      <c r="R3525" s="36" cm="1">
        <f t="array" ref="R3525">AVERAGE(IF(Table2[[#This Row],[Min_aerobic_1]:[Min_aerobic_2]]="NA",0,Table2[[#This Row],[Min_aerobic_1]:[Min_aerobic_2]]))</f>
        <v>9.4504108493860599E-6</v>
      </c>
    </row>
    <row r="3526" spans="1:18" x14ac:dyDescent="0.35">
      <c r="A3526" s="4" t="s">
        <v>10367</v>
      </c>
      <c r="B3526" s="4" t="s">
        <v>10368</v>
      </c>
      <c r="C3526" s="4" t="s">
        <v>10369</v>
      </c>
      <c r="D3526" s="6">
        <v>1.9236076520763701E-5</v>
      </c>
      <c r="E3526" s="6">
        <v>1.6451080185548101E-5</v>
      </c>
      <c r="F3526" s="6">
        <v>1.6462094808480801E-5</v>
      </c>
      <c r="G3526" s="6">
        <v>1.7279721276631901E-5</v>
      </c>
      <c r="H3526" s="6">
        <v>1.62010184024786E-5</v>
      </c>
      <c r="I3526" s="6">
        <v>1.70330468197245E-5</v>
      </c>
      <c r="J3526" s="6">
        <v>1.72880466801701E-5</v>
      </c>
      <c r="K3526" s="6">
        <v>1.54956163181188E-5</v>
      </c>
      <c r="L3526" s="6">
        <v>1.7412862994534001E-5</v>
      </c>
      <c r="M3526" s="6">
        <v>1.6692084874996698E-5</v>
      </c>
      <c r="N3526" s="4" t="b">
        <f>_xlfn.XLOOKUP(Table2[[#This Row],[Protein]],Table3[name],Table3[subloc_assigned],"")&lt;&gt;""</f>
        <v>0</v>
      </c>
      <c r="O3526" s="6" t="str" cm="1">
        <f t="array" ref="O3526">IF(Table2[[#This Row],[modeled?]]," "&amp;_xlfn.TEXTJOIN(" ",FALSE,_xlfn._xlws.FILTER(Table3[subloc_assigned],Table3[name]=Table2[[#This Row],[Protein]],""))&amp;" ","")</f>
        <v/>
      </c>
      <c r="P3526" s="6" t="b">
        <f>OR(ISNUMBER(FIND(" m ",Table2[[#This Row],[loc?]])),ISNUMBER(FIND(" mm ",Table2[[#This Row],[loc?]])))</f>
        <v>0</v>
      </c>
      <c r="Q3526" s="6" t="b">
        <f>AND(OR(ISNUMBER(FIND(" m ",Table2[[#This Row],[loc?]])),ISNUMBER(FIND(" mm ",Table2[[#This Row],[loc?]]))),SUBSTITUTE(SUBSTITUTE(Table2[[#This Row],[loc?]]," m ","")," mm ","")="")</f>
        <v>0</v>
      </c>
      <c r="R3526" s="36" cm="1">
        <f t="array" ref="R3526">AVERAGE(IF(Table2[[#This Row],[Min_aerobic_1]:[Min_aerobic_2]]="NA",0,Table2[[#This Row],[Min_aerobic_1]:[Min_aerobic_2]]))</f>
        <v>1.7843578353155899E-5</v>
      </c>
    </row>
    <row r="3527" spans="1:18" x14ac:dyDescent="0.35">
      <c r="A3527" s="4" t="s">
        <v>10370</v>
      </c>
      <c r="B3527" s="4" t="s">
        <v>10371</v>
      </c>
      <c r="C3527" s="4" t="s">
        <v>10372</v>
      </c>
      <c r="D3527" s="6">
        <v>4.47040734555294E-6</v>
      </c>
      <c r="E3527" s="6">
        <v>4.20986390965047E-6</v>
      </c>
      <c r="F3527" s="6">
        <v>1.4522973934977901E-6</v>
      </c>
      <c r="G3527" s="6">
        <v>1.54417986644822E-6</v>
      </c>
      <c r="H3527" s="6">
        <v>1.67491404489652E-6</v>
      </c>
      <c r="I3527" s="6">
        <v>2.10558008681917E-6</v>
      </c>
      <c r="J3527" s="6">
        <v>2.0280186825655098E-6</v>
      </c>
      <c r="K3527" s="6">
        <v>1.66043420707716E-6</v>
      </c>
      <c r="L3527" s="6">
        <v>1.78881322365217E-6</v>
      </c>
      <c r="M3527" s="6">
        <v>1.8627247549102E-6</v>
      </c>
      <c r="N3527" s="4" t="b">
        <f>_xlfn.XLOOKUP(Table2[[#This Row],[Protein]],Table3[name],Table3[subloc_assigned],"")&lt;&gt;""</f>
        <v>1</v>
      </c>
      <c r="O3527" s="6" t="str" cm="1">
        <f t="array" ref="O3527">IF(Table2[[#This Row],[modeled?]]," "&amp;_xlfn.TEXTJOIN(" ",FALSE,_xlfn._xlws.FILTER(Table3[subloc_assigned],Table3[name]=Table2[[#This Row],[Protein]],""))&amp;" ","")</f>
        <v xml:space="preserve"> en </v>
      </c>
      <c r="P3527" s="6" t="b">
        <f>OR(ISNUMBER(FIND(" m ",Table2[[#This Row],[loc?]])),ISNUMBER(FIND(" mm ",Table2[[#This Row],[loc?]])))</f>
        <v>0</v>
      </c>
      <c r="Q3527" s="6" t="b">
        <f>AND(OR(ISNUMBER(FIND(" m ",Table2[[#This Row],[loc?]])),ISNUMBER(FIND(" mm ",Table2[[#This Row],[loc?]]))),SUBSTITUTE(SUBSTITUTE(Table2[[#This Row],[loc?]]," m ","")," mm ","")="")</f>
        <v>0</v>
      </c>
      <c r="R3527" s="36" cm="1">
        <f t="array" ref="R3527">AVERAGE(IF(Table2[[#This Row],[Min_aerobic_1]:[Min_aerobic_2]]="NA",0,Table2[[#This Row],[Min_aerobic_1]:[Min_aerobic_2]]))</f>
        <v>4.340135627601705E-6</v>
      </c>
    </row>
    <row r="3528" spans="1:18" x14ac:dyDescent="0.35">
      <c r="A3528" s="4" t="s">
        <v>10373</v>
      </c>
      <c r="B3528" s="4" t="s">
        <v>10374</v>
      </c>
      <c r="C3528" s="4" t="s">
        <v>10375</v>
      </c>
      <c r="D3528" s="4" t="s">
        <v>19</v>
      </c>
      <c r="E3528" s="4" t="s">
        <v>19</v>
      </c>
      <c r="F3528" s="4" t="s">
        <v>19</v>
      </c>
      <c r="G3528" s="4" t="s">
        <v>19</v>
      </c>
      <c r="H3528" s="6">
        <v>2.8994836175359998E-7</v>
      </c>
      <c r="I3528" s="6">
        <v>2.7552431612340302E-7</v>
      </c>
      <c r="J3528" s="6">
        <v>3.25009330640576E-7</v>
      </c>
      <c r="K3528" s="6">
        <v>2.9754465559701201E-7</v>
      </c>
      <c r="L3528" s="6">
        <v>3.2902595457678001E-7</v>
      </c>
      <c r="M3528" s="6">
        <v>3.4326232448413902E-7</v>
      </c>
      <c r="N3528" s="4" t="b">
        <f>_xlfn.XLOOKUP(Table2[[#This Row],[Protein]],Table3[name],Table3[subloc_assigned],"")&lt;&gt;""</f>
        <v>0</v>
      </c>
      <c r="O3528" s="6" t="str" cm="1">
        <f t="array" ref="O3528">IF(Table2[[#This Row],[modeled?]]," "&amp;_xlfn.TEXTJOIN(" ",FALSE,_xlfn._xlws.FILTER(Table3[subloc_assigned],Table3[name]=Table2[[#This Row],[Protein]],""))&amp;" ","")</f>
        <v/>
      </c>
      <c r="P3528" s="6" t="b">
        <f>OR(ISNUMBER(FIND(" m ",Table2[[#This Row],[loc?]])),ISNUMBER(FIND(" mm ",Table2[[#This Row],[loc?]])))</f>
        <v>0</v>
      </c>
      <c r="Q3528" s="6" t="b">
        <f>AND(OR(ISNUMBER(FIND(" m ",Table2[[#This Row],[loc?]])),ISNUMBER(FIND(" mm ",Table2[[#This Row],[loc?]]))),SUBSTITUTE(SUBSTITUTE(Table2[[#This Row],[loc?]]," m ","")," mm ","")="")</f>
        <v>0</v>
      </c>
      <c r="R3528" s="36" cm="1">
        <f t="array" ref="R3528">AVERAGE(IF(Table2[[#This Row],[Min_aerobic_1]:[Min_aerobic_2]]="NA",0,Table2[[#This Row],[Min_aerobic_1]:[Min_aerobic_2]]))</f>
        <v>0</v>
      </c>
    </row>
    <row r="3529" spans="1:18" x14ac:dyDescent="0.35">
      <c r="A3529" s="4" t="s">
        <v>10376</v>
      </c>
      <c r="B3529" s="4" t="s">
        <v>10377</v>
      </c>
      <c r="C3529" s="4" t="s">
        <v>10378</v>
      </c>
      <c r="D3529" s="6">
        <v>4.0053981294733797E-6</v>
      </c>
      <c r="E3529" s="6">
        <v>4.4671710461044802E-6</v>
      </c>
      <c r="F3529" s="6">
        <v>4.7540832284759797E-6</v>
      </c>
      <c r="G3529" s="6">
        <v>5.1063018484065204E-6</v>
      </c>
      <c r="H3529" s="6">
        <v>6.9138354311195596E-6</v>
      </c>
      <c r="I3529" s="6">
        <v>6.9829416589554098E-6</v>
      </c>
      <c r="J3529" s="6">
        <v>7.6624768064069407E-6</v>
      </c>
      <c r="K3529" s="6">
        <v>7.5693264111641599E-6</v>
      </c>
      <c r="L3529" s="6">
        <v>8.0524455327678292E-6</v>
      </c>
      <c r="M3529" s="6">
        <v>7.9335398061718199E-6</v>
      </c>
      <c r="N3529" s="4" t="b">
        <f>_xlfn.XLOOKUP(Table2[[#This Row],[Protein]],Table3[name],Table3[subloc_assigned],"")&lt;&gt;""</f>
        <v>0</v>
      </c>
      <c r="O3529" s="6" t="str" cm="1">
        <f t="array" ref="O3529">IF(Table2[[#This Row],[modeled?]]," "&amp;_xlfn.TEXTJOIN(" ",FALSE,_xlfn._xlws.FILTER(Table3[subloc_assigned],Table3[name]=Table2[[#This Row],[Protein]],""))&amp;" ","")</f>
        <v/>
      </c>
      <c r="P3529" s="6" t="b">
        <f>OR(ISNUMBER(FIND(" m ",Table2[[#This Row],[loc?]])),ISNUMBER(FIND(" mm ",Table2[[#This Row],[loc?]])))</f>
        <v>0</v>
      </c>
      <c r="Q3529" s="6" t="b">
        <f>AND(OR(ISNUMBER(FIND(" m ",Table2[[#This Row],[loc?]])),ISNUMBER(FIND(" mm ",Table2[[#This Row],[loc?]]))),SUBSTITUTE(SUBSTITUTE(Table2[[#This Row],[loc?]]," m ","")," mm ","")="")</f>
        <v>0</v>
      </c>
      <c r="R3529" s="36" cm="1">
        <f t="array" ref="R3529">AVERAGE(IF(Table2[[#This Row],[Min_aerobic_1]:[Min_aerobic_2]]="NA",0,Table2[[#This Row],[Min_aerobic_1]:[Min_aerobic_2]]))</f>
        <v>4.2362845877889304E-6</v>
      </c>
    </row>
    <row r="3530" spans="1:18" x14ac:dyDescent="0.35">
      <c r="A3530" s="4" t="s">
        <v>10379</v>
      </c>
      <c r="B3530" s="4" t="s">
        <v>10380</v>
      </c>
      <c r="C3530" s="4" t="s">
        <v>10381</v>
      </c>
      <c r="D3530" s="6">
        <v>7.0999245503879698E-6</v>
      </c>
      <c r="E3530" s="6">
        <v>9.4232470316864997E-6</v>
      </c>
      <c r="F3530" s="6">
        <v>8.3093461458201907E-6</v>
      </c>
      <c r="G3530" s="6">
        <v>9.0752996448081492E-6</v>
      </c>
      <c r="H3530" s="6">
        <v>2.3100929742532398E-6</v>
      </c>
      <c r="I3530" s="6">
        <v>2.4041659292588501E-6</v>
      </c>
      <c r="J3530" s="6">
        <v>2.35911403116028E-6</v>
      </c>
      <c r="K3530" s="6">
        <v>2.4707222921243401E-6</v>
      </c>
      <c r="L3530" s="6">
        <v>2.6089917508477998E-6</v>
      </c>
      <c r="M3530" s="6">
        <v>2.8663218518355702E-6</v>
      </c>
      <c r="N3530" s="4" t="b">
        <f>_xlfn.XLOOKUP(Table2[[#This Row],[Protein]],Table3[name],Table3[subloc_assigned],"")&lt;&gt;""</f>
        <v>0</v>
      </c>
      <c r="O3530" s="6" t="str" cm="1">
        <f t="array" ref="O3530">IF(Table2[[#This Row],[modeled?]]," "&amp;_xlfn.TEXTJOIN(" ",FALSE,_xlfn._xlws.FILTER(Table3[subloc_assigned],Table3[name]=Table2[[#This Row],[Protein]],""))&amp;" ","")</f>
        <v/>
      </c>
      <c r="P3530" s="6" t="b">
        <f>OR(ISNUMBER(FIND(" m ",Table2[[#This Row],[loc?]])),ISNUMBER(FIND(" mm ",Table2[[#This Row],[loc?]])))</f>
        <v>0</v>
      </c>
      <c r="Q3530" s="6" t="b">
        <f>AND(OR(ISNUMBER(FIND(" m ",Table2[[#This Row],[loc?]])),ISNUMBER(FIND(" mm ",Table2[[#This Row],[loc?]]))),SUBSTITUTE(SUBSTITUTE(Table2[[#This Row],[loc?]]," m ","")," mm ","")="")</f>
        <v>0</v>
      </c>
      <c r="R3530" s="36" cm="1">
        <f t="array" ref="R3530">AVERAGE(IF(Table2[[#This Row],[Min_aerobic_1]:[Min_aerobic_2]]="NA",0,Table2[[#This Row],[Min_aerobic_1]:[Min_aerobic_2]]))</f>
        <v>8.2615857910372352E-6</v>
      </c>
    </row>
    <row r="3531" spans="1:18" x14ac:dyDescent="0.35">
      <c r="A3531" s="4" t="s">
        <v>10382</v>
      </c>
      <c r="B3531" s="4" t="s">
        <v>10383</v>
      </c>
      <c r="C3531" s="4" t="s">
        <v>10384</v>
      </c>
      <c r="D3531" s="6">
        <v>6.4011491040770999E-7</v>
      </c>
      <c r="E3531" s="6">
        <v>5.7393626824864904E-7</v>
      </c>
      <c r="F3531" s="6">
        <v>7.3568511154185904E-7</v>
      </c>
      <c r="G3531" s="6">
        <v>7.7021013678290904E-7</v>
      </c>
      <c r="H3531" s="6">
        <v>2.0367186854204701E-7</v>
      </c>
      <c r="I3531" s="6">
        <v>2.0161618069312501E-7</v>
      </c>
      <c r="J3531" s="6">
        <v>2.13341422195388E-7</v>
      </c>
      <c r="K3531" s="6">
        <v>2.3663119776708899E-7</v>
      </c>
      <c r="L3531" s="6">
        <v>2.3823826614174901E-7</v>
      </c>
      <c r="M3531" s="6">
        <v>2.31819102688997E-7</v>
      </c>
      <c r="N3531" s="4" t="b">
        <f>_xlfn.XLOOKUP(Table2[[#This Row],[Protein]],Table3[name],Table3[subloc_assigned],"")&lt;&gt;""</f>
        <v>0</v>
      </c>
      <c r="O3531" s="6" t="str" cm="1">
        <f t="array" ref="O3531">IF(Table2[[#This Row],[modeled?]]," "&amp;_xlfn.TEXTJOIN(" ",FALSE,_xlfn._xlws.FILTER(Table3[subloc_assigned],Table3[name]=Table2[[#This Row],[Protein]],""))&amp;" ","")</f>
        <v/>
      </c>
      <c r="P3531" s="6" t="b">
        <f>OR(ISNUMBER(FIND(" m ",Table2[[#This Row],[loc?]])),ISNUMBER(FIND(" mm ",Table2[[#This Row],[loc?]])))</f>
        <v>0</v>
      </c>
      <c r="Q3531" s="6" t="b">
        <f>AND(OR(ISNUMBER(FIND(" m ",Table2[[#This Row],[loc?]])),ISNUMBER(FIND(" mm ",Table2[[#This Row],[loc?]]))),SUBSTITUTE(SUBSTITUTE(Table2[[#This Row],[loc?]]," m ","")," mm ","")="")</f>
        <v>0</v>
      </c>
      <c r="R3531" s="36" cm="1">
        <f t="array" ref="R3531">AVERAGE(IF(Table2[[#This Row],[Min_aerobic_1]:[Min_aerobic_2]]="NA",0,Table2[[#This Row],[Min_aerobic_1]:[Min_aerobic_2]]))</f>
        <v>6.0702558932817957E-7</v>
      </c>
    </row>
    <row r="3532" spans="1:18" x14ac:dyDescent="0.35">
      <c r="A3532" s="4" t="s">
        <v>10385</v>
      </c>
      <c r="B3532" s="4" t="s">
        <v>10386</v>
      </c>
      <c r="C3532" s="4" t="s">
        <v>10387</v>
      </c>
      <c r="D3532" s="6">
        <v>6.5073684056504195E-5</v>
      </c>
      <c r="E3532" s="6">
        <v>5.4863308835128898E-5</v>
      </c>
      <c r="F3532" s="6">
        <v>9.6995440108143101E-5</v>
      </c>
      <c r="G3532" s="6">
        <v>8.8002552897339093E-5</v>
      </c>
      <c r="H3532" s="6">
        <v>5.1391413700022098E-5</v>
      </c>
      <c r="I3532" s="6">
        <v>4.7903999771382501E-5</v>
      </c>
      <c r="J3532" s="6">
        <v>5.0721882144231297E-5</v>
      </c>
      <c r="K3532" s="6">
        <v>3.7840132478927002E-5</v>
      </c>
      <c r="L3532" s="6">
        <v>4.3290785846315302E-5</v>
      </c>
      <c r="M3532" s="6">
        <v>4.5900066550779201E-5</v>
      </c>
      <c r="N3532" s="4" t="b">
        <f>_xlfn.XLOOKUP(Table2[[#This Row],[Protein]],Table3[name],Table3[subloc_assigned],"")&lt;&gt;""</f>
        <v>0</v>
      </c>
      <c r="O3532" s="6" t="str" cm="1">
        <f t="array" ref="O3532">IF(Table2[[#This Row],[modeled?]]," "&amp;_xlfn.TEXTJOIN(" ",FALSE,_xlfn._xlws.FILTER(Table3[subloc_assigned],Table3[name]=Table2[[#This Row],[Protein]],""))&amp;" ","")</f>
        <v/>
      </c>
      <c r="P3532" s="6" t="b">
        <f>OR(ISNUMBER(FIND(" m ",Table2[[#This Row],[loc?]])),ISNUMBER(FIND(" mm ",Table2[[#This Row],[loc?]])))</f>
        <v>0</v>
      </c>
      <c r="Q3532" s="6" t="b">
        <f>AND(OR(ISNUMBER(FIND(" m ",Table2[[#This Row],[loc?]])),ISNUMBER(FIND(" mm ",Table2[[#This Row],[loc?]]))),SUBSTITUTE(SUBSTITUTE(Table2[[#This Row],[loc?]]," m ","")," mm ","")="")</f>
        <v>0</v>
      </c>
      <c r="R3532" s="36" cm="1">
        <f t="array" ref="R3532">AVERAGE(IF(Table2[[#This Row],[Min_aerobic_1]:[Min_aerobic_2]]="NA",0,Table2[[#This Row],[Min_aerobic_1]:[Min_aerobic_2]]))</f>
        <v>5.996849644581655E-5</v>
      </c>
    </row>
    <row r="3533" spans="1:18" x14ac:dyDescent="0.35">
      <c r="A3533" s="4" t="s">
        <v>10388</v>
      </c>
      <c r="B3533" s="4" t="s">
        <v>10389</v>
      </c>
      <c r="C3533" s="4" t="s">
        <v>10390</v>
      </c>
      <c r="D3533" s="6">
        <v>2.47261980924894E-5</v>
      </c>
      <c r="E3533" s="6">
        <v>2.05471412233513E-5</v>
      </c>
      <c r="F3533" s="6">
        <v>1.9754010300064201E-5</v>
      </c>
      <c r="G3533" s="6">
        <v>1.5528075583404699E-5</v>
      </c>
      <c r="H3533" s="6">
        <v>4.74172530973809E-5</v>
      </c>
      <c r="I3533" s="6">
        <v>4.6460491953834602E-5</v>
      </c>
      <c r="J3533" s="6">
        <v>5.0785127397072501E-5</v>
      </c>
      <c r="K3533" s="6">
        <v>5.8072910872976203E-5</v>
      </c>
      <c r="L3533" s="6">
        <v>5.6355278542723302E-5</v>
      </c>
      <c r="M3533" s="6">
        <v>5.6599213960100401E-5</v>
      </c>
      <c r="N3533" s="4" t="b">
        <f>_xlfn.XLOOKUP(Table2[[#This Row],[Protein]],Table3[name],Table3[subloc_assigned],"")&lt;&gt;""</f>
        <v>0</v>
      </c>
      <c r="O3533" s="6" t="str" cm="1">
        <f t="array" ref="O3533">IF(Table2[[#This Row],[modeled?]]," "&amp;_xlfn.TEXTJOIN(" ",FALSE,_xlfn._xlws.FILTER(Table3[subloc_assigned],Table3[name]=Table2[[#This Row],[Protein]],""))&amp;" ","")</f>
        <v/>
      </c>
      <c r="P3533" s="6" t="b">
        <f>OR(ISNUMBER(FIND(" m ",Table2[[#This Row],[loc?]])),ISNUMBER(FIND(" mm ",Table2[[#This Row],[loc?]])))</f>
        <v>0</v>
      </c>
      <c r="Q3533" s="6" t="b">
        <f>AND(OR(ISNUMBER(FIND(" m ",Table2[[#This Row],[loc?]])),ISNUMBER(FIND(" mm ",Table2[[#This Row],[loc?]]))),SUBSTITUTE(SUBSTITUTE(Table2[[#This Row],[loc?]]," m ","")," mm ","")="")</f>
        <v>0</v>
      </c>
      <c r="R3533" s="36" cm="1">
        <f t="array" ref="R3533">AVERAGE(IF(Table2[[#This Row],[Min_aerobic_1]:[Min_aerobic_2]]="NA",0,Table2[[#This Row],[Min_aerobic_1]:[Min_aerobic_2]]))</f>
        <v>2.2636669657920348E-5</v>
      </c>
    </row>
    <row r="3534" spans="1:18" x14ac:dyDescent="0.35">
      <c r="A3534" s="4" t="s">
        <v>10391</v>
      </c>
      <c r="B3534" s="4" t="s">
        <v>10392</v>
      </c>
      <c r="C3534" s="4" t="s">
        <v>10393</v>
      </c>
      <c r="D3534" s="6">
        <v>2.3090955958895401E-5</v>
      </c>
      <c r="E3534" s="6">
        <v>1.9740105517300098E-5</v>
      </c>
      <c r="F3534" s="6">
        <v>2.5961043512421301E-5</v>
      </c>
      <c r="G3534" s="6">
        <v>2.6523715515823501E-5</v>
      </c>
      <c r="H3534" s="6">
        <v>2.68302349440109E-5</v>
      </c>
      <c r="I3534" s="6">
        <v>2.7110007263296599E-5</v>
      </c>
      <c r="J3534" s="6">
        <v>2.8884508713589099E-5</v>
      </c>
      <c r="K3534" s="6">
        <v>3.4481364455433298E-5</v>
      </c>
      <c r="L3534" s="6">
        <v>3.33558467635183E-5</v>
      </c>
      <c r="M3534" s="6">
        <v>2.9555740564949199E-5</v>
      </c>
      <c r="N3534" s="4" t="b">
        <f>_xlfn.XLOOKUP(Table2[[#This Row],[Protein]],Table3[name],Table3[subloc_assigned],"")&lt;&gt;""</f>
        <v>0</v>
      </c>
      <c r="O3534" s="6" t="str" cm="1">
        <f t="array" ref="O3534">IF(Table2[[#This Row],[modeled?]]," "&amp;_xlfn.TEXTJOIN(" ",FALSE,_xlfn._xlws.FILTER(Table3[subloc_assigned],Table3[name]=Table2[[#This Row],[Protein]],""))&amp;" ","")</f>
        <v/>
      </c>
      <c r="P3534" s="6" t="b">
        <f>OR(ISNUMBER(FIND(" m ",Table2[[#This Row],[loc?]])),ISNUMBER(FIND(" mm ",Table2[[#This Row],[loc?]])))</f>
        <v>0</v>
      </c>
      <c r="Q3534" s="6" t="b">
        <f>AND(OR(ISNUMBER(FIND(" m ",Table2[[#This Row],[loc?]])),ISNUMBER(FIND(" mm ",Table2[[#This Row],[loc?]]))),SUBSTITUTE(SUBSTITUTE(Table2[[#This Row],[loc?]]," m ","")," mm ","")="")</f>
        <v>0</v>
      </c>
      <c r="R3534" s="36" cm="1">
        <f t="array" ref="R3534">AVERAGE(IF(Table2[[#This Row],[Min_aerobic_1]:[Min_aerobic_2]]="NA",0,Table2[[#This Row],[Min_aerobic_1]:[Min_aerobic_2]]))</f>
        <v>2.1415530738097748E-5</v>
      </c>
    </row>
    <row r="3535" spans="1:18" x14ac:dyDescent="0.35">
      <c r="A3535" s="4" t="s">
        <v>10394</v>
      </c>
      <c r="B3535" s="4" t="s">
        <v>10395</v>
      </c>
      <c r="C3535" s="4" t="s">
        <v>10396</v>
      </c>
      <c r="D3535" s="6">
        <v>2.0940452467860301E-5</v>
      </c>
      <c r="E3535" s="6">
        <v>1.9620159248960802E-5</v>
      </c>
      <c r="F3535" s="6">
        <v>2.1212104617567999E-5</v>
      </c>
      <c r="G3535" s="6">
        <v>2.6994961476170201E-5</v>
      </c>
      <c r="H3535" s="6">
        <v>2.50218003851447E-5</v>
      </c>
      <c r="I3535" s="6">
        <v>2.4149282819059999E-5</v>
      </c>
      <c r="J3535" s="6">
        <v>2.7139261470450399E-5</v>
      </c>
      <c r="K3535" s="6">
        <v>2.6243542916856799E-5</v>
      </c>
      <c r="L3535" s="6">
        <v>2.86174485760399E-5</v>
      </c>
      <c r="M3535" s="6">
        <v>2.7482801946133701E-5</v>
      </c>
      <c r="N3535" s="4" t="b">
        <f>_xlfn.XLOOKUP(Table2[[#This Row],[Protein]],Table3[name],Table3[subloc_assigned],"")&lt;&gt;""</f>
        <v>0</v>
      </c>
      <c r="O3535" s="6" t="str" cm="1">
        <f t="array" ref="O3535">IF(Table2[[#This Row],[modeled?]]," "&amp;_xlfn.TEXTJOIN(" ",FALSE,_xlfn._xlws.FILTER(Table3[subloc_assigned],Table3[name]=Table2[[#This Row],[Protein]],""))&amp;" ","")</f>
        <v/>
      </c>
      <c r="P3535" s="6" t="b">
        <f>OR(ISNUMBER(FIND(" m ",Table2[[#This Row],[loc?]])),ISNUMBER(FIND(" mm ",Table2[[#This Row],[loc?]])))</f>
        <v>0</v>
      </c>
      <c r="Q3535" s="6" t="b">
        <f>AND(OR(ISNUMBER(FIND(" m ",Table2[[#This Row],[loc?]])),ISNUMBER(FIND(" mm ",Table2[[#This Row],[loc?]]))),SUBSTITUTE(SUBSTITUTE(Table2[[#This Row],[loc?]]," m ","")," mm ","")="")</f>
        <v>0</v>
      </c>
      <c r="R3535" s="36" cm="1">
        <f t="array" ref="R3535">AVERAGE(IF(Table2[[#This Row],[Min_aerobic_1]:[Min_aerobic_2]]="NA",0,Table2[[#This Row],[Min_aerobic_1]:[Min_aerobic_2]]))</f>
        <v>2.0280305858410551E-5</v>
      </c>
    </row>
    <row r="3536" spans="1:18" x14ac:dyDescent="0.35">
      <c r="A3536" s="4" t="s">
        <v>10397</v>
      </c>
      <c r="B3536" s="4" t="s">
        <v>10398</v>
      </c>
      <c r="C3536" s="4" t="s">
        <v>10399</v>
      </c>
      <c r="D3536" s="6">
        <v>5.6212112796361899E-6</v>
      </c>
      <c r="E3536" s="6">
        <v>3.8592739335882701E-6</v>
      </c>
      <c r="F3536" s="6">
        <v>5.5880949972006997E-6</v>
      </c>
      <c r="G3536" s="6">
        <v>8.5082969258994805E-6</v>
      </c>
      <c r="H3536" s="6">
        <v>1.42969621793784E-5</v>
      </c>
      <c r="I3536" s="6">
        <v>1.3968645390265701E-5</v>
      </c>
      <c r="J3536" s="6">
        <v>1.3940552717377901E-5</v>
      </c>
      <c r="K3536" s="6">
        <v>1.0928765953644401E-5</v>
      </c>
      <c r="L3536" s="6">
        <v>1.236617969437E-5</v>
      </c>
      <c r="M3536" s="6">
        <v>1.29731658658508E-5</v>
      </c>
      <c r="N3536" s="4" t="b">
        <f>_xlfn.XLOOKUP(Table2[[#This Row],[Protein]],Table3[name],Table3[subloc_assigned],"")&lt;&gt;""</f>
        <v>0</v>
      </c>
      <c r="O3536" s="6" t="str" cm="1">
        <f t="array" ref="O3536">IF(Table2[[#This Row],[modeled?]]," "&amp;_xlfn.TEXTJOIN(" ",FALSE,_xlfn._xlws.FILTER(Table3[subloc_assigned],Table3[name]=Table2[[#This Row],[Protein]],""))&amp;" ","")</f>
        <v/>
      </c>
      <c r="P3536" s="6" t="b">
        <f>OR(ISNUMBER(FIND(" m ",Table2[[#This Row],[loc?]])),ISNUMBER(FIND(" mm ",Table2[[#This Row],[loc?]])))</f>
        <v>0</v>
      </c>
      <c r="Q3536" s="6" t="b">
        <f>AND(OR(ISNUMBER(FIND(" m ",Table2[[#This Row],[loc?]])),ISNUMBER(FIND(" mm ",Table2[[#This Row],[loc?]]))),SUBSTITUTE(SUBSTITUTE(Table2[[#This Row],[loc?]]," m ","")," mm ","")="")</f>
        <v>0</v>
      </c>
      <c r="R3536" s="36" cm="1">
        <f t="array" ref="R3536">AVERAGE(IF(Table2[[#This Row],[Min_aerobic_1]:[Min_aerobic_2]]="NA",0,Table2[[#This Row],[Min_aerobic_1]:[Min_aerobic_2]]))</f>
        <v>4.74024260661223E-6</v>
      </c>
    </row>
    <row r="3537" spans="1:18" x14ac:dyDescent="0.35">
      <c r="A3537" s="4" t="s">
        <v>10400</v>
      </c>
      <c r="B3537" s="4" t="s">
        <v>10401</v>
      </c>
      <c r="C3537" s="4" t="s">
        <v>10402</v>
      </c>
      <c r="D3537" s="4" t="s">
        <v>19</v>
      </c>
      <c r="E3537" s="4" t="s">
        <v>19</v>
      </c>
      <c r="F3537" s="4" t="s">
        <v>19</v>
      </c>
      <c r="G3537" s="4" t="s">
        <v>19</v>
      </c>
      <c r="H3537" s="6">
        <v>1.48179350210064E-5</v>
      </c>
      <c r="I3537" s="6">
        <v>1.49818305972311E-5</v>
      </c>
      <c r="J3537" s="6">
        <v>1.6268016228213202E-5</v>
      </c>
      <c r="K3537" s="6">
        <v>1.9630952135060401E-5</v>
      </c>
      <c r="L3537" s="6">
        <v>2.07209473709984E-5</v>
      </c>
      <c r="M3537" s="6">
        <v>1.8608998692111599E-5</v>
      </c>
      <c r="N3537" s="4" t="b">
        <f>_xlfn.XLOOKUP(Table2[[#This Row],[Protein]],Table3[name],Table3[subloc_assigned],"")&lt;&gt;""</f>
        <v>0</v>
      </c>
      <c r="O3537" s="6" t="str" cm="1">
        <f t="array" ref="O3537">IF(Table2[[#This Row],[modeled?]]," "&amp;_xlfn.TEXTJOIN(" ",FALSE,_xlfn._xlws.FILTER(Table3[subloc_assigned],Table3[name]=Table2[[#This Row],[Protein]],""))&amp;" ","")</f>
        <v/>
      </c>
      <c r="P3537" s="6" t="b">
        <f>OR(ISNUMBER(FIND(" m ",Table2[[#This Row],[loc?]])),ISNUMBER(FIND(" mm ",Table2[[#This Row],[loc?]])))</f>
        <v>0</v>
      </c>
      <c r="Q3537" s="6" t="b">
        <f>AND(OR(ISNUMBER(FIND(" m ",Table2[[#This Row],[loc?]])),ISNUMBER(FIND(" mm ",Table2[[#This Row],[loc?]]))),SUBSTITUTE(SUBSTITUTE(Table2[[#This Row],[loc?]]," m ","")," mm ","")="")</f>
        <v>0</v>
      </c>
      <c r="R3537" s="36" cm="1">
        <f t="array" ref="R3537">AVERAGE(IF(Table2[[#This Row],[Min_aerobic_1]:[Min_aerobic_2]]="NA",0,Table2[[#This Row],[Min_aerobic_1]:[Min_aerobic_2]]))</f>
        <v>0</v>
      </c>
    </row>
    <row r="3538" spans="1:18" x14ac:dyDescent="0.35">
      <c r="A3538" s="4" t="s">
        <v>10403</v>
      </c>
      <c r="B3538" s="4" t="s">
        <v>10404</v>
      </c>
      <c r="C3538" s="4" t="s">
        <v>10404</v>
      </c>
      <c r="D3538" s="6">
        <v>1.1161558213531801E-6</v>
      </c>
      <c r="E3538" s="6">
        <v>1.1104345925388399E-6</v>
      </c>
      <c r="F3538" s="6">
        <v>9.7463227239398099E-7</v>
      </c>
      <c r="G3538" s="6">
        <v>1.0834117641429601E-6</v>
      </c>
      <c r="H3538" s="6">
        <v>1.2567133092809399E-6</v>
      </c>
      <c r="I3538" s="6">
        <v>9.7502263485572407E-7</v>
      </c>
      <c r="J3538" s="6">
        <v>1.1808102971635E-6</v>
      </c>
      <c r="K3538" s="6">
        <v>1.1965053572944199E-6</v>
      </c>
      <c r="L3538" s="6">
        <v>1.2938977163305E-6</v>
      </c>
      <c r="M3538" s="6">
        <v>1.1021255525427299E-6</v>
      </c>
      <c r="N3538" s="4" t="b">
        <f>_xlfn.XLOOKUP(Table2[[#This Row],[Protein]],Table3[name],Table3[subloc_assigned],"")&lt;&gt;""</f>
        <v>0</v>
      </c>
      <c r="O3538" s="6" t="str" cm="1">
        <f t="array" ref="O3538">IF(Table2[[#This Row],[modeled?]]," "&amp;_xlfn.TEXTJOIN(" ",FALSE,_xlfn._xlws.FILTER(Table3[subloc_assigned],Table3[name]=Table2[[#This Row],[Protein]],""))&amp;" ","")</f>
        <v/>
      </c>
      <c r="P3538" s="6" t="b">
        <f>OR(ISNUMBER(FIND(" m ",Table2[[#This Row],[loc?]])),ISNUMBER(FIND(" mm ",Table2[[#This Row],[loc?]])))</f>
        <v>0</v>
      </c>
      <c r="Q3538" s="6" t="b">
        <f>AND(OR(ISNUMBER(FIND(" m ",Table2[[#This Row],[loc?]])),ISNUMBER(FIND(" mm ",Table2[[#This Row],[loc?]]))),SUBSTITUTE(SUBSTITUTE(Table2[[#This Row],[loc?]]," m ","")," mm ","")="")</f>
        <v>0</v>
      </c>
      <c r="R3538" s="36" cm="1">
        <f t="array" ref="R3538">AVERAGE(IF(Table2[[#This Row],[Min_aerobic_1]:[Min_aerobic_2]]="NA",0,Table2[[#This Row],[Min_aerobic_1]:[Min_aerobic_2]]))</f>
        <v>1.11329520694601E-6</v>
      </c>
    </row>
    <row r="3539" spans="1:18" x14ac:dyDescent="0.35">
      <c r="A3539" s="4" t="s">
        <v>10405</v>
      </c>
      <c r="B3539" s="4" t="s">
        <v>10406</v>
      </c>
      <c r="C3539" s="4" t="s">
        <v>10406</v>
      </c>
      <c r="D3539" s="4" t="s">
        <v>19</v>
      </c>
      <c r="E3539" s="4" t="s">
        <v>19</v>
      </c>
      <c r="F3539" s="4" t="s">
        <v>19</v>
      </c>
      <c r="G3539" s="4" t="s">
        <v>19</v>
      </c>
      <c r="H3539" s="6">
        <v>6.7814639260258301E-7</v>
      </c>
      <c r="I3539" s="6">
        <v>6.4188973336400603E-7</v>
      </c>
      <c r="J3539" s="6">
        <v>6.7905720809668805E-7</v>
      </c>
      <c r="K3539" s="6">
        <v>8.0654434864922001E-7</v>
      </c>
      <c r="L3539" s="6">
        <v>8.3965415058752598E-7</v>
      </c>
      <c r="M3539" s="6">
        <v>8.2642920598112504E-7</v>
      </c>
      <c r="N3539" s="4" t="b">
        <f>_xlfn.XLOOKUP(Table2[[#This Row],[Protein]],Table3[name],Table3[subloc_assigned],"")&lt;&gt;""</f>
        <v>0</v>
      </c>
      <c r="O3539" s="6" t="str" cm="1">
        <f t="array" ref="O3539">IF(Table2[[#This Row],[modeled?]]," "&amp;_xlfn.TEXTJOIN(" ",FALSE,_xlfn._xlws.FILTER(Table3[subloc_assigned],Table3[name]=Table2[[#This Row],[Protein]],""))&amp;" ","")</f>
        <v/>
      </c>
      <c r="P3539" s="6" t="b">
        <f>OR(ISNUMBER(FIND(" m ",Table2[[#This Row],[loc?]])),ISNUMBER(FIND(" mm ",Table2[[#This Row],[loc?]])))</f>
        <v>0</v>
      </c>
      <c r="Q3539" s="6" t="b">
        <f>AND(OR(ISNUMBER(FIND(" m ",Table2[[#This Row],[loc?]])),ISNUMBER(FIND(" mm ",Table2[[#This Row],[loc?]]))),SUBSTITUTE(SUBSTITUTE(Table2[[#This Row],[loc?]]," m ","")," mm ","")="")</f>
        <v>0</v>
      </c>
      <c r="R3539" s="36" cm="1">
        <f t="array" ref="R3539">AVERAGE(IF(Table2[[#This Row],[Min_aerobic_1]:[Min_aerobic_2]]="NA",0,Table2[[#This Row],[Min_aerobic_1]:[Min_aerobic_2]]))</f>
        <v>0</v>
      </c>
    </row>
    <row r="3540" spans="1:18" x14ac:dyDescent="0.35">
      <c r="A3540" s="4" t="s">
        <v>10407</v>
      </c>
      <c r="B3540" s="4" t="s">
        <v>10408</v>
      </c>
      <c r="C3540" s="4" t="s">
        <v>10409</v>
      </c>
      <c r="D3540" s="6">
        <v>5.18218600382617E-6</v>
      </c>
      <c r="E3540" s="6">
        <v>4.9194927346230996E-6</v>
      </c>
      <c r="F3540" s="6">
        <v>5.09355939109947E-6</v>
      </c>
      <c r="G3540" s="6">
        <v>5.1324520325745696E-6</v>
      </c>
      <c r="H3540" s="6">
        <v>1.36681085608239E-6</v>
      </c>
      <c r="I3540" s="6">
        <v>1.3929687665658299E-6</v>
      </c>
      <c r="J3540" s="6">
        <v>1.29853392828887E-6</v>
      </c>
      <c r="K3540" s="6">
        <v>1.2718850875474201E-6</v>
      </c>
      <c r="L3540" s="6">
        <v>1.4152013830592E-6</v>
      </c>
      <c r="M3540" s="6">
        <v>1.3935631438928499E-6</v>
      </c>
      <c r="N3540" s="4" t="b">
        <f>_xlfn.XLOOKUP(Table2[[#This Row],[Protein]],Table3[name],Table3[subloc_assigned],"")&lt;&gt;""</f>
        <v>0</v>
      </c>
      <c r="O3540" s="6" t="str" cm="1">
        <f t="array" ref="O3540">IF(Table2[[#This Row],[modeled?]]," "&amp;_xlfn.TEXTJOIN(" ",FALSE,_xlfn._xlws.FILTER(Table3[subloc_assigned],Table3[name]=Table2[[#This Row],[Protein]],""))&amp;" ","")</f>
        <v/>
      </c>
      <c r="P3540" s="6" t="b">
        <f>OR(ISNUMBER(FIND(" m ",Table2[[#This Row],[loc?]])),ISNUMBER(FIND(" mm ",Table2[[#This Row],[loc?]])))</f>
        <v>0</v>
      </c>
      <c r="Q3540" s="6" t="b">
        <f>AND(OR(ISNUMBER(FIND(" m ",Table2[[#This Row],[loc?]])),ISNUMBER(FIND(" mm ",Table2[[#This Row],[loc?]]))),SUBSTITUTE(SUBSTITUTE(Table2[[#This Row],[loc?]]," m ","")," mm ","")="")</f>
        <v>0</v>
      </c>
      <c r="R3540" s="36" cm="1">
        <f t="array" ref="R3540">AVERAGE(IF(Table2[[#This Row],[Min_aerobic_1]:[Min_aerobic_2]]="NA",0,Table2[[#This Row],[Min_aerobic_1]:[Min_aerobic_2]]))</f>
        <v>5.0508393692246348E-6</v>
      </c>
    </row>
    <row r="3541" spans="1:18" x14ac:dyDescent="0.35">
      <c r="A3541" s="4" t="s">
        <v>10410</v>
      </c>
      <c r="B3541" s="4" t="s">
        <v>10411</v>
      </c>
      <c r="C3541" s="4" t="s">
        <v>10412</v>
      </c>
      <c r="D3541" s="6">
        <v>5.1230206896350002E-6</v>
      </c>
      <c r="E3541" s="6">
        <v>5.6073383530626696E-6</v>
      </c>
      <c r="F3541" s="6">
        <v>5.4714933421872898E-6</v>
      </c>
      <c r="G3541" s="6">
        <v>5.5442342287453097E-6</v>
      </c>
      <c r="H3541" s="6">
        <v>4.4914150280959398E-6</v>
      </c>
      <c r="I3541" s="6">
        <v>4.8065757468304698E-6</v>
      </c>
      <c r="J3541" s="6">
        <v>4.52510649937437E-6</v>
      </c>
      <c r="K3541" s="6">
        <v>4.9576320900692703E-6</v>
      </c>
      <c r="L3541" s="6">
        <v>5.4591493760543104E-6</v>
      </c>
      <c r="M3541" s="6">
        <v>5.4143182846189302E-6</v>
      </c>
      <c r="N3541" s="4" t="b">
        <f>_xlfn.XLOOKUP(Table2[[#This Row],[Protein]],Table3[name],Table3[subloc_assigned],"")&lt;&gt;""</f>
        <v>1</v>
      </c>
      <c r="O3541" s="6" t="str" cm="1">
        <f t="array" ref="O3541">IF(Table2[[#This Row],[modeled?]]," "&amp;_xlfn.TEXTJOIN(" ",FALSE,_xlfn._xlws.FILTER(Table3[subloc_assigned],Table3[name]=Table2[[#This Row],[Protein]],""))&amp;" ","")</f>
        <v xml:space="preserve"> c </v>
      </c>
      <c r="P3541" s="6" t="b">
        <f>OR(ISNUMBER(FIND(" m ",Table2[[#This Row],[loc?]])),ISNUMBER(FIND(" mm ",Table2[[#This Row],[loc?]])))</f>
        <v>0</v>
      </c>
      <c r="Q3541" s="6" t="b">
        <f>AND(OR(ISNUMBER(FIND(" m ",Table2[[#This Row],[loc?]])),ISNUMBER(FIND(" mm ",Table2[[#This Row],[loc?]]))),SUBSTITUTE(SUBSTITUTE(Table2[[#This Row],[loc?]]," m ","")," mm ","")="")</f>
        <v>0</v>
      </c>
      <c r="R3541" s="36" cm="1">
        <f t="array" ref="R3541">AVERAGE(IF(Table2[[#This Row],[Min_aerobic_1]:[Min_aerobic_2]]="NA",0,Table2[[#This Row],[Min_aerobic_1]:[Min_aerobic_2]]))</f>
        <v>5.3651795213488349E-6</v>
      </c>
    </row>
    <row r="3542" spans="1:18" x14ac:dyDescent="0.35">
      <c r="A3542" s="4" t="s">
        <v>10413</v>
      </c>
      <c r="B3542" s="4" t="s">
        <v>10414</v>
      </c>
      <c r="C3542" s="4" t="s">
        <v>10415</v>
      </c>
      <c r="D3542" s="6">
        <v>3.3685257656986797E-5</v>
      </c>
      <c r="E3542" s="6">
        <v>4.4447792313876701E-5</v>
      </c>
      <c r="F3542" s="6">
        <v>2.6864139468289499E-5</v>
      </c>
      <c r="G3542" s="6">
        <v>2.5870022489013399E-5</v>
      </c>
      <c r="H3542" s="4">
        <v>1.6582976625639201E-4</v>
      </c>
      <c r="I3542" s="4">
        <v>1.68377501976437E-4</v>
      </c>
      <c r="J3542" s="4">
        <v>1.6424455698047701E-4</v>
      </c>
      <c r="K3542" s="4">
        <v>1.17410743560641E-4</v>
      </c>
      <c r="L3542" s="4">
        <v>1.2565804940715901E-4</v>
      </c>
      <c r="M3542" s="4">
        <v>1.18695922819615E-4</v>
      </c>
      <c r="N3542" s="4" t="b">
        <f>_xlfn.XLOOKUP(Table2[[#This Row],[Protein]],Table3[name],Table3[subloc_assigned],"")&lt;&gt;""</f>
        <v>0</v>
      </c>
      <c r="O3542" s="6" t="str" cm="1">
        <f t="array" ref="O3542">IF(Table2[[#This Row],[modeled?]]," "&amp;_xlfn.TEXTJOIN(" ",FALSE,_xlfn._xlws.FILTER(Table3[subloc_assigned],Table3[name]=Table2[[#This Row],[Protein]],""))&amp;" ","")</f>
        <v/>
      </c>
      <c r="P3542" s="6" t="b">
        <f>OR(ISNUMBER(FIND(" m ",Table2[[#This Row],[loc?]])),ISNUMBER(FIND(" mm ",Table2[[#This Row],[loc?]])))</f>
        <v>0</v>
      </c>
      <c r="Q3542" s="6" t="b">
        <f>AND(OR(ISNUMBER(FIND(" m ",Table2[[#This Row],[loc?]])),ISNUMBER(FIND(" mm ",Table2[[#This Row],[loc?]]))),SUBSTITUTE(SUBSTITUTE(Table2[[#This Row],[loc?]]," m ","")," mm ","")="")</f>
        <v>0</v>
      </c>
      <c r="R3542" s="36" cm="1">
        <f t="array" ref="R3542">AVERAGE(IF(Table2[[#This Row],[Min_aerobic_1]:[Min_aerobic_2]]="NA",0,Table2[[#This Row],[Min_aerobic_1]:[Min_aerobic_2]]))</f>
        <v>3.9066524985431749E-5</v>
      </c>
    </row>
    <row r="3543" spans="1:18" x14ac:dyDescent="0.35">
      <c r="A3543" s="4" t="s">
        <v>10416</v>
      </c>
      <c r="B3543" s="4" t="s">
        <v>10417</v>
      </c>
      <c r="C3543" s="4" t="s">
        <v>10418</v>
      </c>
      <c r="D3543" s="6">
        <v>2.5309882367050501E-7</v>
      </c>
      <c r="E3543" s="6">
        <v>2.4571334053454999E-7</v>
      </c>
      <c r="F3543" s="6">
        <v>2.7424939620161098E-7</v>
      </c>
      <c r="G3543" s="6">
        <v>2.6541867615087898E-7</v>
      </c>
      <c r="H3543" s="6">
        <v>2.5893394439820302E-7</v>
      </c>
      <c r="I3543" s="6">
        <v>2.6285854171784598E-7</v>
      </c>
      <c r="J3543" s="6">
        <v>2.8104724423034098E-7</v>
      </c>
      <c r="K3543" s="6">
        <v>2.9878559685679898E-7</v>
      </c>
      <c r="L3543" s="6">
        <v>3.2263794848781898E-7</v>
      </c>
      <c r="M3543" s="6">
        <v>3.15675902396323E-7</v>
      </c>
      <c r="N3543" s="4" t="b">
        <f>_xlfn.XLOOKUP(Table2[[#This Row],[Protein]],Table3[name],Table3[subloc_assigned],"")&lt;&gt;""</f>
        <v>0</v>
      </c>
      <c r="O3543" s="6" t="str" cm="1">
        <f t="array" ref="O3543">IF(Table2[[#This Row],[modeled?]]," "&amp;_xlfn.TEXTJOIN(" ",FALSE,_xlfn._xlws.FILTER(Table3[subloc_assigned],Table3[name]=Table2[[#This Row],[Protein]],""))&amp;" ","")</f>
        <v/>
      </c>
      <c r="P3543" s="6" t="b">
        <f>OR(ISNUMBER(FIND(" m ",Table2[[#This Row],[loc?]])),ISNUMBER(FIND(" mm ",Table2[[#This Row],[loc?]])))</f>
        <v>0</v>
      </c>
      <c r="Q3543" s="6" t="b">
        <f>AND(OR(ISNUMBER(FIND(" m ",Table2[[#This Row],[loc?]])),ISNUMBER(FIND(" mm ",Table2[[#This Row],[loc?]]))),SUBSTITUTE(SUBSTITUTE(Table2[[#This Row],[loc?]]," m ","")," mm ","")="")</f>
        <v>0</v>
      </c>
      <c r="R3543" s="36" cm="1">
        <f t="array" ref="R3543">AVERAGE(IF(Table2[[#This Row],[Min_aerobic_1]:[Min_aerobic_2]]="NA",0,Table2[[#This Row],[Min_aerobic_1]:[Min_aerobic_2]]))</f>
        <v>2.494060821025275E-7</v>
      </c>
    </row>
    <row r="3544" spans="1:18" x14ac:dyDescent="0.35">
      <c r="A3544" s="4" t="s">
        <v>10419</v>
      </c>
      <c r="B3544" s="4" t="s">
        <v>10420</v>
      </c>
      <c r="C3544" s="4" t="s">
        <v>10421</v>
      </c>
      <c r="D3544" s="4" t="s">
        <v>19</v>
      </c>
      <c r="E3544" s="4" t="s">
        <v>19</v>
      </c>
      <c r="F3544" s="4" t="s">
        <v>19</v>
      </c>
      <c r="G3544" s="4" t="s">
        <v>19</v>
      </c>
      <c r="H3544" s="6">
        <v>1.01105509441957E-6</v>
      </c>
      <c r="I3544" s="6">
        <v>1.0480954536203899E-6</v>
      </c>
      <c r="J3544" s="6">
        <v>1.1841233677034799E-6</v>
      </c>
      <c r="K3544" s="6">
        <v>1.11010823167563E-6</v>
      </c>
      <c r="L3544" s="6">
        <v>1.15574503716109E-6</v>
      </c>
      <c r="M3544" s="6">
        <v>1.1677288441982501E-6</v>
      </c>
      <c r="N3544" s="4" t="b">
        <f>_xlfn.XLOOKUP(Table2[[#This Row],[Protein]],Table3[name],Table3[subloc_assigned],"")&lt;&gt;""</f>
        <v>0</v>
      </c>
      <c r="O3544" s="6" t="str" cm="1">
        <f t="array" ref="O3544">IF(Table2[[#This Row],[modeled?]]," "&amp;_xlfn.TEXTJOIN(" ",FALSE,_xlfn._xlws.FILTER(Table3[subloc_assigned],Table3[name]=Table2[[#This Row],[Protein]],""))&amp;" ","")</f>
        <v/>
      </c>
      <c r="P3544" s="6" t="b">
        <f>OR(ISNUMBER(FIND(" m ",Table2[[#This Row],[loc?]])),ISNUMBER(FIND(" mm ",Table2[[#This Row],[loc?]])))</f>
        <v>0</v>
      </c>
      <c r="Q3544" s="6" t="b">
        <f>AND(OR(ISNUMBER(FIND(" m ",Table2[[#This Row],[loc?]])),ISNUMBER(FIND(" mm ",Table2[[#This Row],[loc?]]))),SUBSTITUTE(SUBSTITUTE(Table2[[#This Row],[loc?]]," m ","")," mm ","")="")</f>
        <v>0</v>
      </c>
      <c r="R3544" s="36" cm="1">
        <f t="array" ref="R3544">AVERAGE(IF(Table2[[#This Row],[Min_aerobic_1]:[Min_aerobic_2]]="NA",0,Table2[[#This Row],[Min_aerobic_1]:[Min_aerobic_2]]))</f>
        <v>0</v>
      </c>
    </row>
    <row r="3545" spans="1:18" x14ac:dyDescent="0.35">
      <c r="A3545" s="4" t="s">
        <v>10422</v>
      </c>
      <c r="B3545" s="4" t="s">
        <v>10423</v>
      </c>
      <c r="C3545" s="4" t="s">
        <v>10424</v>
      </c>
      <c r="D3545" s="6">
        <v>2.56753938431866E-5</v>
      </c>
      <c r="E3545" s="6">
        <v>1.8125809277141099E-5</v>
      </c>
      <c r="F3545" s="6">
        <v>2.6916596551235101E-5</v>
      </c>
      <c r="G3545" s="6">
        <v>2.6482913105456299E-5</v>
      </c>
      <c r="H3545" s="6">
        <v>2.15954126706244E-5</v>
      </c>
      <c r="I3545" s="6">
        <v>2.0684359966323602E-5</v>
      </c>
      <c r="J3545" s="6">
        <v>2.2118193705221199E-5</v>
      </c>
      <c r="K3545" s="6">
        <v>2.1489779048095101E-5</v>
      </c>
      <c r="L3545" s="6">
        <v>2.40928212346798E-5</v>
      </c>
      <c r="M3545" s="6">
        <v>2.4664461146042301E-5</v>
      </c>
      <c r="N3545" s="4" t="b">
        <f>_xlfn.XLOOKUP(Table2[[#This Row],[Protein]],Table3[name],Table3[subloc_assigned],"")&lt;&gt;""</f>
        <v>0</v>
      </c>
      <c r="O3545" s="6" t="str" cm="1">
        <f t="array" ref="O3545">IF(Table2[[#This Row],[modeled?]]," "&amp;_xlfn.TEXTJOIN(" ",FALSE,_xlfn._xlws.FILTER(Table3[subloc_assigned],Table3[name]=Table2[[#This Row],[Protein]],""))&amp;" ","")</f>
        <v/>
      </c>
      <c r="P3545" s="6" t="b">
        <f>OR(ISNUMBER(FIND(" m ",Table2[[#This Row],[loc?]])),ISNUMBER(FIND(" mm ",Table2[[#This Row],[loc?]])))</f>
        <v>0</v>
      </c>
      <c r="Q3545" s="6" t="b">
        <f>AND(OR(ISNUMBER(FIND(" m ",Table2[[#This Row],[loc?]])),ISNUMBER(FIND(" mm ",Table2[[#This Row],[loc?]]))),SUBSTITUTE(SUBSTITUTE(Table2[[#This Row],[loc?]]," m ","")," mm ","")="")</f>
        <v>0</v>
      </c>
      <c r="R3545" s="36" cm="1">
        <f t="array" ref="R3545">AVERAGE(IF(Table2[[#This Row],[Min_aerobic_1]:[Min_aerobic_2]]="NA",0,Table2[[#This Row],[Min_aerobic_1]:[Min_aerobic_2]]))</f>
        <v>2.1900601560163848E-5</v>
      </c>
    </row>
    <row r="3546" spans="1:18" x14ac:dyDescent="0.35">
      <c r="A3546" s="4" t="s">
        <v>10425</v>
      </c>
      <c r="B3546" s="4" t="s">
        <v>10426</v>
      </c>
      <c r="C3546" s="4" t="s">
        <v>10427</v>
      </c>
      <c r="D3546" s="6">
        <v>4.5799430963353599E-5</v>
      </c>
      <c r="E3546" s="6">
        <v>3.8443115765108299E-5</v>
      </c>
      <c r="F3546" s="6">
        <v>4.3165354802348198E-5</v>
      </c>
      <c r="G3546" s="6">
        <v>4.3936683580926402E-5</v>
      </c>
      <c r="H3546" s="6">
        <v>1.5529484023736202E-5</v>
      </c>
      <c r="I3546" s="6">
        <v>1.71774708240228E-5</v>
      </c>
      <c r="J3546" s="6">
        <v>1.79485274064669E-5</v>
      </c>
      <c r="K3546" s="6">
        <v>1.3984744969816099E-5</v>
      </c>
      <c r="L3546" s="6">
        <v>1.45880148318696E-5</v>
      </c>
      <c r="M3546" s="6">
        <v>1.4810554430194599E-5</v>
      </c>
      <c r="N3546" s="4" t="b">
        <f>_xlfn.XLOOKUP(Table2[[#This Row],[Protein]],Table3[name],Table3[subloc_assigned],"")&lt;&gt;""</f>
        <v>0</v>
      </c>
      <c r="O3546" s="6" t="str" cm="1">
        <f t="array" ref="O3546">IF(Table2[[#This Row],[modeled?]]," "&amp;_xlfn.TEXTJOIN(" ",FALSE,_xlfn._xlws.FILTER(Table3[subloc_assigned],Table3[name]=Table2[[#This Row],[Protein]],""))&amp;" ","")</f>
        <v/>
      </c>
      <c r="P3546" s="6" t="b">
        <f>OR(ISNUMBER(FIND(" m ",Table2[[#This Row],[loc?]])),ISNUMBER(FIND(" mm ",Table2[[#This Row],[loc?]])))</f>
        <v>0</v>
      </c>
      <c r="Q3546" s="6" t="b">
        <f>AND(OR(ISNUMBER(FIND(" m ",Table2[[#This Row],[loc?]])),ISNUMBER(FIND(" mm ",Table2[[#This Row],[loc?]]))),SUBSTITUTE(SUBSTITUTE(Table2[[#This Row],[loc?]]," m ","")," mm ","")="")</f>
        <v>0</v>
      </c>
      <c r="R3546" s="36" cm="1">
        <f t="array" ref="R3546">AVERAGE(IF(Table2[[#This Row],[Min_aerobic_1]:[Min_aerobic_2]]="NA",0,Table2[[#This Row],[Min_aerobic_1]:[Min_aerobic_2]]))</f>
        <v>4.2121273364230949E-5</v>
      </c>
    </row>
    <row r="3547" spans="1:18" x14ac:dyDescent="0.35">
      <c r="A3547" s="4" t="s">
        <v>10428</v>
      </c>
      <c r="B3547" s="4" t="s">
        <v>10429</v>
      </c>
      <c r="C3547" s="4" t="s">
        <v>10430</v>
      </c>
      <c r="D3547" s="6">
        <v>7.8712684724096797E-6</v>
      </c>
      <c r="E3547" s="6">
        <v>8.0707908654061592E-6</v>
      </c>
      <c r="F3547" s="6">
        <v>4.2760625836856502E-6</v>
      </c>
      <c r="G3547" s="6">
        <v>4.8660617373583401E-6</v>
      </c>
      <c r="H3547" s="6">
        <v>4.7281077777440103E-6</v>
      </c>
      <c r="I3547" s="6">
        <v>4.33273215793415E-6</v>
      </c>
      <c r="J3547" s="6">
        <v>5.2400514823584101E-6</v>
      </c>
      <c r="K3547" s="6">
        <v>2.38839865908954E-6</v>
      </c>
      <c r="L3547" s="6">
        <v>2.40375379547848E-6</v>
      </c>
      <c r="M3547" s="6">
        <v>2.37916483950094E-6</v>
      </c>
      <c r="N3547" s="4" t="b">
        <f>_xlfn.XLOOKUP(Table2[[#This Row],[Protein]],Table3[name],Table3[subloc_assigned],"")&lt;&gt;""</f>
        <v>1</v>
      </c>
      <c r="O3547" s="6" t="str" cm="1">
        <f t="array" ref="O3547">IF(Table2[[#This Row],[modeled?]]," "&amp;_xlfn.TEXTJOIN(" ",FALSE,_xlfn._xlws.FILTER(Table3[subloc_assigned],Table3[name]=Table2[[#This Row],[Protein]],""))&amp;" ","")</f>
        <v xml:space="preserve"> mm </v>
      </c>
      <c r="P3547" s="6" t="b">
        <f>OR(ISNUMBER(FIND(" m ",Table2[[#This Row],[loc?]])),ISNUMBER(FIND(" mm ",Table2[[#This Row],[loc?]])))</f>
        <v>1</v>
      </c>
      <c r="Q3547" s="6" t="b">
        <f>AND(OR(ISNUMBER(FIND(" m ",Table2[[#This Row],[loc?]])),ISNUMBER(FIND(" mm ",Table2[[#This Row],[loc?]]))),SUBSTITUTE(SUBSTITUTE(Table2[[#This Row],[loc?]]," m ","")," mm ","")="")</f>
        <v>1</v>
      </c>
      <c r="R3547" s="36" cm="1">
        <f t="array" ref="R3547">AVERAGE(IF(Table2[[#This Row],[Min_aerobic_1]:[Min_aerobic_2]]="NA",0,Table2[[#This Row],[Min_aerobic_1]:[Min_aerobic_2]]))</f>
        <v>7.9710296689079203E-6</v>
      </c>
    </row>
    <row r="3548" spans="1:18" x14ac:dyDescent="0.35">
      <c r="A3548" s="4" t="s">
        <v>10431</v>
      </c>
      <c r="B3548" s="4" t="s">
        <v>10432</v>
      </c>
      <c r="C3548" s="4" t="s">
        <v>10433</v>
      </c>
      <c r="D3548" s="4">
        <v>2.39328683590619E-4</v>
      </c>
      <c r="E3548" s="4">
        <v>1.8428780404172E-4</v>
      </c>
      <c r="F3548" s="4">
        <v>2.7573167621478402E-4</v>
      </c>
      <c r="G3548" s="4">
        <v>2.6345181489073301E-4</v>
      </c>
      <c r="H3548" s="4">
        <v>1.84546783121286E-4</v>
      </c>
      <c r="I3548" s="4">
        <v>1.7259329802653899E-4</v>
      </c>
      <c r="J3548" s="4">
        <v>1.7214050357950401E-4</v>
      </c>
      <c r="K3548" s="4">
        <v>2.1530871363532601E-4</v>
      </c>
      <c r="L3548" s="4">
        <v>2.0730040795973901E-4</v>
      </c>
      <c r="M3548" s="4">
        <v>2.0592818366253399E-4</v>
      </c>
      <c r="N3548" s="4" t="b">
        <f>_xlfn.XLOOKUP(Table2[[#This Row],[Protein]],Table3[name],Table3[subloc_assigned],"")&lt;&gt;""</f>
        <v>0</v>
      </c>
      <c r="O3548" s="6" t="str" cm="1">
        <f t="array" ref="O3548">IF(Table2[[#This Row],[modeled?]]," "&amp;_xlfn.TEXTJOIN(" ",FALSE,_xlfn._xlws.FILTER(Table3[subloc_assigned],Table3[name]=Table2[[#This Row],[Protein]],""))&amp;" ","")</f>
        <v/>
      </c>
      <c r="P3548" s="6" t="b">
        <f>OR(ISNUMBER(FIND(" m ",Table2[[#This Row],[loc?]])),ISNUMBER(FIND(" mm ",Table2[[#This Row],[loc?]])))</f>
        <v>0</v>
      </c>
      <c r="Q3548" s="6" t="b">
        <f>AND(OR(ISNUMBER(FIND(" m ",Table2[[#This Row],[loc?]])),ISNUMBER(FIND(" mm ",Table2[[#This Row],[loc?]]))),SUBSTITUTE(SUBSTITUTE(Table2[[#This Row],[loc?]]," m ","")," mm ","")="")</f>
        <v>0</v>
      </c>
      <c r="R3548" s="36" cm="1">
        <f t="array" ref="R3548">AVERAGE(IF(Table2[[#This Row],[Min_aerobic_1]:[Min_aerobic_2]]="NA",0,Table2[[#This Row],[Min_aerobic_1]:[Min_aerobic_2]]))</f>
        <v>2.118082438161695E-4</v>
      </c>
    </row>
    <row r="3549" spans="1:18" x14ac:dyDescent="0.35">
      <c r="A3549" s="4" t="s">
        <v>10434</v>
      </c>
      <c r="B3549" s="4" t="s">
        <v>10435</v>
      </c>
      <c r="C3549" s="4" t="s">
        <v>10436</v>
      </c>
      <c r="D3549" s="6">
        <v>3.5585475929307898E-5</v>
      </c>
      <c r="E3549" s="6">
        <v>2.94696191144758E-5</v>
      </c>
      <c r="F3549" s="6">
        <v>3.7910103741506503E-5</v>
      </c>
      <c r="G3549" s="6">
        <v>3.8131131827865401E-5</v>
      </c>
      <c r="H3549" s="6">
        <v>5.8923592247111299E-6</v>
      </c>
      <c r="I3549" s="6">
        <v>6.2364894389321601E-6</v>
      </c>
      <c r="J3549" s="6">
        <v>6.0328858221033303E-6</v>
      </c>
      <c r="K3549" s="6">
        <v>7.1977394271000902E-6</v>
      </c>
      <c r="L3549" s="6">
        <v>7.1978536896715703E-6</v>
      </c>
      <c r="M3549" s="6">
        <v>7.1825154791569698E-6</v>
      </c>
      <c r="N3549" s="4" t="b">
        <f>_xlfn.XLOOKUP(Table2[[#This Row],[Protein]],Table3[name],Table3[subloc_assigned],"")&lt;&gt;""</f>
        <v>0</v>
      </c>
      <c r="O3549" s="6" t="str" cm="1">
        <f t="array" ref="O3549">IF(Table2[[#This Row],[modeled?]]," "&amp;_xlfn.TEXTJOIN(" ",FALSE,_xlfn._xlws.FILTER(Table3[subloc_assigned],Table3[name]=Table2[[#This Row],[Protein]],""))&amp;" ","")</f>
        <v/>
      </c>
      <c r="P3549" s="6" t="b">
        <f>OR(ISNUMBER(FIND(" m ",Table2[[#This Row],[loc?]])),ISNUMBER(FIND(" mm ",Table2[[#This Row],[loc?]])))</f>
        <v>0</v>
      </c>
      <c r="Q3549" s="6" t="b">
        <f>AND(OR(ISNUMBER(FIND(" m ",Table2[[#This Row],[loc?]])),ISNUMBER(FIND(" mm ",Table2[[#This Row],[loc?]]))),SUBSTITUTE(SUBSTITUTE(Table2[[#This Row],[loc?]]," m ","")," mm ","")="")</f>
        <v>0</v>
      </c>
      <c r="R3549" s="36" cm="1">
        <f t="array" ref="R3549">AVERAGE(IF(Table2[[#This Row],[Min_aerobic_1]:[Min_aerobic_2]]="NA",0,Table2[[#This Row],[Min_aerobic_1]:[Min_aerobic_2]]))</f>
        <v>3.2527547521891848E-5</v>
      </c>
    </row>
    <row r="3550" spans="1:18" x14ac:dyDescent="0.35">
      <c r="A3550" s="4" t="s">
        <v>10437</v>
      </c>
      <c r="B3550" s="4" t="s">
        <v>10438</v>
      </c>
      <c r="C3550" s="4" t="s">
        <v>10439</v>
      </c>
      <c r="D3550" s="6">
        <v>1.7789108325599001E-5</v>
      </c>
      <c r="E3550" s="6">
        <v>1.5481778061948799E-5</v>
      </c>
      <c r="F3550" s="6">
        <v>2.0422302799243099E-5</v>
      </c>
      <c r="G3550" s="6">
        <v>2.0347208206419401E-5</v>
      </c>
      <c r="H3550" s="6">
        <v>8.2972852632144295E-6</v>
      </c>
      <c r="I3550" s="6">
        <v>8.11307559297325E-6</v>
      </c>
      <c r="J3550" s="6">
        <v>8.5208425284224508E-6</v>
      </c>
      <c r="K3550" s="6">
        <v>8.8386200452261706E-6</v>
      </c>
      <c r="L3550" s="6">
        <v>9.2608751905138201E-6</v>
      </c>
      <c r="M3550" s="6">
        <v>9.1269895404406907E-6</v>
      </c>
      <c r="N3550" s="4" t="b">
        <f>_xlfn.XLOOKUP(Table2[[#This Row],[Protein]],Table3[name],Table3[subloc_assigned],"")&lt;&gt;""</f>
        <v>0</v>
      </c>
      <c r="O3550" s="6" t="str" cm="1">
        <f t="array" ref="O3550">IF(Table2[[#This Row],[modeled?]]," "&amp;_xlfn.TEXTJOIN(" ",FALSE,_xlfn._xlws.FILTER(Table3[subloc_assigned],Table3[name]=Table2[[#This Row],[Protein]],""))&amp;" ","")</f>
        <v/>
      </c>
      <c r="P3550" s="6" t="b">
        <f>OR(ISNUMBER(FIND(" m ",Table2[[#This Row],[loc?]])),ISNUMBER(FIND(" mm ",Table2[[#This Row],[loc?]])))</f>
        <v>0</v>
      </c>
      <c r="Q3550" s="6" t="b">
        <f>AND(OR(ISNUMBER(FIND(" m ",Table2[[#This Row],[loc?]])),ISNUMBER(FIND(" mm ",Table2[[#This Row],[loc?]]))),SUBSTITUTE(SUBSTITUTE(Table2[[#This Row],[loc?]]," m ","")," mm ","")="")</f>
        <v>0</v>
      </c>
      <c r="R3550" s="36" cm="1">
        <f t="array" ref="R3550">AVERAGE(IF(Table2[[#This Row],[Min_aerobic_1]:[Min_aerobic_2]]="NA",0,Table2[[#This Row],[Min_aerobic_1]:[Min_aerobic_2]]))</f>
        <v>1.6635443193773902E-5</v>
      </c>
    </row>
    <row r="3551" spans="1:18" x14ac:dyDescent="0.35">
      <c r="A3551" s="4" t="s">
        <v>10440</v>
      </c>
      <c r="B3551" s="4" t="s">
        <v>10441</v>
      </c>
      <c r="C3551" s="4" t="s">
        <v>10442</v>
      </c>
      <c r="D3551" s="4">
        <v>1.1193935628578201E-4</v>
      </c>
      <c r="E3551" s="6">
        <v>9.1412883291254495E-5</v>
      </c>
      <c r="F3551" s="4">
        <v>1.2354271962517499E-4</v>
      </c>
      <c r="G3551" s="4">
        <v>1.20352121045013E-4</v>
      </c>
      <c r="H3551" s="6">
        <v>8.8523901602269805E-5</v>
      </c>
      <c r="I3551" s="6">
        <v>8.5668491461521199E-5</v>
      </c>
      <c r="J3551" s="6">
        <v>8.9300464554970598E-5</v>
      </c>
      <c r="K3551" s="6">
        <v>8.6918264643830406E-5</v>
      </c>
      <c r="L3551" s="6">
        <v>9.5797879116820794E-5</v>
      </c>
      <c r="M3551" s="6">
        <v>9.5293590612895298E-5</v>
      </c>
      <c r="N3551" s="4" t="b">
        <f>_xlfn.XLOOKUP(Table2[[#This Row],[Protein]],Table3[name],Table3[subloc_assigned],"")&lt;&gt;""</f>
        <v>0</v>
      </c>
      <c r="O3551" s="6" t="str" cm="1">
        <f t="array" ref="O3551">IF(Table2[[#This Row],[modeled?]]," "&amp;_xlfn.TEXTJOIN(" ",FALSE,_xlfn._xlws.FILTER(Table3[subloc_assigned],Table3[name]=Table2[[#This Row],[Protein]],""))&amp;" ","")</f>
        <v/>
      </c>
      <c r="P3551" s="6" t="b">
        <f>OR(ISNUMBER(FIND(" m ",Table2[[#This Row],[loc?]])),ISNUMBER(FIND(" mm ",Table2[[#This Row],[loc?]])))</f>
        <v>0</v>
      </c>
      <c r="Q3551" s="6" t="b">
        <f>AND(OR(ISNUMBER(FIND(" m ",Table2[[#This Row],[loc?]])),ISNUMBER(FIND(" mm ",Table2[[#This Row],[loc?]]))),SUBSTITUTE(SUBSTITUTE(Table2[[#This Row],[loc?]]," m ","")," mm ","")="")</f>
        <v>0</v>
      </c>
      <c r="R3551" s="36" cm="1">
        <f t="array" ref="R3551">AVERAGE(IF(Table2[[#This Row],[Min_aerobic_1]:[Min_aerobic_2]]="NA",0,Table2[[#This Row],[Min_aerobic_1]:[Min_aerobic_2]]))</f>
        <v>1.0167611978851825E-4</v>
      </c>
    </row>
    <row r="3552" spans="1:18" x14ac:dyDescent="0.35">
      <c r="A3552" s="4" t="s">
        <v>10443</v>
      </c>
      <c r="B3552" s="4" t="s">
        <v>10444</v>
      </c>
      <c r="C3552" s="4" t="s">
        <v>10445</v>
      </c>
      <c r="D3552" s="6">
        <v>9.3768159205902097E-5</v>
      </c>
      <c r="E3552" s="6">
        <v>9.5043452363428499E-5</v>
      </c>
      <c r="F3552" s="4">
        <v>1.3707579015981601E-4</v>
      </c>
      <c r="G3552" s="4">
        <v>1.37709424496892E-4</v>
      </c>
      <c r="H3552" s="6">
        <v>4.5017276380953001E-5</v>
      </c>
      <c r="I3552" s="6">
        <v>4.8781279565057701E-5</v>
      </c>
      <c r="J3552" s="6">
        <v>4.8046435801758301E-5</v>
      </c>
      <c r="K3552" s="6">
        <v>5.6259661629308101E-5</v>
      </c>
      <c r="L3552" s="6">
        <v>6.0692953170825798E-5</v>
      </c>
      <c r="M3552" s="6">
        <v>5.9440513979204202E-5</v>
      </c>
      <c r="N3552" s="4" t="b">
        <f>_xlfn.XLOOKUP(Table2[[#This Row],[Protein]],Table3[name],Table3[subloc_assigned],"")&lt;&gt;""</f>
        <v>0</v>
      </c>
      <c r="O3552" s="6" t="str" cm="1">
        <f t="array" ref="O3552">IF(Table2[[#This Row],[modeled?]]," "&amp;_xlfn.TEXTJOIN(" ",FALSE,_xlfn._xlws.FILTER(Table3[subloc_assigned],Table3[name]=Table2[[#This Row],[Protein]],""))&amp;" ","")</f>
        <v/>
      </c>
      <c r="P3552" s="6" t="b">
        <f>OR(ISNUMBER(FIND(" m ",Table2[[#This Row],[loc?]])),ISNUMBER(FIND(" mm ",Table2[[#This Row],[loc?]])))</f>
        <v>0</v>
      </c>
      <c r="Q3552" s="6" t="b">
        <f>AND(OR(ISNUMBER(FIND(" m ",Table2[[#This Row],[loc?]])),ISNUMBER(FIND(" mm ",Table2[[#This Row],[loc?]]))),SUBSTITUTE(SUBSTITUTE(Table2[[#This Row],[loc?]]," m ","")," mm ","")="")</f>
        <v>0</v>
      </c>
      <c r="R3552" s="36" cm="1">
        <f t="array" ref="R3552">AVERAGE(IF(Table2[[#This Row],[Min_aerobic_1]:[Min_aerobic_2]]="NA",0,Table2[[#This Row],[Min_aerobic_1]:[Min_aerobic_2]]))</f>
        <v>9.4405805784665298E-5</v>
      </c>
    </row>
    <row r="3553" spans="1:18" x14ac:dyDescent="0.35">
      <c r="A3553" s="4" t="s">
        <v>10446</v>
      </c>
      <c r="B3553" s="4" t="s">
        <v>10447</v>
      </c>
      <c r="C3553" s="4" t="s">
        <v>10448</v>
      </c>
      <c r="D3553" s="4" t="s">
        <v>19</v>
      </c>
      <c r="E3553" s="4" t="s">
        <v>19</v>
      </c>
      <c r="F3553" s="4" t="s">
        <v>19</v>
      </c>
      <c r="G3553" s="4" t="s">
        <v>19</v>
      </c>
      <c r="H3553" s="6">
        <v>5.4033375603228603E-7</v>
      </c>
      <c r="I3553" s="6">
        <v>5.7629803159399704E-7</v>
      </c>
      <c r="J3553" s="6">
        <v>5.3601612290253401E-7</v>
      </c>
      <c r="K3553" s="6">
        <v>5.5490538191404798E-7</v>
      </c>
      <c r="L3553" s="6">
        <v>5.8297731984574002E-7</v>
      </c>
      <c r="M3553" s="6">
        <v>6.0112957826123903E-7</v>
      </c>
      <c r="N3553" s="4" t="b">
        <f>_xlfn.XLOOKUP(Table2[[#This Row],[Protein]],Table3[name],Table3[subloc_assigned],"")&lt;&gt;""</f>
        <v>0</v>
      </c>
      <c r="O3553" s="6" t="str" cm="1">
        <f t="array" ref="O3553">IF(Table2[[#This Row],[modeled?]]," "&amp;_xlfn.TEXTJOIN(" ",FALSE,_xlfn._xlws.FILTER(Table3[subloc_assigned],Table3[name]=Table2[[#This Row],[Protein]],""))&amp;" ","")</f>
        <v/>
      </c>
      <c r="P3553" s="6" t="b">
        <f>OR(ISNUMBER(FIND(" m ",Table2[[#This Row],[loc?]])),ISNUMBER(FIND(" mm ",Table2[[#This Row],[loc?]])))</f>
        <v>0</v>
      </c>
      <c r="Q3553" s="6" t="b">
        <f>AND(OR(ISNUMBER(FIND(" m ",Table2[[#This Row],[loc?]])),ISNUMBER(FIND(" mm ",Table2[[#This Row],[loc?]]))),SUBSTITUTE(SUBSTITUTE(Table2[[#This Row],[loc?]]," m ","")," mm ","")="")</f>
        <v>0</v>
      </c>
      <c r="R3553" s="36" cm="1">
        <f t="array" ref="R3553">AVERAGE(IF(Table2[[#This Row],[Min_aerobic_1]:[Min_aerobic_2]]="NA",0,Table2[[#This Row],[Min_aerobic_1]:[Min_aerobic_2]]))</f>
        <v>0</v>
      </c>
    </row>
    <row r="3554" spans="1:18" x14ac:dyDescent="0.35">
      <c r="A3554" s="4" t="s">
        <v>10449</v>
      </c>
      <c r="B3554" s="4" t="s">
        <v>10450</v>
      </c>
      <c r="C3554" s="4" t="s">
        <v>10451</v>
      </c>
      <c r="D3554" s="6">
        <v>3.7253313542959399E-6</v>
      </c>
      <c r="E3554" s="6">
        <v>2.9725939308127302E-6</v>
      </c>
      <c r="F3554" s="6">
        <v>4.1838388762128904E-6</v>
      </c>
      <c r="G3554" s="6">
        <v>4.1045540477117901E-6</v>
      </c>
      <c r="H3554" s="6">
        <v>5.4259397436952496E-6</v>
      </c>
      <c r="I3554" s="6">
        <v>5.7195101462767098E-6</v>
      </c>
      <c r="J3554" s="6">
        <v>5.7719720537810704E-6</v>
      </c>
      <c r="K3554" s="6">
        <v>6.4948881409465102E-6</v>
      </c>
      <c r="L3554" s="6">
        <v>7.1016886732477199E-6</v>
      </c>
      <c r="M3554" s="6">
        <v>7.1428829091357501E-6</v>
      </c>
      <c r="N3554" s="4" t="b">
        <f>_xlfn.XLOOKUP(Table2[[#This Row],[Protein]],Table3[name],Table3[subloc_assigned],"")&lt;&gt;""</f>
        <v>0</v>
      </c>
      <c r="O3554" s="6" t="str" cm="1">
        <f t="array" ref="O3554">IF(Table2[[#This Row],[modeled?]]," "&amp;_xlfn.TEXTJOIN(" ",FALSE,_xlfn._xlws.FILTER(Table3[subloc_assigned],Table3[name]=Table2[[#This Row],[Protein]],""))&amp;" ","")</f>
        <v/>
      </c>
      <c r="P3554" s="6" t="b">
        <f>OR(ISNUMBER(FIND(" m ",Table2[[#This Row],[loc?]])),ISNUMBER(FIND(" mm ",Table2[[#This Row],[loc?]])))</f>
        <v>0</v>
      </c>
      <c r="Q3554" s="6" t="b">
        <f>AND(OR(ISNUMBER(FIND(" m ",Table2[[#This Row],[loc?]])),ISNUMBER(FIND(" mm ",Table2[[#This Row],[loc?]]))),SUBSTITUTE(SUBSTITUTE(Table2[[#This Row],[loc?]]," m ","")," mm ","")="")</f>
        <v>0</v>
      </c>
      <c r="R3554" s="36" cm="1">
        <f t="array" ref="R3554">AVERAGE(IF(Table2[[#This Row],[Min_aerobic_1]:[Min_aerobic_2]]="NA",0,Table2[[#This Row],[Min_aerobic_1]:[Min_aerobic_2]]))</f>
        <v>3.348962642554335E-6</v>
      </c>
    </row>
    <row r="3555" spans="1:18" x14ac:dyDescent="0.35">
      <c r="A3555" s="4" t="s">
        <v>10452</v>
      </c>
      <c r="B3555" s="4" t="s">
        <v>10453</v>
      </c>
      <c r="C3555" s="4" t="s">
        <v>10454</v>
      </c>
      <c r="D3555" s="4">
        <v>1.0744964887031E-3</v>
      </c>
      <c r="E3555" s="4">
        <v>8.4883581290284198E-4</v>
      </c>
      <c r="F3555" s="4">
        <v>1.1706471994251701E-3</v>
      </c>
      <c r="G3555" s="4">
        <v>1.1473258148853699E-3</v>
      </c>
      <c r="H3555" s="4">
        <v>1.41750896878363E-3</v>
      </c>
      <c r="I3555" s="4">
        <v>1.5476844752812899E-3</v>
      </c>
      <c r="J3555" s="4">
        <v>1.4877072405403301E-3</v>
      </c>
      <c r="K3555" s="4">
        <v>1.9933563056180499E-3</v>
      </c>
      <c r="L3555" s="4">
        <v>2.0327677993870401E-3</v>
      </c>
      <c r="M3555" s="4">
        <v>1.9911488605939098E-3</v>
      </c>
      <c r="N3555" s="4" t="b">
        <f>_xlfn.XLOOKUP(Table2[[#This Row],[Protein]],Table3[name],Table3[subloc_assigned],"")&lt;&gt;""</f>
        <v>0</v>
      </c>
      <c r="O3555" s="6" t="str" cm="1">
        <f t="array" ref="O3555">IF(Table2[[#This Row],[modeled?]]," "&amp;_xlfn.TEXTJOIN(" ",FALSE,_xlfn._xlws.FILTER(Table3[subloc_assigned],Table3[name]=Table2[[#This Row],[Protein]],""))&amp;" ","")</f>
        <v/>
      </c>
      <c r="P3555" s="6" t="b">
        <f>OR(ISNUMBER(FIND(" m ",Table2[[#This Row],[loc?]])),ISNUMBER(FIND(" mm ",Table2[[#This Row],[loc?]])))</f>
        <v>0</v>
      </c>
      <c r="Q3555" s="6" t="b">
        <f>AND(OR(ISNUMBER(FIND(" m ",Table2[[#This Row],[loc?]])),ISNUMBER(FIND(" mm ",Table2[[#This Row],[loc?]]))),SUBSTITUTE(SUBSTITUTE(Table2[[#This Row],[loc?]]," m ","")," mm ","")="")</f>
        <v>0</v>
      </c>
      <c r="R3555" s="36" cm="1">
        <f t="array" ref="R3555">AVERAGE(IF(Table2[[#This Row],[Min_aerobic_1]:[Min_aerobic_2]]="NA",0,Table2[[#This Row],[Min_aerobic_1]:[Min_aerobic_2]]))</f>
        <v>9.6166615080297093E-4</v>
      </c>
    </row>
    <row r="3556" spans="1:18" x14ac:dyDescent="0.35">
      <c r="A3556" s="4" t="s">
        <v>10455</v>
      </c>
      <c r="B3556" s="4" t="s">
        <v>10456</v>
      </c>
      <c r="C3556" s="4" t="s">
        <v>10457</v>
      </c>
      <c r="D3556" s="6">
        <v>4.0542581488331498E-5</v>
      </c>
      <c r="E3556" s="6">
        <v>3.5501611010847899E-5</v>
      </c>
      <c r="F3556" s="6">
        <v>4.1746815800285998E-5</v>
      </c>
      <c r="G3556" s="6">
        <v>4.3053387456135802E-5</v>
      </c>
      <c r="H3556" s="6">
        <v>2.4703379444194398E-5</v>
      </c>
      <c r="I3556" s="6">
        <v>2.4585523923082201E-5</v>
      </c>
      <c r="J3556" s="6">
        <v>2.7433220974599899E-5</v>
      </c>
      <c r="K3556" s="6">
        <v>1.4216090151047E-5</v>
      </c>
      <c r="L3556" s="6">
        <v>1.5340696256129302E-5</v>
      </c>
      <c r="M3556" s="6">
        <v>1.5045173052574201E-5</v>
      </c>
      <c r="N3556" s="4" t="b">
        <f>_xlfn.XLOOKUP(Table2[[#This Row],[Protein]],Table3[name],Table3[subloc_assigned],"")&lt;&gt;""</f>
        <v>0</v>
      </c>
      <c r="O3556" s="6" t="str" cm="1">
        <f t="array" ref="O3556">IF(Table2[[#This Row],[modeled?]]," "&amp;_xlfn.TEXTJOIN(" ",FALSE,_xlfn._xlws.FILTER(Table3[subloc_assigned],Table3[name]=Table2[[#This Row],[Protein]],""))&amp;" ","")</f>
        <v/>
      </c>
      <c r="P3556" s="6" t="b">
        <f>OR(ISNUMBER(FIND(" m ",Table2[[#This Row],[loc?]])),ISNUMBER(FIND(" mm ",Table2[[#This Row],[loc?]])))</f>
        <v>0</v>
      </c>
      <c r="Q3556" s="6" t="b">
        <f>AND(OR(ISNUMBER(FIND(" m ",Table2[[#This Row],[loc?]])),ISNUMBER(FIND(" mm ",Table2[[#This Row],[loc?]]))),SUBSTITUTE(SUBSTITUTE(Table2[[#This Row],[loc?]]," m ","")," mm ","")="")</f>
        <v>0</v>
      </c>
      <c r="R3556" s="36" cm="1">
        <f t="array" ref="R3556">AVERAGE(IF(Table2[[#This Row],[Min_aerobic_1]:[Min_aerobic_2]]="NA",0,Table2[[#This Row],[Min_aerobic_1]:[Min_aerobic_2]]))</f>
        <v>3.8022096249589702E-5</v>
      </c>
    </row>
    <row r="3557" spans="1:18" x14ac:dyDescent="0.35">
      <c r="A3557" s="4" t="s">
        <v>10458</v>
      </c>
      <c r="B3557" s="4" t="s">
        <v>10459</v>
      </c>
      <c r="C3557" s="4" t="s">
        <v>10460</v>
      </c>
      <c r="D3557" s="6">
        <v>7.2481558826388697E-6</v>
      </c>
      <c r="E3557" s="6">
        <v>7.4673632171316498E-6</v>
      </c>
      <c r="F3557" s="6">
        <v>9.4519331451878104E-6</v>
      </c>
      <c r="G3557" s="6">
        <v>9.8794276144956602E-6</v>
      </c>
      <c r="H3557" s="6">
        <v>8.1368979944839905E-6</v>
      </c>
      <c r="I3557" s="6">
        <v>8.5163085043427108E-6</v>
      </c>
      <c r="J3557" s="6">
        <v>8.8437774195388699E-6</v>
      </c>
      <c r="K3557" s="6">
        <v>8.0114048313067203E-6</v>
      </c>
      <c r="L3557" s="6">
        <v>9.41186471351293E-6</v>
      </c>
      <c r="M3557" s="6">
        <v>9.4745496044142707E-6</v>
      </c>
      <c r="N3557" s="4" t="b">
        <f>_xlfn.XLOOKUP(Table2[[#This Row],[Protein]],Table3[name],Table3[subloc_assigned],"")&lt;&gt;""</f>
        <v>0</v>
      </c>
      <c r="O3557" s="6" t="str" cm="1">
        <f t="array" ref="O3557">IF(Table2[[#This Row],[modeled?]]," "&amp;_xlfn.TEXTJOIN(" ",FALSE,_xlfn._xlws.FILTER(Table3[subloc_assigned],Table3[name]=Table2[[#This Row],[Protein]],""))&amp;" ","")</f>
        <v/>
      </c>
      <c r="P3557" s="6" t="b">
        <f>OR(ISNUMBER(FIND(" m ",Table2[[#This Row],[loc?]])),ISNUMBER(FIND(" mm ",Table2[[#This Row],[loc?]])))</f>
        <v>0</v>
      </c>
      <c r="Q3557" s="6" t="b">
        <f>AND(OR(ISNUMBER(FIND(" m ",Table2[[#This Row],[loc?]])),ISNUMBER(FIND(" mm ",Table2[[#This Row],[loc?]]))),SUBSTITUTE(SUBSTITUTE(Table2[[#This Row],[loc?]]," m ","")," mm ","")="")</f>
        <v>0</v>
      </c>
      <c r="R3557" s="36" cm="1">
        <f t="array" ref="R3557">AVERAGE(IF(Table2[[#This Row],[Min_aerobic_1]:[Min_aerobic_2]]="NA",0,Table2[[#This Row],[Min_aerobic_1]:[Min_aerobic_2]]))</f>
        <v>7.3577595498852602E-6</v>
      </c>
    </row>
    <row r="3558" spans="1:18" x14ac:dyDescent="0.35">
      <c r="A3558" s="4" t="s">
        <v>10461</v>
      </c>
      <c r="B3558" s="4" t="s">
        <v>10462</v>
      </c>
      <c r="C3558" s="4" t="s">
        <v>10463</v>
      </c>
      <c r="D3558" s="6">
        <v>4.5651460497068897E-5</v>
      </c>
      <c r="E3558" s="6">
        <v>5.1287188102156801E-5</v>
      </c>
      <c r="F3558" s="6">
        <v>4.7177237055507303E-5</v>
      </c>
      <c r="G3558" s="6">
        <v>4.7937002271710901E-5</v>
      </c>
      <c r="H3558" s="6">
        <v>3.8004371619695598E-5</v>
      </c>
      <c r="I3558" s="6">
        <v>3.8512482095570502E-5</v>
      </c>
      <c r="J3558" s="6">
        <v>3.8120968071522502E-5</v>
      </c>
      <c r="K3558" s="6">
        <v>3.5226625830035098E-5</v>
      </c>
      <c r="L3558" s="6">
        <v>3.8561307323204102E-5</v>
      </c>
      <c r="M3558" s="6">
        <v>4.0023351506220303E-5</v>
      </c>
      <c r="N3558" s="4" t="b">
        <f>_xlfn.XLOOKUP(Table2[[#This Row],[Protein]],Table3[name],Table3[subloc_assigned],"")&lt;&gt;""</f>
        <v>0</v>
      </c>
      <c r="O3558" s="6" t="str" cm="1">
        <f t="array" ref="O3558">IF(Table2[[#This Row],[modeled?]]," "&amp;_xlfn.TEXTJOIN(" ",FALSE,_xlfn._xlws.FILTER(Table3[subloc_assigned],Table3[name]=Table2[[#This Row],[Protein]],""))&amp;" ","")</f>
        <v/>
      </c>
      <c r="P3558" s="6" t="b">
        <f>OR(ISNUMBER(FIND(" m ",Table2[[#This Row],[loc?]])),ISNUMBER(FIND(" mm ",Table2[[#This Row],[loc?]])))</f>
        <v>0</v>
      </c>
      <c r="Q3558" s="6" t="b">
        <f>AND(OR(ISNUMBER(FIND(" m ",Table2[[#This Row],[loc?]])),ISNUMBER(FIND(" mm ",Table2[[#This Row],[loc?]]))),SUBSTITUTE(SUBSTITUTE(Table2[[#This Row],[loc?]]," m ","")," mm ","")="")</f>
        <v>0</v>
      </c>
      <c r="R3558" s="36" cm="1">
        <f t="array" ref="R3558">AVERAGE(IF(Table2[[#This Row],[Min_aerobic_1]:[Min_aerobic_2]]="NA",0,Table2[[#This Row],[Min_aerobic_1]:[Min_aerobic_2]]))</f>
        <v>4.8469324299612852E-5</v>
      </c>
    </row>
    <row r="3559" spans="1:18" x14ac:dyDescent="0.35">
      <c r="A3559" s="4" t="s">
        <v>10464</v>
      </c>
      <c r="B3559" s="4" t="s">
        <v>10465</v>
      </c>
      <c r="C3559" s="4" t="s">
        <v>10466</v>
      </c>
      <c r="D3559" s="6">
        <v>3.47757001054938E-5</v>
      </c>
      <c r="E3559" s="6">
        <v>3.63767753492752E-5</v>
      </c>
      <c r="F3559" s="6">
        <v>3.6375532436826599E-5</v>
      </c>
      <c r="G3559" s="6">
        <v>3.5346338056527897E-5</v>
      </c>
      <c r="H3559" s="6">
        <v>2.8591708141902299E-5</v>
      </c>
      <c r="I3559" s="6">
        <v>2.83452557945427E-5</v>
      </c>
      <c r="J3559" s="6">
        <v>3.0543019905881497E-5</v>
      </c>
      <c r="K3559" s="6">
        <v>2.5369036588438998E-5</v>
      </c>
      <c r="L3559" s="6">
        <v>3.04109775254342E-5</v>
      </c>
      <c r="M3559" s="6">
        <v>2.95560082091531E-5</v>
      </c>
      <c r="N3559" s="4" t="b">
        <f>_xlfn.XLOOKUP(Table2[[#This Row],[Protein]],Table3[name],Table3[subloc_assigned],"")&lt;&gt;""</f>
        <v>0</v>
      </c>
      <c r="O3559" s="6" t="str" cm="1">
        <f t="array" ref="O3559">IF(Table2[[#This Row],[modeled?]]," "&amp;_xlfn.TEXTJOIN(" ",FALSE,_xlfn._xlws.FILTER(Table3[subloc_assigned],Table3[name]=Table2[[#This Row],[Protein]],""))&amp;" ","")</f>
        <v/>
      </c>
      <c r="P3559" s="6" t="b">
        <f>OR(ISNUMBER(FIND(" m ",Table2[[#This Row],[loc?]])),ISNUMBER(FIND(" mm ",Table2[[#This Row],[loc?]])))</f>
        <v>0</v>
      </c>
      <c r="Q3559" s="6" t="b">
        <f>AND(OR(ISNUMBER(FIND(" m ",Table2[[#This Row],[loc?]])),ISNUMBER(FIND(" mm ",Table2[[#This Row],[loc?]]))),SUBSTITUTE(SUBSTITUTE(Table2[[#This Row],[loc?]]," m ","")," mm ","")="")</f>
        <v>0</v>
      </c>
      <c r="R3559" s="36" cm="1">
        <f t="array" ref="R3559">AVERAGE(IF(Table2[[#This Row],[Min_aerobic_1]:[Min_aerobic_2]]="NA",0,Table2[[#This Row],[Min_aerobic_1]:[Min_aerobic_2]]))</f>
        <v>3.5576237727384503E-5</v>
      </c>
    </row>
    <row r="3560" spans="1:18" x14ac:dyDescent="0.35">
      <c r="A3560" s="4" t="s">
        <v>10467</v>
      </c>
      <c r="B3560" s="4" t="s">
        <v>10468</v>
      </c>
      <c r="C3560" s="4" t="s">
        <v>10469</v>
      </c>
      <c r="D3560" s="6">
        <v>7.4683345410542897E-6</v>
      </c>
      <c r="E3560" s="6">
        <v>7.1209467467018301E-6</v>
      </c>
      <c r="F3560" s="6">
        <v>8.2988491585316198E-6</v>
      </c>
      <c r="G3560" s="6">
        <v>8.2594380415159696E-6</v>
      </c>
      <c r="H3560" s="6">
        <v>1.31906969915808E-5</v>
      </c>
      <c r="I3560" s="6">
        <v>1.28448666623089E-5</v>
      </c>
      <c r="J3560" s="6">
        <v>1.3288831950422301E-5</v>
      </c>
      <c r="K3560" s="6">
        <v>1.34076884012835E-5</v>
      </c>
      <c r="L3560" s="6">
        <v>1.42093722908728E-5</v>
      </c>
      <c r="M3560" s="6">
        <v>1.38515875000509E-5</v>
      </c>
      <c r="N3560" s="4" t="b">
        <f>_xlfn.XLOOKUP(Table2[[#This Row],[Protein]],Table3[name],Table3[subloc_assigned],"")&lt;&gt;""</f>
        <v>0</v>
      </c>
      <c r="O3560" s="6" t="str" cm="1">
        <f t="array" ref="O3560">IF(Table2[[#This Row],[modeled?]]," "&amp;_xlfn.TEXTJOIN(" ",FALSE,_xlfn._xlws.FILTER(Table3[subloc_assigned],Table3[name]=Table2[[#This Row],[Protein]],""))&amp;" ","")</f>
        <v/>
      </c>
      <c r="P3560" s="6" t="b">
        <f>OR(ISNUMBER(FIND(" m ",Table2[[#This Row],[loc?]])),ISNUMBER(FIND(" mm ",Table2[[#This Row],[loc?]])))</f>
        <v>0</v>
      </c>
      <c r="Q3560" s="6" t="b">
        <f>AND(OR(ISNUMBER(FIND(" m ",Table2[[#This Row],[loc?]])),ISNUMBER(FIND(" mm ",Table2[[#This Row],[loc?]]))),SUBSTITUTE(SUBSTITUTE(Table2[[#This Row],[loc?]]," m ","")," mm ","")="")</f>
        <v>0</v>
      </c>
      <c r="R3560" s="36" cm="1">
        <f t="array" ref="R3560">AVERAGE(IF(Table2[[#This Row],[Min_aerobic_1]:[Min_aerobic_2]]="NA",0,Table2[[#This Row],[Min_aerobic_1]:[Min_aerobic_2]]))</f>
        <v>7.2946406438780603E-6</v>
      </c>
    </row>
    <row r="3561" spans="1:18" x14ac:dyDescent="0.35">
      <c r="A3561" s="4" t="s">
        <v>10470</v>
      </c>
      <c r="B3561" s="4" t="s">
        <v>10471</v>
      </c>
      <c r="C3561" s="4" t="s">
        <v>10472</v>
      </c>
      <c r="D3561" s="6">
        <v>3.4175661865859101E-6</v>
      </c>
      <c r="E3561" s="6">
        <v>3.2721181121094799E-6</v>
      </c>
      <c r="F3561" s="6">
        <v>2.9201086601675002E-6</v>
      </c>
      <c r="G3561" s="6">
        <v>3.1587729861782799E-6</v>
      </c>
      <c r="H3561" s="4" t="s">
        <v>19</v>
      </c>
      <c r="I3561" s="4" t="s">
        <v>19</v>
      </c>
      <c r="J3561" s="4" t="s">
        <v>19</v>
      </c>
      <c r="K3561" s="4" t="s">
        <v>19</v>
      </c>
      <c r="L3561" s="4" t="s">
        <v>19</v>
      </c>
      <c r="M3561" s="4" t="s">
        <v>19</v>
      </c>
      <c r="N3561" s="4" t="b">
        <f>_xlfn.XLOOKUP(Table2[[#This Row],[Protein]],Table3[name],Table3[subloc_assigned],"")&lt;&gt;""</f>
        <v>0</v>
      </c>
      <c r="O3561" s="6" t="str" cm="1">
        <f t="array" ref="O3561">IF(Table2[[#This Row],[modeled?]]," "&amp;_xlfn.TEXTJOIN(" ",FALSE,_xlfn._xlws.FILTER(Table3[subloc_assigned],Table3[name]=Table2[[#This Row],[Protein]],""))&amp;" ","")</f>
        <v/>
      </c>
      <c r="P3561" s="6" t="b">
        <f>OR(ISNUMBER(FIND(" m ",Table2[[#This Row],[loc?]])),ISNUMBER(FIND(" mm ",Table2[[#This Row],[loc?]])))</f>
        <v>0</v>
      </c>
      <c r="Q3561" s="6" t="b">
        <f>AND(OR(ISNUMBER(FIND(" m ",Table2[[#This Row],[loc?]])),ISNUMBER(FIND(" mm ",Table2[[#This Row],[loc?]]))),SUBSTITUTE(SUBSTITUTE(Table2[[#This Row],[loc?]]," m ","")," mm ","")="")</f>
        <v>0</v>
      </c>
      <c r="R3561" s="36" cm="1">
        <f t="array" ref="R3561">AVERAGE(IF(Table2[[#This Row],[Min_aerobic_1]:[Min_aerobic_2]]="NA",0,Table2[[#This Row],[Min_aerobic_1]:[Min_aerobic_2]]))</f>
        <v>3.3448421493476952E-6</v>
      </c>
    </row>
    <row r="3562" spans="1:18" x14ac:dyDescent="0.35">
      <c r="A3562" s="4" t="s">
        <v>10473</v>
      </c>
      <c r="B3562" s="4" t="s">
        <v>10474</v>
      </c>
      <c r="C3562" s="4" t="s">
        <v>10475</v>
      </c>
      <c r="D3562" s="4">
        <v>2.02326074955589E-4</v>
      </c>
      <c r="E3562" s="4">
        <v>1.8756824881674199E-4</v>
      </c>
      <c r="F3562" s="4">
        <v>2.37740721911089E-4</v>
      </c>
      <c r="G3562" s="4">
        <v>2.3585946655311799E-4</v>
      </c>
      <c r="H3562" s="6">
        <v>5.1278743939265103E-5</v>
      </c>
      <c r="I3562" s="6">
        <v>5.9400143204189501E-5</v>
      </c>
      <c r="J3562" s="6">
        <v>6.0963045282081598E-5</v>
      </c>
      <c r="K3562" s="6">
        <v>4.1785437741472702E-5</v>
      </c>
      <c r="L3562" s="6">
        <v>4.4410380253624801E-5</v>
      </c>
      <c r="M3562" s="6">
        <v>4.9957795076838097E-5</v>
      </c>
      <c r="N3562" s="4" t="b">
        <f>_xlfn.XLOOKUP(Table2[[#This Row],[Protein]],Table3[name],Table3[subloc_assigned],"")&lt;&gt;""</f>
        <v>1</v>
      </c>
      <c r="O3562" s="6" t="str" cm="1">
        <f t="array" ref="O3562">IF(Table2[[#This Row],[modeled?]]," "&amp;_xlfn.TEXTJOIN(" ",FALSE,_xlfn._xlws.FILTER(Table3[subloc_assigned],Table3[name]=Table2[[#This Row],[Protein]],""))&amp;" ","")</f>
        <v xml:space="preserve"> m </v>
      </c>
      <c r="P3562" s="6" t="b">
        <f>OR(ISNUMBER(FIND(" m ",Table2[[#This Row],[loc?]])),ISNUMBER(FIND(" mm ",Table2[[#This Row],[loc?]])))</f>
        <v>1</v>
      </c>
      <c r="Q3562" s="6" t="b">
        <f>AND(OR(ISNUMBER(FIND(" m ",Table2[[#This Row],[loc?]])),ISNUMBER(FIND(" mm ",Table2[[#This Row],[loc?]]))),SUBSTITUTE(SUBSTITUTE(Table2[[#This Row],[loc?]]," m ","")," mm ","")="")</f>
        <v>1</v>
      </c>
      <c r="R3562" s="36" cm="1">
        <f t="array" ref="R3562">AVERAGE(IF(Table2[[#This Row],[Min_aerobic_1]:[Min_aerobic_2]]="NA",0,Table2[[#This Row],[Min_aerobic_1]:[Min_aerobic_2]]))</f>
        <v>1.949471618861655E-4</v>
      </c>
    </row>
    <row r="3563" spans="1:18" x14ac:dyDescent="0.35">
      <c r="A3563" s="4" t="s">
        <v>10476</v>
      </c>
      <c r="B3563" s="4" t="s">
        <v>10477</v>
      </c>
      <c r="C3563" s="4" t="s">
        <v>10478</v>
      </c>
      <c r="D3563" s="6">
        <v>1.32627938919604E-5</v>
      </c>
      <c r="E3563" s="6">
        <v>1.3655666551661001E-5</v>
      </c>
      <c r="F3563" s="6">
        <v>1.4602519389954201E-5</v>
      </c>
      <c r="G3563" s="6">
        <v>1.45486406392864E-5</v>
      </c>
      <c r="H3563" s="6">
        <v>1.01261455346223E-5</v>
      </c>
      <c r="I3563" s="6">
        <v>9.6929958973393994E-6</v>
      </c>
      <c r="J3563" s="6">
        <v>1.00640722773546E-5</v>
      </c>
      <c r="K3563" s="6">
        <v>1.01439299561668E-5</v>
      </c>
      <c r="L3563" s="6">
        <v>1.12967479473188E-5</v>
      </c>
      <c r="M3563" s="6">
        <v>1.1015412595989699E-5</v>
      </c>
      <c r="N3563" s="4" t="b">
        <f>_xlfn.XLOOKUP(Table2[[#This Row],[Protein]],Table3[name],Table3[subloc_assigned],"")&lt;&gt;""</f>
        <v>0</v>
      </c>
      <c r="O3563" s="6" t="str" cm="1">
        <f t="array" ref="O3563">IF(Table2[[#This Row],[modeled?]]," "&amp;_xlfn.TEXTJOIN(" ",FALSE,_xlfn._xlws.FILTER(Table3[subloc_assigned],Table3[name]=Table2[[#This Row],[Protein]],""))&amp;" ","")</f>
        <v/>
      </c>
      <c r="P3563" s="6" t="b">
        <f>OR(ISNUMBER(FIND(" m ",Table2[[#This Row],[loc?]])),ISNUMBER(FIND(" mm ",Table2[[#This Row],[loc?]])))</f>
        <v>0</v>
      </c>
      <c r="Q3563" s="6" t="b">
        <f>AND(OR(ISNUMBER(FIND(" m ",Table2[[#This Row],[loc?]])),ISNUMBER(FIND(" mm ",Table2[[#This Row],[loc?]]))),SUBSTITUTE(SUBSTITUTE(Table2[[#This Row],[loc?]]," m ","")," mm ","")="")</f>
        <v>0</v>
      </c>
      <c r="R3563" s="36" cm="1">
        <f t="array" ref="R3563">AVERAGE(IF(Table2[[#This Row],[Min_aerobic_1]:[Min_aerobic_2]]="NA",0,Table2[[#This Row],[Min_aerobic_1]:[Min_aerobic_2]]))</f>
        <v>1.34592302218107E-5</v>
      </c>
    </row>
    <row r="3564" spans="1:18" x14ac:dyDescent="0.35">
      <c r="A3564" s="4" t="s">
        <v>10479</v>
      </c>
      <c r="B3564" s="4" t="s">
        <v>10480</v>
      </c>
      <c r="C3564" s="4" t="s">
        <v>10481</v>
      </c>
      <c r="D3564" s="6">
        <v>1.1495851782388399E-5</v>
      </c>
      <c r="E3564" s="6">
        <v>1.3919726130780301E-5</v>
      </c>
      <c r="F3564" s="6">
        <v>1.2867741925652E-5</v>
      </c>
      <c r="G3564" s="6">
        <v>1.29687119014464E-5</v>
      </c>
      <c r="H3564" s="6">
        <v>7.9341028151252395E-6</v>
      </c>
      <c r="I3564" s="6">
        <v>8.0672067176943003E-6</v>
      </c>
      <c r="J3564" s="6">
        <v>8.0771020675179108E-6</v>
      </c>
      <c r="K3564" s="6">
        <v>8.4445703039644901E-6</v>
      </c>
      <c r="L3564" s="6">
        <v>8.6692873314895605E-6</v>
      </c>
      <c r="M3564" s="6">
        <v>8.6494370464750106E-6</v>
      </c>
      <c r="N3564" s="4" t="b">
        <f>_xlfn.XLOOKUP(Table2[[#This Row],[Protein]],Table3[name],Table3[subloc_assigned],"")&lt;&gt;""</f>
        <v>0</v>
      </c>
      <c r="O3564" s="6" t="str" cm="1">
        <f t="array" ref="O3564">IF(Table2[[#This Row],[modeled?]]," "&amp;_xlfn.TEXTJOIN(" ",FALSE,_xlfn._xlws.FILTER(Table3[subloc_assigned],Table3[name]=Table2[[#This Row],[Protein]],""))&amp;" ","")</f>
        <v/>
      </c>
      <c r="P3564" s="6" t="b">
        <f>OR(ISNUMBER(FIND(" m ",Table2[[#This Row],[loc?]])),ISNUMBER(FIND(" mm ",Table2[[#This Row],[loc?]])))</f>
        <v>0</v>
      </c>
      <c r="Q3564" s="6" t="b">
        <f>AND(OR(ISNUMBER(FIND(" m ",Table2[[#This Row],[loc?]])),ISNUMBER(FIND(" mm ",Table2[[#This Row],[loc?]]))),SUBSTITUTE(SUBSTITUTE(Table2[[#This Row],[loc?]]," m ","")," mm ","")="")</f>
        <v>0</v>
      </c>
      <c r="R3564" s="36" cm="1">
        <f t="array" ref="R3564">AVERAGE(IF(Table2[[#This Row],[Min_aerobic_1]:[Min_aerobic_2]]="NA",0,Table2[[#This Row],[Min_aerobic_1]:[Min_aerobic_2]]))</f>
        <v>1.2707788956584351E-5</v>
      </c>
    </row>
    <row r="3565" spans="1:18" x14ac:dyDescent="0.35">
      <c r="A3565" s="4" t="s">
        <v>10482</v>
      </c>
      <c r="B3565" s="4" t="s">
        <v>10483</v>
      </c>
      <c r="C3565" s="4" t="s">
        <v>10484</v>
      </c>
      <c r="D3565" s="6">
        <v>3.1311660368100899E-5</v>
      </c>
      <c r="E3565" s="6">
        <v>3.1485432514504701E-5</v>
      </c>
      <c r="F3565" s="6">
        <v>3.51882895933891E-5</v>
      </c>
      <c r="G3565" s="6">
        <v>3.6968290024984798E-5</v>
      </c>
      <c r="H3565" s="6">
        <v>3.6990975986410698E-5</v>
      </c>
      <c r="I3565" s="6">
        <v>3.9407416314846201E-5</v>
      </c>
      <c r="J3565" s="6">
        <v>3.8047190572194002E-5</v>
      </c>
      <c r="K3565" s="6">
        <v>3.8130611039972102E-5</v>
      </c>
      <c r="L3565" s="6">
        <v>4.15930612108957E-5</v>
      </c>
      <c r="M3565" s="6">
        <v>4.2513793219483699E-5</v>
      </c>
      <c r="N3565" s="4" t="b">
        <f>_xlfn.XLOOKUP(Table2[[#This Row],[Protein]],Table3[name],Table3[subloc_assigned],"")&lt;&gt;""</f>
        <v>0</v>
      </c>
      <c r="O3565" s="6" t="str" cm="1">
        <f t="array" ref="O3565">IF(Table2[[#This Row],[modeled?]]," "&amp;_xlfn.TEXTJOIN(" ",FALSE,_xlfn._xlws.FILTER(Table3[subloc_assigned],Table3[name]=Table2[[#This Row],[Protein]],""))&amp;" ","")</f>
        <v/>
      </c>
      <c r="P3565" s="6" t="b">
        <f>OR(ISNUMBER(FIND(" m ",Table2[[#This Row],[loc?]])),ISNUMBER(FIND(" mm ",Table2[[#This Row],[loc?]])))</f>
        <v>0</v>
      </c>
      <c r="Q3565" s="6" t="b">
        <f>AND(OR(ISNUMBER(FIND(" m ",Table2[[#This Row],[loc?]])),ISNUMBER(FIND(" mm ",Table2[[#This Row],[loc?]]))),SUBSTITUTE(SUBSTITUTE(Table2[[#This Row],[loc?]]," m ","")," mm ","")="")</f>
        <v>0</v>
      </c>
      <c r="R3565" s="36" cm="1">
        <f t="array" ref="R3565">AVERAGE(IF(Table2[[#This Row],[Min_aerobic_1]:[Min_aerobic_2]]="NA",0,Table2[[#This Row],[Min_aerobic_1]:[Min_aerobic_2]]))</f>
        <v>3.1398546441302797E-5</v>
      </c>
    </row>
    <row r="3566" spans="1:18" x14ac:dyDescent="0.35">
      <c r="A3566" s="4" t="s">
        <v>10485</v>
      </c>
      <c r="B3566" s="4" t="s">
        <v>10486</v>
      </c>
      <c r="C3566" s="4" t="s">
        <v>10487</v>
      </c>
      <c r="D3566" s="4" t="s">
        <v>19</v>
      </c>
      <c r="E3566" s="4" t="s">
        <v>19</v>
      </c>
      <c r="F3566" s="4" t="s">
        <v>19</v>
      </c>
      <c r="G3566" s="4" t="s">
        <v>19</v>
      </c>
      <c r="H3566" s="6">
        <v>6.7484328812229202E-6</v>
      </c>
      <c r="I3566" s="6">
        <v>7.1355645017434703E-6</v>
      </c>
      <c r="J3566" s="6">
        <v>7.9379316567999594E-6</v>
      </c>
      <c r="K3566" s="6">
        <v>7.37626480277652E-6</v>
      </c>
      <c r="L3566" s="6">
        <v>6.5635532944729497E-6</v>
      </c>
      <c r="M3566" s="6">
        <v>7.0350879025835898E-6</v>
      </c>
      <c r="N3566" s="4" t="b">
        <f>_xlfn.XLOOKUP(Table2[[#This Row],[Protein]],Table3[name],Table3[subloc_assigned],"")&lt;&gt;""</f>
        <v>1</v>
      </c>
      <c r="O3566" s="6" t="str" cm="1">
        <f t="array" ref="O3566">IF(Table2[[#This Row],[modeled?]]," "&amp;_xlfn.TEXTJOIN(" ",FALSE,_xlfn._xlws.FILTER(Table3[subloc_assigned],Table3[name]=Table2[[#This Row],[Protein]],""))&amp;" ","")</f>
        <v xml:space="preserve"> en </v>
      </c>
      <c r="P3566" s="6" t="b">
        <f>OR(ISNUMBER(FIND(" m ",Table2[[#This Row],[loc?]])),ISNUMBER(FIND(" mm ",Table2[[#This Row],[loc?]])))</f>
        <v>0</v>
      </c>
      <c r="Q3566" s="6" t="b">
        <f>AND(OR(ISNUMBER(FIND(" m ",Table2[[#This Row],[loc?]])),ISNUMBER(FIND(" mm ",Table2[[#This Row],[loc?]]))),SUBSTITUTE(SUBSTITUTE(Table2[[#This Row],[loc?]]," m ","")," mm ","")="")</f>
        <v>0</v>
      </c>
      <c r="R3566" s="36" cm="1">
        <f t="array" ref="R3566">AVERAGE(IF(Table2[[#This Row],[Min_aerobic_1]:[Min_aerobic_2]]="NA",0,Table2[[#This Row],[Min_aerobic_1]:[Min_aerobic_2]]))</f>
        <v>0</v>
      </c>
    </row>
    <row r="3567" spans="1:18" x14ac:dyDescent="0.35">
      <c r="A3567" s="4" t="s">
        <v>10488</v>
      </c>
      <c r="B3567" s="4" t="s">
        <v>10489</v>
      </c>
      <c r="C3567" s="4" t="s">
        <v>10490</v>
      </c>
      <c r="D3567" s="6">
        <v>1.22095805174532E-6</v>
      </c>
      <c r="E3567" s="6">
        <v>1.1642871457944001E-6</v>
      </c>
      <c r="F3567" s="6">
        <v>1.4632909448401599E-6</v>
      </c>
      <c r="G3567" s="6">
        <v>1.5218966784079999E-6</v>
      </c>
      <c r="H3567" s="6">
        <v>1.6266946343801601E-6</v>
      </c>
      <c r="I3567" s="6">
        <v>1.6565017108001399E-6</v>
      </c>
      <c r="J3567" s="6">
        <v>1.69104697329316E-6</v>
      </c>
      <c r="K3567" s="6">
        <v>1.80892598528012E-6</v>
      </c>
      <c r="L3567" s="6">
        <v>1.9978568972240701E-6</v>
      </c>
      <c r="M3567" s="6">
        <v>2.0156477855226302E-6</v>
      </c>
      <c r="N3567" s="4" t="b">
        <f>_xlfn.XLOOKUP(Table2[[#This Row],[Protein]],Table3[name],Table3[subloc_assigned],"")&lt;&gt;""</f>
        <v>0</v>
      </c>
      <c r="O3567" s="6" t="str" cm="1">
        <f t="array" ref="O3567">IF(Table2[[#This Row],[modeled?]]," "&amp;_xlfn.TEXTJOIN(" ",FALSE,_xlfn._xlws.FILTER(Table3[subloc_assigned],Table3[name]=Table2[[#This Row],[Protein]],""))&amp;" ","")</f>
        <v/>
      </c>
      <c r="P3567" s="6" t="b">
        <f>OR(ISNUMBER(FIND(" m ",Table2[[#This Row],[loc?]])),ISNUMBER(FIND(" mm ",Table2[[#This Row],[loc?]])))</f>
        <v>0</v>
      </c>
      <c r="Q3567" s="6" t="b">
        <f>AND(OR(ISNUMBER(FIND(" m ",Table2[[#This Row],[loc?]])),ISNUMBER(FIND(" mm ",Table2[[#This Row],[loc?]]))),SUBSTITUTE(SUBSTITUTE(Table2[[#This Row],[loc?]]," m ","")," mm ","")="")</f>
        <v>0</v>
      </c>
      <c r="R3567" s="36" cm="1">
        <f t="array" ref="R3567">AVERAGE(IF(Table2[[#This Row],[Min_aerobic_1]:[Min_aerobic_2]]="NA",0,Table2[[#This Row],[Min_aerobic_1]:[Min_aerobic_2]]))</f>
        <v>1.19262259876986E-6</v>
      </c>
    </row>
    <row r="3568" spans="1:18" x14ac:dyDescent="0.35">
      <c r="A3568" s="4" t="s">
        <v>10491</v>
      </c>
      <c r="B3568" s="4" t="s">
        <v>10492</v>
      </c>
      <c r="C3568" s="4" t="s">
        <v>10493</v>
      </c>
      <c r="D3568" s="6">
        <v>4.12699292683013E-6</v>
      </c>
      <c r="E3568" s="6">
        <v>3.9672275842581401E-6</v>
      </c>
      <c r="F3568" s="6">
        <v>5.9768878950309101E-6</v>
      </c>
      <c r="G3568" s="6">
        <v>6.0690842287734698E-6</v>
      </c>
      <c r="H3568" s="6">
        <v>1.92314879060595E-5</v>
      </c>
      <c r="I3568" s="6">
        <v>1.9320180450823E-5</v>
      </c>
      <c r="J3568" s="6">
        <v>1.9481751100247501E-5</v>
      </c>
      <c r="K3568" s="6">
        <v>2.16586423699218E-5</v>
      </c>
      <c r="L3568" s="6">
        <v>2.3626468222871201E-5</v>
      </c>
      <c r="M3568" s="6">
        <v>2.30199958650761E-5</v>
      </c>
      <c r="N3568" s="4" t="b">
        <f>_xlfn.XLOOKUP(Table2[[#This Row],[Protein]],Table3[name],Table3[subloc_assigned],"")&lt;&gt;""</f>
        <v>0</v>
      </c>
      <c r="O3568" s="6" t="str" cm="1">
        <f t="array" ref="O3568">IF(Table2[[#This Row],[modeled?]]," "&amp;_xlfn.TEXTJOIN(" ",FALSE,_xlfn._xlws.FILTER(Table3[subloc_assigned],Table3[name]=Table2[[#This Row],[Protein]],""))&amp;" ","")</f>
        <v/>
      </c>
      <c r="P3568" s="6" t="b">
        <f>OR(ISNUMBER(FIND(" m ",Table2[[#This Row],[loc?]])),ISNUMBER(FIND(" mm ",Table2[[#This Row],[loc?]])))</f>
        <v>0</v>
      </c>
      <c r="Q3568" s="6" t="b">
        <f>AND(OR(ISNUMBER(FIND(" m ",Table2[[#This Row],[loc?]])),ISNUMBER(FIND(" mm ",Table2[[#This Row],[loc?]]))),SUBSTITUTE(SUBSTITUTE(Table2[[#This Row],[loc?]]," m ","")," mm ","")="")</f>
        <v>0</v>
      </c>
      <c r="R3568" s="36" cm="1">
        <f t="array" ref="R3568">AVERAGE(IF(Table2[[#This Row],[Min_aerobic_1]:[Min_aerobic_2]]="NA",0,Table2[[#This Row],[Min_aerobic_1]:[Min_aerobic_2]]))</f>
        <v>4.047110255544135E-6</v>
      </c>
    </row>
    <row r="3569" spans="1:18" x14ac:dyDescent="0.35">
      <c r="A3569" s="4" t="s">
        <v>10494</v>
      </c>
      <c r="B3569" s="4" t="s">
        <v>10495</v>
      </c>
      <c r="C3569" s="4" t="s">
        <v>10496</v>
      </c>
      <c r="D3569" s="6">
        <v>8.3142464354903397E-6</v>
      </c>
      <c r="E3569" s="6">
        <v>8.0753816481805994E-6</v>
      </c>
      <c r="F3569" s="6">
        <v>7.8340024359192708E-6</v>
      </c>
      <c r="G3569" s="6">
        <v>7.9609105488064897E-6</v>
      </c>
      <c r="H3569" s="4" t="s">
        <v>19</v>
      </c>
      <c r="I3569" s="4" t="s">
        <v>19</v>
      </c>
      <c r="J3569" s="4" t="s">
        <v>19</v>
      </c>
      <c r="K3569" s="4" t="s">
        <v>19</v>
      </c>
      <c r="L3569" s="4" t="s">
        <v>19</v>
      </c>
      <c r="M3569" s="4" t="s">
        <v>19</v>
      </c>
      <c r="N3569" s="4" t="b">
        <f>_xlfn.XLOOKUP(Table2[[#This Row],[Protein]],Table3[name],Table3[subloc_assigned],"")&lt;&gt;""</f>
        <v>0</v>
      </c>
      <c r="O3569" s="6" t="str" cm="1">
        <f t="array" ref="O3569">IF(Table2[[#This Row],[modeled?]]," "&amp;_xlfn.TEXTJOIN(" ",FALSE,_xlfn._xlws.FILTER(Table3[subloc_assigned],Table3[name]=Table2[[#This Row],[Protein]],""))&amp;" ","")</f>
        <v/>
      </c>
      <c r="P3569" s="6" t="b">
        <f>OR(ISNUMBER(FIND(" m ",Table2[[#This Row],[loc?]])),ISNUMBER(FIND(" mm ",Table2[[#This Row],[loc?]])))</f>
        <v>0</v>
      </c>
      <c r="Q3569" s="6" t="b">
        <f>AND(OR(ISNUMBER(FIND(" m ",Table2[[#This Row],[loc?]])),ISNUMBER(FIND(" mm ",Table2[[#This Row],[loc?]]))),SUBSTITUTE(SUBSTITUTE(Table2[[#This Row],[loc?]]," m ","")," mm ","")="")</f>
        <v>0</v>
      </c>
      <c r="R3569" s="36" cm="1">
        <f t="array" ref="R3569">AVERAGE(IF(Table2[[#This Row],[Min_aerobic_1]:[Min_aerobic_2]]="NA",0,Table2[[#This Row],[Min_aerobic_1]:[Min_aerobic_2]]))</f>
        <v>8.1948140418354687E-6</v>
      </c>
    </row>
    <row r="3570" spans="1:18" x14ac:dyDescent="0.35">
      <c r="A3570" s="4" t="s">
        <v>10497</v>
      </c>
      <c r="B3570" s="4" t="s">
        <v>10498</v>
      </c>
      <c r="C3570" s="4" t="s">
        <v>10499</v>
      </c>
      <c r="D3570" s="6">
        <v>3.0452489119616201E-5</v>
      </c>
      <c r="E3570" s="6">
        <v>3.4150344991659999E-5</v>
      </c>
      <c r="F3570" s="6">
        <v>3.54123492819174E-5</v>
      </c>
      <c r="G3570" s="6">
        <v>3.50042048006799E-5</v>
      </c>
      <c r="H3570" s="6">
        <v>3.8366212225673502E-5</v>
      </c>
      <c r="I3570" s="6">
        <v>3.48213196037481E-5</v>
      </c>
      <c r="J3570" s="6">
        <v>3.7205892160207202E-5</v>
      </c>
      <c r="K3570" s="6">
        <v>4.72849113241201E-5</v>
      </c>
      <c r="L3570" s="6">
        <v>3.6199369483147701E-5</v>
      </c>
      <c r="M3570" s="6">
        <v>3.6575423058161597E-5</v>
      </c>
      <c r="N3570" s="4" t="b">
        <f>_xlfn.XLOOKUP(Table2[[#This Row],[Protein]],Table3[name],Table3[subloc_assigned],"")&lt;&gt;""</f>
        <v>0</v>
      </c>
      <c r="O3570" s="6" t="str" cm="1">
        <f t="array" ref="O3570">IF(Table2[[#This Row],[modeled?]]," "&amp;_xlfn.TEXTJOIN(" ",FALSE,_xlfn._xlws.FILTER(Table3[subloc_assigned],Table3[name]=Table2[[#This Row],[Protein]],""))&amp;" ","")</f>
        <v/>
      </c>
      <c r="P3570" s="6" t="b">
        <f>OR(ISNUMBER(FIND(" m ",Table2[[#This Row],[loc?]])),ISNUMBER(FIND(" mm ",Table2[[#This Row],[loc?]])))</f>
        <v>0</v>
      </c>
      <c r="Q3570" s="6" t="b">
        <f>AND(OR(ISNUMBER(FIND(" m ",Table2[[#This Row],[loc?]])),ISNUMBER(FIND(" mm ",Table2[[#This Row],[loc?]]))),SUBSTITUTE(SUBSTITUTE(Table2[[#This Row],[loc?]]," m ","")," mm ","")="")</f>
        <v>0</v>
      </c>
      <c r="R3570" s="36" cm="1">
        <f t="array" ref="R3570">AVERAGE(IF(Table2[[#This Row],[Min_aerobic_1]:[Min_aerobic_2]]="NA",0,Table2[[#This Row],[Min_aerobic_1]:[Min_aerobic_2]]))</f>
        <v>3.23014170556381E-5</v>
      </c>
    </row>
    <row r="3571" spans="1:18" x14ac:dyDescent="0.35">
      <c r="A3571" s="4" t="s">
        <v>10500</v>
      </c>
      <c r="B3571" s="4" t="s">
        <v>10501</v>
      </c>
      <c r="C3571" s="4" t="s">
        <v>10502</v>
      </c>
      <c r="D3571" s="4">
        <v>2.92215025686833E-4</v>
      </c>
      <c r="E3571" s="4">
        <v>2.7463110931762402E-4</v>
      </c>
      <c r="F3571" s="4">
        <v>2.99149245507779E-4</v>
      </c>
      <c r="G3571" s="4">
        <v>2.8199265122793302E-4</v>
      </c>
      <c r="H3571" s="4">
        <v>3.6756983139249499E-4</v>
      </c>
      <c r="I3571" s="4">
        <v>3.8879101839923199E-4</v>
      </c>
      <c r="J3571" s="4">
        <v>3.7697053699780198E-4</v>
      </c>
      <c r="K3571" s="4">
        <v>3.9818440122145802E-4</v>
      </c>
      <c r="L3571" s="4">
        <v>4.2928475871753101E-4</v>
      </c>
      <c r="M3571" s="4">
        <v>3.9539909925958601E-4</v>
      </c>
      <c r="N3571" s="4" t="b">
        <f>_xlfn.XLOOKUP(Table2[[#This Row],[Protein]],Table3[name],Table3[subloc_assigned],"")&lt;&gt;""</f>
        <v>1</v>
      </c>
      <c r="O3571" s="6" t="str" cm="1">
        <f t="array" ref="O3571">IF(Table2[[#This Row],[modeled?]]," "&amp;_xlfn.TEXTJOIN(" ",FALSE,_xlfn._xlws.FILTER(Table3[subloc_assigned],Table3[name]=Table2[[#This Row],[Protein]],""))&amp;" ","")</f>
        <v xml:space="preserve"> c </v>
      </c>
      <c r="P3571" s="6" t="b">
        <f>OR(ISNUMBER(FIND(" m ",Table2[[#This Row],[loc?]])),ISNUMBER(FIND(" mm ",Table2[[#This Row],[loc?]])))</f>
        <v>0</v>
      </c>
      <c r="Q3571" s="6" t="b">
        <f>AND(OR(ISNUMBER(FIND(" m ",Table2[[#This Row],[loc?]])),ISNUMBER(FIND(" mm ",Table2[[#This Row],[loc?]]))),SUBSTITUTE(SUBSTITUTE(Table2[[#This Row],[loc?]]," m ","")," mm ","")="")</f>
        <v>0</v>
      </c>
      <c r="R3571" s="36" cm="1">
        <f t="array" ref="R3571">AVERAGE(IF(Table2[[#This Row],[Min_aerobic_1]:[Min_aerobic_2]]="NA",0,Table2[[#This Row],[Min_aerobic_1]:[Min_aerobic_2]]))</f>
        <v>2.8342306750222851E-4</v>
      </c>
    </row>
    <row r="3572" spans="1:18" x14ac:dyDescent="0.35">
      <c r="A3572" s="4" t="s">
        <v>10503</v>
      </c>
      <c r="B3572" s="4" t="s">
        <v>10504</v>
      </c>
      <c r="C3572" s="4" t="s">
        <v>10505</v>
      </c>
      <c r="D3572" s="4">
        <v>2.69986687969802E-4</v>
      </c>
      <c r="E3572" s="4">
        <v>2.5264519983766298E-4</v>
      </c>
      <c r="F3572" s="4">
        <v>2.9585102862511999E-4</v>
      </c>
      <c r="G3572" s="4">
        <v>3.0658847623850599E-4</v>
      </c>
      <c r="H3572" s="4">
        <v>2.9349064883249401E-4</v>
      </c>
      <c r="I3572" s="4">
        <v>3.0275735632505102E-4</v>
      </c>
      <c r="J3572" s="4">
        <v>3.0911100674850702E-4</v>
      </c>
      <c r="K3572" s="4">
        <v>3.1505209002126498E-4</v>
      </c>
      <c r="L3572" s="4">
        <v>3.14799450103235E-4</v>
      </c>
      <c r="M3572" s="4">
        <v>3.2440587269843001E-4</v>
      </c>
      <c r="N3572" s="4" t="b">
        <f>_xlfn.XLOOKUP(Table2[[#This Row],[Protein]],Table3[name],Table3[subloc_assigned],"")&lt;&gt;""</f>
        <v>0</v>
      </c>
      <c r="O3572" s="6" t="str" cm="1">
        <f t="array" ref="O3572">IF(Table2[[#This Row],[modeled?]]," "&amp;_xlfn.TEXTJOIN(" ",FALSE,_xlfn._xlws.FILTER(Table3[subloc_assigned],Table3[name]=Table2[[#This Row],[Protein]],""))&amp;" ","")</f>
        <v/>
      </c>
      <c r="P3572" s="6" t="b">
        <f>OR(ISNUMBER(FIND(" m ",Table2[[#This Row],[loc?]])),ISNUMBER(FIND(" mm ",Table2[[#This Row],[loc?]])))</f>
        <v>0</v>
      </c>
      <c r="Q3572" s="6" t="b">
        <f>AND(OR(ISNUMBER(FIND(" m ",Table2[[#This Row],[loc?]])),ISNUMBER(FIND(" mm ",Table2[[#This Row],[loc?]]))),SUBSTITUTE(SUBSTITUTE(Table2[[#This Row],[loc?]]," m ","")," mm ","")="")</f>
        <v>0</v>
      </c>
      <c r="R3572" s="36" cm="1">
        <f t="array" ref="R3572">AVERAGE(IF(Table2[[#This Row],[Min_aerobic_1]:[Min_aerobic_2]]="NA",0,Table2[[#This Row],[Min_aerobic_1]:[Min_aerobic_2]]))</f>
        <v>2.6131594390373249E-4</v>
      </c>
    </row>
    <row r="3573" spans="1:18" x14ac:dyDescent="0.35">
      <c r="A3573" s="4" t="s">
        <v>10506</v>
      </c>
      <c r="B3573" s="4" t="s">
        <v>10507</v>
      </c>
      <c r="C3573" s="4" t="s">
        <v>10508</v>
      </c>
      <c r="D3573" s="6">
        <v>1.9054743411155499E-6</v>
      </c>
      <c r="E3573" s="6">
        <v>1.86432473860641E-6</v>
      </c>
      <c r="F3573" s="6">
        <v>2.1554667777430999E-6</v>
      </c>
      <c r="G3573" s="6">
        <v>2.1630835350205501E-6</v>
      </c>
      <c r="H3573" s="6">
        <v>1.0193647538293E-6</v>
      </c>
      <c r="I3573" s="6">
        <v>9.9362848276452102E-7</v>
      </c>
      <c r="J3573" s="6">
        <v>1.0842453498639399E-6</v>
      </c>
      <c r="K3573" s="6">
        <v>1.06459347985563E-6</v>
      </c>
      <c r="L3573" s="6">
        <v>1.1558046692338001E-6</v>
      </c>
      <c r="M3573" s="6">
        <v>1.13529206493112E-6</v>
      </c>
      <c r="N3573" s="4" t="b">
        <f>_xlfn.XLOOKUP(Table2[[#This Row],[Protein]],Table3[name],Table3[subloc_assigned],"")&lt;&gt;""</f>
        <v>0</v>
      </c>
      <c r="O3573" s="6" t="str" cm="1">
        <f t="array" ref="O3573">IF(Table2[[#This Row],[modeled?]]," "&amp;_xlfn.TEXTJOIN(" ",FALSE,_xlfn._xlws.FILTER(Table3[subloc_assigned],Table3[name]=Table2[[#This Row],[Protein]],""))&amp;" ","")</f>
        <v/>
      </c>
      <c r="P3573" s="6" t="b">
        <f>OR(ISNUMBER(FIND(" m ",Table2[[#This Row],[loc?]])),ISNUMBER(FIND(" mm ",Table2[[#This Row],[loc?]])))</f>
        <v>0</v>
      </c>
      <c r="Q3573" s="6" t="b">
        <f>AND(OR(ISNUMBER(FIND(" m ",Table2[[#This Row],[loc?]])),ISNUMBER(FIND(" mm ",Table2[[#This Row],[loc?]]))),SUBSTITUTE(SUBSTITUTE(Table2[[#This Row],[loc?]]," m ","")," mm ","")="")</f>
        <v>0</v>
      </c>
      <c r="R3573" s="36" cm="1">
        <f t="array" ref="R3573">AVERAGE(IF(Table2[[#This Row],[Min_aerobic_1]:[Min_aerobic_2]]="NA",0,Table2[[#This Row],[Min_aerobic_1]:[Min_aerobic_2]]))</f>
        <v>1.8848995398609798E-6</v>
      </c>
    </row>
    <row r="3574" spans="1:18" x14ac:dyDescent="0.35">
      <c r="A3574" s="4" t="s">
        <v>10509</v>
      </c>
      <c r="B3574" s="4" t="s">
        <v>10510</v>
      </c>
      <c r="C3574" s="4" t="s">
        <v>10511</v>
      </c>
      <c r="D3574" s="6">
        <v>4.38121665554627E-5</v>
      </c>
      <c r="E3574" s="6">
        <v>4.1979498910994101E-5</v>
      </c>
      <c r="F3574" s="6">
        <v>4.7915334745198199E-5</v>
      </c>
      <c r="G3574" s="6">
        <v>4.9002077239710798E-5</v>
      </c>
      <c r="H3574" s="6">
        <v>3.8849544528765503E-5</v>
      </c>
      <c r="I3574" s="6">
        <v>3.8937648057362599E-5</v>
      </c>
      <c r="J3574" s="6">
        <v>3.9951639255015903E-5</v>
      </c>
      <c r="K3574" s="6">
        <v>3.9783937333181601E-5</v>
      </c>
      <c r="L3574" s="6">
        <v>4.3009220717337901E-5</v>
      </c>
      <c r="M3574" s="6">
        <v>4.3656161327830798E-5</v>
      </c>
      <c r="N3574" s="4" t="b">
        <f>_xlfn.XLOOKUP(Table2[[#This Row],[Protein]],Table3[name],Table3[subloc_assigned],"")&lt;&gt;""</f>
        <v>0</v>
      </c>
      <c r="O3574" s="6" t="str" cm="1">
        <f t="array" ref="O3574">IF(Table2[[#This Row],[modeled?]]," "&amp;_xlfn.TEXTJOIN(" ",FALSE,_xlfn._xlws.FILTER(Table3[subloc_assigned],Table3[name]=Table2[[#This Row],[Protein]],""))&amp;" ","")</f>
        <v/>
      </c>
      <c r="P3574" s="6" t="b">
        <f>OR(ISNUMBER(FIND(" m ",Table2[[#This Row],[loc?]])),ISNUMBER(FIND(" mm ",Table2[[#This Row],[loc?]])))</f>
        <v>0</v>
      </c>
      <c r="Q3574" s="6" t="b">
        <f>AND(OR(ISNUMBER(FIND(" m ",Table2[[#This Row],[loc?]])),ISNUMBER(FIND(" mm ",Table2[[#This Row],[loc?]]))),SUBSTITUTE(SUBSTITUTE(Table2[[#This Row],[loc?]]," m ","")," mm ","")="")</f>
        <v>0</v>
      </c>
      <c r="R3574" s="36" cm="1">
        <f t="array" ref="R3574">AVERAGE(IF(Table2[[#This Row],[Min_aerobic_1]:[Min_aerobic_2]]="NA",0,Table2[[#This Row],[Min_aerobic_1]:[Min_aerobic_2]]))</f>
        <v>4.2895832733228404E-5</v>
      </c>
    </row>
    <row r="3575" spans="1:18" x14ac:dyDescent="0.35">
      <c r="A3575" s="4" t="s">
        <v>10512</v>
      </c>
      <c r="B3575" s="4" t="s">
        <v>10513</v>
      </c>
      <c r="C3575" s="4" t="s">
        <v>10514</v>
      </c>
      <c r="D3575" s="6">
        <v>8.9366202042860901E-5</v>
      </c>
      <c r="E3575" s="6">
        <v>7.6259022059517695E-5</v>
      </c>
      <c r="F3575" s="4">
        <v>1.1134330298883399E-4</v>
      </c>
      <c r="G3575" s="4">
        <v>1.11292648274353E-4</v>
      </c>
      <c r="H3575" s="6">
        <v>6.6490742071576098E-5</v>
      </c>
      <c r="I3575" s="6">
        <v>7.2378204102918205E-5</v>
      </c>
      <c r="J3575" s="6">
        <v>7.3384886747820803E-5</v>
      </c>
      <c r="K3575" s="6">
        <v>8.3354318698561196E-5</v>
      </c>
      <c r="L3575" s="4">
        <v>1.0477165713113501E-4</v>
      </c>
      <c r="M3575" s="6">
        <v>9.5737853690644104E-5</v>
      </c>
      <c r="N3575" s="4" t="b">
        <f>_xlfn.XLOOKUP(Table2[[#This Row],[Protein]],Table3[name],Table3[subloc_assigned],"")&lt;&gt;""</f>
        <v>1</v>
      </c>
      <c r="O3575" s="6" t="str" cm="1">
        <f t="array" ref="O3575">IF(Table2[[#This Row],[modeled?]]," "&amp;_xlfn.TEXTJOIN(" ",FALSE,_xlfn._xlws.FILTER(Table3[subloc_assigned],Table3[name]=Table2[[#This Row],[Protein]],""))&amp;" ","")</f>
        <v xml:space="preserve"> rm </v>
      </c>
      <c r="P3575" s="6" t="b">
        <f>OR(ISNUMBER(FIND(" m ",Table2[[#This Row],[loc?]])),ISNUMBER(FIND(" mm ",Table2[[#This Row],[loc?]])))</f>
        <v>0</v>
      </c>
      <c r="Q3575" s="6" t="b">
        <f>AND(OR(ISNUMBER(FIND(" m ",Table2[[#This Row],[loc?]])),ISNUMBER(FIND(" mm ",Table2[[#This Row],[loc?]]))),SUBSTITUTE(SUBSTITUTE(Table2[[#This Row],[loc?]]," m ","")," mm ","")="")</f>
        <v>0</v>
      </c>
      <c r="R3575" s="36" cm="1">
        <f t="array" ref="R3575">AVERAGE(IF(Table2[[#This Row],[Min_aerobic_1]:[Min_aerobic_2]]="NA",0,Table2[[#This Row],[Min_aerobic_1]:[Min_aerobic_2]]))</f>
        <v>8.2812612051189305E-5</v>
      </c>
    </row>
    <row r="3576" spans="1:18" x14ac:dyDescent="0.35">
      <c r="A3576" s="4" t="s">
        <v>10515</v>
      </c>
      <c r="B3576" s="4" t="s">
        <v>10516</v>
      </c>
      <c r="C3576" s="4" t="s">
        <v>10517</v>
      </c>
      <c r="D3576" s="4">
        <v>1.3345896063784199E-4</v>
      </c>
      <c r="E3576" s="4">
        <v>1.3624717867326901E-4</v>
      </c>
      <c r="F3576" s="4">
        <v>1.3165069669163299E-4</v>
      </c>
      <c r="G3576" s="4">
        <v>1.30273867405925E-4</v>
      </c>
      <c r="H3576" s="4">
        <v>1.1016603953140001E-4</v>
      </c>
      <c r="I3576" s="6">
        <v>9.1539210910929799E-5</v>
      </c>
      <c r="J3576" s="6">
        <v>9.8932460283415705E-5</v>
      </c>
      <c r="K3576" s="4">
        <v>1.3147066062108601E-4</v>
      </c>
      <c r="L3576" s="4">
        <v>1.21864217431639E-4</v>
      </c>
      <c r="M3576" s="4">
        <v>1.1648211103210099E-4</v>
      </c>
      <c r="N3576" s="4" t="b">
        <f>_xlfn.XLOOKUP(Table2[[#This Row],[Protein]],Table3[name],Table3[subloc_assigned],"")&lt;&gt;""</f>
        <v>0</v>
      </c>
      <c r="O3576" s="6" t="str" cm="1">
        <f t="array" ref="O3576">IF(Table2[[#This Row],[modeled?]]," "&amp;_xlfn.TEXTJOIN(" ",FALSE,_xlfn._xlws.FILTER(Table3[subloc_assigned],Table3[name]=Table2[[#This Row],[Protein]],""))&amp;" ","")</f>
        <v/>
      </c>
      <c r="P3576" s="6" t="b">
        <f>OR(ISNUMBER(FIND(" m ",Table2[[#This Row],[loc?]])),ISNUMBER(FIND(" mm ",Table2[[#This Row],[loc?]])))</f>
        <v>0</v>
      </c>
      <c r="Q3576" s="6" t="b">
        <f>AND(OR(ISNUMBER(FIND(" m ",Table2[[#This Row],[loc?]])),ISNUMBER(FIND(" mm ",Table2[[#This Row],[loc?]]))),SUBSTITUTE(SUBSTITUTE(Table2[[#This Row],[loc?]]," m ","")," mm ","")="")</f>
        <v>0</v>
      </c>
      <c r="R3576" s="36" cm="1">
        <f t="array" ref="R3576">AVERAGE(IF(Table2[[#This Row],[Min_aerobic_1]:[Min_aerobic_2]]="NA",0,Table2[[#This Row],[Min_aerobic_1]:[Min_aerobic_2]]))</f>
        <v>1.3485306965555551E-4</v>
      </c>
    </row>
    <row r="3577" spans="1:18" x14ac:dyDescent="0.35">
      <c r="A3577" s="4" t="s">
        <v>10518</v>
      </c>
      <c r="B3577" s="4" t="s">
        <v>10519</v>
      </c>
      <c r="C3577" s="4" t="s">
        <v>10520</v>
      </c>
      <c r="D3577" s="6">
        <v>3.04563533148865E-6</v>
      </c>
      <c r="E3577" s="6">
        <v>3.0860148997448102E-6</v>
      </c>
      <c r="F3577" s="6">
        <v>6.6228364512446296E-6</v>
      </c>
      <c r="G3577" s="6">
        <v>3.5779651276775202E-6</v>
      </c>
      <c r="H3577" s="6">
        <v>2.9836952240427802E-6</v>
      </c>
      <c r="I3577" s="6">
        <v>2.5412172752180199E-6</v>
      </c>
      <c r="J3577" s="6">
        <v>3.0255637241484798E-6</v>
      </c>
      <c r="K3577" s="6">
        <v>2.6967598315957799E-6</v>
      </c>
      <c r="L3577" s="6">
        <v>2.8955267997359399E-6</v>
      </c>
      <c r="M3577" s="6">
        <v>2.9501344792213502E-6</v>
      </c>
      <c r="N3577" s="4" t="b">
        <f>_xlfn.XLOOKUP(Table2[[#This Row],[Protein]],Table3[name],Table3[subloc_assigned],"")&lt;&gt;""</f>
        <v>0</v>
      </c>
      <c r="O3577" s="6" t="str" cm="1">
        <f t="array" ref="O3577">IF(Table2[[#This Row],[modeled?]]," "&amp;_xlfn.TEXTJOIN(" ",FALSE,_xlfn._xlws.FILTER(Table3[subloc_assigned],Table3[name]=Table2[[#This Row],[Protein]],""))&amp;" ","")</f>
        <v/>
      </c>
      <c r="P3577" s="6" t="b">
        <f>OR(ISNUMBER(FIND(" m ",Table2[[#This Row],[loc?]])),ISNUMBER(FIND(" mm ",Table2[[#This Row],[loc?]])))</f>
        <v>0</v>
      </c>
      <c r="Q3577" s="6" t="b">
        <f>AND(OR(ISNUMBER(FIND(" m ",Table2[[#This Row],[loc?]])),ISNUMBER(FIND(" mm ",Table2[[#This Row],[loc?]]))),SUBSTITUTE(SUBSTITUTE(Table2[[#This Row],[loc?]]," m ","")," mm ","")="")</f>
        <v>0</v>
      </c>
      <c r="R3577" s="36" cm="1">
        <f t="array" ref="R3577">AVERAGE(IF(Table2[[#This Row],[Min_aerobic_1]:[Min_aerobic_2]]="NA",0,Table2[[#This Row],[Min_aerobic_1]:[Min_aerobic_2]]))</f>
        <v>3.0658251156167299E-6</v>
      </c>
    </row>
    <row r="3578" spans="1:18" x14ac:dyDescent="0.35">
      <c r="A3578" s="4" t="s">
        <v>10521</v>
      </c>
      <c r="B3578" s="4" t="s">
        <v>10522</v>
      </c>
      <c r="C3578" s="4" t="s">
        <v>10523</v>
      </c>
      <c r="D3578" s="6">
        <v>2.4178241715393699E-6</v>
      </c>
      <c r="E3578" s="6">
        <v>1.9872008016267799E-6</v>
      </c>
      <c r="F3578" s="6">
        <v>2.4225786085719198E-6</v>
      </c>
      <c r="G3578" s="6">
        <v>2.2567000997941399E-6</v>
      </c>
      <c r="H3578" s="6">
        <v>5.4806514753315399E-6</v>
      </c>
      <c r="I3578" s="6">
        <v>5.4620773462966796E-6</v>
      </c>
      <c r="J3578" s="6">
        <v>5.4903571031710904E-6</v>
      </c>
      <c r="K3578" s="6">
        <v>5.7644872286694799E-6</v>
      </c>
      <c r="L3578" s="6">
        <v>6.2981193539403498E-6</v>
      </c>
      <c r="M3578" s="6">
        <v>5.8614960476066402E-6</v>
      </c>
      <c r="N3578" s="4" t="b">
        <f>_xlfn.XLOOKUP(Table2[[#This Row],[Protein]],Table3[name],Table3[subloc_assigned],"")&lt;&gt;""</f>
        <v>1</v>
      </c>
      <c r="O3578" s="6" t="str" cm="1">
        <f t="array" ref="O3578">IF(Table2[[#This Row],[modeled?]]," "&amp;_xlfn.TEXTJOIN(" ",FALSE,_xlfn._xlws.FILTER(Table3[subloc_assigned],Table3[name]=Table2[[#This Row],[Protein]],""))&amp;" ","")</f>
        <v xml:space="preserve"> c </v>
      </c>
      <c r="P3578" s="6" t="b">
        <f>OR(ISNUMBER(FIND(" m ",Table2[[#This Row],[loc?]])),ISNUMBER(FIND(" mm ",Table2[[#This Row],[loc?]])))</f>
        <v>0</v>
      </c>
      <c r="Q3578" s="6" t="b">
        <f>AND(OR(ISNUMBER(FIND(" m ",Table2[[#This Row],[loc?]])),ISNUMBER(FIND(" mm ",Table2[[#This Row],[loc?]]))),SUBSTITUTE(SUBSTITUTE(Table2[[#This Row],[loc?]]," m ","")," mm ","")="")</f>
        <v>0</v>
      </c>
      <c r="R3578" s="36" cm="1">
        <f t="array" ref="R3578">AVERAGE(IF(Table2[[#This Row],[Min_aerobic_1]:[Min_aerobic_2]]="NA",0,Table2[[#This Row],[Min_aerobic_1]:[Min_aerobic_2]]))</f>
        <v>2.2025124865830749E-6</v>
      </c>
    </row>
    <row r="3579" spans="1:18" x14ac:dyDescent="0.35">
      <c r="A3579" s="4" t="s">
        <v>10524</v>
      </c>
      <c r="B3579" s="4" t="s">
        <v>10525</v>
      </c>
      <c r="C3579" s="4" t="s">
        <v>10526</v>
      </c>
      <c r="D3579" s="4" t="s">
        <v>19</v>
      </c>
      <c r="E3579" s="4" t="s">
        <v>19</v>
      </c>
      <c r="F3579" s="4" t="s">
        <v>19</v>
      </c>
      <c r="G3579" s="4" t="s">
        <v>19</v>
      </c>
      <c r="H3579" s="6">
        <v>1.1813944692783E-5</v>
      </c>
      <c r="I3579" s="6">
        <v>1.10350667738789E-5</v>
      </c>
      <c r="J3579" s="6">
        <v>1.11102634053475E-5</v>
      </c>
      <c r="K3579" s="6">
        <v>1.14383138612257E-5</v>
      </c>
      <c r="L3579" s="6">
        <v>1.20888622669553E-5</v>
      </c>
      <c r="M3579" s="6">
        <v>1.1876044888407999E-5</v>
      </c>
      <c r="N3579" s="4" t="b">
        <f>_xlfn.XLOOKUP(Table2[[#This Row],[Protein]],Table3[name],Table3[subloc_assigned],"")&lt;&gt;""</f>
        <v>0</v>
      </c>
      <c r="O3579" s="6" t="str" cm="1">
        <f t="array" ref="O3579">IF(Table2[[#This Row],[modeled?]]," "&amp;_xlfn.TEXTJOIN(" ",FALSE,_xlfn._xlws.FILTER(Table3[subloc_assigned],Table3[name]=Table2[[#This Row],[Protein]],""))&amp;" ","")</f>
        <v/>
      </c>
      <c r="P3579" s="6" t="b">
        <f>OR(ISNUMBER(FIND(" m ",Table2[[#This Row],[loc?]])),ISNUMBER(FIND(" mm ",Table2[[#This Row],[loc?]])))</f>
        <v>0</v>
      </c>
      <c r="Q3579" s="6" t="b">
        <f>AND(OR(ISNUMBER(FIND(" m ",Table2[[#This Row],[loc?]])),ISNUMBER(FIND(" mm ",Table2[[#This Row],[loc?]]))),SUBSTITUTE(SUBSTITUTE(Table2[[#This Row],[loc?]]," m ","")," mm ","")="")</f>
        <v>0</v>
      </c>
      <c r="R3579" s="36" cm="1">
        <f t="array" ref="R3579">AVERAGE(IF(Table2[[#This Row],[Min_aerobic_1]:[Min_aerobic_2]]="NA",0,Table2[[#This Row],[Min_aerobic_1]:[Min_aerobic_2]]))</f>
        <v>0</v>
      </c>
    </row>
    <row r="3580" spans="1:18" x14ac:dyDescent="0.35">
      <c r="A3580" s="4" t="s">
        <v>10527</v>
      </c>
      <c r="B3580" s="4" t="s">
        <v>10528</v>
      </c>
      <c r="C3580" s="4" t="s">
        <v>10529</v>
      </c>
      <c r="D3580" s="4">
        <v>1.19934896286393E-4</v>
      </c>
      <c r="E3580" s="4">
        <v>1.5068227481424099E-4</v>
      </c>
      <c r="F3580" s="4">
        <v>1.3205183739257E-4</v>
      </c>
      <c r="G3580" s="4">
        <v>1.4443505909360701E-4</v>
      </c>
      <c r="H3580" s="4">
        <v>1.7886843131408199E-4</v>
      </c>
      <c r="I3580" s="4">
        <v>1.79231089917949E-4</v>
      </c>
      <c r="J3580" s="4">
        <v>1.76077824492838E-4</v>
      </c>
      <c r="K3580" s="4">
        <v>1.5918550732436199E-4</v>
      </c>
      <c r="L3580" s="4">
        <v>1.7453434182890099E-4</v>
      </c>
      <c r="M3580" s="4">
        <v>1.8015458944395599E-4</v>
      </c>
      <c r="N3580" s="4" t="b">
        <f>_xlfn.XLOOKUP(Table2[[#This Row],[Protein]],Table3[name],Table3[subloc_assigned],"")&lt;&gt;""</f>
        <v>1</v>
      </c>
      <c r="O3580" s="6" t="str" cm="1">
        <f t="array" ref="O3580">IF(Table2[[#This Row],[modeled?]]," "&amp;_xlfn.TEXTJOIN(" ",FALSE,_xlfn._xlws.FILTER(Table3[subloc_assigned],Table3[name]=Table2[[#This Row],[Protein]],""))&amp;" ","")</f>
        <v xml:space="preserve"> c </v>
      </c>
      <c r="P3580" s="6" t="b">
        <f>OR(ISNUMBER(FIND(" m ",Table2[[#This Row],[loc?]])),ISNUMBER(FIND(" mm ",Table2[[#This Row],[loc?]])))</f>
        <v>0</v>
      </c>
      <c r="Q3580" s="6" t="b">
        <f>AND(OR(ISNUMBER(FIND(" m ",Table2[[#This Row],[loc?]])),ISNUMBER(FIND(" mm ",Table2[[#This Row],[loc?]]))),SUBSTITUTE(SUBSTITUTE(Table2[[#This Row],[loc?]]," m ","")," mm ","")="")</f>
        <v>0</v>
      </c>
      <c r="R3580" s="36" cm="1">
        <f t="array" ref="R3580">AVERAGE(IF(Table2[[#This Row],[Min_aerobic_1]:[Min_aerobic_2]]="NA",0,Table2[[#This Row],[Min_aerobic_1]:[Min_aerobic_2]]))</f>
        <v>1.35308585550317E-4</v>
      </c>
    </row>
    <row r="3581" spans="1:18" x14ac:dyDescent="0.35">
      <c r="A3581" s="4" t="s">
        <v>10530</v>
      </c>
      <c r="B3581" s="4" t="s">
        <v>10531</v>
      </c>
      <c r="C3581" s="4" t="s">
        <v>10532</v>
      </c>
      <c r="D3581" s="4">
        <v>1.7077776975241499E-3</v>
      </c>
      <c r="E3581" s="4">
        <v>1.43700196981391E-3</v>
      </c>
      <c r="F3581" s="4">
        <v>1.90260444331232E-3</v>
      </c>
      <c r="G3581" s="4">
        <v>1.90430273174027E-3</v>
      </c>
      <c r="H3581" s="4">
        <v>9.3844260230836903E-4</v>
      </c>
      <c r="I3581" s="4">
        <v>9.8383272536534897E-4</v>
      </c>
      <c r="J3581" s="4">
        <v>9.4691588468888801E-4</v>
      </c>
      <c r="K3581" s="4">
        <v>1.1007203402276301E-3</v>
      </c>
      <c r="L3581" s="4">
        <v>1.20371397559819E-3</v>
      </c>
      <c r="M3581" s="4">
        <v>1.176381885217E-3</v>
      </c>
      <c r="N3581" s="4" t="b">
        <f>_xlfn.XLOOKUP(Table2[[#This Row],[Protein]],Table3[name],Table3[subloc_assigned],"")&lt;&gt;""</f>
        <v>0</v>
      </c>
      <c r="O3581" s="6" t="str" cm="1">
        <f t="array" ref="O3581">IF(Table2[[#This Row],[modeled?]]," "&amp;_xlfn.TEXTJOIN(" ",FALSE,_xlfn._xlws.FILTER(Table3[subloc_assigned],Table3[name]=Table2[[#This Row],[Protein]],""))&amp;" ","")</f>
        <v/>
      </c>
      <c r="P3581" s="6" t="b">
        <f>OR(ISNUMBER(FIND(" m ",Table2[[#This Row],[loc?]])),ISNUMBER(FIND(" mm ",Table2[[#This Row],[loc?]])))</f>
        <v>0</v>
      </c>
      <c r="Q3581" s="6" t="b">
        <f>AND(OR(ISNUMBER(FIND(" m ",Table2[[#This Row],[loc?]])),ISNUMBER(FIND(" mm ",Table2[[#This Row],[loc?]]))),SUBSTITUTE(SUBSTITUTE(Table2[[#This Row],[loc?]]," m ","")," mm ","")="")</f>
        <v>0</v>
      </c>
      <c r="R3581" s="36" cm="1">
        <f t="array" ref="R3581">AVERAGE(IF(Table2[[#This Row],[Min_aerobic_1]:[Min_aerobic_2]]="NA",0,Table2[[#This Row],[Min_aerobic_1]:[Min_aerobic_2]]))</f>
        <v>1.5723898336690301E-3</v>
      </c>
    </row>
    <row r="3582" spans="1:18" x14ac:dyDescent="0.35">
      <c r="A3582" s="4" t="s">
        <v>10533</v>
      </c>
      <c r="B3582" s="4" t="s">
        <v>10534</v>
      </c>
      <c r="C3582" s="4" t="s">
        <v>10535</v>
      </c>
      <c r="D3582" s="6">
        <v>7.1058703282542598E-6</v>
      </c>
      <c r="E3582" s="6">
        <v>6.4108235991422298E-6</v>
      </c>
      <c r="F3582" s="6">
        <v>7.54775617238098E-6</v>
      </c>
      <c r="G3582" s="6">
        <v>7.6621813054769002E-6</v>
      </c>
      <c r="H3582" s="4" t="s">
        <v>19</v>
      </c>
      <c r="I3582" s="4" t="s">
        <v>19</v>
      </c>
      <c r="J3582" s="4" t="s">
        <v>19</v>
      </c>
      <c r="K3582" s="4" t="s">
        <v>19</v>
      </c>
      <c r="L3582" s="4" t="s">
        <v>19</v>
      </c>
      <c r="M3582" s="4" t="s">
        <v>19</v>
      </c>
      <c r="N3582" s="4" t="b">
        <f>_xlfn.XLOOKUP(Table2[[#This Row],[Protein]],Table3[name],Table3[subloc_assigned],"")&lt;&gt;""</f>
        <v>0</v>
      </c>
      <c r="O3582" s="6" t="str" cm="1">
        <f t="array" ref="O3582">IF(Table2[[#This Row],[modeled?]]," "&amp;_xlfn.TEXTJOIN(" ",FALSE,_xlfn._xlws.FILTER(Table3[subloc_assigned],Table3[name]=Table2[[#This Row],[Protein]],""))&amp;" ","")</f>
        <v/>
      </c>
      <c r="P3582" s="6" t="b">
        <f>OR(ISNUMBER(FIND(" m ",Table2[[#This Row],[loc?]])),ISNUMBER(FIND(" mm ",Table2[[#This Row],[loc?]])))</f>
        <v>0</v>
      </c>
      <c r="Q3582" s="6" t="b">
        <f>AND(OR(ISNUMBER(FIND(" m ",Table2[[#This Row],[loc?]])),ISNUMBER(FIND(" mm ",Table2[[#This Row],[loc?]]))),SUBSTITUTE(SUBSTITUTE(Table2[[#This Row],[loc?]]," m ","")," mm ","")="")</f>
        <v>0</v>
      </c>
      <c r="R3582" s="36" cm="1">
        <f t="array" ref="R3582">AVERAGE(IF(Table2[[#This Row],[Min_aerobic_1]:[Min_aerobic_2]]="NA",0,Table2[[#This Row],[Min_aerobic_1]:[Min_aerobic_2]]))</f>
        <v>6.7583469636982444E-6</v>
      </c>
    </row>
    <row r="3583" spans="1:18" x14ac:dyDescent="0.35">
      <c r="A3583" s="4" t="s">
        <v>10536</v>
      </c>
      <c r="B3583" s="4" t="s">
        <v>10537</v>
      </c>
      <c r="C3583" s="4" t="s">
        <v>10538</v>
      </c>
      <c r="D3583" s="4">
        <v>2.25660701433088E-4</v>
      </c>
      <c r="E3583" s="4">
        <v>1.70445958890918E-4</v>
      </c>
      <c r="F3583" s="4">
        <v>1.54078556172879E-4</v>
      </c>
      <c r="G3583" s="4">
        <v>1.4866158644599199E-4</v>
      </c>
      <c r="H3583" s="4">
        <v>1.14156377477742E-4</v>
      </c>
      <c r="I3583" s="4">
        <v>1.16296470217597E-4</v>
      </c>
      <c r="J3583" s="4">
        <v>1.15834658594922E-4</v>
      </c>
      <c r="K3583" s="6">
        <v>5.8410480745002399E-5</v>
      </c>
      <c r="L3583" s="6">
        <v>6.4002284746748805E-5</v>
      </c>
      <c r="M3583" s="6">
        <v>6.67943081170562E-5</v>
      </c>
      <c r="N3583" s="4" t="b">
        <f>_xlfn.XLOOKUP(Table2[[#This Row],[Protein]],Table3[name],Table3[subloc_assigned],"")&lt;&gt;""</f>
        <v>0</v>
      </c>
      <c r="O3583" s="6" t="str" cm="1">
        <f t="array" ref="O3583">IF(Table2[[#This Row],[modeled?]]," "&amp;_xlfn.TEXTJOIN(" ",FALSE,_xlfn._xlws.FILTER(Table3[subloc_assigned],Table3[name]=Table2[[#This Row],[Protein]],""))&amp;" ","")</f>
        <v/>
      </c>
      <c r="P3583" s="6" t="b">
        <f>OR(ISNUMBER(FIND(" m ",Table2[[#This Row],[loc?]])),ISNUMBER(FIND(" mm ",Table2[[#This Row],[loc?]])))</f>
        <v>0</v>
      </c>
      <c r="Q3583" s="6" t="b">
        <f>AND(OR(ISNUMBER(FIND(" m ",Table2[[#This Row],[loc?]])),ISNUMBER(FIND(" mm ",Table2[[#This Row],[loc?]]))),SUBSTITUTE(SUBSTITUTE(Table2[[#This Row],[loc?]]," m ","")," mm ","")="")</f>
        <v>0</v>
      </c>
      <c r="R3583" s="36" cm="1">
        <f t="array" ref="R3583">AVERAGE(IF(Table2[[#This Row],[Min_aerobic_1]:[Min_aerobic_2]]="NA",0,Table2[[#This Row],[Min_aerobic_1]:[Min_aerobic_2]]))</f>
        <v>1.98053330162003E-4</v>
      </c>
    </row>
    <row r="3584" spans="1:18" x14ac:dyDescent="0.35">
      <c r="A3584" s="4" t="s">
        <v>10539</v>
      </c>
      <c r="B3584" s="4" t="s">
        <v>10540</v>
      </c>
      <c r="C3584" s="4" t="s">
        <v>10541</v>
      </c>
      <c r="D3584" s="6">
        <v>1.13888289230241E-6</v>
      </c>
      <c r="E3584" s="6">
        <v>1.3473690008832099E-6</v>
      </c>
      <c r="F3584" s="6">
        <v>1.33251721745971E-6</v>
      </c>
      <c r="G3584" s="6">
        <v>1.32879710623753E-6</v>
      </c>
      <c r="H3584" s="6">
        <v>1.0282289099218E-6</v>
      </c>
      <c r="I3584" s="6">
        <v>1.07300102677138E-6</v>
      </c>
      <c r="J3584" s="6">
        <v>1.1377382354883899E-6</v>
      </c>
      <c r="K3584" s="6">
        <v>1.2864017154248701E-6</v>
      </c>
      <c r="L3584" s="6">
        <v>1.37736651747247E-6</v>
      </c>
      <c r="M3584" s="6">
        <v>1.3354291490220799E-6</v>
      </c>
      <c r="N3584" s="4" t="b">
        <f>_xlfn.XLOOKUP(Table2[[#This Row],[Protein]],Table3[name],Table3[subloc_assigned],"")&lt;&gt;""</f>
        <v>0</v>
      </c>
      <c r="O3584" s="6" t="str" cm="1">
        <f t="array" ref="O3584">IF(Table2[[#This Row],[modeled?]]," "&amp;_xlfn.TEXTJOIN(" ",FALSE,_xlfn._xlws.FILTER(Table3[subloc_assigned],Table3[name]=Table2[[#This Row],[Protein]],""))&amp;" ","")</f>
        <v/>
      </c>
      <c r="P3584" s="6" t="b">
        <f>OR(ISNUMBER(FIND(" m ",Table2[[#This Row],[loc?]])),ISNUMBER(FIND(" mm ",Table2[[#This Row],[loc?]])))</f>
        <v>0</v>
      </c>
      <c r="Q3584" s="6" t="b">
        <f>AND(OR(ISNUMBER(FIND(" m ",Table2[[#This Row],[loc?]])),ISNUMBER(FIND(" mm ",Table2[[#This Row],[loc?]]))),SUBSTITUTE(SUBSTITUTE(Table2[[#This Row],[loc?]]," m ","")," mm ","")="")</f>
        <v>0</v>
      </c>
      <c r="R3584" s="36" cm="1">
        <f t="array" ref="R3584">AVERAGE(IF(Table2[[#This Row],[Min_aerobic_1]:[Min_aerobic_2]]="NA",0,Table2[[#This Row],[Min_aerobic_1]:[Min_aerobic_2]]))</f>
        <v>1.2431259465928099E-6</v>
      </c>
    </row>
    <row r="3585" spans="1:18" x14ac:dyDescent="0.35">
      <c r="A3585" s="4" t="s">
        <v>10542</v>
      </c>
      <c r="B3585" s="4" t="s">
        <v>10543</v>
      </c>
      <c r="C3585" s="4" t="s">
        <v>10544</v>
      </c>
      <c r="D3585" s="6">
        <v>6.1778474259120505E-5</v>
      </c>
      <c r="E3585" s="6">
        <v>7.5239276330754207E-5</v>
      </c>
      <c r="F3585" s="6">
        <v>7.8251514468384798E-5</v>
      </c>
      <c r="G3585" s="6">
        <v>8.0485565511427196E-5</v>
      </c>
      <c r="H3585" s="6">
        <v>8.9074658726632805E-5</v>
      </c>
      <c r="I3585" s="6">
        <v>9.1687546243436095E-5</v>
      </c>
      <c r="J3585" s="6">
        <v>9.1784297969926999E-5</v>
      </c>
      <c r="K3585" s="4">
        <v>1.1286806897489201E-4</v>
      </c>
      <c r="L3585" s="4">
        <v>1.15059255259254E-4</v>
      </c>
      <c r="M3585" s="4">
        <v>1.14497992796352E-4</v>
      </c>
      <c r="N3585" s="4" t="b">
        <f>_xlfn.XLOOKUP(Table2[[#This Row],[Protein]],Table3[name],Table3[subloc_assigned],"")&lt;&gt;""</f>
        <v>0</v>
      </c>
      <c r="O3585" s="6" t="str" cm="1">
        <f t="array" ref="O3585">IF(Table2[[#This Row],[modeled?]]," "&amp;_xlfn.TEXTJOIN(" ",FALSE,_xlfn._xlws.FILTER(Table3[subloc_assigned],Table3[name]=Table2[[#This Row],[Protein]],""))&amp;" ","")</f>
        <v/>
      </c>
      <c r="P3585" s="6" t="b">
        <f>OR(ISNUMBER(FIND(" m ",Table2[[#This Row],[loc?]])),ISNUMBER(FIND(" mm ",Table2[[#This Row],[loc?]])))</f>
        <v>0</v>
      </c>
      <c r="Q3585" s="6" t="b">
        <f>AND(OR(ISNUMBER(FIND(" m ",Table2[[#This Row],[loc?]])),ISNUMBER(FIND(" mm ",Table2[[#This Row],[loc?]]))),SUBSTITUTE(SUBSTITUTE(Table2[[#This Row],[loc?]]," m ","")," mm ","")="")</f>
        <v>0</v>
      </c>
      <c r="R3585" s="36" cm="1">
        <f t="array" ref="R3585">AVERAGE(IF(Table2[[#This Row],[Min_aerobic_1]:[Min_aerobic_2]]="NA",0,Table2[[#This Row],[Min_aerobic_1]:[Min_aerobic_2]]))</f>
        <v>6.8508875294937362E-5</v>
      </c>
    </row>
    <row r="3586" spans="1:18" x14ac:dyDescent="0.35">
      <c r="A3586" s="4" t="s">
        <v>10545</v>
      </c>
      <c r="B3586" s="4" t="s">
        <v>10546</v>
      </c>
      <c r="C3586" s="4" t="s">
        <v>10547</v>
      </c>
      <c r="D3586" s="6">
        <v>2.85196164727415E-5</v>
      </c>
      <c r="E3586" s="6">
        <v>2.6112034576016898E-5</v>
      </c>
      <c r="F3586" s="6">
        <v>2.7518167675859599E-5</v>
      </c>
      <c r="G3586" s="6">
        <v>2.63080718803004E-5</v>
      </c>
      <c r="H3586" s="6">
        <v>1.6394953994951002E-5</v>
      </c>
      <c r="I3586" s="6">
        <v>1.7581006216159E-5</v>
      </c>
      <c r="J3586" s="6">
        <v>1.7865792456924699E-5</v>
      </c>
      <c r="K3586" s="6">
        <v>1.61862487214398E-5</v>
      </c>
      <c r="L3586" s="6">
        <v>1.7706687489644999E-5</v>
      </c>
      <c r="M3586" s="6">
        <v>1.7720473802906099E-5</v>
      </c>
      <c r="N3586" s="4" t="b">
        <f>_xlfn.XLOOKUP(Table2[[#This Row],[Protein]],Table3[name],Table3[subloc_assigned],"")&lt;&gt;""</f>
        <v>0</v>
      </c>
      <c r="O3586" s="6" t="str" cm="1">
        <f t="array" ref="O3586">IF(Table2[[#This Row],[modeled?]]," "&amp;_xlfn.TEXTJOIN(" ",FALSE,_xlfn._xlws.FILTER(Table3[subloc_assigned],Table3[name]=Table2[[#This Row],[Protein]],""))&amp;" ","")</f>
        <v/>
      </c>
      <c r="P3586" s="6" t="b">
        <f>OR(ISNUMBER(FIND(" m ",Table2[[#This Row],[loc?]])),ISNUMBER(FIND(" mm ",Table2[[#This Row],[loc?]])))</f>
        <v>0</v>
      </c>
      <c r="Q3586" s="6" t="b">
        <f>AND(OR(ISNUMBER(FIND(" m ",Table2[[#This Row],[loc?]])),ISNUMBER(FIND(" mm ",Table2[[#This Row],[loc?]]))),SUBSTITUTE(SUBSTITUTE(Table2[[#This Row],[loc?]]," m ","")," mm ","")="")</f>
        <v>0</v>
      </c>
      <c r="R3586" s="36" cm="1">
        <f t="array" ref="R3586">AVERAGE(IF(Table2[[#This Row],[Min_aerobic_1]:[Min_aerobic_2]]="NA",0,Table2[[#This Row],[Min_aerobic_1]:[Min_aerobic_2]]))</f>
        <v>2.7315825524379201E-5</v>
      </c>
    </row>
    <row r="3587" spans="1:18" x14ac:dyDescent="0.35">
      <c r="A3587" s="4" t="s">
        <v>10548</v>
      </c>
      <c r="B3587" s="4" t="s">
        <v>10549</v>
      </c>
      <c r="C3587" s="4" t="s">
        <v>10550</v>
      </c>
      <c r="D3587" s="6">
        <v>4.36681255735095E-5</v>
      </c>
      <c r="E3587" s="6">
        <v>5.2189045489504E-5</v>
      </c>
      <c r="F3587" s="6">
        <v>5.1283024864570001E-5</v>
      </c>
      <c r="G3587" s="6">
        <v>5.2436768231553002E-5</v>
      </c>
      <c r="H3587" s="6">
        <v>3.1280640512620399E-5</v>
      </c>
      <c r="I3587" s="6">
        <v>2.88841732477629E-5</v>
      </c>
      <c r="J3587" s="6">
        <v>3.05992823484511E-5</v>
      </c>
      <c r="K3587" s="6">
        <v>2.97082728043088E-5</v>
      </c>
      <c r="L3587" s="6">
        <v>3.1917857017567399E-5</v>
      </c>
      <c r="M3587" s="6">
        <v>3.2807755330327398E-5</v>
      </c>
      <c r="N3587" s="4" t="b">
        <f>_xlfn.XLOOKUP(Table2[[#This Row],[Protein]],Table3[name],Table3[subloc_assigned],"")&lt;&gt;""</f>
        <v>0</v>
      </c>
      <c r="O3587" s="6" t="str" cm="1">
        <f t="array" ref="O3587">IF(Table2[[#This Row],[modeled?]]," "&amp;_xlfn.TEXTJOIN(" ",FALSE,_xlfn._xlws.FILTER(Table3[subloc_assigned],Table3[name]=Table2[[#This Row],[Protein]],""))&amp;" ","")</f>
        <v/>
      </c>
      <c r="P3587" s="6" t="b">
        <f>OR(ISNUMBER(FIND(" m ",Table2[[#This Row],[loc?]])),ISNUMBER(FIND(" mm ",Table2[[#This Row],[loc?]])))</f>
        <v>0</v>
      </c>
      <c r="Q3587" s="6" t="b">
        <f>AND(OR(ISNUMBER(FIND(" m ",Table2[[#This Row],[loc?]])),ISNUMBER(FIND(" mm ",Table2[[#This Row],[loc?]]))),SUBSTITUTE(SUBSTITUTE(Table2[[#This Row],[loc?]]," m ","")," mm ","")="")</f>
        <v>0</v>
      </c>
      <c r="R3587" s="36" cm="1">
        <f t="array" ref="R3587">AVERAGE(IF(Table2[[#This Row],[Min_aerobic_1]:[Min_aerobic_2]]="NA",0,Table2[[#This Row],[Min_aerobic_1]:[Min_aerobic_2]]))</f>
        <v>4.792858553150675E-5</v>
      </c>
    </row>
    <row r="3588" spans="1:18" x14ac:dyDescent="0.35">
      <c r="A3588" s="4" t="s">
        <v>10551</v>
      </c>
      <c r="B3588" s="4" t="s">
        <v>10552</v>
      </c>
      <c r="C3588" s="4" t="s">
        <v>10553</v>
      </c>
      <c r="D3588" s="4">
        <v>1.78697926816679E-4</v>
      </c>
      <c r="E3588" s="4">
        <v>1.51198359088491E-4</v>
      </c>
      <c r="F3588" s="4">
        <v>1.6010126649829999E-4</v>
      </c>
      <c r="G3588" s="4">
        <v>1.4969843822555201E-4</v>
      </c>
      <c r="H3588" s="6">
        <v>6.7335907760252293E-5</v>
      </c>
      <c r="I3588" s="6">
        <v>7.2905576640345005E-5</v>
      </c>
      <c r="J3588" s="6">
        <v>7.3296808987116606E-5</v>
      </c>
      <c r="K3588" s="6">
        <v>7.4095032621474194E-5</v>
      </c>
      <c r="L3588" s="6">
        <v>7.63849211558396E-5</v>
      </c>
      <c r="M3588" s="6">
        <v>7.9019974094587594E-5</v>
      </c>
      <c r="N3588" s="4" t="b">
        <f>_xlfn.XLOOKUP(Table2[[#This Row],[Protein]],Table3[name],Table3[subloc_assigned],"")&lt;&gt;""</f>
        <v>1</v>
      </c>
      <c r="O3588" s="6" t="str" cm="1">
        <f t="array" ref="O3588">IF(Table2[[#This Row],[modeled?]]," "&amp;_xlfn.TEXTJOIN(" ",FALSE,_xlfn._xlws.FILTER(Table3[subloc_assigned],Table3[name]=Table2[[#This Row],[Protein]],""))&amp;" ","")</f>
        <v xml:space="preserve"> m </v>
      </c>
      <c r="P3588" s="6" t="b">
        <f>OR(ISNUMBER(FIND(" m ",Table2[[#This Row],[loc?]])),ISNUMBER(FIND(" mm ",Table2[[#This Row],[loc?]])))</f>
        <v>1</v>
      </c>
      <c r="Q3588" s="6" t="b">
        <f>AND(OR(ISNUMBER(FIND(" m ",Table2[[#This Row],[loc?]])),ISNUMBER(FIND(" mm ",Table2[[#This Row],[loc?]]))),SUBSTITUTE(SUBSTITUTE(Table2[[#This Row],[loc?]]," m ","")," mm ","")="")</f>
        <v>1</v>
      </c>
      <c r="R3588" s="36" cm="1">
        <f t="array" ref="R3588">AVERAGE(IF(Table2[[#This Row],[Min_aerobic_1]:[Min_aerobic_2]]="NA",0,Table2[[#This Row],[Min_aerobic_1]:[Min_aerobic_2]]))</f>
        <v>1.6494814295258498E-4</v>
      </c>
    </row>
    <row r="3589" spans="1:18" x14ac:dyDescent="0.35">
      <c r="A3589" s="4" t="s">
        <v>10554</v>
      </c>
      <c r="B3589" s="4" t="s">
        <v>10555</v>
      </c>
      <c r="C3589" s="4" t="s">
        <v>10556</v>
      </c>
      <c r="D3589" s="6">
        <v>9.9075547845150504E-6</v>
      </c>
      <c r="E3589" s="6">
        <v>1.1030547445064799E-5</v>
      </c>
      <c r="F3589" s="6">
        <v>1.32919153579383E-5</v>
      </c>
      <c r="G3589" s="6">
        <v>1.30990347862725E-5</v>
      </c>
      <c r="H3589" s="6">
        <v>7.8708979324896994E-6</v>
      </c>
      <c r="I3589" s="6">
        <v>8.0360977051477501E-6</v>
      </c>
      <c r="J3589" s="6">
        <v>8.0205982920775705E-6</v>
      </c>
      <c r="K3589" s="6">
        <v>1.1232615887907401E-5</v>
      </c>
      <c r="L3589" s="6">
        <v>1.15346031417694E-5</v>
      </c>
      <c r="M3589" s="6">
        <v>1.14285920862856E-5</v>
      </c>
      <c r="N3589" s="4" t="b">
        <f>_xlfn.XLOOKUP(Table2[[#This Row],[Protein]],Table3[name],Table3[subloc_assigned],"")&lt;&gt;""</f>
        <v>0</v>
      </c>
      <c r="O3589" s="6" t="str" cm="1">
        <f t="array" ref="O3589">IF(Table2[[#This Row],[modeled?]]," "&amp;_xlfn.TEXTJOIN(" ",FALSE,_xlfn._xlws.FILTER(Table3[subloc_assigned],Table3[name]=Table2[[#This Row],[Protein]],""))&amp;" ","")</f>
        <v/>
      </c>
      <c r="P3589" s="6" t="b">
        <f>OR(ISNUMBER(FIND(" m ",Table2[[#This Row],[loc?]])),ISNUMBER(FIND(" mm ",Table2[[#This Row],[loc?]])))</f>
        <v>0</v>
      </c>
      <c r="Q3589" s="6" t="b">
        <f>AND(OR(ISNUMBER(FIND(" m ",Table2[[#This Row],[loc?]])),ISNUMBER(FIND(" mm ",Table2[[#This Row],[loc?]]))),SUBSTITUTE(SUBSTITUTE(Table2[[#This Row],[loc?]]," m ","")," mm ","")="")</f>
        <v>0</v>
      </c>
      <c r="R3589" s="36" cm="1">
        <f t="array" ref="R3589">AVERAGE(IF(Table2[[#This Row],[Min_aerobic_1]:[Min_aerobic_2]]="NA",0,Table2[[#This Row],[Min_aerobic_1]:[Min_aerobic_2]]))</f>
        <v>1.0469051114789926E-5</v>
      </c>
    </row>
    <row r="3590" spans="1:18" x14ac:dyDescent="0.35">
      <c r="A3590" s="4" t="s">
        <v>10557</v>
      </c>
      <c r="B3590" s="4" t="s">
        <v>10558</v>
      </c>
      <c r="C3590" s="4" t="s">
        <v>10558</v>
      </c>
      <c r="D3590" s="6">
        <v>4.3308514207137102E-5</v>
      </c>
      <c r="E3590" s="6">
        <v>4.6607122788550997E-5</v>
      </c>
      <c r="F3590" s="6">
        <v>4.6395730513199599E-5</v>
      </c>
      <c r="G3590" s="6">
        <v>4.77966447207986E-5</v>
      </c>
      <c r="H3590" s="6">
        <v>2.8115921151602299E-5</v>
      </c>
      <c r="I3590" s="6">
        <v>2.8623495315253101E-5</v>
      </c>
      <c r="J3590" s="6">
        <v>3.0999086934843201E-5</v>
      </c>
      <c r="K3590" s="6">
        <v>2.91540219833767E-5</v>
      </c>
      <c r="L3590" s="6">
        <v>3.1842796633708799E-5</v>
      </c>
      <c r="M3590" s="6">
        <v>3.16450488495289E-5</v>
      </c>
      <c r="N3590" s="4" t="b">
        <f>_xlfn.XLOOKUP(Table2[[#This Row],[Protein]],Table3[name],Table3[subloc_assigned],"")&lt;&gt;""</f>
        <v>0</v>
      </c>
      <c r="O3590" s="6" t="str" cm="1">
        <f t="array" ref="O3590">IF(Table2[[#This Row],[modeled?]]," "&amp;_xlfn.TEXTJOIN(" ",FALSE,_xlfn._xlws.FILTER(Table3[subloc_assigned],Table3[name]=Table2[[#This Row],[Protein]],""))&amp;" ","")</f>
        <v/>
      </c>
      <c r="P3590" s="6" t="b">
        <f>OR(ISNUMBER(FIND(" m ",Table2[[#This Row],[loc?]])),ISNUMBER(FIND(" mm ",Table2[[#This Row],[loc?]])))</f>
        <v>0</v>
      </c>
      <c r="Q3590" s="6" t="b">
        <f>AND(OR(ISNUMBER(FIND(" m ",Table2[[#This Row],[loc?]])),ISNUMBER(FIND(" mm ",Table2[[#This Row],[loc?]]))),SUBSTITUTE(SUBSTITUTE(Table2[[#This Row],[loc?]]," m ","")," mm ","")="")</f>
        <v>0</v>
      </c>
      <c r="R3590" s="36" cm="1">
        <f t="array" ref="R3590">AVERAGE(IF(Table2[[#This Row],[Min_aerobic_1]:[Min_aerobic_2]]="NA",0,Table2[[#This Row],[Min_aerobic_1]:[Min_aerobic_2]]))</f>
        <v>4.4957818497844049E-5</v>
      </c>
    </row>
    <row r="3591" spans="1:18" x14ac:dyDescent="0.35">
      <c r="A3591" s="4" t="s">
        <v>10559</v>
      </c>
      <c r="B3591" s="4" t="s">
        <v>10560</v>
      </c>
      <c r="C3591" s="4" t="s">
        <v>10561</v>
      </c>
      <c r="D3591" s="6">
        <v>1.17424947638948E-5</v>
      </c>
      <c r="E3591" s="6">
        <v>1.20730665484706E-5</v>
      </c>
      <c r="F3591" s="6">
        <v>1.03771384415624E-5</v>
      </c>
      <c r="G3591" s="6">
        <v>1.0904943257259101E-5</v>
      </c>
      <c r="H3591" s="6">
        <v>1.45351287962626E-5</v>
      </c>
      <c r="I3591" s="6">
        <v>1.4637337775889401E-5</v>
      </c>
      <c r="J3591" s="6">
        <v>1.46694639724834E-5</v>
      </c>
      <c r="K3591" s="6">
        <v>1.3491460845273801E-5</v>
      </c>
      <c r="L3591" s="6">
        <v>1.4221075177963199E-5</v>
      </c>
      <c r="M3591" s="6">
        <v>1.3916679476906899E-5</v>
      </c>
      <c r="N3591" s="4" t="b">
        <f>_xlfn.XLOOKUP(Table2[[#This Row],[Protein]],Table3[name],Table3[subloc_assigned],"")&lt;&gt;""</f>
        <v>1</v>
      </c>
      <c r="O3591" s="6" t="str" cm="1">
        <f t="array" ref="O3591">IF(Table2[[#This Row],[modeled?]]," "&amp;_xlfn.TEXTJOIN(" ",FALSE,_xlfn._xlws.FILTER(Table3[subloc_assigned],Table3[name]=Table2[[#This Row],[Protein]],""))&amp;" ","")</f>
        <v xml:space="preserve"> m </v>
      </c>
      <c r="P3591" s="6" t="b">
        <f>OR(ISNUMBER(FIND(" m ",Table2[[#This Row],[loc?]])),ISNUMBER(FIND(" mm ",Table2[[#This Row],[loc?]])))</f>
        <v>1</v>
      </c>
      <c r="Q3591" s="6" t="b">
        <f>AND(OR(ISNUMBER(FIND(" m ",Table2[[#This Row],[loc?]])),ISNUMBER(FIND(" mm ",Table2[[#This Row],[loc?]]))),SUBSTITUTE(SUBSTITUTE(Table2[[#This Row],[loc?]]," m ","")," mm ","")="")</f>
        <v>1</v>
      </c>
      <c r="R3591" s="36" cm="1">
        <f t="array" ref="R3591">AVERAGE(IF(Table2[[#This Row],[Min_aerobic_1]:[Min_aerobic_2]]="NA",0,Table2[[#This Row],[Min_aerobic_1]:[Min_aerobic_2]]))</f>
        <v>1.1907780656182699E-5</v>
      </c>
    </row>
    <row r="3592" spans="1:18" x14ac:dyDescent="0.35">
      <c r="A3592" s="4" t="s">
        <v>10562</v>
      </c>
      <c r="B3592" s="4" t="s">
        <v>10563</v>
      </c>
      <c r="C3592" s="4" t="s">
        <v>10564</v>
      </c>
      <c r="D3592" s="6">
        <v>1.24264734817244E-6</v>
      </c>
      <c r="E3592" s="6">
        <v>9.5321763352650101E-7</v>
      </c>
      <c r="F3592" s="6">
        <v>1.2797834799097499E-6</v>
      </c>
      <c r="G3592" s="6">
        <v>1.2812189768239499E-6</v>
      </c>
      <c r="H3592" s="6">
        <v>1.6752691708110199E-6</v>
      </c>
      <c r="I3592" s="6">
        <v>1.60549272765878E-6</v>
      </c>
      <c r="J3592" s="6">
        <v>1.7974839335798301E-6</v>
      </c>
      <c r="K3592" s="6">
        <v>1.6575750073436401E-6</v>
      </c>
      <c r="L3592" s="6">
        <v>1.8066890135911501E-6</v>
      </c>
      <c r="M3592" s="6">
        <v>1.67602642618743E-6</v>
      </c>
      <c r="N3592" s="4" t="b">
        <f>_xlfn.XLOOKUP(Table2[[#This Row],[Protein]],Table3[name],Table3[subloc_assigned],"")&lt;&gt;""</f>
        <v>0</v>
      </c>
      <c r="O3592" s="6" t="str" cm="1">
        <f t="array" ref="O3592">IF(Table2[[#This Row],[modeled?]]," "&amp;_xlfn.TEXTJOIN(" ",FALSE,_xlfn._xlws.FILTER(Table3[subloc_assigned],Table3[name]=Table2[[#This Row],[Protein]],""))&amp;" ","")</f>
        <v/>
      </c>
      <c r="P3592" s="6" t="b">
        <f>OR(ISNUMBER(FIND(" m ",Table2[[#This Row],[loc?]])),ISNUMBER(FIND(" mm ",Table2[[#This Row],[loc?]])))</f>
        <v>0</v>
      </c>
      <c r="Q3592" s="6" t="b">
        <f>AND(OR(ISNUMBER(FIND(" m ",Table2[[#This Row],[loc?]])),ISNUMBER(FIND(" mm ",Table2[[#This Row],[loc?]]))),SUBSTITUTE(SUBSTITUTE(Table2[[#This Row],[loc?]]," m ","")," mm ","")="")</f>
        <v>0</v>
      </c>
      <c r="R3592" s="36" cm="1">
        <f t="array" ref="R3592">AVERAGE(IF(Table2[[#This Row],[Min_aerobic_1]:[Min_aerobic_2]]="NA",0,Table2[[#This Row],[Min_aerobic_1]:[Min_aerobic_2]]))</f>
        <v>1.0979324908494705E-6</v>
      </c>
    </row>
    <row r="3593" spans="1:18" x14ac:dyDescent="0.35">
      <c r="A3593" s="4" t="s">
        <v>10565</v>
      </c>
      <c r="B3593" s="4" t="s">
        <v>10566</v>
      </c>
      <c r="C3593" s="4" t="s">
        <v>10567</v>
      </c>
      <c r="D3593" s="6">
        <v>6.5440280761408101E-6</v>
      </c>
      <c r="E3593" s="6">
        <v>4.8279550000557598E-6</v>
      </c>
      <c r="F3593" s="6">
        <v>6.0977604245424898E-6</v>
      </c>
      <c r="G3593" s="6">
        <v>6.1090200578994597E-6</v>
      </c>
      <c r="H3593" s="6">
        <v>1.18487640082158E-5</v>
      </c>
      <c r="I3593" s="6">
        <v>1.18583288871659E-5</v>
      </c>
      <c r="J3593" s="6">
        <v>1.4308065636439899E-5</v>
      </c>
      <c r="K3593" s="6">
        <v>1.2839369867580901E-5</v>
      </c>
      <c r="L3593" s="6">
        <v>1.3593968744298499E-5</v>
      </c>
      <c r="M3593" s="6">
        <v>1.4880529232870699E-5</v>
      </c>
      <c r="N3593" s="4" t="b">
        <f>_xlfn.XLOOKUP(Table2[[#This Row],[Protein]],Table3[name],Table3[subloc_assigned],"")&lt;&gt;""</f>
        <v>0</v>
      </c>
      <c r="O3593" s="6" t="str" cm="1">
        <f t="array" ref="O3593">IF(Table2[[#This Row],[modeled?]]," "&amp;_xlfn.TEXTJOIN(" ",FALSE,_xlfn._xlws.FILTER(Table3[subloc_assigned],Table3[name]=Table2[[#This Row],[Protein]],""))&amp;" ","")</f>
        <v/>
      </c>
      <c r="P3593" s="6" t="b">
        <f>OR(ISNUMBER(FIND(" m ",Table2[[#This Row],[loc?]])),ISNUMBER(FIND(" mm ",Table2[[#This Row],[loc?]])))</f>
        <v>0</v>
      </c>
      <c r="Q3593" s="6" t="b">
        <f>AND(OR(ISNUMBER(FIND(" m ",Table2[[#This Row],[loc?]])),ISNUMBER(FIND(" mm ",Table2[[#This Row],[loc?]]))),SUBSTITUTE(SUBSTITUTE(Table2[[#This Row],[loc?]]," m ","")," mm ","")="")</f>
        <v>0</v>
      </c>
      <c r="R3593" s="36" cm="1">
        <f t="array" ref="R3593">AVERAGE(IF(Table2[[#This Row],[Min_aerobic_1]:[Min_aerobic_2]]="NA",0,Table2[[#This Row],[Min_aerobic_1]:[Min_aerobic_2]]))</f>
        <v>5.6859915380982845E-6</v>
      </c>
    </row>
    <row r="3594" spans="1:18" x14ac:dyDescent="0.35">
      <c r="A3594" s="4" t="s">
        <v>10568</v>
      </c>
      <c r="B3594" s="4" t="s">
        <v>10569</v>
      </c>
      <c r="C3594" s="4" t="s">
        <v>10570</v>
      </c>
      <c r="D3594" s="4" t="s">
        <v>19</v>
      </c>
      <c r="E3594" s="4" t="s">
        <v>19</v>
      </c>
      <c r="F3594" s="4" t="s">
        <v>19</v>
      </c>
      <c r="G3594" s="4" t="s">
        <v>19</v>
      </c>
      <c r="H3594" s="6">
        <v>9.2441825655174792E-6</v>
      </c>
      <c r="I3594" s="6">
        <v>9.1222838881801892E-6</v>
      </c>
      <c r="J3594" s="6">
        <v>9.5320560303425102E-6</v>
      </c>
      <c r="K3594" s="6">
        <v>1.11509200895744E-5</v>
      </c>
      <c r="L3594" s="6">
        <v>1.14224305472138E-5</v>
      </c>
      <c r="M3594" s="6">
        <v>1.12047304586212E-5</v>
      </c>
      <c r="N3594" s="4" t="b">
        <f>_xlfn.XLOOKUP(Table2[[#This Row],[Protein]],Table3[name],Table3[subloc_assigned],"")&lt;&gt;""</f>
        <v>1</v>
      </c>
      <c r="O3594" s="6" t="str" cm="1">
        <f t="array" ref="O3594">IF(Table2[[#This Row],[modeled?]]," "&amp;_xlfn.TEXTJOIN(" ",FALSE,_xlfn._xlws.FILTER(Table3[subloc_assigned],Table3[name]=Table2[[#This Row],[Protein]],""))&amp;" ","")</f>
        <v xml:space="preserve"> c </v>
      </c>
      <c r="P3594" s="6" t="b">
        <f>OR(ISNUMBER(FIND(" m ",Table2[[#This Row],[loc?]])),ISNUMBER(FIND(" mm ",Table2[[#This Row],[loc?]])))</f>
        <v>0</v>
      </c>
      <c r="Q3594" s="6" t="b">
        <f>AND(OR(ISNUMBER(FIND(" m ",Table2[[#This Row],[loc?]])),ISNUMBER(FIND(" mm ",Table2[[#This Row],[loc?]]))),SUBSTITUTE(SUBSTITUTE(Table2[[#This Row],[loc?]]," m ","")," mm ","")="")</f>
        <v>0</v>
      </c>
      <c r="R3594" s="36" cm="1">
        <f t="array" ref="R3594">AVERAGE(IF(Table2[[#This Row],[Min_aerobic_1]:[Min_aerobic_2]]="NA",0,Table2[[#This Row],[Min_aerobic_1]:[Min_aerobic_2]]))</f>
        <v>0</v>
      </c>
    </row>
    <row r="3595" spans="1:18" x14ac:dyDescent="0.35">
      <c r="A3595" s="4" t="s">
        <v>10571</v>
      </c>
      <c r="B3595" s="4" t="s">
        <v>10572</v>
      </c>
      <c r="C3595" s="4" t="s">
        <v>10573</v>
      </c>
      <c r="D3595" s="6">
        <v>4.9760608292070502E-6</v>
      </c>
      <c r="E3595" s="6">
        <v>5.8409583802285099E-6</v>
      </c>
      <c r="F3595" s="6">
        <v>5.9593447239218704E-6</v>
      </c>
      <c r="G3595" s="6">
        <v>6.4682697139406404E-6</v>
      </c>
      <c r="H3595" s="6">
        <v>1.9408571750452101E-6</v>
      </c>
      <c r="I3595" s="6">
        <v>1.88269412256102E-6</v>
      </c>
      <c r="J3595" s="6">
        <v>1.9659988148101799E-6</v>
      </c>
      <c r="K3595" s="6">
        <v>2.57125161817828E-6</v>
      </c>
      <c r="L3595" s="6">
        <v>2.7596181868529701E-6</v>
      </c>
      <c r="M3595" s="6">
        <v>2.7277985746086199E-6</v>
      </c>
      <c r="N3595" s="4" t="b">
        <f>_xlfn.XLOOKUP(Table2[[#This Row],[Protein]],Table3[name],Table3[subloc_assigned],"")&lt;&gt;""</f>
        <v>0</v>
      </c>
      <c r="O3595" s="6" t="str" cm="1">
        <f t="array" ref="O3595">IF(Table2[[#This Row],[modeled?]]," "&amp;_xlfn.TEXTJOIN(" ",FALSE,_xlfn._xlws.FILTER(Table3[subloc_assigned],Table3[name]=Table2[[#This Row],[Protein]],""))&amp;" ","")</f>
        <v/>
      </c>
      <c r="P3595" s="6" t="b">
        <f>OR(ISNUMBER(FIND(" m ",Table2[[#This Row],[loc?]])),ISNUMBER(FIND(" mm ",Table2[[#This Row],[loc?]])))</f>
        <v>0</v>
      </c>
      <c r="Q3595" s="6" t="b">
        <f>AND(OR(ISNUMBER(FIND(" m ",Table2[[#This Row],[loc?]])),ISNUMBER(FIND(" mm ",Table2[[#This Row],[loc?]]))),SUBSTITUTE(SUBSTITUTE(Table2[[#This Row],[loc?]]," m ","")," mm ","")="")</f>
        <v>0</v>
      </c>
      <c r="R3595" s="36" cm="1">
        <f t="array" ref="R3595">AVERAGE(IF(Table2[[#This Row],[Min_aerobic_1]:[Min_aerobic_2]]="NA",0,Table2[[#This Row],[Min_aerobic_1]:[Min_aerobic_2]]))</f>
        <v>5.4085096047177805E-6</v>
      </c>
    </row>
    <row r="3596" spans="1:18" x14ac:dyDescent="0.35">
      <c r="A3596" s="4" t="s">
        <v>10574</v>
      </c>
      <c r="B3596" s="4" t="s">
        <v>10575</v>
      </c>
      <c r="C3596" s="4" t="s">
        <v>10575</v>
      </c>
      <c r="D3596" s="4">
        <v>1.03422798193127E-4</v>
      </c>
      <c r="E3596" s="6">
        <v>8.6794373667493103E-5</v>
      </c>
      <c r="F3596" s="4">
        <v>1.18946466672998E-4</v>
      </c>
      <c r="G3596" s="4">
        <v>1.1407407483506E-4</v>
      </c>
      <c r="H3596" s="6">
        <v>8.3994851710167897E-5</v>
      </c>
      <c r="I3596" s="6">
        <v>8.34133978720558E-5</v>
      </c>
      <c r="J3596" s="6">
        <v>8.4496328961587393E-5</v>
      </c>
      <c r="K3596" s="6">
        <v>8.7713696199940205E-5</v>
      </c>
      <c r="L3596" s="6">
        <v>9.2532503308304906E-5</v>
      </c>
      <c r="M3596" s="6">
        <v>9.1630751604653896E-5</v>
      </c>
      <c r="N3596" s="4" t="b">
        <f>_xlfn.XLOOKUP(Table2[[#This Row],[Protein]],Table3[name],Table3[subloc_assigned],"")&lt;&gt;""</f>
        <v>0</v>
      </c>
      <c r="O3596" s="6" t="str" cm="1">
        <f t="array" ref="O3596">IF(Table2[[#This Row],[modeled?]]," "&amp;_xlfn.TEXTJOIN(" ",FALSE,_xlfn._xlws.FILTER(Table3[subloc_assigned],Table3[name]=Table2[[#This Row],[Protein]],""))&amp;" ","")</f>
        <v/>
      </c>
      <c r="P3596" s="6" t="b">
        <f>OR(ISNUMBER(FIND(" m ",Table2[[#This Row],[loc?]])),ISNUMBER(FIND(" mm ",Table2[[#This Row],[loc?]])))</f>
        <v>0</v>
      </c>
      <c r="Q3596" s="6" t="b">
        <f>AND(OR(ISNUMBER(FIND(" m ",Table2[[#This Row],[loc?]])),ISNUMBER(FIND(" mm ",Table2[[#This Row],[loc?]]))),SUBSTITUTE(SUBSTITUTE(Table2[[#This Row],[loc?]]," m ","")," mm ","")="")</f>
        <v>0</v>
      </c>
      <c r="R3596" s="36" cm="1">
        <f t="array" ref="R3596">AVERAGE(IF(Table2[[#This Row],[Min_aerobic_1]:[Min_aerobic_2]]="NA",0,Table2[[#This Row],[Min_aerobic_1]:[Min_aerobic_2]]))</f>
        <v>9.5108585930310047E-5</v>
      </c>
    </row>
    <row r="3597" spans="1:18" x14ac:dyDescent="0.35">
      <c r="A3597" s="4" t="s">
        <v>10576</v>
      </c>
      <c r="B3597" s="4" t="s">
        <v>10577</v>
      </c>
      <c r="C3597" s="4" t="s">
        <v>10578</v>
      </c>
      <c r="D3597" s="4" t="s">
        <v>19</v>
      </c>
      <c r="E3597" s="4" t="s">
        <v>19</v>
      </c>
      <c r="F3597" s="4" t="s">
        <v>19</v>
      </c>
      <c r="G3597" s="4" t="s">
        <v>19</v>
      </c>
      <c r="H3597" s="6">
        <v>2.1275820051408002E-6</v>
      </c>
      <c r="I3597" s="6">
        <v>1.7268015967656801E-6</v>
      </c>
      <c r="J3597" s="6">
        <v>2.0202260808948102E-6</v>
      </c>
      <c r="K3597" s="6">
        <v>2.0853463943063402E-6</v>
      </c>
      <c r="L3597" s="6">
        <v>1.9897628713970701E-6</v>
      </c>
      <c r="M3597" s="6">
        <v>2.1088788088057998E-6</v>
      </c>
      <c r="N3597" s="4" t="b">
        <f>_xlfn.XLOOKUP(Table2[[#This Row],[Protein]],Table3[name],Table3[subloc_assigned],"")&lt;&gt;""</f>
        <v>0</v>
      </c>
      <c r="O3597" s="6" t="str" cm="1">
        <f t="array" ref="O3597">IF(Table2[[#This Row],[modeled?]]," "&amp;_xlfn.TEXTJOIN(" ",FALSE,_xlfn._xlws.FILTER(Table3[subloc_assigned],Table3[name]=Table2[[#This Row],[Protein]],""))&amp;" ","")</f>
        <v/>
      </c>
      <c r="P3597" s="6" t="b">
        <f>OR(ISNUMBER(FIND(" m ",Table2[[#This Row],[loc?]])),ISNUMBER(FIND(" mm ",Table2[[#This Row],[loc?]])))</f>
        <v>0</v>
      </c>
      <c r="Q3597" s="6" t="b">
        <f>AND(OR(ISNUMBER(FIND(" m ",Table2[[#This Row],[loc?]])),ISNUMBER(FIND(" mm ",Table2[[#This Row],[loc?]]))),SUBSTITUTE(SUBSTITUTE(Table2[[#This Row],[loc?]]," m ","")," mm ","")="")</f>
        <v>0</v>
      </c>
      <c r="R3597" s="36" cm="1">
        <f t="array" ref="R3597">AVERAGE(IF(Table2[[#This Row],[Min_aerobic_1]:[Min_aerobic_2]]="NA",0,Table2[[#This Row],[Min_aerobic_1]:[Min_aerobic_2]]))</f>
        <v>0</v>
      </c>
    </row>
    <row r="3598" spans="1:18" x14ac:dyDescent="0.35">
      <c r="A3598" s="4" t="s">
        <v>10579</v>
      </c>
      <c r="B3598" s="4" t="s">
        <v>10580</v>
      </c>
      <c r="C3598" s="4" t="s">
        <v>10581</v>
      </c>
      <c r="D3598" s="4">
        <v>1.2715563096533701E-3</v>
      </c>
      <c r="E3598" s="4">
        <v>1.0877015288995901E-3</v>
      </c>
      <c r="F3598" s="4">
        <v>1.78085220744399E-3</v>
      </c>
      <c r="G3598" s="4">
        <v>1.7149238237140999E-3</v>
      </c>
      <c r="H3598" s="4">
        <v>8.0023356207807996E-4</v>
      </c>
      <c r="I3598" s="4">
        <v>8.2248443689527198E-4</v>
      </c>
      <c r="J3598" s="4">
        <v>8.2894609584854698E-4</v>
      </c>
      <c r="K3598" s="4">
        <v>9.5982522996160898E-4</v>
      </c>
      <c r="L3598" s="4">
        <v>1.01174149154794E-3</v>
      </c>
      <c r="M3598" s="4">
        <v>1.0083890148919899E-3</v>
      </c>
      <c r="N3598" s="4" t="b">
        <f>_xlfn.XLOOKUP(Table2[[#This Row],[Protein]],Table3[name],Table3[subloc_assigned],"")&lt;&gt;""</f>
        <v>0</v>
      </c>
      <c r="O3598" s="6" t="str" cm="1">
        <f t="array" ref="O3598">IF(Table2[[#This Row],[modeled?]]," "&amp;_xlfn.TEXTJOIN(" ",FALSE,_xlfn._xlws.FILTER(Table3[subloc_assigned],Table3[name]=Table2[[#This Row],[Protein]],""))&amp;" ","")</f>
        <v/>
      </c>
      <c r="P3598" s="6" t="b">
        <f>OR(ISNUMBER(FIND(" m ",Table2[[#This Row],[loc?]])),ISNUMBER(FIND(" mm ",Table2[[#This Row],[loc?]])))</f>
        <v>0</v>
      </c>
      <c r="Q3598" s="6" t="b">
        <f>AND(OR(ISNUMBER(FIND(" m ",Table2[[#This Row],[loc?]])),ISNUMBER(FIND(" mm ",Table2[[#This Row],[loc?]]))),SUBSTITUTE(SUBSTITUTE(Table2[[#This Row],[loc?]]," m ","")," mm ","")="")</f>
        <v>0</v>
      </c>
      <c r="R3598" s="36" cm="1">
        <f t="array" ref="R3598">AVERAGE(IF(Table2[[#This Row],[Min_aerobic_1]:[Min_aerobic_2]]="NA",0,Table2[[#This Row],[Min_aerobic_1]:[Min_aerobic_2]]))</f>
        <v>1.1796289192764801E-3</v>
      </c>
    </row>
    <row r="3599" spans="1:18" x14ac:dyDescent="0.35">
      <c r="A3599" s="4" t="s">
        <v>10582</v>
      </c>
      <c r="B3599" s="4" t="s">
        <v>10583</v>
      </c>
      <c r="C3599" s="4" t="s">
        <v>10584</v>
      </c>
      <c r="D3599" s="6">
        <v>2.9597142956103499E-5</v>
      </c>
      <c r="E3599" s="6">
        <v>2.3858871437393801E-5</v>
      </c>
      <c r="F3599" s="6">
        <v>3.1640568680266901E-5</v>
      </c>
      <c r="G3599" s="6">
        <v>3.1910753690896699E-5</v>
      </c>
      <c r="H3599" s="6">
        <v>3.7512511339293501E-5</v>
      </c>
      <c r="I3599" s="6">
        <v>3.72753570334494E-5</v>
      </c>
      <c r="J3599" s="6">
        <v>3.8607815208520898E-5</v>
      </c>
      <c r="K3599" s="6">
        <v>3.6206605834650701E-5</v>
      </c>
      <c r="L3599" s="6">
        <v>3.87380283417841E-5</v>
      </c>
      <c r="M3599" s="6">
        <v>4.0507275508312999E-5</v>
      </c>
      <c r="N3599" s="4" t="b">
        <f>_xlfn.XLOOKUP(Table2[[#This Row],[Protein]],Table3[name],Table3[subloc_assigned],"")&lt;&gt;""</f>
        <v>0</v>
      </c>
      <c r="O3599" s="6" t="str" cm="1">
        <f t="array" ref="O3599">IF(Table2[[#This Row],[modeled?]]," "&amp;_xlfn.TEXTJOIN(" ",FALSE,_xlfn._xlws.FILTER(Table3[subloc_assigned],Table3[name]=Table2[[#This Row],[Protein]],""))&amp;" ","")</f>
        <v/>
      </c>
      <c r="P3599" s="6" t="b">
        <f>OR(ISNUMBER(FIND(" m ",Table2[[#This Row],[loc?]])),ISNUMBER(FIND(" mm ",Table2[[#This Row],[loc?]])))</f>
        <v>0</v>
      </c>
      <c r="Q3599" s="6" t="b">
        <f>AND(OR(ISNUMBER(FIND(" m ",Table2[[#This Row],[loc?]])),ISNUMBER(FIND(" mm ",Table2[[#This Row],[loc?]]))),SUBSTITUTE(SUBSTITUTE(Table2[[#This Row],[loc?]]," m ","")," mm ","")="")</f>
        <v>0</v>
      </c>
      <c r="R3599" s="36" cm="1">
        <f t="array" ref="R3599">AVERAGE(IF(Table2[[#This Row],[Min_aerobic_1]:[Min_aerobic_2]]="NA",0,Table2[[#This Row],[Min_aerobic_1]:[Min_aerobic_2]]))</f>
        <v>2.6728007196748648E-5</v>
      </c>
    </row>
    <row r="3600" spans="1:18" x14ac:dyDescent="0.35">
      <c r="A3600" s="4" t="s">
        <v>10585</v>
      </c>
      <c r="B3600" s="4" t="s">
        <v>10586</v>
      </c>
      <c r="C3600" s="4" t="s">
        <v>10587</v>
      </c>
      <c r="D3600" s="4" t="s">
        <v>19</v>
      </c>
      <c r="E3600" s="4" t="s">
        <v>19</v>
      </c>
      <c r="F3600" s="4" t="s">
        <v>19</v>
      </c>
      <c r="G3600" s="4" t="s">
        <v>19</v>
      </c>
      <c r="H3600" s="6">
        <v>7.0446923050714898E-7</v>
      </c>
      <c r="I3600" s="6">
        <v>7.0183692032328197E-7</v>
      </c>
      <c r="J3600" s="6">
        <v>7.1008375720364804E-7</v>
      </c>
      <c r="K3600" s="6">
        <v>7.3810883181613396E-7</v>
      </c>
      <c r="L3600" s="6">
        <v>7.8073024100848802E-7</v>
      </c>
      <c r="M3600" s="6">
        <v>7.3005247792710497E-7</v>
      </c>
      <c r="N3600" s="4" t="b">
        <f>_xlfn.XLOOKUP(Table2[[#This Row],[Protein]],Table3[name],Table3[subloc_assigned],"")&lt;&gt;""</f>
        <v>0</v>
      </c>
      <c r="O3600" s="6" t="str" cm="1">
        <f t="array" ref="O3600">IF(Table2[[#This Row],[modeled?]]," "&amp;_xlfn.TEXTJOIN(" ",FALSE,_xlfn._xlws.FILTER(Table3[subloc_assigned],Table3[name]=Table2[[#This Row],[Protein]],""))&amp;" ","")</f>
        <v/>
      </c>
      <c r="P3600" s="6" t="b">
        <f>OR(ISNUMBER(FIND(" m ",Table2[[#This Row],[loc?]])),ISNUMBER(FIND(" mm ",Table2[[#This Row],[loc?]])))</f>
        <v>0</v>
      </c>
      <c r="Q3600" s="6" t="b">
        <f>AND(OR(ISNUMBER(FIND(" m ",Table2[[#This Row],[loc?]])),ISNUMBER(FIND(" mm ",Table2[[#This Row],[loc?]]))),SUBSTITUTE(SUBSTITUTE(Table2[[#This Row],[loc?]]," m ","")," mm ","")="")</f>
        <v>0</v>
      </c>
      <c r="R3600" s="36" cm="1">
        <f t="array" ref="R3600">AVERAGE(IF(Table2[[#This Row],[Min_aerobic_1]:[Min_aerobic_2]]="NA",0,Table2[[#This Row],[Min_aerobic_1]:[Min_aerobic_2]]))</f>
        <v>0</v>
      </c>
    </row>
    <row r="3601" spans="1:18" x14ac:dyDescent="0.35">
      <c r="A3601" s="4" t="s">
        <v>10588</v>
      </c>
      <c r="B3601" s="4" t="s">
        <v>10589</v>
      </c>
      <c r="C3601" s="4" t="s">
        <v>10590</v>
      </c>
      <c r="D3601" s="6">
        <v>1.8322498762414401E-5</v>
      </c>
      <c r="E3601" s="6">
        <v>1.51978216864189E-5</v>
      </c>
      <c r="F3601" s="6">
        <v>2.1720801177411301E-5</v>
      </c>
      <c r="G3601" s="6">
        <v>1.94866340761471E-5</v>
      </c>
      <c r="H3601" s="6">
        <v>5.4639887713589103E-5</v>
      </c>
      <c r="I3601" s="6">
        <v>5.98126547659431E-5</v>
      </c>
      <c r="J3601" s="6">
        <v>5.8807149658589098E-5</v>
      </c>
      <c r="K3601" s="6">
        <v>6.7470828529100893E-5</v>
      </c>
      <c r="L3601" s="6">
        <v>7.3000481799073604E-5</v>
      </c>
      <c r="M3601" s="6">
        <v>6.7028252052208704E-5</v>
      </c>
      <c r="N3601" s="4" t="b">
        <f>_xlfn.XLOOKUP(Table2[[#This Row],[Protein]],Table3[name],Table3[subloc_assigned],"")&lt;&gt;""</f>
        <v>0</v>
      </c>
      <c r="O3601" s="6" t="str" cm="1">
        <f t="array" ref="O3601">IF(Table2[[#This Row],[modeled?]]," "&amp;_xlfn.TEXTJOIN(" ",FALSE,_xlfn._xlws.FILTER(Table3[subloc_assigned],Table3[name]=Table2[[#This Row],[Protein]],""))&amp;" ","")</f>
        <v/>
      </c>
      <c r="P3601" s="6" t="b">
        <f>OR(ISNUMBER(FIND(" m ",Table2[[#This Row],[loc?]])),ISNUMBER(FIND(" mm ",Table2[[#This Row],[loc?]])))</f>
        <v>0</v>
      </c>
      <c r="Q3601" s="6" t="b">
        <f>AND(OR(ISNUMBER(FIND(" m ",Table2[[#This Row],[loc?]])),ISNUMBER(FIND(" mm ",Table2[[#This Row],[loc?]]))),SUBSTITUTE(SUBSTITUTE(Table2[[#This Row],[loc?]]," m ","")," mm ","")="")</f>
        <v>0</v>
      </c>
      <c r="R3601" s="36" cm="1">
        <f t="array" ref="R3601">AVERAGE(IF(Table2[[#This Row],[Min_aerobic_1]:[Min_aerobic_2]]="NA",0,Table2[[#This Row],[Min_aerobic_1]:[Min_aerobic_2]]))</f>
        <v>1.6760160224416649E-5</v>
      </c>
    </row>
    <row r="3602" spans="1:18" x14ac:dyDescent="0.35">
      <c r="A3602" s="4" t="s">
        <v>10591</v>
      </c>
      <c r="B3602" s="4" t="s">
        <v>10592</v>
      </c>
      <c r="C3602" s="4" t="s">
        <v>10593</v>
      </c>
      <c r="D3602" s="4" t="s">
        <v>19</v>
      </c>
      <c r="E3602" s="4" t="s">
        <v>19</v>
      </c>
      <c r="F3602" s="4" t="s">
        <v>19</v>
      </c>
      <c r="G3602" s="4" t="s">
        <v>19</v>
      </c>
      <c r="H3602" s="6">
        <v>8.4881069585571596E-7</v>
      </c>
      <c r="I3602" s="6">
        <v>4.3178608149054198E-7</v>
      </c>
      <c r="J3602" s="6">
        <v>6.4625871583653399E-7</v>
      </c>
      <c r="K3602" s="6">
        <v>1.17453256034277E-6</v>
      </c>
      <c r="L3602" s="6">
        <v>1.2417904436290499E-6</v>
      </c>
      <c r="M3602" s="6">
        <v>4.67698510783336E-7</v>
      </c>
      <c r="N3602" s="4" t="b">
        <f>_xlfn.XLOOKUP(Table2[[#This Row],[Protein]],Table3[name],Table3[subloc_assigned],"")&lt;&gt;""</f>
        <v>0</v>
      </c>
      <c r="O3602" s="6" t="str" cm="1">
        <f t="array" ref="O3602">IF(Table2[[#This Row],[modeled?]]," "&amp;_xlfn.TEXTJOIN(" ",FALSE,_xlfn._xlws.FILTER(Table3[subloc_assigned],Table3[name]=Table2[[#This Row],[Protein]],""))&amp;" ","")</f>
        <v/>
      </c>
      <c r="P3602" s="6" t="b">
        <f>OR(ISNUMBER(FIND(" m ",Table2[[#This Row],[loc?]])),ISNUMBER(FIND(" mm ",Table2[[#This Row],[loc?]])))</f>
        <v>0</v>
      </c>
      <c r="Q3602" s="6" t="b">
        <f>AND(OR(ISNUMBER(FIND(" m ",Table2[[#This Row],[loc?]])),ISNUMBER(FIND(" mm ",Table2[[#This Row],[loc?]]))),SUBSTITUTE(SUBSTITUTE(Table2[[#This Row],[loc?]]," m ","")," mm ","")="")</f>
        <v>0</v>
      </c>
      <c r="R3602" s="36" cm="1">
        <f t="array" ref="R3602">AVERAGE(IF(Table2[[#This Row],[Min_aerobic_1]:[Min_aerobic_2]]="NA",0,Table2[[#This Row],[Min_aerobic_1]:[Min_aerobic_2]]))</f>
        <v>0</v>
      </c>
    </row>
    <row r="3603" spans="1:18" x14ac:dyDescent="0.35">
      <c r="A3603" s="4" t="s">
        <v>10594</v>
      </c>
      <c r="B3603" s="4" t="s">
        <v>10595</v>
      </c>
      <c r="C3603" s="4" t="s">
        <v>10596</v>
      </c>
      <c r="D3603" s="4" t="s">
        <v>19</v>
      </c>
      <c r="E3603" s="4" t="s">
        <v>19</v>
      </c>
      <c r="F3603" s="4" t="s">
        <v>19</v>
      </c>
      <c r="G3603" s="4" t="s">
        <v>19</v>
      </c>
      <c r="H3603" s="6">
        <v>2.9231980256780898E-6</v>
      </c>
      <c r="I3603" s="6">
        <v>2.2344159521447999E-6</v>
      </c>
      <c r="J3603" s="6">
        <v>2.7740753985514601E-6</v>
      </c>
      <c r="K3603" s="6">
        <v>2.62957764951996E-6</v>
      </c>
      <c r="L3603" s="6">
        <v>2.9126577936895799E-6</v>
      </c>
      <c r="M3603" s="6">
        <v>2.8957364348487798E-6</v>
      </c>
      <c r="N3603" s="4" t="b">
        <f>_xlfn.XLOOKUP(Table2[[#This Row],[Protein]],Table3[name],Table3[subloc_assigned],"")&lt;&gt;""</f>
        <v>0</v>
      </c>
      <c r="O3603" s="6" t="str" cm="1">
        <f t="array" ref="O3603">IF(Table2[[#This Row],[modeled?]]," "&amp;_xlfn.TEXTJOIN(" ",FALSE,_xlfn._xlws.FILTER(Table3[subloc_assigned],Table3[name]=Table2[[#This Row],[Protein]],""))&amp;" ","")</f>
        <v/>
      </c>
      <c r="P3603" s="6" t="b">
        <f>OR(ISNUMBER(FIND(" m ",Table2[[#This Row],[loc?]])),ISNUMBER(FIND(" mm ",Table2[[#This Row],[loc?]])))</f>
        <v>0</v>
      </c>
      <c r="Q3603" s="6" t="b">
        <f>AND(OR(ISNUMBER(FIND(" m ",Table2[[#This Row],[loc?]])),ISNUMBER(FIND(" mm ",Table2[[#This Row],[loc?]]))),SUBSTITUTE(SUBSTITUTE(Table2[[#This Row],[loc?]]," m ","")," mm ","")="")</f>
        <v>0</v>
      </c>
      <c r="R3603" s="36" cm="1">
        <f t="array" ref="R3603">AVERAGE(IF(Table2[[#This Row],[Min_aerobic_1]:[Min_aerobic_2]]="NA",0,Table2[[#This Row],[Min_aerobic_1]:[Min_aerobic_2]]))</f>
        <v>0</v>
      </c>
    </row>
    <row r="3604" spans="1:18" x14ac:dyDescent="0.35">
      <c r="A3604" s="4" t="s">
        <v>10597</v>
      </c>
      <c r="B3604" s="4" t="s">
        <v>10598</v>
      </c>
      <c r="C3604" s="4" t="s">
        <v>10599</v>
      </c>
      <c r="D3604" s="4" t="s">
        <v>19</v>
      </c>
      <c r="E3604" s="4" t="s">
        <v>19</v>
      </c>
      <c r="F3604" s="4" t="s">
        <v>19</v>
      </c>
      <c r="G3604" s="4" t="s">
        <v>19</v>
      </c>
      <c r="H3604" s="6">
        <v>2.9140075611622099E-5</v>
      </c>
      <c r="I3604" s="6">
        <v>2.92930606162248E-5</v>
      </c>
      <c r="J3604" s="6">
        <v>2.8971840912465801E-5</v>
      </c>
      <c r="K3604" s="6">
        <v>3.7055912711524899E-5</v>
      </c>
      <c r="L3604" s="6">
        <v>3.6403022904352999E-5</v>
      </c>
      <c r="M3604" s="6">
        <v>3.6738403138881598E-5</v>
      </c>
      <c r="N3604" s="4" t="b">
        <f>_xlfn.XLOOKUP(Table2[[#This Row],[Protein]],Table3[name],Table3[subloc_assigned],"")&lt;&gt;""</f>
        <v>0</v>
      </c>
      <c r="O3604" s="6" t="str" cm="1">
        <f t="array" ref="O3604">IF(Table2[[#This Row],[modeled?]]," "&amp;_xlfn.TEXTJOIN(" ",FALSE,_xlfn._xlws.FILTER(Table3[subloc_assigned],Table3[name]=Table2[[#This Row],[Protein]],""))&amp;" ","")</f>
        <v/>
      </c>
      <c r="P3604" s="6" t="b">
        <f>OR(ISNUMBER(FIND(" m ",Table2[[#This Row],[loc?]])),ISNUMBER(FIND(" mm ",Table2[[#This Row],[loc?]])))</f>
        <v>0</v>
      </c>
      <c r="Q3604" s="6" t="b">
        <f>AND(OR(ISNUMBER(FIND(" m ",Table2[[#This Row],[loc?]])),ISNUMBER(FIND(" mm ",Table2[[#This Row],[loc?]]))),SUBSTITUTE(SUBSTITUTE(Table2[[#This Row],[loc?]]," m ","")," mm ","")="")</f>
        <v>0</v>
      </c>
      <c r="R3604" s="36" cm="1">
        <f t="array" ref="R3604">AVERAGE(IF(Table2[[#This Row],[Min_aerobic_1]:[Min_aerobic_2]]="NA",0,Table2[[#This Row],[Min_aerobic_1]:[Min_aerobic_2]]))</f>
        <v>0</v>
      </c>
    </row>
    <row r="3605" spans="1:18" x14ac:dyDescent="0.35">
      <c r="A3605" s="4" t="s">
        <v>10600</v>
      </c>
      <c r="B3605" s="4" t="s">
        <v>10601</v>
      </c>
      <c r="C3605" s="4" t="s">
        <v>10602</v>
      </c>
      <c r="D3605" s="4" t="s">
        <v>19</v>
      </c>
      <c r="E3605" s="4" t="s">
        <v>19</v>
      </c>
      <c r="F3605" s="4" t="s">
        <v>19</v>
      </c>
      <c r="G3605" s="4" t="s">
        <v>19</v>
      </c>
      <c r="H3605" s="6">
        <v>9.8292264089806405E-7</v>
      </c>
      <c r="I3605" s="6">
        <v>8.8015580784372904E-7</v>
      </c>
      <c r="J3605" s="6">
        <v>1.03628578503294E-6</v>
      </c>
      <c r="K3605" s="6">
        <v>1.04094183351696E-6</v>
      </c>
      <c r="L3605" s="6">
        <v>1.0521821149584701E-6</v>
      </c>
      <c r="M3605" s="6">
        <v>1.04700885478631E-6</v>
      </c>
      <c r="N3605" s="4" t="b">
        <f>_xlfn.XLOOKUP(Table2[[#This Row],[Protein]],Table3[name],Table3[subloc_assigned],"")&lt;&gt;""</f>
        <v>0</v>
      </c>
      <c r="O3605" s="6" t="str" cm="1">
        <f t="array" ref="O3605">IF(Table2[[#This Row],[modeled?]]," "&amp;_xlfn.TEXTJOIN(" ",FALSE,_xlfn._xlws.FILTER(Table3[subloc_assigned],Table3[name]=Table2[[#This Row],[Protein]],""))&amp;" ","")</f>
        <v/>
      </c>
      <c r="P3605" s="6" t="b">
        <f>OR(ISNUMBER(FIND(" m ",Table2[[#This Row],[loc?]])),ISNUMBER(FIND(" mm ",Table2[[#This Row],[loc?]])))</f>
        <v>0</v>
      </c>
      <c r="Q3605" s="6" t="b">
        <f>AND(OR(ISNUMBER(FIND(" m ",Table2[[#This Row],[loc?]])),ISNUMBER(FIND(" mm ",Table2[[#This Row],[loc?]]))),SUBSTITUTE(SUBSTITUTE(Table2[[#This Row],[loc?]]," m ","")," mm ","")="")</f>
        <v>0</v>
      </c>
      <c r="R3605" s="36" cm="1">
        <f t="array" ref="R3605">AVERAGE(IF(Table2[[#This Row],[Min_aerobic_1]:[Min_aerobic_2]]="NA",0,Table2[[#This Row],[Min_aerobic_1]:[Min_aerobic_2]]))</f>
        <v>0</v>
      </c>
    </row>
    <row r="3606" spans="1:18" x14ac:dyDescent="0.35">
      <c r="A3606" s="4" t="s">
        <v>10603</v>
      </c>
      <c r="B3606" s="4" t="s">
        <v>10604</v>
      </c>
      <c r="C3606" s="4" t="s">
        <v>10605</v>
      </c>
      <c r="D3606" s="6">
        <v>7.1776009829907E-6</v>
      </c>
      <c r="E3606" s="6">
        <v>9.3890748473120295E-6</v>
      </c>
      <c r="F3606" s="6">
        <v>9.6881056219876993E-6</v>
      </c>
      <c r="G3606" s="6">
        <v>9.7064317045604408E-6</v>
      </c>
      <c r="H3606" s="6">
        <v>2.2816463658625301E-6</v>
      </c>
      <c r="I3606" s="6">
        <v>2.1954504259218298E-6</v>
      </c>
      <c r="J3606" s="6">
        <v>2.4450850194557601E-6</v>
      </c>
      <c r="K3606" s="6">
        <v>2.32786549214654E-6</v>
      </c>
      <c r="L3606" s="6">
        <v>2.4282842768549801E-6</v>
      </c>
      <c r="M3606" s="6">
        <v>2.47696408202511E-6</v>
      </c>
      <c r="N3606" s="4" t="b">
        <f>_xlfn.XLOOKUP(Table2[[#This Row],[Protein]],Table3[name],Table3[subloc_assigned],"")&lt;&gt;""</f>
        <v>0</v>
      </c>
      <c r="O3606" s="6" t="str" cm="1">
        <f t="array" ref="O3606">IF(Table2[[#This Row],[modeled?]]," "&amp;_xlfn.TEXTJOIN(" ",FALSE,_xlfn._xlws.FILTER(Table3[subloc_assigned],Table3[name]=Table2[[#This Row],[Protein]],""))&amp;" ","")</f>
        <v/>
      </c>
      <c r="P3606" s="6" t="b">
        <f>OR(ISNUMBER(FIND(" m ",Table2[[#This Row],[loc?]])),ISNUMBER(FIND(" mm ",Table2[[#This Row],[loc?]])))</f>
        <v>0</v>
      </c>
      <c r="Q3606" s="6" t="b">
        <f>AND(OR(ISNUMBER(FIND(" m ",Table2[[#This Row],[loc?]])),ISNUMBER(FIND(" mm ",Table2[[#This Row],[loc?]]))),SUBSTITUTE(SUBSTITUTE(Table2[[#This Row],[loc?]]," m ","")," mm ","")="")</f>
        <v>0</v>
      </c>
      <c r="R3606" s="36" cm="1">
        <f t="array" ref="R3606">AVERAGE(IF(Table2[[#This Row],[Min_aerobic_1]:[Min_aerobic_2]]="NA",0,Table2[[#This Row],[Min_aerobic_1]:[Min_aerobic_2]]))</f>
        <v>8.2833379151513643E-6</v>
      </c>
    </row>
    <row r="3607" spans="1:18" x14ac:dyDescent="0.35">
      <c r="A3607" s="4" t="s">
        <v>10606</v>
      </c>
      <c r="B3607" s="4" t="s">
        <v>10607</v>
      </c>
      <c r="C3607" s="4" t="s">
        <v>10608</v>
      </c>
      <c r="D3607" s="6">
        <v>9.0432543587065406E-5</v>
      </c>
      <c r="E3607" s="6">
        <v>9.3898926603511803E-5</v>
      </c>
      <c r="F3607" s="4">
        <v>1.0111045170512799E-3</v>
      </c>
      <c r="G3607" s="4">
        <v>8.8664993643545597E-4</v>
      </c>
      <c r="H3607" s="6">
        <v>8.3243038596494994E-5</v>
      </c>
      <c r="I3607" s="4">
        <v>1.0655426667849E-4</v>
      </c>
      <c r="J3607" s="6">
        <v>8.9905695448874202E-5</v>
      </c>
      <c r="K3607" s="4">
        <v>5.1769616046436705E-4</v>
      </c>
      <c r="L3607" s="4">
        <v>8.9855236237470603E-4</v>
      </c>
      <c r="M3607" s="4">
        <v>1.1372842580510199E-3</v>
      </c>
      <c r="N3607" s="4" t="b">
        <f>_xlfn.XLOOKUP(Table2[[#This Row],[Protein]],Table3[name],Table3[subloc_assigned],"")&lt;&gt;""</f>
        <v>0</v>
      </c>
      <c r="O3607" s="6" t="str" cm="1">
        <f t="array" ref="O3607">IF(Table2[[#This Row],[modeled?]]," "&amp;_xlfn.TEXTJOIN(" ",FALSE,_xlfn._xlws.FILTER(Table3[subloc_assigned],Table3[name]=Table2[[#This Row],[Protein]],""))&amp;" ","")</f>
        <v/>
      </c>
      <c r="P3607" s="6" t="b">
        <f>OR(ISNUMBER(FIND(" m ",Table2[[#This Row],[loc?]])),ISNUMBER(FIND(" mm ",Table2[[#This Row],[loc?]])))</f>
        <v>0</v>
      </c>
      <c r="Q3607" s="6" t="b">
        <f>AND(OR(ISNUMBER(FIND(" m ",Table2[[#This Row],[loc?]])),ISNUMBER(FIND(" mm ",Table2[[#This Row],[loc?]]))),SUBSTITUTE(SUBSTITUTE(Table2[[#This Row],[loc?]]," m ","")," mm ","")="")</f>
        <v>0</v>
      </c>
      <c r="R3607" s="36" cm="1">
        <f t="array" ref="R3607">AVERAGE(IF(Table2[[#This Row],[Min_aerobic_1]:[Min_aerobic_2]]="NA",0,Table2[[#This Row],[Min_aerobic_1]:[Min_aerobic_2]]))</f>
        <v>9.2165735095288604E-5</v>
      </c>
    </row>
    <row r="3608" spans="1:18" x14ac:dyDescent="0.35">
      <c r="A3608" s="4" t="s">
        <v>10609</v>
      </c>
      <c r="B3608" s="4" t="s">
        <v>10610</v>
      </c>
      <c r="C3608" s="4" t="s">
        <v>10611</v>
      </c>
      <c r="D3608" s="6">
        <v>2.4373565049146401E-5</v>
      </c>
      <c r="E3608" s="6">
        <v>2.2168240950543499E-5</v>
      </c>
      <c r="F3608" s="6">
        <v>2.9012103543785799E-5</v>
      </c>
      <c r="G3608" s="6">
        <v>2.5088097618868E-5</v>
      </c>
      <c r="H3608" s="4">
        <v>1.3372832361797701E-4</v>
      </c>
      <c r="I3608" s="4">
        <v>1.41841219653178E-4</v>
      </c>
      <c r="J3608" s="4">
        <v>1.6367944931365899E-4</v>
      </c>
      <c r="K3608" s="4">
        <v>1.6197447752005299E-4</v>
      </c>
      <c r="L3608" s="4">
        <v>1.7579713460772701E-4</v>
      </c>
      <c r="M3608" s="4">
        <v>1.63696176519008E-4</v>
      </c>
      <c r="N3608" s="4" t="b">
        <f>_xlfn.XLOOKUP(Table2[[#This Row],[Protein]],Table3[name],Table3[subloc_assigned],"")&lt;&gt;""</f>
        <v>0</v>
      </c>
      <c r="O3608" s="6" t="str" cm="1">
        <f t="array" ref="O3608">IF(Table2[[#This Row],[modeled?]]," "&amp;_xlfn.TEXTJOIN(" ",FALSE,_xlfn._xlws.FILTER(Table3[subloc_assigned],Table3[name]=Table2[[#This Row],[Protein]],""))&amp;" ","")</f>
        <v/>
      </c>
      <c r="P3608" s="6" t="b">
        <f>OR(ISNUMBER(FIND(" m ",Table2[[#This Row],[loc?]])),ISNUMBER(FIND(" mm ",Table2[[#This Row],[loc?]])))</f>
        <v>0</v>
      </c>
      <c r="Q3608" s="6" t="b">
        <f>AND(OR(ISNUMBER(FIND(" m ",Table2[[#This Row],[loc?]])),ISNUMBER(FIND(" mm ",Table2[[#This Row],[loc?]]))),SUBSTITUTE(SUBSTITUTE(Table2[[#This Row],[loc?]]," m ","")," mm ","")="")</f>
        <v>0</v>
      </c>
      <c r="R3608" s="36" cm="1">
        <f t="array" ref="R3608">AVERAGE(IF(Table2[[#This Row],[Min_aerobic_1]:[Min_aerobic_2]]="NA",0,Table2[[#This Row],[Min_aerobic_1]:[Min_aerobic_2]]))</f>
        <v>2.3270902999844948E-5</v>
      </c>
    </row>
    <row r="3609" spans="1:18" x14ac:dyDescent="0.35">
      <c r="A3609" s="4" t="s">
        <v>10612</v>
      </c>
      <c r="B3609" s="4" t="s">
        <v>10613</v>
      </c>
      <c r="C3609" s="4" t="s">
        <v>10614</v>
      </c>
      <c r="D3609" s="6">
        <v>4.6660238253383802E-5</v>
      </c>
      <c r="E3609" s="6">
        <v>4.2746495215448998E-5</v>
      </c>
      <c r="F3609" s="6">
        <v>5.3591380911591598E-5</v>
      </c>
      <c r="G3609" s="6">
        <v>5.7350857901634401E-5</v>
      </c>
      <c r="H3609" s="6">
        <v>7.2865917564529702E-5</v>
      </c>
      <c r="I3609" s="6">
        <v>7.3967386867395004E-5</v>
      </c>
      <c r="J3609" s="6">
        <v>7.7534703139685196E-5</v>
      </c>
      <c r="K3609" s="6">
        <v>8.0237997738629195E-5</v>
      </c>
      <c r="L3609" s="6">
        <v>9.0018100461827704E-5</v>
      </c>
      <c r="M3609" s="6">
        <v>8.5397311259696602E-5</v>
      </c>
      <c r="N3609" s="4" t="b">
        <f>_xlfn.XLOOKUP(Table2[[#This Row],[Protein]],Table3[name],Table3[subloc_assigned],"")&lt;&gt;""</f>
        <v>0</v>
      </c>
      <c r="O3609" s="6" t="str" cm="1">
        <f t="array" ref="O3609">IF(Table2[[#This Row],[modeled?]]," "&amp;_xlfn.TEXTJOIN(" ",FALSE,_xlfn._xlws.FILTER(Table3[subloc_assigned],Table3[name]=Table2[[#This Row],[Protein]],""))&amp;" ","")</f>
        <v/>
      </c>
      <c r="P3609" s="6" t="b">
        <f>OR(ISNUMBER(FIND(" m ",Table2[[#This Row],[loc?]])),ISNUMBER(FIND(" mm ",Table2[[#This Row],[loc?]])))</f>
        <v>0</v>
      </c>
      <c r="Q3609" s="6" t="b">
        <f>AND(OR(ISNUMBER(FIND(" m ",Table2[[#This Row],[loc?]])),ISNUMBER(FIND(" mm ",Table2[[#This Row],[loc?]]))),SUBSTITUTE(SUBSTITUTE(Table2[[#This Row],[loc?]]," m ","")," mm ","")="")</f>
        <v>0</v>
      </c>
      <c r="R3609" s="36" cm="1">
        <f t="array" ref="R3609">AVERAGE(IF(Table2[[#This Row],[Min_aerobic_1]:[Min_aerobic_2]]="NA",0,Table2[[#This Row],[Min_aerobic_1]:[Min_aerobic_2]]))</f>
        <v>4.4703366734416403E-5</v>
      </c>
    </row>
    <row r="3610" spans="1:18" x14ac:dyDescent="0.35">
      <c r="A3610" s="4" t="s">
        <v>10615</v>
      </c>
      <c r="B3610" s="4" t="s">
        <v>10616</v>
      </c>
      <c r="C3610" s="4" t="s">
        <v>10617</v>
      </c>
      <c r="D3610" s="4" t="s">
        <v>19</v>
      </c>
      <c r="E3610" s="4" t="s">
        <v>19</v>
      </c>
      <c r="F3610" s="4" t="s">
        <v>19</v>
      </c>
      <c r="G3610" s="4" t="s">
        <v>19</v>
      </c>
      <c r="H3610" s="6">
        <v>8.0367990484087595E-7</v>
      </c>
      <c r="I3610" s="6">
        <v>8.9788532737733702E-7</v>
      </c>
      <c r="J3610" s="6">
        <v>9.2463844069033895E-7</v>
      </c>
      <c r="K3610" s="6">
        <v>1.04101931634777E-6</v>
      </c>
      <c r="L3610" s="6">
        <v>1.10160775407939E-6</v>
      </c>
      <c r="M3610" s="6">
        <v>1.0501604047125199E-6</v>
      </c>
      <c r="N3610" s="4" t="b">
        <f>_xlfn.XLOOKUP(Table2[[#This Row],[Protein]],Table3[name],Table3[subloc_assigned],"")&lt;&gt;""</f>
        <v>0</v>
      </c>
      <c r="O3610" s="6" t="str" cm="1">
        <f t="array" ref="O3610">IF(Table2[[#This Row],[modeled?]]," "&amp;_xlfn.TEXTJOIN(" ",FALSE,_xlfn._xlws.FILTER(Table3[subloc_assigned],Table3[name]=Table2[[#This Row],[Protein]],""))&amp;" ","")</f>
        <v/>
      </c>
      <c r="P3610" s="6" t="b">
        <f>OR(ISNUMBER(FIND(" m ",Table2[[#This Row],[loc?]])),ISNUMBER(FIND(" mm ",Table2[[#This Row],[loc?]])))</f>
        <v>0</v>
      </c>
      <c r="Q3610" s="6" t="b">
        <f>AND(OR(ISNUMBER(FIND(" m ",Table2[[#This Row],[loc?]])),ISNUMBER(FIND(" mm ",Table2[[#This Row],[loc?]]))),SUBSTITUTE(SUBSTITUTE(Table2[[#This Row],[loc?]]," m ","")," mm ","")="")</f>
        <v>0</v>
      </c>
      <c r="R3610" s="36" cm="1">
        <f t="array" ref="R3610">AVERAGE(IF(Table2[[#This Row],[Min_aerobic_1]:[Min_aerobic_2]]="NA",0,Table2[[#This Row],[Min_aerobic_1]:[Min_aerobic_2]]))</f>
        <v>0</v>
      </c>
    </row>
    <row r="3611" spans="1:18" x14ac:dyDescent="0.35">
      <c r="A3611" s="4" t="s">
        <v>10618</v>
      </c>
      <c r="B3611" s="4" t="s">
        <v>10619</v>
      </c>
      <c r="C3611" s="4" t="s">
        <v>10620</v>
      </c>
      <c r="D3611" s="6">
        <v>9.0904629312269497E-6</v>
      </c>
      <c r="E3611" s="6">
        <v>8.2947579712214804E-6</v>
      </c>
      <c r="F3611" s="6">
        <v>9.0416104342512108E-6</v>
      </c>
      <c r="G3611" s="6">
        <v>9.63049488140421E-6</v>
      </c>
      <c r="H3611" s="6">
        <v>2.00888752830047E-5</v>
      </c>
      <c r="I3611" s="6">
        <v>2.1270828480744201E-5</v>
      </c>
      <c r="J3611" s="6">
        <v>2.07884710702078E-5</v>
      </c>
      <c r="K3611" s="6">
        <v>2.2115249903455501E-5</v>
      </c>
      <c r="L3611" s="6">
        <v>2.3188353690520999E-5</v>
      </c>
      <c r="M3611" s="6">
        <v>2.3876143960892001E-5</v>
      </c>
      <c r="N3611" s="4" t="b">
        <f>_xlfn.XLOOKUP(Table2[[#This Row],[Protein]],Table3[name],Table3[subloc_assigned],"")&lt;&gt;""</f>
        <v>0</v>
      </c>
      <c r="O3611" s="6" t="str" cm="1">
        <f t="array" ref="O3611">IF(Table2[[#This Row],[modeled?]]," "&amp;_xlfn.TEXTJOIN(" ",FALSE,_xlfn._xlws.FILTER(Table3[subloc_assigned],Table3[name]=Table2[[#This Row],[Protein]],""))&amp;" ","")</f>
        <v/>
      </c>
      <c r="P3611" s="6" t="b">
        <f>OR(ISNUMBER(FIND(" m ",Table2[[#This Row],[loc?]])),ISNUMBER(FIND(" mm ",Table2[[#This Row],[loc?]])))</f>
        <v>0</v>
      </c>
      <c r="Q3611" s="6" t="b">
        <f>AND(OR(ISNUMBER(FIND(" m ",Table2[[#This Row],[loc?]])),ISNUMBER(FIND(" mm ",Table2[[#This Row],[loc?]]))),SUBSTITUTE(SUBSTITUTE(Table2[[#This Row],[loc?]]," m ","")," mm ","")="")</f>
        <v>0</v>
      </c>
      <c r="R3611" s="36" cm="1">
        <f t="array" ref="R3611">AVERAGE(IF(Table2[[#This Row],[Min_aerobic_1]:[Min_aerobic_2]]="NA",0,Table2[[#This Row],[Min_aerobic_1]:[Min_aerobic_2]]))</f>
        <v>8.692610451224215E-6</v>
      </c>
    </row>
    <row r="3612" spans="1:18" x14ac:dyDescent="0.35">
      <c r="A3612" s="4" t="s">
        <v>10621</v>
      </c>
      <c r="B3612" s="4" t="s">
        <v>10622</v>
      </c>
      <c r="C3612" s="4" t="s">
        <v>10623</v>
      </c>
      <c r="D3612" s="6">
        <v>3.2018684868333998E-5</v>
      </c>
      <c r="E3612" s="6">
        <v>2.5585621704918801E-5</v>
      </c>
      <c r="F3612" s="6">
        <v>3.7458181744227401E-5</v>
      </c>
      <c r="G3612" s="6">
        <v>3.7958496435392501E-5</v>
      </c>
      <c r="H3612" s="6">
        <v>2.3188382846274799E-5</v>
      </c>
      <c r="I3612" s="6">
        <v>2.23565560165505E-5</v>
      </c>
      <c r="J3612" s="6">
        <v>2.3980345640219798E-5</v>
      </c>
      <c r="K3612" s="6">
        <v>2.6582166634341099E-5</v>
      </c>
      <c r="L3612" s="6">
        <v>2.8895368121322301E-5</v>
      </c>
      <c r="M3612" s="6">
        <v>2.9016715755358901E-5</v>
      </c>
      <c r="N3612" s="4" t="b">
        <f>_xlfn.XLOOKUP(Table2[[#This Row],[Protein]],Table3[name],Table3[subloc_assigned],"")&lt;&gt;""</f>
        <v>0</v>
      </c>
      <c r="O3612" s="6" t="str" cm="1">
        <f t="array" ref="O3612">IF(Table2[[#This Row],[modeled?]]," "&amp;_xlfn.TEXTJOIN(" ",FALSE,_xlfn._xlws.FILTER(Table3[subloc_assigned],Table3[name]=Table2[[#This Row],[Protein]],""))&amp;" ","")</f>
        <v/>
      </c>
      <c r="P3612" s="6" t="b">
        <f>OR(ISNUMBER(FIND(" m ",Table2[[#This Row],[loc?]])),ISNUMBER(FIND(" mm ",Table2[[#This Row],[loc?]])))</f>
        <v>0</v>
      </c>
      <c r="Q3612" s="6" t="b">
        <f>AND(OR(ISNUMBER(FIND(" m ",Table2[[#This Row],[loc?]])),ISNUMBER(FIND(" mm ",Table2[[#This Row],[loc?]]))),SUBSTITUTE(SUBSTITUTE(Table2[[#This Row],[loc?]]," m ","")," mm ","")="")</f>
        <v>0</v>
      </c>
      <c r="R3612" s="36" cm="1">
        <f t="array" ref="R3612">AVERAGE(IF(Table2[[#This Row],[Min_aerobic_1]:[Min_aerobic_2]]="NA",0,Table2[[#This Row],[Min_aerobic_1]:[Min_aerobic_2]]))</f>
        <v>2.88021532866264E-5</v>
      </c>
    </row>
    <row r="3613" spans="1:18" x14ac:dyDescent="0.35">
      <c r="A3613" s="4" t="s">
        <v>10624</v>
      </c>
      <c r="B3613" s="4" t="s">
        <v>10625</v>
      </c>
      <c r="C3613" s="4" t="s">
        <v>10626</v>
      </c>
      <c r="D3613" s="6">
        <v>1.1042210515114799E-5</v>
      </c>
      <c r="E3613" s="6">
        <v>1.4610675123865299E-5</v>
      </c>
      <c r="F3613" s="6">
        <v>1.35185344350601E-5</v>
      </c>
      <c r="G3613" s="6">
        <v>1.4052938797048601E-5</v>
      </c>
      <c r="H3613" s="6">
        <v>1.2496673232051701E-5</v>
      </c>
      <c r="I3613" s="6">
        <v>1.30877684430066E-5</v>
      </c>
      <c r="J3613" s="6">
        <v>1.23392908815238E-5</v>
      </c>
      <c r="K3613" s="6">
        <v>1.6333938512039599E-5</v>
      </c>
      <c r="L3613" s="6">
        <v>1.6596195178949901E-5</v>
      </c>
      <c r="M3613" s="6">
        <v>1.5789180545782301E-5</v>
      </c>
      <c r="N3613" s="4" t="b">
        <f>_xlfn.XLOOKUP(Table2[[#This Row],[Protein]],Table3[name],Table3[subloc_assigned],"")&lt;&gt;""</f>
        <v>0</v>
      </c>
      <c r="O3613" s="6" t="str" cm="1">
        <f t="array" ref="O3613">IF(Table2[[#This Row],[modeled?]]," "&amp;_xlfn.TEXTJOIN(" ",FALSE,_xlfn._xlws.FILTER(Table3[subloc_assigned],Table3[name]=Table2[[#This Row],[Protein]],""))&amp;" ","")</f>
        <v/>
      </c>
      <c r="P3613" s="6" t="b">
        <f>OR(ISNUMBER(FIND(" m ",Table2[[#This Row],[loc?]])),ISNUMBER(FIND(" mm ",Table2[[#This Row],[loc?]])))</f>
        <v>0</v>
      </c>
      <c r="Q3613" s="6" t="b">
        <f>AND(OR(ISNUMBER(FIND(" m ",Table2[[#This Row],[loc?]])),ISNUMBER(FIND(" mm ",Table2[[#This Row],[loc?]]))),SUBSTITUTE(SUBSTITUTE(Table2[[#This Row],[loc?]]," m ","")," mm ","")="")</f>
        <v>0</v>
      </c>
      <c r="R3613" s="36" cm="1">
        <f t="array" ref="R3613">AVERAGE(IF(Table2[[#This Row],[Min_aerobic_1]:[Min_aerobic_2]]="NA",0,Table2[[#This Row],[Min_aerobic_1]:[Min_aerobic_2]]))</f>
        <v>1.2826442819490049E-5</v>
      </c>
    </row>
    <row r="3614" spans="1:18" x14ac:dyDescent="0.35">
      <c r="A3614" s="4" t="s">
        <v>10627</v>
      </c>
      <c r="B3614" s="4" t="s">
        <v>10628</v>
      </c>
      <c r="C3614" s="4" t="s">
        <v>10629</v>
      </c>
      <c r="D3614" s="6">
        <v>1.1177084776465001E-6</v>
      </c>
      <c r="E3614" s="6">
        <v>1.1102070924095799E-6</v>
      </c>
      <c r="F3614" s="6">
        <v>1.21123371994901E-6</v>
      </c>
      <c r="G3614" s="6">
        <v>1.2624480146879001E-6</v>
      </c>
      <c r="H3614" s="4" t="s">
        <v>19</v>
      </c>
      <c r="I3614" s="4" t="s">
        <v>19</v>
      </c>
      <c r="J3614" s="4" t="s">
        <v>19</v>
      </c>
      <c r="K3614" s="4" t="s">
        <v>19</v>
      </c>
      <c r="L3614" s="4" t="s">
        <v>19</v>
      </c>
      <c r="M3614" s="4" t="s">
        <v>19</v>
      </c>
      <c r="N3614" s="4" t="b">
        <f>_xlfn.XLOOKUP(Table2[[#This Row],[Protein]],Table3[name],Table3[subloc_assigned],"")&lt;&gt;""</f>
        <v>0</v>
      </c>
      <c r="O3614" s="6" t="str" cm="1">
        <f t="array" ref="O3614">IF(Table2[[#This Row],[modeled?]]," "&amp;_xlfn.TEXTJOIN(" ",FALSE,_xlfn._xlws.FILTER(Table3[subloc_assigned],Table3[name]=Table2[[#This Row],[Protein]],""))&amp;" ","")</f>
        <v/>
      </c>
      <c r="P3614" s="6" t="b">
        <f>OR(ISNUMBER(FIND(" m ",Table2[[#This Row],[loc?]])),ISNUMBER(FIND(" mm ",Table2[[#This Row],[loc?]])))</f>
        <v>0</v>
      </c>
      <c r="Q3614" s="6" t="b">
        <f>AND(OR(ISNUMBER(FIND(" m ",Table2[[#This Row],[loc?]])),ISNUMBER(FIND(" mm ",Table2[[#This Row],[loc?]]))),SUBSTITUTE(SUBSTITUTE(Table2[[#This Row],[loc?]]," m ","")," mm ","")="")</f>
        <v>0</v>
      </c>
      <c r="R3614" s="36" cm="1">
        <f t="array" ref="R3614">AVERAGE(IF(Table2[[#This Row],[Min_aerobic_1]:[Min_aerobic_2]]="NA",0,Table2[[#This Row],[Min_aerobic_1]:[Min_aerobic_2]]))</f>
        <v>1.1139577850280401E-6</v>
      </c>
    </row>
    <row r="3615" spans="1:18" x14ac:dyDescent="0.35">
      <c r="A3615" s="4" t="s">
        <v>10630</v>
      </c>
      <c r="B3615" s="4" t="s">
        <v>10631</v>
      </c>
      <c r="C3615" s="4" t="s">
        <v>10632</v>
      </c>
      <c r="D3615" s="6">
        <v>2.5471693277021799E-6</v>
      </c>
      <c r="E3615" s="6">
        <v>1.9739555698346999E-6</v>
      </c>
      <c r="F3615" s="6">
        <v>2.8413656749959098E-6</v>
      </c>
      <c r="G3615" s="6">
        <v>2.7388263969685101E-6</v>
      </c>
      <c r="H3615" s="6">
        <v>4.8362888280275602E-6</v>
      </c>
      <c r="I3615" s="6">
        <v>4.98114353934057E-6</v>
      </c>
      <c r="J3615" s="6">
        <v>5.1801433373293304E-6</v>
      </c>
      <c r="K3615" s="6">
        <v>5.2629047015803201E-6</v>
      </c>
      <c r="L3615" s="6">
        <v>5.46813159669825E-6</v>
      </c>
      <c r="M3615" s="6">
        <v>5.7840007612575799E-6</v>
      </c>
      <c r="N3615" s="4" t="b">
        <f>_xlfn.XLOOKUP(Table2[[#This Row],[Protein]],Table3[name],Table3[subloc_assigned],"")&lt;&gt;""</f>
        <v>0</v>
      </c>
      <c r="O3615" s="6" t="str" cm="1">
        <f t="array" ref="O3615">IF(Table2[[#This Row],[modeled?]]," "&amp;_xlfn.TEXTJOIN(" ",FALSE,_xlfn._xlws.FILTER(Table3[subloc_assigned],Table3[name]=Table2[[#This Row],[Protein]],""))&amp;" ","")</f>
        <v/>
      </c>
      <c r="P3615" s="6" t="b">
        <f>OR(ISNUMBER(FIND(" m ",Table2[[#This Row],[loc?]])),ISNUMBER(FIND(" mm ",Table2[[#This Row],[loc?]])))</f>
        <v>0</v>
      </c>
      <c r="Q3615" s="6" t="b">
        <f>AND(OR(ISNUMBER(FIND(" m ",Table2[[#This Row],[loc?]])),ISNUMBER(FIND(" mm ",Table2[[#This Row],[loc?]]))),SUBSTITUTE(SUBSTITUTE(Table2[[#This Row],[loc?]]," m ","")," mm ","")="")</f>
        <v>0</v>
      </c>
      <c r="R3615" s="36" cm="1">
        <f t="array" ref="R3615">AVERAGE(IF(Table2[[#This Row],[Min_aerobic_1]:[Min_aerobic_2]]="NA",0,Table2[[#This Row],[Min_aerobic_1]:[Min_aerobic_2]]))</f>
        <v>2.2605624487684399E-6</v>
      </c>
    </row>
    <row r="3616" spans="1:18" x14ac:dyDescent="0.35">
      <c r="A3616" s="4" t="s">
        <v>10633</v>
      </c>
      <c r="B3616" s="4" t="s">
        <v>10634</v>
      </c>
      <c r="C3616" s="4" t="s">
        <v>10635</v>
      </c>
      <c r="D3616" s="6">
        <v>7.6213874781741901E-5</v>
      </c>
      <c r="E3616" s="6">
        <v>6.8905600087685304E-5</v>
      </c>
      <c r="F3616" s="6">
        <v>9.3979105527027101E-5</v>
      </c>
      <c r="G3616" s="6">
        <v>9.4227522635785904E-5</v>
      </c>
      <c r="H3616" s="6">
        <v>5.0273655705546498E-5</v>
      </c>
      <c r="I3616" s="6">
        <v>5.1698423061072399E-5</v>
      </c>
      <c r="J3616" s="6">
        <v>5.1709739098498802E-5</v>
      </c>
      <c r="K3616" s="6">
        <v>6.0154443008670303E-5</v>
      </c>
      <c r="L3616" s="6">
        <v>6.3247873284797597E-5</v>
      </c>
      <c r="M3616" s="6">
        <v>6.4162772055162897E-5</v>
      </c>
      <c r="N3616" s="4" t="b">
        <f>_xlfn.XLOOKUP(Table2[[#This Row],[Protein]],Table3[name],Table3[subloc_assigned],"")&lt;&gt;""</f>
        <v>0</v>
      </c>
      <c r="O3616" s="6" t="str" cm="1">
        <f t="array" ref="O3616">IF(Table2[[#This Row],[modeled?]]," "&amp;_xlfn.TEXTJOIN(" ",FALSE,_xlfn._xlws.FILTER(Table3[subloc_assigned],Table3[name]=Table2[[#This Row],[Protein]],""))&amp;" ","")</f>
        <v/>
      </c>
      <c r="P3616" s="6" t="b">
        <f>OR(ISNUMBER(FIND(" m ",Table2[[#This Row],[loc?]])),ISNUMBER(FIND(" mm ",Table2[[#This Row],[loc?]])))</f>
        <v>0</v>
      </c>
      <c r="Q3616" s="6" t="b">
        <f>AND(OR(ISNUMBER(FIND(" m ",Table2[[#This Row],[loc?]])),ISNUMBER(FIND(" mm ",Table2[[#This Row],[loc?]]))),SUBSTITUTE(SUBSTITUTE(Table2[[#This Row],[loc?]]," m ","")," mm ","")="")</f>
        <v>0</v>
      </c>
      <c r="R3616" s="36" cm="1">
        <f t="array" ref="R3616">AVERAGE(IF(Table2[[#This Row],[Min_aerobic_1]:[Min_aerobic_2]]="NA",0,Table2[[#This Row],[Min_aerobic_1]:[Min_aerobic_2]]))</f>
        <v>7.2559737434713602E-5</v>
      </c>
    </row>
    <row r="3617" spans="1:18" x14ac:dyDescent="0.35">
      <c r="A3617" s="4" t="s">
        <v>10636</v>
      </c>
      <c r="B3617" s="4" t="s">
        <v>10637</v>
      </c>
      <c r="C3617" s="4" t="s">
        <v>10638</v>
      </c>
      <c r="D3617" s="6">
        <v>5.4483900162971303E-5</v>
      </c>
      <c r="E3617" s="6">
        <v>6.6096488582419502E-5</v>
      </c>
      <c r="F3617" s="6">
        <v>5.5261133471425303E-5</v>
      </c>
      <c r="G3617" s="6">
        <v>5.2987759806800999E-5</v>
      </c>
      <c r="H3617" s="6">
        <v>2.41797117425505E-5</v>
      </c>
      <c r="I3617" s="6">
        <v>2.2056106048391701E-5</v>
      </c>
      <c r="J3617" s="6">
        <v>2.5514699437399098E-5</v>
      </c>
      <c r="K3617" s="6">
        <v>2.82669743666688E-5</v>
      </c>
      <c r="L3617" s="6">
        <v>2.8321664592316901E-5</v>
      </c>
      <c r="M3617" s="6">
        <v>1.9688632460652801E-5</v>
      </c>
      <c r="N3617" s="4" t="b">
        <f>_xlfn.XLOOKUP(Table2[[#This Row],[Protein]],Table3[name],Table3[subloc_assigned],"")&lt;&gt;""</f>
        <v>0</v>
      </c>
      <c r="O3617" s="6" t="str" cm="1">
        <f t="array" ref="O3617">IF(Table2[[#This Row],[modeled?]]," "&amp;_xlfn.TEXTJOIN(" ",FALSE,_xlfn._xlws.FILTER(Table3[subloc_assigned],Table3[name]=Table2[[#This Row],[Protein]],""))&amp;" ","")</f>
        <v/>
      </c>
      <c r="P3617" s="6" t="b">
        <f>OR(ISNUMBER(FIND(" m ",Table2[[#This Row],[loc?]])),ISNUMBER(FIND(" mm ",Table2[[#This Row],[loc?]])))</f>
        <v>0</v>
      </c>
      <c r="Q3617" s="6" t="b">
        <f>AND(OR(ISNUMBER(FIND(" m ",Table2[[#This Row],[loc?]])),ISNUMBER(FIND(" mm ",Table2[[#This Row],[loc?]]))),SUBSTITUTE(SUBSTITUTE(Table2[[#This Row],[loc?]]," m ","")," mm ","")="")</f>
        <v>0</v>
      </c>
      <c r="R3617" s="36" cm="1">
        <f t="array" ref="R3617">AVERAGE(IF(Table2[[#This Row],[Min_aerobic_1]:[Min_aerobic_2]]="NA",0,Table2[[#This Row],[Min_aerobic_1]:[Min_aerobic_2]]))</f>
        <v>6.0290194372695403E-5</v>
      </c>
    </row>
    <row r="3618" spans="1:18" x14ac:dyDescent="0.35">
      <c r="A3618" s="4" t="s">
        <v>10639</v>
      </c>
      <c r="B3618" s="4" t="s">
        <v>10640</v>
      </c>
      <c r="C3618" s="4" t="s">
        <v>10641</v>
      </c>
      <c r="D3618" s="6">
        <v>5.2170592184972097E-6</v>
      </c>
      <c r="E3618" s="6">
        <v>6.3768905888131102E-6</v>
      </c>
      <c r="F3618" s="6">
        <v>5.9244905312881803E-6</v>
      </c>
      <c r="G3618" s="6">
        <v>6.1082744832450402E-6</v>
      </c>
      <c r="H3618" s="6">
        <v>7.6669707752017997E-6</v>
      </c>
      <c r="I3618" s="6">
        <v>7.4029159439521699E-6</v>
      </c>
      <c r="J3618" s="6">
        <v>8.1579359928300393E-6</v>
      </c>
      <c r="K3618" s="6">
        <v>9.2306566840155892E-6</v>
      </c>
      <c r="L3618" s="6">
        <v>8.8373064975947199E-6</v>
      </c>
      <c r="M3618" s="6">
        <v>8.8235874245356397E-6</v>
      </c>
      <c r="N3618" s="4" t="b">
        <f>_xlfn.XLOOKUP(Table2[[#This Row],[Protein]],Table3[name],Table3[subloc_assigned],"")&lt;&gt;""</f>
        <v>1</v>
      </c>
      <c r="O3618" s="6" t="str" cm="1">
        <f t="array" ref="O3618">IF(Table2[[#This Row],[modeled?]]," "&amp;_xlfn.TEXTJOIN(" ",FALSE,_xlfn._xlws.FILTER(Table3[subloc_assigned],Table3[name]=Table2[[#This Row],[Protein]],""))&amp;" ","")</f>
        <v xml:space="preserve"> gm </v>
      </c>
      <c r="P3618" s="6" t="b">
        <f>OR(ISNUMBER(FIND(" m ",Table2[[#This Row],[loc?]])),ISNUMBER(FIND(" mm ",Table2[[#This Row],[loc?]])))</f>
        <v>0</v>
      </c>
      <c r="Q3618" s="6" t="b">
        <f>AND(OR(ISNUMBER(FIND(" m ",Table2[[#This Row],[loc?]])),ISNUMBER(FIND(" mm ",Table2[[#This Row],[loc?]]))),SUBSTITUTE(SUBSTITUTE(Table2[[#This Row],[loc?]]," m ","")," mm ","")="")</f>
        <v>0</v>
      </c>
      <c r="R3618" s="36" cm="1">
        <f t="array" ref="R3618">AVERAGE(IF(Table2[[#This Row],[Min_aerobic_1]:[Min_aerobic_2]]="NA",0,Table2[[#This Row],[Min_aerobic_1]:[Min_aerobic_2]]))</f>
        <v>5.7969749036551595E-6</v>
      </c>
    </row>
    <row r="3619" spans="1:18" x14ac:dyDescent="0.35">
      <c r="A3619" s="4" t="s">
        <v>10642</v>
      </c>
      <c r="B3619" s="4" t="s">
        <v>10643</v>
      </c>
      <c r="C3619" s="4" t="s">
        <v>10644</v>
      </c>
      <c r="D3619" s="6">
        <v>2.7455667860143898E-6</v>
      </c>
      <c r="E3619" s="6">
        <v>2.6495828363679299E-6</v>
      </c>
      <c r="F3619" s="6">
        <v>2.8559889961100001E-6</v>
      </c>
      <c r="G3619" s="6">
        <v>2.8568058400197002E-6</v>
      </c>
      <c r="H3619" s="6">
        <v>1.9473103719944002E-6</v>
      </c>
      <c r="I3619" s="6">
        <v>1.91694725143959E-6</v>
      </c>
      <c r="J3619" s="6">
        <v>2.1193878371309998E-6</v>
      </c>
      <c r="K3619" s="6">
        <v>2.1154719566800902E-6</v>
      </c>
      <c r="L3619" s="6">
        <v>2.2703717138225301E-6</v>
      </c>
      <c r="M3619" s="6">
        <v>2.2880529320999E-6</v>
      </c>
      <c r="N3619" s="4" t="b">
        <f>_xlfn.XLOOKUP(Table2[[#This Row],[Protein]],Table3[name],Table3[subloc_assigned],"")&lt;&gt;""</f>
        <v>0</v>
      </c>
      <c r="O3619" s="6" t="str" cm="1">
        <f t="array" ref="O3619">IF(Table2[[#This Row],[modeled?]]," "&amp;_xlfn.TEXTJOIN(" ",FALSE,_xlfn._xlws.FILTER(Table3[subloc_assigned],Table3[name]=Table2[[#This Row],[Protein]],""))&amp;" ","")</f>
        <v/>
      </c>
      <c r="P3619" s="6" t="b">
        <f>OR(ISNUMBER(FIND(" m ",Table2[[#This Row],[loc?]])),ISNUMBER(FIND(" mm ",Table2[[#This Row],[loc?]])))</f>
        <v>0</v>
      </c>
      <c r="Q3619" s="6" t="b">
        <f>AND(OR(ISNUMBER(FIND(" m ",Table2[[#This Row],[loc?]])),ISNUMBER(FIND(" mm ",Table2[[#This Row],[loc?]]))),SUBSTITUTE(SUBSTITUTE(Table2[[#This Row],[loc?]]," m ","")," mm ","")="")</f>
        <v>0</v>
      </c>
      <c r="R3619" s="36" cm="1">
        <f t="array" ref="R3619">AVERAGE(IF(Table2[[#This Row],[Min_aerobic_1]:[Min_aerobic_2]]="NA",0,Table2[[#This Row],[Min_aerobic_1]:[Min_aerobic_2]]))</f>
        <v>2.6975748111911597E-6</v>
      </c>
    </row>
    <row r="3620" spans="1:18" x14ac:dyDescent="0.35">
      <c r="A3620" s="4" t="s">
        <v>10645</v>
      </c>
      <c r="B3620" s="4" t="s">
        <v>10646</v>
      </c>
      <c r="C3620" s="4" t="s">
        <v>10647</v>
      </c>
      <c r="D3620" s="4" t="s">
        <v>19</v>
      </c>
      <c r="E3620" s="4" t="s">
        <v>19</v>
      </c>
      <c r="F3620" s="4" t="s">
        <v>19</v>
      </c>
      <c r="G3620" s="4" t="s">
        <v>19</v>
      </c>
      <c r="H3620" s="6">
        <v>8.6985685195358799E-7</v>
      </c>
      <c r="I3620" s="6">
        <v>7.8227132754444903E-7</v>
      </c>
      <c r="J3620" s="6">
        <v>1.00323330731078E-6</v>
      </c>
      <c r="K3620" s="6">
        <v>7.8910101002839504E-7</v>
      </c>
      <c r="L3620" s="6">
        <v>8.3369410994519102E-7</v>
      </c>
      <c r="M3620" s="6">
        <v>7.8817671536889201E-7</v>
      </c>
      <c r="N3620" s="4" t="b">
        <f>_xlfn.XLOOKUP(Table2[[#This Row],[Protein]],Table3[name],Table3[subloc_assigned],"")&lt;&gt;""</f>
        <v>1</v>
      </c>
      <c r="O3620" s="6" t="str" cm="1">
        <f t="array" ref="O3620">IF(Table2[[#This Row],[modeled?]]," "&amp;_xlfn.TEXTJOIN(" ",FALSE,_xlfn._xlws.FILTER(Table3[subloc_assigned],Table3[name]=Table2[[#This Row],[Protein]],""))&amp;" ","")</f>
        <v xml:space="preserve"> c </v>
      </c>
      <c r="P3620" s="6" t="b">
        <f>OR(ISNUMBER(FIND(" m ",Table2[[#This Row],[loc?]])),ISNUMBER(FIND(" mm ",Table2[[#This Row],[loc?]])))</f>
        <v>0</v>
      </c>
      <c r="Q3620" s="6" t="b">
        <f>AND(OR(ISNUMBER(FIND(" m ",Table2[[#This Row],[loc?]])),ISNUMBER(FIND(" mm ",Table2[[#This Row],[loc?]]))),SUBSTITUTE(SUBSTITUTE(Table2[[#This Row],[loc?]]," m ","")," mm ","")="")</f>
        <v>0</v>
      </c>
      <c r="R3620" s="36" cm="1">
        <f t="array" ref="R3620">AVERAGE(IF(Table2[[#This Row],[Min_aerobic_1]:[Min_aerobic_2]]="NA",0,Table2[[#This Row],[Min_aerobic_1]:[Min_aerobic_2]]))</f>
        <v>0</v>
      </c>
    </row>
    <row r="3621" spans="1:18" x14ac:dyDescent="0.35">
      <c r="A3621" s="4" t="s">
        <v>10648</v>
      </c>
      <c r="B3621" s="4" t="s">
        <v>10649</v>
      </c>
      <c r="C3621" s="4" t="s">
        <v>10650</v>
      </c>
      <c r="D3621" s="4">
        <v>6.6874182293112498E-4</v>
      </c>
      <c r="E3621" s="4">
        <v>5.7566341259505005E-4</v>
      </c>
      <c r="F3621" s="4">
        <v>4.05056446675821E-4</v>
      </c>
      <c r="G3621" s="4">
        <v>4.2288474737614703E-4</v>
      </c>
      <c r="H3621" s="4">
        <v>1.1516610189473799E-3</v>
      </c>
      <c r="I3621" s="4">
        <v>1.1709528491515399E-3</v>
      </c>
      <c r="J3621" s="4">
        <v>1.1241044145856101E-3</v>
      </c>
      <c r="K3621" s="4">
        <v>6.2775158354942597E-4</v>
      </c>
      <c r="L3621" s="4">
        <v>5.9691473879990595E-4</v>
      </c>
      <c r="M3621" s="4">
        <v>5.6093359568678604E-4</v>
      </c>
      <c r="N3621" s="4" t="b">
        <f>_xlfn.XLOOKUP(Table2[[#This Row],[Protein]],Table3[name],Table3[subloc_assigned],"")&lt;&gt;""</f>
        <v>1</v>
      </c>
      <c r="O3621" s="6" t="str" cm="1">
        <f t="array" ref="O3621">IF(Table2[[#This Row],[modeled?]]," "&amp;_xlfn.TEXTJOIN(" ",FALSE,_xlfn._xlws.FILTER(Table3[subloc_assigned],Table3[name]=Table2[[#This Row],[Protein]],""))&amp;" ","")</f>
        <v xml:space="preserve"> c </v>
      </c>
      <c r="P3621" s="6" t="b">
        <f>OR(ISNUMBER(FIND(" m ",Table2[[#This Row],[loc?]])),ISNUMBER(FIND(" mm ",Table2[[#This Row],[loc?]])))</f>
        <v>0</v>
      </c>
      <c r="Q3621" s="6" t="b">
        <f>AND(OR(ISNUMBER(FIND(" m ",Table2[[#This Row],[loc?]])),ISNUMBER(FIND(" mm ",Table2[[#This Row],[loc?]]))),SUBSTITUTE(SUBSTITUTE(Table2[[#This Row],[loc?]]," m ","")," mm ","")="")</f>
        <v>0</v>
      </c>
      <c r="R3621" s="36" cm="1">
        <f t="array" ref="R3621">AVERAGE(IF(Table2[[#This Row],[Min_aerobic_1]:[Min_aerobic_2]]="NA",0,Table2[[#This Row],[Min_aerobic_1]:[Min_aerobic_2]]))</f>
        <v>6.2220261776308751E-4</v>
      </c>
    </row>
    <row r="3622" spans="1:18" x14ac:dyDescent="0.35">
      <c r="A3622" s="4" t="s">
        <v>10651</v>
      </c>
      <c r="B3622" s="4" t="s">
        <v>10652</v>
      </c>
      <c r="C3622" s="4" t="s">
        <v>10653</v>
      </c>
      <c r="D3622" s="4">
        <v>1.6308558473529999E-4</v>
      </c>
      <c r="E3622" s="4">
        <v>1.59789452097772E-4</v>
      </c>
      <c r="F3622" s="4">
        <v>1.5888914142663701E-4</v>
      </c>
      <c r="G3622" s="4">
        <v>1.73134926416831E-4</v>
      </c>
      <c r="H3622" s="4">
        <v>1.10371993156712E-4</v>
      </c>
      <c r="I3622" s="4">
        <v>1.10372764138966E-4</v>
      </c>
      <c r="J3622" s="4">
        <v>1.1846080180807701E-4</v>
      </c>
      <c r="K3622" s="4">
        <v>1.3099697373295701E-4</v>
      </c>
      <c r="L3622" s="4">
        <v>1.47478322395767E-4</v>
      </c>
      <c r="M3622" s="4">
        <v>1.44567762532982E-4</v>
      </c>
      <c r="N3622" s="4" t="b">
        <f>_xlfn.XLOOKUP(Table2[[#This Row],[Protein]],Table3[name],Table3[subloc_assigned],"")&lt;&gt;""</f>
        <v>0</v>
      </c>
      <c r="O3622" s="6" t="str" cm="1">
        <f t="array" ref="O3622">IF(Table2[[#This Row],[modeled?]]," "&amp;_xlfn.TEXTJOIN(" ",FALSE,_xlfn._xlws.FILTER(Table3[subloc_assigned],Table3[name]=Table2[[#This Row],[Protein]],""))&amp;" ","")</f>
        <v/>
      </c>
      <c r="P3622" s="6" t="b">
        <f>OR(ISNUMBER(FIND(" m ",Table2[[#This Row],[loc?]])),ISNUMBER(FIND(" mm ",Table2[[#This Row],[loc?]])))</f>
        <v>0</v>
      </c>
      <c r="Q3622" s="6" t="b">
        <f>AND(OR(ISNUMBER(FIND(" m ",Table2[[#This Row],[loc?]])),ISNUMBER(FIND(" mm ",Table2[[#This Row],[loc?]]))),SUBSTITUTE(SUBSTITUTE(Table2[[#This Row],[loc?]]," m ","")," mm ","")="")</f>
        <v>0</v>
      </c>
      <c r="R3622" s="36" cm="1">
        <f t="array" ref="R3622">AVERAGE(IF(Table2[[#This Row],[Min_aerobic_1]:[Min_aerobic_2]]="NA",0,Table2[[#This Row],[Min_aerobic_1]:[Min_aerobic_2]]))</f>
        <v>1.61437518416536E-4</v>
      </c>
    </row>
    <row r="3623" spans="1:18" x14ac:dyDescent="0.35">
      <c r="A3623" s="4" t="s">
        <v>10654</v>
      </c>
      <c r="B3623" s="4" t="s">
        <v>10655</v>
      </c>
      <c r="C3623" s="4" t="s">
        <v>10656</v>
      </c>
      <c r="D3623" s="6">
        <v>6.97840102481592E-6</v>
      </c>
      <c r="E3623" s="6">
        <v>6.7688006834172496E-6</v>
      </c>
      <c r="F3623" s="6">
        <v>7.5538406648295804E-6</v>
      </c>
      <c r="G3623" s="6">
        <v>7.4446248678517301E-6</v>
      </c>
      <c r="H3623" s="6">
        <v>4.76177399501326E-6</v>
      </c>
      <c r="I3623" s="6">
        <v>4.5457079036224201E-6</v>
      </c>
      <c r="J3623" s="6">
        <v>4.9809107996619299E-6</v>
      </c>
      <c r="K3623" s="6">
        <v>4.8888746662540804E-6</v>
      </c>
      <c r="L3623" s="6">
        <v>5.0206266370812904E-6</v>
      </c>
      <c r="M3623" s="6">
        <v>5.1769896294069003E-6</v>
      </c>
      <c r="N3623" s="4" t="b">
        <f>_xlfn.XLOOKUP(Table2[[#This Row],[Protein]],Table3[name],Table3[subloc_assigned],"")&lt;&gt;""</f>
        <v>0</v>
      </c>
      <c r="O3623" s="6" t="str" cm="1">
        <f t="array" ref="O3623">IF(Table2[[#This Row],[modeled?]]," "&amp;_xlfn.TEXTJOIN(" ",FALSE,_xlfn._xlws.FILTER(Table3[subloc_assigned],Table3[name]=Table2[[#This Row],[Protein]],""))&amp;" ","")</f>
        <v/>
      </c>
      <c r="P3623" s="6" t="b">
        <f>OR(ISNUMBER(FIND(" m ",Table2[[#This Row],[loc?]])),ISNUMBER(FIND(" mm ",Table2[[#This Row],[loc?]])))</f>
        <v>0</v>
      </c>
      <c r="Q3623" s="6" t="b">
        <f>AND(OR(ISNUMBER(FIND(" m ",Table2[[#This Row],[loc?]])),ISNUMBER(FIND(" mm ",Table2[[#This Row],[loc?]]))),SUBSTITUTE(SUBSTITUTE(Table2[[#This Row],[loc?]]," m ","")," mm ","")="")</f>
        <v>0</v>
      </c>
      <c r="R3623" s="36" cm="1">
        <f t="array" ref="R3623">AVERAGE(IF(Table2[[#This Row],[Min_aerobic_1]:[Min_aerobic_2]]="NA",0,Table2[[#This Row],[Min_aerobic_1]:[Min_aerobic_2]]))</f>
        <v>6.8736008541165853E-6</v>
      </c>
    </row>
    <row r="3624" spans="1:18" x14ac:dyDescent="0.35">
      <c r="A3624" s="4" t="s">
        <v>10657</v>
      </c>
      <c r="B3624" s="4" t="s">
        <v>10658</v>
      </c>
      <c r="C3624" s="4" t="s">
        <v>10659</v>
      </c>
      <c r="D3624" s="6">
        <v>1.8567583486129601E-5</v>
      </c>
      <c r="E3624" s="6">
        <v>1.33353692682491E-5</v>
      </c>
      <c r="F3624" s="6">
        <v>2.0603814145748901E-5</v>
      </c>
      <c r="G3624" s="6">
        <v>2.0849354817165202E-5</v>
      </c>
      <c r="H3624" s="6">
        <v>3.3002506167994902E-5</v>
      </c>
      <c r="I3624" s="6">
        <v>3.3439407188297602E-5</v>
      </c>
      <c r="J3624" s="6">
        <v>3.21944645833967E-5</v>
      </c>
      <c r="K3624" s="6">
        <v>4.5629408740586902E-5</v>
      </c>
      <c r="L3624" s="6">
        <v>4.0418913061072E-5</v>
      </c>
      <c r="M3624" s="6">
        <v>4.1760457507274998E-5</v>
      </c>
      <c r="N3624" s="4" t="b">
        <f>_xlfn.XLOOKUP(Table2[[#This Row],[Protein]],Table3[name],Table3[subloc_assigned],"")&lt;&gt;""</f>
        <v>0</v>
      </c>
      <c r="O3624" s="6" t="str" cm="1">
        <f t="array" ref="O3624">IF(Table2[[#This Row],[modeled?]]," "&amp;_xlfn.TEXTJOIN(" ",FALSE,_xlfn._xlws.FILTER(Table3[subloc_assigned],Table3[name]=Table2[[#This Row],[Protein]],""))&amp;" ","")</f>
        <v/>
      </c>
      <c r="P3624" s="6" t="b">
        <f>OR(ISNUMBER(FIND(" m ",Table2[[#This Row],[loc?]])),ISNUMBER(FIND(" mm ",Table2[[#This Row],[loc?]])))</f>
        <v>0</v>
      </c>
      <c r="Q3624" s="6" t="b">
        <f>AND(OR(ISNUMBER(FIND(" m ",Table2[[#This Row],[loc?]])),ISNUMBER(FIND(" mm ",Table2[[#This Row],[loc?]]))),SUBSTITUTE(SUBSTITUTE(Table2[[#This Row],[loc?]]," m ","")," mm ","")="")</f>
        <v>0</v>
      </c>
      <c r="R3624" s="36" cm="1">
        <f t="array" ref="R3624">AVERAGE(IF(Table2[[#This Row],[Min_aerobic_1]:[Min_aerobic_2]]="NA",0,Table2[[#This Row],[Min_aerobic_1]:[Min_aerobic_2]]))</f>
        <v>1.5951476377189351E-5</v>
      </c>
    </row>
    <row r="3625" spans="1:18" x14ac:dyDescent="0.35">
      <c r="A3625" s="4" t="s">
        <v>10660</v>
      </c>
      <c r="B3625" s="4" t="s">
        <v>10661</v>
      </c>
      <c r="C3625" s="4" t="s">
        <v>10662</v>
      </c>
      <c r="D3625" s="6">
        <v>6.4986651596597497E-5</v>
      </c>
      <c r="E3625" s="6">
        <v>5.9924250591295697E-5</v>
      </c>
      <c r="F3625" s="6">
        <v>6.5168589099989896E-5</v>
      </c>
      <c r="G3625" s="6">
        <v>6.4934704175562098E-5</v>
      </c>
      <c r="H3625" s="6">
        <v>8.8833703171829894E-5</v>
      </c>
      <c r="I3625" s="6">
        <v>9.0954219694307895E-5</v>
      </c>
      <c r="J3625" s="6">
        <v>8.5717246882914197E-5</v>
      </c>
      <c r="K3625" s="6">
        <v>8.67581756388364E-5</v>
      </c>
      <c r="L3625" s="6">
        <v>9.2692467670100304E-5</v>
      </c>
      <c r="M3625" s="6">
        <v>9.0910973481210893E-5</v>
      </c>
      <c r="N3625" s="4" t="b">
        <f>_xlfn.XLOOKUP(Table2[[#This Row],[Protein]],Table3[name],Table3[subloc_assigned],"")&lt;&gt;""</f>
        <v>0</v>
      </c>
      <c r="O3625" s="6" t="str" cm="1">
        <f t="array" ref="O3625">IF(Table2[[#This Row],[modeled?]]," "&amp;_xlfn.TEXTJOIN(" ",FALSE,_xlfn._xlws.FILTER(Table3[subloc_assigned],Table3[name]=Table2[[#This Row],[Protein]],""))&amp;" ","")</f>
        <v/>
      </c>
      <c r="P3625" s="6" t="b">
        <f>OR(ISNUMBER(FIND(" m ",Table2[[#This Row],[loc?]])),ISNUMBER(FIND(" mm ",Table2[[#This Row],[loc?]])))</f>
        <v>0</v>
      </c>
      <c r="Q3625" s="6" t="b">
        <f>AND(OR(ISNUMBER(FIND(" m ",Table2[[#This Row],[loc?]])),ISNUMBER(FIND(" mm ",Table2[[#This Row],[loc?]]))),SUBSTITUTE(SUBSTITUTE(Table2[[#This Row],[loc?]]," m ","")," mm ","")="")</f>
        <v>0</v>
      </c>
      <c r="R3625" s="36" cm="1">
        <f t="array" ref="R3625">AVERAGE(IF(Table2[[#This Row],[Min_aerobic_1]:[Min_aerobic_2]]="NA",0,Table2[[#This Row],[Min_aerobic_1]:[Min_aerobic_2]]))</f>
        <v>6.245545109394659E-5</v>
      </c>
    </row>
    <row r="3626" spans="1:18" x14ac:dyDescent="0.35">
      <c r="A3626" s="4" t="s">
        <v>10663</v>
      </c>
      <c r="B3626" s="4" t="s">
        <v>10664</v>
      </c>
      <c r="C3626" s="4" t="s">
        <v>10665</v>
      </c>
      <c r="D3626" s="4" t="s">
        <v>19</v>
      </c>
      <c r="E3626" s="4" t="s">
        <v>19</v>
      </c>
      <c r="F3626" s="4" t="s">
        <v>19</v>
      </c>
      <c r="G3626" s="4" t="s">
        <v>19</v>
      </c>
      <c r="H3626" s="6">
        <v>3.1735203065543102E-6</v>
      </c>
      <c r="I3626" s="6">
        <v>2.8191046571442799E-6</v>
      </c>
      <c r="J3626" s="6">
        <v>3.26054517066414E-6</v>
      </c>
      <c r="K3626" s="6">
        <v>3.4544644617865898E-6</v>
      </c>
      <c r="L3626" s="6">
        <v>3.1653228906977102E-6</v>
      </c>
      <c r="M3626" s="6">
        <v>3.3903312106533401E-6</v>
      </c>
      <c r="N3626" s="4" t="b">
        <f>_xlfn.XLOOKUP(Table2[[#This Row],[Protein]],Table3[name],Table3[subloc_assigned],"")&lt;&gt;""</f>
        <v>0</v>
      </c>
      <c r="O3626" s="6" t="str" cm="1">
        <f t="array" ref="O3626">IF(Table2[[#This Row],[modeled?]]," "&amp;_xlfn.TEXTJOIN(" ",FALSE,_xlfn._xlws.FILTER(Table3[subloc_assigned],Table3[name]=Table2[[#This Row],[Protein]],""))&amp;" ","")</f>
        <v/>
      </c>
      <c r="P3626" s="6" t="b">
        <f>OR(ISNUMBER(FIND(" m ",Table2[[#This Row],[loc?]])),ISNUMBER(FIND(" mm ",Table2[[#This Row],[loc?]])))</f>
        <v>0</v>
      </c>
      <c r="Q3626" s="6" t="b">
        <f>AND(OR(ISNUMBER(FIND(" m ",Table2[[#This Row],[loc?]])),ISNUMBER(FIND(" mm ",Table2[[#This Row],[loc?]]))),SUBSTITUTE(SUBSTITUTE(Table2[[#This Row],[loc?]]," m ","")," mm ","")="")</f>
        <v>0</v>
      </c>
      <c r="R3626" s="36" cm="1">
        <f t="array" ref="R3626">AVERAGE(IF(Table2[[#This Row],[Min_aerobic_1]:[Min_aerobic_2]]="NA",0,Table2[[#This Row],[Min_aerobic_1]:[Min_aerobic_2]]))</f>
        <v>0</v>
      </c>
    </row>
    <row r="3627" spans="1:18" x14ac:dyDescent="0.35">
      <c r="A3627" s="4" t="s">
        <v>10666</v>
      </c>
      <c r="B3627" s="4" t="s">
        <v>10667</v>
      </c>
      <c r="C3627" s="4" t="s">
        <v>10668</v>
      </c>
      <c r="D3627" s="6">
        <v>9.2460234906319395E-6</v>
      </c>
      <c r="E3627" s="6">
        <v>8.6080624380880399E-6</v>
      </c>
      <c r="F3627" s="6">
        <v>7.8670491188281296E-6</v>
      </c>
      <c r="G3627" s="6">
        <v>7.54614261030725E-6</v>
      </c>
      <c r="H3627" s="6">
        <v>3.7667259864082901E-6</v>
      </c>
      <c r="I3627" s="6">
        <v>3.3269082907935001E-6</v>
      </c>
      <c r="J3627" s="6">
        <v>3.6751833277144398E-6</v>
      </c>
      <c r="K3627" s="6">
        <v>3.03802163357045E-6</v>
      </c>
      <c r="L3627" s="6">
        <v>3.15433504402663E-6</v>
      </c>
      <c r="M3627" s="6">
        <v>3.3393208094719502E-6</v>
      </c>
      <c r="N3627" s="4" t="b">
        <f>_xlfn.XLOOKUP(Table2[[#This Row],[Protein]],Table3[name],Table3[subloc_assigned],"")&lt;&gt;""</f>
        <v>0</v>
      </c>
      <c r="O3627" s="6" t="str" cm="1">
        <f t="array" ref="O3627">IF(Table2[[#This Row],[modeled?]]," "&amp;_xlfn.TEXTJOIN(" ",FALSE,_xlfn._xlws.FILTER(Table3[subloc_assigned],Table3[name]=Table2[[#This Row],[Protein]],""))&amp;" ","")</f>
        <v/>
      </c>
      <c r="P3627" s="6" t="b">
        <f>OR(ISNUMBER(FIND(" m ",Table2[[#This Row],[loc?]])),ISNUMBER(FIND(" mm ",Table2[[#This Row],[loc?]])))</f>
        <v>0</v>
      </c>
      <c r="Q3627" s="6" t="b">
        <f>AND(OR(ISNUMBER(FIND(" m ",Table2[[#This Row],[loc?]])),ISNUMBER(FIND(" mm ",Table2[[#This Row],[loc?]]))),SUBSTITUTE(SUBSTITUTE(Table2[[#This Row],[loc?]]," m ","")," mm ","")="")</f>
        <v>0</v>
      </c>
      <c r="R3627" s="36" cm="1">
        <f t="array" ref="R3627">AVERAGE(IF(Table2[[#This Row],[Min_aerobic_1]:[Min_aerobic_2]]="NA",0,Table2[[#This Row],[Min_aerobic_1]:[Min_aerobic_2]]))</f>
        <v>8.9270429643599897E-6</v>
      </c>
    </row>
    <row r="3628" spans="1:18" x14ac:dyDescent="0.35">
      <c r="A3628" s="4" t="s">
        <v>10669</v>
      </c>
      <c r="B3628" s="4" t="s">
        <v>10670</v>
      </c>
      <c r="C3628" s="4" t="s">
        <v>10671</v>
      </c>
      <c r="D3628" s="4" t="s">
        <v>19</v>
      </c>
      <c r="E3628" s="4" t="s">
        <v>19</v>
      </c>
      <c r="F3628" s="4" t="s">
        <v>19</v>
      </c>
      <c r="G3628" s="4" t="s">
        <v>19</v>
      </c>
      <c r="H3628" s="6">
        <v>6.45033122455277E-6</v>
      </c>
      <c r="I3628" s="6">
        <v>6.0180129392387704E-6</v>
      </c>
      <c r="J3628" s="6">
        <v>6.3460412960693904E-6</v>
      </c>
      <c r="K3628" s="6">
        <v>7.1686869369577398E-6</v>
      </c>
      <c r="L3628" s="6">
        <v>8.6067613368626995E-6</v>
      </c>
      <c r="M3628" s="6">
        <v>7.1834583934769398E-6</v>
      </c>
      <c r="N3628" s="4" t="b">
        <f>_xlfn.XLOOKUP(Table2[[#This Row],[Protein]],Table3[name],Table3[subloc_assigned],"")&lt;&gt;""</f>
        <v>0</v>
      </c>
      <c r="O3628" s="6" t="str" cm="1">
        <f t="array" ref="O3628">IF(Table2[[#This Row],[modeled?]]," "&amp;_xlfn.TEXTJOIN(" ",FALSE,_xlfn._xlws.FILTER(Table3[subloc_assigned],Table3[name]=Table2[[#This Row],[Protein]],""))&amp;" ","")</f>
        <v/>
      </c>
      <c r="P3628" s="6" t="b">
        <f>OR(ISNUMBER(FIND(" m ",Table2[[#This Row],[loc?]])),ISNUMBER(FIND(" mm ",Table2[[#This Row],[loc?]])))</f>
        <v>0</v>
      </c>
      <c r="Q3628" s="6" t="b">
        <f>AND(OR(ISNUMBER(FIND(" m ",Table2[[#This Row],[loc?]])),ISNUMBER(FIND(" mm ",Table2[[#This Row],[loc?]]))),SUBSTITUTE(SUBSTITUTE(Table2[[#This Row],[loc?]]," m ","")," mm ","")="")</f>
        <v>0</v>
      </c>
      <c r="R3628" s="36" cm="1">
        <f t="array" ref="R3628">AVERAGE(IF(Table2[[#This Row],[Min_aerobic_1]:[Min_aerobic_2]]="NA",0,Table2[[#This Row],[Min_aerobic_1]:[Min_aerobic_2]]))</f>
        <v>0</v>
      </c>
    </row>
    <row r="3629" spans="1:18" x14ac:dyDescent="0.35">
      <c r="A3629" s="4" t="s">
        <v>10672</v>
      </c>
      <c r="B3629" s="4" t="s">
        <v>10673</v>
      </c>
      <c r="C3629" s="4" t="s">
        <v>10674</v>
      </c>
      <c r="D3629" s="4">
        <v>2.8585076959477E-4</v>
      </c>
      <c r="E3629" s="4">
        <v>2.2086958472268401E-4</v>
      </c>
      <c r="F3629" s="4">
        <v>3.17921927576823E-4</v>
      </c>
      <c r="G3629" s="4">
        <v>3.1413100962812701E-4</v>
      </c>
      <c r="H3629" s="4">
        <v>1.3520691486613E-4</v>
      </c>
      <c r="I3629" s="4">
        <v>1.38886175085139E-4</v>
      </c>
      <c r="J3629" s="4">
        <v>1.4044672483293799E-4</v>
      </c>
      <c r="K3629" s="4">
        <v>1.60147343604043E-4</v>
      </c>
      <c r="L3629" s="4">
        <v>1.6957542746104401E-4</v>
      </c>
      <c r="M3629" s="4">
        <v>1.6711090098977201E-4</v>
      </c>
      <c r="N3629" s="4" t="b">
        <f>_xlfn.XLOOKUP(Table2[[#This Row],[Protein]],Table3[name],Table3[subloc_assigned],"")&lt;&gt;""</f>
        <v>0</v>
      </c>
      <c r="O3629" s="6" t="str" cm="1">
        <f t="array" ref="O3629">IF(Table2[[#This Row],[modeled?]]," "&amp;_xlfn.TEXTJOIN(" ",FALSE,_xlfn._xlws.FILTER(Table3[subloc_assigned],Table3[name]=Table2[[#This Row],[Protein]],""))&amp;" ","")</f>
        <v/>
      </c>
      <c r="P3629" s="6" t="b">
        <f>OR(ISNUMBER(FIND(" m ",Table2[[#This Row],[loc?]])),ISNUMBER(FIND(" mm ",Table2[[#This Row],[loc?]])))</f>
        <v>0</v>
      </c>
      <c r="Q3629" s="6" t="b">
        <f>AND(OR(ISNUMBER(FIND(" m ",Table2[[#This Row],[loc?]])),ISNUMBER(FIND(" mm ",Table2[[#This Row],[loc?]]))),SUBSTITUTE(SUBSTITUTE(Table2[[#This Row],[loc?]]," m ","")," mm ","")="")</f>
        <v>0</v>
      </c>
      <c r="R3629" s="36" cm="1">
        <f t="array" ref="R3629">AVERAGE(IF(Table2[[#This Row],[Min_aerobic_1]:[Min_aerobic_2]]="NA",0,Table2[[#This Row],[Min_aerobic_1]:[Min_aerobic_2]]))</f>
        <v>2.5336017715872703E-4</v>
      </c>
    </row>
    <row r="3630" spans="1:18" x14ac:dyDescent="0.35">
      <c r="A3630" s="4" t="s">
        <v>10675</v>
      </c>
      <c r="B3630" s="4" t="s">
        <v>10676</v>
      </c>
      <c r="C3630" s="4" t="s">
        <v>10676</v>
      </c>
      <c r="D3630" s="6">
        <v>1.93128638959752E-5</v>
      </c>
      <c r="E3630" s="6">
        <v>2.0125730179381099E-5</v>
      </c>
      <c r="F3630" s="6">
        <v>2.27227091406162E-5</v>
      </c>
      <c r="G3630" s="6">
        <v>2.2643112597362301E-5</v>
      </c>
      <c r="H3630" s="6">
        <v>1.08440862171129E-5</v>
      </c>
      <c r="I3630" s="6">
        <v>1.04944557185229E-5</v>
      </c>
      <c r="J3630" s="6">
        <v>1.1504937453699E-5</v>
      </c>
      <c r="K3630" s="6">
        <v>1.0237852141449801E-5</v>
      </c>
      <c r="L3630" s="6">
        <v>1.0824788808828801E-5</v>
      </c>
      <c r="M3630" s="6">
        <v>1.12136644674266E-5</v>
      </c>
      <c r="N3630" s="4" t="b">
        <f>_xlfn.XLOOKUP(Table2[[#This Row],[Protein]],Table3[name],Table3[subloc_assigned],"")&lt;&gt;""</f>
        <v>0</v>
      </c>
      <c r="O3630" s="6" t="str" cm="1">
        <f t="array" ref="O3630">IF(Table2[[#This Row],[modeled?]]," "&amp;_xlfn.TEXTJOIN(" ",FALSE,_xlfn._xlws.FILTER(Table3[subloc_assigned],Table3[name]=Table2[[#This Row],[Protein]],""))&amp;" ","")</f>
        <v/>
      </c>
      <c r="P3630" s="6" t="b">
        <f>OR(ISNUMBER(FIND(" m ",Table2[[#This Row],[loc?]])),ISNUMBER(FIND(" mm ",Table2[[#This Row],[loc?]])))</f>
        <v>0</v>
      </c>
      <c r="Q3630" s="6" t="b">
        <f>AND(OR(ISNUMBER(FIND(" m ",Table2[[#This Row],[loc?]])),ISNUMBER(FIND(" mm ",Table2[[#This Row],[loc?]]))),SUBSTITUTE(SUBSTITUTE(Table2[[#This Row],[loc?]]," m ","")," mm ","")="")</f>
        <v>0</v>
      </c>
      <c r="R3630" s="36" cm="1">
        <f t="array" ref="R3630">AVERAGE(IF(Table2[[#This Row],[Min_aerobic_1]:[Min_aerobic_2]]="NA",0,Table2[[#This Row],[Min_aerobic_1]:[Min_aerobic_2]]))</f>
        <v>1.9719297037678151E-5</v>
      </c>
    </row>
    <row r="3631" spans="1:18" x14ac:dyDescent="0.35">
      <c r="A3631" s="4" t="s">
        <v>10677</v>
      </c>
      <c r="B3631" s="4" t="s">
        <v>10678</v>
      </c>
      <c r="C3631" s="4" t="s">
        <v>10678</v>
      </c>
      <c r="D3631" s="6">
        <v>3.6137798047997499E-6</v>
      </c>
      <c r="E3631" s="6">
        <v>3.1096886387869598E-6</v>
      </c>
      <c r="F3631" s="6">
        <v>3.8255702652446497E-6</v>
      </c>
      <c r="G3631" s="6">
        <v>4.0321664662349799E-6</v>
      </c>
      <c r="H3631" s="6">
        <v>4.4076681778790002E-6</v>
      </c>
      <c r="I3631" s="6">
        <v>1.96543374847434E-6</v>
      </c>
      <c r="J3631" s="6">
        <v>2.87835545433484E-6</v>
      </c>
      <c r="K3631" s="6">
        <v>6.2592547299180998E-6</v>
      </c>
      <c r="L3631" s="6">
        <v>5.7571430460821503E-6</v>
      </c>
      <c r="M3631" s="6">
        <v>3.0774073364657499E-6</v>
      </c>
      <c r="N3631" s="4" t="b">
        <f>_xlfn.XLOOKUP(Table2[[#This Row],[Protein]],Table3[name],Table3[subloc_assigned],"")&lt;&gt;""</f>
        <v>0</v>
      </c>
      <c r="O3631" s="6" t="str" cm="1">
        <f t="array" ref="O3631">IF(Table2[[#This Row],[modeled?]]," "&amp;_xlfn.TEXTJOIN(" ",FALSE,_xlfn._xlws.FILTER(Table3[subloc_assigned],Table3[name]=Table2[[#This Row],[Protein]],""))&amp;" ","")</f>
        <v/>
      </c>
      <c r="P3631" s="6" t="b">
        <f>OR(ISNUMBER(FIND(" m ",Table2[[#This Row],[loc?]])),ISNUMBER(FIND(" mm ",Table2[[#This Row],[loc?]])))</f>
        <v>0</v>
      </c>
      <c r="Q3631" s="6" t="b">
        <f>AND(OR(ISNUMBER(FIND(" m ",Table2[[#This Row],[loc?]])),ISNUMBER(FIND(" mm ",Table2[[#This Row],[loc?]]))),SUBSTITUTE(SUBSTITUTE(Table2[[#This Row],[loc?]]," m ","")," mm ","")="")</f>
        <v>0</v>
      </c>
      <c r="R3631" s="36" cm="1">
        <f t="array" ref="R3631">AVERAGE(IF(Table2[[#This Row],[Min_aerobic_1]:[Min_aerobic_2]]="NA",0,Table2[[#This Row],[Min_aerobic_1]:[Min_aerobic_2]]))</f>
        <v>3.3617342217933546E-6</v>
      </c>
    </row>
    <row r="3632" spans="1:18" x14ac:dyDescent="0.35">
      <c r="A3632" s="4" t="s">
        <v>10679</v>
      </c>
      <c r="B3632" s="4" t="s">
        <v>10680</v>
      </c>
      <c r="C3632" s="4" t="s">
        <v>10681</v>
      </c>
      <c r="D3632" s="6">
        <v>7.9280157098226097E-5</v>
      </c>
      <c r="E3632" s="6">
        <v>6.7959517439458201E-5</v>
      </c>
      <c r="F3632" s="6">
        <v>8.65998851250835E-5</v>
      </c>
      <c r="G3632" s="6">
        <v>8.4217048399644803E-5</v>
      </c>
      <c r="H3632" s="6">
        <v>6.0908105225630001E-5</v>
      </c>
      <c r="I3632" s="6">
        <v>6.4502096693741704E-5</v>
      </c>
      <c r="J3632" s="6">
        <v>6.1228347791157694E-5</v>
      </c>
      <c r="K3632" s="6">
        <v>7.1782418309289603E-5</v>
      </c>
      <c r="L3632" s="6">
        <v>7.5956938888350207E-5</v>
      </c>
      <c r="M3632" s="6">
        <v>7.5557185094836697E-5</v>
      </c>
      <c r="N3632" s="4" t="b">
        <f>_xlfn.XLOOKUP(Table2[[#This Row],[Protein]],Table3[name],Table3[subloc_assigned],"")&lt;&gt;""</f>
        <v>0</v>
      </c>
      <c r="O3632" s="6" t="str" cm="1">
        <f t="array" ref="O3632">IF(Table2[[#This Row],[modeled?]]," "&amp;_xlfn.TEXTJOIN(" ",FALSE,_xlfn._xlws.FILTER(Table3[subloc_assigned],Table3[name]=Table2[[#This Row],[Protein]],""))&amp;" ","")</f>
        <v/>
      </c>
      <c r="P3632" s="6" t="b">
        <f>OR(ISNUMBER(FIND(" m ",Table2[[#This Row],[loc?]])),ISNUMBER(FIND(" mm ",Table2[[#This Row],[loc?]])))</f>
        <v>0</v>
      </c>
      <c r="Q3632" s="6" t="b">
        <f>AND(OR(ISNUMBER(FIND(" m ",Table2[[#This Row],[loc?]])),ISNUMBER(FIND(" mm ",Table2[[#This Row],[loc?]]))),SUBSTITUTE(SUBSTITUTE(Table2[[#This Row],[loc?]]," m ","")," mm ","")="")</f>
        <v>0</v>
      </c>
      <c r="R3632" s="36" cm="1">
        <f t="array" ref="R3632">AVERAGE(IF(Table2[[#This Row],[Min_aerobic_1]:[Min_aerobic_2]]="NA",0,Table2[[#This Row],[Min_aerobic_1]:[Min_aerobic_2]]))</f>
        <v>7.3619837268842149E-5</v>
      </c>
    </row>
    <row r="3633" spans="1:18" x14ac:dyDescent="0.35">
      <c r="A3633" s="4" t="s">
        <v>10682</v>
      </c>
      <c r="B3633" s="4" t="s">
        <v>10683</v>
      </c>
      <c r="C3633" s="4" t="s">
        <v>10683</v>
      </c>
      <c r="D3633" s="6">
        <v>5.7538544083940599E-6</v>
      </c>
      <c r="E3633" s="6">
        <v>5.2169395070523401E-6</v>
      </c>
      <c r="F3633" s="6">
        <v>4.4279816779619204E-6</v>
      </c>
      <c r="G3633" s="6">
        <v>4.1976922615457698E-6</v>
      </c>
      <c r="H3633" s="6">
        <v>1.8435466942242401E-6</v>
      </c>
      <c r="I3633" s="6">
        <v>2.02117925106167E-6</v>
      </c>
      <c r="J3633" s="6">
        <v>2.0015998583785299E-6</v>
      </c>
      <c r="K3633" s="6">
        <v>3.1410877697006901E-6</v>
      </c>
      <c r="L3633" s="6">
        <v>3.2490317044456498E-6</v>
      </c>
      <c r="M3633" s="6">
        <v>3.0558550986372701E-6</v>
      </c>
      <c r="N3633" s="4" t="b">
        <f>_xlfn.XLOOKUP(Table2[[#This Row],[Protein]],Table3[name],Table3[subloc_assigned],"")&lt;&gt;""</f>
        <v>0</v>
      </c>
      <c r="O3633" s="6" t="str" cm="1">
        <f t="array" ref="O3633">IF(Table2[[#This Row],[modeled?]]," "&amp;_xlfn.TEXTJOIN(" ",FALSE,_xlfn._xlws.FILTER(Table3[subloc_assigned],Table3[name]=Table2[[#This Row],[Protein]],""))&amp;" ","")</f>
        <v/>
      </c>
      <c r="P3633" s="6" t="b">
        <f>OR(ISNUMBER(FIND(" m ",Table2[[#This Row],[loc?]])),ISNUMBER(FIND(" mm ",Table2[[#This Row],[loc?]])))</f>
        <v>0</v>
      </c>
      <c r="Q3633" s="6" t="b">
        <f>AND(OR(ISNUMBER(FIND(" m ",Table2[[#This Row],[loc?]])),ISNUMBER(FIND(" mm ",Table2[[#This Row],[loc?]]))),SUBSTITUTE(SUBSTITUTE(Table2[[#This Row],[loc?]]," m ","")," mm ","")="")</f>
        <v>0</v>
      </c>
      <c r="R3633" s="36" cm="1">
        <f t="array" ref="R3633">AVERAGE(IF(Table2[[#This Row],[Min_aerobic_1]:[Min_aerobic_2]]="NA",0,Table2[[#This Row],[Min_aerobic_1]:[Min_aerobic_2]]))</f>
        <v>5.4853969577232E-6</v>
      </c>
    </row>
    <row r="3634" spans="1:18" x14ac:dyDescent="0.35">
      <c r="A3634" s="4" t="s">
        <v>10684</v>
      </c>
      <c r="B3634" s="4" t="s">
        <v>10685</v>
      </c>
      <c r="C3634" s="4" t="s">
        <v>10685</v>
      </c>
      <c r="D3634" s="6">
        <v>1.51110697623597E-5</v>
      </c>
      <c r="E3634" s="6">
        <v>1.5804544097507802E-5</v>
      </c>
      <c r="F3634" s="6">
        <v>1.3474477567878599E-5</v>
      </c>
      <c r="G3634" s="6">
        <v>1.26947074955121E-5</v>
      </c>
      <c r="H3634" s="6">
        <v>3.2796121342964599E-6</v>
      </c>
      <c r="I3634" s="6">
        <v>3.3934183000015402E-6</v>
      </c>
      <c r="J3634" s="6">
        <v>3.9467294424293099E-6</v>
      </c>
      <c r="K3634" s="6">
        <v>3.2645705135055598E-6</v>
      </c>
      <c r="L3634" s="6">
        <v>2.87640295935485E-6</v>
      </c>
      <c r="M3634" s="6">
        <v>3.4570245895327001E-6</v>
      </c>
      <c r="N3634" s="4" t="b">
        <f>_xlfn.XLOOKUP(Table2[[#This Row],[Protein]],Table3[name],Table3[subloc_assigned],"")&lt;&gt;""</f>
        <v>0</v>
      </c>
      <c r="O3634" s="6" t="str" cm="1">
        <f t="array" ref="O3634">IF(Table2[[#This Row],[modeled?]]," "&amp;_xlfn.TEXTJOIN(" ",FALSE,_xlfn._xlws.FILTER(Table3[subloc_assigned],Table3[name]=Table2[[#This Row],[Protein]],""))&amp;" ","")</f>
        <v/>
      </c>
      <c r="P3634" s="6" t="b">
        <f>OR(ISNUMBER(FIND(" m ",Table2[[#This Row],[loc?]])),ISNUMBER(FIND(" mm ",Table2[[#This Row],[loc?]])))</f>
        <v>0</v>
      </c>
      <c r="Q3634" s="6" t="b">
        <f>AND(OR(ISNUMBER(FIND(" m ",Table2[[#This Row],[loc?]])),ISNUMBER(FIND(" mm ",Table2[[#This Row],[loc?]]))),SUBSTITUTE(SUBSTITUTE(Table2[[#This Row],[loc?]]," m ","")," mm ","")="")</f>
        <v>0</v>
      </c>
      <c r="R3634" s="36" cm="1">
        <f t="array" ref="R3634">AVERAGE(IF(Table2[[#This Row],[Min_aerobic_1]:[Min_aerobic_2]]="NA",0,Table2[[#This Row],[Min_aerobic_1]:[Min_aerobic_2]]))</f>
        <v>1.5457806929933752E-5</v>
      </c>
    </row>
    <row r="3635" spans="1:18" x14ac:dyDescent="0.35">
      <c r="A3635" s="4" t="s">
        <v>10686</v>
      </c>
      <c r="B3635" s="4" t="s">
        <v>10687</v>
      </c>
      <c r="C3635" s="4" t="s">
        <v>10688</v>
      </c>
      <c r="D3635" s="6">
        <v>5.3328357222256998E-5</v>
      </c>
      <c r="E3635" s="6">
        <v>6.2951765796855996E-5</v>
      </c>
      <c r="F3635" s="6">
        <v>6.08369730596262E-5</v>
      </c>
      <c r="G3635" s="6">
        <v>6.0320874792479698E-5</v>
      </c>
      <c r="H3635" s="6">
        <v>2.5432539254400499E-5</v>
      </c>
      <c r="I3635" s="6">
        <v>2.4528793567716402E-5</v>
      </c>
      <c r="J3635" s="6">
        <v>2.4413861372307599E-5</v>
      </c>
      <c r="K3635" s="6">
        <v>2.57499244504526E-5</v>
      </c>
      <c r="L3635" s="6">
        <v>2.79111363124199E-5</v>
      </c>
      <c r="M3635" s="6">
        <v>2.84520925612718E-5</v>
      </c>
      <c r="N3635" s="4" t="b">
        <f>_xlfn.XLOOKUP(Table2[[#This Row],[Protein]],Table3[name],Table3[subloc_assigned],"")&lt;&gt;""</f>
        <v>0</v>
      </c>
      <c r="O3635" s="6" t="str" cm="1">
        <f t="array" ref="O3635">IF(Table2[[#This Row],[modeled?]]," "&amp;_xlfn.TEXTJOIN(" ",FALSE,_xlfn._xlws.FILTER(Table3[subloc_assigned],Table3[name]=Table2[[#This Row],[Protein]],""))&amp;" ","")</f>
        <v/>
      </c>
      <c r="P3635" s="6" t="b">
        <f>OR(ISNUMBER(FIND(" m ",Table2[[#This Row],[loc?]])),ISNUMBER(FIND(" mm ",Table2[[#This Row],[loc?]])))</f>
        <v>0</v>
      </c>
      <c r="Q3635" s="6" t="b">
        <f>AND(OR(ISNUMBER(FIND(" m ",Table2[[#This Row],[loc?]])),ISNUMBER(FIND(" mm ",Table2[[#This Row],[loc?]]))),SUBSTITUTE(SUBSTITUTE(Table2[[#This Row],[loc?]]," m ","")," mm ","")="")</f>
        <v>0</v>
      </c>
      <c r="R3635" s="36" cm="1">
        <f t="array" ref="R3635">AVERAGE(IF(Table2[[#This Row],[Min_aerobic_1]:[Min_aerobic_2]]="NA",0,Table2[[#This Row],[Min_aerobic_1]:[Min_aerobic_2]]))</f>
        <v>5.8140061509556497E-5</v>
      </c>
    </row>
    <row r="3636" spans="1:18" x14ac:dyDescent="0.35">
      <c r="A3636" s="4" t="s">
        <v>10689</v>
      </c>
      <c r="B3636" s="4" t="s">
        <v>10690</v>
      </c>
      <c r="C3636" s="4" t="s">
        <v>10690</v>
      </c>
      <c r="D3636" s="6">
        <v>2.9230928486053799E-6</v>
      </c>
      <c r="E3636" s="6">
        <v>2.7621011235077202E-6</v>
      </c>
      <c r="F3636" s="6">
        <v>2.78988671420653E-6</v>
      </c>
      <c r="G3636" s="6">
        <v>2.8893795971596702E-6</v>
      </c>
      <c r="H3636" s="6">
        <v>1.25341354695449E-6</v>
      </c>
      <c r="I3636" s="6">
        <v>1.23359130640903E-6</v>
      </c>
      <c r="J3636" s="6">
        <v>1.39336670909115E-6</v>
      </c>
      <c r="K3636" s="6">
        <v>1.1893010407504701E-6</v>
      </c>
      <c r="L3636" s="6">
        <v>1.26070715522062E-6</v>
      </c>
      <c r="M3636" s="6">
        <v>1.25830252836535E-6</v>
      </c>
      <c r="N3636" s="4" t="b">
        <f>_xlfn.XLOOKUP(Table2[[#This Row],[Protein]],Table3[name],Table3[subloc_assigned],"")&lt;&gt;""</f>
        <v>0</v>
      </c>
      <c r="O3636" s="6" t="str" cm="1">
        <f t="array" ref="O3636">IF(Table2[[#This Row],[modeled?]]," "&amp;_xlfn.TEXTJOIN(" ",FALSE,_xlfn._xlws.FILTER(Table3[subloc_assigned],Table3[name]=Table2[[#This Row],[Protein]],""))&amp;" ","")</f>
        <v/>
      </c>
      <c r="P3636" s="6" t="b">
        <f>OR(ISNUMBER(FIND(" m ",Table2[[#This Row],[loc?]])),ISNUMBER(FIND(" mm ",Table2[[#This Row],[loc?]])))</f>
        <v>0</v>
      </c>
      <c r="Q3636" s="6" t="b">
        <f>AND(OR(ISNUMBER(FIND(" m ",Table2[[#This Row],[loc?]])),ISNUMBER(FIND(" mm ",Table2[[#This Row],[loc?]]))),SUBSTITUTE(SUBSTITUTE(Table2[[#This Row],[loc?]]," m ","")," mm ","")="")</f>
        <v>0</v>
      </c>
      <c r="R3636" s="36" cm="1">
        <f t="array" ref="R3636">AVERAGE(IF(Table2[[#This Row],[Min_aerobic_1]:[Min_aerobic_2]]="NA",0,Table2[[#This Row],[Min_aerobic_1]:[Min_aerobic_2]]))</f>
        <v>2.84259698605655E-6</v>
      </c>
    </row>
    <row r="3637" spans="1:18" x14ac:dyDescent="0.35">
      <c r="A3637" s="4" t="s">
        <v>10691</v>
      </c>
      <c r="B3637" s="4" t="s">
        <v>10692</v>
      </c>
      <c r="C3637" s="4" t="s">
        <v>10693</v>
      </c>
      <c r="D3637" s="4" t="s">
        <v>19</v>
      </c>
      <c r="E3637" s="4" t="s">
        <v>19</v>
      </c>
      <c r="F3637" s="4" t="s">
        <v>19</v>
      </c>
      <c r="G3637" s="4" t="s">
        <v>19</v>
      </c>
      <c r="H3637" s="6">
        <v>6.0018403551446502E-6</v>
      </c>
      <c r="I3637" s="6">
        <v>6.68295776872915E-6</v>
      </c>
      <c r="J3637" s="6">
        <v>5.9621737743785697E-6</v>
      </c>
      <c r="K3637" s="6">
        <v>7.67991257234164E-6</v>
      </c>
      <c r="L3637" s="6">
        <v>7.7333662298303792E-6</v>
      </c>
      <c r="M3637" s="6">
        <v>7.3501408195315497E-6</v>
      </c>
      <c r="N3637" s="4" t="b">
        <f>_xlfn.XLOOKUP(Table2[[#This Row],[Protein]],Table3[name],Table3[subloc_assigned],"")&lt;&gt;""</f>
        <v>1</v>
      </c>
      <c r="O3637" s="6" t="str" cm="1">
        <f t="array" ref="O3637">IF(Table2[[#This Row],[modeled?]]," "&amp;_xlfn.TEXTJOIN(" ",FALSE,_xlfn._xlws.FILTER(Table3[subloc_assigned],Table3[name]=Table2[[#This Row],[Protein]],""))&amp;" ","")</f>
        <v xml:space="preserve"> rm </v>
      </c>
      <c r="P3637" s="6" t="b">
        <f>OR(ISNUMBER(FIND(" m ",Table2[[#This Row],[loc?]])),ISNUMBER(FIND(" mm ",Table2[[#This Row],[loc?]])))</f>
        <v>0</v>
      </c>
      <c r="Q3637" s="6" t="b">
        <f>AND(OR(ISNUMBER(FIND(" m ",Table2[[#This Row],[loc?]])),ISNUMBER(FIND(" mm ",Table2[[#This Row],[loc?]]))),SUBSTITUTE(SUBSTITUTE(Table2[[#This Row],[loc?]]," m ","")," mm ","")="")</f>
        <v>0</v>
      </c>
      <c r="R3637" s="36" cm="1">
        <f t="array" ref="R3637">AVERAGE(IF(Table2[[#This Row],[Min_aerobic_1]:[Min_aerobic_2]]="NA",0,Table2[[#This Row],[Min_aerobic_1]:[Min_aerobic_2]]))</f>
        <v>0</v>
      </c>
    </row>
    <row r="3638" spans="1:18" x14ac:dyDescent="0.35">
      <c r="A3638" s="4" t="s">
        <v>10694</v>
      </c>
      <c r="B3638" s="4" t="s">
        <v>10695</v>
      </c>
      <c r="C3638" s="4" t="s">
        <v>10696</v>
      </c>
      <c r="D3638" s="6">
        <v>1.6644546181859801E-6</v>
      </c>
      <c r="E3638" s="6">
        <v>1.9017874579307701E-6</v>
      </c>
      <c r="F3638" s="6">
        <v>1.75970791741362E-6</v>
      </c>
      <c r="G3638" s="6">
        <v>1.7512836836153401E-6</v>
      </c>
      <c r="H3638" s="4" t="s">
        <v>19</v>
      </c>
      <c r="I3638" s="4" t="s">
        <v>19</v>
      </c>
      <c r="J3638" s="4" t="s">
        <v>19</v>
      </c>
      <c r="K3638" s="4" t="s">
        <v>19</v>
      </c>
      <c r="L3638" s="4" t="s">
        <v>19</v>
      </c>
      <c r="M3638" s="4" t="s">
        <v>19</v>
      </c>
      <c r="N3638" s="4" t="b">
        <f>_xlfn.XLOOKUP(Table2[[#This Row],[Protein]],Table3[name],Table3[subloc_assigned],"")&lt;&gt;""</f>
        <v>0</v>
      </c>
      <c r="O3638" s="6" t="str" cm="1">
        <f t="array" ref="O3638">IF(Table2[[#This Row],[modeled?]]," "&amp;_xlfn.TEXTJOIN(" ",FALSE,_xlfn._xlws.FILTER(Table3[subloc_assigned],Table3[name]=Table2[[#This Row],[Protein]],""))&amp;" ","")</f>
        <v/>
      </c>
      <c r="P3638" s="6" t="b">
        <f>OR(ISNUMBER(FIND(" m ",Table2[[#This Row],[loc?]])),ISNUMBER(FIND(" mm ",Table2[[#This Row],[loc?]])))</f>
        <v>0</v>
      </c>
      <c r="Q3638" s="6" t="b">
        <f>AND(OR(ISNUMBER(FIND(" m ",Table2[[#This Row],[loc?]])),ISNUMBER(FIND(" mm ",Table2[[#This Row],[loc?]]))),SUBSTITUTE(SUBSTITUTE(Table2[[#This Row],[loc?]]," m ","")," mm ","")="")</f>
        <v>0</v>
      </c>
      <c r="R3638" s="36" cm="1">
        <f t="array" ref="R3638">AVERAGE(IF(Table2[[#This Row],[Min_aerobic_1]:[Min_aerobic_2]]="NA",0,Table2[[#This Row],[Min_aerobic_1]:[Min_aerobic_2]]))</f>
        <v>1.7831210380583752E-6</v>
      </c>
    </row>
    <row r="3639" spans="1:18" x14ac:dyDescent="0.35">
      <c r="A3639" s="4" t="s">
        <v>10697</v>
      </c>
      <c r="B3639" s="4" t="s">
        <v>10698</v>
      </c>
      <c r="C3639" s="4" t="s">
        <v>10698</v>
      </c>
      <c r="D3639" s="6">
        <v>4.5098793366443002E-7</v>
      </c>
      <c r="E3639" s="6">
        <v>5.1928808398941497E-7</v>
      </c>
      <c r="F3639" s="6">
        <v>4.36134413273636E-7</v>
      </c>
      <c r="G3639" s="6">
        <v>2.3980704964332498E-7</v>
      </c>
      <c r="H3639" s="4" t="s">
        <v>19</v>
      </c>
      <c r="I3639" s="4" t="s">
        <v>19</v>
      </c>
      <c r="J3639" s="4" t="s">
        <v>19</v>
      </c>
      <c r="K3639" s="4" t="s">
        <v>19</v>
      </c>
      <c r="L3639" s="4" t="s">
        <v>19</v>
      </c>
      <c r="M3639" s="4" t="s">
        <v>19</v>
      </c>
      <c r="N3639" s="4" t="b">
        <f>_xlfn.XLOOKUP(Table2[[#This Row],[Protein]],Table3[name],Table3[subloc_assigned],"")&lt;&gt;""</f>
        <v>0</v>
      </c>
      <c r="O3639" s="6" t="str" cm="1">
        <f t="array" ref="O3639">IF(Table2[[#This Row],[modeled?]]," "&amp;_xlfn.TEXTJOIN(" ",FALSE,_xlfn._xlws.FILTER(Table3[subloc_assigned],Table3[name]=Table2[[#This Row],[Protein]],""))&amp;" ","")</f>
        <v/>
      </c>
      <c r="P3639" s="6" t="b">
        <f>OR(ISNUMBER(FIND(" m ",Table2[[#This Row],[loc?]])),ISNUMBER(FIND(" mm ",Table2[[#This Row],[loc?]])))</f>
        <v>0</v>
      </c>
      <c r="Q3639" s="6" t="b">
        <f>AND(OR(ISNUMBER(FIND(" m ",Table2[[#This Row],[loc?]])),ISNUMBER(FIND(" mm ",Table2[[#This Row],[loc?]]))),SUBSTITUTE(SUBSTITUTE(Table2[[#This Row],[loc?]]," m ","")," mm ","")="")</f>
        <v>0</v>
      </c>
      <c r="R3639" s="36" cm="1">
        <f t="array" ref="R3639">AVERAGE(IF(Table2[[#This Row],[Min_aerobic_1]:[Min_aerobic_2]]="NA",0,Table2[[#This Row],[Min_aerobic_1]:[Min_aerobic_2]]))</f>
        <v>4.8513800882692252E-7</v>
      </c>
    </row>
    <row r="3640" spans="1:18" x14ac:dyDescent="0.35">
      <c r="A3640" s="4" t="s">
        <v>10699</v>
      </c>
      <c r="B3640" s="4" t="s">
        <v>10700</v>
      </c>
      <c r="C3640" s="4" t="s">
        <v>10700</v>
      </c>
      <c r="D3640" s="6">
        <v>5.1796207188520503E-6</v>
      </c>
      <c r="E3640" s="6">
        <v>6.3903959525556303E-6</v>
      </c>
      <c r="F3640" s="6">
        <v>1.88353550620246E-6</v>
      </c>
      <c r="G3640" s="6">
        <v>1.99692241317865E-6</v>
      </c>
      <c r="H3640" s="6">
        <v>2.9373940879121298E-6</v>
      </c>
      <c r="I3640" s="6">
        <v>3.00604927029315E-6</v>
      </c>
      <c r="J3640" s="6">
        <v>3.0849329195004499E-6</v>
      </c>
      <c r="K3640" s="6">
        <v>1.7582541415351799E-6</v>
      </c>
      <c r="L3640" s="6">
        <v>1.8837833969102701E-6</v>
      </c>
      <c r="M3640" s="6">
        <v>1.8223195436583599E-6</v>
      </c>
      <c r="N3640" s="4" t="b">
        <f>_xlfn.XLOOKUP(Table2[[#This Row],[Protein]],Table3[name],Table3[subloc_assigned],"")&lt;&gt;""</f>
        <v>0</v>
      </c>
      <c r="O3640" s="6" t="str" cm="1">
        <f t="array" ref="O3640">IF(Table2[[#This Row],[modeled?]]," "&amp;_xlfn.TEXTJOIN(" ",FALSE,_xlfn._xlws.FILTER(Table3[subloc_assigned],Table3[name]=Table2[[#This Row],[Protein]],""))&amp;" ","")</f>
        <v/>
      </c>
      <c r="P3640" s="6" t="b">
        <f>OR(ISNUMBER(FIND(" m ",Table2[[#This Row],[loc?]])),ISNUMBER(FIND(" mm ",Table2[[#This Row],[loc?]])))</f>
        <v>0</v>
      </c>
      <c r="Q3640" s="6" t="b">
        <f>AND(OR(ISNUMBER(FIND(" m ",Table2[[#This Row],[loc?]])),ISNUMBER(FIND(" mm ",Table2[[#This Row],[loc?]]))),SUBSTITUTE(SUBSTITUTE(Table2[[#This Row],[loc?]]," m ","")," mm ","")="")</f>
        <v>0</v>
      </c>
      <c r="R3640" s="36" cm="1">
        <f t="array" ref="R3640">AVERAGE(IF(Table2[[#This Row],[Min_aerobic_1]:[Min_aerobic_2]]="NA",0,Table2[[#This Row],[Min_aerobic_1]:[Min_aerobic_2]]))</f>
        <v>5.7850083357038403E-6</v>
      </c>
    </row>
    <row r="3641" spans="1:18" x14ac:dyDescent="0.35">
      <c r="A3641" s="4" t="s">
        <v>10701</v>
      </c>
      <c r="B3641" s="4" t="s">
        <v>10702</v>
      </c>
      <c r="C3641" s="4" t="s">
        <v>10703</v>
      </c>
      <c r="D3641" s="6">
        <v>1.34319974946671E-5</v>
      </c>
      <c r="E3641" s="6">
        <v>1.66272559216257E-5</v>
      </c>
      <c r="F3641" s="6">
        <v>1.7397727613890901E-5</v>
      </c>
      <c r="G3641" s="6">
        <v>1.6415782746757799E-5</v>
      </c>
      <c r="H3641" s="6">
        <v>5.2187876239227302E-6</v>
      </c>
      <c r="I3641" s="6">
        <v>5.8830408906464099E-6</v>
      </c>
      <c r="J3641" s="6">
        <v>5.3180462333742802E-6</v>
      </c>
      <c r="K3641" s="6">
        <v>5.3489464274593897E-6</v>
      </c>
      <c r="L3641" s="6">
        <v>6.6345540588007604E-6</v>
      </c>
      <c r="M3641" s="6">
        <v>7.3808740226932202E-6</v>
      </c>
      <c r="N3641" s="4" t="b">
        <f>_xlfn.XLOOKUP(Table2[[#This Row],[Protein]],Table3[name],Table3[subloc_assigned],"")&lt;&gt;""</f>
        <v>0</v>
      </c>
      <c r="O3641" s="6" t="str" cm="1">
        <f t="array" ref="O3641">IF(Table2[[#This Row],[modeled?]]," "&amp;_xlfn.TEXTJOIN(" ",FALSE,_xlfn._xlws.FILTER(Table3[subloc_assigned],Table3[name]=Table2[[#This Row],[Protein]],""))&amp;" ","")</f>
        <v/>
      </c>
      <c r="P3641" s="6" t="b">
        <f>OR(ISNUMBER(FIND(" m ",Table2[[#This Row],[loc?]])),ISNUMBER(FIND(" mm ",Table2[[#This Row],[loc?]])))</f>
        <v>0</v>
      </c>
      <c r="Q3641" s="6" t="b">
        <f>AND(OR(ISNUMBER(FIND(" m ",Table2[[#This Row],[loc?]])),ISNUMBER(FIND(" mm ",Table2[[#This Row],[loc?]]))),SUBSTITUTE(SUBSTITUTE(Table2[[#This Row],[loc?]]," m ","")," mm ","")="")</f>
        <v>0</v>
      </c>
      <c r="R3641" s="36" cm="1">
        <f t="array" ref="R3641">AVERAGE(IF(Table2[[#This Row],[Min_aerobic_1]:[Min_aerobic_2]]="NA",0,Table2[[#This Row],[Min_aerobic_1]:[Min_aerobic_2]]))</f>
        <v>1.50296267081464E-5</v>
      </c>
    </row>
    <row r="3642" spans="1:18" x14ac:dyDescent="0.35">
      <c r="A3642" s="4" t="s">
        <v>10704</v>
      </c>
      <c r="B3642" s="4" t="s">
        <v>10705</v>
      </c>
      <c r="C3642" s="4" t="s">
        <v>10706</v>
      </c>
      <c r="D3642" s="4">
        <v>1.79528156366794E-4</v>
      </c>
      <c r="E3642" s="4">
        <v>1.4718588092951001E-4</v>
      </c>
      <c r="F3642" s="4">
        <v>1.70697219733636E-4</v>
      </c>
      <c r="G3642" s="4">
        <v>1.6902133350989301E-4</v>
      </c>
      <c r="H3642" s="4">
        <v>1.57288499632685E-4</v>
      </c>
      <c r="I3642" s="4">
        <v>1.40798873406835E-4</v>
      </c>
      <c r="J3642" s="4">
        <v>1.7092801957138001E-4</v>
      </c>
      <c r="K3642" s="4">
        <v>1.3840069176317401E-4</v>
      </c>
      <c r="L3642" s="4">
        <v>1.3709421742750001E-4</v>
      </c>
      <c r="M3642" s="4">
        <v>1.44057977674055E-4</v>
      </c>
      <c r="N3642" s="4" t="b">
        <f>_xlfn.XLOOKUP(Table2[[#This Row],[Protein]],Table3[name],Table3[subloc_assigned],"")&lt;&gt;""</f>
        <v>1</v>
      </c>
      <c r="O3642" s="6" t="str" cm="1">
        <f t="array" ref="O3642">IF(Table2[[#This Row],[modeled?]]," "&amp;_xlfn.TEXTJOIN(" ",FALSE,_xlfn._xlws.FILTER(Table3[subloc_assigned],Table3[name]=Table2[[#This Row],[Protein]],""))&amp;" ","")</f>
        <v xml:space="preserve"> m </v>
      </c>
      <c r="P3642" s="6" t="b">
        <f>OR(ISNUMBER(FIND(" m ",Table2[[#This Row],[loc?]])),ISNUMBER(FIND(" mm ",Table2[[#This Row],[loc?]])))</f>
        <v>1</v>
      </c>
      <c r="Q3642" s="6" t="b">
        <f>AND(OR(ISNUMBER(FIND(" m ",Table2[[#This Row],[loc?]])),ISNUMBER(FIND(" mm ",Table2[[#This Row],[loc?]]))),SUBSTITUTE(SUBSTITUTE(Table2[[#This Row],[loc?]]," m ","")," mm ","")="")</f>
        <v>1</v>
      </c>
      <c r="R3642" s="36" cm="1">
        <f t="array" ref="R3642">AVERAGE(IF(Table2[[#This Row],[Min_aerobic_1]:[Min_aerobic_2]]="NA",0,Table2[[#This Row],[Min_aerobic_1]:[Min_aerobic_2]]))</f>
        <v>1.6335701864815202E-4</v>
      </c>
    </row>
    <row r="3643" spans="1:18" x14ac:dyDescent="0.35">
      <c r="A3643" s="4" t="s">
        <v>10707</v>
      </c>
      <c r="B3643" s="4" t="s">
        <v>10708</v>
      </c>
      <c r="C3643" s="4" t="s">
        <v>10708</v>
      </c>
      <c r="D3643" s="6">
        <v>1.57109835836315E-6</v>
      </c>
      <c r="E3643" s="6">
        <v>1.5968966076046699E-6</v>
      </c>
      <c r="F3643" s="6">
        <v>2.0582368119354198E-6</v>
      </c>
      <c r="G3643" s="6">
        <v>2.1227556304709198E-6</v>
      </c>
      <c r="H3643" s="4" t="s">
        <v>19</v>
      </c>
      <c r="I3643" s="4" t="s">
        <v>19</v>
      </c>
      <c r="J3643" s="4" t="s">
        <v>19</v>
      </c>
      <c r="K3643" s="4" t="s">
        <v>19</v>
      </c>
      <c r="L3643" s="4" t="s">
        <v>19</v>
      </c>
      <c r="M3643" s="4" t="s">
        <v>19</v>
      </c>
      <c r="N3643" s="4" t="b">
        <f>_xlfn.XLOOKUP(Table2[[#This Row],[Protein]],Table3[name],Table3[subloc_assigned],"")&lt;&gt;""</f>
        <v>0</v>
      </c>
      <c r="O3643" s="6" t="str" cm="1">
        <f t="array" ref="O3643">IF(Table2[[#This Row],[modeled?]]," "&amp;_xlfn.TEXTJOIN(" ",FALSE,_xlfn._xlws.FILTER(Table3[subloc_assigned],Table3[name]=Table2[[#This Row],[Protein]],""))&amp;" ","")</f>
        <v/>
      </c>
      <c r="P3643" s="6" t="b">
        <f>OR(ISNUMBER(FIND(" m ",Table2[[#This Row],[loc?]])),ISNUMBER(FIND(" mm ",Table2[[#This Row],[loc?]])))</f>
        <v>0</v>
      </c>
      <c r="Q3643" s="6" t="b">
        <f>AND(OR(ISNUMBER(FIND(" m ",Table2[[#This Row],[loc?]])),ISNUMBER(FIND(" mm ",Table2[[#This Row],[loc?]]))),SUBSTITUTE(SUBSTITUTE(Table2[[#This Row],[loc?]]," m ","")," mm ","")="")</f>
        <v>0</v>
      </c>
      <c r="R3643" s="36" cm="1">
        <f t="array" ref="R3643">AVERAGE(IF(Table2[[#This Row],[Min_aerobic_1]:[Min_aerobic_2]]="NA",0,Table2[[#This Row],[Min_aerobic_1]:[Min_aerobic_2]]))</f>
        <v>1.5839974829839101E-6</v>
      </c>
    </row>
    <row r="3644" spans="1:18" x14ac:dyDescent="0.35">
      <c r="A3644" s="4" t="s">
        <v>10709</v>
      </c>
      <c r="B3644" s="4" t="s">
        <v>10710</v>
      </c>
      <c r="C3644" s="4" t="s">
        <v>10711</v>
      </c>
      <c r="D3644" s="6">
        <v>7.1578026250406296E-6</v>
      </c>
      <c r="E3644" s="6">
        <v>5.32867361207987E-6</v>
      </c>
      <c r="F3644" s="6">
        <v>6.9543277770090098E-6</v>
      </c>
      <c r="G3644" s="6">
        <v>5.7926206730272797E-6</v>
      </c>
      <c r="H3644" s="4" t="s">
        <v>19</v>
      </c>
      <c r="I3644" s="4" t="s">
        <v>19</v>
      </c>
      <c r="J3644" s="4" t="s">
        <v>19</v>
      </c>
      <c r="K3644" s="4" t="s">
        <v>19</v>
      </c>
      <c r="L3644" s="4" t="s">
        <v>19</v>
      </c>
      <c r="M3644" s="4" t="s">
        <v>19</v>
      </c>
      <c r="N3644" s="4" t="b">
        <f>_xlfn.XLOOKUP(Table2[[#This Row],[Protein]],Table3[name],Table3[subloc_assigned],"")&lt;&gt;""</f>
        <v>0</v>
      </c>
      <c r="O3644" s="6" t="str" cm="1">
        <f t="array" ref="O3644">IF(Table2[[#This Row],[modeled?]]," "&amp;_xlfn.TEXTJOIN(" ",FALSE,_xlfn._xlws.FILTER(Table3[subloc_assigned],Table3[name]=Table2[[#This Row],[Protein]],""))&amp;" ","")</f>
        <v/>
      </c>
      <c r="P3644" s="6" t="b">
        <f>OR(ISNUMBER(FIND(" m ",Table2[[#This Row],[loc?]])),ISNUMBER(FIND(" mm ",Table2[[#This Row],[loc?]])))</f>
        <v>0</v>
      </c>
      <c r="Q3644" s="6" t="b">
        <f>AND(OR(ISNUMBER(FIND(" m ",Table2[[#This Row],[loc?]])),ISNUMBER(FIND(" mm ",Table2[[#This Row],[loc?]]))),SUBSTITUTE(SUBSTITUTE(Table2[[#This Row],[loc?]]," m ","")," mm ","")="")</f>
        <v>0</v>
      </c>
      <c r="R3644" s="36" cm="1">
        <f t="array" ref="R3644">AVERAGE(IF(Table2[[#This Row],[Min_aerobic_1]:[Min_aerobic_2]]="NA",0,Table2[[#This Row],[Min_aerobic_1]:[Min_aerobic_2]]))</f>
        <v>6.2432381185602498E-6</v>
      </c>
    </row>
    <row r="3645" spans="1:18" x14ac:dyDescent="0.35">
      <c r="A3645" s="4" t="s">
        <v>10712</v>
      </c>
      <c r="B3645" s="4" t="s">
        <v>10713</v>
      </c>
      <c r="C3645" s="4" t="s">
        <v>10714</v>
      </c>
      <c r="D3645" s="4" t="s">
        <v>19</v>
      </c>
      <c r="E3645" s="4" t="s">
        <v>19</v>
      </c>
      <c r="F3645" s="4" t="s">
        <v>19</v>
      </c>
      <c r="G3645" s="4" t="s">
        <v>19</v>
      </c>
      <c r="H3645" s="6">
        <v>1.1666428744129E-5</v>
      </c>
      <c r="I3645" s="6">
        <v>1.2930911499291499E-5</v>
      </c>
      <c r="J3645" s="6">
        <v>1.2030328739362201E-5</v>
      </c>
      <c r="K3645" s="6">
        <v>1.4579163491129699E-5</v>
      </c>
      <c r="L3645" s="6">
        <v>1.5875404141670599E-5</v>
      </c>
      <c r="M3645" s="6">
        <v>1.33398129256711E-5</v>
      </c>
      <c r="N3645" s="4" t="b">
        <f>_xlfn.XLOOKUP(Table2[[#This Row],[Protein]],Table3[name],Table3[subloc_assigned],"")&lt;&gt;""</f>
        <v>0</v>
      </c>
      <c r="O3645" s="6" t="str" cm="1">
        <f t="array" ref="O3645">IF(Table2[[#This Row],[modeled?]]," "&amp;_xlfn.TEXTJOIN(" ",FALSE,_xlfn._xlws.FILTER(Table3[subloc_assigned],Table3[name]=Table2[[#This Row],[Protein]],""))&amp;" ","")</f>
        <v/>
      </c>
      <c r="P3645" s="6" t="b">
        <f>OR(ISNUMBER(FIND(" m ",Table2[[#This Row],[loc?]])),ISNUMBER(FIND(" mm ",Table2[[#This Row],[loc?]])))</f>
        <v>0</v>
      </c>
      <c r="Q3645" s="6" t="b">
        <f>AND(OR(ISNUMBER(FIND(" m ",Table2[[#This Row],[loc?]])),ISNUMBER(FIND(" mm ",Table2[[#This Row],[loc?]]))),SUBSTITUTE(SUBSTITUTE(Table2[[#This Row],[loc?]]," m ","")," mm ","")="")</f>
        <v>0</v>
      </c>
      <c r="R3645" s="36" cm="1">
        <f t="array" ref="R3645">AVERAGE(IF(Table2[[#This Row],[Min_aerobic_1]:[Min_aerobic_2]]="NA",0,Table2[[#This Row],[Min_aerobic_1]:[Min_aerobic_2]]))</f>
        <v>0</v>
      </c>
    </row>
    <row r="3646" spans="1:18" x14ac:dyDescent="0.35">
      <c r="A3646" s="4" t="s">
        <v>10715</v>
      </c>
      <c r="B3646" s="4" t="s">
        <v>10716</v>
      </c>
      <c r="C3646" s="4" t="s">
        <v>10717</v>
      </c>
      <c r="D3646" s="6">
        <v>1.5561843980212901E-5</v>
      </c>
      <c r="E3646" s="6">
        <v>1.2189527943713801E-5</v>
      </c>
      <c r="F3646" s="6">
        <v>1.46849771338926E-5</v>
      </c>
      <c r="G3646" s="6">
        <v>1.4531585798541199E-5</v>
      </c>
      <c r="H3646" s="6">
        <v>1.7263994048299499E-5</v>
      </c>
      <c r="I3646" s="6">
        <v>1.7213894397015901E-5</v>
      </c>
      <c r="J3646" s="6">
        <v>1.7053323700635501E-5</v>
      </c>
      <c r="K3646" s="6">
        <v>1.8216287968905699E-5</v>
      </c>
      <c r="L3646" s="6">
        <v>1.9331046646213502E-5</v>
      </c>
      <c r="M3646" s="6">
        <v>1.9870628649795599E-5</v>
      </c>
      <c r="N3646" s="4" t="b">
        <f>_xlfn.XLOOKUP(Table2[[#This Row],[Protein]],Table3[name],Table3[subloc_assigned],"")&lt;&gt;""</f>
        <v>0</v>
      </c>
      <c r="O3646" s="6" t="str" cm="1">
        <f t="array" ref="O3646">IF(Table2[[#This Row],[modeled?]]," "&amp;_xlfn.TEXTJOIN(" ",FALSE,_xlfn._xlws.FILTER(Table3[subloc_assigned],Table3[name]=Table2[[#This Row],[Protein]],""))&amp;" ","")</f>
        <v/>
      </c>
      <c r="P3646" s="6" t="b">
        <f>OR(ISNUMBER(FIND(" m ",Table2[[#This Row],[loc?]])),ISNUMBER(FIND(" mm ",Table2[[#This Row],[loc?]])))</f>
        <v>0</v>
      </c>
      <c r="Q3646" s="6" t="b">
        <f>AND(OR(ISNUMBER(FIND(" m ",Table2[[#This Row],[loc?]])),ISNUMBER(FIND(" mm ",Table2[[#This Row],[loc?]]))),SUBSTITUTE(SUBSTITUTE(Table2[[#This Row],[loc?]]," m ","")," mm ","")="")</f>
        <v>0</v>
      </c>
      <c r="R3646" s="36" cm="1">
        <f t="array" ref="R3646">AVERAGE(IF(Table2[[#This Row],[Min_aerobic_1]:[Min_aerobic_2]]="NA",0,Table2[[#This Row],[Min_aerobic_1]:[Min_aerobic_2]]))</f>
        <v>1.387568596196335E-5</v>
      </c>
    </row>
    <row r="3647" spans="1:18" x14ac:dyDescent="0.35">
      <c r="A3647" s="4" t="s">
        <v>10718</v>
      </c>
      <c r="B3647" s="4" t="s">
        <v>10719</v>
      </c>
      <c r="C3647" s="4" t="s">
        <v>10720</v>
      </c>
      <c r="D3647" s="6">
        <v>3.4545122076824799E-6</v>
      </c>
      <c r="E3647" s="6">
        <v>2.7983109584795199E-6</v>
      </c>
      <c r="F3647" s="6">
        <v>3.7678671895429801E-6</v>
      </c>
      <c r="G3647" s="6">
        <v>3.6814080571390099E-6</v>
      </c>
      <c r="H3647" s="4" t="s">
        <v>19</v>
      </c>
      <c r="I3647" s="4" t="s">
        <v>19</v>
      </c>
      <c r="J3647" s="4" t="s">
        <v>19</v>
      </c>
      <c r="K3647" s="4" t="s">
        <v>19</v>
      </c>
      <c r="L3647" s="4" t="s">
        <v>19</v>
      </c>
      <c r="M3647" s="4" t="s">
        <v>19</v>
      </c>
      <c r="N3647" s="4" t="b">
        <f>_xlfn.XLOOKUP(Table2[[#This Row],[Protein]],Table3[name],Table3[subloc_assigned],"")&lt;&gt;""</f>
        <v>0</v>
      </c>
      <c r="O3647" s="6" t="str" cm="1">
        <f t="array" ref="O3647">IF(Table2[[#This Row],[modeled?]]," "&amp;_xlfn.TEXTJOIN(" ",FALSE,_xlfn._xlws.FILTER(Table3[subloc_assigned],Table3[name]=Table2[[#This Row],[Protein]],""))&amp;" ","")</f>
        <v/>
      </c>
      <c r="P3647" s="6" t="b">
        <f>OR(ISNUMBER(FIND(" m ",Table2[[#This Row],[loc?]])),ISNUMBER(FIND(" mm ",Table2[[#This Row],[loc?]])))</f>
        <v>0</v>
      </c>
      <c r="Q3647" s="6" t="b">
        <f>AND(OR(ISNUMBER(FIND(" m ",Table2[[#This Row],[loc?]])),ISNUMBER(FIND(" mm ",Table2[[#This Row],[loc?]]))),SUBSTITUTE(SUBSTITUTE(Table2[[#This Row],[loc?]]," m ","")," mm ","")="")</f>
        <v>0</v>
      </c>
      <c r="R3647" s="36" cm="1">
        <f t="array" ref="R3647">AVERAGE(IF(Table2[[#This Row],[Min_aerobic_1]:[Min_aerobic_2]]="NA",0,Table2[[#This Row],[Min_aerobic_1]:[Min_aerobic_2]]))</f>
        <v>3.1264115830809997E-6</v>
      </c>
    </row>
    <row r="3648" spans="1:18" x14ac:dyDescent="0.35">
      <c r="A3648" s="4" t="s">
        <v>10721</v>
      </c>
      <c r="B3648" s="4" t="s">
        <v>10722</v>
      </c>
      <c r="C3648" s="4" t="s">
        <v>10722</v>
      </c>
      <c r="D3648" s="6">
        <v>1.33117448326356E-5</v>
      </c>
      <c r="E3648" s="6">
        <v>1.7137577113953301E-5</v>
      </c>
      <c r="F3648" s="6">
        <v>1.4798819909232499E-5</v>
      </c>
      <c r="G3648" s="6">
        <v>1.4095900341602701E-5</v>
      </c>
      <c r="H3648" s="6">
        <v>8.3306237482553708E-6</v>
      </c>
      <c r="I3648" s="6">
        <v>5.40621886276281E-6</v>
      </c>
      <c r="J3648" s="6">
        <v>8.1571644475197308E-6</v>
      </c>
      <c r="K3648" s="6">
        <v>6.1652864112906102E-6</v>
      </c>
      <c r="L3648" s="6">
        <v>5.5825839074804302E-6</v>
      </c>
      <c r="M3648" s="6">
        <v>6.0346496121865901E-6</v>
      </c>
      <c r="N3648" s="4" t="b">
        <f>_xlfn.XLOOKUP(Table2[[#This Row],[Protein]],Table3[name],Table3[subloc_assigned],"")&lt;&gt;""</f>
        <v>0</v>
      </c>
      <c r="O3648" s="6" t="str" cm="1">
        <f t="array" ref="O3648">IF(Table2[[#This Row],[modeled?]]," "&amp;_xlfn.TEXTJOIN(" ",FALSE,_xlfn._xlws.FILTER(Table3[subloc_assigned],Table3[name]=Table2[[#This Row],[Protein]],""))&amp;" ","")</f>
        <v/>
      </c>
      <c r="P3648" s="6" t="b">
        <f>OR(ISNUMBER(FIND(" m ",Table2[[#This Row],[loc?]])),ISNUMBER(FIND(" mm ",Table2[[#This Row],[loc?]])))</f>
        <v>0</v>
      </c>
      <c r="Q3648" s="6" t="b">
        <f>AND(OR(ISNUMBER(FIND(" m ",Table2[[#This Row],[loc?]])),ISNUMBER(FIND(" mm ",Table2[[#This Row],[loc?]]))),SUBSTITUTE(SUBSTITUTE(Table2[[#This Row],[loc?]]," m ","")," mm ","")="")</f>
        <v>0</v>
      </c>
      <c r="R3648" s="36" cm="1">
        <f t="array" ref="R3648">AVERAGE(IF(Table2[[#This Row],[Min_aerobic_1]:[Min_aerobic_2]]="NA",0,Table2[[#This Row],[Min_aerobic_1]:[Min_aerobic_2]]))</f>
        <v>1.5224660973294451E-5</v>
      </c>
    </row>
    <row r="3649" spans="1:18" x14ac:dyDescent="0.35">
      <c r="A3649" s="4" t="s">
        <v>10723</v>
      </c>
      <c r="B3649" s="4" t="s">
        <v>10724</v>
      </c>
      <c r="C3649" s="4" t="s">
        <v>10725</v>
      </c>
      <c r="D3649" s="6">
        <v>4.3587318861091598E-6</v>
      </c>
      <c r="E3649" s="6">
        <v>5.7164206141198802E-6</v>
      </c>
      <c r="F3649" s="6">
        <v>4.8486926161015603E-6</v>
      </c>
      <c r="G3649" s="6">
        <v>4.9458288742383496E-6</v>
      </c>
      <c r="H3649" s="6">
        <v>2.1342877960074901E-6</v>
      </c>
      <c r="I3649" s="6">
        <v>2.0584096293505702E-6</v>
      </c>
      <c r="J3649" s="6">
        <v>2.1718892499588E-6</v>
      </c>
      <c r="K3649" s="6">
        <v>1.8648699324591801E-6</v>
      </c>
      <c r="L3649" s="6">
        <v>2.1970263859189801E-6</v>
      </c>
      <c r="M3649" s="6">
        <v>2.4292276236739802E-6</v>
      </c>
      <c r="N3649" s="4" t="b">
        <f>_xlfn.XLOOKUP(Table2[[#This Row],[Protein]],Table3[name],Table3[subloc_assigned],"")&lt;&gt;""</f>
        <v>0</v>
      </c>
      <c r="O3649" s="6" t="str" cm="1">
        <f t="array" ref="O3649">IF(Table2[[#This Row],[modeled?]]," "&amp;_xlfn.TEXTJOIN(" ",FALSE,_xlfn._xlws.FILTER(Table3[subloc_assigned],Table3[name]=Table2[[#This Row],[Protein]],""))&amp;" ","")</f>
        <v/>
      </c>
      <c r="P3649" s="6" t="b">
        <f>OR(ISNUMBER(FIND(" m ",Table2[[#This Row],[loc?]])),ISNUMBER(FIND(" mm ",Table2[[#This Row],[loc?]])))</f>
        <v>0</v>
      </c>
      <c r="Q3649" s="6" t="b">
        <f>AND(OR(ISNUMBER(FIND(" m ",Table2[[#This Row],[loc?]])),ISNUMBER(FIND(" mm ",Table2[[#This Row],[loc?]]))),SUBSTITUTE(SUBSTITUTE(Table2[[#This Row],[loc?]]," m ","")," mm ","")="")</f>
        <v>0</v>
      </c>
      <c r="R3649" s="36" cm="1">
        <f t="array" ref="R3649">AVERAGE(IF(Table2[[#This Row],[Min_aerobic_1]:[Min_aerobic_2]]="NA",0,Table2[[#This Row],[Min_aerobic_1]:[Min_aerobic_2]]))</f>
        <v>5.0375762501145196E-6</v>
      </c>
    </row>
    <row r="3650" spans="1:18" x14ac:dyDescent="0.35">
      <c r="A3650" s="4" t="s">
        <v>10726</v>
      </c>
      <c r="B3650" s="4" t="s">
        <v>10727</v>
      </c>
      <c r="C3650" s="4" t="s">
        <v>10728</v>
      </c>
      <c r="D3650" s="6">
        <v>2.5023877031749099E-5</v>
      </c>
      <c r="E3650" s="6">
        <v>2.8852765564030902E-5</v>
      </c>
      <c r="F3650" s="6">
        <v>2.6766368957992099E-5</v>
      </c>
      <c r="G3650" s="6">
        <v>2.5120286046973099E-5</v>
      </c>
      <c r="H3650" s="6">
        <v>1.42379039639517E-5</v>
      </c>
      <c r="I3650" s="6">
        <v>1.41238263093221E-5</v>
      </c>
      <c r="J3650" s="6">
        <v>1.4737079154153301E-5</v>
      </c>
      <c r="K3650" s="6">
        <v>1.7912595720958298E-5</v>
      </c>
      <c r="L3650" s="6">
        <v>1.87411227493803E-5</v>
      </c>
      <c r="M3650" s="6">
        <v>1.84822112034624E-5</v>
      </c>
      <c r="N3650" s="4" t="b">
        <f>_xlfn.XLOOKUP(Table2[[#This Row],[Protein]],Table3[name],Table3[subloc_assigned],"")&lt;&gt;""</f>
        <v>0</v>
      </c>
      <c r="O3650" s="6" t="str" cm="1">
        <f t="array" ref="O3650">IF(Table2[[#This Row],[modeled?]]," "&amp;_xlfn.TEXTJOIN(" ",FALSE,_xlfn._xlws.FILTER(Table3[subloc_assigned],Table3[name]=Table2[[#This Row],[Protein]],""))&amp;" ","")</f>
        <v/>
      </c>
      <c r="P3650" s="6" t="b">
        <f>OR(ISNUMBER(FIND(" m ",Table2[[#This Row],[loc?]])),ISNUMBER(FIND(" mm ",Table2[[#This Row],[loc?]])))</f>
        <v>0</v>
      </c>
      <c r="Q3650" s="6" t="b">
        <f>AND(OR(ISNUMBER(FIND(" m ",Table2[[#This Row],[loc?]])),ISNUMBER(FIND(" mm ",Table2[[#This Row],[loc?]]))),SUBSTITUTE(SUBSTITUTE(Table2[[#This Row],[loc?]]," m ","")," mm ","")="")</f>
        <v>0</v>
      </c>
      <c r="R3650" s="36" cm="1">
        <f t="array" ref="R3650">AVERAGE(IF(Table2[[#This Row],[Min_aerobic_1]:[Min_aerobic_2]]="NA",0,Table2[[#This Row],[Min_aerobic_1]:[Min_aerobic_2]]))</f>
        <v>2.6938321297889998E-5</v>
      </c>
    </row>
    <row r="3651" spans="1:18" x14ac:dyDescent="0.35">
      <c r="A3651" s="4" t="s">
        <v>10729</v>
      </c>
      <c r="B3651" s="4" t="s">
        <v>10730</v>
      </c>
      <c r="C3651" s="4" t="s">
        <v>10731</v>
      </c>
      <c r="D3651" s="6">
        <v>6.1349078448249902E-5</v>
      </c>
      <c r="E3651" s="6">
        <v>6.1741261101077097E-5</v>
      </c>
      <c r="F3651" s="6">
        <v>6.6221915624379906E-5</v>
      </c>
      <c r="G3651" s="6">
        <v>6.8183402903635498E-5</v>
      </c>
      <c r="H3651" s="6">
        <v>2.7409449891506402E-5</v>
      </c>
      <c r="I3651" s="6">
        <v>2.6326566005451399E-5</v>
      </c>
      <c r="J3651" s="6">
        <v>2.7220659132923301E-5</v>
      </c>
      <c r="K3651" s="6">
        <v>2.7892089735302502E-5</v>
      </c>
      <c r="L3651" s="6">
        <v>2.8767456331710999E-5</v>
      </c>
      <c r="M3651" s="6">
        <v>2.93002610651922E-5</v>
      </c>
      <c r="N3651" s="4" t="b">
        <f>_xlfn.XLOOKUP(Table2[[#This Row],[Protein]],Table3[name],Table3[subloc_assigned],"")&lt;&gt;""</f>
        <v>0</v>
      </c>
      <c r="O3651" s="6" t="str" cm="1">
        <f t="array" ref="O3651">IF(Table2[[#This Row],[modeled?]]," "&amp;_xlfn.TEXTJOIN(" ",FALSE,_xlfn._xlws.FILTER(Table3[subloc_assigned],Table3[name]=Table2[[#This Row],[Protein]],""))&amp;" ","")</f>
        <v/>
      </c>
      <c r="P3651" s="6" t="b">
        <f>OR(ISNUMBER(FIND(" m ",Table2[[#This Row],[loc?]])),ISNUMBER(FIND(" mm ",Table2[[#This Row],[loc?]])))</f>
        <v>0</v>
      </c>
      <c r="Q3651" s="6" t="b">
        <f>AND(OR(ISNUMBER(FIND(" m ",Table2[[#This Row],[loc?]])),ISNUMBER(FIND(" mm ",Table2[[#This Row],[loc?]]))),SUBSTITUTE(SUBSTITUTE(Table2[[#This Row],[loc?]]," m ","")," mm ","")="")</f>
        <v>0</v>
      </c>
      <c r="R3651" s="36" cm="1">
        <f t="array" ref="R3651">AVERAGE(IF(Table2[[#This Row],[Min_aerobic_1]:[Min_aerobic_2]]="NA",0,Table2[[#This Row],[Min_aerobic_1]:[Min_aerobic_2]]))</f>
        <v>6.1545169774663492E-5</v>
      </c>
    </row>
    <row r="3652" spans="1:18" x14ac:dyDescent="0.35">
      <c r="A3652" s="4" t="s">
        <v>10732</v>
      </c>
      <c r="B3652" s="4" t="s">
        <v>10733</v>
      </c>
      <c r="C3652" s="4" t="s">
        <v>10734</v>
      </c>
      <c r="D3652" s="6">
        <v>1.31677446689043E-5</v>
      </c>
      <c r="E3652" s="6">
        <v>7.3190307733299501E-6</v>
      </c>
      <c r="F3652" s="6">
        <v>1.2081471754512801E-5</v>
      </c>
      <c r="G3652" s="6">
        <v>8.8026012842209505E-6</v>
      </c>
      <c r="H3652" s="6">
        <v>1.8092313959822301E-5</v>
      </c>
      <c r="I3652" s="6">
        <v>1.85098031479117E-5</v>
      </c>
      <c r="J3652" s="6">
        <v>1.9284809327062199E-5</v>
      </c>
      <c r="K3652" s="6">
        <v>1.8138949966896699E-5</v>
      </c>
      <c r="L3652" s="6">
        <v>2.1809624226654E-5</v>
      </c>
      <c r="M3652" s="6">
        <v>2.05385972424912E-5</v>
      </c>
      <c r="N3652" s="4" t="b">
        <f>_xlfn.XLOOKUP(Table2[[#This Row],[Protein]],Table3[name],Table3[subloc_assigned],"")&lt;&gt;""</f>
        <v>0</v>
      </c>
      <c r="O3652" s="6" t="str" cm="1">
        <f t="array" ref="O3652">IF(Table2[[#This Row],[modeled?]]," "&amp;_xlfn.TEXTJOIN(" ",FALSE,_xlfn._xlws.FILTER(Table3[subloc_assigned],Table3[name]=Table2[[#This Row],[Protein]],""))&amp;" ","")</f>
        <v/>
      </c>
      <c r="P3652" s="6" t="b">
        <f>OR(ISNUMBER(FIND(" m ",Table2[[#This Row],[loc?]])),ISNUMBER(FIND(" mm ",Table2[[#This Row],[loc?]])))</f>
        <v>0</v>
      </c>
      <c r="Q3652" s="6" t="b">
        <f>AND(OR(ISNUMBER(FIND(" m ",Table2[[#This Row],[loc?]])),ISNUMBER(FIND(" mm ",Table2[[#This Row],[loc?]]))),SUBSTITUTE(SUBSTITUTE(Table2[[#This Row],[loc?]]," m ","")," mm ","")="")</f>
        <v>0</v>
      </c>
      <c r="R3652" s="36" cm="1">
        <f t="array" ref="R3652">AVERAGE(IF(Table2[[#This Row],[Min_aerobic_1]:[Min_aerobic_2]]="NA",0,Table2[[#This Row],[Min_aerobic_1]:[Min_aerobic_2]]))</f>
        <v>1.0243387721117124E-5</v>
      </c>
    </row>
    <row r="3653" spans="1:18" x14ac:dyDescent="0.35">
      <c r="A3653" s="4" t="s">
        <v>10735</v>
      </c>
      <c r="B3653" s="4" t="s">
        <v>10736</v>
      </c>
      <c r="C3653" s="4" t="s">
        <v>10736</v>
      </c>
      <c r="D3653" s="6">
        <v>4.3996742046846397E-5</v>
      </c>
      <c r="E3653" s="6">
        <v>3.57816047689507E-5</v>
      </c>
      <c r="F3653" s="6">
        <v>5.0001062571316697E-5</v>
      </c>
      <c r="G3653" s="6">
        <v>5.3915402294597498E-5</v>
      </c>
      <c r="H3653" s="6">
        <v>5.2118208885493299E-5</v>
      </c>
      <c r="I3653" s="6">
        <v>5.46054114406212E-5</v>
      </c>
      <c r="J3653" s="6">
        <v>5.4607923347687603E-5</v>
      </c>
      <c r="K3653" s="6">
        <v>5.31423358587596E-5</v>
      </c>
      <c r="L3653" s="6">
        <v>5.9904244876530099E-5</v>
      </c>
      <c r="M3653" s="6">
        <v>5.9299806281112902E-5</v>
      </c>
      <c r="N3653" s="4" t="b">
        <f>_xlfn.XLOOKUP(Table2[[#This Row],[Protein]],Table3[name],Table3[subloc_assigned],"")&lt;&gt;""</f>
        <v>0</v>
      </c>
      <c r="O3653" s="6" t="str" cm="1">
        <f t="array" ref="O3653">IF(Table2[[#This Row],[modeled?]]," "&amp;_xlfn.TEXTJOIN(" ",FALSE,_xlfn._xlws.FILTER(Table3[subloc_assigned],Table3[name]=Table2[[#This Row],[Protein]],""))&amp;" ","")</f>
        <v/>
      </c>
      <c r="P3653" s="6" t="b">
        <f>OR(ISNUMBER(FIND(" m ",Table2[[#This Row],[loc?]])),ISNUMBER(FIND(" mm ",Table2[[#This Row],[loc?]])))</f>
        <v>0</v>
      </c>
      <c r="Q3653" s="6" t="b">
        <f>AND(OR(ISNUMBER(FIND(" m ",Table2[[#This Row],[loc?]])),ISNUMBER(FIND(" mm ",Table2[[#This Row],[loc?]]))),SUBSTITUTE(SUBSTITUTE(Table2[[#This Row],[loc?]]," m ","")," mm ","")="")</f>
        <v>0</v>
      </c>
      <c r="R3653" s="36" cm="1">
        <f t="array" ref="R3653">AVERAGE(IF(Table2[[#This Row],[Min_aerobic_1]:[Min_aerobic_2]]="NA",0,Table2[[#This Row],[Min_aerobic_1]:[Min_aerobic_2]]))</f>
        <v>3.9889173407898552E-5</v>
      </c>
    </row>
    <row r="3654" spans="1:18" x14ac:dyDescent="0.35">
      <c r="A3654" s="4" t="s">
        <v>10737</v>
      </c>
      <c r="B3654" s="4" t="s">
        <v>10738</v>
      </c>
      <c r="C3654" s="4" t="s">
        <v>10739</v>
      </c>
      <c r="D3654" s="6">
        <v>1.2505377479022799E-5</v>
      </c>
      <c r="E3654" s="6">
        <v>9.0781357083428907E-6</v>
      </c>
      <c r="F3654" s="6">
        <v>1.12673608558052E-5</v>
      </c>
      <c r="G3654" s="6">
        <v>1.18176210410792E-5</v>
      </c>
      <c r="H3654" s="6">
        <v>1.40830297395246E-5</v>
      </c>
      <c r="I3654" s="6">
        <v>1.4250822573987001E-5</v>
      </c>
      <c r="J3654" s="6">
        <v>1.36254955035241E-5</v>
      </c>
      <c r="K3654" s="6">
        <v>1.3626869014459899E-5</v>
      </c>
      <c r="L3654" s="6">
        <v>1.40449934189267E-5</v>
      </c>
      <c r="M3654" s="6">
        <v>1.47299399017893E-5</v>
      </c>
      <c r="N3654" s="4" t="b">
        <f>_xlfn.XLOOKUP(Table2[[#This Row],[Protein]],Table3[name],Table3[subloc_assigned],"")&lt;&gt;""</f>
        <v>0</v>
      </c>
      <c r="O3654" s="6" t="str" cm="1">
        <f t="array" ref="O3654">IF(Table2[[#This Row],[modeled?]]," "&amp;_xlfn.TEXTJOIN(" ",FALSE,_xlfn._xlws.FILTER(Table3[subloc_assigned],Table3[name]=Table2[[#This Row],[Protein]],""))&amp;" ","")</f>
        <v/>
      </c>
      <c r="P3654" s="6" t="b">
        <f>OR(ISNUMBER(FIND(" m ",Table2[[#This Row],[loc?]])),ISNUMBER(FIND(" mm ",Table2[[#This Row],[loc?]])))</f>
        <v>0</v>
      </c>
      <c r="Q3654" s="6" t="b">
        <f>AND(OR(ISNUMBER(FIND(" m ",Table2[[#This Row],[loc?]])),ISNUMBER(FIND(" mm ",Table2[[#This Row],[loc?]]))),SUBSTITUTE(SUBSTITUTE(Table2[[#This Row],[loc?]]," m ","")," mm ","")="")</f>
        <v>0</v>
      </c>
      <c r="R3654" s="36" cm="1">
        <f t="array" ref="R3654">AVERAGE(IF(Table2[[#This Row],[Min_aerobic_1]:[Min_aerobic_2]]="NA",0,Table2[[#This Row],[Min_aerobic_1]:[Min_aerobic_2]]))</f>
        <v>1.0791756593682845E-5</v>
      </c>
    </row>
    <row r="3655" spans="1:18" x14ac:dyDescent="0.35">
      <c r="A3655" s="4" t="s">
        <v>10740</v>
      </c>
      <c r="B3655" s="4" t="s">
        <v>10741</v>
      </c>
      <c r="C3655" s="4" t="s">
        <v>10742</v>
      </c>
      <c r="D3655" s="6">
        <v>1.36614610932852E-5</v>
      </c>
      <c r="E3655" s="6">
        <v>9.3456135779227903E-6</v>
      </c>
      <c r="F3655" s="6">
        <v>1.45807396296016E-5</v>
      </c>
      <c r="G3655" s="6">
        <v>1.3111434395269899E-5</v>
      </c>
      <c r="H3655" s="6">
        <v>1.7718885701825699E-5</v>
      </c>
      <c r="I3655" s="6">
        <v>1.7363847144945599E-5</v>
      </c>
      <c r="J3655" s="6">
        <v>1.8806527743447398E-5</v>
      </c>
      <c r="K3655" s="6">
        <v>1.88487991716785E-5</v>
      </c>
      <c r="L3655" s="6">
        <v>2.1052766662747099E-5</v>
      </c>
      <c r="M3655" s="6">
        <v>2.1363586432860299E-5</v>
      </c>
      <c r="N3655" s="4" t="b">
        <f>_xlfn.XLOOKUP(Table2[[#This Row],[Protein]],Table3[name],Table3[subloc_assigned],"")&lt;&gt;""</f>
        <v>0</v>
      </c>
      <c r="O3655" s="6" t="str" cm="1">
        <f t="array" ref="O3655">IF(Table2[[#This Row],[modeled?]]," "&amp;_xlfn.TEXTJOIN(" ",FALSE,_xlfn._xlws.FILTER(Table3[subloc_assigned],Table3[name]=Table2[[#This Row],[Protein]],""))&amp;" ","")</f>
        <v/>
      </c>
      <c r="P3655" s="6" t="b">
        <f>OR(ISNUMBER(FIND(" m ",Table2[[#This Row],[loc?]])),ISNUMBER(FIND(" mm ",Table2[[#This Row],[loc?]])))</f>
        <v>0</v>
      </c>
      <c r="Q3655" s="6" t="b">
        <f>AND(OR(ISNUMBER(FIND(" m ",Table2[[#This Row],[loc?]])),ISNUMBER(FIND(" mm ",Table2[[#This Row],[loc?]]))),SUBSTITUTE(SUBSTITUTE(Table2[[#This Row],[loc?]]," m ","")," mm ","")="")</f>
        <v>0</v>
      </c>
      <c r="R3655" s="36" cm="1">
        <f t="array" ref="R3655">AVERAGE(IF(Table2[[#This Row],[Min_aerobic_1]:[Min_aerobic_2]]="NA",0,Table2[[#This Row],[Min_aerobic_1]:[Min_aerobic_2]]))</f>
        <v>1.1503537335603995E-5</v>
      </c>
    </row>
    <row r="3656" spans="1:18" x14ac:dyDescent="0.35">
      <c r="A3656" s="4" t="s">
        <v>10743</v>
      </c>
      <c r="B3656" s="4" t="s">
        <v>10744</v>
      </c>
      <c r="C3656" s="4" t="s">
        <v>10745</v>
      </c>
      <c r="D3656" s="6">
        <v>2.0638887841204E-5</v>
      </c>
      <c r="E3656" s="6">
        <v>2.0236632903959599E-5</v>
      </c>
      <c r="F3656" s="6">
        <v>2.1254954725334201E-5</v>
      </c>
      <c r="G3656" s="6">
        <v>2.1796496948850901E-5</v>
      </c>
      <c r="H3656" s="6">
        <v>1.6396429462922398E-5</v>
      </c>
      <c r="I3656" s="6">
        <v>1.5812148833408699E-5</v>
      </c>
      <c r="J3656" s="6">
        <v>1.7527063498959298E-5</v>
      </c>
      <c r="K3656" s="6">
        <v>1.61285549127053E-5</v>
      </c>
      <c r="L3656" s="6">
        <v>1.6026943453863599E-5</v>
      </c>
      <c r="M3656" s="6">
        <v>1.6224695779864201E-5</v>
      </c>
      <c r="N3656" s="4" t="b">
        <f>_xlfn.XLOOKUP(Table2[[#This Row],[Protein]],Table3[name],Table3[subloc_assigned],"")&lt;&gt;""</f>
        <v>0</v>
      </c>
      <c r="O3656" s="6" t="str" cm="1">
        <f t="array" ref="O3656">IF(Table2[[#This Row],[modeled?]]," "&amp;_xlfn.TEXTJOIN(" ",FALSE,_xlfn._xlws.FILTER(Table3[subloc_assigned],Table3[name]=Table2[[#This Row],[Protein]],""))&amp;" ","")</f>
        <v/>
      </c>
      <c r="P3656" s="6" t="b">
        <f>OR(ISNUMBER(FIND(" m ",Table2[[#This Row],[loc?]])),ISNUMBER(FIND(" mm ",Table2[[#This Row],[loc?]])))</f>
        <v>0</v>
      </c>
      <c r="Q3656" s="6" t="b">
        <f>AND(OR(ISNUMBER(FIND(" m ",Table2[[#This Row],[loc?]])),ISNUMBER(FIND(" mm ",Table2[[#This Row],[loc?]]))),SUBSTITUTE(SUBSTITUTE(Table2[[#This Row],[loc?]]," m ","")," mm ","")="")</f>
        <v>0</v>
      </c>
      <c r="R3656" s="36" cm="1">
        <f t="array" ref="R3656">AVERAGE(IF(Table2[[#This Row],[Min_aerobic_1]:[Min_aerobic_2]]="NA",0,Table2[[#This Row],[Min_aerobic_1]:[Min_aerobic_2]]))</f>
        <v>2.0437760372581801E-5</v>
      </c>
    </row>
    <row r="3657" spans="1:18" x14ac:dyDescent="0.35">
      <c r="A3657" s="4" t="s">
        <v>10746</v>
      </c>
      <c r="B3657" s="4" t="s">
        <v>10747</v>
      </c>
      <c r="C3657" s="4" t="s">
        <v>10748</v>
      </c>
      <c r="D3657" s="6">
        <v>1.7718493114609799E-5</v>
      </c>
      <c r="E3657" s="6">
        <v>1.82588890007447E-5</v>
      </c>
      <c r="F3657" s="6">
        <v>2.0536982829197301E-5</v>
      </c>
      <c r="G3657" s="6">
        <v>2.1113491535989299E-5</v>
      </c>
      <c r="H3657" s="6">
        <v>1.6776630675533699E-5</v>
      </c>
      <c r="I3657" s="6">
        <v>1.7169479038365901E-5</v>
      </c>
      <c r="J3657" s="6">
        <v>1.8467820561388E-5</v>
      </c>
      <c r="K3657" s="6">
        <v>1.93135074239635E-5</v>
      </c>
      <c r="L3657" s="6">
        <v>2.0435557755875499E-5</v>
      </c>
      <c r="M3657" s="6">
        <v>1.9966619258508301E-5</v>
      </c>
      <c r="N3657" s="4" t="b">
        <f>_xlfn.XLOOKUP(Table2[[#This Row],[Protein]],Table3[name],Table3[subloc_assigned],"")&lt;&gt;""</f>
        <v>0</v>
      </c>
      <c r="O3657" s="6" t="str" cm="1">
        <f t="array" ref="O3657">IF(Table2[[#This Row],[modeled?]]," "&amp;_xlfn.TEXTJOIN(" ",FALSE,_xlfn._xlws.FILTER(Table3[subloc_assigned],Table3[name]=Table2[[#This Row],[Protein]],""))&amp;" ","")</f>
        <v/>
      </c>
      <c r="P3657" s="6" t="b">
        <f>OR(ISNUMBER(FIND(" m ",Table2[[#This Row],[loc?]])),ISNUMBER(FIND(" mm ",Table2[[#This Row],[loc?]])))</f>
        <v>0</v>
      </c>
      <c r="Q3657" s="6" t="b">
        <f>AND(OR(ISNUMBER(FIND(" m ",Table2[[#This Row],[loc?]])),ISNUMBER(FIND(" mm ",Table2[[#This Row],[loc?]]))),SUBSTITUTE(SUBSTITUTE(Table2[[#This Row],[loc?]]," m ","")," mm ","")="")</f>
        <v>0</v>
      </c>
      <c r="R3657" s="36" cm="1">
        <f t="array" ref="R3657">AVERAGE(IF(Table2[[#This Row],[Min_aerobic_1]:[Min_aerobic_2]]="NA",0,Table2[[#This Row],[Min_aerobic_1]:[Min_aerobic_2]]))</f>
        <v>1.798869105767725E-5</v>
      </c>
    </row>
    <row r="3658" spans="1:18" x14ac:dyDescent="0.35">
      <c r="A3658" s="4" t="s">
        <v>10749</v>
      </c>
      <c r="B3658" s="4" t="s">
        <v>10750</v>
      </c>
      <c r="C3658" s="4" t="s">
        <v>10751</v>
      </c>
      <c r="D3658" s="6">
        <v>1.40568523549114E-5</v>
      </c>
      <c r="E3658" s="6">
        <v>1.7460860039012601E-5</v>
      </c>
      <c r="F3658" s="6">
        <v>1.5529218606542099E-5</v>
      </c>
      <c r="G3658" s="6">
        <v>1.9383145406883298E-5</v>
      </c>
      <c r="H3658" s="6">
        <v>1.29142233129102E-5</v>
      </c>
      <c r="I3658" s="6">
        <v>1.20908053171853E-5</v>
      </c>
      <c r="J3658" s="6">
        <v>1.25384357939534E-5</v>
      </c>
      <c r="K3658" s="6">
        <v>1.28351272250751E-5</v>
      </c>
      <c r="L3658" s="6">
        <v>1.35449732345975E-5</v>
      </c>
      <c r="M3658" s="6">
        <v>1.39342249907226E-5</v>
      </c>
      <c r="N3658" s="4" t="b">
        <f>_xlfn.XLOOKUP(Table2[[#This Row],[Protein]],Table3[name],Table3[subloc_assigned],"")&lt;&gt;""</f>
        <v>0</v>
      </c>
      <c r="O3658" s="6" t="str" cm="1">
        <f t="array" ref="O3658">IF(Table2[[#This Row],[modeled?]]," "&amp;_xlfn.TEXTJOIN(" ",FALSE,_xlfn._xlws.FILTER(Table3[subloc_assigned],Table3[name]=Table2[[#This Row],[Protein]],""))&amp;" ","")</f>
        <v/>
      </c>
      <c r="P3658" s="6" t="b">
        <f>OR(ISNUMBER(FIND(" m ",Table2[[#This Row],[loc?]])),ISNUMBER(FIND(" mm ",Table2[[#This Row],[loc?]])))</f>
        <v>0</v>
      </c>
      <c r="Q3658" s="6" t="b">
        <f>AND(OR(ISNUMBER(FIND(" m ",Table2[[#This Row],[loc?]])),ISNUMBER(FIND(" mm ",Table2[[#This Row],[loc?]]))),SUBSTITUTE(SUBSTITUTE(Table2[[#This Row],[loc?]]," m ","")," mm ","")="")</f>
        <v>0</v>
      </c>
      <c r="R3658" s="36" cm="1">
        <f t="array" ref="R3658">AVERAGE(IF(Table2[[#This Row],[Min_aerobic_1]:[Min_aerobic_2]]="NA",0,Table2[[#This Row],[Min_aerobic_1]:[Min_aerobic_2]]))</f>
        <v>1.5758856196962E-5</v>
      </c>
    </row>
    <row r="3659" spans="1:18" x14ac:dyDescent="0.35">
      <c r="A3659" s="4" t="s">
        <v>10752</v>
      </c>
      <c r="B3659" s="4" t="s">
        <v>10753</v>
      </c>
      <c r="C3659" s="4" t="s">
        <v>10754</v>
      </c>
      <c r="D3659" s="6">
        <v>9.5532333968852294E-5</v>
      </c>
      <c r="E3659" s="6">
        <v>9.3522512212030403E-5</v>
      </c>
      <c r="F3659" s="4">
        <v>1.0464767501643601E-4</v>
      </c>
      <c r="G3659" s="4">
        <v>1.0679230448823601E-4</v>
      </c>
      <c r="H3659" s="6">
        <v>2.6972677517952699E-5</v>
      </c>
      <c r="I3659" s="6">
        <v>2.69920988146982E-5</v>
      </c>
      <c r="J3659" s="6">
        <v>2.9060384358984699E-5</v>
      </c>
      <c r="K3659" s="6">
        <v>2.92235072071354E-5</v>
      </c>
      <c r="L3659" s="6">
        <v>2.8699704761722401E-5</v>
      </c>
      <c r="M3659" s="6">
        <v>2.8431779615030999E-5</v>
      </c>
      <c r="N3659" s="4" t="b">
        <f>_xlfn.XLOOKUP(Table2[[#This Row],[Protein]],Table3[name],Table3[subloc_assigned],"")&lt;&gt;""</f>
        <v>0</v>
      </c>
      <c r="O3659" s="6" t="str" cm="1">
        <f t="array" ref="O3659">IF(Table2[[#This Row],[modeled?]]," "&amp;_xlfn.TEXTJOIN(" ",FALSE,_xlfn._xlws.FILTER(Table3[subloc_assigned],Table3[name]=Table2[[#This Row],[Protein]],""))&amp;" ","")</f>
        <v/>
      </c>
      <c r="P3659" s="6" t="b">
        <f>OR(ISNUMBER(FIND(" m ",Table2[[#This Row],[loc?]])),ISNUMBER(FIND(" mm ",Table2[[#This Row],[loc?]])))</f>
        <v>0</v>
      </c>
      <c r="Q3659" s="6" t="b">
        <f>AND(OR(ISNUMBER(FIND(" m ",Table2[[#This Row],[loc?]])),ISNUMBER(FIND(" mm ",Table2[[#This Row],[loc?]]))),SUBSTITUTE(SUBSTITUTE(Table2[[#This Row],[loc?]]," m ","")," mm ","")="")</f>
        <v>0</v>
      </c>
      <c r="R3659" s="36" cm="1">
        <f t="array" ref="R3659">AVERAGE(IF(Table2[[#This Row],[Min_aerobic_1]:[Min_aerobic_2]]="NA",0,Table2[[#This Row],[Min_aerobic_1]:[Min_aerobic_2]]))</f>
        <v>9.4527423090441355E-5</v>
      </c>
    </row>
    <row r="3660" spans="1:18" x14ac:dyDescent="0.35">
      <c r="A3660" s="4" t="s">
        <v>10755</v>
      </c>
      <c r="B3660" s="4" t="s">
        <v>10756</v>
      </c>
      <c r="C3660" s="4" t="s">
        <v>10757</v>
      </c>
      <c r="D3660" s="6">
        <v>1.15683835040485E-5</v>
      </c>
      <c r="E3660" s="6">
        <v>9.5101465003689806E-6</v>
      </c>
      <c r="F3660" s="6">
        <v>1.20950754112847E-5</v>
      </c>
      <c r="G3660" s="6">
        <v>1.24218429762244E-5</v>
      </c>
      <c r="H3660" s="6">
        <v>1.50706759267303E-5</v>
      </c>
      <c r="I3660" s="6">
        <v>1.47511141113322E-5</v>
      </c>
      <c r="J3660" s="6">
        <v>1.5315843405810701E-5</v>
      </c>
      <c r="K3660" s="6">
        <v>1.3489640977550301E-5</v>
      </c>
      <c r="L3660" s="6">
        <v>1.52058926792002E-5</v>
      </c>
      <c r="M3660" s="6">
        <v>1.5685749812901601E-5</v>
      </c>
      <c r="N3660" s="4" t="b">
        <f>_xlfn.XLOOKUP(Table2[[#This Row],[Protein]],Table3[name],Table3[subloc_assigned],"")&lt;&gt;""</f>
        <v>0</v>
      </c>
      <c r="O3660" s="6" t="str" cm="1">
        <f t="array" ref="O3660">IF(Table2[[#This Row],[modeled?]]," "&amp;_xlfn.TEXTJOIN(" ",FALSE,_xlfn._xlws.FILTER(Table3[subloc_assigned],Table3[name]=Table2[[#This Row],[Protein]],""))&amp;" ","")</f>
        <v/>
      </c>
      <c r="P3660" s="6" t="b">
        <f>OR(ISNUMBER(FIND(" m ",Table2[[#This Row],[loc?]])),ISNUMBER(FIND(" mm ",Table2[[#This Row],[loc?]])))</f>
        <v>0</v>
      </c>
      <c r="Q3660" s="6" t="b">
        <f>AND(OR(ISNUMBER(FIND(" m ",Table2[[#This Row],[loc?]])),ISNUMBER(FIND(" mm ",Table2[[#This Row],[loc?]]))),SUBSTITUTE(SUBSTITUTE(Table2[[#This Row],[loc?]]," m ","")," mm ","")="")</f>
        <v>0</v>
      </c>
      <c r="R3660" s="36" cm="1">
        <f t="array" ref="R3660">AVERAGE(IF(Table2[[#This Row],[Min_aerobic_1]:[Min_aerobic_2]]="NA",0,Table2[[#This Row],[Min_aerobic_1]:[Min_aerobic_2]]))</f>
        <v>1.053926500220874E-5</v>
      </c>
    </row>
    <row r="3661" spans="1:18" x14ac:dyDescent="0.35">
      <c r="A3661" s="4" t="s">
        <v>10758</v>
      </c>
      <c r="B3661" s="4" t="s">
        <v>10759</v>
      </c>
      <c r="C3661" s="4" t="s">
        <v>10760</v>
      </c>
      <c r="D3661" s="4" t="s">
        <v>19</v>
      </c>
      <c r="E3661" s="4" t="s">
        <v>19</v>
      </c>
      <c r="F3661" s="4" t="s">
        <v>19</v>
      </c>
      <c r="G3661" s="4" t="s">
        <v>19</v>
      </c>
      <c r="H3661" s="6">
        <v>3.5665142018718102E-6</v>
      </c>
      <c r="I3661" s="6">
        <v>3.7335363048006201E-6</v>
      </c>
      <c r="J3661" s="6">
        <v>3.9773002734748302E-6</v>
      </c>
      <c r="K3661" s="6">
        <v>3.8562537949644602E-6</v>
      </c>
      <c r="L3661" s="6">
        <v>4.2403092418556098E-6</v>
      </c>
      <c r="M3661" s="6">
        <v>3.46381532104028E-6</v>
      </c>
      <c r="N3661" s="4" t="b">
        <f>_xlfn.XLOOKUP(Table2[[#This Row],[Protein]],Table3[name],Table3[subloc_assigned],"")&lt;&gt;""</f>
        <v>0</v>
      </c>
      <c r="O3661" s="6" t="str" cm="1">
        <f t="array" ref="O3661">IF(Table2[[#This Row],[modeled?]]," "&amp;_xlfn.TEXTJOIN(" ",FALSE,_xlfn._xlws.FILTER(Table3[subloc_assigned],Table3[name]=Table2[[#This Row],[Protein]],""))&amp;" ","")</f>
        <v/>
      </c>
      <c r="P3661" s="6" t="b">
        <f>OR(ISNUMBER(FIND(" m ",Table2[[#This Row],[loc?]])),ISNUMBER(FIND(" mm ",Table2[[#This Row],[loc?]])))</f>
        <v>0</v>
      </c>
      <c r="Q3661" s="6" t="b">
        <f>AND(OR(ISNUMBER(FIND(" m ",Table2[[#This Row],[loc?]])),ISNUMBER(FIND(" mm ",Table2[[#This Row],[loc?]]))),SUBSTITUTE(SUBSTITUTE(Table2[[#This Row],[loc?]]," m ","")," mm ","")="")</f>
        <v>0</v>
      </c>
      <c r="R3661" s="36" cm="1">
        <f t="array" ref="R3661">AVERAGE(IF(Table2[[#This Row],[Min_aerobic_1]:[Min_aerobic_2]]="NA",0,Table2[[#This Row],[Min_aerobic_1]:[Min_aerobic_2]]))</f>
        <v>0</v>
      </c>
    </row>
    <row r="3662" spans="1:18" x14ac:dyDescent="0.35">
      <c r="A3662" s="4" t="s">
        <v>10761</v>
      </c>
      <c r="B3662" s="4" t="s">
        <v>10762</v>
      </c>
      <c r="C3662" s="4" t="s">
        <v>10763</v>
      </c>
      <c r="D3662" s="6">
        <v>6.0950108170177901E-6</v>
      </c>
      <c r="E3662" s="6">
        <v>4.3493761470377601E-6</v>
      </c>
      <c r="F3662" s="6">
        <v>7.2166697379945798E-6</v>
      </c>
      <c r="G3662" s="6">
        <v>6.9971059924011802E-6</v>
      </c>
      <c r="H3662" s="6">
        <v>7.7148903358916595E-6</v>
      </c>
      <c r="I3662" s="6">
        <v>7.2107505668329096E-6</v>
      </c>
      <c r="J3662" s="6">
        <v>7.9987946971530005E-6</v>
      </c>
      <c r="K3662" s="6">
        <v>8.8445516055254506E-6</v>
      </c>
      <c r="L3662" s="6">
        <v>9.4487224944388608E-6</v>
      </c>
      <c r="M3662" s="6">
        <v>9.0988764148562796E-6</v>
      </c>
      <c r="N3662" s="4" t="b">
        <f>_xlfn.XLOOKUP(Table2[[#This Row],[Protein]],Table3[name],Table3[subloc_assigned],"")&lt;&gt;""</f>
        <v>0</v>
      </c>
      <c r="O3662" s="6" t="str" cm="1">
        <f t="array" ref="O3662">IF(Table2[[#This Row],[modeled?]]," "&amp;_xlfn.TEXTJOIN(" ",FALSE,_xlfn._xlws.FILTER(Table3[subloc_assigned],Table3[name]=Table2[[#This Row],[Protein]],""))&amp;" ","")</f>
        <v/>
      </c>
      <c r="P3662" s="6" t="b">
        <f>OR(ISNUMBER(FIND(" m ",Table2[[#This Row],[loc?]])),ISNUMBER(FIND(" mm ",Table2[[#This Row],[loc?]])))</f>
        <v>0</v>
      </c>
      <c r="Q3662" s="6" t="b">
        <f>AND(OR(ISNUMBER(FIND(" m ",Table2[[#This Row],[loc?]])),ISNUMBER(FIND(" mm ",Table2[[#This Row],[loc?]]))),SUBSTITUTE(SUBSTITUTE(Table2[[#This Row],[loc?]]," m ","")," mm ","")="")</f>
        <v>0</v>
      </c>
      <c r="R3662" s="36" cm="1">
        <f t="array" ref="R3662">AVERAGE(IF(Table2[[#This Row],[Min_aerobic_1]:[Min_aerobic_2]]="NA",0,Table2[[#This Row],[Min_aerobic_1]:[Min_aerobic_2]]))</f>
        <v>5.2221934820277747E-6</v>
      </c>
    </row>
    <row r="3663" spans="1:18" x14ac:dyDescent="0.35">
      <c r="A3663" s="4" t="s">
        <v>10764</v>
      </c>
      <c r="B3663" s="4" t="s">
        <v>10765</v>
      </c>
      <c r="C3663" s="4" t="s">
        <v>10766</v>
      </c>
      <c r="D3663" s="6">
        <v>3.7887111166927001E-6</v>
      </c>
      <c r="E3663" s="6">
        <v>3.4446451773686299E-6</v>
      </c>
      <c r="F3663" s="6">
        <v>3.7761385403745899E-6</v>
      </c>
      <c r="G3663" s="6">
        <v>3.9245423577686397E-6</v>
      </c>
      <c r="H3663" s="6">
        <v>3.26557744907572E-6</v>
      </c>
      <c r="I3663" s="6">
        <v>3.3966180813341698E-6</v>
      </c>
      <c r="J3663" s="6">
        <v>3.4606615295986002E-6</v>
      </c>
      <c r="K3663" s="6">
        <v>3.4328933440359E-6</v>
      </c>
      <c r="L3663" s="6">
        <v>3.60169976890478E-6</v>
      </c>
      <c r="M3663" s="6">
        <v>3.5625884065934199E-6</v>
      </c>
      <c r="N3663" s="4" t="b">
        <f>_xlfn.XLOOKUP(Table2[[#This Row],[Protein]],Table3[name],Table3[subloc_assigned],"")&lt;&gt;""</f>
        <v>0</v>
      </c>
      <c r="O3663" s="6" t="str" cm="1">
        <f t="array" ref="O3663">IF(Table2[[#This Row],[modeled?]]," "&amp;_xlfn.TEXTJOIN(" ",FALSE,_xlfn._xlws.FILTER(Table3[subloc_assigned],Table3[name]=Table2[[#This Row],[Protein]],""))&amp;" ","")</f>
        <v/>
      </c>
      <c r="P3663" s="6" t="b">
        <f>OR(ISNUMBER(FIND(" m ",Table2[[#This Row],[loc?]])),ISNUMBER(FIND(" mm ",Table2[[#This Row],[loc?]])))</f>
        <v>0</v>
      </c>
      <c r="Q3663" s="6" t="b">
        <f>AND(OR(ISNUMBER(FIND(" m ",Table2[[#This Row],[loc?]])),ISNUMBER(FIND(" mm ",Table2[[#This Row],[loc?]]))),SUBSTITUTE(SUBSTITUTE(Table2[[#This Row],[loc?]]," m ","")," mm ","")="")</f>
        <v>0</v>
      </c>
      <c r="R3663" s="36" cm="1">
        <f t="array" ref="R3663">AVERAGE(IF(Table2[[#This Row],[Min_aerobic_1]:[Min_aerobic_2]]="NA",0,Table2[[#This Row],[Min_aerobic_1]:[Min_aerobic_2]]))</f>
        <v>3.6166781470306652E-6</v>
      </c>
    </row>
    <row r="3664" spans="1:18" x14ac:dyDescent="0.35">
      <c r="A3664" s="4" t="s">
        <v>10767</v>
      </c>
      <c r="B3664" s="4" t="s">
        <v>10768</v>
      </c>
      <c r="C3664" s="4" t="s">
        <v>10769</v>
      </c>
      <c r="D3664" s="6">
        <v>5.2698113614159797E-5</v>
      </c>
      <c r="E3664" s="6">
        <v>4.2673667705296702E-5</v>
      </c>
      <c r="F3664" s="6">
        <v>5.5382986270199502E-5</v>
      </c>
      <c r="G3664" s="6">
        <v>5.56383026013635E-5</v>
      </c>
      <c r="H3664" s="6">
        <v>7.9607484500659995E-5</v>
      </c>
      <c r="I3664" s="6">
        <v>7.8353511680727194E-5</v>
      </c>
      <c r="J3664" s="6">
        <v>8.4817764165270705E-5</v>
      </c>
      <c r="K3664" s="6">
        <v>5.1141965658533202E-5</v>
      </c>
      <c r="L3664" s="6">
        <v>5.17988621486872E-5</v>
      </c>
      <c r="M3664" s="6">
        <v>5.0442246013297403E-5</v>
      </c>
      <c r="N3664" s="4" t="b">
        <f>_xlfn.XLOOKUP(Table2[[#This Row],[Protein]],Table3[name],Table3[subloc_assigned],"")&lt;&gt;""</f>
        <v>0</v>
      </c>
      <c r="O3664" s="6" t="str" cm="1">
        <f t="array" ref="O3664">IF(Table2[[#This Row],[modeled?]]," "&amp;_xlfn.TEXTJOIN(" ",FALSE,_xlfn._xlws.FILTER(Table3[subloc_assigned],Table3[name]=Table2[[#This Row],[Protein]],""))&amp;" ","")</f>
        <v/>
      </c>
      <c r="P3664" s="6" t="b">
        <f>OR(ISNUMBER(FIND(" m ",Table2[[#This Row],[loc?]])),ISNUMBER(FIND(" mm ",Table2[[#This Row],[loc?]])))</f>
        <v>0</v>
      </c>
      <c r="Q3664" s="6" t="b">
        <f>AND(OR(ISNUMBER(FIND(" m ",Table2[[#This Row],[loc?]])),ISNUMBER(FIND(" mm ",Table2[[#This Row],[loc?]]))),SUBSTITUTE(SUBSTITUTE(Table2[[#This Row],[loc?]]," m ","")," mm ","")="")</f>
        <v>0</v>
      </c>
      <c r="R3664" s="36" cm="1">
        <f t="array" ref="R3664">AVERAGE(IF(Table2[[#This Row],[Min_aerobic_1]:[Min_aerobic_2]]="NA",0,Table2[[#This Row],[Min_aerobic_1]:[Min_aerobic_2]]))</f>
        <v>4.768589065972825E-5</v>
      </c>
    </row>
    <row r="3665" spans="1:18" x14ac:dyDescent="0.35">
      <c r="A3665" s="4" t="s">
        <v>10770</v>
      </c>
      <c r="B3665" s="4" t="s">
        <v>10771</v>
      </c>
      <c r="C3665" s="4" t="s">
        <v>10772</v>
      </c>
      <c r="D3665" s="6">
        <v>8.1981206050608704E-5</v>
      </c>
      <c r="E3665" s="6">
        <v>9.3834349921725801E-5</v>
      </c>
      <c r="F3665" s="6">
        <v>9.1751884012163394E-5</v>
      </c>
      <c r="G3665" s="6">
        <v>9.5468297134991404E-5</v>
      </c>
      <c r="H3665" s="6">
        <v>3.9191362009909203E-5</v>
      </c>
      <c r="I3665" s="6">
        <v>4.0570437556772403E-5</v>
      </c>
      <c r="J3665" s="6">
        <v>4.0420257103635903E-5</v>
      </c>
      <c r="K3665" s="6">
        <v>4.20801602871147E-5</v>
      </c>
      <c r="L3665" s="6">
        <v>4.5803897744974702E-5</v>
      </c>
      <c r="M3665" s="6">
        <v>4.6712936564847102E-5</v>
      </c>
      <c r="N3665" s="4" t="b">
        <f>_xlfn.XLOOKUP(Table2[[#This Row],[Protein]],Table3[name],Table3[subloc_assigned],"")&lt;&gt;""</f>
        <v>1</v>
      </c>
      <c r="O3665" s="6" t="str" cm="1">
        <f t="array" ref="O3665">IF(Table2[[#This Row],[modeled?]]," "&amp;_xlfn.TEXTJOIN(" ",FALSE,_xlfn._xlws.FILTER(Table3[subloc_assigned],Table3[name]=Table2[[#This Row],[Protein]],""))&amp;" ","")</f>
        <v xml:space="preserve"> rm </v>
      </c>
      <c r="P3665" s="6" t="b">
        <f>OR(ISNUMBER(FIND(" m ",Table2[[#This Row],[loc?]])),ISNUMBER(FIND(" mm ",Table2[[#This Row],[loc?]])))</f>
        <v>0</v>
      </c>
      <c r="Q3665" s="6" t="b">
        <f>AND(OR(ISNUMBER(FIND(" m ",Table2[[#This Row],[loc?]])),ISNUMBER(FIND(" mm ",Table2[[#This Row],[loc?]]))),SUBSTITUTE(SUBSTITUTE(Table2[[#This Row],[loc?]]," m ","")," mm ","")="")</f>
        <v>0</v>
      </c>
      <c r="R3665" s="36" cm="1">
        <f t="array" ref="R3665">AVERAGE(IF(Table2[[#This Row],[Min_aerobic_1]:[Min_aerobic_2]]="NA",0,Table2[[#This Row],[Min_aerobic_1]:[Min_aerobic_2]]))</f>
        <v>8.7907777986167253E-5</v>
      </c>
    </row>
    <row r="3666" spans="1:18" x14ac:dyDescent="0.35">
      <c r="A3666" s="4" t="s">
        <v>10773</v>
      </c>
      <c r="B3666" s="4" t="s">
        <v>10774</v>
      </c>
      <c r="C3666" s="4" t="s">
        <v>10775</v>
      </c>
      <c r="D3666" s="6">
        <v>7.6086870866990002E-5</v>
      </c>
      <c r="E3666" s="6">
        <v>7.1585020474982495E-5</v>
      </c>
      <c r="F3666" s="4">
        <v>1.0565055659671E-4</v>
      </c>
      <c r="G3666" s="4">
        <v>1.05107312241488E-4</v>
      </c>
      <c r="H3666" s="6">
        <v>3.9576227659782799E-5</v>
      </c>
      <c r="I3666" s="6">
        <v>3.9286506547177403E-5</v>
      </c>
      <c r="J3666" s="6">
        <v>4.1327188055774897E-5</v>
      </c>
      <c r="K3666" s="6">
        <v>4.8907310030205702E-5</v>
      </c>
      <c r="L3666" s="6">
        <v>5.32983099704273E-5</v>
      </c>
      <c r="M3666" s="6">
        <v>4.8256939320742201E-5</v>
      </c>
      <c r="N3666" s="4" t="b">
        <f>_xlfn.XLOOKUP(Table2[[#This Row],[Protein]],Table3[name],Table3[subloc_assigned],"")&lt;&gt;""</f>
        <v>0</v>
      </c>
      <c r="O3666" s="6" t="str" cm="1">
        <f t="array" ref="O3666">IF(Table2[[#This Row],[modeled?]]," "&amp;_xlfn.TEXTJOIN(" ",FALSE,_xlfn._xlws.FILTER(Table3[subloc_assigned],Table3[name]=Table2[[#This Row],[Protein]],""))&amp;" ","")</f>
        <v/>
      </c>
      <c r="P3666" s="6" t="b">
        <f>OR(ISNUMBER(FIND(" m ",Table2[[#This Row],[loc?]])),ISNUMBER(FIND(" mm ",Table2[[#This Row],[loc?]])))</f>
        <v>0</v>
      </c>
      <c r="Q3666" s="6" t="b">
        <f>AND(OR(ISNUMBER(FIND(" m ",Table2[[#This Row],[loc?]])),ISNUMBER(FIND(" mm ",Table2[[#This Row],[loc?]]))),SUBSTITUTE(SUBSTITUTE(Table2[[#This Row],[loc?]]," m ","")," mm ","")="")</f>
        <v>0</v>
      </c>
      <c r="R3666" s="36" cm="1">
        <f t="array" ref="R3666">AVERAGE(IF(Table2[[#This Row],[Min_aerobic_1]:[Min_aerobic_2]]="NA",0,Table2[[#This Row],[Min_aerobic_1]:[Min_aerobic_2]]))</f>
        <v>7.3835945670986248E-5</v>
      </c>
    </row>
    <row r="3667" spans="1:18" x14ac:dyDescent="0.35">
      <c r="A3667" s="4" t="s">
        <v>10776</v>
      </c>
      <c r="B3667" s="4" t="s">
        <v>10777</v>
      </c>
      <c r="C3667" s="4" t="s">
        <v>10777</v>
      </c>
      <c r="D3667" s="4" t="s">
        <v>19</v>
      </c>
      <c r="E3667" s="4" t="s">
        <v>19</v>
      </c>
      <c r="F3667" s="4" t="s">
        <v>19</v>
      </c>
      <c r="G3667" s="4" t="s">
        <v>19</v>
      </c>
      <c r="H3667" s="6">
        <v>2.24768711777604E-6</v>
      </c>
      <c r="I3667" s="6">
        <v>2.3909914406649801E-6</v>
      </c>
      <c r="J3667" s="6">
        <v>2.4553484109047901E-6</v>
      </c>
      <c r="K3667" s="6">
        <v>2.3670791217837199E-6</v>
      </c>
      <c r="L3667" s="6">
        <v>2.6318410780049298E-6</v>
      </c>
      <c r="M3667" s="6">
        <v>2.6277435943368898E-6</v>
      </c>
      <c r="N3667" s="4" t="b">
        <f>_xlfn.XLOOKUP(Table2[[#This Row],[Protein]],Table3[name],Table3[subloc_assigned],"")&lt;&gt;""</f>
        <v>0</v>
      </c>
      <c r="O3667" s="6" t="str" cm="1">
        <f t="array" ref="O3667">IF(Table2[[#This Row],[modeled?]]," "&amp;_xlfn.TEXTJOIN(" ",FALSE,_xlfn._xlws.FILTER(Table3[subloc_assigned],Table3[name]=Table2[[#This Row],[Protein]],""))&amp;" ","")</f>
        <v/>
      </c>
      <c r="P3667" s="6" t="b">
        <f>OR(ISNUMBER(FIND(" m ",Table2[[#This Row],[loc?]])),ISNUMBER(FIND(" mm ",Table2[[#This Row],[loc?]])))</f>
        <v>0</v>
      </c>
      <c r="Q3667" s="6" t="b">
        <f>AND(OR(ISNUMBER(FIND(" m ",Table2[[#This Row],[loc?]])),ISNUMBER(FIND(" mm ",Table2[[#This Row],[loc?]]))),SUBSTITUTE(SUBSTITUTE(Table2[[#This Row],[loc?]]," m ","")," mm ","")="")</f>
        <v>0</v>
      </c>
      <c r="R3667" s="36" cm="1">
        <f t="array" ref="R3667">AVERAGE(IF(Table2[[#This Row],[Min_aerobic_1]:[Min_aerobic_2]]="NA",0,Table2[[#This Row],[Min_aerobic_1]:[Min_aerobic_2]]))</f>
        <v>0</v>
      </c>
    </row>
    <row r="3668" spans="1:18" x14ac:dyDescent="0.35">
      <c r="A3668" s="4" t="s">
        <v>10778</v>
      </c>
      <c r="B3668" s="4" t="s">
        <v>10779</v>
      </c>
      <c r="C3668" s="4" t="s">
        <v>10780</v>
      </c>
      <c r="D3668" s="6">
        <v>4.9135034730716299E-5</v>
      </c>
      <c r="E3668" s="6">
        <v>4.8651224310905502E-5</v>
      </c>
      <c r="F3668" s="6">
        <v>5.9867407040966797E-5</v>
      </c>
      <c r="G3668" s="6">
        <v>6.1873176435702903E-5</v>
      </c>
      <c r="H3668" s="6">
        <v>2.3809502538664601E-5</v>
      </c>
      <c r="I3668" s="6">
        <v>2.6117850739776498E-5</v>
      </c>
      <c r="J3668" s="6">
        <v>2.5451079889366499E-5</v>
      </c>
      <c r="K3668" s="6">
        <v>3.6817449360201599E-5</v>
      </c>
      <c r="L3668" s="6">
        <v>3.7075877426411902E-5</v>
      </c>
      <c r="M3668" s="6">
        <v>3.6164349344123902E-5</v>
      </c>
      <c r="N3668" s="4" t="b">
        <f>_xlfn.XLOOKUP(Table2[[#This Row],[Protein]],Table3[name],Table3[subloc_assigned],"")&lt;&gt;""</f>
        <v>0</v>
      </c>
      <c r="O3668" s="6" t="str" cm="1">
        <f t="array" ref="O3668">IF(Table2[[#This Row],[modeled?]]," "&amp;_xlfn.TEXTJOIN(" ",FALSE,_xlfn._xlws.FILTER(Table3[subloc_assigned],Table3[name]=Table2[[#This Row],[Protein]],""))&amp;" ","")</f>
        <v/>
      </c>
      <c r="P3668" s="6" t="b">
        <f>OR(ISNUMBER(FIND(" m ",Table2[[#This Row],[loc?]])),ISNUMBER(FIND(" mm ",Table2[[#This Row],[loc?]])))</f>
        <v>0</v>
      </c>
      <c r="Q3668" s="6" t="b">
        <f>AND(OR(ISNUMBER(FIND(" m ",Table2[[#This Row],[loc?]])),ISNUMBER(FIND(" mm ",Table2[[#This Row],[loc?]]))),SUBSTITUTE(SUBSTITUTE(Table2[[#This Row],[loc?]]," m ","")," mm ","")="")</f>
        <v>0</v>
      </c>
      <c r="R3668" s="36" cm="1">
        <f t="array" ref="R3668">AVERAGE(IF(Table2[[#This Row],[Min_aerobic_1]:[Min_aerobic_2]]="NA",0,Table2[[#This Row],[Min_aerobic_1]:[Min_aerobic_2]]))</f>
        <v>4.88931295208109E-5</v>
      </c>
    </row>
    <row r="3669" spans="1:18" x14ac:dyDescent="0.35">
      <c r="A3669" s="4" t="s">
        <v>10781</v>
      </c>
      <c r="B3669" s="4" t="s">
        <v>10782</v>
      </c>
      <c r="C3669" s="4" t="s">
        <v>10783</v>
      </c>
      <c r="D3669" s="6">
        <v>7.6422744469758103E-6</v>
      </c>
      <c r="E3669" s="6">
        <v>5.4533234543559297E-6</v>
      </c>
      <c r="F3669" s="6">
        <v>5.9141554991787304E-6</v>
      </c>
      <c r="G3669" s="6">
        <v>5.3052435132669003E-6</v>
      </c>
      <c r="H3669" s="6">
        <v>7.3931645814043701E-6</v>
      </c>
      <c r="I3669" s="6">
        <v>7.0479030779389004E-6</v>
      </c>
      <c r="J3669" s="6">
        <v>7.5256472631610799E-6</v>
      </c>
      <c r="K3669" s="6">
        <v>6.7288619412291503E-6</v>
      </c>
      <c r="L3669" s="6">
        <v>7.3485472671597797E-6</v>
      </c>
      <c r="M3669" s="6">
        <v>7.3473012004392002E-6</v>
      </c>
      <c r="N3669" s="4" t="b">
        <f>_xlfn.XLOOKUP(Table2[[#This Row],[Protein]],Table3[name],Table3[subloc_assigned],"")&lt;&gt;""</f>
        <v>0</v>
      </c>
      <c r="O3669" s="6" t="str" cm="1">
        <f t="array" ref="O3669">IF(Table2[[#This Row],[modeled?]]," "&amp;_xlfn.TEXTJOIN(" ",FALSE,_xlfn._xlws.FILTER(Table3[subloc_assigned],Table3[name]=Table2[[#This Row],[Protein]],""))&amp;" ","")</f>
        <v/>
      </c>
      <c r="P3669" s="6" t="b">
        <f>OR(ISNUMBER(FIND(" m ",Table2[[#This Row],[loc?]])),ISNUMBER(FIND(" mm ",Table2[[#This Row],[loc?]])))</f>
        <v>0</v>
      </c>
      <c r="Q3669" s="6" t="b">
        <f>AND(OR(ISNUMBER(FIND(" m ",Table2[[#This Row],[loc?]])),ISNUMBER(FIND(" mm ",Table2[[#This Row],[loc?]]))),SUBSTITUTE(SUBSTITUTE(Table2[[#This Row],[loc?]]," m ","")," mm ","")="")</f>
        <v>0</v>
      </c>
      <c r="R3669" s="36" cm="1">
        <f t="array" ref="R3669">AVERAGE(IF(Table2[[#This Row],[Min_aerobic_1]:[Min_aerobic_2]]="NA",0,Table2[[#This Row],[Min_aerobic_1]:[Min_aerobic_2]]))</f>
        <v>6.5477989506658696E-6</v>
      </c>
    </row>
    <row r="3670" spans="1:18" x14ac:dyDescent="0.35">
      <c r="A3670" s="4" t="s">
        <v>10784</v>
      </c>
      <c r="B3670" s="4" t="s">
        <v>10785</v>
      </c>
      <c r="C3670" s="4" t="s">
        <v>10785</v>
      </c>
      <c r="D3670" s="6">
        <v>1.24181911616408E-6</v>
      </c>
      <c r="E3670" s="6">
        <v>1.13245503494255E-6</v>
      </c>
      <c r="F3670" s="6">
        <v>1.36901046999883E-6</v>
      </c>
      <c r="G3670" s="6">
        <v>1.3795157738882299E-6</v>
      </c>
      <c r="H3670" s="6">
        <v>2.23491506776193E-6</v>
      </c>
      <c r="I3670" s="6">
        <v>2.1363087769294101E-6</v>
      </c>
      <c r="J3670" s="6">
        <v>2.32671683086097E-6</v>
      </c>
      <c r="K3670" s="6">
        <v>2.2253193537414502E-6</v>
      </c>
      <c r="L3670" s="6">
        <v>2.4237254682267001E-6</v>
      </c>
      <c r="M3670" s="6">
        <v>2.3524146070007101E-6</v>
      </c>
      <c r="N3670" s="4" t="b">
        <f>_xlfn.XLOOKUP(Table2[[#This Row],[Protein]],Table3[name],Table3[subloc_assigned],"")&lt;&gt;""</f>
        <v>0</v>
      </c>
      <c r="O3670" s="6" t="str" cm="1">
        <f t="array" ref="O3670">IF(Table2[[#This Row],[modeled?]]," "&amp;_xlfn.TEXTJOIN(" ",FALSE,_xlfn._xlws.FILTER(Table3[subloc_assigned],Table3[name]=Table2[[#This Row],[Protein]],""))&amp;" ","")</f>
        <v/>
      </c>
      <c r="P3670" s="6" t="b">
        <f>OR(ISNUMBER(FIND(" m ",Table2[[#This Row],[loc?]])),ISNUMBER(FIND(" mm ",Table2[[#This Row],[loc?]])))</f>
        <v>0</v>
      </c>
      <c r="Q3670" s="6" t="b">
        <f>AND(OR(ISNUMBER(FIND(" m ",Table2[[#This Row],[loc?]])),ISNUMBER(FIND(" mm ",Table2[[#This Row],[loc?]]))),SUBSTITUTE(SUBSTITUTE(Table2[[#This Row],[loc?]]," m ","")," mm ","")="")</f>
        <v>0</v>
      </c>
      <c r="R3670" s="36" cm="1">
        <f t="array" ref="R3670">AVERAGE(IF(Table2[[#This Row],[Min_aerobic_1]:[Min_aerobic_2]]="NA",0,Table2[[#This Row],[Min_aerobic_1]:[Min_aerobic_2]]))</f>
        <v>1.1871370755533149E-6</v>
      </c>
    </row>
    <row r="3671" spans="1:18" x14ac:dyDescent="0.35">
      <c r="A3671" s="4" t="s">
        <v>10786</v>
      </c>
      <c r="B3671" s="4" t="s">
        <v>10787</v>
      </c>
      <c r="C3671" s="4" t="s">
        <v>10788</v>
      </c>
      <c r="D3671" s="4" t="s">
        <v>19</v>
      </c>
      <c r="E3671" s="4" t="s">
        <v>19</v>
      </c>
      <c r="F3671" s="4" t="s">
        <v>19</v>
      </c>
      <c r="G3671" s="4" t="s">
        <v>19</v>
      </c>
      <c r="H3671" s="6">
        <v>2.65201288204008E-6</v>
      </c>
      <c r="I3671" s="6">
        <v>2.6736677849507999E-6</v>
      </c>
      <c r="J3671" s="6">
        <v>2.8209814098404201E-6</v>
      </c>
      <c r="K3671" s="6">
        <v>3.6589638567541801E-6</v>
      </c>
      <c r="L3671" s="6">
        <v>3.7998738067368101E-6</v>
      </c>
      <c r="M3671" s="6">
        <v>3.4606264032533201E-6</v>
      </c>
      <c r="N3671" s="4" t="b">
        <f>_xlfn.XLOOKUP(Table2[[#This Row],[Protein]],Table3[name],Table3[subloc_assigned],"")&lt;&gt;""</f>
        <v>0</v>
      </c>
      <c r="O3671" s="6" t="str" cm="1">
        <f t="array" ref="O3671">IF(Table2[[#This Row],[modeled?]]," "&amp;_xlfn.TEXTJOIN(" ",FALSE,_xlfn._xlws.FILTER(Table3[subloc_assigned],Table3[name]=Table2[[#This Row],[Protein]],""))&amp;" ","")</f>
        <v/>
      </c>
      <c r="P3671" s="6" t="b">
        <f>OR(ISNUMBER(FIND(" m ",Table2[[#This Row],[loc?]])),ISNUMBER(FIND(" mm ",Table2[[#This Row],[loc?]])))</f>
        <v>0</v>
      </c>
      <c r="Q3671" s="6" t="b">
        <f>AND(OR(ISNUMBER(FIND(" m ",Table2[[#This Row],[loc?]])),ISNUMBER(FIND(" mm ",Table2[[#This Row],[loc?]]))),SUBSTITUTE(SUBSTITUTE(Table2[[#This Row],[loc?]]," m ","")," mm ","")="")</f>
        <v>0</v>
      </c>
      <c r="R3671" s="36" cm="1">
        <f t="array" ref="R3671">AVERAGE(IF(Table2[[#This Row],[Min_aerobic_1]:[Min_aerobic_2]]="NA",0,Table2[[#This Row],[Min_aerobic_1]:[Min_aerobic_2]]))</f>
        <v>0</v>
      </c>
    </row>
    <row r="3672" spans="1:18" x14ac:dyDescent="0.35">
      <c r="A3672" s="4" t="s">
        <v>10789</v>
      </c>
      <c r="B3672" s="4" t="s">
        <v>10790</v>
      </c>
      <c r="C3672" s="4" t="s">
        <v>10791</v>
      </c>
      <c r="D3672" s="6">
        <v>3.3744766939194099E-5</v>
      </c>
      <c r="E3672" s="6">
        <v>3.1460379721835003E-5</v>
      </c>
      <c r="F3672" s="6">
        <v>3.71412690382129E-5</v>
      </c>
      <c r="G3672" s="6">
        <v>3.9832361931612401E-5</v>
      </c>
      <c r="H3672" s="6">
        <v>4.1380642206532799E-5</v>
      </c>
      <c r="I3672" s="6">
        <v>4.2759803281853098E-5</v>
      </c>
      <c r="J3672" s="6">
        <v>4.2237920810317903E-5</v>
      </c>
      <c r="K3672" s="6">
        <v>4.70733900762313E-5</v>
      </c>
      <c r="L3672" s="6">
        <v>4.6988104336402702E-5</v>
      </c>
      <c r="M3672" s="6">
        <v>4.7009868142048101E-5</v>
      </c>
      <c r="N3672" s="4" t="b">
        <f>_xlfn.XLOOKUP(Table2[[#This Row],[Protein]],Table3[name],Table3[subloc_assigned],"")&lt;&gt;""</f>
        <v>0</v>
      </c>
      <c r="O3672" s="6" t="str" cm="1">
        <f t="array" ref="O3672">IF(Table2[[#This Row],[modeled?]]," "&amp;_xlfn.TEXTJOIN(" ",FALSE,_xlfn._xlws.FILTER(Table3[subloc_assigned],Table3[name]=Table2[[#This Row],[Protein]],""))&amp;" ","")</f>
        <v/>
      </c>
      <c r="P3672" s="6" t="b">
        <f>OR(ISNUMBER(FIND(" m ",Table2[[#This Row],[loc?]])),ISNUMBER(FIND(" mm ",Table2[[#This Row],[loc?]])))</f>
        <v>0</v>
      </c>
      <c r="Q3672" s="6" t="b">
        <f>AND(OR(ISNUMBER(FIND(" m ",Table2[[#This Row],[loc?]])),ISNUMBER(FIND(" mm ",Table2[[#This Row],[loc?]]))),SUBSTITUTE(SUBSTITUTE(Table2[[#This Row],[loc?]]," m ","")," mm ","")="")</f>
        <v>0</v>
      </c>
      <c r="R3672" s="36" cm="1">
        <f t="array" ref="R3672">AVERAGE(IF(Table2[[#This Row],[Min_aerobic_1]:[Min_aerobic_2]]="NA",0,Table2[[#This Row],[Min_aerobic_1]:[Min_aerobic_2]]))</f>
        <v>3.2602573330514551E-5</v>
      </c>
    </row>
    <row r="3673" spans="1:18" x14ac:dyDescent="0.35">
      <c r="A3673" s="4" t="s">
        <v>10792</v>
      </c>
      <c r="B3673" s="4" t="s">
        <v>10793</v>
      </c>
      <c r="C3673" s="4" t="s">
        <v>10794</v>
      </c>
      <c r="D3673" s="6">
        <v>3.2271055132134497E-5</v>
      </c>
      <c r="E3673" s="6">
        <v>3.5263485534285897E-5</v>
      </c>
      <c r="F3673" s="6">
        <v>2.9776464399858701E-5</v>
      </c>
      <c r="G3673" s="6">
        <v>2.94138283838456E-5</v>
      </c>
      <c r="H3673" s="4">
        <v>1.33624395969548E-4</v>
      </c>
      <c r="I3673" s="4">
        <v>1.34123080338649E-4</v>
      </c>
      <c r="J3673" s="4">
        <v>1.3669349063358499E-4</v>
      </c>
      <c r="K3673" s="4">
        <v>1.2985226688370599E-4</v>
      </c>
      <c r="L3673" s="4">
        <v>1.37685260487265E-4</v>
      </c>
      <c r="M3673" s="4">
        <v>1.3352369847617E-4</v>
      </c>
      <c r="N3673" s="4" t="b">
        <f>_xlfn.XLOOKUP(Table2[[#This Row],[Protein]],Table3[name],Table3[subloc_assigned],"")&lt;&gt;""</f>
        <v>1</v>
      </c>
      <c r="O3673" s="6" t="str" cm="1">
        <f t="array" ref="O3673">IF(Table2[[#This Row],[modeled?]]," "&amp;_xlfn.TEXTJOIN(" ",FALSE,_xlfn._xlws.FILTER(Table3[subloc_assigned],Table3[name]=Table2[[#This Row],[Protein]],""))&amp;" ","")</f>
        <v xml:space="preserve"> c </v>
      </c>
      <c r="P3673" s="6" t="b">
        <f>OR(ISNUMBER(FIND(" m ",Table2[[#This Row],[loc?]])),ISNUMBER(FIND(" mm ",Table2[[#This Row],[loc?]])))</f>
        <v>0</v>
      </c>
      <c r="Q3673" s="6" t="b">
        <f>AND(OR(ISNUMBER(FIND(" m ",Table2[[#This Row],[loc?]])),ISNUMBER(FIND(" mm ",Table2[[#This Row],[loc?]]))),SUBSTITUTE(SUBSTITUTE(Table2[[#This Row],[loc?]]," m ","")," mm ","")="")</f>
        <v>0</v>
      </c>
      <c r="R3673" s="36" cm="1">
        <f t="array" ref="R3673">AVERAGE(IF(Table2[[#This Row],[Min_aerobic_1]:[Min_aerobic_2]]="NA",0,Table2[[#This Row],[Min_aerobic_1]:[Min_aerobic_2]]))</f>
        <v>3.3767270333210194E-5</v>
      </c>
    </row>
    <row r="3674" spans="1:18" x14ac:dyDescent="0.35">
      <c r="A3674" s="4" t="s">
        <v>10795</v>
      </c>
      <c r="B3674" s="4" t="s">
        <v>10796</v>
      </c>
      <c r="C3674" s="4" t="s">
        <v>10797</v>
      </c>
      <c r="D3674" s="4">
        <v>1.2369492037500799E-4</v>
      </c>
      <c r="E3674" s="4">
        <v>1.19062779527646E-4</v>
      </c>
      <c r="F3674" s="4">
        <v>1.3903235715796299E-4</v>
      </c>
      <c r="G3674" s="4">
        <v>1.44131247102336E-4</v>
      </c>
      <c r="H3674" s="6">
        <v>9.2587958701442004E-5</v>
      </c>
      <c r="I3674" s="6">
        <v>9.3830291430681495E-5</v>
      </c>
      <c r="J3674" s="6">
        <v>9.4961020833019406E-5</v>
      </c>
      <c r="K3674" s="6">
        <v>9.5607298774284604E-5</v>
      </c>
      <c r="L3674" s="4">
        <v>1.00367390149632E-4</v>
      </c>
      <c r="M3674" s="4">
        <v>1.00671887889184E-4</v>
      </c>
      <c r="N3674" s="4" t="b">
        <f>_xlfn.XLOOKUP(Table2[[#This Row],[Protein]],Table3[name],Table3[subloc_assigned],"")&lt;&gt;""</f>
        <v>0</v>
      </c>
      <c r="O3674" s="6" t="str" cm="1">
        <f t="array" ref="O3674">IF(Table2[[#This Row],[modeled?]]," "&amp;_xlfn.TEXTJOIN(" ",FALSE,_xlfn._xlws.FILTER(Table3[subloc_assigned],Table3[name]=Table2[[#This Row],[Protein]],""))&amp;" ","")</f>
        <v/>
      </c>
      <c r="P3674" s="6" t="b">
        <f>OR(ISNUMBER(FIND(" m ",Table2[[#This Row],[loc?]])),ISNUMBER(FIND(" mm ",Table2[[#This Row],[loc?]])))</f>
        <v>0</v>
      </c>
      <c r="Q3674" s="6" t="b">
        <f>AND(OR(ISNUMBER(FIND(" m ",Table2[[#This Row],[loc?]])),ISNUMBER(FIND(" mm ",Table2[[#This Row],[loc?]]))),SUBSTITUTE(SUBSTITUTE(Table2[[#This Row],[loc?]]," m ","")," mm ","")="")</f>
        <v>0</v>
      </c>
      <c r="R3674" s="36" cm="1">
        <f t="array" ref="R3674">AVERAGE(IF(Table2[[#This Row],[Min_aerobic_1]:[Min_aerobic_2]]="NA",0,Table2[[#This Row],[Min_aerobic_1]:[Min_aerobic_2]]))</f>
        <v>1.2137884995132699E-4</v>
      </c>
    </row>
    <row r="3675" spans="1:18" x14ac:dyDescent="0.35">
      <c r="A3675" s="4" t="s">
        <v>10798</v>
      </c>
      <c r="B3675" s="4" t="s">
        <v>10799</v>
      </c>
      <c r="C3675" s="4" t="s">
        <v>10800</v>
      </c>
      <c r="D3675" s="6">
        <v>1.0350773128071501E-5</v>
      </c>
      <c r="E3675" s="6">
        <v>1.0622154404053E-5</v>
      </c>
      <c r="F3675" s="6">
        <v>1.13562254206789E-5</v>
      </c>
      <c r="G3675" s="6">
        <v>1.15691867801717E-5</v>
      </c>
      <c r="H3675" s="6">
        <v>6.1577578954071298E-6</v>
      </c>
      <c r="I3675" s="6">
        <v>5.8767901534576997E-6</v>
      </c>
      <c r="J3675" s="6">
        <v>6.6061280681217304E-6</v>
      </c>
      <c r="K3675" s="6">
        <v>7.0779039004798804E-6</v>
      </c>
      <c r="L3675" s="6">
        <v>6.6163951453341498E-6</v>
      </c>
      <c r="M3675" s="6">
        <v>6.8531005736038599E-6</v>
      </c>
      <c r="N3675" s="4" t="b">
        <f>_xlfn.XLOOKUP(Table2[[#This Row],[Protein]],Table3[name],Table3[subloc_assigned],"")&lt;&gt;""</f>
        <v>1</v>
      </c>
      <c r="O3675" s="6" t="str" cm="1">
        <f t="array" ref="O3675">IF(Table2[[#This Row],[modeled?]]," "&amp;_xlfn.TEXTJOIN(" ",FALSE,_xlfn._xlws.FILTER(Table3[subloc_assigned],Table3[name]=Table2[[#This Row],[Protein]],""))&amp;" ","")</f>
        <v xml:space="preserve"> en </v>
      </c>
      <c r="P3675" s="6" t="b">
        <f>OR(ISNUMBER(FIND(" m ",Table2[[#This Row],[loc?]])),ISNUMBER(FIND(" mm ",Table2[[#This Row],[loc?]])))</f>
        <v>0</v>
      </c>
      <c r="Q3675" s="6" t="b">
        <f>AND(OR(ISNUMBER(FIND(" m ",Table2[[#This Row],[loc?]])),ISNUMBER(FIND(" mm ",Table2[[#This Row],[loc?]]))),SUBSTITUTE(SUBSTITUTE(Table2[[#This Row],[loc?]]," m ","")," mm ","")="")</f>
        <v>0</v>
      </c>
      <c r="R3675" s="36" cm="1">
        <f t="array" ref="R3675">AVERAGE(IF(Table2[[#This Row],[Min_aerobic_1]:[Min_aerobic_2]]="NA",0,Table2[[#This Row],[Min_aerobic_1]:[Min_aerobic_2]]))</f>
        <v>1.048646376606225E-5</v>
      </c>
    </row>
    <row r="3676" spans="1:18" x14ac:dyDescent="0.35">
      <c r="A3676" s="4" t="s">
        <v>10801</v>
      </c>
      <c r="B3676" s="4" t="s">
        <v>10802</v>
      </c>
      <c r="C3676" s="4" t="s">
        <v>10803</v>
      </c>
      <c r="D3676" s="6">
        <v>1.2602233746934899E-6</v>
      </c>
      <c r="E3676" s="6">
        <v>1.2805800136878601E-6</v>
      </c>
      <c r="F3676" s="6">
        <v>9.5957067731427604E-7</v>
      </c>
      <c r="G3676" s="6">
        <v>9.4820055672217604E-7</v>
      </c>
      <c r="H3676" s="6">
        <v>4.8456204163750198E-6</v>
      </c>
      <c r="I3676" s="6">
        <v>5.1453028582597203E-6</v>
      </c>
      <c r="J3676" s="6">
        <v>4.9810243314001601E-6</v>
      </c>
      <c r="K3676" s="6">
        <v>5.15120009385988E-6</v>
      </c>
      <c r="L3676" s="6">
        <v>6.1075526506425403E-6</v>
      </c>
      <c r="M3676" s="6">
        <v>5.1357039834992001E-6</v>
      </c>
      <c r="N3676" s="4" t="b">
        <f>_xlfn.XLOOKUP(Table2[[#This Row],[Protein]],Table3[name],Table3[subloc_assigned],"")&lt;&gt;""</f>
        <v>0</v>
      </c>
      <c r="O3676" s="6" t="str" cm="1">
        <f t="array" ref="O3676">IF(Table2[[#This Row],[modeled?]]," "&amp;_xlfn.TEXTJOIN(" ",FALSE,_xlfn._xlws.FILTER(Table3[subloc_assigned],Table3[name]=Table2[[#This Row],[Protein]],""))&amp;" ","")</f>
        <v/>
      </c>
      <c r="P3676" s="6" t="b">
        <f>OR(ISNUMBER(FIND(" m ",Table2[[#This Row],[loc?]])),ISNUMBER(FIND(" mm ",Table2[[#This Row],[loc?]])))</f>
        <v>0</v>
      </c>
      <c r="Q3676" s="6" t="b">
        <f>AND(OR(ISNUMBER(FIND(" m ",Table2[[#This Row],[loc?]])),ISNUMBER(FIND(" mm ",Table2[[#This Row],[loc?]]))),SUBSTITUTE(SUBSTITUTE(Table2[[#This Row],[loc?]]," m ","")," mm ","")="")</f>
        <v>0</v>
      </c>
      <c r="R3676" s="36" cm="1">
        <f t="array" ref="R3676">AVERAGE(IF(Table2[[#This Row],[Min_aerobic_1]:[Min_aerobic_2]]="NA",0,Table2[[#This Row],[Min_aerobic_1]:[Min_aerobic_2]]))</f>
        <v>1.2704016941906749E-6</v>
      </c>
    </row>
    <row r="3677" spans="1:18" x14ac:dyDescent="0.35">
      <c r="A3677" s="4" t="s">
        <v>10804</v>
      </c>
      <c r="B3677" s="4" t="s">
        <v>10805</v>
      </c>
      <c r="C3677" s="4" t="s">
        <v>10806</v>
      </c>
      <c r="D3677" s="4">
        <v>1.18941891832062E-4</v>
      </c>
      <c r="E3677" s="6">
        <v>9.11310206048072E-5</v>
      </c>
      <c r="F3677" s="4">
        <v>1.2794459345577799E-4</v>
      </c>
      <c r="G3677" s="4">
        <v>1.18463598727017E-4</v>
      </c>
      <c r="H3677" s="4">
        <v>1.69340189309663E-4</v>
      </c>
      <c r="I3677" s="4">
        <v>1.7083653298608501E-4</v>
      </c>
      <c r="J3677" s="4">
        <v>1.70422445499054E-4</v>
      </c>
      <c r="K3677" s="4">
        <v>1.8100996073982601E-4</v>
      </c>
      <c r="L3677" s="4">
        <v>2.03513677926608E-4</v>
      </c>
      <c r="M3677" s="4">
        <v>2.0283401725348799E-4</v>
      </c>
      <c r="N3677" s="4" t="b">
        <f>_xlfn.XLOOKUP(Table2[[#This Row],[Protein]],Table3[name],Table3[subloc_assigned],"")&lt;&gt;""</f>
        <v>0</v>
      </c>
      <c r="O3677" s="6" t="str" cm="1">
        <f t="array" ref="O3677">IF(Table2[[#This Row],[modeled?]]," "&amp;_xlfn.TEXTJOIN(" ",FALSE,_xlfn._xlws.FILTER(Table3[subloc_assigned],Table3[name]=Table2[[#This Row],[Protein]],""))&amp;" ","")</f>
        <v/>
      </c>
      <c r="P3677" s="6" t="b">
        <f>OR(ISNUMBER(FIND(" m ",Table2[[#This Row],[loc?]])),ISNUMBER(FIND(" mm ",Table2[[#This Row],[loc?]])))</f>
        <v>0</v>
      </c>
      <c r="Q3677" s="6" t="b">
        <f>AND(OR(ISNUMBER(FIND(" m ",Table2[[#This Row],[loc?]])),ISNUMBER(FIND(" mm ",Table2[[#This Row],[loc?]]))),SUBSTITUTE(SUBSTITUTE(Table2[[#This Row],[loc?]]," m ","")," mm ","")="")</f>
        <v>0</v>
      </c>
      <c r="R3677" s="36" cm="1">
        <f t="array" ref="R3677">AVERAGE(IF(Table2[[#This Row],[Min_aerobic_1]:[Min_aerobic_2]]="NA",0,Table2[[#This Row],[Min_aerobic_1]:[Min_aerobic_2]]))</f>
        <v>1.050364562184346E-4</v>
      </c>
    </row>
    <row r="3678" spans="1:18" x14ac:dyDescent="0.35">
      <c r="A3678" s="4" t="s">
        <v>10807</v>
      </c>
      <c r="B3678" s="4" t="s">
        <v>10808</v>
      </c>
      <c r="C3678" s="4" t="s">
        <v>10809</v>
      </c>
      <c r="D3678" s="6">
        <v>2.4632331678850801E-5</v>
      </c>
      <c r="E3678" s="6">
        <v>3.27118158364963E-5</v>
      </c>
      <c r="F3678" s="6">
        <v>2.9735161281224401E-5</v>
      </c>
      <c r="G3678" s="6">
        <v>3.3154636716283899E-5</v>
      </c>
      <c r="H3678" s="6">
        <v>8.2662224725808392E-6</v>
      </c>
      <c r="I3678" s="6">
        <v>8.0419485970141895E-6</v>
      </c>
      <c r="J3678" s="6">
        <v>8.7559459755895298E-6</v>
      </c>
      <c r="K3678" s="6">
        <v>8.3880832650009207E-6</v>
      </c>
      <c r="L3678" s="6">
        <v>9.2680136832409095E-6</v>
      </c>
      <c r="M3678" s="6">
        <v>9.2675293363356092E-6</v>
      </c>
      <c r="N3678" s="4" t="b">
        <f>_xlfn.XLOOKUP(Table2[[#This Row],[Protein]],Table3[name],Table3[subloc_assigned],"")&lt;&gt;""</f>
        <v>0</v>
      </c>
      <c r="O3678" s="6" t="str" cm="1">
        <f t="array" ref="O3678">IF(Table2[[#This Row],[modeled?]]," "&amp;_xlfn.TEXTJOIN(" ",FALSE,_xlfn._xlws.FILTER(Table3[subloc_assigned],Table3[name]=Table2[[#This Row],[Protein]],""))&amp;" ","")</f>
        <v/>
      </c>
      <c r="P3678" s="6" t="b">
        <f>OR(ISNUMBER(FIND(" m ",Table2[[#This Row],[loc?]])),ISNUMBER(FIND(" mm ",Table2[[#This Row],[loc?]])))</f>
        <v>0</v>
      </c>
      <c r="Q3678" s="6" t="b">
        <f>AND(OR(ISNUMBER(FIND(" m ",Table2[[#This Row],[loc?]])),ISNUMBER(FIND(" mm ",Table2[[#This Row],[loc?]]))),SUBSTITUTE(SUBSTITUTE(Table2[[#This Row],[loc?]]," m ","")," mm ","")="")</f>
        <v>0</v>
      </c>
      <c r="R3678" s="36" cm="1">
        <f t="array" ref="R3678">AVERAGE(IF(Table2[[#This Row],[Min_aerobic_1]:[Min_aerobic_2]]="NA",0,Table2[[#This Row],[Min_aerobic_1]:[Min_aerobic_2]]))</f>
        <v>2.8672073757673552E-5</v>
      </c>
    </row>
    <row r="3679" spans="1:18" x14ac:dyDescent="0.35">
      <c r="A3679" s="4" t="s">
        <v>10810</v>
      </c>
      <c r="B3679" s="4" t="s">
        <v>10811</v>
      </c>
      <c r="C3679" s="4" t="s">
        <v>10812</v>
      </c>
      <c r="D3679" s="4">
        <v>2.08982954136442E-4</v>
      </c>
      <c r="E3679" s="4">
        <v>2.15451691035923E-4</v>
      </c>
      <c r="F3679" s="4">
        <v>1.1968569721303601E-4</v>
      </c>
      <c r="G3679" s="4">
        <v>1.20989685442673E-4</v>
      </c>
      <c r="H3679" s="4">
        <v>1.7193324719698899E-4</v>
      </c>
      <c r="I3679" s="4">
        <v>1.19281287957273E-4</v>
      </c>
      <c r="J3679" s="4">
        <v>1.5383706811955799E-4</v>
      </c>
      <c r="K3679" s="6">
        <v>7.0872994866450894E-5</v>
      </c>
      <c r="L3679" s="6">
        <v>7.5001747039841603E-5</v>
      </c>
      <c r="M3679" s="6">
        <v>7.3926429909492307E-5</v>
      </c>
      <c r="N3679" s="4" t="b">
        <f>_xlfn.XLOOKUP(Table2[[#This Row],[Protein]],Table3[name],Table3[subloc_assigned],"")&lt;&gt;""</f>
        <v>1</v>
      </c>
      <c r="O3679" s="6" t="str" cm="1">
        <f t="array" ref="O3679">IF(Table2[[#This Row],[modeled?]]," "&amp;_xlfn.TEXTJOIN(" ",FALSE,_xlfn._xlws.FILTER(Table3[subloc_assigned],Table3[name]=Table2[[#This Row],[Protein]],""))&amp;" ","")</f>
        <v xml:space="preserve"> mm </v>
      </c>
      <c r="P3679" s="6" t="b">
        <f>OR(ISNUMBER(FIND(" m ",Table2[[#This Row],[loc?]])),ISNUMBER(FIND(" mm ",Table2[[#This Row],[loc?]])))</f>
        <v>1</v>
      </c>
      <c r="Q3679" s="6" t="b">
        <f>AND(OR(ISNUMBER(FIND(" m ",Table2[[#This Row],[loc?]])),ISNUMBER(FIND(" mm ",Table2[[#This Row],[loc?]]))),SUBSTITUTE(SUBSTITUTE(Table2[[#This Row],[loc?]]," m ","")," mm ","")="")</f>
        <v>1</v>
      </c>
      <c r="R3679" s="36" cm="1">
        <f t="array" ref="R3679">AVERAGE(IF(Table2[[#This Row],[Min_aerobic_1]:[Min_aerobic_2]]="NA",0,Table2[[#This Row],[Min_aerobic_1]:[Min_aerobic_2]]))</f>
        <v>2.1221732258618249E-4</v>
      </c>
    </row>
    <row r="3680" spans="1:18" x14ac:dyDescent="0.35">
      <c r="A3680" s="4" t="s">
        <v>10813</v>
      </c>
      <c r="B3680" s="4" t="s">
        <v>10814</v>
      </c>
      <c r="C3680" s="4" t="s">
        <v>10815</v>
      </c>
      <c r="D3680" s="6">
        <v>2.1933082717409601E-5</v>
      </c>
      <c r="E3680" s="6">
        <v>1.9124611020883001E-5</v>
      </c>
      <c r="F3680" s="6">
        <v>2.0445542821593401E-5</v>
      </c>
      <c r="G3680" s="6">
        <v>2.0451390469170799E-5</v>
      </c>
      <c r="H3680" s="6">
        <v>3.1679603634518299E-5</v>
      </c>
      <c r="I3680" s="6">
        <v>2.9070194748695101E-5</v>
      </c>
      <c r="J3680" s="6">
        <v>3.1849080111491001E-5</v>
      </c>
      <c r="K3680" s="6">
        <v>2.4854829488610201E-5</v>
      </c>
      <c r="L3680" s="6">
        <v>2.6622213631233201E-5</v>
      </c>
      <c r="M3680" s="6">
        <v>2.5452232878130899E-5</v>
      </c>
      <c r="N3680" s="4" t="b">
        <f>_xlfn.XLOOKUP(Table2[[#This Row],[Protein]],Table3[name],Table3[subloc_assigned],"")&lt;&gt;""</f>
        <v>1</v>
      </c>
      <c r="O3680" s="6" t="str" cm="1">
        <f t="array" ref="O3680">IF(Table2[[#This Row],[modeled?]]," "&amp;_xlfn.TEXTJOIN(" ",FALSE,_xlfn._xlws.FILTER(Table3[subloc_assigned],Table3[name]=Table2[[#This Row],[Protein]],""))&amp;" ","")</f>
        <v xml:space="preserve"> c </v>
      </c>
      <c r="P3680" s="6" t="b">
        <f>OR(ISNUMBER(FIND(" m ",Table2[[#This Row],[loc?]])),ISNUMBER(FIND(" mm ",Table2[[#This Row],[loc?]])))</f>
        <v>0</v>
      </c>
      <c r="Q3680" s="6" t="b">
        <f>AND(OR(ISNUMBER(FIND(" m ",Table2[[#This Row],[loc?]])),ISNUMBER(FIND(" mm ",Table2[[#This Row],[loc?]]))),SUBSTITUTE(SUBSTITUTE(Table2[[#This Row],[loc?]]," m ","")," mm ","")="")</f>
        <v>0</v>
      </c>
      <c r="R3680" s="36" cm="1">
        <f t="array" ref="R3680">AVERAGE(IF(Table2[[#This Row],[Min_aerobic_1]:[Min_aerobic_2]]="NA",0,Table2[[#This Row],[Min_aerobic_1]:[Min_aerobic_2]]))</f>
        <v>2.0528846869146299E-5</v>
      </c>
    </row>
    <row r="3681" spans="1:18" x14ac:dyDescent="0.35">
      <c r="A3681" s="4" t="s">
        <v>10816</v>
      </c>
      <c r="B3681" s="4" t="s">
        <v>10817</v>
      </c>
      <c r="C3681" s="4" t="s">
        <v>10818</v>
      </c>
      <c r="D3681" s="4" t="s">
        <v>19</v>
      </c>
      <c r="E3681" s="4" t="s">
        <v>19</v>
      </c>
      <c r="F3681" s="4" t="s">
        <v>19</v>
      </c>
      <c r="G3681" s="4" t="s">
        <v>19</v>
      </c>
      <c r="H3681" s="6">
        <v>1.3472856294485301E-6</v>
      </c>
      <c r="I3681" s="6">
        <v>1.3191550733000199E-6</v>
      </c>
      <c r="J3681" s="6">
        <v>1.41225258816458E-6</v>
      </c>
      <c r="K3681" s="6">
        <v>1.3090570846676901E-6</v>
      </c>
      <c r="L3681" s="6">
        <v>1.36411759614854E-6</v>
      </c>
      <c r="M3681" s="6">
        <v>1.44121771814216E-6</v>
      </c>
      <c r="N3681" s="4" t="b">
        <f>_xlfn.XLOOKUP(Table2[[#This Row],[Protein]],Table3[name],Table3[subloc_assigned],"")&lt;&gt;""</f>
        <v>0</v>
      </c>
      <c r="O3681" s="6" t="str" cm="1">
        <f t="array" ref="O3681">IF(Table2[[#This Row],[modeled?]]," "&amp;_xlfn.TEXTJOIN(" ",FALSE,_xlfn._xlws.FILTER(Table3[subloc_assigned],Table3[name]=Table2[[#This Row],[Protein]],""))&amp;" ","")</f>
        <v/>
      </c>
      <c r="P3681" s="6" t="b">
        <f>OR(ISNUMBER(FIND(" m ",Table2[[#This Row],[loc?]])),ISNUMBER(FIND(" mm ",Table2[[#This Row],[loc?]])))</f>
        <v>0</v>
      </c>
      <c r="Q3681" s="6" t="b">
        <f>AND(OR(ISNUMBER(FIND(" m ",Table2[[#This Row],[loc?]])),ISNUMBER(FIND(" mm ",Table2[[#This Row],[loc?]]))),SUBSTITUTE(SUBSTITUTE(Table2[[#This Row],[loc?]]," m ","")," mm ","")="")</f>
        <v>0</v>
      </c>
      <c r="R3681" s="36" cm="1">
        <f t="array" ref="R3681">AVERAGE(IF(Table2[[#This Row],[Min_aerobic_1]:[Min_aerobic_2]]="NA",0,Table2[[#This Row],[Min_aerobic_1]:[Min_aerobic_2]]))</f>
        <v>0</v>
      </c>
    </row>
    <row r="3682" spans="1:18" x14ac:dyDescent="0.35">
      <c r="A3682" s="4" t="s">
        <v>10819</v>
      </c>
      <c r="B3682" s="4" t="s">
        <v>10820</v>
      </c>
      <c r="C3682" s="4" t="s">
        <v>10821</v>
      </c>
      <c r="D3682" s="6">
        <v>4.71566936236307E-5</v>
      </c>
      <c r="E3682" s="6">
        <v>3.8935795847463301E-5</v>
      </c>
      <c r="F3682" s="6">
        <v>5.6085554138930599E-5</v>
      </c>
      <c r="G3682" s="6">
        <v>5.50054716873035E-5</v>
      </c>
      <c r="H3682" s="6">
        <v>3.5508296349847297E-5</v>
      </c>
      <c r="I3682" s="6">
        <v>3.6918559291913599E-5</v>
      </c>
      <c r="J3682" s="6">
        <v>3.6426488822632301E-5</v>
      </c>
      <c r="K3682" s="6">
        <v>4.1271277970214302E-5</v>
      </c>
      <c r="L3682" s="6">
        <v>4.4649245305417098E-5</v>
      </c>
      <c r="M3682" s="6">
        <v>4.5467610017515102E-5</v>
      </c>
      <c r="N3682" s="4" t="b">
        <f>_xlfn.XLOOKUP(Table2[[#This Row],[Protein]],Table3[name],Table3[subloc_assigned],"")&lt;&gt;""</f>
        <v>0</v>
      </c>
      <c r="O3682" s="6" t="str" cm="1">
        <f t="array" ref="O3682">IF(Table2[[#This Row],[modeled?]]," "&amp;_xlfn.TEXTJOIN(" ",FALSE,_xlfn._xlws.FILTER(Table3[subloc_assigned],Table3[name]=Table2[[#This Row],[Protein]],""))&amp;" ","")</f>
        <v/>
      </c>
      <c r="P3682" s="6" t="b">
        <f>OR(ISNUMBER(FIND(" m ",Table2[[#This Row],[loc?]])),ISNUMBER(FIND(" mm ",Table2[[#This Row],[loc?]])))</f>
        <v>0</v>
      </c>
      <c r="Q3682" s="6" t="b">
        <f>AND(OR(ISNUMBER(FIND(" m ",Table2[[#This Row],[loc?]])),ISNUMBER(FIND(" mm ",Table2[[#This Row],[loc?]]))),SUBSTITUTE(SUBSTITUTE(Table2[[#This Row],[loc?]]," m ","")," mm ","")="")</f>
        <v>0</v>
      </c>
      <c r="R3682" s="36" cm="1">
        <f t="array" ref="R3682">AVERAGE(IF(Table2[[#This Row],[Min_aerobic_1]:[Min_aerobic_2]]="NA",0,Table2[[#This Row],[Min_aerobic_1]:[Min_aerobic_2]]))</f>
        <v>4.3046244735547001E-5</v>
      </c>
    </row>
    <row r="3683" spans="1:18" x14ac:dyDescent="0.35">
      <c r="A3683" s="4" t="s">
        <v>10822</v>
      </c>
      <c r="B3683" s="4" t="s">
        <v>10823</v>
      </c>
      <c r="C3683" s="4" t="s">
        <v>10824</v>
      </c>
      <c r="D3683" s="6">
        <v>2.5774924940878898E-6</v>
      </c>
      <c r="E3683" s="6">
        <v>3.1666442276193102E-6</v>
      </c>
      <c r="F3683" s="6">
        <v>3.2800929559162001E-6</v>
      </c>
      <c r="G3683" s="6">
        <v>3.0207317660057301E-6</v>
      </c>
      <c r="H3683" s="6">
        <v>2.6205872494070499E-6</v>
      </c>
      <c r="I3683" s="6">
        <v>2.8398957974176E-6</v>
      </c>
      <c r="J3683" s="6">
        <v>2.9910174015557901E-6</v>
      </c>
      <c r="K3683" s="6">
        <v>3.92430229871271E-6</v>
      </c>
      <c r="L3683" s="6">
        <v>3.8810258212859703E-6</v>
      </c>
      <c r="M3683" s="6">
        <v>3.7431068925149001E-6</v>
      </c>
      <c r="N3683" s="4" t="b">
        <f>_xlfn.XLOOKUP(Table2[[#This Row],[Protein]],Table3[name],Table3[subloc_assigned],"")&lt;&gt;""</f>
        <v>1</v>
      </c>
      <c r="O3683" s="6" t="str" cm="1">
        <f t="array" ref="O3683">IF(Table2[[#This Row],[modeled?]]," "&amp;_xlfn.TEXTJOIN(" ",FALSE,_xlfn._xlws.FILTER(Table3[subloc_assigned],Table3[name]=Table2[[#This Row],[Protein]],""))&amp;" ","")</f>
        <v xml:space="preserve"> c </v>
      </c>
      <c r="P3683" s="6" t="b">
        <f>OR(ISNUMBER(FIND(" m ",Table2[[#This Row],[loc?]])),ISNUMBER(FIND(" mm ",Table2[[#This Row],[loc?]])))</f>
        <v>0</v>
      </c>
      <c r="Q3683" s="6" t="b">
        <f>AND(OR(ISNUMBER(FIND(" m ",Table2[[#This Row],[loc?]])),ISNUMBER(FIND(" mm ",Table2[[#This Row],[loc?]]))),SUBSTITUTE(SUBSTITUTE(Table2[[#This Row],[loc?]]," m ","")," mm ","")="")</f>
        <v>0</v>
      </c>
      <c r="R3683" s="36" cm="1">
        <f t="array" ref="R3683">AVERAGE(IF(Table2[[#This Row],[Min_aerobic_1]:[Min_aerobic_2]]="NA",0,Table2[[#This Row],[Min_aerobic_1]:[Min_aerobic_2]]))</f>
        <v>2.8720683608536E-6</v>
      </c>
    </row>
    <row r="3684" spans="1:18" x14ac:dyDescent="0.35">
      <c r="A3684" s="4" t="s">
        <v>10825</v>
      </c>
      <c r="B3684" s="4" t="s">
        <v>10826</v>
      </c>
      <c r="C3684" s="4" t="s">
        <v>10827</v>
      </c>
      <c r="D3684" s="4" t="s">
        <v>19</v>
      </c>
      <c r="E3684" s="4" t="s">
        <v>19</v>
      </c>
      <c r="F3684" s="4" t="s">
        <v>19</v>
      </c>
      <c r="G3684" s="4" t="s">
        <v>19</v>
      </c>
      <c r="H3684" s="6">
        <v>2.25028496611075E-7</v>
      </c>
      <c r="I3684" s="6">
        <v>2.0016685453398701E-7</v>
      </c>
      <c r="J3684" s="6">
        <v>2.1726836056873201E-7</v>
      </c>
      <c r="K3684" s="6">
        <v>2.08999144037614E-7</v>
      </c>
      <c r="L3684" s="6">
        <v>2.3563799535137901E-7</v>
      </c>
      <c r="M3684" s="6">
        <v>2.5192048909279502E-7</v>
      </c>
      <c r="N3684" s="4" t="b">
        <f>_xlfn.XLOOKUP(Table2[[#This Row],[Protein]],Table3[name],Table3[subloc_assigned],"")&lt;&gt;""</f>
        <v>0</v>
      </c>
      <c r="O3684" s="6" t="str" cm="1">
        <f t="array" ref="O3684">IF(Table2[[#This Row],[modeled?]]," "&amp;_xlfn.TEXTJOIN(" ",FALSE,_xlfn._xlws.FILTER(Table3[subloc_assigned],Table3[name]=Table2[[#This Row],[Protein]],""))&amp;" ","")</f>
        <v/>
      </c>
      <c r="P3684" s="6" t="b">
        <f>OR(ISNUMBER(FIND(" m ",Table2[[#This Row],[loc?]])),ISNUMBER(FIND(" mm ",Table2[[#This Row],[loc?]])))</f>
        <v>0</v>
      </c>
      <c r="Q3684" s="6" t="b">
        <f>AND(OR(ISNUMBER(FIND(" m ",Table2[[#This Row],[loc?]])),ISNUMBER(FIND(" mm ",Table2[[#This Row],[loc?]]))),SUBSTITUTE(SUBSTITUTE(Table2[[#This Row],[loc?]]," m ","")," mm ","")="")</f>
        <v>0</v>
      </c>
      <c r="R3684" s="36" cm="1">
        <f t="array" ref="R3684">AVERAGE(IF(Table2[[#This Row],[Min_aerobic_1]:[Min_aerobic_2]]="NA",0,Table2[[#This Row],[Min_aerobic_1]:[Min_aerobic_2]]))</f>
        <v>0</v>
      </c>
    </row>
    <row r="3685" spans="1:18" x14ac:dyDescent="0.35">
      <c r="A3685" s="4" t="s">
        <v>10828</v>
      </c>
      <c r="B3685" s="4" t="s">
        <v>10829</v>
      </c>
      <c r="C3685" s="4" t="s">
        <v>10830</v>
      </c>
      <c r="D3685" s="6">
        <v>3.30046649717427E-5</v>
      </c>
      <c r="E3685" s="6">
        <v>2.94914515821603E-5</v>
      </c>
      <c r="F3685" s="6">
        <v>3.8848985107330397E-5</v>
      </c>
      <c r="G3685" s="6">
        <v>3.6426269846444797E-5</v>
      </c>
      <c r="H3685" s="6">
        <v>3.85775199670615E-5</v>
      </c>
      <c r="I3685" s="6">
        <v>3.9523063082534999E-5</v>
      </c>
      <c r="J3685" s="6">
        <v>3.8948776742552101E-5</v>
      </c>
      <c r="K3685" s="6">
        <v>4.2886943137553199E-5</v>
      </c>
      <c r="L3685" s="6">
        <v>4.4223556239556599E-5</v>
      </c>
      <c r="M3685" s="6">
        <v>4.4413833569462699E-5</v>
      </c>
      <c r="N3685" s="4" t="b">
        <f>_xlfn.XLOOKUP(Table2[[#This Row],[Protein]],Table3[name],Table3[subloc_assigned],"")&lt;&gt;""</f>
        <v>0</v>
      </c>
      <c r="O3685" s="6" t="str" cm="1">
        <f t="array" ref="O3685">IF(Table2[[#This Row],[modeled?]]," "&amp;_xlfn.TEXTJOIN(" ",FALSE,_xlfn._xlws.FILTER(Table3[subloc_assigned],Table3[name]=Table2[[#This Row],[Protein]],""))&amp;" ","")</f>
        <v/>
      </c>
      <c r="P3685" s="6" t="b">
        <f>OR(ISNUMBER(FIND(" m ",Table2[[#This Row],[loc?]])),ISNUMBER(FIND(" mm ",Table2[[#This Row],[loc?]])))</f>
        <v>0</v>
      </c>
      <c r="Q3685" s="6" t="b">
        <f>AND(OR(ISNUMBER(FIND(" m ",Table2[[#This Row],[loc?]])),ISNUMBER(FIND(" mm ",Table2[[#This Row],[loc?]]))),SUBSTITUTE(SUBSTITUTE(Table2[[#This Row],[loc?]]," m ","")," mm ","")="")</f>
        <v>0</v>
      </c>
      <c r="R3685" s="36" cm="1">
        <f t="array" ref="R3685">AVERAGE(IF(Table2[[#This Row],[Min_aerobic_1]:[Min_aerobic_2]]="NA",0,Table2[[#This Row],[Min_aerobic_1]:[Min_aerobic_2]]))</f>
        <v>3.1248058276951498E-5</v>
      </c>
    </row>
    <row r="3686" spans="1:18" x14ac:dyDescent="0.35">
      <c r="A3686" s="4" t="s">
        <v>10831</v>
      </c>
      <c r="B3686" s="4" t="s">
        <v>10832</v>
      </c>
      <c r="C3686" s="4" t="s">
        <v>10833</v>
      </c>
      <c r="D3686" s="6">
        <v>1.0286382688945899E-6</v>
      </c>
      <c r="E3686" s="6">
        <v>1.04112656649862E-6</v>
      </c>
      <c r="F3686" s="6">
        <v>1.13658956589039E-6</v>
      </c>
      <c r="G3686" s="6">
        <v>1.15826916282949E-6</v>
      </c>
      <c r="H3686" s="6">
        <v>9.8667400680289401E-7</v>
      </c>
      <c r="I3686" s="6">
        <v>9.3706961454160598E-7</v>
      </c>
      <c r="J3686" s="6">
        <v>9.6658244435218893E-7</v>
      </c>
      <c r="K3686" s="6">
        <v>1.20298362630735E-6</v>
      </c>
      <c r="L3686" s="6">
        <v>1.30172826940001E-6</v>
      </c>
      <c r="M3686" s="6">
        <v>1.29198595007845E-6</v>
      </c>
      <c r="N3686" s="4" t="b">
        <f>_xlfn.XLOOKUP(Table2[[#This Row],[Protein]],Table3[name],Table3[subloc_assigned],"")&lt;&gt;""</f>
        <v>0</v>
      </c>
      <c r="O3686" s="6" t="str" cm="1">
        <f t="array" ref="O3686">IF(Table2[[#This Row],[modeled?]]," "&amp;_xlfn.TEXTJOIN(" ",FALSE,_xlfn._xlws.FILTER(Table3[subloc_assigned],Table3[name]=Table2[[#This Row],[Protein]],""))&amp;" ","")</f>
        <v/>
      </c>
      <c r="P3686" s="6" t="b">
        <f>OR(ISNUMBER(FIND(" m ",Table2[[#This Row],[loc?]])),ISNUMBER(FIND(" mm ",Table2[[#This Row],[loc?]])))</f>
        <v>0</v>
      </c>
      <c r="Q3686" s="6" t="b">
        <f>AND(OR(ISNUMBER(FIND(" m ",Table2[[#This Row],[loc?]])),ISNUMBER(FIND(" mm ",Table2[[#This Row],[loc?]]))),SUBSTITUTE(SUBSTITUTE(Table2[[#This Row],[loc?]]," m ","")," mm ","")="")</f>
        <v>0</v>
      </c>
      <c r="R3686" s="36" cm="1">
        <f t="array" ref="R3686">AVERAGE(IF(Table2[[#This Row],[Min_aerobic_1]:[Min_aerobic_2]]="NA",0,Table2[[#This Row],[Min_aerobic_1]:[Min_aerobic_2]]))</f>
        <v>1.0348824176966051E-6</v>
      </c>
    </row>
    <row r="3687" spans="1:18" x14ac:dyDescent="0.35">
      <c r="A3687" s="4" t="s">
        <v>10834</v>
      </c>
      <c r="B3687" s="4" t="s">
        <v>10835</v>
      </c>
      <c r="C3687" s="4" t="s">
        <v>10836</v>
      </c>
      <c r="D3687" s="6">
        <v>3.5349287939021899E-5</v>
      </c>
      <c r="E3687" s="6">
        <v>4.3616169810690598E-5</v>
      </c>
      <c r="F3687" s="6">
        <v>3.8808405221378003E-5</v>
      </c>
      <c r="G3687" s="6">
        <v>4.51778720205468E-5</v>
      </c>
      <c r="H3687" s="6">
        <v>3.4874958573067898E-5</v>
      </c>
      <c r="I3687" s="6">
        <v>3.7937234081319703E-5</v>
      </c>
      <c r="J3687" s="6">
        <v>3.7119937117536702E-5</v>
      </c>
      <c r="K3687" s="6">
        <v>4.6685045740016102E-5</v>
      </c>
      <c r="L3687" s="6">
        <v>4.7261324829257798E-5</v>
      </c>
      <c r="M3687" s="6">
        <v>4.5121082278733703E-5</v>
      </c>
      <c r="N3687" s="4" t="b">
        <f>_xlfn.XLOOKUP(Table2[[#This Row],[Protein]],Table3[name],Table3[subloc_assigned],"")&lt;&gt;""</f>
        <v>0</v>
      </c>
      <c r="O3687" s="6" t="str" cm="1">
        <f t="array" ref="O3687">IF(Table2[[#This Row],[modeled?]]," "&amp;_xlfn.TEXTJOIN(" ",FALSE,_xlfn._xlws.FILTER(Table3[subloc_assigned],Table3[name]=Table2[[#This Row],[Protein]],""))&amp;" ","")</f>
        <v/>
      </c>
      <c r="P3687" s="6" t="b">
        <f>OR(ISNUMBER(FIND(" m ",Table2[[#This Row],[loc?]])),ISNUMBER(FIND(" mm ",Table2[[#This Row],[loc?]])))</f>
        <v>0</v>
      </c>
      <c r="Q3687" s="6" t="b">
        <f>AND(OR(ISNUMBER(FIND(" m ",Table2[[#This Row],[loc?]])),ISNUMBER(FIND(" mm ",Table2[[#This Row],[loc?]]))),SUBSTITUTE(SUBSTITUTE(Table2[[#This Row],[loc?]]," m ","")," mm ","")="")</f>
        <v>0</v>
      </c>
      <c r="R3687" s="36" cm="1">
        <f t="array" ref="R3687">AVERAGE(IF(Table2[[#This Row],[Min_aerobic_1]:[Min_aerobic_2]]="NA",0,Table2[[#This Row],[Min_aerobic_1]:[Min_aerobic_2]]))</f>
        <v>3.9482728874856249E-5</v>
      </c>
    </row>
    <row r="3688" spans="1:18" x14ac:dyDescent="0.35">
      <c r="A3688" s="4" t="s">
        <v>10837</v>
      </c>
      <c r="B3688" s="4" t="s">
        <v>10838</v>
      </c>
      <c r="C3688" s="4" t="s">
        <v>10839</v>
      </c>
      <c r="D3688" s="6">
        <v>2.0885662465715101E-5</v>
      </c>
      <c r="E3688" s="6">
        <v>2.6486276822513199E-5</v>
      </c>
      <c r="F3688" s="6">
        <v>3.9281675097606898E-5</v>
      </c>
      <c r="G3688" s="6">
        <v>4.3579409365718601E-5</v>
      </c>
      <c r="H3688" s="4" t="s">
        <v>19</v>
      </c>
      <c r="I3688" s="4" t="s">
        <v>19</v>
      </c>
      <c r="J3688" s="4" t="s">
        <v>19</v>
      </c>
      <c r="K3688" s="4" t="s">
        <v>19</v>
      </c>
      <c r="L3688" s="4" t="s">
        <v>19</v>
      </c>
      <c r="M3688" s="4" t="s">
        <v>19</v>
      </c>
      <c r="N3688" s="4" t="b">
        <f>_xlfn.XLOOKUP(Table2[[#This Row],[Protein]],Table3[name],Table3[subloc_assigned],"")&lt;&gt;""</f>
        <v>0</v>
      </c>
      <c r="O3688" s="6" t="str" cm="1">
        <f t="array" ref="O3688">IF(Table2[[#This Row],[modeled?]]," "&amp;_xlfn.TEXTJOIN(" ",FALSE,_xlfn._xlws.FILTER(Table3[subloc_assigned],Table3[name]=Table2[[#This Row],[Protein]],""))&amp;" ","")</f>
        <v/>
      </c>
      <c r="P3688" s="6" t="b">
        <f>OR(ISNUMBER(FIND(" m ",Table2[[#This Row],[loc?]])),ISNUMBER(FIND(" mm ",Table2[[#This Row],[loc?]])))</f>
        <v>0</v>
      </c>
      <c r="Q3688" s="6" t="b">
        <f>AND(OR(ISNUMBER(FIND(" m ",Table2[[#This Row],[loc?]])),ISNUMBER(FIND(" mm ",Table2[[#This Row],[loc?]]))),SUBSTITUTE(SUBSTITUTE(Table2[[#This Row],[loc?]]," m ","")," mm ","")="")</f>
        <v>0</v>
      </c>
      <c r="R3688" s="36" cm="1">
        <f t="array" ref="R3688">AVERAGE(IF(Table2[[#This Row],[Min_aerobic_1]:[Min_aerobic_2]]="NA",0,Table2[[#This Row],[Min_aerobic_1]:[Min_aerobic_2]]))</f>
        <v>2.3685969644114148E-5</v>
      </c>
    </row>
    <row r="3689" spans="1:18" x14ac:dyDescent="0.35">
      <c r="A3689" s="4" t="s">
        <v>10840</v>
      </c>
      <c r="B3689" s="4" t="s">
        <v>10841</v>
      </c>
      <c r="C3689" s="4" t="s">
        <v>10842</v>
      </c>
      <c r="D3689" s="6">
        <v>1.4062982210410201E-6</v>
      </c>
      <c r="E3689" s="6">
        <v>1.0801047204006599E-6</v>
      </c>
      <c r="F3689" s="6">
        <v>1.16835055276084E-6</v>
      </c>
      <c r="G3689" s="6">
        <v>1.27693717302913E-6</v>
      </c>
      <c r="H3689" s="4" t="s">
        <v>19</v>
      </c>
      <c r="I3689" s="4" t="s">
        <v>19</v>
      </c>
      <c r="J3689" s="4" t="s">
        <v>19</v>
      </c>
      <c r="K3689" s="4" t="s">
        <v>19</v>
      </c>
      <c r="L3689" s="4" t="s">
        <v>19</v>
      </c>
      <c r="M3689" s="4" t="s">
        <v>19</v>
      </c>
      <c r="N3689" s="4" t="b">
        <f>_xlfn.XLOOKUP(Table2[[#This Row],[Protein]],Table3[name],Table3[subloc_assigned],"")&lt;&gt;""</f>
        <v>0</v>
      </c>
      <c r="O3689" s="6" t="str" cm="1">
        <f t="array" ref="O3689">IF(Table2[[#This Row],[modeled?]]," "&amp;_xlfn.TEXTJOIN(" ",FALSE,_xlfn._xlws.FILTER(Table3[subloc_assigned],Table3[name]=Table2[[#This Row],[Protein]],""))&amp;" ","")</f>
        <v/>
      </c>
      <c r="P3689" s="6" t="b">
        <f>OR(ISNUMBER(FIND(" m ",Table2[[#This Row],[loc?]])),ISNUMBER(FIND(" mm ",Table2[[#This Row],[loc?]])))</f>
        <v>0</v>
      </c>
      <c r="Q3689" s="6" t="b">
        <f>AND(OR(ISNUMBER(FIND(" m ",Table2[[#This Row],[loc?]])),ISNUMBER(FIND(" mm ",Table2[[#This Row],[loc?]]))),SUBSTITUTE(SUBSTITUTE(Table2[[#This Row],[loc?]]," m ","")," mm ","")="")</f>
        <v>0</v>
      </c>
      <c r="R3689" s="36" cm="1">
        <f t="array" ref="R3689">AVERAGE(IF(Table2[[#This Row],[Min_aerobic_1]:[Min_aerobic_2]]="NA",0,Table2[[#This Row],[Min_aerobic_1]:[Min_aerobic_2]]))</f>
        <v>1.2432014707208401E-6</v>
      </c>
    </row>
    <row r="3690" spans="1:18" x14ac:dyDescent="0.35">
      <c r="A3690" s="4" t="s">
        <v>10843</v>
      </c>
      <c r="B3690" s="4" t="s">
        <v>10844</v>
      </c>
      <c r="C3690" s="4" t="s">
        <v>10845</v>
      </c>
      <c r="D3690" s="4" t="s">
        <v>19</v>
      </c>
      <c r="E3690" s="4" t="s">
        <v>19</v>
      </c>
      <c r="F3690" s="4" t="s">
        <v>19</v>
      </c>
      <c r="G3690" s="4" t="s">
        <v>19</v>
      </c>
      <c r="H3690" s="6">
        <v>5.0069378693194597E-6</v>
      </c>
      <c r="I3690" s="6">
        <v>4.8918690007628098E-6</v>
      </c>
      <c r="J3690" s="6">
        <v>5.79561652020384E-6</v>
      </c>
      <c r="K3690" s="6">
        <v>5.9174610844323802E-6</v>
      </c>
      <c r="L3690" s="6">
        <v>6.0202488807748004E-6</v>
      </c>
      <c r="M3690" s="6">
        <v>6.3459153421445399E-6</v>
      </c>
      <c r="N3690" s="4" t="b">
        <f>_xlfn.XLOOKUP(Table2[[#This Row],[Protein]],Table3[name],Table3[subloc_assigned],"")&lt;&gt;""</f>
        <v>0</v>
      </c>
      <c r="O3690" s="6" t="str" cm="1">
        <f t="array" ref="O3690">IF(Table2[[#This Row],[modeled?]]," "&amp;_xlfn.TEXTJOIN(" ",FALSE,_xlfn._xlws.FILTER(Table3[subloc_assigned],Table3[name]=Table2[[#This Row],[Protein]],""))&amp;" ","")</f>
        <v/>
      </c>
      <c r="P3690" s="6" t="b">
        <f>OR(ISNUMBER(FIND(" m ",Table2[[#This Row],[loc?]])),ISNUMBER(FIND(" mm ",Table2[[#This Row],[loc?]])))</f>
        <v>0</v>
      </c>
      <c r="Q3690" s="6" t="b">
        <f>AND(OR(ISNUMBER(FIND(" m ",Table2[[#This Row],[loc?]])),ISNUMBER(FIND(" mm ",Table2[[#This Row],[loc?]]))),SUBSTITUTE(SUBSTITUTE(Table2[[#This Row],[loc?]]," m ","")," mm ","")="")</f>
        <v>0</v>
      </c>
      <c r="R3690" s="36" cm="1">
        <f t="array" ref="R3690">AVERAGE(IF(Table2[[#This Row],[Min_aerobic_1]:[Min_aerobic_2]]="NA",0,Table2[[#This Row],[Min_aerobic_1]:[Min_aerobic_2]]))</f>
        <v>0</v>
      </c>
    </row>
    <row r="3691" spans="1:18" x14ac:dyDescent="0.35">
      <c r="A3691" s="4" t="s">
        <v>10846</v>
      </c>
      <c r="B3691" s="4" t="s">
        <v>10847</v>
      </c>
      <c r="C3691" s="4" t="s">
        <v>10848</v>
      </c>
      <c r="D3691" s="6">
        <v>1.6212032015825801E-6</v>
      </c>
      <c r="E3691" s="6">
        <v>1.8045174052205599E-6</v>
      </c>
      <c r="F3691" s="6">
        <v>1.47178078489844E-6</v>
      </c>
      <c r="G3691" s="6">
        <v>1.5528249307364699E-6</v>
      </c>
      <c r="H3691" s="6">
        <v>1.25284565647284E-6</v>
      </c>
      <c r="I3691" s="6">
        <v>1.1150615953938699E-6</v>
      </c>
      <c r="J3691" s="6">
        <v>1.1914428940779199E-6</v>
      </c>
      <c r="K3691" s="6">
        <v>1.2043097633009701E-6</v>
      </c>
      <c r="L3691" s="6">
        <v>1.2478734289082699E-6</v>
      </c>
      <c r="M3691" s="6">
        <v>1.2018282936845101E-6</v>
      </c>
      <c r="N3691" s="4" t="b">
        <f>_xlfn.XLOOKUP(Table2[[#This Row],[Protein]],Table3[name],Table3[subloc_assigned],"")&lt;&gt;""</f>
        <v>0</v>
      </c>
      <c r="O3691" s="6" t="str" cm="1">
        <f t="array" ref="O3691">IF(Table2[[#This Row],[modeled?]]," "&amp;_xlfn.TEXTJOIN(" ",FALSE,_xlfn._xlws.FILTER(Table3[subloc_assigned],Table3[name]=Table2[[#This Row],[Protein]],""))&amp;" ","")</f>
        <v/>
      </c>
      <c r="P3691" s="6" t="b">
        <f>OR(ISNUMBER(FIND(" m ",Table2[[#This Row],[loc?]])),ISNUMBER(FIND(" mm ",Table2[[#This Row],[loc?]])))</f>
        <v>0</v>
      </c>
      <c r="Q3691" s="6" t="b">
        <f>AND(OR(ISNUMBER(FIND(" m ",Table2[[#This Row],[loc?]])),ISNUMBER(FIND(" mm ",Table2[[#This Row],[loc?]]))),SUBSTITUTE(SUBSTITUTE(Table2[[#This Row],[loc?]]," m ","")," mm ","")="")</f>
        <v>0</v>
      </c>
      <c r="R3691" s="36" cm="1">
        <f t="array" ref="R3691">AVERAGE(IF(Table2[[#This Row],[Min_aerobic_1]:[Min_aerobic_2]]="NA",0,Table2[[#This Row],[Min_aerobic_1]:[Min_aerobic_2]]))</f>
        <v>1.7128603034015701E-6</v>
      </c>
    </row>
    <row r="3692" spans="1:18" x14ac:dyDescent="0.35">
      <c r="A3692" s="4" t="s">
        <v>10849</v>
      </c>
      <c r="B3692" s="4" t="s">
        <v>10850</v>
      </c>
      <c r="C3692" s="4" t="s">
        <v>10851</v>
      </c>
      <c r="D3692" s="6">
        <v>8.9589553090917892E-6</v>
      </c>
      <c r="E3692" s="6">
        <v>7.9464959326379193E-6</v>
      </c>
      <c r="F3692" s="6">
        <v>8.7196935300541904E-6</v>
      </c>
      <c r="G3692" s="6">
        <v>8.8268537067108196E-6</v>
      </c>
      <c r="H3692" s="6">
        <v>7.1478269255212604E-6</v>
      </c>
      <c r="I3692" s="6">
        <v>7.9365118078752098E-6</v>
      </c>
      <c r="J3692" s="6">
        <v>8.6347214210215292E-6</v>
      </c>
      <c r="K3692" s="6">
        <v>9.2193726400926104E-6</v>
      </c>
      <c r="L3692" s="6">
        <v>9.3815550458941699E-6</v>
      </c>
      <c r="M3692" s="6">
        <v>9.6941850653324797E-6</v>
      </c>
      <c r="N3692" s="4" t="b">
        <f>_xlfn.XLOOKUP(Table2[[#This Row],[Protein]],Table3[name],Table3[subloc_assigned],"")&lt;&gt;""</f>
        <v>0</v>
      </c>
      <c r="O3692" s="6" t="str" cm="1">
        <f t="array" ref="O3692">IF(Table2[[#This Row],[modeled?]]," "&amp;_xlfn.TEXTJOIN(" ",FALSE,_xlfn._xlws.FILTER(Table3[subloc_assigned],Table3[name]=Table2[[#This Row],[Protein]],""))&amp;" ","")</f>
        <v/>
      </c>
      <c r="P3692" s="6" t="b">
        <f>OR(ISNUMBER(FIND(" m ",Table2[[#This Row],[loc?]])),ISNUMBER(FIND(" mm ",Table2[[#This Row],[loc?]])))</f>
        <v>0</v>
      </c>
      <c r="Q3692" s="6" t="b">
        <f>AND(OR(ISNUMBER(FIND(" m ",Table2[[#This Row],[loc?]])),ISNUMBER(FIND(" mm ",Table2[[#This Row],[loc?]]))),SUBSTITUTE(SUBSTITUTE(Table2[[#This Row],[loc?]]," m ","")," mm ","")="")</f>
        <v>0</v>
      </c>
      <c r="R3692" s="36" cm="1">
        <f t="array" ref="R3692">AVERAGE(IF(Table2[[#This Row],[Min_aerobic_1]:[Min_aerobic_2]]="NA",0,Table2[[#This Row],[Min_aerobic_1]:[Min_aerobic_2]]))</f>
        <v>8.4527256208648534E-6</v>
      </c>
    </row>
  </sheetData>
  <pageMargins left="0.7" right="0.7" top="0.75" bottom="0.75" header="0.51180555555555496" footer="0.51180555555555496"/>
  <pageSetup paperSize="9" firstPageNumber="0" orientation="portrait" horizontalDpi="300" verticalDpi="30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0"/>
  <sheetViews>
    <sheetView zoomScaleNormal="100" workbookViewId="0">
      <selection activeCell="B10" sqref="B10"/>
    </sheetView>
  </sheetViews>
  <sheetFormatPr defaultColWidth="10.6640625" defaultRowHeight="15.5" x14ac:dyDescent="0.35"/>
  <cols>
    <col min="1" max="1" width="21.5" style="8" customWidth="1"/>
    <col min="2" max="2" width="16" customWidth="1"/>
    <col min="3" max="4" width="16.5" customWidth="1"/>
    <col min="5" max="5" width="14" customWidth="1"/>
    <col min="6" max="6" width="5.6640625" customWidth="1"/>
    <col min="7" max="7" width="15.6640625" customWidth="1"/>
    <col min="8" max="8" width="15.5" customWidth="1"/>
    <col min="9" max="11" width="18.5" customWidth="1"/>
  </cols>
  <sheetData>
    <row r="1" spans="1:11" ht="17.5" x14ac:dyDescent="0.35">
      <c r="A1" s="32" t="s">
        <v>10852</v>
      </c>
      <c r="B1" s="32"/>
      <c r="C1" s="32"/>
      <c r="D1" s="32"/>
      <c r="E1" s="32"/>
      <c r="F1" s="32"/>
    </row>
    <row r="2" spans="1:11" x14ac:dyDescent="0.35">
      <c r="A2" s="9" t="s">
        <v>10853</v>
      </c>
      <c r="B2" s="10" t="s">
        <v>10854</v>
      </c>
      <c r="C2" s="10" t="s">
        <v>10855</v>
      </c>
      <c r="D2" s="10" t="s">
        <v>10856</v>
      </c>
      <c r="E2" s="10" t="s">
        <v>10857</v>
      </c>
      <c r="H2" s="11"/>
      <c r="J2" s="11"/>
      <c r="K2" s="11"/>
    </row>
    <row r="3" spans="1:11" x14ac:dyDescent="0.35">
      <c r="A3" s="12" t="s">
        <v>10858</v>
      </c>
      <c r="B3" s="13">
        <v>0.40653850000000002</v>
      </c>
      <c r="C3" s="13">
        <v>0.44837779999999999</v>
      </c>
      <c r="D3" s="13">
        <v>0.32723469999999999</v>
      </c>
      <c r="E3" s="13">
        <v>0.32866410000000001</v>
      </c>
      <c r="F3" s="14"/>
      <c r="G3" s="14"/>
      <c r="H3" s="14"/>
      <c r="I3" s="14"/>
      <c r="J3" s="14"/>
      <c r="K3" s="14"/>
    </row>
    <row r="4" spans="1:11" x14ac:dyDescent="0.35">
      <c r="A4" s="12" t="s">
        <v>10859</v>
      </c>
      <c r="B4" s="3">
        <v>0.42362070000000002</v>
      </c>
      <c r="C4" s="3">
        <v>0.49530439999999998</v>
      </c>
      <c r="D4" s="3">
        <v>0.32211620000000002</v>
      </c>
      <c r="E4" s="3">
        <v>0.4107924</v>
      </c>
      <c r="F4" s="14"/>
      <c r="G4" s="14"/>
      <c r="H4" s="14"/>
      <c r="I4" s="14"/>
      <c r="J4" s="14"/>
      <c r="K4" s="14"/>
    </row>
    <row r="5" spans="1:11" x14ac:dyDescent="0.35">
      <c r="A5" s="12" t="s">
        <v>10860</v>
      </c>
      <c r="B5" s="33">
        <v>2.0088479999999999E-2</v>
      </c>
      <c r="C5" s="33"/>
      <c r="D5" s="33">
        <v>0.87948740000000003</v>
      </c>
      <c r="E5" s="33"/>
      <c r="F5" s="14"/>
      <c r="G5" s="14"/>
      <c r="H5" s="14"/>
      <c r="I5" s="14"/>
      <c r="J5" s="14"/>
      <c r="K5" s="14"/>
    </row>
    <row r="6" spans="1:11" x14ac:dyDescent="0.35">
      <c r="A6" s="12" t="s">
        <v>10861</v>
      </c>
      <c r="B6" s="33">
        <v>2.2537580000000002E-2</v>
      </c>
      <c r="C6" s="33"/>
      <c r="D6" s="33">
        <v>7.3564299999999997E-3</v>
      </c>
      <c r="E6" s="33"/>
      <c r="F6" s="14"/>
      <c r="G6" s="14"/>
      <c r="H6" s="14"/>
      <c r="I6" s="14"/>
      <c r="J6" s="14"/>
      <c r="K6" s="14"/>
    </row>
    <row r="7" spans="1:11" x14ac:dyDescent="0.35">
      <c r="A7" s="12" t="s">
        <v>10862</v>
      </c>
      <c r="B7" s="15">
        <v>0.16990640000000001</v>
      </c>
      <c r="C7" s="15">
        <v>0.19092887</v>
      </c>
      <c r="D7" s="15">
        <v>9.8607169999999994E-2</v>
      </c>
      <c r="E7" s="15">
        <v>0.12633941000000001</v>
      </c>
      <c r="F7" s="14"/>
      <c r="G7" s="14"/>
      <c r="H7" s="14"/>
      <c r="I7" s="14"/>
      <c r="J7" s="14"/>
      <c r="K7" s="14"/>
    </row>
    <row r="8" spans="1:11" x14ac:dyDescent="0.35">
      <c r="A8" s="12" t="s">
        <v>10863</v>
      </c>
      <c r="B8" s="16">
        <v>-13.20185</v>
      </c>
      <c r="C8" s="16">
        <v>-12.97245</v>
      </c>
      <c r="D8" s="16">
        <v>-18.39499</v>
      </c>
      <c r="E8" s="16">
        <v>-14.408200000000001</v>
      </c>
      <c r="F8" s="14"/>
      <c r="G8" s="13"/>
      <c r="H8" s="13"/>
      <c r="I8" s="13"/>
      <c r="J8" s="13"/>
      <c r="K8" s="17"/>
    </row>
    <row r="9" spans="1:11" x14ac:dyDescent="0.35">
      <c r="A9" s="12" t="s">
        <v>10864</v>
      </c>
      <c r="B9" s="16">
        <v>15.979100000000001</v>
      </c>
      <c r="C9" s="16">
        <v>17.642130000000002</v>
      </c>
      <c r="D9" s="16">
        <v>27.157050000000002</v>
      </c>
      <c r="E9" s="16">
        <v>22.896090000000001</v>
      </c>
      <c r="F9" s="14"/>
      <c r="G9" s="13"/>
      <c r="H9" s="18"/>
      <c r="I9" s="18"/>
      <c r="K9" s="17"/>
    </row>
    <row r="10" spans="1:11" x14ac:dyDescent="0.35">
      <c r="A10" s="12" t="s">
        <v>10865</v>
      </c>
      <c r="B10" s="13" t="s">
        <v>10866</v>
      </c>
      <c r="C10" s="13" t="s">
        <v>10866</v>
      </c>
      <c r="D10" s="13">
        <v>3.6701839999999999</v>
      </c>
      <c r="E10" s="13">
        <v>1.9558949999999999</v>
      </c>
      <c r="F10" s="14"/>
      <c r="H10" s="18"/>
      <c r="I10" s="18"/>
      <c r="J10" s="18"/>
      <c r="K10" s="19"/>
    </row>
    <row r="11" spans="1:11" x14ac:dyDescent="0.35">
      <c r="A11" s="12"/>
      <c r="B11" s="13"/>
      <c r="C11" s="13"/>
      <c r="D11" s="13"/>
      <c r="E11" s="13"/>
      <c r="F11" s="14"/>
      <c r="G11" t="s">
        <v>10867</v>
      </c>
      <c r="I11" s="18"/>
      <c r="J11" s="18"/>
      <c r="K11" s="19"/>
    </row>
    <row r="12" spans="1:11" x14ac:dyDescent="0.35">
      <c r="A12" s="12" t="s">
        <v>10868</v>
      </c>
      <c r="B12" s="13"/>
      <c r="C12" s="13"/>
      <c r="D12" s="13"/>
      <c r="E12" s="13"/>
      <c r="F12" s="14"/>
      <c r="G12" s="10" t="s">
        <v>10855</v>
      </c>
      <c r="H12" s="10" t="s">
        <v>10857</v>
      </c>
      <c r="I12" s="18"/>
      <c r="J12" s="18"/>
      <c r="K12" s="19"/>
    </row>
    <row r="13" spans="1:11" x14ac:dyDescent="0.35">
      <c r="A13" s="8" t="s">
        <v>10869</v>
      </c>
      <c r="B13" s="13" t="s">
        <v>10870</v>
      </c>
      <c r="C13">
        <v>-331.59613999999999</v>
      </c>
      <c r="D13" s="13" t="s">
        <v>10870</v>
      </c>
      <c r="E13">
        <v>-756.59884999999997</v>
      </c>
      <c r="F13" s="14"/>
      <c r="G13" s="20">
        <f t="shared" ref="G13:G26" si="0">-C13*$C$3/1000</f>
        <v>0.148680347741692</v>
      </c>
      <c r="H13" s="20">
        <f t="shared" ref="H13:H26" si="1">-E13*$E$3/1000</f>
        <v>0.24866688009628501</v>
      </c>
      <c r="I13" s="18"/>
      <c r="J13" s="21"/>
      <c r="K13" s="22"/>
    </row>
    <row r="14" spans="1:11" x14ac:dyDescent="0.35">
      <c r="A14" s="8" t="s">
        <v>10871</v>
      </c>
      <c r="B14" s="13" t="s">
        <v>10870</v>
      </c>
      <c r="C14">
        <v>-298.06418000000002</v>
      </c>
      <c r="D14" s="13" t="s">
        <v>10870</v>
      </c>
      <c r="E14">
        <v>-443.16723000000002</v>
      </c>
      <c r="G14" s="20">
        <f t="shared" si="0"/>
        <v>0.133645361287204</v>
      </c>
      <c r="H14" s="20">
        <f t="shared" si="1"/>
        <v>0.14565315879744301</v>
      </c>
      <c r="I14" s="18"/>
      <c r="J14" s="21"/>
      <c r="K14" s="22"/>
    </row>
    <row r="15" spans="1:11" x14ac:dyDescent="0.35">
      <c r="A15" s="8" t="s">
        <v>10872</v>
      </c>
      <c r="B15" s="13" t="s">
        <v>10870</v>
      </c>
      <c r="C15">
        <v>-215.95929000000001</v>
      </c>
      <c r="D15" s="13" t="s">
        <v>10870</v>
      </c>
      <c r="E15">
        <v>-377.46897000000001</v>
      </c>
      <c r="G15" s="20">
        <f t="shared" si="0"/>
        <v>9.6831351339762006E-2</v>
      </c>
      <c r="H15" s="20">
        <f t="shared" si="1"/>
        <v>0.12406049930297701</v>
      </c>
      <c r="I15" s="18"/>
      <c r="J15" s="21"/>
      <c r="K15" s="22"/>
    </row>
    <row r="16" spans="1:11" x14ac:dyDescent="0.35">
      <c r="A16" s="8" t="s">
        <v>10873</v>
      </c>
      <c r="B16" s="13" t="s">
        <v>10870</v>
      </c>
      <c r="C16">
        <v>-240.8811</v>
      </c>
      <c r="D16" s="13" t="s">
        <v>10870</v>
      </c>
      <c r="E16">
        <v>-276.68938000000003</v>
      </c>
      <c r="G16" s="20">
        <f t="shared" si="0"/>
        <v>0.10800573767957999</v>
      </c>
      <c r="H16" s="20">
        <f t="shared" si="1"/>
        <v>9.0937866057258024E-2</v>
      </c>
      <c r="I16" s="18"/>
      <c r="J16" s="21"/>
      <c r="K16" s="22"/>
    </row>
    <row r="17" spans="1:11" x14ac:dyDescent="0.35">
      <c r="A17" s="8" t="s">
        <v>10874</v>
      </c>
      <c r="B17" s="13" t="s">
        <v>10870</v>
      </c>
      <c r="C17">
        <v>-226.69401999999999</v>
      </c>
      <c r="D17" s="13" t="s">
        <v>10870</v>
      </c>
      <c r="E17">
        <v>-246.67464000000001</v>
      </c>
      <c r="G17" s="20">
        <f t="shared" si="0"/>
        <v>0.10164456596075599</v>
      </c>
      <c r="H17" s="20">
        <f t="shared" si="1"/>
        <v>8.1073098548424011E-2</v>
      </c>
      <c r="I17" s="18"/>
      <c r="J17" s="21"/>
      <c r="K17" s="22"/>
    </row>
    <row r="18" spans="1:11" x14ac:dyDescent="0.35">
      <c r="A18" s="8" t="s">
        <v>10875</v>
      </c>
      <c r="B18" s="13" t="s">
        <v>10870</v>
      </c>
      <c r="C18">
        <v>-132.71131</v>
      </c>
      <c r="D18" s="13" t="s">
        <v>10870</v>
      </c>
      <c r="E18">
        <v>-242.321</v>
      </c>
      <c r="G18" s="20">
        <f t="shared" si="0"/>
        <v>5.9504805212918004E-2</v>
      </c>
      <c r="H18" s="20">
        <f t="shared" si="1"/>
        <v>7.9642213376100002E-2</v>
      </c>
      <c r="I18" s="18"/>
      <c r="J18" s="21"/>
      <c r="K18" s="22"/>
    </row>
    <row r="19" spans="1:11" x14ac:dyDescent="0.35">
      <c r="A19" s="8" t="s">
        <v>10876</v>
      </c>
      <c r="B19" s="13" t="s">
        <v>10870</v>
      </c>
      <c r="C19">
        <v>-139.49923999999999</v>
      </c>
      <c r="D19" s="13" t="s">
        <v>10870</v>
      </c>
      <c r="E19">
        <v>-174.6026</v>
      </c>
      <c r="G19" s="20">
        <f t="shared" si="0"/>
        <v>6.254836233287199E-2</v>
      </c>
      <c r="H19" s="20">
        <f t="shared" si="1"/>
        <v>5.7385606386660001E-2</v>
      </c>
      <c r="I19" s="18"/>
      <c r="J19" s="21"/>
      <c r="K19" s="22"/>
    </row>
    <row r="20" spans="1:11" x14ac:dyDescent="0.35">
      <c r="A20" s="8" t="s">
        <v>10877</v>
      </c>
      <c r="B20" s="13" t="s">
        <v>10870</v>
      </c>
      <c r="C20">
        <v>-128.33028999999999</v>
      </c>
      <c r="D20" s="13" t="s">
        <v>10870</v>
      </c>
      <c r="E20">
        <v>-134.04467</v>
      </c>
      <c r="G20" s="20">
        <f t="shared" si="0"/>
        <v>5.7540453103561991E-2</v>
      </c>
      <c r="H20" s="20">
        <f t="shared" si="1"/>
        <v>4.4055670825346997E-2</v>
      </c>
      <c r="I20" s="18"/>
      <c r="J20" s="21"/>
      <c r="K20" s="22"/>
    </row>
    <row r="21" spans="1:11" x14ac:dyDescent="0.35">
      <c r="A21" s="8" t="s">
        <v>10878</v>
      </c>
      <c r="B21" s="13" t="s">
        <v>10870</v>
      </c>
      <c r="C21">
        <v>-61.100650000000002</v>
      </c>
      <c r="D21" s="13" t="s">
        <v>10870</v>
      </c>
      <c r="E21">
        <v>-157.81765999999999</v>
      </c>
      <c r="G21" s="20">
        <f t="shared" si="0"/>
        <v>2.7396175025569999E-2</v>
      </c>
      <c r="H21" s="20">
        <f t="shared" si="1"/>
        <v>5.1868999188005999E-2</v>
      </c>
      <c r="I21" s="18"/>
      <c r="J21" s="21"/>
      <c r="K21" s="22"/>
    </row>
    <row r="22" spans="1:11" x14ac:dyDescent="0.35">
      <c r="A22" s="8" t="s">
        <v>10879</v>
      </c>
      <c r="B22" s="13" t="s">
        <v>10870</v>
      </c>
      <c r="C22">
        <v>-64.429419999999993</v>
      </c>
      <c r="D22" s="13" t="s">
        <v>10870</v>
      </c>
      <c r="E22">
        <v>-65.845259999999996</v>
      </c>
      <c r="G22" s="20">
        <f t="shared" si="0"/>
        <v>2.8888721594875995E-2</v>
      </c>
      <c r="H22" s="20">
        <f t="shared" si="1"/>
        <v>2.1640973117166E-2</v>
      </c>
      <c r="I22" s="18"/>
      <c r="J22" s="21"/>
      <c r="K22" s="22"/>
    </row>
    <row r="23" spans="1:11" x14ac:dyDescent="0.35">
      <c r="A23" s="8" t="s">
        <v>10880</v>
      </c>
      <c r="B23" s="13" t="s">
        <v>10870</v>
      </c>
      <c r="C23">
        <v>-74.583669999999998</v>
      </c>
      <c r="D23" s="13" t="s">
        <v>10870</v>
      </c>
      <c r="E23">
        <v>-36.181109999999997</v>
      </c>
      <c r="G23" s="20">
        <f t="shared" si="0"/>
        <v>3.3441661870525996E-2</v>
      </c>
      <c r="H23" s="20">
        <f t="shared" si="1"/>
        <v>1.1891431955150999E-2</v>
      </c>
      <c r="I23" s="18"/>
      <c r="J23" s="21"/>
      <c r="K23" s="22"/>
    </row>
    <row r="24" spans="1:11" x14ac:dyDescent="0.35">
      <c r="A24" s="8" t="s">
        <v>10881</v>
      </c>
      <c r="B24" s="13" t="s">
        <v>10870</v>
      </c>
      <c r="C24">
        <v>-35.80677</v>
      </c>
      <c r="D24" s="13" t="s">
        <v>10870</v>
      </c>
      <c r="E24">
        <v>-23.95918</v>
      </c>
      <c r="G24" s="20">
        <f t="shared" si="0"/>
        <v>1.6054960757705999E-2</v>
      </c>
      <c r="H24" s="20">
        <f t="shared" si="1"/>
        <v>7.8745223314380004E-3</v>
      </c>
      <c r="I24" s="18"/>
      <c r="J24" s="21"/>
      <c r="K24" s="22"/>
    </row>
    <row r="25" spans="1:11" x14ac:dyDescent="0.35">
      <c r="A25" s="8" t="s">
        <v>10882</v>
      </c>
      <c r="B25" s="13" t="s">
        <v>10870</v>
      </c>
      <c r="C25">
        <v>-23.307390000000002</v>
      </c>
      <c r="D25" s="13" t="s">
        <v>10870</v>
      </c>
      <c r="E25">
        <v>23.726700000000001</v>
      </c>
      <c r="G25" s="20">
        <f t="shared" si="0"/>
        <v>1.0450516251942E-2</v>
      </c>
      <c r="H25" s="20">
        <f t="shared" si="1"/>
        <v>-7.798114501470001E-3</v>
      </c>
      <c r="I25" s="18"/>
      <c r="J25" s="21"/>
      <c r="K25" s="22"/>
    </row>
    <row r="26" spans="1:11" x14ac:dyDescent="0.35">
      <c r="A26" s="8" t="s">
        <v>10883</v>
      </c>
      <c r="B26" s="13" t="s">
        <v>10870</v>
      </c>
      <c r="C26">
        <v>16.250979999999998</v>
      </c>
      <c r="D26" s="13" t="s">
        <v>10870</v>
      </c>
      <c r="E26">
        <v>-42.893799999999999</v>
      </c>
      <c r="G26" s="20">
        <f t="shared" si="0"/>
        <v>-7.2865786602439994E-3</v>
      </c>
      <c r="H26" s="20">
        <f t="shared" si="1"/>
        <v>1.4097652172579999E-2</v>
      </c>
      <c r="I26" s="18"/>
      <c r="J26" s="21"/>
      <c r="K26" s="22"/>
    </row>
    <row r="27" spans="1:11" x14ac:dyDescent="0.35">
      <c r="G27" s="18"/>
      <c r="H27" s="18"/>
      <c r="I27" s="23"/>
      <c r="J27" s="24"/>
      <c r="K27" s="19"/>
    </row>
    <row r="28" spans="1:11" x14ac:dyDescent="0.35">
      <c r="G28" s="24"/>
      <c r="H28" s="18"/>
      <c r="I28" s="24"/>
      <c r="J28" s="24"/>
      <c r="K28" s="19"/>
    </row>
    <row r="29" spans="1:11" x14ac:dyDescent="0.35">
      <c r="G29" s="24"/>
      <c r="H29" s="18"/>
      <c r="I29" s="24"/>
      <c r="J29" s="24"/>
    </row>
    <row r="30" spans="1:11" x14ac:dyDescent="0.35">
      <c r="G30" s="24"/>
      <c r="H30" s="24"/>
      <c r="I30" s="24"/>
      <c r="J30" s="24"/>
    </row>
  </sheetData>
  <mergeCells count="5">
    <mergeCell ref="A1:F1"/>
    <mergeCell ref="B5:C5"/>
    <mergeCell ref="D5:E5"/>
    <mergeCell ref="B6:C6"/>
    <mergeCell ref="D6:E6"/>
  </mergeCells>
  <pageMargins left="0.7" right="0.7" top="0.75" bottom="0.75" header="0.51180555555555496" footer="0.51180555555555496"/>
  <pageSetup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32"/>
  <sheetViews>
    <sheetView zoomScaleNormal="100" workbookViewId="0">
      <selection activeCell="E11" sqref="E11"/>
    </sheetView>
  </sheetViews>
  <sheetFormatPr defaultColWidth="10.6640625" defaultRowHeight="15.5" x14ac:dyDescent="0.35"/>
  <cols>
    <col min="1" max="1" width="23.5" customWidth="1"/>
    <col min="2" max="2" width="17.33203125" customWidth="1"/>
    <col min="3" max="3" width="17.6640625" customWidth="1"/>
    <col min="4" max="4" width="18.6640625" customWidth="1"/>
    <col min="5" max="5" width="19.5" customWidth="1"/>
    <col min="6" max="6" width="16.6640625" customWidth="1"/>
    <col min="7" max="7" width="17.83203125" customWidth="1"/>
    <col min="8" max="8" width="19" customWidth="1"/>
    <col min="9" max="9" width="16.83203125" customWidth="1"/>
    <col min="10" max="10" width="15.6640625" customWidth="1"/>
    <col min="11" max="11" width="20" customWidth="1"/>
    <col min="12" max="12" width="22.5" customWidth="1"/>
    <col min="13" max="13" width="19.1640625" customWidth="1"/>
    <col min="14" max="14" width="20.6640625" customWidth="1"/>
    <col min="15" max="15" width="17.6640625" customWidth="1"/>
    <col min="16" max="16" width="15.5" customWidth="1"/>
  </cols>
  <sheetData>
    <row r="1" spans="1:16" ht="17.5" x14ac:dyDescent="0.35">
      <c r="A1" s="32" t="s">
        <v>10884</v>
      </c>
      <c r="B1" s="32"/>
      <c r="C1" s="32"/>
      <c r="D1" s="32"/>
      <c r="E1" s="32"/>
      <c r="F1" s="32"/>
      <c r="G1" s="32"/>
      <c r="H1" s="32"/>
      <c r="I1" s="32"/>
    </row>
    <row r="2" spans="1:16" s="2" customFormat="1" x14ac:dyDescent="0.35">
      <c r="A2" s="25" t="s">
        <v>10885</v>
      </c>
      <c r="B2" s="10" t="s">
        <v>10886</v>
      </c>
      <c r="C2" s="11" t="s">
        <v>10869</v>
      </c>
      <c r="D2" s="11" t="s">
        <v>10871</v>
      </c>
      <c r="E2" s="11" t="s">
        <v>10872</v>
      </c>
      <c r="F2" s="11" t="s">
        <v>10873</v>
      </c>
      <c r="G2" s="11" t="s">
        <v>10874</v>
      </c>
      <c r="H2" s="11" t="s">
        <v>10875</v>
      </c>
      <c r="I2" s="11" t="s">
        <v>10876</v>
      </c>
      <c r="J2" s="11" t="s">
        <v>10877</v>
      </c>
      <c r="K2" s="11" t="s">
        <v>10878</v>
      </c>
      <c r="L2" s="11" t="s">
        <v>10879</v>
      </c>
      <c r="M2" s="11" t="s">
        <v>10880</v>
      </c>
      <c r="N2" s="11" t="s">
        <v>10881</v>
      </c>
      <c r="O2" s="11" t="s">
        <v>10882</v>
      </c>
      <c r="P2" s="11" t="s">
        <v>10883</v>
      </c>
    </row>
    <row r="3" spans="1:16" x14ac:dyDescent="0.35">
      <c r="A3" s="26" t="s">
        <v>10887</v>
      </c>
      <c r="B3" s="14">
        <v>0.22</v>
      </c>
      <c r="C3" s="14">
        <v>8107.4260000000004</v>
      </c>
      <c r="D3" s="14">
        <v>1618.5830000000001</v>
      </c>
      <c r="E3" s="14">
        <v>3061.8980000000001</v>
      </c>
      <c r="F3" s="14">
        <v>2610.5300000000002</v>
      </c>
      <c r="G3" s="14">
        <v>1067.6501000000001</v>
      </c>
      <c r="H3" s="14">
        <v>2280.607</v>
      </c>
      <c r="I3" s="14">
        <v>714.1472</v>
      </c>
      <c r="J3" s="14">
        <v>1186.7591</v>
      </c>
      <c r="K3" s="14">
        <v>3221.3829999999998</v>
      </c>
      <c r="L3" s="14">
        <v>867.38520000000005</v>
      </c>
      <c r="M3" s="14">
        <v>193.75198</v>
      </c>
      <c r="N3" s="14">
        <v>301.59019999999998</v>
      </c>
      <c r="O3" s="14">
        <v>2376.8789999999999</v>
      </c>
      <c r="P3" s="14">
        <v>1758.71</v>
      </c>
    </row>
    <row r="4" spans="1:16" x14ac:dyDescent="0.35">
      <c r="A4" s="26" t="s">
        <v>10888</v>
      </c>
      <c r="B4" s="14">
        <v>0.36</v>
      </c>
      <c r="C4" s="14">
        <v>7643.7610000000004</v>
      </c>
      <c r="D4" s="14">
        <v>1596.5851</v>
      </c>
      <c r="E4" s="14">
        <v>3090.9780000000001</v>
      </c>
      <c r="F4" s="14">
        <v>2765.9969999999998</v>
      </c>
      <c r="G4" s="14">
        <v>1064.0048999999999</v>
      </c>
      <c r="H4" s="14">
        <v>2132.5459999999998</v>
      </c>
      <c r="I4" s="14">
        <v>700.71929999999998</v>
      </c>
      <c r="J4" s="14">
        <v>1174.4768999999999</v>
      </c>
      <c r="K4" s="14">
        <v>3163.7649999999999</v>
      </c>
      <c r="L4" s="14">
        <v>850.48569999999995</v>
      </c>
      <c r="M4" s="14">
        <v>167.16531000000001</v>
      </c>
      <c r="N4" s="14">
        <v>288.23149999999998</v>
      </c>
      <c r="O4" s="14">
        <v>2310.6179999999999</v>
      </c>
      <c r="P4" s="14">
        <v>1709.7080000000001</v>
      </c>
    </row>
    <row r="5" spans="1:16" x14ac:dyDescent="0.35">
      <c r="A5" s="26" t="s">
        <v>10889</v>
      </c>
      <c r="B5" s="14">
        <v>0.57999999999999996</v>
      </c>
      <c r="C5" s="14">
        <v>7373.6769999999997</v>
      </c>
      <c r="D5" s="14">
        <v>1549.8839</v>
      </c>
      <c r="E5" s="14">
        <v>3062.6570000000002</v>
      </c>
      <c r="F5" s="14">
        <v>2651.2910000000002</v>
      </c>
      <c r="G5" s="14">
        <v>1004.1014</v>
      </c>
      <c r="H5" s="14">
        <v>2039.2470000000001</v>
      </c>
      <c r="I5" s="14">
        <v>682.28989999999999</v>
      </c>
      <c r="J5" s="14">
        <v>1196.0024000000001</v>
      </c>
      <c r="K5" s="14">
        <v>3085.2939999999999</v>
      </c>
      <c r="L5" s="14">
        <v>875.44159999999999</v>
      </c>
      <c r="M5" s="14">
        <v>143.91910999999999</v>
      </c>
      <c r="N5" s="14">
        <v>285.02210000000002</v>
      </c>
      <c r="O5" s="14">
        <v>2223.768</v>
      </c>
      <c r="P5" s="14">
        <v>1802.5139999999999</v>
      </c>
    </row>
    <row r="6" spans="1:16" x14ac:dyDescent="0.35">
      <c r="A6" s="26" t="s">
        <v>10890</v>
      </c>
      <c r="B6" s="14">
        <v>1.02</v>
      </c>
      <c r="C6" s="14">
        <v>7298.4669999999996</v>
      </c>
      <c r="D6" s="14">
        <v>1408.5654</v>
      </c>
      <c r="E6" s="14">
        <v>2991.9929999999999</v>
      </c>
      <c r="F6" s="14">
        <v>2628.5940000000001</v>
      </c>
      <c r="G6" s="14">
        <v>874.89210000000003</v>
      </c>
      <c r="H6" s="14">
        <v>1910.9059999999999</v>
      </c>
      <c r="I6" s="14">
        <v>606.66449999999998</v>
      </c>
      <c r="J6" s="14">
        <v>1101.1723</v>
      </c>
      <c r="K6" s="14">
        <v>3090.886</v>
      </c>
      <c r="L6" s="14">
        <v>804.45010000000002</v>
      </c>
      <c r="M6" s="14">
        <v>99.024510000000006</v>
      </c>
      <c r="N6" s="14">
        <v>262.68720000000002</v>
      </c>
      <c r="O6" s="14">
        <v>2223.9369999999999</v>
      </c>
      <c r="P6" s="14">
        <v>1918.145</v>
      </c>
    </row>
    <row r="7" spans="1:16" x14ac:dyDescent="0.35">
      <c r="A7" s="26" t="s">
        <v>10891</v>
      </c>
      <c r="B7" s="14">
        <v>2.2999999999999998</v>
      </c>
      <c r="C7" s="14">
        <v>6956.1329999999998</v>
      </c>
      <c r="D7" s="14">
        <v>967.19479999999999</v>
      </c>
      <c r="E7" s="14">
        <v>2571.4960000000001</v>
      </c>
      <c r="F7" s="14">
        <v>2115.7350000000001</v>
      </c>
      <c r="G7" s="14">
        <v>573.18299999999999</v>
      </c>
      <c r="H7" s="14">
        <v>1748.846</v>
      </c>
      <c r="I7" s="14">
        <v>422.55790000000002</v>
      </c>
      <c r="J7" s="14">
        <v>906.61440000000005</v>
      </c>
      <c r="K7" s="14">
        <v>3038.1550000000002</v>
      </c>
      <c r="L7" s="14">
        <v>720.31460000000004</v>
      </c>
      <c r="M7" s="14">
        <v>27.548690000000001</v>
      </c>
      <c r="N7" s="14">
        <v>213.0916</v>
      </c>
      <c r="O7" s="14">
        <v>2194.41</v>
      </c>
      <c r="P7" s="14">
        <v>1758.1469999999999</v>
      </c>
    </row>
    <row r="8" spans="1:16" x14ac:dyDescent="0.35">
      <c r="A8" s="26" t="s">
        <v>10892</v>
      </c>
      <c r="B8" s="14">
        <v>0.24</v>
      </c>
      <c r="C8" s="14">
        <v>7238.0510000000004</v>
      </c>
      <c r="D8" s="14">
        <v>1524.0546999999999</v>
      </c>
      <c r="E8" s="14">
        <v>2888.37</v>
      </c>
      <c r="F8" s="14">
        <v>2648.614</v>
      </c>
      <c r="G8" s="14">
        <v>1041.8876</v>
      </c>
      <c r="H8" s="14">
        <v>2025.4680000000001</v>
      </c>
      <c r="I8" s="14">
        <v>684.9556</v>
      </c>
      <c r="J8" s="14">
        <v>1108.1513</v>
      </c>
      <c r="K8" s="14">
        <v>3041.355</v>
      </c>
      <c r="L8" s="14">
        <v>824.19629999999995</v>
      </c>
      <c r="M8" s="14">
        <v>184.02614</v>
      </c>
      <c r="N8" s="14">
        <v>278.03859999999997</v>
      </c>
      <c r="O8" s="14">
        <v>1973.4649999999999</v>
      </c>
      <c r="P8" s="14">
        <v>1696.2139999999999</v>
      </c>
    </row>
    <row r="9" spans="1:16" x14ac:dyDescent="0.35">
      <c r="A9" s="26" t="s">
        <v>10893</v>
      </c>
      <c r="B9" s="14">
        <v>0.33</v>
      </c>
      <c r="C9" s="14">
        <v>7655.2860000000001</v>
      </c>
      <c r="D9" s="14">
        <v>1556.6023</v>
      </c>
      <c r="E9" s="14">
        <v>3003.855</v>
      </c>
      <c r="F9" s="14">
        <v>2740.2750000000001</v>
      </c>
      <c r="G9" s="14">
        <v>1020.0338</v>
      </c>
      <c r="H9" s="14">
        <v>1997.52</v>
      </c>
      <c r="I9" s="14">
        <v>695.52859999999998</v>
      </c>
      <c r="J9" s="14">
        <v>1159.7923000000001</v>
      </c>
      <c r="K9" s="14">
        <v>3099.1889999999999</v>
      </c>
      <c r="L9" s="14">
        <v>835.47249999999997</v>
      </c>
      <c r="M9" s="14">
        <v>166.86601999999999</v>
      </c>
      <c r="N9" s="14">
        <v>283.24130000000002</v>
      </c>
      <c r="O9" s="14">
        <v>2206.2959999999998</v>
      </c>
      <c r="P9" s="14">
        <v>1736.3820000000001</v>
      </c>
    </row>
    <row r="10" spans="1:16" x14ac:dyDescent="0.35">
      <c r="A10" s="26" t="s">
        <v>10894</v>
      </c>
      <c r="B10" s="14">
        <v>0.56000000000000005</v>
      </c>
      <c r="C10" s="14">
        <v>7197.2839999999997</v>
      </c>
      <c r="D10" s="14">
        <v>1455.2726</v>
      </c>
      <c r="E10" s="14">
        <v>2978.931</v>
      </c>
      <c r="F10" s="14">
        <v>2302.1959999999999</v>
      </c>
      <c r="G10" s="14">
        <v>980.50360000000001</v>
      </c>
      <c r="H10" s="14">
        <v>1868.107</v>
      </c>
      <c r="I10" s="14">
        <v>653.73900000000003</v>
      </c>
      <c r="J10" s="14">
        <v>1097.2471</v>
      </c>
      <c r="K10" s="14">
        <v>3027.2710000000002</v>
      </c>
      <c r="L10" s="14">
        <v>797.60429999999997</v>
      </c>
      <c r="M10" s="14">
        <v>136.85867999999999</v>
      </c>
      <c r="N10" s="14">
        <v>266.2373</v>
      </c>
      <c r="O10" s="14">
        <v>2067.3539999999998</v>
      </c>
      <c r="P10" s="14">
        <v>1702.1679999999999</v>
      </c>
    </row>
    <row r="11" spans="1:16" x14ac:dyDescent="0.35">
      <c r="A11" s="26" t="s">
        <v>10895</v>
      </c>
      <c r="B11" s="14">
        <v>1</v>
      </c>
      <c r="C11" s="14">
        <v>7613.8850000000002</v>
      </c>
      <c r="D11" s="14">
        <v>1423.5926999999999</v>
      </c>
      <c r="E11" s="14">
        <v>2890.1469999999999</v>
      </c>
      <c r="F11" s="14">
        <v>2523.2829999999999</v>
      </c>
      <c r="G11" s="14">
        <v>886.05690000000004</v>
      </c>
      <c r="H11" s="14">
        <v>2169.7840000000001</v>
      </c>
      <c r="I11" s="14">
        <v>611.52380000000005</v>
      </c>
      <c r="J11" s="14">
        <v>1122.9032</v>
      </c>
      <c r="K11" s="14">
        <v>3163.0479999999998</v>
      </c>
      <c r="L11" s="14">
        <v>817.65920000000006</v>
      </c>
      <c r="M11" s="14">
        <v>104.1567</v>
      </c>
      <c r="N11" s="14">
        <v>266.00229999999999</v>
      </c>
      <c r="O11" s="14">
        <v>2385.587</v>
      </c>
      <c r="P11" s="14">
        <v>1675.557</v>
      </c>
    </row>
    <row r="12" spans="1:16" x14ac:dyDescent="0.35">
      <c r="A12" s="26" t="s">
        <v>10896</v>
      </c>
      <c r="B12" s="14">
        <v>2.2599999999999998</v>
      </c>
      <c r="C12" s="14">
        <v>6847.1030000000001</v>
      </c>
      <c r="D12" s="14">
        <v>958.49620000000004</v>
      </c>
      <c r="E12" s="14">
        <v>2586.34</v>
      </c>
      <c r="F12" s="14">
        <v>2180.605</v>
      </c>
      <c r="G12" s="14">
        <v>603.94989999999996</v>
      </c>
      <c r="H12" s="14">
        <v>1796.5</v>
      </c>
      <c r="I12" s="14">
        <v>414.02449999999999</v>
      </c>
      <c r="J12" s="14">
        <v>903.65660000000003</v>
      </c>
      <c r="K12" s="14">
        <v>2922.009</v>
      </c>
      <c r="L12" s="14">
        <v>726.38319999999999</v>
      </c>
      <c r="M12" s="14">
        <v>29.89415</v>
      </c>
      <c r="N12" s="14">
        <v>220.57570000000001</v>
      </c>
      <c r="O12" s="14">
        <v>2189.9389999999999</v>
      </c>
      <c r="P12" s="14">
        <v>1794.22</v>
      </c>
    </row>
    <row r="13" spans="1:16" x14ac:dyDescent="0.35">
      <c r="A13" s="26" t="s">
        <v>10897</v>
      </c>
      <c r="B13" s="14">
        <v>0.23</v>
      </c>
      <c r="C13" s="14">
        <v>7367.7039999999997</v>
      </c>
      <c r="D13" s="14">
        <v>1598.4175</v>
      </c>
      <c r="E13" s="14">
        <v>3064.9110000000001</v>
      </c>
      <c r="F13" s="14">
        <v>2598.2440000000001</v>
      </c>
      <c r="G13" s="14">
        <v>1050.8900000000001</v>
      </c>
      <c r="H13" s="14">
        <v>2267.1010000000001</v>
      </c>
      <c r="I13" s="14">
        <v>720.6123</v>
      </c>
      <c r="J13" s="14">
        <v>1207.3345999999999</v>
      </c>
      <c r="K13" s="14">
        <v>3124.2530000000002</v>
      </c>
      <c r="L13" s="14">
        <v>891.80110000000002</v>
      </c>
      <c r="M13" s="14">
        <v>193.09437</v>
      </c>
      <c r="N13" s="14">
        <v>290.81610000000001</v>
      </c>
      <c r="O13" s="14">
        <v>2276.1239999999998</v>
      </c>
      <c r="P13" s="14">
        <v>1725.566</v>
      </c>
    </row>
    <row r="14" spans="1:16" x14ac:dyDescent="0.35">
      <c r="A14" s="26" t="s">
        <v>10898</v>
      </c>
      <c r="B14" s="14">
        <v>0.35</v>
      </c>
      <c r="C14" s="14">
        <v>7390.2830000000004</v>
      </c>
      <c r="D14" s="14">
        <v>1512.8954000000001</v>
      </c>
      <c r="E14" s="14">
        <v>2698.9279999999999</v>
      </c>
      <c r="F14" s="14">
        <v>2608.2510000000002</v>
      </c>
      <c r="G14" s="14">
        <v>1041.4866999999999</v>
      </c>
      <c r="H14" s="14">
        <v>1699.9970000000001</v>
      </c>
      <c r="I14" s="14">
        <v>653.04790000000003</v>
      </c>
      <c r="J14" s="14">
        <v>1099.9487999999999</v>
      </c>
      <c r="K14" s="14">
        <v>2984.8049999999998</v>
      </c>
      <c r="L14" s="14">
        <v>829.1182</v>
      </c>
      <c r="M14" s="14">
        <v>165.98687000000001</v>
      </c>
      <c r="N14" s="14">
        <v>283.52769999999998</v>
      </c>
      <c r="O14" s="14">
        <v>2045.3530000000001</v>
      </c>
      <c r="P14" s="14">
        <v>1723.627</v>
      </c>
    </row>
    <row r="15" spans="1:16" x14ac:dyDescent="0.35">
      <c r="A15" s="26" t="s">
        <v>10899</v>
      </c>
      <c r="B15" s="14">
        <v>0.7</v>
      </c>
      <c r="C15" s="14">
        <v>7338.3220000000001</v>
      </c>
      <c r="D15" s="14">
        <v>1527.4857999999999</v>
      </c>
      <c r="E15" s="14">
        <v>2948.3110000000001</v>
      </c>
      <c r="F15" s="14">
        <v>2609.6689999999999</v>
      </c>
      <c r="G15" s="14">
        <v>978.95540000000005</v>
      </c>
      <c r="H15" s="14">
        <v>1941.2639999999999</v>
      </c>
      <c r="I15" s="14">
        <v>658.98820000000001</v>
      </c>
      <c r="J15" s="14">
        <v>1101.8233</v>
      </c>
      <c r="K15" s="14">
        <v>3083.7829999999999</v>
      </c>
      <c r="L15" s="14">
        <v>828.67949999999996</v>
      </c>
      <c r="M15" s="14">
        <v>137.07414</v>
      </c>
      <c r="N15" s="14">
        <v>270.29860000000002</v>
      </c>
      <c r="O15" s="14">
        <v>2239.884</v>
      </c>
      <c r="P15" s="14">
        <v>1717.8869999999999</v>
      </c>
    </row>
    <row r="16" spans="1:16" x14ac:dyDescent="0.35">
      <c r="A16" s="26" t="s">
        <v>10900</v>
      </c>
      <c r="B16" s="14">
        <v>0.92</v>
      </c>
      <c r="C16" s="14">
        <v>7590.0349999999999</v>
      </c>
      <c r="D16" s="14">
        <v>1457.0544</v>
      </c>
      <c r="E16" s="14">
        <v>2934.69</v>
      </c>
      <c r="F16" s="14">
        <v>2670.4029999999998</v>
      </c>
      <c r="G16" s="14">
        <v>914.58950000000004</v>
      </c>
      <c r="H16" s="14">
        <v>2010.914</v>
      </c>
      <c r="I16" s="14">
        <v>623.07820000000004</v>
      </c>
      <c r="J16" s="14">
        <v>1104.3696</v>
      </c>
      <c r="K16" s="14">
        <v>3100.7959999999998</v>
      </c>
      <c r="L16" s="14">
        <v>835.39030000000002</v>
      </c>
      <c r="M16" s="14">
        <v>98.888530000000003</v>
      </c>
      <c r="N16" s="14">
        <v>268.90690000000001</v>
      </c>
      <c r="O16" s="14">
        <v>2324.9589999999998</v>
      </c>
      <c r="P16" s="14">
        <v>1737.9449999999999</v>
      </c>
    </row>
    <row r="17" spans="1:16" x14ac:dyDescent="0.35">
      <c r="A17" s="26" t="s">
        <v>10901</v>
      </c>
      <c r="B17" s="14">
        <v>2.34</v>
      </c>
      <c r="C17" s="14">
        <v>6769.5330000000004</v>
      </c>
      <c r="D17" s="14">
        <v>989.24900000000002</v>
      </c>
      <c r="E17" s="14">
        <v>2486.4059999999999</v>
      </c>
      <c r="F17" s="14">
        <v>2163.654</v>
      </c>
      <c r="G17" s="14">
        <v>604.02719999999999</v>
      </c>
      <c r="H17" s="14">
        <v>1829.5129999999999</v>
      </c>
      <c r="I17" s="14">
        <v>413.4008</v>
      </c>
      <c r="J17" s="14">
        <v>887.08150000000001</v>
      </c>
      <c r="K17" s="14">
        <v>2971.05</v>
      </c>
      <c r="L17" s="14">
        <v>716.08889999999997</v>
      </c>
      <c r="M17" s="14">
        <v>25.59742</v>
      </c>
      <c r="N17" s="14">
        <v>211.2731</v>
      </c>
      <c r="O17" s="14">
        <v>2039.809</v>
      </c>
      <c r="P17" s="14">
        <v>1720.2940000000001</v>
      </c>
    </row>
    <row r="18" spans="1:16" x14ac:dyDescent="0.35">
      <c r="A18" s="26" t="s">
        <v>10902</v>
      </c>
      <c r="B18" s="14">
        <v>0.28000000000000003</v>
      </c>
      <c r="C18" s="14">
        <v>7850.8130000000001</v>
      </c>
      <c r="D18" s="14">
        <v>1702.0239999999999</v>
      </c>
      <c r="E18" s="14">
        <v>3015.732</v>
      </c>
      <c r="F18" s="14">
        <v>2926.509</v>
      </c>
      <c r="G18" s="14">
        <v>1060.9898000000001</v>
      </c>
      <c r="H18" s="14">
        <v>2073.5300000000002</v>
      </c>
      <c r="I18" s="14">
        <v>701.76089999999999</v>
      </c>
      <c r="J18" s="14">
        <v>1156.777</v>
      </c>
      <c r="K18" s="14">
        <v>3138.4209999999998</v>
      </c>
      <c r="L18" s="14">
        <v>884.65110000000004</v>
      </c>
      <c r="M18" s="14">
        <v>161.91130000000001</v>
      </c>
      <c r="N18" s="14">
        <v>296.41250000000002</v>
      </c>
      <c r="O18" s="14">
        <v>2287.8409999999999</v>
      </c>
      <c r="P18" s="14">
        <v>1703.962</v>
      </c>
    </row>
    <row r="19" spans="1:16" x14ac:dyDescent="0.35">
      <c r="A19" s="26" t="s">
        <v>10903</v>
      </c>
      <c r="B19" s="14">
        <v>0.36</v>
      </c>
      <c r="C19" s="14">
        <v>7652.5879999999997</v>
      </c>
      <c r="D19" s="14">
        <v>1622.769</v>
      </c>
      <c r="E19" s="14">
        <v>3138.143</v>
      </c>
      <c r="F19" s="14">
        <v>2745.7420000000002</v>
      </c>
      <c r="G19" s="14">
        <v>1086.9662000000001</v>
      </c>
      <c r="H19" s="14">
        <v>2227.6480000000001</v>
      </c>
      <c r="I19" s="14">
        <v>736.76969999999994</v>
      </c>
      <c r="J19" s="14">
        <v>1187.9259999999999</v>
      </c>
      <c r="K19" s="14">
        <v>3085.2339999999999</v>
      </c>
      <c r="L19" s="14">
        <v>833.63329999999996</v>
      </c>
      <c r="M19" s="14">
        <v>169.29519999999999</v>
      </c>
      <c r="N19" s="14">
        <v>283.0172</v>
      </c>
      <c r="O19" s="14">
        <v>2220.1149999999998</v>
      </c>
      <c r="P19" s="14">
        <v>1811.57</v>
      </c>
    </row>
    <row r="20" spans="1:16" x14ac:dyDescent="0.35">
      <c r="A20" s="26" t="s">
        <v>10904</v>
      </c>
      <c r="B20" s="14">
        <v>0.49</v>
      </c>
      <c r="C20" s="14">
        <v>7586.7290000000003</v>
      </c>
      <c r="D20" s="14">
        <v>1607.308</v>
      </c>
      <c r="E20" s="14">
        <v>2737.2530000000002</v>
      </c>
      <c r="F20" s="14">
        <v>2675.7339999999999</v>
      </c>
      <c r="G20" s="14">
        <v>1036.3222000000001</v>
      </c>
      <c r="H20" s="14">
        <v>2122.5329999999999</v>
      </c>
      <c r="I20" s="14">
        <v>674.29420000000005</v>
      </c>
      <c r="J20" s="14">
        <v>1134.1510000000001</v>
      </c>
      <c r="K20" s="14">
        <v>3119.1570000000002</v>
      </c>
      <c r="L20" s="14">
        <v>840.99739999999997</v>
      </c>
      <c r="M20" s="14">
        <v>160.05160000000001</v>
      </c>
      <c r="N20" s="14">
        <v>278.86939999999998</v>
      </c>
      <c r="O20" s="14">
        <v>2125.8339999999998</v>
      </c>
      <c r="P20" s="14">
        <v>1730.3789999999999</v>
      </c>
    </row>
    <row r="21" spans="1:16" x14ac:dyDescent="0.35">
      <c r="A21" s="26" t="s">
        <v>10905</v>
      </c>
      <c r="B21" s="14">
        <v>0.68</v>
      </c>
      <c r="C21" s="14">
        <v>8180.9070000000002</v>
      </c>
      <c r="D21" s="14">
        <v>1561.8979999999999</v>
      </c>
      <c r="E21" s="14">
        <v>2735.4319999999998</v>
      </c>
      <c r="F21" s="14">
        <v>2897.652</v>
      </c>
      <c r="G21" s="14">
        <v>1005.9563000000001</v>
      </c>
      <c r="H21" s="14">
        <v>2126.732</v>
      </c>
      <c r="I21" s="14">
        <v>662.23599999999999</v>
      </c>
      <c r="J21" s="14">
        <v>1141.087</v>
      </c>
      <c r="K21" s="14">
        <v>3161.7530000000002</v>
      </c>
      <c r="L21" s="14">
        <v>854.12019999999995</v>
      </c>
      <c r="M21" s="14">
        <v>159.10489999999999</v>
      </c>
      <c r="N21" s="14">
        <v>286.47149999999999</v>
      </c>
      <c r="O21" s="14">
        <v>2398.0120000000002</v>
      </c>
      <c r="P21" s="14">
        <v>1795.7719999999999</v>
      </c>
    </row>
    <row r="22" spans="1:16" x14ac:dyDescent="0.35">
      <c r="A22" s="26" t="s">
        <v>10906</v>
      </c>
      <c r="B22" s="14">
        <v>1.01</v>
      </c>
      <c r="C22" s="14">
        <v>7881.0209999999997</v>
      </c>
      <c r="D22" s="14">
        <v>1421.3040000000001</v>
      </c>
      <c r="E22" s="14">
        <v>2921.308</v>
      </c>
      <c r="F22" s="14">
        <v>2674.7510000000002</v>
      </c>
      <c r="G22" s="14">
        <v>945.92960000000005</v>
      </c>
      <c r="H22" s="14">
        <v>2102.2649999999999</v>
      </c>
      <c r="I22" s="14">
        <v>612.60500000000002</v>
      </c>
      <c r="J22" s="14">
        <v>1133.942</v>
      </c>
      <c r="K22" s="14">
        <v>3210.3890000000001</v>
      </c>
      <c r="L22" s="14">
        <v>873.36170000000004</v>
      </c>
      <c r="M22" s="14">
        <v>148.6908</v>
      </c>
      <c r="N22" s="14">
        <v>290.42660000000001</v>
      </c>
      <c r="O22" s="14">
        <v>2399.6840000000002</v>
      </c>
      <c r="P22" s="14">
        <v>1846.848</v>
      </c>
    </row>
    <row r="23" spans="1:16" x14ac:dyDescent="0.35">
      <c r="A23" s="26" t="s">
        <v>10907</v>
      </c>
      <c r="B23" s="14">
        <v>0.31</v>
      </c>
      <c r="C23" s="14">
        <v>7936.3419999999996</v>
      </c>
      <c r="D23" s="14">
        <v>1705.5440000000001</v>
      </c>
      <c r="E23" s="14">
        <v>2724.5889999999999</v>
      </c>
      <c r="F23" s="14">
        <v>2799.5120000000002</v>
      </c>
      <c r="G23" s="14">
        <v>1078.8775000000001</v>
      </c>
      <c r="H23" s="14">
        <v>2114.933</v>
      </c>
      <c r="I23" s="14">
        <v>682.93989999999997</v>
      </c>
      <c r="J23" s="14">
        <v>1146.1600000000001</v>
      </c>
      <c r="K23" s="14">
        <v>3074.0369999999998</v>
      </c>
      <c r="L23" s="14">
        <v>844.76639999999998</v>
      </c>
      <c r="M23" s="14">
        <v>161.90819999999999</v>
      </c>
      <c r="N23" s="14">
        <v>296.41250000000002</v>
      </c>
      <c r="O23" s="14">
        <v>2218.86</v>
      </c>
      <c r="P23" s="14">
        <v>1719.6479999999999</v>
      </c>
    </row>
    <row r="24" spans="1:16" x14ac:dyDescent="0.35">
      <c r="A24" s="26" t="s">
        <v>10908</v>
      </c>
      <c r="B24" s="14">
        <v>0.37</v>
      </c>
      <c r="C24" s="14">
        <v>8064.616</v>
      </c>
      <c r="D24" s="14">
        <v>1630.6859999999999</v>
      </c>
      <c r="E24" s="14">
        <v>3021.6559999999999</v>
      </c>
      <c r="F24" s="14">
        <v>2844.8989999999999</v>
      </c>
      <c r="G24" s="14">
        <v>1106.2905000000001</v>
      </c>
      <c r="H24" s="14">
        <v>2179.174</v>
      </c>
      <c r="I24" s="14">
        <v>686.11350000000004</v>
      </c>
      <c r="J24" s="14">
        <v>1175.316</v>
      </c>
      <c r="K24" s="14">
        <v>3209.6990000000001</v>
      </c>
      <c r="L24" s="14">
        <v>896.98979999999995</v>
      </c>
      <c r="M24" s="14">
        <v>170.49440000000001</v>
      </c>
      <c r="N24" s="14">
        <v>301.29349999999999</v>
      </c>
      <c r="O24" s="14">
        <v>2278.1770000000001</v>
      </c>
      <c r="P24" s="14">
        <v>1806.9059999999999</v>
      </c>
    </row>
    <row r="25" spans="1:16" x14ac:dyDescent="0.35">
      <c r="A25" s="26" t="s">
        <v>10909</v>
      </c>
      <c r="B25" s="14">
        <v>0.5</v>
      </c>
      <c r="C25" s="14">
        <v>7851.3760000000002</v>
      </c>
      <c r="D25" s="14">
        <v>1643.412</v>
      </c>
      <c r="E25" s="14">
        <v>2784.85</v>
      </c>
      <c r="F25" s="14">
        <v>2925.982</v>
      </c>
      <c r="G25" s="14">
        <v>1044.9667999999999</v>
      </c>
      <c r="H25" s="14">
        <v>2130.7330000000002</v>
      </c>
      <c r="I25" s="14">
        <v>657.5231</v>
      </c>
      <c r="J25" s="14">
        <v>1172.52</v>
      </c>
      <c r="K25" s="14">
        <v>3259.143</v>
      </c>
      <c r="L25" s="14">
        <v>875.5539</v>
      </c>
      <c r="M25" s="14">
        <v>165.1763</v>
      </c>
      <c r="N25" s="14">
        <v>296.6044</v>
      </c>
      <c r="O25" s="14">
        <v>2435.9369999999999</v>
      </c>
      <c r="P25" s="14">
        <v>1768.3810000000001</v>
      </c>
    </row>
    <row r="26" spans="1:16" x14ac:dyDescent="0.35">
      <c r="A26" s="26" t="s">
        <v>10910</v>
      </c>
      <c r="B26" s="14">
        <v>0.68</v>
      </c>
      <c r="C26" s="14">
        <v>7792.1189999999997</v>
      </c>
      <c r="D26" s="14">
        <v>1498.317</v>
      </c>
      <c r="E26" s="14">
        <v>2842.24</v>
      </c>
      <c r="F26" s="14">
        <v>2635.529</v>
      </c>
      <c r="G26" s="14">
        <v>977.64700000000005</v>
      </c>
      <c r="H26" s="14">
        <v>2197.64</v>
      </c>
      <c r="I26" s="14">
        <v>637.51279999999997</v>
      </c>
      <c r="J26" s="14">
        <v>1107.0719999999999</v>
      </c>
      <c r="K26" s="14">
        <v>3104.6959999999999</v>
      </c>
      <c r="L26" s="14">
        <v>848.95360000000005</v>
      </c>
      <c r="M26" s="14">
        <v>154.93790000000001</v>
      </c>
      <c r="N26" s="14">
        <v>282.74590000000001</v>
      </c>
      <c r="O26" s="14">
        <v>2298.0619999999999</v>
      </c>
      <c r="P26" s="14">
        <v>1758.8579999999999</v>
      </c>
    </row>
    <row r="27" spans="1:16" x14ac:dyDescent="0.35">
      <c r="A27" s="26" t="s">
        <v>10911</v>
      </c>
      <c r="B27" s="14">
        <v>1.04</v>
      </c>
      <c r="C27" s="14">
        <v>7563.89</v>
      </c>
      <c r="D27" s="14">
        <v>1386.0989999999999</v>
      </c>
      <c r="E27" s="14">
        <v>2565.9259999999999</v>
      </c>
      <c r="F27" s="14">
        <v>2737.1680000000001</v>
      </c>
      <c r="G27" s="14">
        <v>888.23059999999998</v>
      </c>
      <c r="H27" s="14">
        <v>1972.461</v>
      </c>
      <c r="I27" s="14">
        <v>561.13040000000001</v>
      </c>
      <c r="J27" s="14">
        <v>1066.6859999999999</v>
      </c>
      <c r="K27" s="14">
        <v>3037.2550000000001</v>
      </c>
      <c r="L27" s="14">
        <v>801.96460000000002</v>
      </c>
      <c r="M27" s="14">
        <v>138.07050000000001</v>
      </c>
      <c r="N27" s="14">
        <v>276.20870000000002</v>
      </c>
      <c r="O27" s="14">
        <v>2338.8429999999998</v>
      </c>
      <c r="P27" s="14">
        <v>1743.325</v>
      </c>
    </row>
    <row r="28" spans="1:16" x14ac:dyDescent="0.35">
      <c r="A28" s="26" t="s">
        <v>10912</v>
      </c>
      <c r="B28" s="14">
        <v>0.32</v>
      </c>
      <c r="C28" s="14">
        <v>8429.7309999999998</v>
      </c>
      <c r="D28" s="14">
        <v>1763.904</v>
      </c>
      <c r="E28" s="14">
        <v>2984.8110000000001</v>
      </c>
      <c r="F28" s="14">
        <v>2958.6010000000001</v>
      </c>
      <c r="G28" s="14">
        <v>1164.6116</v>
      </c>
      <c r="H28" s="14">
        <v>2292.8339999999998</v>
      </c>
      <c r="I28" s="14">
        <v>737.44539999999995</v>
      </c>
      <c r="J28" s="14">
        <v>1236.2819999999999</v>
      </c>
      <c r="K28" s="14">
        <v>3328.2689999999998</v>
      </c>
      <c r="L28" s="14">
        <v>874.27009999999996</v>
      </c>
      <c r="M28" s="14">
        <v>173.8801</v>
      </c>
      <c r="N28" s="14">
        <v>307.84070000000003</v>
      </c>
      <c r="O28" s="14">
        <v>2361.6109999999999</v>
      </c>
      <c r="P28" s="14">
        <v>1807.72</v>
      </c>
    </row>
    <row r="29" spans="1:16" x14ac:dyDescent="0.35">
      <c r="A29" s="26" t="s">
        <v>10913</v>
      </c>
      <c r="B29" s="14">
        <v>0.35</v>
      </c>
      <c r="C29" s="14">
        <v>7993.808</v>
      </c>
      <c r="D29" s="14">
        <v>1637.633</v>
      </c>
      <c r="E29" s="14">
        <v>2908.319</v>
      </c>
      <c r="F29" s="14">
        <v>2766.8319999999999</v>
      </c>
      <c r="G29" s="14">
        <v>1061.2267999999999</v>
      </c>
      <c r="H29" s="14">
        <v>2127.395</v>
      </c>
      <c r="I29" s="14">
        <v>700.78909999999996</v>
      </c>
      <c r="J29" s="14">
        <v>1139.4880000000001</v>
      </c>
      <c r="K29" s="14">
        <v>3162.6350000000002</v>
      </c>
      <c r="L29" s="14">
        <v>856.33489999999995</v>
      </c>
      <c r="M29" s="14">
        <v>166.2834</v>
      </c>
      <c r="N29" s="14">
        <v>285.37479999999999</v>
      </c>
      <c r="O29" s="14">
        <v>2356.7840000000001</v>
      </c>
      <c r="P29" s="14">
        <v>1764.9280000000001</v>
      </c>
    </row>
    <row r="30" spans="1:16" x14ac:dyDescent="0.35">
      <c r="A30" s="26" t="s">
        <v>10914</v>
      </c>
      <c r="B30" s="14">
        <v>0.48</v>
      </c>
      <c r="C30" s="14">
        <v>7887.4089999999997</v>
      </c>
      <c r="D30" s="14">
        <v>1655.098</v>
      </c>
      <c r="E30" s="14">
        <v>2827.1</v>
      </c>
      <c r="F30" s="14">
        <v>2889.7919999999999</v>
      </c>
      <c r="G30" s="14">
        <v>1031.0977</v>
      </c>
      <c r="H30" s="14">
        <v>2253.335</v>
      </c>
      <c r="I30" s="14">
        <v>671.14070000000004</v>
      </c>
      <c r="J30" s="14">
        <v>1141.5150000000001</v>
      </c>
      <c r="K30" s="14">
        <v>3061.915</v>
      </c>
      <c r="L30" s="14">
        <v>832.35469999999998</v>
      </c>
      <c r="M30" s="14">
        <v>162.56200000000001</v>
      </c>
      <c r="N30" s="14">
        <v>295.15750000000003</v>
      </c>
      <c r="O30" s="14">
        <v>2156.8229999999999</v>
      </c>
      <c r="P30" s="14">
        <v>1793.5519999999999</v>
      </c>
    </row>
    <row r="31" spans="1:16" x14ac:dyDescent="0.35">
      <c r="A31" s="26" t="s">
        <v>10915</v>
      </c>
      <c r="B31" s="14">
        <v>0.74</v>
      </c>
      <c r="C31" s="14">
        <v>7504.7820000000002</v>
      </c>
      <c r="D31" s="14">
        <v>1497.287</v>
      </c>
      <c r="E31" s="14">
        <v>2759.57</v>
      </c>
      <c r="F31" s="14">
        <v>2668.2959999999998</v>
      </c>
      <c r="G31" s="14">
        <v>1020.0003</v>
      </c>
      <c r="H31" s="14">
        <v>2048.973</v>
      </c>
      <c r="I31" s="14">
        <v>630.90359999999998</v>
      </c>
      <c r="J31" s="14">
        <v>1117.6980000000001</v>
      </c>
      <c r="K31" s="14">
        <v>3087.6260000000002</v>
      </c>
      <c r="L31" s="14">
        <v>819.43589999999995</v>
      </c>
      <c r="M31" s="14">
        <v>156.24199999999999</v>
      </c>
      <c r="N31" s="14">
        <v>275.7029</v>
      </c>
      <c r="O31" s="14">
        <v>2272.0720000000001</v>
      </c>
      <c r="P31" s="14">
        <v>1719.424</v>
      </c>
    </row>
    <row r="32" spans="1:16" x14ac:dyDescent="0.35">
      <c r="A32" s="26" t="s">
        <v>10916</v>
      </c>
      <c r="B32" s="14">
        <v>1.08</v>
      </c>
      <c r="C32" s="14">
        <v>6782.0159999999996</v>
      </c>
      <c r="D32" s="14">
        <v>1302.4680000000001</v>
      </c>
      <c r="E32" s="14">
        <v>2544.759</v>
      </c>
      <c r="F32" s="14">
        <v>2558.7130000000002</v>
      </c>
      <c r="G32" s="14">
        <v>910.40989999999999</v>
      </c>
      <c r="H32" s="14">
        <v>1897.1880000000001</v>
      </c>
      <c r="I32" s="14">
        <v>567.18849999999998</v>
      </c>
      <c r="J32" s="14">
        <v>1035.0619999999999</v>
      </c>
      <c r="K32" s="14">
        <v>2913.4650000000001</v>
      </c>
      <c r="L32" s="14">
        <v>776.85389999999995</v>
      </c>
      <c r="M32" s="14">
        <v>135.4074</v>
      </c>
      <c r="N32" s="14">
        <v>272.00510000000003</v>
      </c>
      <c r="O32" s="14">
        <v>2124.2919999999999</v>
      </c>
      <c r="P32" s="14">
        <v>1613.2439999999999</v>
      </c>
    </row>
  </sheetData>
  <mergeCells count="1">
    <mergeCell ref="A1:I1"/>
  </mergeCells>
  <pageMargins left="0.7" right="0.7" top="0.75" bottom="0.75" header="0.51180555555555496" footer="0.51180555555555496"/>
  <pageSetup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J103"/>
  <sheetViews>
    <sheetView zoomScaleNormal="100" workbookViewId="0">
      <selection activeCell="E1238" sqref="E1238"/>
    </sheetView>
  </sheetViews>
  <sheetFormatPr defaultColWidth="10.6640625" defaultRowHeight="15.5" x14ac:dyDescent="0.35"/>
  <cols>
    <col min="1" max="1" width="52.6640625" style="2" customWidth="1"/>
  </cols>
  <sheetData>
    <row r="1" spans="1:426" ht="18.5" x14ac:dyDescent="0.45">
      <c r="A1" s="1" t="s">
        <v>10917</v>
      </c>
    </row>
    <row r="2" spans="1:426" x14ac:dyDescent="0.35">
      <c r="A2" s="2" t="s">
        <v>10918</v>
      </c>
      <c r="B2" s="34" t="s">
        <v>10919</v>
      </c>
      <c r="C2" s="34"/>
      <c r="D2" s="34"/>
      <c r="E2" s="34"/>
      <c r="F2" s="34"/>
      <c r="G2" s="34"/>
      <c r="H2" s="34"/>
      <c r="I2" s="34"/>
      <c r="J2" s="34"/>
      <c r="K2" s="34"/>
      <c r="L2" s="34"/>
      <c r="M2" s="34"/>
      <c r="N2" s="34"/>
      <c r="O2" s="34"/>
      <c r="P2" s="34"/>
      <c r="Q2" s="34"/>
      <c r="R2" s="34"/>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c r="BI2" s="34"/>
      <c r="BJ2" s="34"/>
      <c r="BK2" s="34"/>
      <c r="BL2" s="34"/>
      <c r="BM2" s="34"/>
      <c r="BN2" s="34"/>
      <c r="BO2" s="34"/>
      <c r="BP2" s="34"/>
      <c r="BQ2" s="34"/>
      <c r="BR2" s="34"/>
      <c r="BS2" s="34"/>
      <c r="BT2" s="34"/>
      <c r="BU2" s="34"/>
      <c r="BV2" s="34"/>
      <c r="BW2" s="34"/>
      <c r="BX2" s="34"/>
      <c r="BY2" s="34"/>
      <c r="BZ2" s="34"/>
      <c r="CA2" s="34"/>
      <c r="CB2" s="34"/>
      <c r="CC2" s="34"/>
      <c r="CD2" s="34"/>
      <c r="CE2" s="34"/>
      <c r="CF2" s="34"/>
      <c r="CG2" s="34"/>
      <c r="CH2" s="34"/>
      <c r="CI2" s="34"/>
      <c r="CJ2" s="34"/>
      <c r="CK2" s="34"/>
      <c r="CL2" s="34"/>
      <c r="CM2" s="34"/>
      <c r="CN2" s="34"/>
      <c r="CO2" s="34"/>
      <c r="CP2" s="34"/>
      <c r="CQ2" s="34"/>
      <c r="CR2" s="34"/>
      <c r="CS2" s="34"/>
      <c r="CT2" s="34"/>
      <c r="CU2" s="34"/>
      <c r="CV2" s="34"/>
      <c r="CW2" s="34"/>
      <c r="CX2" s="34"/>
      <c r="CY2" s="34"/>
      <c r="CZ2" s="34"/>
      <c r="DA2" s="34"/>
      <c r="DB2" s="34"/>
      <c r="DC2" s="34"/>
      <c r="DD2" s="34"/>
      <c r="DE2" s="34"/>
      <c r="DF2" s="34"/>
      <c r="DG2" s="34"/>
      <c r="DH2" s="34"/>
      <c r="DI2" s="34"/>
      <c r="DJ2" s="34"/>
      <c r="DK2" s="34"/>
      <c r="DL2" s="34"/>
      <c r="DM2" s="34"/>
      <c r="DN2" s="34"/>
      <c r="DO2" s="34"/>
      <c r="DP2" s="34"/>
      <c r="DQ2" s="34"/>
      <c r="DR2" s="34"/>
      <c r="DS2" s="34"/>
      <c r="DT2" s="34"/>
      <c r="DU2" s="34"/>
      <c r="DV2" s="34"/>
      <c r="DW2" s="34"/>
      <c r="DX2" s="34"/>
      <c r="DY2" s="34"/>
      <c r="DZ2" s="34"/>
      <c r="EA2" s="34"/>
      <c r="EB2" s="34"/>
      <c r="EC2" s="34"/>
      <c r="ED2" s="34"/>
      <c r="EE2" s="34"/>
      <c r="EF2" s="34"/>
      <c r="EG2" s="34"/>
      <c r="EH2" s="34"/>
      <c r="EI2" s="34"/>
      <c r="EJ2" s="34"/>
      <c r="EK2" s="34"/>
      <c r="EL2" s="34"/>
      <c r="EM2" s="34"/>
      <c r="EN2" s="34"/>
      <c r="EO2" s="34"/>
      <c r="EP2" s="34"/>
      <c r="EQ2" s="34"/>
      <c r="ER2" s="34"/>
      <c r="ES2" s="34"/>
      <c r="ET2" s="34"/>
      <c r="EU2" s="34"/>
      <c r="EV2" s="34"/>
      <c r="EW2" s="34"/>
      <c r="EX2" s="34"/>
      <c r="EY2" s="34"/>
      <c r="EZ2" s="34"/>
      <c r="FA2" s="34"/>
      <c r="FB2" s="34"/>
      <c r="FC2" s="34"/>
      <c r="FD2" s="34"/>
      <c r="FE2" s="34"/>
      <c r="FF2" s="34"/>
      <c r="FG2" s="34"/>
      <c r="FH2" s="34"/>
      <c r="FI2" s="34"/>
      <c r="FJ2" s="34"/>
      <c r="FK2" s="34"/>
      <c r="FL2" s="34"/>
      <c r="FM2" s="34"/>
      <c r="FN2" s="34"/>
      <c r="FO2" s="34"/>
      <c r="FP2" s="34"/>
      <c r="FQ2" s="34"/>
      <c r="FR2" s="34"/>
      <c r="FS2" s="34"/>
      <c r="FT2" s="34"/>
      <c r="FU2" s="34"/>
      <c r="FV2" s="34"/>
      <c r="FW2" s="34"/>
      <c r="FX2" s="34"/>
      <c r="FY2" s="34"/>
      <c r="FZ2" s="34"/>
      <c r="GA2" s="34"/>
      <c r="GB2" s="34"/>
      <c r="GC2" s="34"/>
      <c r="GD2" s="34"/>
      <c r="GE2" s="34"/>
      <c r="GF2" s="34"/>
      <c r="GG2" s="34"/>
      <c r="GH2" s="34"/>
      <c r="GI2" s="34"/>
      <c r="GJ2" s="34"/>
      <c r="GK2" s="34"/>
      <c r="GL2" s="34"/>
      <c r="GM2" s="34"/>
      <c r="GN2" s="34"/>
      <c r="GO2" s="34"/>
      <c r="GP2" s="34"/>
      <c r="GQ2" s="34"/>
      <c r="GR2" s="34"/>
      <c r="GS2" s="34"/>
      <c r="GT2" s="34"/>
      <c r="GU2" s="34"/>
      <c r="GV2" s="34"/>
      <c r="GW2" s="34"/>
      <c r="GX2" s="34"/>
      <c r="GY2" s="34"/>
      <c r="GZ2" s="34"/>
      <c r="HA2" s="34"/>
      <c r="HB2" s="34"/>
      <c r="HC2" s="34"/>
      <c r="HD2" s="34"/>
      <c r="HE2" s="34"/>
      <c r="HF2" s="34"/>
      <c r="HG2" s="34"/>
      <c r="HH2" s="34"/>
      <c r="HI2" s="34"/>
      <c r="HJ2" s="34"/>
      <c r="HK2" s="34"/>
      <c r="HL2" s="34"/>
      <c r="HM2" s="34"/>
      <c r="HN2" s="34"/>
      <c r="HO2" s="34"/>
      <c r="HP2" s="34"/>
      <c r="HQ2" s="34"/>
      <c r="HR2" s="34"/>
      <c r="HS2" s="34"/>
      <c r="HT2" s="34"/>
      <c r="HU2" s="34"/>
      <c r="HV2" s="34"/>
      <c r="HW2" s="34"/>
      <c r="HX2" s="34"/>
      <c r="HY2" s="34"/>
      <c r="HZ2" s="34"/>
      <c r="IA2" s="34"/>
      <c r="IB2" s="34"/>
      <c r="IC2" s="34"/>
      <c r="ID2" s="34"/>
      <c r="IE2" s="34"/>
      <c r="IF2" s="34"/>
      <c r="IG2" s="34"/>
      <c r="IH2" s="34"/>
      <c r="II2" s="34"/>
      <c r="IJ2" s="34"/>
      <c r="IK2" s="34"/>
      <c r="IL2" s="34"/>
      <c r="IM2" s="34"/>
      <c r="IN2" s="34"/>
      <c r="IO2" s="34"/>
      <c r="IP2" s="34"/>
      <c r="IQ2" s="34"/>
      <c r="IR2" s="34"/>
      <c r="IS2" s="34"/>
      <c r="IT2" s="34"/>
      <c r="IU2" s="34"/>
      <c r="IV2" s="34"/>
      <c r="IW2" s="34"/>
      <c r="IX2" s="34"/>
      <c r="IY2" s="34"/>
      <c r="IZ2" s="34"/>
      <c r="JA2" s="34"/>
      <c r="JB2" s="34"/>
      <c r="JC2" s="34"/>
      <c r="JD2" s="34"/>
      <c r="JE2" s="34"/>
      <c r="JF2" s="34"/>
      <c r="JG2" s="34"/>
      <c r="JH2" s="34"/>
      <c r="JI2" s="34"/>
      <c r="JJ2" s="34"/>
      <c r="JK2" s="34"/>
      <c r="JL2" s="34"/>
      <c r="JM2" s="34"/>
      <c r="JN2" s="34"/>
      <c r="JO2" s="34"/>
      <c r="JP2" s="34"/>
      <c r="JQ2" s="34"/>
      <c r="JR2" s="34"/>
      <c r="JS2" s="34"/>
      <c r="JT2" s="34"/>
      <c r="JU2" s="34"/>
      <c r="JV2" s="34"/>
      <c r="JW2" s="34"/>
      <c r="JX2" s="34"/>
      <c r="JY2" s="34"/>
      <c r="JZ2" s="34"/>
      <c r="KA2" s="34"/>
      <c r="KB2" s="34"/>
      <c r="KC2" s="34"/>
      <c r="KD2" s="34"/>
      <c r="KE2" s="34"/>
      <c r="KF2" s="34"/>
      <c r="KG2" s="34"/>
      <c r="KH2" s="34"/>
      <c r="KI2" s="34"/>
      <c r="KJ2" s="34"/>
      <c r="KK2" s="34"/>
      <c r="KL2" s="34"/>
      <c r="KM2" s="34"/>
      <c r="KN2" s="34"/>
      <c r="KO2" s="34"/>
      <c r="KP2" s="34"/>
      <c r="KQ2" s="34"/>
      <c r="KR2" s="34"/>
      <c r="KS2" s="34"/>
      <c r="KT2" s="34"/>
      <c r="KU2" s="34"/>
      <c r="KV2" s="34"/>
      <c r="KW2" s="34"/>
      <c r="KX2" s="34"/>
      <c r="KY2" s="34"/>
      <c r="KZ2" s="34"/>
      <c r="LA2" s="34"/>
      <c r="LB2" s="34"/>
      <c r="LC2" s="34"/>
      <c r="LD2" s="34"/>
      <c r="LE2" s="34"/>
      <c r="LF2" s="34"/>
      <c r="LG2" s="34"/>
      <c r="LH2" s="34"/>
      <c r="LI2" s="34"/>
      <c r="LJ2" s="34"/>
      <c r="LK2" s="34"/>
      <c r="LL2" s="34"/>
      <c r="LM2" s="34"/>
      <c r="LN2" s="34"/>
      <c r="LO2" s="34"/>
      <c r="LP2" s="34"/>
      <c r="LQ2" s="34"/>
      <c r="LR2" s="34"/>
      <c r="LS2" s="34"/>
      <c r="LT2" s="34"/>
      <c r="LU2" s="34"/>
      <c r="LV2" s="34"/>
      <c r="LW2" s="34"/>
      <c r="LX2" s="34"/>
      <c r="LY2" s="34"/>
      <c r="LZ2" s="34"/>
      <c r="MA2" s="34"/>
      <c r="MB2" s="34"/>
      <c r="MC2" s="34"/>
      <c r="MD2" s="34"/>
      <c r="ME2" s="34"/>
      <c r="MF2" s="34"/>
      <c r="MG2" s="34"/>
      <c r="MH2" s="34"/>
      <c r="MI2" s="34"/>
      <c r="MJ2" s="34"/>
      <c r="MK2" s="34"/>
      <c r="ML2" s="34"/>
      <c r="MM2" s="34"/>
      <c r="MN2" s="34"/>
      <c r="MO2" s="34"/>
      <c r="MP2" s="34"/>
      <c r="MQ2" s="34"/>
      <c r="MR2" s="34"/>
      <c r="MS2" s="34"/>
      <c r="MT2" s="34"/>
      <c r="MU2" s="34"/>
      <c r="MV2" s="34"/>
      <c r="MW2" s="34"/>
      <c r="MX2" s="34"/>
      <c r="MY2" s="34"/>
      <c r="MZ2" s="34"/>
      <c r="NA2" s="34"/>
      <c r="NB2" s="34"/>
      <c r="NC2" s="34"/>
      <c r="ND2" s="34"/>
      <c r="NE2" s="34"/>
      <c r="NF2" s="34"/>
      <c r="NG2" s="34"/>
      <c r="NH2" s="34"/>
      <c r="NI2" s="34"/>
      <c r="NJ2" s="34"/>
      <c r="NK2" s="34"/>
      <c r="NL2" s="34"/>
      <c r="NM2" s="34"/>
      <c r="NN2" s="34"/>
      <c r="NO2" s="34"/>
      <c r="NP2" s="34"/>
      <c r="NQ2" s="34"/>
      <c r="NR2" s="34"/>
      <c r="NS2" s="34"/>
      <c r="NT2" s="34"/>
      <c r="NU2" s="34"/>
      <c r="NV2" s="34"/>
      <c r="NW2" s="34"/>
      <c r="NX2" s="34"/>
      <c r="NY2" s="34"/>
      <c r="NZ2" s="34"/>
      <c r="OA2" s="34"/>
      <c r="OB2" s="34"/>
      <c r="OC2" s="34"/>
      <c r="OD2" s="34"/>
      <c r="OE2" s="34"/>
      <c r="OF2" s="34"/>
      <c r="OG2" s="34"/>
      <c r="OH2" s="34"/>
      <c r="OI2" s="34"/>
      <c r="OJ2" s="34"/>
      <c r="OK2" s="34"/>
      <c r="OL2" s="34"/>
      <c r="OM2" s="34"/>
      <c r="ON2" s="34"/>
      <c r="OO2" s="34"/>
      <c r="OP2" s="34"/>
      <c r="OQ2" s="34"/>
      <c r="OR2" s="34"/>
      <c r="OS2" s="34"/>
      <c r="OT2" s="34"/>
      <c r="OU2" s="34"/>
      <c r="OV2" s="34"/>
      <c r="OW2" s="34"/>
      <c r="OX2" s="34"/>
      <c r="OY2" s="34"/>
      <c r="OZ2" s="34"/>
      <c r="PA2" s="34"/>
      <c r="PB2" s="34"/>
      <c r="PC2" s="34"/>
      <c r="PD2" s="34"/>
      <c r="PE2" s="34"/>
      <c r="PF2" s="34"/>
      <c r="PG2" s="34"/>
      <c r="PH2" s="34"/>
      <c r="PI2" s="34"/>
      <c r="PJ2" s="34"/>
    </row>
    <row r="3" spans="1:426" x14ac:dyDescent="0.35">
      <c r="A3" s="2" t="s">
        <v>10920</v>
      </c>
      <c r="B3" t="s">
        <v>5137</v>
      </c>
      <c r="C3" t="s">
        <v>10685</v>
      </c>
      <c r="D3" t="s">
        <v>4179</v>
      </c>
      <c r="E3" t="s">
        <v>4138</v>
      </c>
      <c r="F3" t="s">
        <v>4208</v>
      </c>
      <c r="G3" t="s">
        <v>4226</v>
      </c>
      <c r="H3" t="s">
        <v>4228</v>
      </c>
      <c r="I3" t="s">
        <v>4031</v>
      </c>
      <c r="J3" t="s">
        <v>4246</v>
      </c>
      <c r="K3" t="s">
        <v>4261</v>
      </c>
      <c r="L3" t="s">
        <v>4266</v>
      </c>
      <c r="M3" t="s">
        <v>4296</v>
      </c>
      <c r="N3" t="s">
        <v>4305</v>
      </c>
      <c r="O3" t="s">
        <v>10921</v>
      </c>
      <c r="P3" t="s">
        <v>10751</v>
      </c>
      <c r="Q3" t="s">
        <v>2065</v>
      </c>
      <c r="R3" t="s">
        <v>2033</v>
      </c>
      <c r="S3" t="s">
        <v>2168</v>
      </c>
      <c r="T3" t="s">
        <v>2041</v>
      </c>
      <c r="U3" t="s">
        <v>3927</v>
      </c>
      <c r="V3" t="s">
        <v>9945</v>
      </c>
      <c r="W3" t="s">
        <v>9471</v>
      </c>
      <c r="X3" t="s">
        <v>9477</v>
      </c>
      <c r="Y3" t="s">
        <v>9482</v>
      </c>
      <c r="Z3" t="s">
        <v>9513</v>
      </c>
      <c r="AA3" t="s">
        <v>9535</v>
      </c>
      <c r="AB3" t="s">
        <v>9556</v>
      </c>
      <c r="AC3" t="s">
        <v>10062</v>
      </c>
      <c r="AD3" t="s">
        <v>10387</v>
      </c>
      <c r="AE3" t="s">
        <v>10101</v>
      </c>
      <c r="AF3" t="s">
        <v>2424</v>
      </c>
      <c r="AG3" t="s">
        <v>10348</v>
      </c>
      <c r="AH3" t="s">
        <v>10922</v>
      </c>
      <c r="AI3" t="s">
        <v>10567</v>
      </c>
      <c r="AJ3" t="s">
        <v>3913</v>
      </c>
      <c r="AK3" t="s">
        <v>8396</v>
      </c>
      <c r="AL3" t="s">
        <v>2793</v>
      </c>
      <c r="AM3" t="s">
        <v>5296</v>
      </c>
      <c r="AN3" t="s">
        <v>5338</v>
      </c>
      <c r="AO3" t="s">
        <v>5362</v>
      </c>
      <c r="AP3" t="s">
        <v>5409</v>
      </c>
      <c r="AQ3" t="s">
        <v>5437</v>
      </c>
      <c r="AR3" t="s">
        <v>6198</v>
      </c>
      <c r="AS3" t="s">
        <v>10923</v>
      </c>
      <c r="AT3" t="s">
        <v>767</v>
      </c>
      <c r="AU3" t="s">
        <v>7179</v>
      </c>
      <c r="AV3" t="s">
        <v>7165</v>
      </c>
      <c r="AW3" t="s">
        <v>7115</v>
      </c>
      <c r="AX3" t="s">
        <v>7107</v>
      </c>
      <c r="AY3" t="s">
        <v>7104</v>
      </c>
      <c r="AZ3" t="s">
        <v>10924</v>
      </c>
      <c r="BA3" t="s">
        <v>7072</v>
      </c>
      <c r="BB3" t="s">
        <v>10925</v>
      </c>
      <c r="BC3" t="s">
        <v>7042</v>
      </c>
      <c r="BD3" t="s">
        <v>10926</v>
      </c>
      <c r="BE3" t="s">
        <v>7256</v>
      </c>
      <c r="BF3" t="s">
        <v>7258</v>
      </c>
      <c r="BG3" t="s">
        <v>7263</v>
      </c>
      <c r="BH3" t="s">
        <v>2892</v>
      </c>
      <c r="BI3" t="s">
        <v>7336</v>
      </c>
      <c r="BJ3" t="s">
        <v>6695</v>
      </c>
      <c r="BK3" t="s">
        <v>6090</v>
      </c>
      <c r="BL3" t="s">
        <v>6093</v>
      </c>
      <c r="BM3" t="s">
        <v>6098</v>
      </c>
      <c r="BN3" t="s">
        <v>7419</v>
      </c>
      <c r="BO3" t="s">
        <v>10927</v>
      </c>
      <c r="BP3" t="s">
        <v>3062</v>
      </c>
      <c r="BQ3" t="s">
        <v>4620</v>
      </c>
      <c r="BR3" t="s">
        <v>4804</v>
      </c>
      <c r="BS3" t="s">
        <v>4812</v>
      </c>
      <c r="BT3" t="s">
        <v>4453</v>
      </c>
      <c r="BU3" t="s">
        <v>5695</v>
      </c>
      <c r="BV3" t="s">
        <v>1284</v>
      </c>
      <c r="BW3" t="s">
        <v>10676</v>
      </c>
      <c r="BX3" t="s">
        <v>5849</v>
      </c>
      <c r="BY3" t="s">
        <v>5609</v>
      </c>
      <c r="BZ3" t="s">
        <v>6431</v>
      </c>
      <c r="CA3" t="s">
        <v>10700</v>
      </c>
      <c r="CB3" t="s">
        <v>10928</v>
      </c>
      <c r="CC3" t="s">
        <v>5064</v>
      </c>
      <c r="CD3" t="s">
        <v>5881</v>
      </c>
      <c r="CE3" t="s">
        <v>6518</v>
      </c>
      <c r="CF3" t="s">
        <v>6526</v>
      </c>
      <c r="CG3" t="s">
        <v>10929</v>
      </c>
      <c r="CH3" t="s">
        <v>6627</v>
      </c>
      <c r="CI3" t="s">
        <v>6650</v>
      </c>
      <c r="CJ3" t="s">
        <v>10930</v>
      </c>
      <c r="CK3" t="s">
        <v>10736</v>
      </c>
      <c r="CL3" t="s">
        <v>10931</v>
      </c>
      <c r="CM3" t="s">
        <v>3571</v>
      </c>
      <c r="CN3" t="s">
        <v>3566</v>
      </c>
      <c r="CO3" t="s">
        <v>3718</v>
      </c>
      <c r="CP3" t="s">
        <v>3292</v>
      </c>
      <c r="CQ3" t="s">
        <v>10932</v>
      </c>
      <c r="CR3" t="s">
        <v>3563</v>
      </c>
      <c r="CS3" t="s">
        <v>3769</v>
      </c>
      <c r="CT3" t="s">
        <v>3830</v>
      </c>
      <c r="CU3" t="s">
        <v>3836</v>
      </c>
      <c r="CV3" t="s">
        <v>10152</v>
      </c>
      <c r="CW3" t="s">
        <v>10136</v>
      </c>
      <c r="CX3" t="s">
        <v>9101</v>
      </c>
      <c r="CY3" t="s">
        <v>5194</v>
      </c>
      <c r="CZ3" t="s">
        <v>9164</v>
      </c>
      <c r="DA3" t="s">
        <v>9060</v>
      </c>
      <c r="DB3" t="s">
        <v>10933</v>
      </c>
      <c r="DC3" t="s">
        <v>6818</v>
      </c>
      <c r="DD3" t="s">
        <v>10683</v>
      </c>
      <c r="DE3" t="s">
        <v>9119</v>
      </c>
      <c r="DF3" t="s">
        <v>10934</v>
      </c>
      <c r="DG3" t="s">
        <v>9434</v>
      </c>
      <c r="DH3" t="s">
        <v>8506</v>
      </c>
      <c r="DI3" t="s">
        <v>6848</v>
      </c>
      <c r="DJ3" t="s">
        <v>8451</v>
      </c>
      <c r="DK3" t="s">
        <v>8301</v>
      </c>
      <c r="DL3" t="s">
        <v>8757</v>
      </c>
      <c r="DM3" t="s">
        <v>8732</v>
      </c>
      <c r="DN3" t="s">
        <v>10935</v>
      </c>
      <c r="DO3" t="s">
        <v>8555</v>
      </c>
      <c r="DP3" t="s">
        <v>8340</v>
      </c>
      <c r="DQ3" t="s">
        <v>8743</v>
      </c>
      <c r="DR3" t="s">
        <v>8471</v>
      </c>
      <c r="DS3" t="s">
        <v>8935</v>
      </c>
      <c r="DT3" t="s">
        <v>8937</v>
      </c>
      <c r="DU3" t="s">
        <v>8946</v>
      </c>
      <c r="DV3" t="s">
        <v>7820</v>
      </c>
      <c r="DW3" t="s">
        <v>10936</v>
      </c>
      <c r="DX3" t="s">
        <v>7797</v>
      </c>
      <c r="DY3" t="s">
        <v>7750</v>
      </c>
      <c r="DZ3" t="s">
        <v>7694</v>
      </c>
      <c r="EA3" t="s">
        <v>7685</v>
      </c>
      <c r="EB3" t="s">
        <v>10937</v>
      </c>
      <c r="EC3" t="s">
        <v>6060</v>
      </c>
      <c r="ED3" t="s">
        <v>7534</v>
      </c>
      <c r="EE3" t="s">
        <v>7548</v>
      </c>
      <c r="EF3" t="s">
        <v>10938</v>
      </c>
      <c r="EG3" t="s">
        <v>9683</v>
      </c>
      <c r="EH3" t="s">
        <v>10939</v>
      </c>
      <c r="EI3" t="s">
        <v>10608</v>
      </c>
      <c r="EJ3" t="s">
        <v>10558</v>
      </c>
      <c r="EK3" t="s">
        <v>9988</v>
      </c>
      <c r="EL3" t="s">
        <v>10011</v>
      </c>
      <c r="EM3" t="s">
        <v>9799</v>
      </c>
      <c r="EN3" t="s">
        <v>9979</v>
      </c>
      <c r="EO3" t="s">
        <v>10830</v>
      </c>
      <c r="EP3" t="s">
        <v>10351</v>
      </c>
      <c r="EQ3" t="s">
        <v>9953</v>
      </c>
      <c r="ER3" t="s">
        <v>9842</v>
      </c>
      <c r="ES3" t="s">
        <v>6282</v>
      </c>
      <c r="ET3" t="s">
        <v>8171</v>
      </c>
      <c r="EU3" t="s">
        <v>9887</v>
      </c>
      <c r="EV3" t="s">
        <v>9911</v>
      </c>
      <c r="EW3" t="s">
        <v>9916</v>
      </c>
      <c r="EX3" t="s">
        <v>10306</v>
      </c>
      <c r="EY3" t="s">
        <v>10940</v>
      </c>
      <c r="EZ3" t="s">
        <v>9924</v>
      </c>
      <c r="FA3" t="s">
        <v>10553</v>
      </c>
      <c r="FB3" t="s">
        <v>15</v>
      </c>
      <c r="FC3" t="s">
        <v>9459</v>
      </c>
      <c r="FD3" t="s">
        <v>9132</v>
      </c>
      <c r="FE3" t="s">
        <v>9303</v>
      </c>
      <c r="FF3" t="s">
        <v>9329</v>
      </c>
      <c r="FG3" t="s">
        <v>769</v>
      </c>
      <c r="FH3" t="s">
        <v>10941</v>
      </c>
      <c r="FI3" t="s">
        <v>10942</v>
      </c>
      <c r="FJ3" t="s">
        <v>5080</v>
      </c>
      <c r="FK3" t="s">
        <v>10943</v>
      </c>
      <c r="FL3" t="s">
        <v>3056</v>
      </c>
      <c r="FM3" t="s">
        <v>4187</v>
      </c>
      <c r="FN3" t="s">
        <v>10944</v>
      </c>
      <c r="FO3" t="s">
        <v>10945</v>
      </c>
      <c r="FP3" t="s">
        <v>10946</v>
      </c>
      <c r="FQ3" t="s">
        <v>3450</v>
      </c>
      <c r="FR3" t="s">
        <v>10947</v>
      </c>
      <c r="FS3" t="s">
        <v>4026</v>
      </c>
      <c r="FT3" t="s">
        <v>4281</v>
      </c>
      <c r="FU3" t="s">
        <v>4293</v>
      </c>
      <c r="FV3" t="s">
        <v>4061</v>
      </c>
      <c r="FW3" t="s">
        <v>4331</v>
      </c>
      <c r="FX3" t="s">
        <v>4333</v>
      </c>
      <c r="FY3" t="s">
        <v>4352</v>
      </c>
      <c r="FZ3" t="s">
        <v>10948</v>
      </c>
      <c r="GA3" t="s">
        <v>10949</v>
      </c>
      <c r="GB3" t="s">
        <v>4402</v>
      </c>
      <c r="GC3" t="s">
        <v>10950</v>
      </c>
      <c r="GD3" t="s">
        <v>2035</v>
      </c>
      <c r="GE3" t="s">
        <v>2188</v>
      </c>
      <c r="GF3" t="s">
        <v>2001</v>
      </c>
      <c r="GG3" t="s">
        <v>2208</v>
      </c>
      <c r="GH3" t="s">
        <v>2062</v>
      </c>
      <c r="GI3" t="s">
        <v>8420</v>
      </c>
      <c r="GJ3" t="s">
        <v>10080</v>
      </c>
      <c r="GK3" t="s">
        <v>10951</v>
      </c>
      <c r="GL3" t="s">
        <v>3030</v>
      </c>
      <c r="GM3" t="s">
        <v>10617</v>
      </c>
      <c r="GN3" t="s">
        <v>10952</v>
      </c>
      <c r="GO3" t="s">
        <v>10953</v>
      </c>
      <c r="GP3" t="s">
        <v>10520</v>
      </c>
      <c r="GQ3" t="s">
        <v>7885</v>
      </c>
      <c r="GR3" t="s">
        <v>10098</v>
      </c>
      <c r="GS3" t="s">
        <v>8828</v>
      </c>
      <c r="GT3" t="s">
        <v>6968</v>
      </c>
      <c r="GU3" t="s">
        <v>8840</v>
      </c>
      <c r="GV3" t="s">
        <v>8582</v>
      </c>
      <c r="GW3" t="s">
        <v>8621</v>
      </c>
      <c r="GX3" t="s">
        <v>10954</v>
      </c>
      <c r="GY3" t="s">
        <v>8541</v>
      </c>
      <c r="GZ3" t="s">
        <v>10955</v>
      </c>
      <c r="HA3" t="s">
        <v>8549</v>
      </c>
      <c r="HB3" t="s">
        <v>9023</v>
      </c>
      <c r="HC3" t="s">
        <v>3500</v>
      </c>
      <c r="HD3" t="s">
        <v>9382</v>
      </c>
      <c r="HE3" t="s">
        <v>9388</v>
      </c>
      <c r="HF3" t="s">
        <v>8990</v>
      </c>
      <c r="HG3" t="s">
        <v>10678</v>
      </c>
      <c r="HH3" t="s">
        <v>8672</v>
      </c>
      <c r="HI3" t="s">
        <v>8629</v>
      </c>
      <c r="HJ3" t="s">
        <v>8661</v>
      </c>
      <c r="HK3" t="s">
        <v>8364</v>
      </c>
      <c r="HL3" t="s">
        <v>8394</v>
      </c>
      <c r="HM3" t="s">
        <v>6902</v>
      </c>
      <c r="HN3" t="s">
        <v>8774</v>
      </c>
      <c r="HO3" t="s">
        <v>8789</v>
      </c>
      <c r="HP3" t="s">
        <v>5287</v>
      </c>
      <c r="HQ3" t="s">
        <v>5281</v>
      </c>
      <c r="HR3" t="s">
        <v>10956</v>
      </c>
      <c r="HS3" t="s">
        <v>10957</v>
      </c>
      <c r="HT3" t="s">
        <v>10958</v>
      </c>
      <c r="HU3" t="s">
        <v>10959</v>
      </c>
      <c r="HV3" t="s">
        <v>10960</v>
      </c>
      <c r="HW3" t="s">
        <v>5227</v>
      </c>
      <c r="HX3" t="s">
        <v>5350</v>
      </c>
      <c r="HY3" t="s">
        <v>5356</v>
      </c>
      <c r="HZ3" t="s">
        <v>5242</v>
      </c>
      <c r="IA3" t="s">
        <v>10961</v>
      </c>
      <c r="IB3" t="s">
        <v>5411</v>
      </c>
      <c r="IC3" t="s">
        <v>861</v>
      </c>
      <c r="ID3" t="s">
        <v>10962</v>
      </c>
      <c r="IE3" t="s">
        <v>3009</v>
      </c>
      <c r="IF3" t="s">
        <v>5446</v>
      </c>
      <c r="IG3" t="s">
        <v>10963</v>
      </c>
      <c r="IH3" t="s">
        <v>6212</v>
      </c>
      <c r="II3" t="s">
        <v>6214</v>
      </c>
      <c r="IJ3" t="s">
        <v>6252</v>
      </c>
      <c r="IK3" t="s">
        <v>7222</v>
      </c>
      <c r="IL3" t="s">
        <v>7203</v>
      </c>
      <c r="IM3" t="s">
        <v>6998</v>
      </c>
      <c r="IN3" t="s">
        <v>7157</v>
      </c>
      <c r="IO3" t="s">
        <v>7149</v>
      </c>
      <c r="IP3" t="s">
        <v>7129</v>
      </c>
      <c r="IQ3" t="s">
        <v>7112</v>
      </c>
      <c r="IR3" t="s">
        <v>7095</v>
      </c>
      <c r="IS3" t="s">
        <v>7087</v>
      </c>
      <c r="IT3" t="s">
        <v>10964</v>
      </c>
      <c r="IU3" t="s">
        <v>7260</v>
      </c>
      <c r="IV3" t="s">
        <v>10965</v>
      </c>
      <c r="IW3" t="s">
        <v>7329</v>
      </c>
      <c r="IX3" t="s">
        <v>7338</v>
      </c>
      <c r="IY3" t="s">
        <v>7343</v>
      </c>
      <c r="IZ3" t="s">
        <v>10966</v>
      </c>
      <c r="JA3" t="s">
        <v>4573</v>
      </c>
      <c r="JB3" t="s">
        <v>4570</v>
      </c>
      <c r="JC3" t="s">
        <v>4567</v>
      </c>
      <c r="JD3" t="s">
        <v>4559</v>
      </c>
      <c r="JE3" t="s">
        <v>10967</v>
      </c>
      <c r="JF3" t="s">
        <v>4617</v>
      </c>
      <c r="JG3" t="s">
        <v>4664</v>
      </c>
      <c r="JH3" t="s">
        <v>10968</v>
      </c>
      <c r="JI3" t="s">
        <v>10969</v>
      </c>
      <c r="JJ3" t="s">
        <v>4742</v>
      </c>
      <c r="JK3" t="s">
        <v>3188</v>
      </c>
      <c r="JL3" t="s">
        <v>10970</v>
      </c>
      <c r="JM3" t="s">
        <v>4751</v>
      </c>
      <c r="JN3" t="s">
        <v>4777</v>
      </c>
      <c r="JO3" t="s">
        <v>4807</v>
      </c>
      <c r="JP3" t="s">
        <v>5825</v>
      </c>
      <c r="JQ3" t="s">
        <v>5769</v>
      </c>
      <c r="JR3" t="s">
        <v>10971</v>
      </c>
      <c r="JS3" t="s">
        <v>10972</v>
      </c>
      <c r="JT3" t="s">
        <v>10973</v>
      </c>
      <c r="JU3" t="s">
        <v>5666</v>
      </c>
      <c r="JV3" t="s">
        <v>10974</v>
      </c>
      <c r="JW3" t="s">
        <v>10975</v>
      </c>
      <c r="JX3" t="s">
        <v>5841</v>
      </c>
      <c r="JY3" t="s">
        <v>5846</v>
      </c>
      <c r="JZ3" t="s">
        <v>10976</v>
      </c>
      <c r="KA3" t="s">
        <v>10977</v>
      </c>
      <c r="KB3" t="s">
        <v>5603</v>
      </c>
      <c r="KC3" t="s">
        <v>6107</v>
      </c>
      <c r="KD3" t="s">
        <v>6425</v>
      </c>
      <c r="KE3" t="s">
        <v>10978</v>
      </c>
      <c r="KF3" t="s">
        <v>6413</v>
      </c>
      <c r="KG3" t="s">
        <v>5075</v>
      </c>
      <c r="KH3" t="s">
        <v>5070</v>
      </c>
      <c r="KI3" t="s">
        <v>2874</v>
      </c>
      <c r="KJ3" t="s">
        <v>5058</v>
      </c>
      <c r="KK3" t="s">
        <v>5879</v>
      </c>
      <c r="KL3" t="s">
        <v>10979</v>
      </c>
      <c r="KM3" t="s">
        <v>10980</v>
      </c>
      <c r="KN3" t="s">
        <v>10981</v>
      </c>
      <c r="KO3" t="s">
        <v>6583</v>
      </c>
      <c r="KP3" t="s">
        <v>6602</v>
      </c>
      <c r="KQ3" t="s">
        <v>10982</v>
      </c>
      <c r="KR3" t="s">
        <v>6639</v>
      </c>
      <c r="KS3" t="s">
        <v>10983</v>
      </c>
      <c r="KT3" t="s">
        <v>10984</v>
      </c>
      <c r="KU3" t="s">
        <v>10985</v>
      </c>
      <c r="KV3" t="s">
        <v>3731</v>
      </c>
      <c r="KW3" t="s">
        <v>10986</v>
      </c>
      <c r="KX3" t="s">
        <v>3726</v>
      </c>
      <c r="KY3" t="s">
        <v>10987</v>
      </c>
      <c r="KZ3" t="s">
        <v>10988</v>
      </c>
      <c r="LA3" t="s">
        <v>3710</v>
      </c>
      <c r="LB3" t="s">
        <v>10989</v>
      </c>
      <c r="LC3" t="s">
        <v>3609</v>
      </c>
      <c r="LD3" t="s">
        <v>8092</v>
      </c>
      <c r="LE3" t="s">
        <v>8109</v>
      </c>
      <c r="LF3" t="s">
        <v>3777</v>
      </c>
      <c r="LG3" t="s">
        <v>10990</v>
      </c>
      <c r="LH3" t="s">
        <v>3841</v>
      </c>
      <c r="LI3" t="s">
        <v>3862</v>
      </c>
      <c r="LJ3" t="s">
        <v>9581</v>
      </c>
      <c r="LK3" t="s">
        <v>10272</v>
      </c>
      <c r="LL3" t="s">
        <v>9592</v>
      </c>
      <c r="LM3" t="s">
        <v>9598</v>
      </c>
      <c r="LN3" t="s">
        <v>10291</v>
      </c>
      <c r="LO3" t="s">
        <v>9213</v>
      </c>
      <c r="LP3" t="s">
        <v>9225</v>
      </c>
      <c r="LQ3" t="s">
        <v>10991</v>
      </c>
      <c r="LR3" t="s">
        <v>10992</v>
      </c>
      <c r="LS3" t="s">
        <v>9052</v>
      </c>
      <c r="LT3" t="s">
        <v>10993</v>
      </c>
      <c r="LU3" t="s">
        <v>9292</v>
      </c>
      <c r="LV3" t="s">
        <v>10698</v>
      </c>
      <c r="LW3" t="s">
        <v>9084</v>
      </c>
      <c r="LX3" t="s">
        <v>1410</v>
      </c>
      <c r="LY3" t="s">
        <v>9127</v>
      </c>
      <c r="LZ3" t="s">
        <v>9284</v>
      </c>
      <c r="MA3" t="s">
        <v>9397</v>
      </c>
      <c r="MB3" t="s">
        <v>10994</v>
      </c>
      <c r="MC3" t="s">
        <v>9188</v>
      </c>
      <c r="MD3" t="s">
        <v>7834</v>
      </c>
      <c r="ME3" t="s">
        <v>6869</v>
      </c>
      <c r="MF3" t="s">
        <v>10995</v>
      </c>
      <c r="MG3" t="s">
        <v>8864</v>
      </c>
      <c r="MH3" t="s">
        <v>8806</v>
      </c>
      <c r="MI3" t="s">
        <v>8509</v>
      </c>
      <c r="MJ3" t="s">
        <v>10996</v>
      </c>
      <c r="MK3" t="s">
        <v>10997</v>
      </c>
      <c r="ML3" t="s">
        <v>8879</v>
      </c>
      <c r="MM3" t="s">
        <v>8326</v>
      </c>
      <c r="MN3" t="s">
        <v>10998</v>
      </c>
      <c r="MO3" t="s">
        <v>10999</v>
      </c>
      <c r="MP3" t="s">
        <v>8704</v>
      </c>
      <c r="MQ3" t="s">
        <v>5500</v>
      </c>
      <c r="MR3" t="s">
        <v>11000</v>
      </c>
      <c r="MS3" t="s">
        <v>8563</v>
      </c>
      <c r="MT3" t="s">
        <v>8459</v>
      </c>
      <c r="MU3" t="s">
        <v>8898</v>
      </c>
      <c r="MV3" t="s">
        <v>11001</v>
      </c>
      <c r="MW3" t="s">
        <v>8437</v>
      </c>
      <c r="MX3" t="s">
        <v>11002</v>
      </c>
      <c r="MY3" t="s">
        <v>7806</v>
      </c>
      <c r="MZ3" t="s">
        <v>7795</v>
      </c>
      <c r="NA3" t="s">
        <v>7775</v>
      </c>
      <c r="NB3" t="s">
        <v>7760</v>
      </c>
      <c r="NC3" t="s">
        <v>11003</v>
      </c>
      <c r="ND3" t="s">
        <v>11004</v>
      </c>
      <c r="NE3" t="s">
        <v>7662</v>
      </c>
      <c r="NF3" t="s">
        <v>5477</v>
      </c>
      <c r="NG3" t="s">
        <v>5475</v>
      </c>
      <c r="NH3" t="s">
        <v>5466</v>
      </c>
      <c r="NI3" t="s">
        <v>5463</v>
      </c>
      <c r="NJ3" t="s">
        <v>7481</v>
      </c>
      <c r="NK3" t="s">
        <v>7478</v>
      </c>
      <c r="NL3" t="s">
        <v>7546</v>
      </c>
      <c r="NM3" t="s">
        <v>7568</v>
      </c>
      <c r="NN3" t="s">
        <v>11005</v>
      </c>
      <c r="NO3" t="s">
        <v>7587</v>
      </c>
      <c r="NP3" t="s">
        <v>9648</v>
      </c>
      <c r="NQ3" t="s">
        <v>9668</v>
      </c>
      <c r="NR3" t="s">
        <v>9674</v>
      </c>
      <c r="NS3" t="s">
        <v>10375</v>
      </c>
      <c r="NT3" t="s">
        <v>9694</v>
      </c>
      <c r="NU3" t="s">
        <v>11006</v>
      </c>
      <c r="NV3" t="s">
        <v>11007</v>
      </c>
      <c r="NW3" t="s">
        <v>10264</v>
      </c>
      <c r="NX3" t="s">
        <v>11008</v>
      </c>
      <c r="NY3" t="s">
        <v>10708</v>
      </c>
      <c r="NZ3" t="s">
        <v>5902</v>
      </c>
      <c r="OA3" t="s">
        <v>10788</v>
      </c>
      <c r="OB3" t="s">
        <v>11009</v>
      </c>
      <c r="OC3" t="s">
        <v>10029</v>
      </c>
      <c r="OD3" t="s">
        <v>10777</v>
      </c>
      <c r="OE3" t="s">
        <v>10089</v>
      </c>
      <c r="OF3" t="s">
        <v>11010</v>
      </c>
      <c r="OG3" t="s">
        <v>9772</v>
      </c>
      <c r="OH3" t="s">
        <v>10122</v>
      </c>
      <c r="OI3" t="s">
        <v>10656</v>
      </c>
      <c r="OJ3" t="s">
        <v>9822</v>
      </c>
      <c r="OK3" t="s">
        <v>11011</v>
      </c>
      <c r="OL3" t="s">
        <v>11012</v>
      </c>
      <c r="OM3" t="s">
        <v>9856</v>
      </c>
      <c r="ON3" t="s">
        <v>9861</v>
      </c>
      <c r="OO3" t="s">
        <v>8177</v>
      </c>
      <c r="OP3" t="s">
        <v>5544</v>
      </c>
      <c r="OQ3" t="s">
        <v>11013</v>
      </c>
      <c r="OR3" t="s">
        <v>11014</v>
      </c>
      <c r="OS3" t="s">
        <v>8269</v>
      </c>
      <c r="OT3" t="s">
        <v>11015</v>
      </c>
      <c r="OU3" t="s">
        <v>10578</v>
      </c>
      <c r="OV3" t="s">
        <v>11016</v>
      </c>
      <c r="OW3" t="s">
        <v>11017</v>
      </c>
      <c r="OX3" t="s">
        <v>10180</v>
      </c>
      <c r="OY3" t="s">
        <v>11018</v>
      </c>
      <c r="OZ3" t="s">
        <v>787</v>
      </c>
      <c r="PA3" t="s">
        <v>11019</v>
      </c>
      <c r="PB3" t="s">
        <v>11020</v>
      </c>
      <c r="PC3" t="s">
        <v>10160</v>
      </c>
      <c r="PD3" t="s">
        <v>10404</v>
      </c>
      <c r="PE3" t="s">
        <v>42</v>
      </c>
      <c r="PF3" t="s">
        <v>11021</v>
      </c>
      <c r="PG3" t="s">
        <v>9143</v>
      </c>
      <c r="PH3" t="s">
        <v>9148</v>
      </c>
      <c r="PI3" t="s">
        <v>9332</v>
      </c>
      <c r="PJ3" t="s">
        <v>9355</v>
      </c>
    </row>
    <row r="4" spans="1:426" x14ac:dyDescent="0.35">
      <c r="A4" s="2" t="s">
        <v>11022</v>
      </c>
      <c r="B4" t="s">
        <v>873</v>
      </c>
      <c r="C4" t="s">
        <v>4202</v>
      </c>
      <c r="D4" t="s">
        <v>3104</v>
      </c>
      <c r="E4" t="s">
        <v>480</v>
      </c>
      <c r="F4" t="s">
        <v>4067</v>
      </c>
      <c r="G4" t="s">
        <v>4336</v>
      </c>
      <c r="H4" t="s">
        <v>4339</v>
      </c>
      <c r="I4" t="s">
        <v>4400</v>
      </c>
      <c r="J4" t="s">
        <v>4129</v>
      </c>
      <c r="K4" t="s">
        <v>7951</v>
      </c>
      <c r="L4" t="s">
        <v>2715</v>
      </c>
      <c r="M4" t="s">
        <v>9488</v>
      </c>
      <c r="N4" t="s">
        <v>4907</v>
      </c>
      <c r="O4" t="s">
        <v>10150</v>
      </c>
      <c r="P4" t="s">
        <v>6965</v>
      </c>
      <c r="Q4" t="s">
        <v>3509</v>
      </c>
      <c r="R4" t="s">
        <v>4961</v>
      </c>
      <c r="S4" t="s">
        <v>3224</v>
      </c>
      <c r="T4" t="s">
        <v>2421</v>
      </c>
      <c r="U4" t="s">
        <v>9240</v>
      </c>
      <c r="V4" t="s">
        <v>5248</v>
      </c>
      <c r="W4" t="s">
        <v>57</v>
      </c>
      <c r="X4" t="s">
        <v>2607</v>
      </c>
      <c r="Y4" t="s">
        <v>3304</v>
      </c>
      <c r="Z4" t="s">
        <v>5179</v>
      </c>
      <c r="AA4" t="s">
        <v>6962</v>
      </c>
      <c r="AB4" t="s">
        <v>6959</v>
      </c>
      <c r="AC4" t="s">
        <v>1713</v>
      </c>
      <c r="AD4" t="s">
        <v>5386</v>
      </c>
      <c r="AE4" t="s">
        <v>5398</v>
      </c>
      <c r="AF4" t="s">
        <v>5218</v>
      </c>
      <c r="AG4" t="s">
        <v>5440</v>
      </c>
      <c r="AH4" t="s">
        <v>186</v>
      </c>
      <c r="AI4" t="s">
        <v>594</v>
      </c>
      <c r="AJ4" t="s">
        <v>3397</v>
      </c>
      <c r="AK4" t="s">
        <v>7228</v>
      </c>
      <c r="AL4" t="s">
        <v>3024</v>
      </c>
      <c r="AM4" t="s">
        <v>6806</v>
      </c>
      <c r="AN4" t="s">
        <v>7118</v>
      </c>
      <c r="AO4" t="s">
        <v>8086</v>
      </c>
      <c r="AP4" t="s">
        <v>7045</v>
      </c>
      <c r="AQ4" t="s">
        <v>2970</v>
      </c>
      <c r="AR4" t="s">
        <v>2400</v>
      </c>
      <c r="AS4" t="s">
        <v>2331</v>
      </c>
      <c r="AT4" t="s">
        <v>7266</v>
      </c>
      <c r="AU4" t="s">
        <v>3512</v>
      </c>
      <c r="AV4" t="s">
        <v>6770</v>
      </c>
      <c r="AW4" t="s">
        <v>7373</v>
      </c>
      <c r="AX4" t="s">
        <v>6342</v>
      </c>
      <c r="AY4" t="s">
        <v>6327</v>
      </c>
      <c r="AZ4" t="s">
        <v>4579</v>
      </c>
      <c r="BA4" t="s">
        <v>7939</v>
      </c>
      <c r="BB4" t="s">
        <v>972</v>
      </c>
      <c r="BC4" t="s">
        <v>1128</v>
      </c>
      <c r="BD4" t="s">
        <v>4694</v>
      </c>
      <c r="BE4" t="s">
        <v>4715</v>
      </c>
      <c r="BF4" t="s">
        <v>4795</v>
      </c>
      <c r="BG4" t="s">
        <v>8059</v>
      </c>
      <c r="BH4" t="s">
        <v>5681</v>
      </c>
      <c r="BI4" t="s">
        <v>5837</v>
      </c>
      <c r="BJ4" t="s">
        <v>1200</v>
      </c>
      <c r="BK4" t="s">
        <v>6485</v>
      </c>
      <c r="BL4" t="s">
        <v>7975</v>
      </c>
      <c r="BM4" t="s">
        <v>1275</v>
      </c>
      <c r="BN4" t="s">
        <v>6457</v>
      </c>
      <c r="BO4" t="s">
        <v>5615</v>
      </c>
      <c r="BP4" t="s">
        <v>6110</v>
      </c>
      <c r="BQ4" t="s">
        <v>5030</v>
      </c>
      <c r="BR4" t="s">
        <v>6393</v>
      </c>
      <c r="BS4" t="s">
        <v>6369</v>
      </c>
      <c r="BT4" t="s">
        <v>778</v>
      </c>
      <c r="BU4" t="s">
        <v>6568</v>
      </c>
      <c r="BV4" t="s">
        <v>6571</v>
      </c>
      <c r="BW4" t="s">
        <v>6375</v>
      </c>
      <c r="BX4" t="s">
        <v>7906</v>
      </c>
      <c r="BY4" t="s">
        <v>3577</v>
      </c>
      <c r="BZ4" t="s">
        <v>3636</v>
      </c>
      <c r="CA4" t="s">
        <v>2655</v>
      </c>
      <c r="CB4" t="s">
        <v>3346</v>
      </c>
      <c r="CC4" t="s">
        <v>3696</v>
      </c>
      <c r="CD4" t="s">
        <v>3675</v>
      </c>
      <c r="CE4" t="s">
        <v>1632</v>
      </c>
      <c r="CF4" t="s">
        <v>3642</v>
      </c>
      <c r="CG4" t="s">
        <v>3767</v>
      </c>
      <c r="CH4" t="s">
        <v>7915</v>
      </c>
      <c r="CI4" t="s">
        <v>1977</v>
      </c>
      <c r="CJ4" t="s">
        <v>3819</v>
      </c>
      <c r="CK4" t="s">
        <v>3850</v>
      </c>
      <c r="CL4" t="s">
        <v>5968</v>
      </c>
      <c r="CM4" t="s">
        <v>876</v>
      </c>
      <c r="CN4" t="s">
        <v>9604</v>
      </c>
      <c r="CO4" t="s">
        <v>9610</v>
      </c>
      <c r="CP4" t="s">
        <v>10119</v>
      </c>
      <c r="CQ4" t="s">
        <v>10757</v>
      </c>
      <c r="CR4" t="s">
        <v>867</v>
      </c>
      <c r="CS4" t="s">
        <v>7930</v>
      </c>
      <c r="CT4" t="s">
        <v>1497</v>
      </c>
      <c r="CU4" t="s">
        <v>10797</v>
      </c>
      <c r="CV4" t="s">
        <v>5164</v>
      </c>
      <c r="CW4" t="s">
        <v>9072</v>
      </c>
      <c r="CX4" t="s">
        <v>2844</v>
      </c>
      <c r="CY4" t="s">
        <v>9159</v>
      </c>
      <c r="CZ4" t="s">
        <v>3221</v>
      </c>
      <c r="DA4" t="s">
        <v>3230</v>
      </c>
      <c r="DB4" t="s">
        <v>8932</v>
      </c>
      <c r="DC4" t="s">
        <v>6956</v>
      </c>
      <c r="DD4" t="s">
        <v>2454</v>
      </c>
      <c r="DE4" t="s">
        <v>5896</v>
      </c>
      <c r="DF4" t="s">
        <v>6872</v>
      </c>
      <c r="DG4" t="s">
        <v>5556</v>
      </c>
      <c r="DH4" t="s">
        <v>1884</v>
      </c>
      <c r="DI4" t="s">
        <v>963</v>
      </c>
      <c r="DJ4" t="s">
        <v>2640</v>
      </c>
      <c r="DK4" t="s">
        <v>2116</v>
      </c>
      <c r="DL4" t="s">
        <v>7460</v>
      </c>
      <c r="DM4" t="s">
        <v>183</v>
      </c>
      <c r="DN4" t="s">
        <v>504</v>
      </c>
      <c r="DO4" t="s">
        <v>6794</v>
      </c>
      <c r="DP4" t="s">
        <v>8213</v>
      </c>
      <c r="DQ4" t="s">
        <v>1812</v>
      </c>
      <c r="DR4" t="s">
        <v>6740</v>
      </c>
      <c r="DS4" t="s">
        <v>5559</v>
      </c>
      <c r="DT4" t="s">
        <v>8002</v>
      </c>
      <c r="DU4" t="s">
        <v>3179</v>
      </c>
      <c r="DV4" t="s">
        <v>9646</v>
      </c>
      <c r="DW4" t="s">
        <v>9660</v>
      </c>
      <c r="DX4" t="s">
        <v>1680</v>
      </c>
      <c r="DY4" t="s">
        <v>10104</v>
      </c>
      <c r="DZ4" t="s">
        <v>4836</v>
      </c>
      <c r="EA4" t="s">
        <v>1236</v>
      </c>
      <c r="EB4" t="s">
        <v>3639</v>
      </c>
      <c r="EC4" t="s">
        <v>10769</v>
      </c>
      <c r="ED4" t="s">
        <v>10116</v>
      </c>
      <c r="EE4" t="s">
        <v>10415</v>
      </c>
      <c r="EF4" t="s">
        <v>4426</v>
      </c>
      <c r="EG4" t="s">
        <v>1164</v>
      </c>
      <c r="EH4" t="s">
        <v>3149</v>
      </c>
      <c r="EI4" t="s">
        <v>8151</v>
      </c>
      <c r="EJ4" t="s">
        <v>8189</v>
      </c>
      <c r="EK4" t="s">
        <v>8174</v>
      </c>
      <c r="EL4" t="s">
        <v>6752</v>
      </c>
      <c r="EM4" t="s">
        <v>1647</v>
      </c>
      <c r="EN4" t="s">
        <v>8264</v>
      </c>
      <c r="EO4" t="s">
        <v>8255</v>
      </c>
      <c r="EP4" t="s">
        <v>558</v>
      </c>
      <c r="EQ4" t="s">
        <v>9864</v>
      </c>
      <c r="ER4" t="s">
        <v>9885</v>
      </c>
      <c r="ES4" t="s">
        <v>4480</v>
      </c>
      <c r="ET4" t="s">
        <v>210</v>
      </c>
      <c r="EU4" t="s">
        <v>4477</v>
      </c>
      <c r="EV4" t="s">
        <v>3071</v>
      </c>
      <c r="EW4" t="s">
        <v>1533</v>
      </c>
      <c r="EX4" t="s">
        <v>7933</v>
      </c>
      <c r="EY4" t="s">
        <v>1527</v>
      </c>
      <c r="EZ4" t="s">
        <v>5107</v>
      </c>
      <c r="FA4" t="s">
        <v>11023</v>
      </c>
      <c r="FB4" t="s">
        <v>5128</v>
      </c>
      <c r="FC4" t="s">
        <v>5113</v>
      </c>
      <c r="FD4" t="s">
        <v>2610</v>
      </c>
      <c r="FE4" t="s">
        <v>3518</v>
      </c>
      <c r="FF4" t="s">
        <v>705</v>
      </c>
      <c r="FG4" t="s">
        <v>4168</v>
      </c>
      <c r="FH4" t="s">
        <v>1740</v>
      </c>
      <c r="FI4" t="s">
        <v>4287</v>
      </c>
      <c r="FJ4" t="s">
        <v>11024</v>
      </c>
      <c r="FK4" t="s">
        <v>9491</v>
      </c>
      <c r="FL4" t="s">
        <v>9522</v>
      </c>
      <c r="FM4" t="s">
        <v>11025</v>
      </c>
      <c r="FN4" t="s">
        <v>10130</v>
      </c>
      <c r="FO4" t="s">
        <v>10378</v>
      </c>
      <c r="FP4" t="s">
        <v>6031</v>
      </c>
      <c r="FQ4" t="s">
        <v>4884</v>
      </c>
      <c r="FR4" t="s">
        <v>6336</v>
      </c>
      <c r="FS4" t="s">
        <v>8600</v>
      </c>
      <c r="FT4" t="s">
        <v>3491</v>
      </c>
      <c r="FU4" t="s">
        <v>9008</v>
      </c>
      <c r="FV4" t="s">
        <v>1881</v>
      </c>
      <c r="FW4" t="s">
        <v>5212</v>
      </c>
      <c r="FX4" t="s">
        <v>6181</v>
      </c>
      <c r="FY4" t="s">
        <v>6217</v>
      </c>
      <c r="FZ4" t="s">
        <v>4875</v>
      </c>
      <c r="GA4" t="s">
        <v>7144</v>
      </c>
      <c r="GB4" t="s">
        <v>7101</v>
      </c>
      <c r="GC4" t="s">
        <v>3215</v>
      </c>
      <c r="GD4" t="s">
        <v>7069</v>
      </c>
      <c r="GE4" t="s">
        <v>11026</v>
      </c>
      <c r="GF4" t="s">
        <v>7332</v>
      </c>
      <c r="GG4" t="s">
        <v>11027</v>
      </c>
      <c r="GH4" t="s">
        <v>7987</v>
      </c>
      <c r="GI4" t="s">
        <v>2685</v>
      </c>
      <c r="GJ4" t="s">
        <v>4766</v>
      </c>
      <c r="GK4" t="s">
        <v>11028</v>
      </c>
      <c r="GL4" t="s">
        <v>5953</v>
      </c>
      <c r="GM4" t="s">
        <v>6479</v>
      </c>
      <c r="GN4" t="s">
        <v>1167</v>
      </c>
      <c r="GO4" t="s">
        <v>639</v>
      </c>
      <c r="GP4" t="s">
        <v>11029</v>
      </c>
      <c r="GQ4" t="s">
        <v>6303</v>
      </c>
      <c r="GR4" t="s">
        <v>11030</v>
      </c>
      <c r="GS4" t="s">
        <v>6656</v>
      </c>
      <c r="GT4" t="s">
        <v>8148</v>
      </c>
      <c r="GU4" t="s">
        <v>2658</v>
      </c>
      <c r="GV4" s="27">
        <v>43739</v>
      </c>
      <c r="GW4" t="s">
        <v>1911</v>
      </c>
      <c r="GX4" t="s">
        <v>3772</v>
      </c>
      <c r="GY4" t="s">
        <v>8127</v>
      </c>
      <c r="GZ4" t="s">
        <v>9590</v>
      </c>
      <c r="HA4" t="s">
        <v>11031</v>
      </c>
      <c r="HB4" t="s">
        <v>5000</v>
      </c>
      <c r="HC4" t="s">
        <v>1581</v>
      </c>
      <c r="HD4" t="s">
        <v>9429</v>
      </c>
      <c r="HE4" t="s">
        <v>9391</v>
      </c>
      <c r="HF4" t="s">
        <v>8846</v>
      </c>
      <c r="HG4" t="s">
        <v>7867</v>
      </c>
      <c r="HH4" t="s">
        <v>11032</v>
      </c>
      <c r="HI4" t="s">
        <v>5101</v>
      </c>
      <c r="HJ4" t="s">
        <v>8552</v>
      </c>
      <c r="HK4" t="s">
        <v>8561</v>
      </c>
      <c r="HL4" t="s">
        <v>10668</v>
      </c>
      <c r="HM4" t="s">
        <v>8474</v>
      </c>
      <c r="HN4" t="s">
        <v>8477</v>
      </c>
      <c r="HO4" t="s">
        <v>8901</v>
      </c>
      <c r="HP4" t="s">
        <v>7803</v>
      </c>
      <c r="HQ4" t="s">
        <v>7793</v>
      </c>
      <c r="HR4" t="s">
        <v>7778</v>
      </c>
      <c r="HS4" t="s">
        <v>5469</v>
      </c>
      <c r="HT4" t="s">
        <v>11033</v>
      </c>
      <c r="HU4" t="s">
        <v>7642</v>
      </c>
      <c r="HV4" t="s">
        <v>11034</v>
      </c>
      <c r="HW4" t="s">
        <v>6737</v>
      </c>
      <c r="HX4" t="s">
        <v>11035</v>
      </c>
      <c r="HY4" t="s">
        <v>3370</v>
      </c>
      <c r="HZ4" t="s">
        <v>5562</v>
      </c>
      <c r="IA4" t="s">
        <v>3530</v>
      </c>
      <c r="IB4" t="s">
        <v>10332</v>
      </c>
      <c r="IC4" t="s">
        <v>3134</v>
      </c>
      <c r="ID4" t="s">
        <v>1578</v>
      </c>
      <c r="IE4" t="s">
        <v>9805</v>
      </c>
      <c r="IF4" t="s">
        <v>9811</v>
      </c>
      <c r="IG4" t="s">
        <v>11036</v>
      </c>
      <c r="IH4" t="s">
        <v>8376</v>
      </c>
      <c r="II4" t="s">
        <v>8207</v>
      </c>
      <c r="IJ4" t="s">
        <v>8234</v>
      </c>
      <c r="IK4" t="s">
        <v>8249</v>
      </c>
      <c r="IL4" t="s">
        <v>11037</v>
      </c>
      <c r="IM4" t="s">
        <v>2436</v>
      </c>
      <c r="IN4" t="s">
        <v>10632</v>
      </c>
      <c r="IO4" t="s">
        <v>9457</v>
      </c>
      <c r="IP4" t="s">
        <v>9138</v>
      </c>
      <c r="IQ4" t="s">
        <v>9318</v>
      </c>
      <c r="IR4" t="s">
        <v>9364</v>
      </c>
    </row>
    <row r="5" spans="1:426" x14ac:dyDescent="0.35">
      <c r="A5" s="2" t="s">
        <v>11038</v>
      </c>
      <c r="B5" t="s">
        <v>2544</v>
      </c>
      <c r="C5" t="s">
        <v>1317</v>
      </c>
      <c r="D5" t="s">
        <v>4193</v>
      </c>
      <c r="E5" t="s">
        <v>3447</v>
      </c>
      <c r="F5" t="s">
        <v>4269</v>
      </c>
      <c r="G5" t="s">
        <v>7984</v>
      </c>
      <c r="H5" t="s">
        <v>2024</v>
      </c>
      <c r="I5" t="s">
        <v>2080</v>
      </c>
      <c r="J5" t="s">
        <v>1386</v>
      </c>
      <c r="K5" t="s">
        <v>2077</v>
      </c>
      <c r="L5" t="s">
        <v>1299</v>
      </c>
      <c r="M5" t="s">
        <v>2211</v>
      </c>
      <c r="N5" t="s">
        <v>3376</v>
      </c>
      <c r="O5" t="s">
        <v>10150</v>
      </c>
      <c r="P5" t="s">
        <v>9533</v>
      </c>
      <c r="Q5" t="s">
        <v>2217</v>
      </c>
      <c r="R5" t="s">
        <v>10026</v>
      </c>
      <c r="S5" t="s">
        <v>7888</v>
      </c>
      <c r="T5" t="s">
        <v>2682</v>
      </c>
      <c r="U5" t="s">
        <v>2904</v>
      </c>
      <c r="V5" t="s">
        <v>5018</v>
      </c>
      <c r="W5" t="s">
        <v>8530</v>
      </c>
      <c r="X5" t="s">
        <v>1638</v>
      </c>
      <c r="Y5" t="s">
        <v>1188</v>
      </c>
      <c r="Z5" t="s">
        <v>4961</v>
      </c>
      <c r="AA5" t="s">
        <v>9370</v>
      </c>
      <c r="AB5" t="s">
        <v>8987</v>
      </c>
      <c r="AC5" t="s">
        <v>2460</v>
      </c>
      <c r="AD5" t="s">
        <v>10529</v>
      </c>
      <c r="AE5" t="s">
        <v>9258</v>
      </c>
      <c r="AF5" t="s">
        <v>471</v>
      </c>
      <c r="AG5" t="s">
        <v>1368</v>
      </c>
      <c r="AH5" t="s">
        <v>2997</v>
      </c>
      <c r="AI5" t="s">
        <v>2985</v>
      </c>
      <c r="AJ5" t="s">
        <v>2607</v>
      </c>
      <c r="AK5" t="s">
        <v>5257</v>
      </c>
      <c r="AL5" t="s">
        <v>897</v>
      </c>
      <c r="AM5" t="s">
        <v>5326</v>
      </c>
      <c r="AN5" t="s">
        <v>11039</v>
      </c>
      <c r="AO5" t="s">
        <v>5245</v>
      </c>
      <c r="AP5" t="s">
        <v>5206</v>
      </c>
      <c r="AQ5" t="s">
        <v>2949</v>
      </c>
      <c r="AR5" t="s">
        <v>3006</v>
      </c>
      <c r="AS5" t="s">
        <v>1803</v>
      </c>
      <c r="AT5" t="s">
        <v>18</v>
      </c>
      <c r="AU5" t="s">
        <v>186</v>
      </c>
      <c r="AV5" t="s">
        <v>7909</v>
      </c>
      <c r="AW5" t="s">
        <v>987</v>
      </c>
      <c r="AX5" t="s">
        <v>7127</v>
      </c>
      <c r="AY5" t="s">
        <v>2970</v>
      </c>
      <c r="AZ5" t="s">
        <v>11040</v>
      </c>
      <c r="BA5" t="s">
        <v>2331</v>
      </c>
      <c r="BB5" t="s">
        <v>7272</v>
      </c>
      <c r="BC5" t="s">
        <v>7275</v>
      </c>
      <c r="BD5" t="s">
        <v>7022</v>
      </c>
      <c r="BE5" t="s">
        <v>1866</v>
      </c>
      <c r="BF5" t="s">
        <v>1488</v>
      </c>
      <c r="BG5" t="s">
        <v>6342</v>
      </c>
      <c r="BH5" t="s">
        <v>5086</v>
      </c>
      <c r="BI5" t="s">
        <v>10681</v>
      </c>
      <c r="BJ5" t="s">
        <v>1662</v>
      </c>
      <c r="BK5" t="s">
        <v>672</v>
      </c>
      <c r="BL5" t="s">
        <v>114</v>
      </c>
      <c r="BM5" t="s">
        <v>4600</v>
      </c>
      <c r="BN5" t="s">
        <v>3415</v>
      </c>
      <c r="BO5" t="s">
        <v>4536</v>
      </c>
      <c r="BP5" t="s">
        <v>4691</v>
      </c>
      <c r="BQ5" t="s">
        <v>4700</v>
      </c>
      <c r="BR5" t="s">
        <v>4547</v>
      </c>
      <c r="BS5" t="s">
        <v>4815</v>
      </c>
      <c r="BT5" t="s">
        <v>969</v>
      </c>
      <c r="BU5" t="s">
        <v>5811</v>
      </c>
      <c r="BV5" t="s">
        <v>5852</v>
      </c>
      <c r="BW5" t="s">
        <v>1275</v>
      </c>
      <c r="BX5" t="s">
        <v>6454</v>
      </c>
      <c r="BY5" t="s">
        <v>390</v>
      </c>
      <c r="BZ5" t="s">
        <v>6440</v>
      </c>
      <c r="CA5" t="s">
        <v>735</v>
      </c>
      <c r="CB5" t="s">
        <v>2805</v>
      </c>
      <c r="CC5" t="s">
        <v>2943</v>
      </c>
      <c r="CD5" t="s">
        <v>1329</v>
      </c>
      <c r="CE5" t="s">
        <v>6585</v>
      </c>
      <c r="CF5" t="s">
        <v>6597</v>
      </c>
      <c r="CG5" t="s">
        <v>111</v>
      </c>
      <c r="CH5" t="s">
        <v>6378</v>
      </c>
      <c r="CI5" t="s">
        <v>3340</v>
      </c>
      <c r="CJ5" t="s">
        <v>3557</v>
      </c>
      <c r="CK5" t="s">
        <v>3728</v>
      </c>
      <c r="CL5" t="s">
        <v>3636</v>
      </c>
      <c r="CM5" t="s">
        <v>3701</v>
      </c>
      <c r="CN5" t="s">
        <v>1983</v>
      </c>
      <c r="CO5" t="s">
        <v>108</v>
      </c>
      <c r="CP5" t="s">
        <v>10714</v>
      </c>
      <c r="CQ5" t="s">
        <v>2559</v>
      </c>
      <c r="CR5" t="s">
        <v>9576</v>
      </c>
      <c r="CS5" t="s">
        <v>9610</v>
      </c>
      <c r="CT5" t="s">
        <v>5191</v>
      </c>
      <c r="CU5" t="s">
        <v>3978</v>
      </c>
      <c r="CV5" t="s">
        <v>2817</v>
      </c>
      <c r="CW5" t="s">
        <v>8809</v>
      </c>
      <c r="CX5" t="s">
        <v>1437</v>
      </c>
      <c r="CY5" t="s">
        <v>4444</v>
      </c>
      <c r="CZ5" t="s">
        <v>9069</v>
      </c>
      <c r="DA5" t="s">
        <v>3221</v>
      </c>
      <c r="DB5" t="s">
        <v>3068</v>
      </c>
      <c r="DC5" t="s">
        <v>3482</v>
      </c>
      <c r="DD5" t="s">
        <v>1146</v>
      </c>
      <c r="DE5" t="s">
        <v>7879</v>
      </c>
      <c r="DF5" t="s">
        <v>7861</v>
      </c>
      <c r="DG5" t="s">
        <v>8310</v>
      </c>
      <c r="DH5" t="s">
        <v>8077</v>
      </c>
      <c r="DI5" t="s">
        <v>8958</v>
      </c>
      <c r="DJ5" t="s">
        <v>7829</v>
      </c>
      <c r="DK5" t="s">
        <v>4925</v>
      </c>
      <c r="DL5" t="s">
        <v>7852</v>
      </c>
      <c r="DM5" t="s">
        <v>8885</v>
      </c>
      <c r="DN5" t="s">
        <v>11041</v>
      </c>
      <c r="DO5" t="s">
        <v>3975</v>
      </c>
      <c r="DP5" t="s">
        <v>8343</v>
      </c>
      <c r="DQ5" t="s">
        <v>6716</v>
      </c>
      <c r="DR5" t="s">
        <v>1980</v>
      </c>
      <c r="DS5" t="s">
        <v>7493</v>
      </c>
      <c r="DT5" t="s">
        <v>2116</v>
      </c>
      <c r="DU5" t="s">
        <v>183</v>
      </c>
      <c r="DV5" t="s">
        <v>6914</v>
      </c>
      <c r="DW5" t="s">
        <v>7718</v>
      </c>
      <c r="DX5" t="s">
        <v>1830</v>
      </c>
      <c r="DY5" t="s">
        <v>7688</v>
      </c>
      <c r="DZ5" t="s">
        <v>1812</v>
      </c>
      <c r="EA5" t="s">
        <v>7648</v>
      </c>
      <c r="EB5" t="s">
        <v>8035</v>
      </c>
      <c r="EC5" t="s">
        <v>939</v>
      </c>
      <c r="ED5" t="s">
        <v>7617</v>
      </c>
      <c r="EE5" t="s">
        <v>11042</v>
      </c>
      <c r="EF5" t="s">
        <v>11043</v>
      </c>
      <c r="EG5" t="s">
        <v>1416</v>
      </c>
      <c r="EH5" t="s">
        <v>7466</v>
      </c>
      <c r="EI5" t="s">
        <v>9961</v>
      </c>
      <c r="EJ5" t="s">
        <v>9831</v>
      </c>
      <c r="EK5" t="s">
        <v>717</v>
      </c>
      <c r="EL5" t="s">
        <v>8192</v>
      </c>
      <c r="EM5" t="s">
        <v>6752</v>
      </c>
      <c r="EN5" t="s">
        <v>6034</v>
      </c>
      <c r="EO5" t="s">
        <v>9465</v>
      </c>
      <c r="EP5" t="s">
        <v>6330</v>
      </c>
      <c r="EQ5" t="s">
        <v>10186</v>
      </c>
      <c r="ER5" t="s">
        <v>11044</v>
      </c>
      <c r="ES5" t="s">
        <v>9309</v>
      </c>
      <c r="ET5" t="s">
        <v>11045</v>
      </c>
      <c r="EU5" t="s">
        <v>5050</v>
      </c>
      <c r="EV5" t="s">
        <v>5134</v>
      </c>
      <c r="EW5" t="s">
        <v>2328</v>
      </c>
      <c r="EX5" t="s">
        <v>11046</v>
      </c>
      <c r="EY5" t="s">
        <v>3427</v>
      </c>
      <c r="EZ5" t="s">
        <v>3432</v>
      </c>
      <c r="FA5" t="s">
        <v>3441</v>
      </c>
      <c r="FB5" t="s">
        <v>3999</v>
      </c>
      <c r="FC5" t="s">
        <v>4002</v>
      </c>
      <c r="FD5" t="s">
        <v>11047</v>
      </c>
      <c r="FE5" t="s">
        <v>4223</v>
      </c>
      <c r="FF5" t="s">
        <v>3364</v>
      </c>
      <c r="FG5" t="s">
        <v>11048</v>
      </c>
      <c r="FH5" t="s">
        <v>4105</v>
      </c>
      <c r="FI5" t="s">
        <v>1398</v>
      </c>
      <c r="FJ5" t="s">
        <v>2149</v>
      </c>
      <c r="FK5" t="s">
        <v>2155</v>
      </c>
      <c r="FL5" t="s">
        <v>11049</v>
      </c>
      <c r="FM5" t="s">
        <v>11050</v>
      </c>
      <c r="FN5" t="s">
        <v>11051</v>
      </c>
      <c r="FO5" t="s">
        <v>3515</v>
      </c>
      <c r="FP5" t="s">
        <v>10490</v>
      </c>
      <c r="FQ5" t="s">
        <v>1572</v>
      </c>
      <c r="FR5" t="s">
        <v>378</v>
      </c>
      <c r="FS5" t="s">
        <v>2238</v>
      </c>
      <c r="FT5" t="s">
        <v>11052</v>
      </c>
      <c r="FU5" t="s">
        <v>7993</v>
      </c>
      <c r="FV5" t="s">
        <v>11053</v>
      </c>
      <c r="FW5" t="s">
        <v>8738</v>
      </c>
      <c r="FX5" t="s">
        <v>10783</v>
      </c>
      <c r="FY5" t="s">
        <v>2661</v>
      </c>
      <c r="FZ5" t="s">
        <v>10644</v>
      </c>
      <c r="GA5" t="s">
        <v>8574</v>
      </c>
      <c r="GB5" t="s">
        <v>3227</v>
      </c>
      <c r="GC5" t="s">
        <v>1767</v>
      </c>
      <c r="GD5" t="s">
        <v>8600</v>
      </c>
      <c r="GE5" t="s">
        <v>11054</v>
      </c>
      <c r="GF5" t="s">
        <v>11055</v>
      </c>
      <c r="GG5" t="s">
        <v>11056</v>
      </c>
      <c r="GH5" t="s">
        <v>4872</v>
      </c>
      <c r="GI5" t="s">
        <v>8667</v>
      </c>
      <c r="GJ5" t="s">
        <v>8792</v>
      </c>
      <c r="GK5" t="s">
        <v>5176</v>
      </c>
      <c r="GL5" t="s">
        <v>3245</v>
      </c>
      <c r="GM5" t="s">
        <v>5435</v>
      </c>
      <c r="GN5" t="s">
        <v>3021</v>
      </c>
      <c r="GO5" t="s">
        <v>6172</v>
      </c>
      <c r="GP5" t="s">
        <v>6166</v>
      </c>
      <c r="GQ5" t="s">
        <v>6151</v>
      </c>
      <c r="GR5" t="s">
        <v>6223</v>
      </c>
      <c r="GS5" t="s">
        <v>7217</v>
      </c>
      <c r="GT5" t="s">
        <v>11057</v>
      </c>
      <c r="GU5" t="s">
        <v>7138</v>
      </c>
      <c r="GV5" t="s">
        <v>1125</v>
      </c>
      <c r="GW5" t="s">
        <v>396</v>
      </c>
      <c r="GX5" t="s">
        <v>6692</v>
      </c>
      <c r="GY5" t="s">
        <v>7367</v>
      </c>
      <c r="GZ5" t="s">
        <v>11058</v>
      </c>
      <c r="HA5" t="s">
        <v>7417</v>
      </c>
      <c r="HB5" t="s">
        <v>8432</v>
      </c>
      <c r="HC5" t="s">
        <v>7987</v>
      </c>
      <c r="HD5" t="s">
        <v>2685</v>
      </c>
      <c r="HE5" t="s">
        <v>1080</v>
      </c>
      <c r="HF5" t="s">
        <v>1827</v>
      </c>
      <c r="HG5" t="s">
        <v>4504</v>
      </c>
      <c r="HH5" t="s">
        <v>4818</v>
      </c>
      <c r="HI5" t="s">
        <v>5817</v>
      </c>
      <c r="HJ5" t="s">
        <v>11059</v>
      </c>
      <c r="HK5" t="s">
        <v>999</v>
      </c>
      <c r="HL5" t="s">
        <v>5535</v>
      </c>
      <c r="HM5" t="s">
        <v>11060</v>
      </c>
      <c r="HN5" t="s">
        <v>5767</v>
      </c>
      <c r="HO5" t="s">
        <v>5663</v>
      </c>
      <c r="HP5" t="s">
        <v>2670</v>
      </c>
      <c r="HQ5" t="s">
        <v>11061</v>
      </c>
      <c r="HR5" t="s">
        <v>1635</v>
      </c>
      <c r="HS5" t="s">
        <v>5595</v>
      </c>
      <c r="HT5" t="s">
        <v>8020</v>
      </c>
      <c r="HU5" t="s">
        <v>11062</v>
      </c>
      <c r="HV5" t="s">
        <v>11063</v>
      </c>
      <c r="HW5" t="s">
        <v>3494</v>
      </c>
      <c r="HX5" t="s">
        <v>1419</v>
      </c>
      <c r="HY5" t="s">
        <v>1944</v>
      </c>
      <c r="HZ5" t="s">
        <v>11064</v>
      </c>
      <c r="IA5" t="s">
        <v>3200</v>
      </c>
      <c r="IB5" t="s">
        <v>3083</v>
      </c>
      <c r="IC5" t="s">
        <v>3720</v>
      </c>
      <c r="ID5" t="s">
        <v>2397</v>
      </c>
      <c r="IE5" t="s">
        <v>1014</v>
      </c>
      <c r="IF5" t="s">
        <v>3400</v>
      </c>
      <c r="IG5" t="s">
        <v>3795</v>
      </c>
      <c r="IH5" t="s">
        <v>11065</v>
      </c>
      <c r="II5" t="s">
        <v>11066</v>
      </c>
      <c r="IJ5" t="s">
        <v>3833</v>
      </c>
      <c r="IK5" t="s">
        <v>1809</v>
      </c>
      <c r="IL5" t="s">
        <v>1902</v>
      </c>
      <c r="IM5" t="s">
        <v>11067</v>
      </c>
      <c r="IN5" t="s">
        <v>1737</v>
      </c>
      <c r="IO5" t="s">
        <v>10217</v>
      </c>
      <c r="IP5" t="s">
        <v>11068</v>
      </c>
      <c r="IQ5" t="s">
        <v>9041</v>
      </c>
      <c r="IR5" t="s">
        <v>11069</v>
      </c>
      <c r="IS5" t="s">
        <v>11070</v>
      </c>
      <c r="IT5" t="s">
        <v>772</v>
      </c>
      <c r="IU5" t="s">
        <v>9081</v>
      </c>
      <c r="IV5" t="s">
        <v>1857</v>
      </c>
      <c r="IW5" t="s">
        <v>9429</v>
      </c>
      <c r="IX5" t="s">
        <v>11071</v>
      </c>
      <c r="IY5" t="s">
        <v>1824</v>
      </c>
      <c r="IZ5" t="s">
        <v>978</v>
      </c>
      <c r="JA5" t="s">
        <v>1491</v>
      </c>
      <c r="JB5" t="s">
        <v>8713</v>
      </c>
      <c r="JC5" t="s">
        <v>6827</v>
      </c>
      <c r="JD5" t="s">
        <v>8501</v>
      </c>
      <c r="JE5" t="s">
        <v>8818</v>
      </c>
      <c r="JF5" t="s">
        <v>1050</v>
      </c>
      <c r="JG5" t="s">
        <v>11072</v>
      </c>
      <c r="JH5" t="s">
        <v>11073</v>
      </c>
      <c r="JI5" t="s">
        <v>6297</v>
      </c>
      <c r="JJ5" t="s">
        <v>7840</v>
      </c>
      <c r="JK5" t="s">
        <v>10641</v>
      </c>
      <c r="JL5" t="s">
        <v>8335</v>
      </c>
      <c r="JM5" t="s">
        <v>1995</v>
      </c>
      <c r="JN5" t="s">
        <v>8474</v>
      </c>
      <c r="JO5" t="s">
        <v>8896</v>
      </c>
      <c r="JP5" t="s">
        <v>4414</v>
      </c>
      <c r="JQ5" t="s">
        <v>11074</v>
      </c>
      <c r="JR5" t="s">
        <v>7826</v>
      </c>
      <c r="JS5" t="s">
        <v>11075</v>
      </c>
      <c r="JT5" t="s">
        <v>7800</v>
      </c>
      <c r="JU5" t="s">
        <v>7790</v>
      </c>
      <c r="JV5" t="s">
        <v>11076</v>
      </c>
      <c r="JW5" t="s">
        <v>7769</v>
      </c>
      <c r="JX5" t="s">
        <v>11077</v>
      </c>
      <c r="JY5" t="s">
        <v>2727</v>
      </c>
      <c r="JZ5" t="s">
        <v>7736</v>
      </c>
      <c r="KA5" t="s">
        <v>7715</v>
      </c>
      <c r="KB5" t="s">
        <v>5486</v>
      </c>
      <c r="KC5" t="s">
        <v>6737</v>
      </c>
      <c r="KD5" t="s">
        <v>7574</v>
      </c>
      <c r="KE5" t="s">
        <v>10493</v>
      </c>
      <c r="KF5" t="s">
        <v>9643</v>
      </c>
      <c r="KG5" t="s">
        <v>11078</v>
      </c>
      <c r="KH5" t="s">
        <v>1449</v>
      </c>
      <c r="KI5" t="s">
        <v>3530</v>
      </c>
      <c r="KJ5" t="s">
        <v>10332</v>
      </c>
      <c r="KK5" t="s">
        <v>11079</v>
      </c>
      <c r="KL5" t="s">
        <v>6899</v>
      </c>
      <c r="KM5" t="s">
        <v>11080</v>
      </c>
      <c r="KN5" t="s">
        <v>8210</v>
      </c>
      <c r="KO5" t="s">
        <v>9741</v>
      </c>
      <c r="KP5" t="s">
        <v>11081</v>
      </c>
      <c r="KQ5" t="s">
        <v>1101</v>
      </c>
      <c r="KR5" t="s">
        <v>4994</v>
      </c>
      <c r="KS5" t="s">
        <v>3257</v>
      </c>
      <c r="KT5" t="s">
        <v>11082</v>
      </c>
      <c r="KU5" t="s">
        <v>8136</v>
      </c>
      <c r="KV5" t="s">
        <v>6992</v>
      </c>
      <c r="KW5" t="s">
        <v>9854</v>
      </c>
      <c r="KX5" t="s">
        <v>11083</v>
      </c>
      <c r="KY5" t="s">
        <v>11036</v>
      </c>
      <c r="KZ5" t="s">
        <v>10593</v>
      </c>
      <c r="LA5" t="s">
        <v>11084</v>
      </c>
      <c r="LB5" t="s">
        <v>8290</v>
      </c>
      <c r="LC5" t="s">
        <v>543</v>
      </c>
      <c r="LD5" t="s">
        <v>8237</v>
      </c>
      <c r="LE5" t="s">
        <v>11085</v>
      </c>
      <c r="LF5" t="s">
        <v>11086</v>
      </c>
      <c r="LG5" t="s">
        <v>3275</v>
      </c>
      <c r="LH5" t="s">
        <v>11087</v>
      </c>
    </row>
    <row r="6" spans="1:426" x14ac:dyDescent="0.35">
      <c r="A6" s="2" t="s">
        <v>11088</v>
      </c>
      <c r="B6" t="s">
        <v>915</v>
      </c>
      <c r="C6" t="s">
        <v>2349</v>
      </c>
      <c r="D6" t="s">
        <v>5155</v>
      </c>
      <c r="E6" t="s">
        <v>3533</v>
      </c>
      <c r="F6" t="s">
        <v>820</v>
      </c>
      <c r="G6" t="s">
        <v>4055</v>
      </c>
      <c r="H6" t="s">
        <v>817</v>
      </c>
      <c r="I6" t="s">
        <v>4358</v>
      </c>
      <c r="J6" t="s">
        <v>4394</v>
      </c>
      <c r="K6" t="s">
        <v>2158</v>
      </c>
      <c r="L6" t="s">
        <v>2161</v>
      </c>
      <c r="M6" t="s">
        <v>2053</v>
      </c>
      <c r="N6" t="s">
        <v>2194</v>
      </c>
      <c r="O6" t="s">
        <v>1227</v>
      </c>
      <c r="P6" t="s">
        <v>10445</v>
      </c>
      <c r="Q6" t="s">
        <v>9485</v>
      </c>
      <c r="R6" t="s">
        <v>10323</v>
      </c>
      <c r="S6" t="s">
        <v>10775</v>
      </c>
      <c r="T6" t="s">
        <v>10125</v>
      </c>
      <c r="U6" t="s">
        <v>10026</v>
      </c>
      <c r="V6" t="s">
        <v>850</v>
      </c>
      <c r="W6" t="s">
        <v>832</v>
      </c>
      <c r="X6" t="s">
        <v>369</v>
      </c>
      <c r="Y6" t="s">
        <v>4887</v>
      </c>
      <c r="Z6" t="s">
        <v>3506</v>
      </c>
      <c r="AA6" t="s">
        <v>8834</v>
      </c>
      <c r="AB6" t="s">
        <v>9020</v>
      </c>
      <c r="AC6" t="s">
        <v>9373</v>
      </c>
      <c r="AD6" t="s">
        <v>9406</v>
      </c>
      <c r="AE6" t="s">
        <v>9267</v>
      </c>
      <c r="AF6" t="s">
        <v>8681</v>
      </c>
      <c r="AG6" t="s">
        <v>8124</v>
      </c>
      <c r="AH6" t="s">
        <v>8361</v>
      </c>
      <c r="AI6" t="s">
        <v>6923</v>
      </c>
      <c r="AJ6" t="s">
        <v>5272</v>
      </c>
      <c r="AK6" t="s">
        <v>5299</v>
      </c>
      <c r="AL6" t="s">
        <v>808</v>
      </c>
      <c r="AM6" t="s">
        <v>5206</v>
      </c>
      <c r="AN6" t="s">
        <v>5401</v>
      </c>
      <c r="AO6" t="s">
        <v>2949</v>
      </c>
      <c r="AP6" t="s">
        <v>6187</v>
      </c>
      <c r="AQ6" t="s">
        <v>1104</v>
      </c>
      <c r="AR6" t="s">
        <v>336</v>
      </c>
      <c r="AS6" t="s">
        <v>1548</v>
      </c>
      <c r="AT6" t="s">
        <v>7147</v>
      </c>
      <c r="AU6" t="s">
        <v>6279</v>
      </c>
      <c r="AV6" t="s">
        <v>1710</v>
      </c>
      <c r="AW6" t="s">
        <v>7037</v>
      </c>
      <c r="AX6" t="s">
        <v>7301</v>
      </c>
      <c r="AY6" t="s">
        <v>7307</v>
      </c>
      <c r="AZ6" t="s">
        <v>7313</v>
      </c>
      <c r="BA6" t="s">
        <v>7322</v>
      </c>
      <c r="BB6" t="s">
        <v>805</v>
      </c>
      <c r="BC6" t="s">
        <v>7341</v>
      </c>
      <c r="BD6" t="s">
        <v>2289</v>
      </c>
      <c r="BE6" t="s">
        <v>10681</v>
      </c>
      <c r="BF6" t="s">
        <v>2877</v>
      </c>
      <c r="BG6" t="s">
        <v>4507</v>
      </c>
      <c r="BH6" t="s">
        <v>1326</v>
      </c>
      <c r="BI6" t="s">
        <v>4635</v>
      </c>
      <c r="BJ6" t="s">
        <v>4641</v>
      </c>
      <c r="BK6" t="s">
        <v>4527</v>
      </c>
      <c r="BL6" t="s">
        <v>4650</v>
      </c>
      <c r="BM6" t="s">
        <v>10728</v>
      </c>
      <c r="BN6" t="s">
        <v>4676</v>
      </c>
      <c r="BO6" t="s">
        <v>3185</v>
      </c>
      <c r="BP6" t="s">
        <v>4544</v>
      </c>
      <c r="BQ6" t="s">
        <v>4798</v>
      </c>
      <c r="BR6" t="s">
        <v>4801</v>
      </c>
      <c r="BS6" t="s">
        <v>5728</v>
      </c>
      <c r="BT6" t="s">
        <v>6503</v>
      </c>
      <c r="BU6" t="s">
        <v>1551</v>
      </c>
      <c r="BV6" t="s">
        <v>6463</v>
      </c>
      <c r="BW6" t="s">
        <v>6104</v>
      </c>
      <c r="BX6" t="s">
        <v>11089</v>
      </c>
      <c r="BY6" t="s">
        <v>6396</v>
      </c>
      <c r="BZ6" t="s">
        <v>5033</v>
      </c>
      <c r="CA6" t="s">
        <v>6515</v>
      </c>
      <c r="CB6" t="s">
        <v>3233</v>
      </c>
      <c r="CC6" t="s">
        <v>3459</v>
      </c>
      <c r="CD6" t="s">
        <v>1563</v>
      </c>
      <c r="CE6" t="s">
        <v>3598</v>
      </c>
      <c r="CF6" t="s">
        <v>3684</v>
      </c>
      <c r="CG6" t="s">
        <v>345</v>
      </c>
      <c r="CH6" t="s">
        <v>3813</v>
      </c>
      <c r="CI6" t="s">
        <v>3847</v>
      </c>
      <c r="CJ6" t="s">
        <v>3167</v>
      </c>
      <c r="CK6" t="s">
        <v>2442</v>
      </c>
      <c r="CL6" t="s">
        <v>6288</v>
      </c>
      <c r="CM6" t="s">
        <v>9997</v>
      </c>
      <c r="CN6" t="s">
        <v>7897</v>
      </c>
      <c r="CO6" t="s">
        <v>10281</v>
      </c>
      <c r="CP6" t="s">
        <v>9967</v>
      </c>
      <c r="CQ6" t="s">
        <v>10238</v>
      </c>
      <c r="CR6" t="s">
        <v>372</v>
      </c>
      <c r="CS6" t="s">
        <v>3290</v>
      </c>
      <c r="CT6" t="s">
        <v>6788</v>
      </c>
      <c r="CU6" t="s">
        <v>9222</v>
      </c>
      <c r="CV6" t="s">
        <v>9029</v>
      </c>
      <c r="CW6" t="s">
        <v>1605</v>
      </c>
      <c r="CX6" t="s">
        <v>10532</v>
      </c>
      <c r="CY6" t="s">
        <v>9205</v>
      </c>
      <c r="CZ6" t="s">
        <v>9394</v>
      </c>
      <c r="DA6" t="s">
        <v>3352</v>
      </c>
      <c r="DB6" t="s">
        <v>2313</v>
      </c>
      <c r="DC6" t="s">
        <v>844</v>
      </c>
      <c r="DD6" t="s">
        <v>1815</v>
      </c>
      <c r="DE6" t="s">
        <v>8858</v>
      </c>
      <c r="DF6" t="s">
        <v>8735</v>
      </c>
      <c r="DG6" t="s">
        <v>8702</v>
      </c>
      <c r="DH6" t="s">
        <v>838</v>
      </c>
      <c r="DI6" t="s">
        <v>8943</v>
      </c>
      <c r="DJ6" t="s">
        <v>8446</v>
      </c>
      <c r="DK6" t="s">
        <v>5858</v>
      </c>
      <c r="DL6" t="s">
        <v>5929</v>
      </c>
      <c r="DM6" t="s">
        <v>7766</v>
      </c>
      <c r="DN6" t="s">
        <v>1938</v>
      </c>
      <c r="DO6" t="s">
        <v>7727</v>
      </c>
      <c r="DP6" t="s">
        <v>7674</v>
      </c>
      <c r="DQ6" t="s">
        <v>5480</v>
      </c>
      <c r="DR6" t="s">
        <v>7645</v>
      </c>
      <c r="DS6" t="s">
        <v>6072</v>
      </c>
      <c r="DT6" t="s">
        <v>7563</v>
      </c>
      <c r="DU6" t="s">
        <v>7571</v>
      </c>
      <c r="DV6" t="s">
        <v>9640</v>
      </c>
      <c r="DW6" t="s">
        <v>9651</v>
      </c>
      <c r="DX6" t="s">
        <v>1959</v>
      </c>
      <c r="DY6" t="s">
        <v>9671</v>
      </c>
      <c r="DZ6" t="s">
        <v>10390</v>
      </c>
      <c r="EA6" t="s">
        <v>10071</v>
      </c>
      <c r="EB6" t="s">
        <v>10780</v>
      </c>
      <c r="EC6" t="s">
        <v>9781</v>
      </c>
      <c r="ED6" t="s">
        <v>9817</v>
      </c>
      <c r="EE6" t="s">
        <v>10581</v>
      </c>
      <c r="EF6" t="s">
        <v>10674</v>
      </c>
      <c r="EG6" t="s">
        <v>3966</v>
      </c>
      <c r="EH6" t="s">
        <v>8240</v>
      </c>
      <c r="EI6" t="s">
        <v>8246</v>
      </c>
      <c r="EJ6" t="s">
        <v>10059</v>
      </c>
      <c r="EK6" t="s">
        <v>10232</v>
      </c>
      <c r="EL6" t="s">
        <v>9899</v>
      </c>
      <c r="EM6" t="s">
        <v>9905</v>
      </c>
      <c r="EN6" t="s">
        <v>10544</v>
      </c>
      <c r="EO6" t="s">
        <v>6001</v>
      </c>
      <c r="EP6" t="s">
        <v>9315</v>
      </c>
      <c r="EQ6" t="s">
        <v>9324</v>
      </c>
      <c r="ER6" t="s">
        <v>9327</v>
      </c>
      <c r="ES6" t="s">
        <v>11090</v>
      </c>
      <c r="ET6" t="s">
        <v>366</v>
      </c>
      <c r="EU6" t="s">
        <v>4364</v>
      </c>
      <c r="EV6" t="s">
        <v>2068</v>
      </c>
      <c r="EW6" t="s">
        <v>2183</v>
      </c>
      <c r="EX6" t="s">
        <v>2835</v>
      </c>
      <c r="EY6" t="s">
        <v>945</v>
      </c>
      <c r="EZ6" t="s">
        <v>10077</v>
      </c>
      <c r="FA6" t="s">
        <v>8982</v>
      </c>
      <c r="FB6" t="s">
        <v>9249</v>
      </c>
      <c r="FC6" t="s">
        <v>8627</v>
      </c>
      <c r="FD6" t="s">
        <v>5368</v>
      </c>
      <c r="FE6" t="s">
        <v>5404</v>
      </c>
      <c r="FF6" t="s">
        <v>2223</v>
      </c>
      <c r="FG6" t="s">
        <v>7135</v>
      </c>
      <c r="FH6" t="s">
        <v>6683</v>
      </c>
      <c r="FI6" t="s">
        <v>11091</v>
      </c>
      <c r="FJ6" t="s">
        <v>6339</v>
      </c>
      <c r="FK6" t="s">
        <v>7402</v>
      </c>
      <c r="FL6" t="s">
        <v>7428</v>
      </c>
      <c r="FM6" t="s">
        <v>1422</v>
      </c>
      <c r="FN6" t="s">
        <v>4603</v>
      </c>
      <c r="FO6" t="s">
        <v>4644</v>
      </c>
      <c r="FP6" t="s">
        <v>4667</v>
      </c>
      <c r="FQ6" t="s">
        <v>4670</v>
      </c>
      <c r="FR6" t="s">
        <v>11092</v>
      </c>
      <c r="FS6" t="s">
        <v>5716</v>
      </c>
      <c r="FT6" t="s">
        <v>5606</v>
      </c>
      <c r="FU6" t="s">
        <v>3621</v>
      </c>
      <c r="FV6" t="s">
        <v>3468</v>
      </c>
      <c r="FW6" t="s">
        <v>3780</v>
      </c>
      <c r="FX6" t="s">
        <v>11093</v>
      </c>
      <c r="FY6" t="s">
        <v>3358</v>
      </c>
      <c r="FZ6" t="s">
        <v>9587</v>
      </c>
      <c r="GA6" t="s">
        <v>9595</v>
      </c>
      <c r="GB6" t="s">
        <v>10068</v>
      </c>
      <c r="GC6" t="s">
        <v>9099</v>
      </c>
      <c r="GD6" t="s">
        <v>9130</v>
      </c>
      <c r="GE6" t="s">
        <v>7966</v>
      </c>
      <c r="GF6" t="s">
        <v>8815</v>
      </c>
      <c r="GG6" t="s">
        <v>8755</v>
      </c>
      <c r="GH6" t="s">
        <v>8142</v>
      </c>
      <c r="GI6" t="s">
        <v>8355</v>
      </c>
      <c r="GJ6" t="s">
        <v>7809</v>
      </c>
      <c r="GK6" t="s">
        <v>5458</v>
      </c>
      <c r="GL6" t="s">
        <v>5983</v>
      </c>
      <c r="GM6" t="s">
        <v>7657</v>
      </c>
      <c r="GN6" t="s">
        <v>7651</v>
      </c>
      <c r="GO6" t="s">
        <v>7540</v>
      </c>
      <c r="GP6" t="s">
        <v>7585</v>
      </c>
      <c r="GQ6" t="s">
        <v>9708</v>
      </c>
      <c r="GR6" t="s">
        <v>9726</v>
      </c>
      <c r="GS6" t="s">
        <v>9729</v>
      </c>
      <c r="GT6" t="s">
        <v>10139</v>
      </c>
      <c r="GU6" t="s">
        <v>8198</v>
      </c>
      <c r="GV6" t="s">
        <v>9744</v>
      </c>
      <c r="GW6" t="s">
        <v>10204</v>
      </c>
      <c r="GX6" t="s">
        <v>1974</v>
      </c>
      <c r="GY6" t="s">
        <v>9770</v>
      </c>
      <c r="GZ6" t="s">
        <v>10556</v>
      </c>
      <c r="HA6" t="s">
        <v>31</v>
      </c>
      <c r="HB6" t="s">
        <v>2631</v>
      </c>
      <c r="HC6" t="s">
        <v>10626</v>
      </c>
      <c r="HD6" t="s">
        <v>9146</v>
      </c>
    </row>
    <row r="7" spans="1:426" x14ac:dyDescent="0.35">
      <c r="A7" s="2" t="s">
        <v>11094</v>
      </c>
      <c r="B7" t="s">
        <v>2529</v>
      </c>
      <c r="C7" t="s">
        <v>5119</v>
      </c>
      <c r="D7" t="s">
        <v>708</v>
      </c>
      <c r="E7" t="s">
        <v>4150</v>
      </c>
      <c r="F7" t="s">
        <v>615</v>
      </c>
      <c r="G7" t="s">
        <v>4046</v>
      </c>
      <c r="H7" t="s">
        <v>4058</v>
      </c>
      <c r="I7" t="s">
        <v>3355</v>
      </c>
      <c r="J7" t="s">
        <v>3936</v>
      </c>
      <c r="K7" t="s">
        <v>2164</v>
      </c>
      <c r="L7" t="s">
        <v>261</v>
      </c>
      <c r="M7" t="s">
        <v>141</v>
      </c>
      <c r="N7" t="s">
        <v>684</v>
      </c>
      <c r="O7" t="s">
        <v>1257</v>
      </c>
      <c r="P7" t="s">
        <v>1659</v>
      </c>
      <c r="Q7" t="s">
        <v>10107</v>
      </c>
      <c r="R7" t="s">
        <v>3033</v>
      </c>
      <c r="S7" t="s">
        <v>10650</v>
      </c>
      <c r="T7" t="s">
        <v>6749</v>
      </c>
      <c r="U7" t="s">
        <v>9544</v>
      </c>
      <c r="V7" t="s">
        <v>6674</v>
      </c>
      <c r="W7" t="s">
        <v>597</v>
      </c>
      <c r="X7" t="s">
        <v>1185</v>
      </c>
      <c r="Y7" t="s">
        <v>1086</v>
      </c>
      <c r="Z7" t="s">
        <v>6797</v>
      </c>
      <c r="AA7" t="s">
        <v>279</v>
      </c>
      <c r="AB7" t="s">
        <v>2595</v>
      </c>
      <c r="AC7" t="s">
        <v>4910</v>
      </c>
      <c r="AD7" t="s">
        <v>8984</v>
      </c>
      <c r="AE7" t="s">
        <v>600</v>
      </c>
      <c r="AF7" t="s">
        <v>1458</v>
      </c>
      <c r="AG7" t="s">
        <v>2994</v>
      </c>
      <c r="AH7" t="s">
        <v>3957</v>
      </c>
      <c r="AI7" t="s">
        <v>5257</v>
      </c>
      <c r="AJ7" t="s">
        <v>2592</v>
      </c>
      <c r="AK7" t="s">
        <v>5224</v>
      </c>
      <c r="AL7" t="s">
        <v>909</v>
      </c>
      <c r="AM7" t="s">
        <v>117</v>
      </c>
      <c r="AN7" t="s">
        <v>8014</v>
      </c>
      <c r="AO7" t="s">
        <v>5365</v>
      </c>
      <c r="AP7" t="s">
        <v>162</v>
      </c>
      <c r="AQ7" t="s">
        <v>153</v>
      </c>
      <c r="AR7" t="s">
        <v>333</v>
      </c>
      <c r="AS7" t="s">
        <v>723</v>
      </c>
      <c r="AT7" t="s">
        <v>1224</v>
      </c>
      <c r="AU7" t="s">
        <v>6154</v>
      </c>
      <c r="AV7" t="s">
        <v>4471</v>
      </c>
      <c r="AW7" t="s">
        <v>6249</v>
      </c>
      <c r="AX7" t="s">
        <v>552</v>
      </c>
      <c r="AY7" t="s">
        <v>165</v>
      </c>
      <c r="AZ7" t="s">
        <v>6300</v>
      </c>
      <c r="BA7" t="s">
        <v>7141</v>
      </c>
      <c r="BB7" t="s">
        <v>2409</v>
      </c>
      <c r="BC7" t="s">
        <v>7081</v>
      </c>
      <c r="BD7" t="s">
        <v>6291</v>
      </c>
      <c r="BE7" t="s">
        <v>859</v>
      </c>
      <c r="BF7" t="s">
        <v>1365</v>
      </c>
      <c r="BG7" t="s">
        <v>621</v>
      </c>
      <c r="BH7" t="s">
        <v>7319</v>
      </c>
      <c r="BI7" t="s">
        <v>6782</v>
      </c>
      <c r="BJ7" t="s">
        <v>2925</v>
      </c>
      <c r="BK7" t="s">
        <v>3868</v>
      </c>
      <c r="BL7" t="s">
        <v>6096</v>
      </c>
      <c r="BM7" t="s">
        <v>177</v>
      </c>
      <c r="BN7" t="s">
        <v>4516</v>
      </c>
      <c r="BO7" t="s">
        <v>252</v>
      </c>
      <c r="BP7" t="s">
        <v>4519</v>
      </c>
      <c r="BQ7" t="s">
        <v>4521</v>
      </c>
      <c r="BR7" t="s">
        <v>1344</v>
      </c>
      <c r="BS7" t="s">
        <v>579</v>
      </c>
      <c r="BT7" t="s">
        <v>4737</v>
      </c>
      <c r="BU7" t="s">
        <v>4824</v>
      </c>
      <c r="BV7" t="s">
        <v>5796</v>
      </c>
      <c r="BW7" t="s">
        <v>5491</v>
      </c>
      <c r="BX7" t="s">
        <v>5749</v>
      </c>
      <c r="BY7" t="s">
        <v>273</v>
      </c>
      <c r="BZ7" t="s">
        <v>5722</v>
      </c>
      <c r="CA7" t="s">
        <v>501</v>
      </c>
      <c r="CB7" t="s">
        <v>4937</v>
      </c>
      <c r="CC7" t="s">
        <v>309</v>
      </c>
      <c r="CD7" t="s">
        <v>537</v>
      </c>
      <c r="CE7" t="s">
        <v>669</v>
      </c>
      <c r="CF7" t="s">
        <v>5045</v>
      </c>
      <c r="CG7" t="s">
        <v>6532</v>
      </c>
      <c r="CH7" t="s">
        <v>6577</v>
      </c>
      <c r="CI7" t="s">
        <v>234</v>
      </c>
      <c r="CJ7" t="s">
        <v>6642</v>
      </c>
      <c r="CK7" t="s">
        <v>2523</v>
      </c>
      <c r="CL7" t="s">
        <v>6653</v>
      </c>
      <c r="CM7" t="s">
        <v>8080</v>
      </c>
      <c r="CN7" t="s">
        <v>3630</v>
      </c>
      <c r="CO7" t="s">
        <v>8053</v>
      </c>
      <c r="CP7" t="s">
        <v>507</v>
      </c>
      <c r="CQ7" t="s">
        <v>168</v>
      </c>
      <c r="CR7" t="s">
        <v>276</v>
      </c>
      <c r="CS7" t="s">
        <v>9613</v>
      </c>
      <c r="CT7" t="s">
        <v>1854</v>
      </c>
      <c r="CU7" t="s">
        <v>402</v>
      </c>
      <c r="CV7" t="s">
        <v>1221</v>
      </c>
      <c r="CW7" t="s">
        <v>6971</v>
      </c>
      <c r="CX7" t="s">
        <v>1272</v>
      </c>
      <c r="CY7" t="s">
        <v>702</v>
      </c>
      <c r="CZ7" t="s">
        <v>11095</v>
      </c>
      <c r="DA7" t="s">
        <v>885</v>
      </c>
      <c r="DB7" t="s">
        <v>9107</v>
      </c>
      <c r="DC7" t="s">
        <v>393</v>
      </c>
      <c r="DD7" t="s">
        <v>399</v>
      </c>
      <c r="DE7" t="s">
        <v>633</v>
      </c>
      <c r="DF7" t="s">
        <v>8486</v>
      </c>
      <c r="DG7" t="s">
        <v>8873</v>
      </c>
      <c r="DH7" t="s">
        <v>516</v>
      </c>
      <c r="DI7" t="s">
        <v>603</v>
      </c>
      <c r="DJ7" t="s">
        <v>8801</v>
      </c>
      <c r="DK7" t="s">
        <v>6785</v>
      </c>
      <c r="DL7" t="s">
        <v>81</v>
      </c>
      <c r="DM7" t="s">
        <v>2427</v>
      </c>
      <c r="DN7" t="s">
        <v>414</v>
      </c>
      <c r="DO7" t="s">
        <v>1515</v>
      </c>
      <c r="DP7" t="s">
        <v>8035</v>
      </c>
      <c r="DQ7" t="s">
        <v>7636</v>
      </c>
      <c r="DR7" t="s">
        <v>654</v>
      </c>
      <c r="DS7" t="s">
        <v>150</v>
      </c>
      <c r="DT7" t="s">
        <v>4940</v>
      </c>
      <c r="DU7" t="s">
        <v>1788</v>
      </c>
      <c r="DV7" t="s">
        <v>2580</v>
      </c>
      <c r="DW7" t="s">
        <v>78</v>
      </c>
      <c r="DX7" t="s">
        <v>10092</v>
      </c>
      <c r="DY7" t="s">
        <v>1404</v>
      </c>
      <c r="DZ7" t="s">
        <v>2361</v>
      </c>
      <c r="EA7" t="s">
        <v>1059</v>
      </c>
      <c r="EB7" t="s">
        <v>3301</v>
      </c>
      <c r="EC7" t="s">
        <v>429</v>
      </c>
      <c r="ED7" t="s">
        <v>534</v>
      </c>
      <c r="EE7" t="s">
        <v>7894</v>
      </c>
      <c r="EF7" t="s">
        <v>5861</v>
      </c>
      <c r="EG7" t="s">
        <v>546</v>
      </c>
      <c r="EH7" t="s">
        <v>6728</v>
      </c>
      <c r="EI7" t="s">
        <v>138</v>
      </c>
      <c r="EJ7" t="s">
        <v>2250</v>
      </c>
      <c r="EK7" t="s">
        <v>9927</v>
      </c>
      <c r="EL7" t="s">
        <v>549</v>
      </c>
      <c r="EM7" t="s">
        <v>2601</v>
      </c>
      <c r="EN7" t="s">
        <v>2577</v>
      </c>
      <c r="EO7" t="s">
        <v>9298</v>
      </c>
      <c r="EP7" t="s">
        <v>6779</v>
      </c>
      <c r="EQ7" t="s">
        <v>5146</v>
      </c>
      <c r="ER7" t="s">
        <v>3385</v>
      </c>
      <c r="ES7" t="s">
        <v>3999</v>
      </c>
      <c r="ET7" t="s">
        <v>1506</v>
      </c>
      <c r="EU7" t="s">
        <v>2027</v>
      </c>
      <c r="EV7" t="s">
        <v>561</v>
      </c>
      <c r="EW7" t="s">
        <v>2238</v>
      </c>
      <c r="EX7" t="s">
        <v>11096</v>
      </c>
      <c r="EY7" t="s">
        <v>11097</v>
      </c>
      <c r="EZ7" t="s">
        <v>11098</v>
      </c>
      <c r="FA7" t="s">
        <v>9273</v>
      </c>
      <c r="FB7" t="s">
        <v>8638</v>
      </c>
      <c r="FC7" t="s">
        <v>7098</v>
      </c>
      <c r="FD7" t="s">
        <v>7093</v>
      </c>
      <c r="FE7" t="s">
        <v>2232</v>
      </c>
      <c r="FF7" t="s">
        <v>1764</v>
      </c>
      <c r="FG7" t="s">
        <v>4533</v>
      </c>
      <c r="FH7" t="s">
        <v>5844</v>
      </c>
      <c r="FI7" t="s">
        <v>1635</v>
      </c>
      <c r="FJ7" t="s">
        <v>5601</v>
      </c>
      <c r="FK7" t="s">
        <v>6529</v>
      </c>
      <c r="FL7" t="s">
        <v>6633</v>
      </c>
      <c r="FM7" t="s">
        <v>11099</v>
      </c>
      <c r="FN7" t="s">
        <v>11100</v>
      </c>
      <c r="FO7" t="s">
        <v>6261</v>
      </c>
      <c r="FP7" t="s">
        <v>933</v>
      </c>
      <c r="FQ7" t="s">
        <v>678</v>
      </c>
      <c r="FR7" t="s">
        <v>11101</v>
      </c>
      <c r="FS7" t="s">
        <v>7846</v>
      </c>
      <c r="FT7" t="s">
        <v>6662</v>
      </c>
      <c r="FU7" t="s">
        <v>8896</v>
      </c>
      <c r="FV7" t="s">
        <v>2571</v>
      </c>
      <c r="FW7" t="s">
        <v>2727</v>
      </c>
      <c r="FX7" t="s">
        <v>6069</v>
      </c>
      <c r="FY7" t="s">
        <v>2745</v>
      </c>
      <c r="FZ7" t="s">
        <v>3922</v>
      </c>
      <c r="GA7" t="s">
        <v>6722</v>
      </c>
      <c r="GB7" t="s">
        <v>10169</v>
      </c>
      <c r="GC7" t="s">
        <v>10430</v>
      </c>
      <c r="GD7" t="s">
        <v>8296</v>
      </c>
      <c r="GE7" t="s">
        <v>6725</v>
      </c>
      <c r="GF7" t="s">
        <v>1182</v>
      </c>
      <c r="GG7" t="s">
        <v>648</v>
      </c>
      <c r="GH7" t="s">
        <v>9452</v>
      </c>
    </row>
    <row r="8" spans="1:426" x14ac:dyDescent="0.35">
      <c r="A8" s="2" t="s">
        <v>11102</v>
      </c>
      <c r="B8" t="s">
        <v>2550</v>
      </c>
      <c r="C8" t="s">
        <v>8017</v>
      </c>
      <c r="D8" t="s">
        <v>192</v>
      </c>
      <c r="E8" t="s">
        <v>1626</v>
      </c>
      <c r="F8" t="s">
        <v>954</v>
      </c>
      <c r="G8" t="s">
        <v>10734</v>
      </c>
      <c r="H8" t="s">
        <v>1173</v>
      </c>
      <c r="I8" t="s">
        <v>1569</v>
      </c>
      <c r="J8" t="s">
        <v>1539</v>
      </c>
      <c r="K8" t="s">
        <v>120</v>
      </c>
      <c r="L8" t="s">
        <v>4082</v>
      </c>
      <c r="M8" t="s">
        <v>4108</v>
      </c>
      <c r="N8" t="s">
        <v>4394</v>
      </c>
      <c r="O8" t="s">
        <v>10851</v>
      </c>
      <c r="P8" t="s">
        <v>1299</v>
      </c>
      <c r="Q8" t="s">
        <v>2211</v>
      </c>
      <c r="R8" t="s">
        <v>9496</v>
      </c>
      <c r="S8" t="s">
        <v>9508</v>
      </c>
      <c r="T8" t="s">
        <v>6965</v>
      </c>
      <c r="U8" t="s">
        <v>246</v>
      </c>
      <c r="V8" t="s">
        <v>6022</v>
      </c>
      <c r="W8" t="s">
        <v>8518</v>
      </c>
      <c r="X8" t="s">
        <v>9982</v>
      </c>
      <c r="Y8" t="s">
        <v>8612</v>
      </c>
      <c r="Z8" t="s">
        <v>8591</v>
      </c>
      <c r="AA8" t="s">
        <v>189</v>
      </c>
      <c r="AB8" t="s">
        <v>300</v>
      </c>
      <c r="AC8" t="s">
        <v>9379</v>
      </c>
      <c r="AD8" t="s">
        <v>3251</v>
      </c>
      <c r="AE8" t="s">
        <v>10742</v>
      </c>
      <c r="AF8" t="s">
        <v>3403</v>
      </c>
      <c r="AG8" t="s">
        <v>8038</v>
      </c>
      <c r="AH8" t="s">
        <v>8367</v>
      </c>
      <c r="AI8" t="s">
        <v>8777</v>
      </c>
      <c r="AJ8" t="s">
        <v>2997</v>
      </c>
      <c r="AK8" t="s">
        <v>5206</v>
      </c>
      <c r="AL8" t="s">
        <v>2949</v>
      </c>
      <c r="AM8" t="s">
        <v>1071</v>
      </c>
      <c r="AN8" t="s">
        <v>5443</v>
      </c>
      <c r="AO8" t="s">
        <v>2439</v>
      </c>
      <c r="AP8" t="s">
        <v>6160</v>
      </c>
      <c r="AQ8" t="s">
        <v>6226</v>
      </c>
      <c r="AR8" t="s">
        <v>987</v>
      </c>
      <c r="AS8" t="s">
        <v>573</v>
      </c>
      <c r="AT8" t="s">
        <v>8068</v>
      </c>
      <c r="AU8" t="s">
        <v>2340</v>
      </c>
      <c r="AV8" t="s">
        <v>7016</v>
      </c>
      <c r="AW8" t="s">
        <v>1038</v>
      </c>
      <c r="AX8" t="s">
        <v>8008</v>
      </c>
      <c r="AY8" t="s">
        <v>1710</v>
      </c>
      <c r="AZ8" t="s">
        <v>2883</v>
      </c>
      <c r="BA8" t="s">
        <v>7037</v>
      </c>
      <c r="BB8" t="s">
        <v>2970</v>
      </c>
      <c r="BC8" t="s">
        <v>11103</v>
      </c>
      <c r="BD8" t="s">
        <v>6016</v>
      </c>
      <c r="BE8" t="s">
        <v>1866</v>
      </c>
      <c r="BF8" t="s">
        <v>5185</v>
      </c>
      <c r="BG8" t="s">
        <v>6084</v>
      </c>
      <c r="BH8" t="s">
        <v>1662</v>
      </c>
      <c r="BI8" t="s">
        <v>3415</v>
      </c>
      <c r="BJ8" t="s">
        <v>5630</v>
      </c>
      <c r="BK8" t="s">
        <v>969</v>
      </c>
      <c r="BL8" t="s">
        <v>384</v>
      </c>
      <c r="BM8" t="s">
        <v>2946</v>
      </c>
      <c r="BN8" t="s">
        <v>7927</v>
      </c>
      <c r="BO8" t="s">
        <v>2736</v>
      </c>
      <c r="BP8" t="s">
        <v>2943</v>
      </c>
      <c r="BQ8" t="s">
        <v>6384</v>
      </c>
      <c r="BR8" t="s">
        <v>1329</v>
      </c>
      <c r="BS8" t="s">
        <v>111</v>
      </c>
      <c r="BT8" t="s">
        <v>3340</v>
      </c>
      <c r="BU8" t="s">
        <v>3577</v>
      </c>
      <c r="BV8" t="s">
        <v>3036</v>
      </c>
      <c r="BW8" t="s">
        <v>3473</v>
      </c>
      <c r="BX8" t="s">
        <v>1110</v>
      </c>
      <c r="BY8" t="s">
        <v>3254</v>
      </c>
      <c r="BZ8" t="s">
        <v>3690</v>
      </c>
      <c r="CA8" t="s">
        <v>1977</v>
      </c>
      <c r="CB8" t="s">
        <v>3850</v>
      </c>
      <c r="CC8" t="s">
        <v>10714</v>
      </c>
      <c r="CD8" t="s">
        <v>9576</v>
      </c>
      <c r="CE8" t="s">
        <v>9625</v>
      </c>
      <c r="CF8" t="s">
        <v>2817</v>
      </c>
      <c r="CG8" t="s">
        <v>9443</v>
      </c>
      <c r="CH8" t="s">
        <v>9432</v>
      </c>
      <c r="CI8" t="s">
        <v>2313</v>
      </c>
      <c r="CJ8" t="s">
        <v>8710</v>
      </c>
      <c r="CK8" t="s">
        <v>8492</v>
      </c>
      <c r="CL8" t="s">
        <v>3349</v>
      </c>
      <c r="CM8" t="s">
        <v>8849</v>
      </c>
      <c r="CN8" t="s">
        <v>8183</v>
      </c>
      <c r="CO8" t="s">
        <v>8812</v>
      </c>
      <c r="CP8" t="s">
        <v>966</v>
      </c>
      <c r="CQ8" t="s">
        <v>8310</v>
      </c>
      <c r="CR8" t="s">
        <v>8967</v>
      </c>
      <c r="CS8" t="s">
        <v>7829</v>
      </c>
      <c r="CT8" t="s">
        <v>3110</v>
      </c>
      <c r="CU8" t="s">
        <v>8949</v>
      </c>
      <c r="CV8" t="s">
        <v>4417</v>
      </c>
      <c r="CW8" t="s">
        <v>8349</v>
      </c>
      <c r="CX8" t="s">
        <v>7469</v>
      </c>
      <c r="CY8" t="s">
        <v>7718</v>
      </c>
      <c r="CZ8" t="s">
        <v>975</v>
      </c>
      <c r="DA8" t="s">
        <v>8035</v>
      </c>
      <c r="DB8" t="s">
        <v>7499</v>
      </c>
      <c r="DC8" t="s">
        <v>7596</v>
      </c>
      <c r="DD8" t="s">
        <v>3266</v>
      </c>
      <c r="DE8" t="s">
        <v>1782</v>
      </c>
      <c r="DF8" t="s">
        <v>4827</v>
      </c>
      <c r="DG8" t="s">
        <v>10653</v>
      </c>
      <c r="DH8" t="s">
        <v>9697</v>
      </c>
      <c r="DI8" t="s">
        <v>9717</v>
      </c>
      <c r="DJ8" t="s">
        <v>7945</v>
      </c>
      <c r="DK8" t="s">
        <v>3248</v>
      </c>
      <c r="DL8" t="s">
        <v>660</v>
      </c>
      <c r="DM8" t="s">
        <v>10396</v>
      </c>
      <c r="DN8" t="s">
        <v>1698</v>
      </c>
      <c r="DO8" t="s">
        <v>1545</v>
      </c>
      <c r="DP8" t="s">
        <v>10415</v>
      </c>
      <c r="DQ8" t="s">
        <v>7466</v>
      </c>
      <c r="DR8" t="s">
        <v>9961</v>
      </c>
      <c r="DS8" t="s">
        <v>51</v>
      </c>
      <c r="DT8" t="s">
        <v>9831</v>
      </c>
      <c r="DU8" t="s">
        <v>717</v>
      </c>
      <c r="DV8" t="s">
        <v>1338</v>
      </c>
      <c r="DW8" t="s">
        <v>2466</v>
      </c>
      <c r="DX8" t="s">
        <v>8243</v>
      </c>
      <c r="DY8" t="s">
        <v>8231</v>
      </c>
      <c r="DZ8" t="s">
        <v>8261</v>
      </c>
      <c r="EA8" t="s">
        <v>8130</v>
      </c>
      <c r="EB8" t="s">
        <v>3524</v>
      </c>
      <c r="EC8" t="s">
        <v>4934</v>
      </c>
      <c r="ED8" t="s">
        <v>25</v>
      </c>
      <c r="EE8" t="s">
        <v>10544</v>
      </c>
      <c r="EF8" t="s">
        <v>10463</v>
      </c>
      <c r="EG8" t="s">
        <v>951</v>
      </c>
      <c r="EH8" t="s">
        <v>9942</v>
      </c>
      <c r="EI8" t="s">
        <v>10614</v>
      </c>
      <c r="EJ8" t="s">
        <v>2430</v>
      </c>
      <c r="EK8" t="s">
        <v>9312</v>
      </c>
      <c r="EL8" t="s">
        <v>1542</v>
      </c>
      <c r="EM8" t="s">
        <v>2553</v>
      </c>
      <c r="EN8" t="s">
        <v>2538</v>
      </c>
      <c r="EO8" t="s">
        <v>5134</v>
      </c>
      <c r="EP8" t="s">
        <v>11046</v>
      </c>
      <c r="EQ8" t="s">
        <v>11104</v>
      </c>
      <c r="ER8" t="s">
        <v>3430</v>
      </c>
      <c r="ES8" t="s">
        <v>4017</v>
      </c>
      <c r="ET8" t="s">
        <v>11105</v>
      </c>
      <c r="EU8" t="s">
        <v>4264</v>
      </c>
      <c r="EV8" t="s">
        <v>1740</v>
      </c>
      <c r="EW8" t="s">
        <v>11048</v>
      </c>
      <c r="EX8" t="s">
        <v>11106</v>
      </c>
      <c r="EY8" t="s">
        <v>1398</v>
      </c>
      <c r="EZ8" t="s">
        <v>2119</v>
      </c>
      <c r="FA8" t="s">
        <v>11049</v>
      </c>
      <c r="FB8" t="s">
        <v>1821</v>
      </c>
      <c r="FC8" t="s">
        <v>2191</v>
      </c>
      <c r="FD8" t="s">
        <v>11051</v>
      </c>
      <c r="FE8" t="s">
        <v>10113</v>
      </c>
      <c r="FF8" t="s">
        <v>9505</v>
      </c>
      <c r="FG8" t="s">
        <v>561</v>
      </c>
      <c r="FH8" t="s">
        <v>417</v>
      </c>
      <c r="FI8" t="s">
        <v>378</v>
      </c>
      <c r="FJ8" t="s">
        <v>2238</v>
      </c>
      <c r="FK8" t="s">
        <v>11052</v>
      </c>
      <c r="FL8" t="s">
        <v>7993</v>
      </c>
      <c r="FM8" t="s">
        <v>11096</v>
      </c>
      <c r="FN8" t="s">
        <v>11053</v>
      </c>
      <c r="FO8" t="s">
        <v>3176</v>
      </c>
      <c r="FP8" t="s">
        <v>11107</v>
      </c>
      <c r="FQ8" t="s">
        <v>2274</v>
      </c>
      <c r="FR8" t="s">
        <v>1362</v>
      </c>
      <c r="FS8" t="s">
        <v>11097</v>
      </c>
      <c r="FT8" t="s">
        <v>6043</v>
      </c>
      <c r="FU8" t="s">
        <v>11054</v>
      </c>
      <c r="FV8" t="s">
        <v>1134</v>
      </c>
      <c r="FW8" t="s">
        <v>4991</v>
      </c>
      <c r="FX8" t="s">
        <v>11098</v>
      </c>
      <c r="FY8" t="s">
        <v>9367</v>
      </c>
      <c r="FZ8" t="s">
        <v>9376</v>
      </c>
      <c r="GA8" t="s">
        <v>6312</v>
      </c>
      <c r="GB8" t="s">
        <v>3042</v>
      </c>
      <c r="GC8" t="s">
        <v>489</v>
      </c>
      <c r="GD8" t="s">
        <v>8638</v>
      </c>
      <c r="GE8" t="s">
        <v>11056</v>
      </c>
      <c r="GF8" t="s">
        <v>4872</v>
      </c>
      <c r="GG8" t="s">
        <v>8121</v>
      </c>
      <c r="GH8" t="s">
        <v>4833</v>
      </c>
      <c r="GI8" t="s">
        <v>8772</v>
      </c>
      <c r="GJ8" t="s">
        <v>8783</v>
      </c>
      <c r="GK8" t="s">
        <v>2907</v>
      </c>
      <c r="GL8" t="s">
        <v>11108</v>
      </c>
      <c r="GM8" t="s">
        <v>3488</v>
      </c>
      <c r="GN8" t="s">
        <v>1992</v>
      </c>
      <c r="GO8" t="s">
        <v>5414</v>
      </c>
      <c r="GP8" t="s">
        <v>486</v>
      </c>
      <c r="GQ8" t="s">
        <v>1131</v>
      </c>
      <c r="GR8" t="s">
        <v>3018</v>
      </c>
      <c r="GS8" t="s">
        <v>5230</v>
      </c>
      <c r="GT8" t="s">
        <v>483</v>
      </c>
      <c r="GU8" t="s">
        <v>6172</v>
      </c>
      <c r="GV8" t="s">
        <v>11109</v>
      </c>
      <c r="GW8" t="s">
        <v>6128</v>
      </c>
      <c r="GX8" t="s">
        <v>564</v>
      </c>
      <c r="GY8" t="s">
        <v>5589</v>
      </c>
      <c r="GZ8" t="s">
        <v>912</v>
      </c>
      <c r="HA8" t="s">
        <v>11057</v>
      </c>
      <c r="HB8" t="s">
        <v>7138</v>
      </c>
      <c r="HC8" t="s">
        <v>7124</v>
      </c>
      <c r="HD8" t="s">
        <v>7121</v>
      </c>
      <c r="HE8" t="s">
        <v>5887</v>
      </c>
      <c r="HF8" t="s">
        <v>7040</v>
      </c>
      <c r="HG8" t="s">
        <v>2643</v>
      </c>
      <c r="HH8" t="s">
        <v>7283</v>
      </c>
      <c r="HI8" t="s">
        <v>2931</v>
      </c>
      <c r="HJ8" t="s">
        <v>7334</v>
      </c>
      <c r="HK8" t="s">
        <v>7346</v>
      </c>
      <c r="HL8" t="s">
        <v>7355</v>
      </c>
      <c r="HM8" t="s">
        <v>6013</v>
      </c>
      <c r="HN8" t="s">
        <v>8385</v>
      </c>
      <c r="HO8" t="s">
        <v>582</v>
      </c>
      <c r="HP8" t="s">
        <v>7414</v>
      </c>
      <c r="HQ8" t="s">
        <v>5553</v>
      </c>
      <c r="HR8" t="s">
        <v>6315</v>
      </c>
      <c r="HS8" t="s">
        <v>7425</v>
      </c>
      <c r="HT8" t="s">
        <v>8432</v>
      </c>
      <c r="HU8" t="s">
        <v>4576</v>
      </c>
      <c r="HV8" t="s">
        <v>1422</v>
      </c>
      <c r="HW8" t="s">
        <v>11110</v>
      </c>
      <c r="HX8" t="s">
        <v>4626</v>
      </c>
      <c r="HY8" t="s">
        <v>4629</v>
      </c>
      <c r="HZ8" t="s">
        <v>1080</v>
      </c>
      <c r="IA8" t="s">
        <v>4682</v>
      </c>
      <c r="IB8" t="s">
        <v>4721</v>
      </c>
      <c r="IC8" t="s">
        <v>37</v>
      </c>
      <c r="ID8" t="s">
        <v>4504</v>
      </c>
      <c r="IE8" t="s">
        <v>4818</v>
      </c>
      <c r="IF8" t="s">
        <v>5799</v>
      </c>
      <c r="IG8" t="s">
        <v>1263</v>
      </c>
      <c r="IH8" t="s">
        <v>11060</v>
      </c>
      <c r="II8" t="s">
        <v>5767</v>
      </c>
      <c r="IJ8" t="s">
        <v>5737</v>
      </c>
      <c r="IK8" t="s">
        <v>11111</v>
      </c>
      <c r="IL8" t="s">
        <v>5663</v>
      </c>
      <c r="IM8" t="s">
        <v>7969</v>
      </c>
      <c r="IN8" t="s">
        <v>5648</v>
      </c>
      <c r="IO8" t="s">
        <v>2670</v>
      </c>
      <c r="IP8" t="s">
        <v>5844</v>
      </c>
      <c r="IQ8" t="s">
        <v>11061</v>
      </c>
      <c r="IR8" t="s">
        <v>1635</v>
      </c>
      <c r="IS8" t="s">
        <v>1536</v>
      </c>
      <c r="IT8" t="s">
        <v>6390</v>
      </c>
      <c r="IU8" t="s">
        <v>1785</v>
      </c>
      <c r="IV8" t="s">
        <v>11112</v>
      </c>
      <c r="IW8" t="s">
        <v>6648</v>
      </c>
      <c r="IX8" t="s">
        <v>3761</v>
      </c>
      <c r="IY8" t="s">
        <v>11099</v>
      </c>
      <c r="IZ8" t="s">
        <v>3755</v>
      </c>
      <c r="JA8" t="s">
        <v>3554</v>
      </c>
      <c r="JB8" t="s">
        <v>3746</v>
      </c>
      <c r="JC8" t="s">
        <v>11113</v>
      </c>
      <c r="JD8" t="s">
        <v>3737</v>
      </c>
      <c r="JE8" t="s">
        <v>2397</v>
      </c>
      <c r="JF8" t="s">
        <v>8609</v>
      </c>
      <c r="JG8" t="s">
        <v>8101</v>
      </c>
      <c r="JH8" t="s">
        <v>11065</v>
      </c>
      <c r="JI8" t="s">
        <v>3798</v>
      </c>
      <c r="JJ8" t="s">
        <v>3804</v>
      </c>
      <c r="JK8" t="s">
        <v>3816</v>
      </c>
      <c r="JL8" t="s">
        <v>11066</v>
      </c>
      <c r="JM8" t="s">
        <v>8127</v>
      </c>
      <c r="JN8" t="s">
        <v>1674</v>
      </c>
      <c r="JO8" t="s">
        <v>9559</v>
      </c>
      <c r="JP8" t="s">
        <v>8861</v>
      </c>
      <c r="JQ8" t="s">
        <v>570</v>
      </c>
      <c r="JR8" t="s">
        <v>4848</v>
      </c>
      <c r="JS8" t="s">
        <v>1455</v>
      </c>
      <c r="JT8" t="s">
        <v>6761</v>
      </c>
      <c r="JU8" t="s">
        <v>744</v>
      </c>
      <c r="JV8" t="s">
        <v>6953</v>
      </c>
      <c r="JW8" t="s">
        <v>11114</v>
      </c>
      <c r="JX8" t="s">
        <v>9104</v>
      </c>
      <c r="JY8" t="s">
        <v>1779</v>
      </c>
      <c r="JZ8" t="s">
        <v>772</v>
      </c>
      <c r="KA8" t="s">
        <v>9208</v>
      </c>
      <c r="KB8" t="s">
        <v>9179</v>
      </c>
      <c r="KC8" t="s">
        <v>9295</v>
      </c>
      <c r="KD8" t="s">
        <v>9429</v>
      </c>
      <c r="KE8" t="s">
        <v>7966</v>
      </c>
      <c r="KF8" t="s">
        <v>678</v>
      </c>
      <c r="KG8" t="s">
        <v>11115</v>
      </c>
      <c r="KH8" t="s">
        <v>1491</v>
      </c>
      <c r="KI8" t="s">
        <v>11116</v>
      </c>
      <c r="KJ8" t="s">
        <v>8454</v>
      </c>
      <c r="KK8" t="s">
        <v>8512</v>
      </c>
      <c r="KL8" t="s">
        <v>6860</v>
      </c>
      <c r="KM8" t="s">
        <v>11117</v>
      </c>
      <c r="KN8" t="s">
        <v>11073</v>
      </c>
      <c r="KO8" t="s">
        <v>8890</v>
      </c>
      <c r="KP8" t="s">
        <v>10803</v>
      </c>
      <c r="KQ8" t="s">
        <v>8566</v>
      </c>
      <c r="KR8" t="s">
        <v>11118</v>
      </c>
      <c r="KS8" t="s">
        <v>8940</v>
      </c>
      <c r="KT8" t="s">
        <v>8142</v>
      </c>
      <c r="KU8" t="s">
        <v>11074</v>
      </c>
      <c r="KV8" t="s">
        <v>8906</v>
      </c>
      <c r="KW8" t="s">
        <v>7812</v>
      </c>
      <c r="KX8" t="s">
        <v>11075</v>
      </c>
      <c r="KY8" t="s">
        <v>7800</v>
      </c>
      <c r="KZ8" t="s">
        <v>5986</v>
      </c>
      <c r="LA8" t="s">
        <v>3394</v>
      </c>
      <c r="LB8" t="s">
        <v>6917</v>
      </c>
      <c r="LC8" t="s">
        <v>2727</v>
      </c>
      <c r="LD8" t="s">
        <v>7475</v>
      </c>
      <c r="LE8" t="s">
        <v>11119</v>
      </c>
      <c r="LF8" t="s">
        <v>8050</v>
      </c>
      <c r="LG8" t="s">
        <v>5483</v>
      </c>
      <c r="LH8" t="s">
        <v>2589</v>
      </c>
      <c r="LI8" t="s">
        <v>4541</v>
      </c>
      <c r="LJ8" t="s">
        <v>7605</v>
      </c>
      <c r="LK8" t="s">
        <v>6737</v>
      </c>
      <c r="LL8" t="s">
        <v>2886</v>
      </c>
      <c r="LM8" t="s">
        <v>7505</v>
      </c>
      <c r="LN8" t="s">
        <v>4955</v>
      </c>
      <c r="LO8" t="s">
        <v>11120</v>
      </c>
      <c r="LP8" t="s">
        <v>10493</v>
      </c>
      <c r="LQ8" t="s">
        <v>270</v>
      </c>
      <c r="LR8" t="s">
        <v>1476</v>
      </c>
      <c r="LS8" t="s">
        <v>11121</v>
      </c>
      <c r="LT8" t="s">
        <v>11078</v>
      </c>
      <c r="LU8" t="s">
        <v>11122</v>
      </c>
      <c r="LV8" t="s">
        <v>10183</v>
      </c>
      <c r="LW8" t="s">
        <v>1095</v>
      </c>
      <c r="LX8" t="s">
        <v>11123</v>
      </c>
      <c r="LY8" t="s">
        <v>2811</v>
      </c>
      <c r="LZ8" t="s">
        <v>8198</v>
      </c>
      <c r="MA8" t="s">
        <v>11081</v>
      </c>
      <c r="MB8" t="s">
        <v>4423</v>
      </c>
      <c r="MC8" t="s">
        <v>1530</v>
      </c>
      <c r="MD8" t="s">
        <v>11082</v>
      </c>
      <c r="ME8" t="s">
        <v>11124</v>
      </c>
      <c r="MF8" t="s">
        <v>10220</v>
      </c>
      <c r="MG8" t="s">
        <v>9784</v>
      </c>
      <c r="MH8" t="s">
        <v>630</v>
      </c>
      <c r="MI8" t="s">
        <v>10201</v>
      </c>
      <c r="MJ8" t="s">
        <v>1677</v>
      </c>
      <c r="MK8" t="s">
        <v>8136</v>
      </c>
      <c r="ML8" t="s">
        <v>6992</v>
      </c>
      <c r="MM8" t="s">
        <v>11125</v>
      </c>
      <c r="MN8" t="s">
        <v>11036</v>
      </c>
      <c r="MO8" t="s">
        <v>10346</v>
      </c>
      <c r="MP8" t="s">
        <v>10593</v>
      </c>
      <c r="MQ8" t="s">
        <v>8296</v>
      </c>
      <c r="MR8" t="s">
        <v>11084</v>
      </c>
      <c r="MS8" t="s">
        <v>8290</v>
      </c>
      <c r="MT8" t="s">
        <v>543</v>
      </c>
      <c r="MU8" t="s">
        <v>2631</v>
      </c>
      <c r="MV8" t="s">
        <v>8252</v>
      </c>
      <c r="MW8" t="s">
        <v>11085</v>
      </c>
      <c r="MX8" t="s">
        <v>8272</v>
      </c>
      <c r="MY8" t="s">
        <v>11086</v>
      </c>
      <c r="MZ8" t="s">
        <v>10032</v>
      </c>
      <c r="NA8" t="s">
        <v>10671</v>
      </c>
      <c r="NB8" t="s">
        <v>10481</v>
      </c>
      <c r="NC8" t="s">
        <v>3963</v>
      </c>
      <c r="ND8" t="s">
        <v>10366</v>
      </c>
      <c r="NE8" t="s">
        <v>5042</v>
      </c>
      <c r="NF8" t="s">
        <v>1833</v>
      </c>
      <c r="NG8" t="s">
        <v>11126</v>
      </c>
    </row>
    <row r="9" spans="1:426" x14ac:dyDescent="0.35">
      <c r="A9" s="2" t="s">
        <v>11127</v>
      </c>
      <c r="B9" t="s">
        <v>408</v>
      </c>
      <c r="C9" t="s">
        <v>3059</v>
      </c>
      <c r="D9" t="s">
        <v>3910</v>
      </c>
      <c r="E9" t="s">
        <v>10703</v>
      </c>
      <c r="F9" t="s">
        <v>1899</v>
      </c>
      <c r="G9" t="s">
        <v>522</v>
      </c>
      <c r="H9" t="s">
        <v>1260</v>
      </c>
      <c r="I9" t="s">
        <v>4345</v>
      </c>
      <c r="J9" t="s">
        <v>4108</v>
      </c>
      <c r="K9" t="s">
        <v>4388</v>
      </c>
      <c r="L9" t="s">
        <v>10706</v>
      </c>
      <c r="M9" t="s">
        <v>2018</v>
      </c>
      <c r="N9" t="s">
        <v>1248</v>
      </c>
      <c r="O9" t="s">
        <v>5541</v>
      </c>
      <c r="P9" t="s">
        <v>2715</v>
      </c>
      <c r="Q9" t="s">
        <v>10433</v>
      </c>
      <c r="R9" t="s">
        <v>10611</v>
      </c>
      <c r="S9" t="s">
        <v>9550</v>
      </c>
      <c r="T9" t="s">
        <v>11128</v>
      </c>
      <c r="U9" t="s">
        <v>6947</v>
      </c>
      <c r="V9" t="s">
        <v>1728</v>
      </c>
      <c r="W9" t="s">
        <v>8920</v>
      </c>
      <c r="X9" t="s">
        <v>8923</v>
      </c>
      <c r="Y9" t="s">
        <v>6938</v>
      </c>
      <c r="Z9" t="s">
        <v>3251</v>
      </c>
      <c r="AA9" t="s">
        <v>10742</v>
      </c>
      <c r="AB9" t="s">
        <v>8154</v>
      </c>
      <c r="AC9" t="s">
        <v>8644</v>
      </c>
      <c r="AD9" t="s">
        <v>8411</v>
      </c>
      <c r="AE9" t="s">
        <v>10297</v>
      </c>
      <c r="AF9" t="s">
        <v>8769</v>
      </c>
      <c r="AG9" t="s">
        <v>72</v>
      </c>
      <c r="AH9" t="s">
        <v>5290</v>
      </c>
      <c r="AI9" t="s">
        <v>2982</v>
      </c>
      <c r="AJ9" t="s">
        <v>5179</v>
      </c>
      <c r="AK9" t="s">
        <v>5380</v>
      </c>
      <c r="AL9" t="s">
        <v>5218</v>
      </c>
      <c r="AM9" t="s">
        <v>18</v>
      </c>
      <c r="AN9" t="s">
        <v>186</v>
      </c>
      <c r="AO9" t="s">
        <v>6137</v>
      </c>
      <c r="AP9" t="s">
        <v>6193</v>
      </c>
      <c r="AQ9" t="s">
        <v>2496</v>
      </c>
      <c r="AR9" t="s">
        <v>303</v>
      </c>
      <c r="AS9" t="s">
        <v>573</v>
      </c>
      <c r="AT9" t="s">
        <v>8068</v>
      </c>
      <c r="AU9" t="s">
        <v>7127</v>
      </c>
      <c r="AV9" t="s">
        <v>1710</v>
      </c>
      <c r="AW9" t="s">
        <v>3080</v>
      </c>
      <c r="AX9" t="s">
        <v>2883</v>
      </c>
      <c r="AY9" t="s">
        <v>6698</v>
      </c>
      <c r="AZ9" t="s">
        <v>3512</v>
      </c>
      <c r="BA9" t="s">
        <v>1866</v>
      </c>
      <c r="BB9" t="s">
        <v>1869</v>
      </c>
      <c r="BC9" t="s">
        <v>7349</v>
      </c>
      <c r="BD9" t="s">
        <v>1380</v>
      </c>
      <c r="BE9" t="s">
        <v>1749</v>
      </c>
      <c r="BF9" t="s">
        <v>6842</v>
      </c>
      <c r="BG9" t="s">
        <v>4556</v>
      </c>
      <c r="BH9" t="s">
        <v>4632</v>
      </c>
      <c r="BI9" t="s">
        <v>1128</v>
      </c>
      <c r="BJ9" t="s">
        <v>2784</v>
      </c>
      <c r="BK9" t="s">
        <v>4706</v>
      </c>
      <c r="BL9" t="s">
        <v>3128</v>
      </c>
      <c r="BM9" t="s">
        <v>2895</v>
      </c>
      <c r="BN9" t="s">
        <v>5710</v>
      </c>
      <c r="BO9" t="s">
        <v>5642</v>
      </c>
      <c r="BP9" t="s">
        <v>11129</v>
      </c>
      <c r="BQ9" t="s">
        <v>7927</v>
      </c>
      <c r="BR9" t="s">
        <v>1686</v>
      </c>
      <c r="BS9" t="s">
        <v>8180</v>
      </c>
      <c r="BT9" t="s">
        <v>6556</v>
      </c>
      <c r="BU9" t="s">
        <v>3236</v>
      </c>
      <c r="BV9" t="s">
        <v>54</v>
      </c>
      <c r="BW9" t="s">
        <v>7996</v>
      </c>
      <c r="BX9" t="s">
        <v>2652</v>
      </c>
      <c r="BY9" t="s">
        <v>3707</v>
      </c>
      <c r="BZ9" t="s">
        <v>3254</v>
      </c>
      <c r="CA9" t="s">
        <v>3666</v>
      </c>
      <c r="CB9" t="s">
        <v>1977</v>
      </c>
      <c r="CC9" t="s">
        <v>3853</v>
      </c>
      <c r="CD9" t="s">
        <v>7891</v>
      </c>
      <c r="CE9" t="s">
        <v>5968</v>
      </c>
      <c r="CF9" t="s">
        <v>10335</v>
      </c>
      <c r="CG9" t="s">
        <v>11130</v>
      </c>
      <c r="CH9" t="s">
        <v>10166</v>
      </c>
      <c r="CI9" t="s">
        <v>8032</v>
      </c>
      <c r="CJ9" t="s">
        <v>2634</v>
      </c>
      <c r="CK9" t="s">
        <v>1497</v>
      </c>
      <c r="CL9" t="s">
        <v>2754</v>
      </c>
      <c r="CM9" t="s">
        <v>9159</v>
      </c>
      <c r="CN9" t="s">
        <v>9468</v>
      </c>
      <c r="CO9" t="s">
        <v>9287</v>
      </c>
      <c r="CP9" t="s">
        <v>8504</v>
      </c>
      <c r="CQ9" t="s">
        <v>8849</v>
      </c>
      <c r="CR9" t="s">
        <v>7936</v>
      </c>
      <c r="CS9" t="s">
        <v>8812</v>
      </c>
      <c r="CT9" t="s">
        <v>2454</v>
      </c>
      <c r="CU9" t="s">
        <v>5003</v>
      </c>
      <c r="CV9" t="s">
        <v>6872</v>
      </c>
      <c r="CW9" t="s">
        <v>5556</v>
      </c>
      <c r="CX9" t="s">
        <v>1179</v>
      </c>
      <c r="CY9" t="s">
        <v>1314</v>
      </c>
      <c r="CZ9" t="s">
        <v>1032</v>
      </c>
      <c r="DA9" t="s">
        <v>7469</v>
      </c>
      <c r="DB9" t="s">
        <v>7718</v>
      </c>
      <c r="DC9" t="s">
        <v>2748</v>
      </c>
      <c r="DD9" t="s">
        <v>7529</v>
      </c>
      <c r="DE9" t="s">
        <v>7532</v>
      </c>
      <c r="DF9" t="s">
        <v>9654</v>
      </c>
      <c r="DG9" t="s">
        <v>9697</v>
      </c>
      <c r="DH9" t="s">
        <v>7945</v>
      </c>
      <c r="DI9" t="s">
        <v>4836</v>
      </c>
      <c r="DJ9" t="s">
        <v>9747</v>
      </c>
      <c r="DK9" t="s">
        <v>6710</v>
      </c>
      <c r="DL9" t="s">
        <v>3248</v>
      </c>
      <c r="DM9" t="s">
        <v>10780</v>
      </c>
      <c r="DN9" t="s">
        <v>10499</v>
      </c>
      <c r="DO9" t="s">
        <v>441</v>
      </c>
      <c r="DP9" t="s">
        <v>7466</v>
      </c>
      <c r="DQ9" t="s">
        <v>6758</v>
      </c>
      <c r="DR9" t="s">
        <v>2889</v>
      </c>
      <c r="DS9" t="s">
        <v>330</v>
      </c>
      <c r="DT9" t="s">
        <v>1467</v>
      </c>
      <c r="DU9" t="s">
        <v>10275</v>
      </c>
      <c r="DV9" t="s">
        <v>1629</v>
      </c>
      <c r="DW9" t="s">
        <v>1575</v>
      </c>
      <c r="DX9" t="s">
        <v>210</v>
      </c>
      <c r="DY9" t="s">
        <v>10253</v>
      </c>
      <c r="DZ9" t="s">
        <v>10454</v>
      </c>
      <c r="EA9" t="s">
        <v>2493</v>
      </c>
      <c r="EB9" t="s">
        <v>7933</v>
      </c>
      <c r="EC9" t="s">
        <v>3424</v>
      </c>
      <c r="ED9" t="s">
        <v>6980</v>
      </c>
      <c r="EE9" t="s">
        <v>1194</v>
      </c>
      <c r="EF9" t="s">
        <v>11023</v>
      </c>
      <c r="EG9" t="s">
        <v>5143</v>
      </c>
      <c r="EH9" t="s">
        <v>2307</v>
      </c>
      <c r="EI9" t="s">
        <v>4182</v>
      </c>
      <c r="EJ9" t="s">
        <v>4168</v>
      </c>
      <c r="EK9" t="s">
        <v>4220</v>
      </c>
      <c r="EL9" t="s">
        <v>3503</v>
      </c>
      <c r="EM9" t="s">
        <v>4272</v>
      </c>
      <c r="EN9" t="s">
        <v>4314</v>
      </c>
      <c r="EO9" t="s">
        <v>7918</v>
      </c>
      <c r="EP9" t="s">
        <v>4361</v>
      </c>
      <c r="EQ9" t="s">
        <v>2101</v>
      </c>
      <c r="ER9" t="s">
        <v>960</v>
      </c>
      <c r="ES9" t="s">
        <v>2059</v>
      </c>
      <c r="ET9" t="s">
        <v>2098</v>
      </c>
      <c r="EU9" t="s">
        <v>9502</v>
      </c>
      <c r="EV9" t="s">
        <v>10384</v>
      </c>
      <c r="EW9" t="s">
        <v>10130</v>
      </c>
      <c r="EX9" t="s">
        <v>9026</v>
      </c>
      <c r="EY9" t="s">
        <v>4884</v>
      </c>
      <c r="EZ9" t="s">
        <v>7942</v>
      </c>
      <c r="FA9" t="s">
        <v>1161</v>
      </c>
      <c r="FB9" t="s">
        <v>8603</v>
      </c>
      <c r="FC9" t="s">
        <v>8606</v>
      </c>
      <c r="FD9" t="s">
        <v>11131</v>
      </c>
      <c r="FE9" t="s">
        <v>6881</v>
      </c>
      <c r="FF9" t="s">
        <v>2712</v>
      </c>
      <c r="FG9" t="s">
        <v>9243</v>
      </c>
      <c r="FH9" t="s">
        <v>3119</v>
      </c>
      <c r="FI9" t="s">
        <v>2916</v>
      </c>
      <c r="FJ9" t="s">
        <v>8656</v>
      </c>
      <c r="FK9" t="s">
        <v>11132</v>
      </c>
      <c r="FL9" t="s">
        <v>3307</v>
      </c>
      <c r="FM9" t="s">
        <v>5305</v>
      </c>
      <c r="FN9" t="s">
        <v>11133</v>
      </c>
      <c r="FO9" t="s">
        <v>11134</v>
      </c>
      <c r="FP9" t="s">
        <v>3018</v>
      </c>
      <c r="FQ9" t="s">
        <v>6181</v>
      </c>
      <c r="FR9" t="s">
        <v>6169</v>
      </c>
      <c r="FS9" t="s">
        <v>7231</v>
      </c>
      <c r="FT9" t="s">
        <v>7197</v>
      </c>
      <c r="FU9" t="s">
        <v>7174</v>
      </c>
      <c r="FV9" t="s">
        <v>4875</v>
      </c>
      <c r="FW9" t="s">
        <v>3421</v>
      </c>
      <c r="FX9" t="s">
        <v>8201</v>
      </c>
      <c r="FY9" t="s">
        <v>7075</v>
      </c>
      <c r="FZ9" t="s">
        <v>7286</v>
      </c>
      <c r="GA9" t="s">
        <v>7298</v>
      </c>
      <c r="GB9" t="s">
        <v>7327</v>
      </c>
      <c r="GC9" t="s">
        <v>2856</v>
      </c>
      <c r="GD9" t="s">
        <v>3170</v>
      </c>
      <c r="GE9" t="s">
        <v>3930</v>
      </c>
      <c r="GF9" t="s">
        <v>900</v>
      </c>
      <c r="GG9" t="s">
        <v>7987</v>
      </c>
      <c r="GH9" t="s">
        <v>2685</v>
      </c>
      <c r="GI9" t="s">
        <v>4709</v>
      </c>
      <c r="GJ9" t="s">
        <v>4712</v>
      </c>
      <c r="GK9" t="s">
        <v>4769</v>
      </c>
      <c r="GL9" t="s">
        <v>5814</v>
      </c>
      <c r="GM9" t="s">
        <v>1077</v>
      </c>
      <c r="GN9" t="s">
        <v>11028</v>
      </c>
      <c r="GO9" t="s">
        <v>5657</v>
      </c>
      <c r="GP9" t="s">
        <v>5639</v>
      </c>
      <c r="GQ9" t="s">
        <v>6509</v>
      </c>
      <c r="GR9" t="s">
        <v>1473</v>
      </c>
      <c r="GS9" t="s">
        <v>1785</v>
      </c>
      <c r="GT9" t="s">
        <v>6544</v>
      </c>
      <c r="GU9" t="s">
        <v>2382</v>
      </c>
      <c r="GV9" t="s">
        <v>3740</v>
      </c>
      <c r="GW9" t="s">
        <v>3083</v>
      </c>
      <c r="GX9" t="s">
        <v>11135</v>
      </c>
      <c r="GY9" t="s">
        <v>3660</v>
      </c>
      <c r="GZ9" t="s">
        <v>3801</v>
      </c>
      <c r="HA9" t="s">
        <v>9619</v>
      </c>
      <c r="HB9" t="s">
        <v>3131</v>
      </c>
      <c r="HC9" t="s">
        <v>6309</v>
      </c>
      <c r="HD9" t="s">
        <v>2865</v>
      </c>
      <c r="HE9" t="s">
        <v>9634</v>
      </c>
      <c r="HF9" t="s">
        <v>2319</v>
      </c>
      <c r="HG9" t="s">
        <v>9216</v>
      </c>
      <c r="HH9" t="s">
        <v>9032</v>
      </c>
      <c r="HI9" t="s">
        <v>6953</v>
      </c>
      <c r="HJ9" t="s">
        <v>7448</v>
      </c>
      <c r="HK9" t="s">
        <v>9047</v>
      </c>
      <c r="HL9" t="s">
        <v>1401</v>
      </c>
      <c r="HM9" t="s">
        <v>1581</v>
      </c>
      <c r="HN9" t="s">
        <v>8501</v>
      </c>
      <c r="HO9" t="s">
        <v>8498</v>
      </c>
      <c r="HP9" t="s">
        <v>6321</v>
      </c>
      <c r="HQ9" t="s">
        <v>8319</v>
      </c>
      <c r="HR9" t="s">
        <v>5021</v>
      </c>
      <c r="HS9" t="s">
        <v>5908</v>
      </c>
      <c r="HT9" t="s">
        <v>10725</v>
      </c>
      <c r="HU9" t="s">
        <v>11136</v>
      </c>
      <c r="HV9" t="s">
        <v>7803</v>
      </c>
      <c r="HW9" t="s">
        <v>7748</v>
      </c>
      <c r="HX9" t="s">
        <v>7463</v>
      </c>
      <c r="HY9" t="s">
        <v>7697</v>
      </c>
      <c r="HZ9" t="s">
        <v>7654</v>
      </c>
      <c r="IA9" t="s">
        <v>6004</v>
      </c>
      <c r="IB9" t="s">
        <v>957</v>
      </c>
      <c r="IC9" t="s">
        <v>609</v>
      </c>
      <c r="ID9" t="s">
        <v>11137</v>
      </c>
      <c r="IE9" t="s">
        <v>3391</v>
      </c>
      <c r="IF9" t="s">
        <v>9744</v>
      </c>
      <c r="IG9" t="s">
        <v>10842</v>
      </c>
      <c r="IH9" t="s">
        <v>576</v>
      </c>
      <c r="II9" t="s">
        <v>5917</v>
      </c>
      <c r="IJ9" t="s">
        <v>11138</v>
      </c>
      <c r="IK9" t="s">
        <v>8376</v>
      </c>
      <c r="IL9" t="s">
        <v>2631</v>
      </c>
      <c r="IM9" t="s">
        <v>6707</v>
      </c>
      <c r="IN9" t="s">
        <v>11139</v>
      </c>
      <c r="IO9" t="s">
        <v>11140</v>
      </c>
      <c r="IP9" t="s">
        <v>2406</v>
      </c>
      <c r="IQ9" t="s">
        <v>9321</v>
      </c>
      <c r="IR9" t="s">
        <v>11141</v>
      </c>
    </row>
    <row r="10" spans="1:426" x14ac:dyDescent="0.35">
      <c r="A10" s="2" t="s">
        <v>11142</v>
      </c>
      <c r="B10" t="s">
        <v>93</v>
      </c>
      <c r="C10" t="s">
        <v>96</v>
      </c>
      <c r="D10" t="s">
        <v>123</v>
      </c>
      <c r="E10" t="s">
        <v>2301</v>
      </c>
      <c r="F10" t="s">
        <v>2373</v>
      </c>
      <c r="G10" t="s">
        <v>4150</v>
      </c>
      <c r="H10" t="s">
        <v>519</v>
      </c>
      <c r="I10" t="s">
        <v>4023</v>
      </c>
      <c r="J10" t="s">
        <v>3284</v>
      </c>
      <c r="K10" t="s">
        <v>4058</v>
      </c>
      <c r="L10" t="s">
        <v>1020</v>
      </c>
      <c r="M10" t="s">
        <v>3287</v>
      </c>
      <c r="N10" t="s">
        <v>1371</v>
      </c>
      <c r="O10" t="s">
        <v>1287</v>
      </c>
      <c r="P10" t="s">
        <v>126</v>
      </c>
      <c r="Q10" t="s">
        <v>7951</v>
      </c>
      <c r="R10" t="s">
        <v>525</v>
      </c>
      <c r="S10" t="s">
        <v>2730</v>
      </c>
      <c r="T10" t="s">
        <v>8752</v>
      </c>
      <c r="U10" t="s">
        <v>171</v>
      </c>
      <c r="V10" t="s">
        <v>3948</v>
      </c>
      <c r="W10" t="s">
        <v>498</v>
      </c>
      <c r="X10" t="s">
        <v>714</v>
      </c>
      <c r="Y10" t="s">
        <v>9264</v>
      </c>
      <c r="Z10" t="s">
        <v>8684</v>
      </c>
      <c r="AA10" t="s">
        <v>258</v>
      </c>
      <c r="AB10" t="s">
        <v>8647</v>
      </c>
      <c r="AC10" t="s">
        <v>1212</v>
      </c>
      <c r="AD10" t="s">
        <v>948</v>
      </c>
      <c r="AE10" t="s">
        <v>72</v>
      </c>
      <c r="AF10" t="s">
        <v>8786</v>
      </c>
      <c r="AG10" t="s">
        <v>231</v>
      </c>
      <c r="AH10" t="s">
        <v>642</v>
      </c>
      <c r="AI10" t="s">
        <v>5224</v>
      </c>
      <c r="AJ10" t="s">
        <v>1623</v>
      </c>
      <c r="AK10" t="s">
        <v>6249</v>
      </c>
      <c r="AL10" t="s">
        <v>282</v>
      </c>
      <c r="AM10" t="s">
        <v>7220</v>
      </c>
      <c r="AN10" t="s">
        <v>510</v>
      </c>
      <c r="AO10" t="s">
        <v>285</v>
      </c>
      <c r="AP10" t="s">
        <v>4904</v>
      </c>
      <c r="AQ10" t="s">
        <v>6812</v>
      </c>
      <c r="AR10" t="s">
        <v>1749</v>
      </c>
      <c r="AS10" t="s">
        <v>84</v>
      </c>
      <c r="AT10" t="s">
        <v>513</v>
      </c>
      <c r="AU10" t="s">
        <v>1311</v>
      </c>
      <c r="AV10" t="s">
        <v>7394</v>
      </c>
      <c r="AW10" t="s">
        <v>156</v>
      </c>
      <c r="AX10" t="s">
        <v>7408</v>
      </c>
      <c r="AY10" t="s">
        <v>7431</v>
      </c>
      <c r="AZ10" t="s">
        <v>3951</v>
      </c>
      <c r="BA10" t="s">
        <v>105</v>
      </c>
      <c r="BB10" t="s">
        <v>4656</v>
      </c>
      <c r="BC10" t="s">
        <v>4757</v>
      </c>
      <c r="BD10" t="s">
        <v>159</v>
      </c>
      <c r="BE10" t="s">
        <v>4547</v>
      </c>
      <c r="BF10" t="s">
        <v>4498</v>
      </c>
      <c r="BG10" t="s">
        <v>588</v>
      </c>
      <c r="BH10" t="s">
        <v>5740</v>
      </c>
      <c r="BI10" t="s">
        <v>2586</v>
      </c>
      <c r="BJ10" t="s">
        <v>738</v>
      </c>
      <c r="BK10" t="s">
        <v>87</v>
      </c>
      <c r="BL10" t="s">
        <v>6372</v>
      </c>
      <c r="BM10" t="s">
        <v>537</v>
      </c>
      <c r="BN10" t="s">
        <v>666</v>
      </c>
      <c r="BO10" t="s">
        <v>6532</v>
      </c>
      <c r="BP10" t="s">
        <v>63</v>
      </c>
      <c r="BQ10" t="s">
        <v>6562</v>
      </c>
      <c r="BR10" t="s">
        <v>6577</v>
      </c>
      <c r="BS10" t="s">
        <v>4456</v>
      </c>
      <c r="BT10" t="s">
        <v>6608</v>
      </c>
      <c r="BU10" t="s">
        <v>147</v>
      </c>
      <c r="BV10" t="s">
        <v>6636</v>
      </c>
      <c r="BW10" t="s">
        <v>2514</v>
      </c>
      <c r="BX10" t="s">
        <v>1230</v>
      </c>
      <c r="BY10" t="s">
        <v>1119</v>
      </c>
      <c r="BZ10" t="s">
        <v>3624</v>
      </c>
      <c r="CA10" t="s">
        <v>7981</v>
      </c>
      <c r="CB10" t="s">
        <v>11143</v>
      </c>
      <c r="CC10" t="s">
        <v>174</v>
      </c>
      <c r="CD10" t="s">
        <v>2367</v>
      </c>
      <c r="CE10" t="s">
        <v>8074</v>
      </c>
      <c r="CF10" t="s">
        <v>7843</v>
      </c>
      <c r="CG10" t="s">
        <v>402</v>
      </c>
      <c r="CH10" t="s">
        <v>1272</v>
      </c>
      <c r="CI10" t="s">
        <v>9044</v>
      </c>
      <c r="CJ10" t="s">
        <v>9107</v>
      </c>
      <c r="CK10" t="s">
        <v>9185</v>
      </c>
      <c r="CL10" t="s">
        <v>1176</v>
      </c>
      <c r="CM10" t="s">
        <v>9075</v>
      </c>
      <c r="CN10" t="s">
        <v>240</v>
      </c>
      <c r="CO10" t="s">
        <v>1509</v>
      </c>
      <c r="CP10" t="s">
        <v>6851</v>
      </c>
      <c r="CQ10" t="s">
        <v>6800</v>
      </c>
      <c r="CR10" t="s">
        <v>1191</v>
      </c>
      <c r="CS10" t="s">
        <v>7936</v>
      </c>
      <c r="CT10" t="s">
        <v>1065</v>
      </c>
      <c r="CU10" t="s">
        <v>2649</v>
      </c>
      <c r="CV10" t="s">
        <v>516</v>
      </c>
      <c r="CW10" t="s">
        <v>3972</v>
      </c>
      <c r="CX10" t="s">
        <v>5514</v>
      </c>
      <c r="CY10" t="s">
        <v>1314</v>
      </c>
      <c r="CZ10" t="s">
        <v>4450</v>
      </c>
      <c r="DA10" t="s">
        <v>243</v>
      </c>
      <c r="DB10" t="s">
        <v>81</v>
      </c>
      <c r="DC10" t="s">
        <v>8908</v>
      </c>
      <c r="DD10" t="s">
        <v>99</v>
      </c>
      <c r="DE10" t="s">
        <v>183</v>
      </c>
      <c r="DF10" t="s">
        <v>7730</v>
      </c>
      <c r="DG10" t="s">
        <v>975</v>
      </c>
      <c r="DH10" t="s">
        <v>7921</v>
      </c>
      <c r="DI10" t="s">
        <v>939</v>
      </c>
      <c r="DJ10" t="s">
        <v>6025</v>
      </c>
      <c r="DK10" t="s">
        <v>78</v>
      </c>
      <c r="DL10" t="s">
        <v>492</v>
      </c>
      <c r="DM10" t="s">
        <v>10195</v>
      </c>
      <c r="DN10" t="s">
        <v>1599</v>
      </c>
      <c r="DO10" t="s">
        <v>10815</v>
      </c>
      <c r="DP10" t="s">
        <v>3301</v>
      </c>
      <c r="DQ10" t="s">
        <v>5098</v>
      </c>
      <c r="DR10" t="s">
        <v>6285</v>
      </c>
      <c r="DS10" t="s">
        <v>7849</v>
      </c>
      <c r="DT10" t="s">
        <v>330</v>
      </c>
      <c r="DU10" t="s">
        <v>9465</v>
      </c>
      <c r="DV10" t="s">
        <v>1608</v>
      </c>
      <c r="DW10" t="s">
        <v>9927</v>
      </c>
      <c r="DX10" t="s">
        <v>10253</v>
      </c>
      <c r="DY10" t="s">
        <v>10178</v>
      </c>
      <c r="DZ10" t="s">
        <v>1818</v>
      </c>
      <c r="EA10" t="s">
        <v>531</v>
      </c>
      <c r="EB10" t="s">
        <v>90</v>
      </c>
      <c r="EC10" t="s">
        <v>1434</v>
      </c>
      <c r="ED10" t="s">
        <v>2149</v>
      </c>
      <c r="EE10" t="s">
        <v>2038</v>
      </c>
      <c r="EF10" t="s">
        <v>4845</v>
      </c>
      <c r="EG10" t="s">
        <v>9511</v>
      </c>
      <c r="EH10" t="s">
        <v>561</v>
      </c>
      <c r="EI10" t="s">
        <v>11144</v>
      </c>
      <c r="EJ10" t="s">
        <v>3176</v>
      </c>
      <c r="EK10" t="s">
        <v>8594</v>
      </c>
      <c r="EL10" t="s">
        <v>8539</v>
      </c>
      <c r="EM10" t="s">
        <v>6815</v>
      </c>
      <c r="EN10" t="s">
        <v>8687</v>
      </c>
      <c r="EO10" t="s">
        <v>11145</v>
      </c>
      <c r="EP10" t="s">
        <v>66</v>
      </c>
      <c r="EQ10" t="s">
        <v>11146</v>
      </c>
      <c r="ER10" t="s">
        <v>69</v>
      </c>
      <c r="ES10" t="s">
        <v>7191</v>
      </c>
      <c r="ET10" t="s">
        <v>237</v>
      </c>
      <c r="EU10" t="s">
        <v>7066</v>
      </c>
      <c r="EV10" t="s">
        <v>7249</v>
      </c>
      <c r="EW10" t="s">
        <v>7397</v>
      </c>
      <c r="EX10" t="s">
        <v>447</v>
      </c>
      <c r="EY10" t="s">
        <v>102</v>
      </c>
      <c r="EZ10" t="s">
        <v>1614</v>
      </c>
      <c r="FA10" t="s">
        <v>1620</v>
      </c>
      <c r="FB10" t="s">
        <v>129</v>
      </c>
      <c r="FC10" t="s">
        <v>3713</v>
      </c>
      <c r="FD10" t="s">
        <v>3648</v>
      </c>
      <c r="FE10" t="s">
        <v>570</v>
      </c>
      <c r="FF10" t="s">
        <v>10629</v>
      </c>
      <c r="FG10" t="s">
        <v>9338</v>
      </c>
      <c r="FH10" t="s">
        <v>9156</v>
      </c>
      <c r="FI10" t="s">
        <v>2481</v>
      </c>
      <c r="FJ10" t="s">
        <v>8352</v>
      </c>
      <c r="FK10" t="s">
        <v>7823</v>
      </c>
      <c r="FL10" t="s">
        <v>8050</v>
      </c>
      <c r="FM10" t="s">
        <v>1449</v>
      </c>
      <c r="FN10" t="s">
        <v>474</v>
      </c>
      <c r="FO10" t="s">
        <v>180</v>
      </c>
      <c r="FP10" t="s">
        <v>10824</v>
      </c>
      <c r="FQ10" t="s">
        <v>543</v>
      </c>
      <c r="FR10" t="s">
        <v>1734</v>
      </c>
      <c r="FS10" t="s">
        <v>9321</v>
      </c>
    </row>
    <row r="11" spans="1:426" x14ac:dyDescent="0.35">
      <c r="A11" s="2" t="s">
        <v>11147</v>
      </c>
      <c r="B11" t="s">
        <v>873</v>
      </c>
      <c r="C11" t="s">
        <v>10703</v>
      </c>
      <c r="D11" t="s">
        <v>3104</v>
      </c>
      <c r="E11" t="s">
        <v>522</v>
      </c>
      <c r="F11" t="s">
        <v>4079</v>
      </c>
      <c r="G11" t="s">
        <v>3107</v>
      </c>
      <c r="H11" t="s">
        <v>4336</v>
      </c>
      <c r="I11" t="s">
        <v>4339</v>
      </c>
      <c r="J11" t="s">
        <v>2083</v>
      </c>
      <c r="K11" t="s">
        <v>10754</v>
      </c>
      <c r="L11" t="s">
        <v>2733</v>
      </c>
      <c r="M11" t="s">
        <v>2715</v>
      </c>
      <c r="N11" t="s">
        <v>4913</v>
      </c>
      <c r="O11" t="s">
        <v>11128</v>
      </c>
      <c r="P11" t="s">
        <v>1452</v>
      </c>
      <c r="Q11" t="s">
        <v>8920</v>
      </c>
      <c r="R11" t="s">
        <v>3337</v>
      </c>
      <c r="S11" t="s">
        <v>9370</v>
      </c>
      <c r="T11" t="s">
        <v>8411</v>
      </c>
      <c r="U11" t="s">
        <v>8769</v>
      </c>
      <c r="V11" t="s">
        <v>72</v>
      </c>
      <c r="W11" t="s">
        <v>57</v>
      </c>
      <c r="X11" t="s">
        <v>5179</v>
      </c>
      <c r="Y11" t="s">
        <v>5206</v>
      </c>
      <c r="Z11" t="s">
        <v>5218</v>
      </c>
      <c r="AA11" t="s">
        <v>7909</v>
      </c>
      <c r="AB11" t="s">
        <v>6137</v>
      </c>
      <c r="AC11" t="s">
        <v>6193</v>
      </c>
      <c r="AD11" t="s">
        <v>1587</v>
      </c>
      <c r="AE11" t="s">
        <v>3080</v>
      </c>
      <c r="AF11" t="s">
        <v>2400</v>
      </c>
      <c r="AG11" t="s">
        <v>2331</v>
      </c>
      <c r="AH11" t="s">
        <v>7266</v>
      </c>
      <c r="AI11" t="s">
        <v>3512</v>
      </c>
      <c r="AJ11" t="s">
        <v>11148</v>
      </c>
      <c r="AK11" t="s">
        <v>5899</v>
      </c>
      <c r="AL11" t="s">
        <v>7373</v>
      </c>
      <c r="AM11" t="s">
        <v>1749</v>
      </c>
      <c r="AN11" t="s">
        <v>6839</v>
      </c>
      <c r="AO11" t="s">
        <v>6845</v>
      </c>
      <c r="AP11" t="s">
        <v>1806</v>
      </c>
      <c r="AQ11" t="s">
        <v>7939</v>
      </c>
      <c r="AR11" t="s">
        <v>972</v>
      </c>
      <c r="AS11" t="s">
        <v>4653</v>
      </c>
      <c r="AT11" t="s">
        <v>1128</v>
      </c>
      <c r="AU11" t="s">
        <v>4715</v>
      </c>
      <c r="AV11" t="s">
        <v>2226</v>
      </c>
      <c r="AW11" t="s">
        <v>8059</v>
      </c>
      <c r="AX11" t="s">
        <v>5764</v>
      </c>
      <c r="AY11" t="s">
        <v>5755</v>
      </c>
      <c r="AZ11" t="s">
        <v>5710</v>
      </c>
      <c r="BA11" t="s">
        <v>5624</v>
      </c>
      <c r="BB11" t="s">
        <v>5642</v>
      </c>
      <c r="BC11" t="s">
        <v>5837</v>
      </c>
      <c r="BD11" t="s">
        <v>11129</v>
      </c>
      <c r="BE11" t="s">
        <v>6457</v>
      </c>
      <c r="BF11" t="s">
        <v>6110</v>
      </c>
      <c r="BG11" t="s">
        <v>5030</v>
      </c>
      <c r="BH11" t="s">
        <v>1686</v>
      </c>
      <c r="BI11" t="s">
        <v>8180</v>
      </c>
      <c r="BJ11" t="s">
        <v>778</v>
      </c>
      <c r="BK11" t="s">
        <v>6556</v>
      </c>
      <c r="BL11" t="s">
        <v>7906</v>
      </c>
      <c r="BM11" t="s">
        <v>3242</v>
      </c>
      <c r="BN11" t="s">
        <v>54</v>
      </c>
      <c r="BO11" t="s">
        <v>3707</v>
      </c>
      <c r="BP11" t="s">
        <v>3346</v>
      </c>
      <c r="BQ11" t="s">
        <v>3675</v>
      </c>
      <c r="BR11" t="s">
        <v>3767</v>
      </c>
      <c r="BS11" t="s">
        <v>3819</v>
      </c>
      <c r="BT11" t="s">
        <v>7891</v>
      </c>
      <c r="BU11" t="s">
        <v>5968</v>
      </c>
      <c r="BV11" t="s">
        <v>10335</v>
      </c>
      <c r="BW11" t="s">
        <v>9570</v>
      </c>
      <c r="BX11" t="s">
        <v>11130</v>
      </c>
      <c r="BY11" t="s">
        <v>9604</v>
      </c>
      <c r="BZ11" t="s">
        <v>8032</v>
      </c>
      <c r="CA11" t="s">
        <v>7897</v>
      </c>
      <c r="CB11" t="s">
        <v>867</v>
      </c>
      <c r="CC11" t="s">
        <v>1497</v>
      </c>
      <c r="CD11" t="s">
        <v>1461</v>
      </c>
      <c r="CE11" t="s">
        <v>399</v>
      </c>
      <c r="CF11" t="s">
        <v>9090</v>
      </c>
      <c r="CG11" t="s">
        <v>7936</v>
      </c>
      <c r="CH11" t="s">
        <v>8183</v>
      </c>
      <c r="CI11" t="s">
        <v>5003</v>
      </c>
      <c r="CJ11" t="s">
        <v>6872</v>
      </c>
      <c r="CK11" t="s">
        <v>8133</v>
      </c>
      <c r="CL11" t="s">
        <v>5556</v>
      </c>
      <c r="CM11" t="s">
        <v>11149</v>
      </c>
      <c r="CN11" t="s">
        <v>1884</v>
      </c>
      <c r="CO11" t="s">
        <v>8624</v>
      </c>
      <c r="CP11" t="s">
        <v>3125</v>
      </c>
      <c r="CQ11" t="s">
        <v>297</v>
      </c>
      <c r="CR11" t="s">
        <v>2116</v>
      </c>
      <c r="CS11" t="s">
        <v>7460</v>
      </c>
      <c r="CT11" t="s">
        <v>1353</v>
      </c>
      <c r="CU11" t="s">
        <v>6911</v>
      </c>
      <c r="CV11" t="s">
        <v>504</v>
      </c>
      <c r="CW11" t="s">
        <v>6794</v>
      </c>
      <c r="CX11" t="s">
        <v>4949</v>
      </c>
      <c r="CY11" t="s">
        <v>2748</v>
      </c>
      <c r="CZ11" t="s">
        <v>3179</v>
      </c>
      <c r="DA11" t="s">
        <v>7529</v>
      </c>
      <c r="DB11" t="s">
        <v>7532</v>
      </c>
      <c r="DC11" t="s">
        <v>7554</v>
      </c>
      <c r="DD11" t="s">
        <v>9654</v>
      </c>
      <c r="DE11" t="s">
        <v>9697</v>
      </c>
      <c r="DF11" t="s">
        <v>10442</v>
      </c>
      <c r="DG11" t="s">
        <v>4836</v>
      </c>
      <c r="DH11" t="s">
        <v>1236</v>
      </c>
      <c r="DI11" t="s">
        <v>993</v>
      </c>
      <c r="DJ11" t="s">
        <v>2598</v>
      </c>
      <c r="DK11" t="s">
        <v>4426</v>
      </c>
      <c r="DL11" t="s">
        <v>1470</v>
      </c>
      <c r="DM11" t="s">
        <v>8189</v>
      </c>
      <c r="DN11" t="s">
        <v>1629</v>
      </c>
      <c r="DO11" t="s">
        <v>1575</v>
      </c>
      <c r="DP11" t="s">
        <v>210</v>
      </c>
      <c r="DQ11" t="s">
        <v>10253</v>
      </c>
      <c r="DR11" t="s">
        <v>3071</v>
      </c>
      <c r="DS11" t="s">
        <v>9301</v>
      </c>
      <c r="DT11" t="s">
        <v>9309</v>
      </c>
      <c r="DU11" t="s">
        <v>7933</v>
      </c>
      <c r="DV11" t="s">
        <v>11023</v>
      </c>
      <c r="DW11" t="s">
        <v>11045</v>
      </c>
      <c r="DX11" t="s">
        <v>5140</v>
      </c>
      <c r="DY11" t="s">
        <v>4220</v>
      </c>
      <c r="DZ11" t="s">
        <v>11150</v>
      </c>
      <c r="EA11" t="s">
        <v>4311</v>
      </c>
      <c r="EB11" t="s">
        <v>4314</v>
      </c>
      <c r="EC11" t="s">
        <v>4376</v>
      </c>
      <c r="ED11" t="s">
        <v>11151</v>
      </c>
      <c r="EE11" t="s">
        <v>3515</v>
      </c>
      <c r="EF11" t="s">
        <v>11152</v>
      </c>
      <c r="EG11" t="s">
        <v>5926</v>
      </c>
      <c r="EH11" t="s">
        <v>9522</v>
      </c>
      <c r="EI11" t="s">
        <v>11025</v>
      </c>
      <c r="EJ11" t="s">
        <v>10130</v>
      </c>
      <c r="EK11" t="s">
        <v>10378</v>
      </c>
      <c r="EL11" t="s">
        <v>7963</v>
      </c>
      <c r="EM11" t="s">
        <v>11153</v>
      </c>
      <c r="EN11" t="s">
        <v>11154</v>
      </c>
      <c r="EO11" t="s">
        <v>3119</v>
      </c>
      <c r="EP11" t="s">
        <v>8675</v>
      </c>
      <c r="EQ11" t="s">
        <v>8382</v>
      </c>
      <c r="ER11" t="s">
        <v>8772</v>
      </c>
      <c r="ES11" t="s">
        <v>3527</v>
      </c>
      <c r="ET11" t="s">
        <v>1074</v>
      </c>
      <c r="EU11" t="s">
        <v>6207</v>
      </c>
      <c r="EV11" t="s">
        <v>7101</v>
      </c>
      <c r="EW11" t="s">
        <v>11155</v>
      </c>
      <c r="EX11" t="s">
        <v>7051</v>
      </c>
      <c r="EY11" t="s">
        <v>11156</v>
      </c>
      <c r="EZ11" t="s">
        <v>7327</v>
      </c>
      <c r="FA11" t="s">
        <v>6686</v>
      </c>
      <c r="FB11" t="s">
        <v>3930</v>
      </c>
      <c r="FC11" t="s">
        <v>4712</v>
      </c>
      <c r="FD11" t="s">
        <v>4766</v>
      </c>
      <c r="FE11" t="s">
        <v>11157</v>
      </c>
      <c r="FF11" t="s">
        <v>6509</v>
      </c>
      <c r="FG11" t="s">
        <v>6479</v>
      </c>
      <c r="FH11" t="s">
        <v>5089</v>
      </c>
      <c r="FI11" t="s">
        <v>6437</v>
      </c>
      <c r="FJ11" t="s">
        <v>6580</v>
      </c>
      <c r="FK11" t="s">
        <v>11064</v>
      </c>
      <c r="FL11" t="s">
        <v>6622</v>
      </c>
      <c r="FM11" t="s">
        <v>3054</v>
      </c>
      <c r="FN11" t="s">
        <v>11158</v>
      </c>
      <c r="FO11" s="27">
        <v>43739</v>
      </c>
      <c r="FP11" t="s">
        <v>375</v>
      </c>
      <c r="FQ11" t="s">
        <v>3798</v>
      </c>
      <c r="FR11" t="s">
        <v>3844</v>
      </c>
      <c r="FS11" t="s">
        <v>11159</v>
      </c>
      <c r="FT11" t="s">
        <v>11160</v>
      </c>
      <c r="FU11" t="s">
        <v>9590</v>
      </c>
      <c r="FV11" t="s">
        <v>11031</v>
      </c>
      <c r="FW11" t="s">
        <v>9634</v>
      </c>
      <c r="FX11" t="s">
        <v>5000</v>
      </c>
      <c r="FY11" t="s">
        <v>11161</v>
      </c>
      <c r="FZ11" t="s">
        <v>3542</v>
      </c>
      <c r="GA11" t="s">
        <v>9231</v>
      </c>
      <c r="GB11" t="s">
        <v>9344</v>
      </c>
      <c r="GC11" t="s">
        <v>3945</v>
      </c>
      <c r="GD11" t="s">
        <v>11162</v>
      </c>
      <c r="GE11" t="s">
        <v>1401</v>
      </c>
      <c r="GF11" t="s">
        <v>11163</v>
      </c>
      <c r="GG11" t="s">
        <v>8498</v>
      </c>
      <c r="GH11" t="s">
        <v>567</v>
      </c>
      <c r="GI11" t="s">
        <v>8056</v>
      </c>
      <c r="GJ11" t="s">
        <v>11164</v>
      </c>
      <c r="GK11" t="s">
        <v>8319</v>
      </c>
      <c r="GL11" t="s">
        <v>8561</v>
      </c>
      <c r="GM11" t="s">
        <v>8462</v>
      </c>
      <c r="GN11" t="s">
        <v>10725</v>
      </c>
      <c r="GO11" t="s">
        <v>6719</v>
      </c>
      <c r="GP11" t="s">
        <v>7803</v>
      </c>
      <c r="GQ11" t="s">
        <v>7496</v>
      </c>
      <c r="GR11" t="s">
        <v>5472</v>
      </c>
      <c r="GS11" t="s">
        <v>11033</v>
      </c>
      <c r="GT11" t="s">
        <v>7642</v>
      </c>
      <c r="GU11" t="s">
        <v>6731</v>
      </c>
      <c r="GV11" t="s">
        <v>11035</v>
      </c>
      <c r="GW11" t="s">
        <v>5562</v>
      </c>
      <c r="GX11" t="s">
        <v>11137</v>
      </c>
      <c r="GY11" t="s">
        <v>10343</v>
      </c>
      <c r="GZ11" t="s">
        <v>10003</v>
      </c>
      <c r="HA11" t="s">
        <v>2967</v>
      </c>
      <c r="HB11" t="s">
        <v>11165</v>
      </c>
      <c r="HC11" t="s">
        <v>11166</v>
      </c>
      <c r="HD11" t="s">
        <v>4898</v>
      </c>
      <c r="HE11" t="s">
        <v>2922</v>
      </c>
      <c r="HF11" t="s">
        <v>11139</v>
      </c>
      <c r="HG11" t="s">
        <v>8234</v>
      </c>
      <c r="HH11" t="s">
        <v>11037</v>
      </c>
      <c r="HI11" t="s">
        <v>10632</v>
      </c>
      <c r="HJ11" t="s">
        <v>11167</v>
      </c>
      <c r="HK11" t="s">
        <v>9321</v>
      </c>
      <c r="HL11" t="s">
        <v>9364</v>
      </c>
    </row>
    <row r="12" spans="1:426" x14ac:dyDescent="0.35">
      <c r="A12" s="2" t="s">
        <v>11168</v>
      </c>
      <c r="B12" t="s">
        <v>2373</v>
      </c>
      <c r="C12" t="s">
        <v>3536</v>
      </c>
      <c r="D12" t="s">
        <v>4011</v>
      </c>
      <c r="E12" t="s">
        <v>4211</v>
      </c>
      <c r="F12" t="s">
        <v>4214</v>
      </c>
      <c r="G12" t="s">
        <v>4255</v>
      </c>
      <c r="H12" t="s">
        <v>480</v>
      </c>
      <c r="I12" t="s">
        <v>1305</v>
      </c>
      <c r="J12" t="s">
        <v>1173</v>
      </c>
      <c r="K12" t="s">
        <v>4302</v>
      </c>
      <c r="L12" t="s">
        <v>120</v>
      </c>
      <c r="M12" t="s">
        <v>4308</v>
      </c>
      <c r="N12" t="s">
        <v>4379</v>
      </c>
      <c r="O12" t="s">
        <v>2050</v>
      </c>
      <c r="P12" t="s">
        <v>1299</v>
      </c>
      <c r="Q12" t="s">
        <v>10772</v>
      </c>
      <c r="R12" t="s">
        <v>3310</v>
      </c>
      <c r="S12" t="s">
        <v>2730</v>
      </c>
      <c r="T12" t="s">
        <v>5911</v>
      </c>
      <c r="U12" t="s">
        <v>5914</v>
      </c>
      <c r="V12" t="s">
        <v>8993</v>
      </c>
      <c r="W12" t="s">
        <v>9005</v>
      </c>
      <c r="X12" t="s">
        <v>9252</v>
      </c>
      <c r="Y12" t="s">
        <v>9258</v>
      </c>
      <c r="Z12" t="s">
        <v>8653</v>
      </c>
      <c r="AA12" t="s">
        <v>5224</v>
      </c>
      <c r="AB12" t="s">
        <v>5329</v>
      </c>
      <c r="AC12" t="s">
        <v>5398</v>
      </c>
      <c r="AD12" t="s">
        <v>5206</v>
      </c>
      <c r="AE12" t="s">
        <v>7234</v>
      </c>
      <c r="AF12" t="s">
        <v>11169</v>
      </c>
      <c r="AG12" t="s">
        <v>2015</v>
      </c>
      <c r="AH12" t="s">
        <v>7215</v>
      </c>
      <c r="AI12" t="s">
        <v>1587</v>
      </c>
      <c r="AJ12" t="s">
        <v>1089</v>
      </c>
      <c r="AK12" t="s">
        <v>7272</v>
      </c>
      <c r="AL12" t="s">
        <v>7025</v>
      </c>
      <c r="AM12" t="s">
        <v>321</v>
      </c>
      <c r="AN12" t="s">
        <v>2802</v>
      </c>
      <c r="AO12" t="s">
        <v>1062</v>
      </c>
      <c r="AP12" t="s">
        <v>1662</v>
      </c>
      <c r="AQ12" t="s">
        <v>4585</v>
      </c>
      <c r="AR12" t="s">
        <v>879</v>
      </c>
      <c r="AS12" t="s">
        <v>1290</v>
      </c>
      <c r="AT12" t="s">
        <v>4432</v>
      </c>
      <c r="AU12" t="s">
        <v>4734</v>
      </c>
      <c r="AV12" t="s">
        <v>2472</v>
      </c>
      <c r="AW12" t="s">
        <v>969</v>
      </c>
      <c r="AX12" t="s">
        <v>4943</v>
      </c>
      <c r="AY12" t="s">
        <v>5675</v>
      </c>
      <c r="AZ12" t="s">
        <v>5873</v>
      </c>
      <c r="BA12" t="s">
        <v>6416</v>
      </c>
      <c r="BB12" t="s">
        <v>663</v>
      </c>
      <c r="BC12" t="s">
        <v>5073</v>
      </c>
      <c r="BD12" t="s">
        <v>6019</v>
      </c>
      <c r="BE12" t="s">
        <v>1329</v>
      </c>
      <c r="BF12" t="s">
        <v>324</v>
      </c>
      <c r="BG12" t="s">
        <v>4456</v>
      </c>
      <c r="BH12" t="s">
        <v>2379</v>
      </c>
      <c r="BI12" t="s">
        <v>3701</v>
      </c>
      <c r="BJ12" t="s">
        <v>3687</v>
      </c>
      <c r="BK12" t="s">
        <v>495</v>
      </c>
      <c r="BL12" t="s">
        <v>2769</v>
      </c>
      <c r="BM12" t="s">
        <v>2697</v>
      </c>
      <c r="BN12" t="s">
        <v>8104</v>
      </c>
      <c r="BO12" t="s">
        <v>3822</v>
      </c>
      <c r="BP12" t="s">
        <v>2676</v>
      </c>
      <c r="BQ12" t="s">
        <v>4967</v>
      </c>
      <c r="BR12" t="s">
        <v>10514</v>
      </c>
      <c r="BS12" t="s">
        <v>1566</v>
      </c>
      <c r="BT12" t="s">
        <v>9159</v>
      </c>
      <c r="BU12" t="s">
        <v>5538</v>
      </c>
      <c r="BV12" t="s">
        <v>9440</v>
      </c>
      <c r="BW12" t="s">
        <v>9446</v>
      </c>
      <c r="BX12" t="s">
        <v>5959</v>
      </c>
      <c r="BY12" t="s">
        <v>1971</v>
      </c>
      <c r="BZ12" t="s">
        <v>8457</v>
      </c>
      <c r="CA12" t="s">
        <v>1002</v>
      </c>
      <c r="CB12" t="s">
        <v>7882</v>
      </c>
      <c r="CC12" t="s">
        <v>5009</v>
      </c>
      <c r="CD12" t="s">
        <v>7858</v>
      </c>
      <c r="CE12" t="s">
        <v>1920</v>
      </c>
      <c r="CF12" t="s">
        <v>8801</v>
      </c>
      <c r="CG12" t="s">
        <v>11149</v>
      </c>
      <c r="CH12" t="s">
        <v>2673</v>
      </c>
      <c r="CI12" t="s">
        <v>585</v>
      </c>
      <c r="CJ12" t="s">
        <v>9933</v>
      </c>
      <c r="CK12" t="s">
        <v>7784</v>
      </c>
      <c r="CL12" t="s">
        <v>7742</v>
      </c>
      <c r="CM12" t="s">
        <v>4949</v>
      </c>
      <c r="CN12" t="s">
        <v>2913</v>
      </c>
      <c r="CO12" t="s">
        <v>7660</v>
      </c>
      <c r="CP12" t="s">
        <v>7648</v>
      </c>
      <c r="CQ12" t="s">
        <v>7617</v>
      </c>
      <c r="CR12" t="s">
        <v>5565</v>
      </c>
      <c r="CS12" t="s">
        <v>8002</v>
      </c>
      <c r="CT12" t="s">
        <v>7508</v>
      </c>
      <c r="CU12" t="s">
        <v>7551</v>
      </c>
      <c r="CV12" t="s">
        <v>2703</v>
      </c>
      <c r="CW12" t="s">
        <v>9646</v>
      </c>
      <c r="CX12" t="s">
        <v>10538</v>
      </c>
      <c r="CY12" t="s">
        <v>10041</v>
      </c>
      <c r="CZ12" t="s">
        <v>10340</v>
      </c>
      <c r="DA12" t="s">
        <v>10309</v>
      </c>
      <c r="DB12" t="s">
        <v>10278</v>
      </c>
      <c r="DC12" t="s">
        <v>9758</v>
      </c>
      <c r="DD12" t="s">
        <v>5947</v>
      </c>
      <c r="DE12" t="s">
        <v>1338</v>
      </c>
      <c r="DF12" t="s">
        <v>1215</v>
      </c>
      <c r="DG12" t="s">
        <v>8255</v>
      </c>
      <c r="DH12" t="s">
        <v>3589</v>
      </c>
      <c r="DI12" t="s">
        <v>1440</v>
      </c>
      <c r="DJ12" t="s">
        <v>6264</v>
      </c>
      <c r="DK12" t="s">
        <v>10475</v>
      </c>
      <c r="DL12" t="s">
        <v>9985</v>
      </c>
      <c r="DM12" t="s">
        <v>411</v>
      </c>
      <c r="DN12" t="s">
        <v>9306</v>
      </c>
      <c r="DO12" t="s">
        <v>6980</v>
      </c>
      <c r="DP12" t="s">
        <v>1098</v>
      </c>
      <c r="DQ12" t="s">
        <v>11170</v>
      </c>
      <c r="DR12" t="s">
        <v>2553</v>
      </c>
      <c r="DS12" t="s">
        <v>5134</v>
      </c>
      <c r="DT12" t="s">
        <v>5131</v>
      </c>
      <c r="DU12" t="s">
        <v>3048</v>
      </c>
      <c r="DV12" t="s">
        <v>4165</v>
      </c>
      <c r="DW12" t="s">
        <v>3548</v>
      </c>
      <c r="DX12" t="s">
        <v>4217</v>
      </c>
      <c r="DY12" t="s">
        <v>10693</v>
      </c>
      <c r="DZ12" t="s">
        <v>4243</v>
      </c>
      <c r="EA12" t="s">
        <v>2152</v>
      </c>
      <c r="EB12" t="s">
        <v>2155</v>
      </c>
      <c r="EC12" t="s">
        <v>2171</v>
      </c>
      <c r="ED12" t="s">
        <v>2177</v>
      </c>
      <c r="EE12" t="s">
        <v>2186</v>
      </c>
      <c r="EF12" t="s">
        <v>11171</v>
      </c>
      <c r="EG12" t="s">
        <v>11025</v>
      </c>
      <c r="EH12" t="s">
        <v>10035</v>
      </c>
      <c r="EI12" t="s">
        <v>4881</v>
      </c>
      <c r="EJ12" t="s">
        <v>11107</v>
      </c>
      <c r="EK12" t="s">
        <v>2274</v>
      </c>
      <c r="EL12" t="s">
        <v>8521</v>
      </c>
      <c r="EM12" t="s">
        <v>11097</v>
      </c>
      <c r="EN12" t="s">
        <v>4928</v>
      </c>
      <c r="EO12" t="s">
        <v>11054</v>
      </c>
      <c r="EP12" t="s">
        <v>4922</v>
      </c>
      <c r="EQ12" t="s">
        <v>6776</v>
      </c>
      <c r="ER12" t="s">
        <v>5039</v>
      </c>
      <c r="ES12" t="s">
        <v>5308</v>
      </c>
      <c r="ET12" t="s">
        <v>5053</v>
      </c>
      <c r="EU12" t="s">
        <v>5377</v>
      </c>
      <c r="EV12" t="s">
        <v>6166</v>
      </c>
      <c r="EW12" t="s">
        <v>3479</v>
      </c>
      <c r="EX12" t="s">
        <v>6267</v>
      </c>
      <c r="EY12" t="s">
        <v>7177</v>
      </c>
      <c r="EZ12" t="s">
        <v>7007</v>
      </c>
      <c r="FA12" t="s">
        <v>7132</v>
      </c>
      <c r="FB12" t="s">
        <v>2508</v>
      </c>
      <c r="FC12" t="s">
        <v>11172</v>
      </c>
      <c r="FD12" t="s">
        <v>5887</v>
      </c>
      <c r="FE12" t="s">
        <v>3334</v>
      </c>
      <c r="FF12" t="s">
        <v>11173</v>
      </c>
      <c r="FG12" t="s">
        <v>7278</v>
      </c>
      <c r="FH12" t="s">
        <v>11174</v>
      </c>
      <c r="FI12" t="s">
        <v>3316</v>
      </c>
      <c r="FJ12" t="s">
        <v>11175</v>
      </c>
      <c r="FK12" t="s">
        <v>7010</v>
      </c>
      <c r="FL12" t="s">
        <v>7367</v>
      </c>
      <c r="FM12" t="s">
        <v>11176</v>
      </c>
      <c r="FN12" t="s">
        <v>6830</v>
      </c>
      <c r="FO12" t="s">
        <v>7417</v>
      </c>
      <c r="FP12" t="s">
        <v>4513</v>
      </c>
      <c r="FQ12" t="s">
        <v>11177</v>
      </c>
      <c r="FR12" t="s">
        <v>1701</v>
      </c>
      <c r="FS12" t="s">
        <v>4786</v>
      </c>
      <c r="FT12" t="s">
        <v>5823</v>
      </c>
      <c r="FU12" t="s">
        <v>11178</v>
      </c>
      <c r="FV12" t="s">
        <v>11179</v>
      </c>
      <c r="FW12" t="s">
        <v>5612</v>
      </c>
      <c r="FX12" t="s">
        <v>11180</v>
      </c>
      <c r="FY12" t="s">
        <v>6113</v>
      </c>
      <c r="FZ12" t="s">
        <v>6419</v>
      </c>
      <c r="GA12" t="s">
        <v>6523</v>
      </c>
      <c r="GB12" t="s">
        <v>3494</v>
      </c>
      <c r="GC12" t="s">
        <v>6611</v>
      </c>
      <c r="GD12" t="s">
        <v>2385</v>
      </c>
      <c r="GE12" t="s">
        <v>3554</v>
      </c>
      <c r="GF12" t="s">
        <v>11181</v>
      </c>
      <c r="GG12" t="s">
        <v>1014</v>
      </c>
      <c r="GH12" t="s">
        <v>3418</v>
      </c>
      <c r="GI12" t="s">
        <v>8089</v>
      </c>
      <c r="GJ12" t="s">
        <v>3795</v>
      </c>
      <c r="GK12" t="s">
        <v>3859</v>
      </c>
      <c r="GL12" t="s">
        <v>9567</v>
      </c>
      <c r="GM12" t="s">
        <v>9579</v>
      </c>
      <c r="GN12" t="s">
        <v>9616</v>
      </c>
      <c r="GO12" t="s">
        <v>3542</v>
      </c>
      <c r="GP12" t="s">
        <v>9228</v>
      </c>
      <c r="GQ12" t="s">
        <v>11182</v>
      </c>
      <c r="GR12" t="s">
        <v>9104</v>
      </c>
      <c r="GS12" t="s">
        <v>1779</v>
      </c>
      <c r="GT12" t="s">
        <v>11183</v>
      </c>
      <c r="GU12" t="s">
        <v>9167</v>
      </c>
      <c r="GV12" t="s">
        <v>9055</v>
      </c>
      <c r="GW12" t="s">
        <v>3945</v>
      </c>
      <c r="GX12" t="s">
        <v>1005</v>
      </c>
      <c r="GY12" t="s">
        <v>8929</v>
      </c>
      <c r="GZ12" t="s">
        <v>8483</v>
      </c>
      <c r="HA12" t="s">
        <v>2901</v>
      </c>
      <c r="HB12" t="s">
        <v>3158</v>
      </c>
      <c r="HC12" t="s">
        <v>11184</v>
      </c>
      <c r="HD12" t="s">
        <v>1929</v>
      </c>
      <c r="HE12" t="s">
        <v>8443</v>
      </c>
      <c r="HF12" t="s">
        <v>1896</v>
      </c>
      <c r="HG12" t="s">
        <v>1968</v>
      </c>
      <c r="HH12" t="s">
        <v>5526</v>
      </c>
      <c r="HI12" t="s">
        <v>7823</v>
      </c>
      <c r="HJ12" t="s">
        <v>11185</v>
      </c>
      <c r="HK12" t="s">
        <v>6680</v>
      </c>
      <c r="HL12" t="s">
        <v>11186</v>
      </c>
      <c r="HM12" t="s">
        <v>6905</v>
      </c>
      <c r="HN12" t="s">
        <v>1383</v>
      </c>
      <c r="HO12" t="s">
        <v>7712</v>
      </c>
      <c r="HP12" t="s">
        <v>7709</v>
      </c>
      <c r="HQ12" t="s">
        <v>1725</v>
      </c>
      <c r="HR12" t="s">
        <v>5006</v>
      </c>
      <c r="HS12" t="s">
        <v>2766</v>
      </c>
      <c r="HT12" t="s">
        <v>6052</v>
      </c>
      <c r="HU12" t="s">
        <v>11187</v>
      </c>
      <c r="HV12" t="s">
        <v>9691</v>
      </c>
      <c r="HW12" t="s">
        <v>1095</v>
      </c>
      <c r="HX12" t="s">
        <v>9939</v>
      </c>
      <c r="HY12" t="s">
        <v>11188</v>
      </c>
      <c r="HZ12" t="s">
        <v>5577</v>
      </c>
      <c r="IA12" t="s">
        <v>10008</v>
      </c>
      <c r="IB12" t="s">
        <v>11189</v>
      </c>
      <c r="IC12" t="s">
        <v>10550</v>
      </c>
      <c r="ID12" t="s">
        <v>5932</v>
      </c>
      <c r="IE12" t="s">
        <v>10326</v>
      </c>
      <c r="IF12" t="s">
        <v>6992</v>
      </c>
      <c r="IG12" t="s">
        <v>10212</v>
      </c>
      <c r="IH12" t="s">
        <v>11190</v>
      </c>
      <c r="II12" t="s">
        <v>10020</v>
      </c>
      <c r="IJ12" t="s">
        <v>6357</v>
      </c>
      <c r="IK12" t="s">
        <v>11191</v>
      </c>
      <c r="IL12" t="s">
        <v>8228</v>
      </c>
      <c r="IM12" t="s">
        <v>8267</v>
      </c>
      <c r="IN12" t="s">
        <v>11192</v>
      </c>
      <c r="IO12" t="s">
        <v>9890</v>
      </c>
      <c r="IP12" t="s">
        <v>9908</v>
      </c>
      <c r="IQ12" t="s">
        <v>9321</v>
      </c>
    </row>
    <row r="13" spans="1:426" x14ac:dyDescent="0.35">
      <c r="A13" s="2" t="s">
        <v>11193</v>
      </c>
      <c r="B13" t="s">
        <v>123</v>
      </c>
      <c r="C13" t="s">
        <v>8041</v>
      </c>
      <c r="D13" t="s">
        <v>4150</v>
      </c>
      <c r="E13" t="s">
        <v>1425</v>
      </c>
      <c r="F13" t="s">
        <v>4020</v>
      </c>
      <c r="G13" t="s">
        <v>711</v>
      </c>
      <c r="H13" t="s">
        <v>3284</v>
      </c>
      <c r="I13" t="s">
        <v>4058</v>
      </c>
      <c r="J13" t="s">
        <v>4076</v>
      </c>
      <c r="K13" t="s">
        <v>1020</v>
      </c>
      <c r="L13" t="s">
        <v>1242</v>
      </c>
      <c r="M13" t="s">
        <v>2796</v>
      </c>
      <c r="N13" t="s">
        <v>2083</v>
      </c>
      <c r="O13" t="s">
        <v>1371</v>
      </c>
      <c r="P13" t="s">
        <v>126</v>
      </c>
      <c r="Q13" t="s">
        <v>7951</v>
      </c>
      <c r="R13" t="s">
        <v>2730</v>
      </c>
      <c r="S13" t="s">
        <v>936</v>
      </c>
      <c r="T13" t="s">
        <v>2664</v>
      </c>
      <c r="U13" t="s">
        <v>171</v>
      </c>
      <c r="V13" t="s">
        <v>741</v>
      </c>
      <c r="W13" t="s">
        <v>8647</v>
      </c>
      <c r="X13" t="s">
        <v>948</v>
      </c>
      <c r="Y13" t="s">
        <v>1458</v>
      </c>
      <c r="Z13" t="s">
        <v>8786</v>
      </c>
      <c r="AA13" t="s">
        <v>5269</v>
      </c>
      <c r="AB13" t="s">
        <v>5302</v>
      </c>
      <c r="AC13" t="s">
        <v>10731</v>
      </c>
      <c r="AD13" t="s">
        <v>5206</v>
      </c>
      <c r="AE13" t="s">
        <v>5420</v>
      </c>
      <c r="AF13" t="s">
        <v>1266</v>
      </c>
      <c r="AG13" t="s">
        <v>6249</v>
      </c>
      <c r="AH13" t="s">
        <v>282</v>
      </c>
      <c r="AI13" t="s">
        <v>7220</v>
      </c>
      <c r="AJ13" t="s">
        <v>318</v>
      </c>
      <c r="AK13" t="s">
        <v>2316</v>
      </c>
      <c r="AL13" t="s">
        <v>285</v>
      </c>
      <c r="AM13" t="s">
        <v>6812</v>
      </c>
      <c r="AN13" t="s">
        <v>84</v>
      </c>
      <c r="AO13" t="s">
        <v>1269</v>
      </c>
      <c r="AP13" t="s">
        <v>513</v>
      </c>
      <c r="AQ13" t="s">
        <v>1311</v>
      </c>
      <c r="AR13" t="s">
        <v>7388</v>
      </c>
      <c r="AS13" t="s">
        <v>156</v>
      </c>
      <c r="AT13" t="s">
        <v>7408</v>
      </c>
      <c r="AU13" t="s">
        <v>6929</v>
      </c>
      <c r="AV13" t="s">
        <v>7431</v>
      </c>
      <c r="AW13" t="s">
        <v>2742</v>
      </c>
      <c r="AX13" t="s">
        <v>4638</v>
      </c>
      <c r="AY13" t="s">
        <v>4656</v>
      </c>
      <c r="AZ13" t="s">
        <v>11194</v>
      </c>
      <c r="BA13" t="s">
        <v>4757</v>
      </c>
      <c r="BB13" t="s">
        <v>159</v>
      </c>
      <c r="BC13" t="s">
        <v>4547</v>
      </c>
      <c r="BD13" t="s">
        <v>5820</v>
      </c>
      <c r="BE13" t="s">
        <v>5740</v>
      </c>
      <c r="BF13" t="s">
        <v>2586</v>
      </c>
      <c r="BG13" t="s">
        <v>87</v>
      </c>
      <c r="BH13" t="s">
        <v>6372</v>
      </c>
      <c r="BI13" t="s">
        <v>6532</v>
      </c>
      <c r="BJ13" t="s">
        <v>6577</v>
      </c>
      <c r="BK13" t="s">
        <v>3140</v>
      </c>
      <c r="BL13" t="s">
        <v>1119</v>
      </c>
      <c r="BM13" t="s">
        <v>11143</v>
      </c>
      <c r="BN13" t="s">
        <v>174</v>
      </c>
      <c r="BO13" t="s">
        <v>2769</v>
      </c>
      <c r="BP13" t="s">
        <v>3828</v>
      </c>
      <c r="BQ13" t="s">
        <v>8074</v>
      </c>
      <c r="BR13" t="s">
        <v>9573</v>
      </c>
      <c r="BS13" t="s">
        <v>402</v>
      </c>
      <c r="BT13" t="s">
        <v>1272</v>
      </c>
      <c r="BU13" t="s">
        <v>6974</v>
      </c>
      <c r="BV13" t="s">
        <v>885</v>
      </c>
      <c r="BW13" t="s">
        <v>9035</v>
      </c>
      <c r="BX13" t="s">
        <v>2646</v>
      </c>
      <c r="BY13" t="s">
        <v>9044</v>
      </c>
      <c r="BZ13" t="s">
        <v>9107</v>
      </c>
      <c r="CA13" t="s">
        <v>9185</v>
      </c>
      <c r="CB13" t="s">
        <v>1176</v>
      </c>
      <c r="CC13" t="s">
        <v>9087</v>
      </c>
      <c r="CD13" t="s">
        <v>1002</v>
      </c>
      <c r="CE13" t="s">
        <v>6773</v>
      </c>
      <c r="CF13" t="s">
        <v>2649</v>
      </c>
      <c r="CG13" t="s">
        <v>516</v>
      </c>
      <c r="CH13" t="s">
        <v>8801</v>
      </c>
      <c r="CI13" t="s">
        <v>5514</v>
      </c>
      <c r="CJ13" t="s">
        <v>1314</v>
      </c>
      <c r="CK13" t="s">
        <v>585</v>
      </c>
      <c r="CL13" t="s">
        <v>6668</v>
      </c>
      <c r="CM13" t="s">
        <v>8358</v>
      </c>
      <c r="CN13" t="s">
        <v>81</v>
      </c>
      <c r="CO13" t="s">
        <v>8908</v>
      </c>
      <c r="CP13" t="s">
        <v>1017</v>
      </c>
      <c r="CQ13" t="s">
        <v>975</v>
      </c>
      <c r="CR13" t="s">
        <v>939</v>
      </c>
      <c r="CS13" t="s">
        <v>7628</v>
      </c>
      <c r="CT13" t="s">
        <v>150</v>
      </c>
      <c r="CU13" t="s">
        <v>2706</v>
      </c>
      <c r="CV13" t="s">
        <v>1590</v>
      </c>
      <c r="CW13" t="s">
        <v>6025</v>
      </c>
      <c r="CX13" t="s">
        <v>78</v>
      </c>
      <c r="CY13" t="s">
        <v>10195</v>
      </c>
      <c r="CZ13" t="s">
        <v>7484</v>
      </c>
      <c r="DA13" t="s">
        <v>3545</v>
      </c>
      <c r="DB13" t="s">
        <v>1293</v>
      </c>
      <c r="DC13" t="s">
        <v>5098</v>
      </c>
      <c r="DD13" t="s">
        <v>2490</v>
      </c>
      <c r="DE13" t="s">
        <v>6285</v>
      </c>
      <c r="DF13" t="s">
        <v>8192</v>
      </c>
      <c r="DG13" t="s">
        <v>7849</v>
      </c>
      <c r="DH13" t="s">
        <v>9465</v>
      </c>
      <c r="DI13" t="s">
        <v>10189</v>
      </c>
      <c r="DJ13" t="s">
        <v>9927</v>
      </c>
      <c r="DK13" t="s">
        <v>10186</v>
      </c>
      <c r="DL13" t="s">
        <v>10053</v>
      </c>
      <c r="DM13" t="s">
        <v>1818</v>
      </c>
      <c r="DN13" t="s">
        <v>10696</v>
      </c>
      <c r="DO13" t="s">
        <v>2149</v>
      </c>
      <c r="DP13" t="s">
        <v>4845</v>
      </c>
      <c r="DQ13" t="s">
        <v>9511</v>
      </c>
      <c r="DR13" t="s">
        <v>9531</v>
      </c>
      <c r="DS13" t="s">
        <v>2415</v>
      </c>
      <c r="DT13" t="s">
        <v>3176</v>
      </c>
      <c r="DU13" t="s">
        <v>8594</v>
      </c>
      <c r="DV13" t="s">
        <v>34</v>
      </c>
      <c r="DW13" t="s">
        <v>8539</v>
      </c>
      <c r="DX13" t="s">
        <v>6689</v>
      </c>
      <c r="DY13" t="s">
        <v>8687</v>
      </c>
      <c r="DZ13" t="s">
        <v>11146</v>
      </c>
      <c r="EA13" t="s">
        <v>5449</v>
      </c>
      <c r="EB13" t="s">
        <v>7191</v>
      </c>
      <c r="EC13" t="s">
        <v>6989</v>
      </c>
      <c r="ED13" t="s">
        <v>7249</v>
      </c>
      <c r="EE13" t="s">
        <v>7397</v>
      </c>
      <c r="EF13" t="s">
        <v>7405</v>
      </c>
      <c r="EG13" t="s">
        <v>5654</v>
      </c>
      <c r="EH13" t="s">
        <v>1614</v>
      </c>
      <c r="EI13" t="s">
        <v>1620</v>
      </c>
      <c r="EJ13" t="s">
        <v>6625</v>
      </c>
      <c r="EK13" t="s">
        <v>3713</v>
      </c>
      <c r="EL13" t="s">
        <v>651</v>
      </c>
      <c r="EM13" t="s">
        <v>3833</v>
      </c>
      <c r="EN13" t="s">
        <v>3648</v>
      </c>
      <c r="EO13" t="s">
        <v>10523</v>
      </c>
      <c r="EP13" t="s">
        <v>10629</v>
      </c>
      <c r="EQ13" t="s">
        <v>9063</v>
      </c>
      <c r="ER13" t="s">
        <v>9156</v>
      </c>
      <c r="ES13" t="s">
        <v>6878</v>
      </c>
      <c r="ET13" t="s">
        <v>11195</v>
      </c>
      <c r="EU13" t="s">
        <v>10647</v>
      </c>
      <c r="EV13" t="s">
        <v>1929</v>
      </c>
      <c r="EW13" t="s">
        <v>7823</v>
      </c>
      <c r="EX13" t="s">
        <v>8050</v>
      </c>
      <c r="EY13" t="s">
        <v>1851</v>
      </c>
      <c r="EZ13" t="s">
        <v>7543</v>
      </c>
      <c r="FA13" t="s">
        <v>11196</v>
      </c>
      <c r="FB13" t="s">
        <v>2310</v>
      </c>
      <c r="FC13" t="s">
        <v>5965</v>
      </c>
      <c r="FD13" t="s">
        <v>405</v>
      </c>
      <c r="FE13" t="s">
        <v>543</v>
      </c>
      <c r="FF13" t="s">
        <v>8281</v>
      </c>
      <c r="FG13" t="s">
        <v>11197</v>
      </c>
    </row>
    <row r="14" spans="1:426" x14ac:dyDescent="0.35">
      <c r="A14" s="2" t="s">
        <v>11198</v>
      </c>
      <c r="B14" t="s">
        <v>873</v>
      </c>
      <c r="C14" t="s">
        <v>5155</v>
      </c>
      <c r="D14" t="s">
        <v>5152</v>
      </c>
      <c r="E14" t="s">
        <v>820</v>
      </c>
      <c r="F14" t="s">
        <v>823</v>
      </c>
      <c r="G14" t="s">
        <v>3984</v>
      </c>
      <c r="H14" t="s">
        <v>894</v>
      </c>
      <c r="I14" t="s">
        <v>4252</v>
      </c>
      <c r="J14" t="s">
        <v>847</v>
      </c>
      <c r="K14" t="s">
        <v>4269</v>
      </c>
      <c r="L14" t="s">
        <v>817</v>
      </c>
      <c r="M14" t="s">
        <v>8169</v>
      </c>
      <c r="N14" t="s">
        <v>4373</v>
      </c>
      <c r="O14" t="s">
        <v>2134</v>
      </c>
      <c r="P14" t="s">
        <v>903</v>
      </c>
      <c r="Q14" t="s">
        <v>5941</v>
      </c>
      <c r="R14" t="s">
        <v>762</v>
      </c>
      <c r="S14" t="s">
        <v>882</v>
      </c>
      <c r="T14" t="s">
        <v>850</v>
      </c>
      <c r="U14" t="s">
        <v>832</v>
      </c>
      <c r="V14" t="s">
        <v>369</v>
      </c>
      <c r="W14" t="s">
        <v>6938</v>
      </c>
      <c r="X14" t="s">
        <v>198</v>
      </c>
      <c r="Y14" t="s">
        <v>8650</v>
      </c>
      <c r="Z14" t="s">
        <v>6923</v>
      </c>
      <c r="AA14" t="s">
        <v>1836</v>
      </c>
      <c r="AB14" t="s">
        <v>841</v>
      </c>
      <c r="AC14" t="s">
        <v>5179</v>
      </c>
      <c r="AD14" t="s">
        <v>808</v>
      </c>
      <c r="AE14" t="s">
        <v>829</v>
      </c>
      <c r="AF14" t="s">
        <v>1104</v>
      </c>
      <c r="AG14" t="s">
        <v>336</v>
      </c>
      <c r="AH14" t="s">
        <v>201</v>
      </c>
      <c r="AI14" t="s">
        <v>826</v>
      </c>
      <c r="AJ14" t="s">
        <v>5203</v>
      </c>
      <c r="AK14" t="s">
        <v>7269</v>
      </c>
      <c r="AL14" t="s">
        <v>7364</v>
      </c>
      <c r="AM14" t="s">
        <v>4582</v>
      </c>
      <c r="AN14" t="s">
        <v>4507</v>
      </c>
      <c r="AO14" t="s">
        <v>1326</v>
      </c>
      <c r="AP14" t="s">
        <v>759</v>
      </c>
      <c r="AQ14" t="s">
        <v>4641</v>
      </c>
      <c r="AR14" t="s">
        <v>802</v>
      </c>
      <c r="AS14" t="s">
        <v>814</v>
      </c>
      <c r="AT14" t="s">
        <v>5772</v>
      </c>
      <c r="AU14" t="s">
        <v>2262</v>
      </c>
      <c r="AV14" t="s">
        <v>5660</v>
      </c>
      <c r="AW14" t="s">
        <v>11089</v>
      </c>
      <c r="AX14" t="s">
        <v>6396</v>
      </c>
      <c r="AY14" t="s">
        <v>750</v>
      </c>
      <c r="AZ14" t="s">
        <v>5033</v>
      </c>
      <c r="BA14" t="s">
        <v>799</v>
      </c>
      <c r="BB14" t="s">
        <v>2259</v>
      </c>
      <c r="BC14" t="s">
        <v>3758</v>
      </c>
      <c r="BD14" t="s">
        <v>3557</v>
      </c>
      <c r="BE14" t="s">
        <v>3598</v>
      </c>
      <c r="BF14" t="s">
        <v>345</v>
      </c>
      <c r="BG14" t="s">
        <v>775</v>
      </c>
      <c r="BH14" t="s">
        <v>2442</v>
      </c>
      <c r="BI14" t="s">
        <v>357</v>
      </c>
      <c r="BJ14" t="s">
        <v>6288</v>
      </c>
      <c r="BK14" t="s">
        <v>360</v>
      </c>
      <c r="BL14" t="s">
        <v>5971</v>
      </c>
      <c r="BM14" t="s">
        <v>372</v>
      </c>
      <c r="BN14" t="s">
        <v>6788</v>
      </c>
      <c r="BO14" t="s">
        <v>9029</v>
      </c>
      <c r="BP14" t="s">
        <v>10688</v>
      </c>
      <c r="BQ14" t="s">
        <v>756</v>
      </c>
      <c r="BR14" t="s">
        <v>6791</v>
      </c>
      <c r="BS14" t="s">
        <v>747</v>
      </c>
      <c r="BT14" t="s">
        <v>312</v>
      </c>
      <c r="BU14" t="s">
        <v>348</v>
      </c>
      <c r="BV14" t="s">
        <v>5938</v>
      </c>
      <c r="BW14" t="s">
        <v>765</v>
      </c>
      <c r="BX14" t="s">
        <v>3352</v>
      </c>
      <c r="BY14" t="s">
        <v>342</v>
      </c>
      <c r="BZ14" t="s">
        <v>204</v>
      </c>
      <c r="CA14" t="s">
        <v>844</v>
      </c>
      <c r="CB14" t="s">
        <v>1815</v>
      </c>
      <c r="CC14" t="s">
        <v>8118</v>
      </c>
      <c r="CD14" t="s">
        <v>8183</v>
      </c>
      <c r="CE14" t="s">
        <v>8489</v>
      </c>
      <c r="CF14" t="s">
        <v>7855</v>
      </c>
      <c r="CG14" t="s">
        <v>5511</v>
      </c>
      <c r="CH14" t="s">
        <v>838</v>
      </c>
      <c r="CI14" t="s">
        <v>6333</v>
      </c>
      <c r="CJ14" t="s">
        <v>796</v>
      </c>
      <c r="CK14" t="s">
        <v>4842</v>
      </c>
      <c r="CL14" t="s">
        <v>2265</v>
      </c>
      <c r="CM14" t="s">
        <v>6677</v>
      </c>
      <c r="CN14" t="s">
        <v>363</v>
      </c>
      <c r="CO14" t="s">
        <v>315</v>
      </c>
      <c r="CP14" t="s">
        <v>8062</v>
      </c>
      <c r="CQ14" t="s">
        <v>835</v>
      </c>
      <c r="CR14" t="s">
        <v>591</v>
      </c>
      <c r="CS14" t="s">
        <v>267</v>
      </c>
      <c r="CT14" t="s">
        <v>1107</v>
      </c>
      <c r="CU14" t="s">
        <v>9936</v>
      </c>
      <c r="CV14" t="s">
        <v>2268</v>
      </c>
      <c r="CW14" t="s">
        <v>811</v>
      </c>
      <c r="CX14" t="s">
        <v>387</v>
      </c>
      <c r="CY14" t="s">
        <v>6755</v>
      </c>
      <c r="CZ14" t="s">
        <v>10638</v>
      </c>
      <c r="DA14" t="s">
        <v>2235</v>
      </c>
      <c r="DB14" t="s">
        <v>351</v>
      </c>
      <c r="DC14" t="s">
        <v>10232</v>
      </c>
      <c r="DD14" t="s">
        <v>45</v>
      </c>
      <c r="DE14" t="s">
        <v>4420</v>
      </c>
      <c r="DF14" t="s">
        <v>753</v>
      </c>
      <c r="DG14" t="s">
        <v>3424</v>
      </c>
      <c r="DH14" t="s">
        <v>4237</v>
      </c>
      <c r="DI14" t="s">
        <v>945</v>
      </c>
      <c r="DJ14" t="s">
        <v>8524</v>
      </c>
      <c r="DK14" t="s">
        <v>7900</v>
      </c>
      <c r="DL14" t="s">
        <v>264</v>
      </c>
      <c r="DM14" t="s">
        <v>339</v>
      </c>
      <c r="DN14" t="s">
        <v>1908</v>
      </c>
      <c r="DO14" t="s">
        <v>7422</v>
      </c>
      <c r="DP14" t="s">
        <v>11199</v>
      </c>
      <c r="DQ14" t="s">
        <v>7448</v>
      </c>
      <c r="DR14" t="s">
        <v>5517</v>
      </c>
      <c r="DS14" t="s">
        <v>354</v>
      </c>
      <c r="DT14" t="s">
        <v>6920</v>
      </c>
      <c r="DU14" t="s">
        <v>5458</v>
      </c>
      <c r="DV14" t="s">
        <v>9677</v>
      </c>
      <c r="DW14" t="s">
        <v>5935</v>
      </c>
      <c r="DX14" t="s">
        <v>31</v>
      </c>
    </row>
    <row r="15" spans="1:426" x14ac:dyDescent="0.35">
      <c r="A15" s="2" t="s">
        <v>11200</v>
      </c>
      <c r="B15" t="s">
        <v>873</v>
      </c>
      <c r="C15" t="s">
        <v>5125</v>
      </c>
      <c r="D15" t="s">
        <v>1317</v>
      </c>
      <c r="E15" t="s">
        <v>4202</v>
      </c>
      <c r="F15" t="s">
        <v>480</v>
      </c>
      <c r="G15" t="s">
        <v>10734</v>
      </c>
      <c r="H15" t="s">
        <v>4358</v>
      </c>
      <c r="I15" t="s">
        <v>2122</v>
      </c>
      <c r="J15" t="s">
        <v>2053</v>
      </c>
      <c r="K15" t="s">
        <v>3925</v>
      </c>
      <c r="L15" t="s">
        <v>9488</v>
      </c>
      <c r="M15" t="s">
        <v>9508</v>
      </c>
      <c r="N15" t="s">
        <v>6965</v>
      </c>
      <c r="O15" t="s">
        <v>8329</v>
      </c>
      <c r="P15" t="s">
        <v>8580</v>
      </c>
      <c r="Q15" t="s">
        <v>6983</v>
      </c>
      <c r="R15" t="s">
        <v>9246</v>
      </c>
      <c r="S15" t="s">
        <v>10158</v>
      </c>
      <c r="T15" t="s">
        <v>8678</v>
      </c>
      <c r="U15" t="s">
        <v>8038</v>
      </c>
      <c r="V15" t="s">
        <v>8361</v>
      </c>
      <c r="W15" t="s">
        <v>5299</v>
      </c>
      <c r="X15" t="s">
        <v>3304</v>
      </c>
      <c r="Y15" t="s">
        <v>5323</v>
      </c>
      <c r="Z15" t="s">
        <v>5344</v>
      </c>
      <c r="AA15" t="s">
        <v>5380</v>
      </c>
      <c r="AB15" t="s">
        <v>5386</v>
      </c>
      <c r="AC15" t="s">
        <v>5398</v>
      </c>
      <c r="AD15" t="s">
        <v>5206</v>
      </c>
      <c r="AE15" t="s">
        <v>3397</v>
      </c>
      <c r="AF15" t="s">
        <v>3024</v>
      </c>
      <c r="AG15" t="s">
        <v>6806</v>
      </c>
      <c r="AH15" t="s">
        <v>1653</v>
      </c>
      <c r="AI15" t="s">
        <v>7168</v>
      </c>
      <c r="AJ15" t="s">
        <v>7004</v>
      </c>
      <c r="AK15" t="s">
        <v>2107</v>
      </c>
      <c r="AL15" t="s">
        <v>8086</v>
      </c>
      <c r="AM15" t="s">
        <v>5203</v>
      </c>
      <c r="AN15" t="s">
        <v>3263</v>
      </c>
      <c r="AO15" t="s">
        <v>7045</v>
      </c>
      <c r="AP15" t="s">
        <v>2970</v>
      </c>
      <c r="AQ15" t="s">
        <v>7301</v>
      </c>
      <c r="AR15" t="s">
        <v>7307</v>
      </c>
      <c r="AS15" t="s">
        <v>1866</v>
      </c>
      <c r="AT15" t="s">
        <v>6770</v>
      </c>
      <c r="AU15" t="s">
        <v>7341</v>
      </c>
      <c r="AV15" t="s">
        <v>2511</v>
      </c>
      <c r="AW15" t="s">
        <v>7391</v>
      </c>
      <c r="AX15" t="s">
        <v>2877</v>
      </c>
      <c r="AY15" t="s">
        <v>672</v>
      </c>
      <c r="AZ15" t="s">
        <v>4676</v>
      </c>
      <c r="BA15" t="s">
        <v>4763</v>
      </c>
      <c r="BB15" t="s">
        <v>4801</v>
      </c>
      <c r="BC15" t="s">
        <v>5681</v>
      </c>
      <c r="BD15" t="s">
        <v>6503</v>
      </c>
      <c r="BE15" t="s">
        <v>6476</v>
      </c>
      <c r="BF15" t="s">
        <v>6463</v>
      </c>
      <c r="BG15" t="s">
        <v>5615</v>
      </c>
      <c r="BH15" t="s">
        <v>6568</v>
      </c>
      <c r="BI15" t="s">
        <v>6571</v>
      </c>
      <c r="BJ15" t="s">
        <v>2259</v>
      </c>
      <c r="BK15" t="s">
        <v>6375</v>
      </c>
      <c r="BL15" t="s">
        <v>3577</v>
      </c>
      <c r="BM15" t="s">
        <v>3343</v>
      </c>
      <c r="BN15" t="s">
        <v>3654</v>
      </c>
      <c r="BO15" t="s">
        <v>1977</v>
      </c>
      <c r="BP15" t="s">
        <v>3850</v>
      </c>
      <c r="BQ15" t="s">
        <v>2928</v>
      </c>
      <c r="BR15" t="s">
        <v>775</v>
      </c>
      <c r="BS15" t="s">
        <v>876</v>
      </c>
      <c r="BT15" t="s">
        <v>9584</v>
      </c>
      <c r="BU15" t="s">
        <v>9610</v>
      </c>
      <c r="BV15" t="s">
        <v>6288</v>
      </c>
      <c r="BW15" t="s">
        <v>9631</v>
      </c>
      <c r="BX15" t="s">
        <v>756</v>
      </c>
      <c r="BY15" t="s">
        <v>2844</v>
      </c>
      <c r="BZ15" t="s">
        <v>9159</v>
      </c>
      <c r="CA15" t="s">
        <v>844</v>
      </c>
      <c r="CB15" t="s">
        <v>2847</v>
      </c>
      <c r="CC15" t="s">
        <v>3349</v>
      </c>
      <c r="CD15" t="s">
        <v>6956</v>
      </c>
      <c r="CE15" t="s">
        <v>6333</v>
      </c>
      <c r="CF15" t="s">
        <v>963</v>
      </c>
      <c r="CG15" t="s">
        <v>2640</v>
      </c>
      <c r="CH15" t="s">
        <v>1980</v>
      </c>
      <c r="CI15" t="s">
        <v>2116</v>
      </c>
      <c r="CJ15" t="s">
        <v>363</v>
      </c>
      <c r="CK15" t="s">
        <v>8213</v>
      </c>
      <c r="CL15" t="s">
        <v>5480</v>
      </c>
      <c r="CM15" t="s">
        <v>1812</v>
      </c>
      <c r="CN15" t="s">
        <v>7645</v>
      </c>
      <c r="CO15" t="s">
        <v>8002</v>
      </c>
      <c r="CP15" t="s">
        <v>7582</v>
      </c>
      <c r="CQ15" t="s">
        <v>9651</v>
      </c>
      <c r="CR15" t="s">
        <v>8062</v>
      </c>
      <c r="CS15" t="s">
        <v>591</v>
      </c>
      <c r="CT15" t="s">
        <v>1554</v>
      </c>
      <c r="CU15" t="s">
        <v>10517</v>
      </c>
      <c r="CV15" t="s">
        <v>10769</v>
      </c>
      <c r="CW15" t="s">
        <v>10415</v>
      </c>
      <c r="CX15" t="s">
        <v>9817</v>
      </c>
      <c r="CY15" t="s">
        <v>8240</v>
      </c>
      <c r="CZ15" t="s">
        <v>10059</v>
      </c>
      <c r="DA15" t="s">
        <v>10791</v>
      </c>
      <c r="DB15" t="s">
        <v>9919</v>
      </c>
      <c r="DC15" t="s">
        <v>6330</v>
      </c>
      <c r="DD15" t="s">
        <v>216</v>
      </c>
      <c r="DE15" t="s">
        <v>9312</v>
      </c>
      <c r="DF15" t="s">
        <v>5113</v>
      </c>
      <c r="DG15" t="s">
        <v>4168</v>
      </c>
      <c r="DH15" t="s">
        <v>4017</v>
      </c>
      <c r="DI15" t="s">
        <v>4382</v>
      </c>
      <c r="DJ15" t="s">
        <v>2183</v>
      </c>
      <c r="DK15" t="s">
        <v>8970</v>
      </c>
      <c r="DL15" t="s">
        <v>10363</v>
      </c>
      <c r="DM15" t="s">
        <v>945</v>
      </c>
      <c r="DN15" t="s">
        <v>6031</v>
      </c>
      <c r="DO15" t="s">
        <v>1362</v>
      </c>
      <c r="DP15" t="s">
        <v>6306</v>
      </c>
      <c r="DQ15" t="s">
        <v>5383</v>
      </c>
      <c r="DR15" t="s">
        <v>6181</v>
      </c>
      <c r="DS15" t="s">
        <v>5890</v>
      </c>
      <c r="DT15" t="s">
        <v>2859</v>
      </c>
      <c r="DU15" t="s">
        <v>7987</v>
      </c>
      <c r="DV15" t="s">
        <v>4606</v>
      </c>
      <c r="DW15" t="s">
        <v>37</v>
      </c>
      <c r="DX15" t="s">
        <v>5761</v>
      </c>
      <c r="DY15" t="s">
        <v>11028</v>
      </c>
      <c r="DZ15" t="s">
        <v>7969</v>
      </c>
      <c r="EA15" t="s">
        <v>5651</v>
      </c>
      <c r="EB15" t="s">
        <v>1167</v>
      </c>
      <c r="EC15" t="s">
        <v>639</v>
      </c>
      <c r="ED15" t="s">
        <v>1536</v>
      </c>
      <c r="EE15" t="s">
        <v>6303</v>
      </c>
      <c r="EF15" t="s">
        <v>8148</v>
      </c>
      <c r="EG15" t="s">
        <v>3400</v>
      </c>
      <c r="EH15" t="s">
        <v>3453</v>
      </c>
      <c r="EI15" t="s">
        <v>8127</v>
      </c>
      <c r="EJ15" t="s">
        <v>11162</v>
      </c>
      <c r="EK15" t="s">
        <v>5101</v>
      </c>
      <c r="EL15" t="s">
        <v>8552</v>
      </c>
      <c r="EM15" t="s">
        <v>10668</v>
      </c>
      <c r="EN15" t="s">
        <v>8474</v>
      </c>
      <c r="EO15" t="s">
        <v>6875</v>
      </c>
      <c r="EP15" t="s">
        <v>4857</v>
      </c>
      <c r="EQ15" t="s">
        <v>11076</v>
      </c>
      <c r="ER15" t="s">
        <v>7475</v>
      </c>
      <c r="ES15" t="s">
        <v>5458</v>
      </c>
      <c r="ET15" t="s">
        <v>7651</v>
      </c>
      <c r="EU15" t="s">
        <v>7634</v>
      </c>
      <c r="EV15" t="s">
        <v>6737</v>
      </c>
      <c r="EW15" t="s">
        <v>6887</v>
      </c>
      <c r="EX15" t="s">
        <v>11122</v>
      </c>
      <c r="EY15" t="s">
        <v>1578</v>
      </c>
      <c r="EZ15" t="s">
        <v>9811</v>
      </c>
      <c r="FA15" t="s">
        <v>8249</v>
      </c>
      <c r="FB15" t="s">
        <v>10626</v>
      </c>
    </row>
    <row r="16" spans="1:426" x14ac:dyDescent="0.35">
      <c r="A16" s="2" t="s">
        <v>11201</v>
      </c>
      <c r="B16" t="s">
        <v>873</v>
      </c>
      <c r="C16" t="s">
        <v>1392</v>
      </c>
      <c r="D16" t="s">
        <v>4177</v>
      </c>
      <c r="E16" t="s">
        <v>519</v>
      </c>
      <c r="F16" t="s">
        <v>4023</v>
      </c>
      <c r="G16" t="s">
        <v>3104</v>
      </c>
      <c r="H16" t="s">
        <v>4043</v>
      </c>
      <c r="I16" t="s">
        <v>1260</v>
      </c>
      <c r="J16" t="s">
        <v>11202</v>
      </c>
      <c r="K16" t="s">
        <v>4079</v>
      </c>
      <c r="L16" t="s">
        <v>4323</v>
      </c>
      <c r="M16" t="s">
        <v>4336</v>
      </c>
      <c r="N16" t="s">
        <v>4126</v>
      </c>
      <c r="O16" t="s">
        <v>10706</v>
      </c>
      <c r="P16" t="s">
        <v>2074</v>
      </c>
      <c r="Q16" t="s">
        <v>7951</v>
      </c>
      <c r="R16" t="s">
        <v>4907</v>
      </c>
      <c r="S16" t="s">
        <v>10839</v>
      </c>
      <c r="T16" t="s">
        <v>4913</v>
      </c>
      <c r="U16" t="s">
        <v>3509</v>
      </c>
      <c r="V16" t="s">
        <v>5018</v>
      </c>
      <c r="W16" t="s">
        <v>714</v>
      </c>
      <c r="X16" t="s">
        <v>2421</v>
      </c>
      <c r="Y16" t="s">
        <v>4946</v>
      </c>
      <c r="Z16" t="s">
        <v>2778</v>
      </c>
      <c r="AA16" t="s">
        <v>9264</v>
      </c>
      <c r="AB16" t="s">
        <v>57</v>
      </c>
      <c r="AC16" t="s">
        <v>5266</v>
      </c>
      <c r="AD16" t="s">
        <v>2607</v>
      </c>
      <c r="AE16" t="s">
        <v>288</v>
      </c>
      <c r="AF16" t="s">
        <v>5179</v>
      </c>
      <c r="AG16" t="s">
        <v>5335</v>
      </c>
      <c r="AH16" t="s">
        <v>1320</v>
      </c>
      <c r="AI16" t="s">
        <v>6959</v>
      </c>
      <c r="AJ16" t="s">
        <v>1713</v>
      </c>
      <c r="AK16" t="s">
        <v>5395</v>
      </c>
      <c r="AL16" t="s">
        <v>5218</v>
      </c>
      <c r="AM16" t="s">
        <v>4866</v>
      </c>
      <c r="AN16" t="s">
        <v>303</v>
      </c>
      <c r="AO16" t="s">
        <v>7182</v>
      </c>
      <c r="AP16" t="s">
        <v>7118</v>
      </c>
      <c r="AQ16" t="s">
        <v>3092</v>
      </c>
      <c r="AR16" t="s">
        <v>2331</v>
      </c>
      <c r="AS16" t="s">
        <v>7266</v>
      </c>
      <c r="AT16" t="s">
        <v>3512</v>
      </c>
      <c r="AU16" t="s">
        <v>7373</v>
      </c>
      <c r="AV16" t="s">
        <v>7411</v>
      </c>
      <c r="AW16" t="s">
        <v>7939</v>
      </c>
      <c r="AX16" t="s">
        <v>1128</v>
      </c>
      <c r="AY16" t="s">
        <v>8059</v>
      </c>
      <c r="AZ16" t="s">
        <v>5837</v>
      </c>
      <c r="BA16" t="s">
        <v>1275</v>
      </c>
      <c r="BB16" t="s">
        <v>6457</v>
      </c>
      <c r="BC16" t="s">
        <v>6110</v>
      </c>
      <c r="BD16" t="s">
        <v>5030</v>
      </c>
      <c r="BE16" t="s">
        <v>778</v>
      </c>
      <c r="BF16" t="s">
        <v>1875</v>
      </c>
      <c r="BG16" t="s">
        <v>147</v>
      </c>
      <c r="BH16" t="s">
        <v>7906</v>
      </c>
      <c r="BI16" t="s">
        <v>2514</v>
      </c>
      <c r="BJ16" t="s">
        <v>3636</v>
      </c>
      <c r="BK16" t="s">
        <v>2655</v>
      </c>
      <c r="BL16" t="s">
        <v>3346</v>
      </c>
      <c r="BM16" t="s">
        <v>3704</v>
      </c>
      <c r="BN16" t="s">
        <v>3675</v>
      </c>
      <c r="BO16" t="s">
        <v>3651</v>
      </c>
      <c r="BP16" t="s">
        <v>3767</v>
      </c>
      <c r="BQ16" t="s">
        <v>3819</v>
      </c>
      <c r="BR16" t="s">
        <v>5968</v>
      </c>
      <c r="BS16" t="s">
        <v>876</v>
      </c>
      <c r="BT16" t="s">
        <v>9604</v>
      </c>
      <c r="BU16" t="s">
        <v>7930</v>
      </c>
      <c r="BV16" t="s">
        <v>9110</v>
      </c>
      <c r="BW16" t="s">
        <v>1497</v>
      </c>
      <c r="BX16" t="s">
        <v>5164</v>
      </c>
      <c r="BY16" t="s">
        <v>3221</v>
      </c>
      <c r="BZ16" t="s">
        <v>7936</v>
      </c>
      <c r="CA16" t="s">
        <v>2454</v>
      </c>
      <c r="CB16" t="s">
        <v>4925</v>
      </c>
      <c r="CC16" t="s">
        <v>6872</v>
      </c>
      <c r="CD16" t="s">
        <v>5556</v>
      </c>
      <c r="CE16" t="s">
        <v>1884</v>
      </c>
      <c r="CF16" t="s">
        <v>7460</v>
      </c>
      <c r="CG16" t="s">
        <v>504</v>
      </c>
      <c r="CH16" t="s">
        <v>6794</v>
      </c>
      <c r="CI16" t="s">
        <v>3179</v>
      </c>
      <c r="CJ16" t="s">
        <v>9660</v>
      </c>
      <c r="CK16" t="s">
        <v>9951</v>
      </c>
      <c r="CL16" t="s">
        <v>1680</v>
      </c>
      <c r="CM16" t="s">
        <v>4836</v>
      </c>
      <c r="CN16" t="s">
        <v>4426</v>
      </c>
      <c r="CO16" t="s">
        <v>1164</v>
      </c>
      <c r="CP16" t="s">
        <v>8189</v>
      </c>
      <c r="CQ16" t="s">
        <v>330</v>
      </c>
      <c r="CR16" t="s">
        <v>1647</v>
      </c>
      <c r="CS16" t="s">
        <v>8264</v>
      </c>
      <c r="CT16" t="s">
        <v>4480</v>
      </c>
      <c r="CU16" t="s">
        <v>4477</v>
      </c>
      <c r="CV16" t="s">
        <v>1608</v>
      </c>
      <c r="CW16" t="s">
        <v>10286</v>
      </c>
      <c r="CX16" t="s">
        <v>10253</v>
      </c>
      <c r="CY16" t="s">
        <v>3071</v>
      </c>
      <c r="CZ16" t="s">
        <v>1533</v>
      </c>
      <c r="DA16" t="s">
        <v>11023</v>
      </c>
      <c r="DB16" t="s">
        <v>2541</v>
      </c>
      <c r="DC16" t="s">
        <v>5131</v>
      </c>
      <c r="DD16" t="s">
        <v>5128</v>
      </c>
      <c r="DE16" t="s">
        <v>705</v>
      </c>
      <c r="DF16" t="s">
        <v>11203</v>
      </c>
      <c r="DG16" t="s">
        <v>11047</v>
      </c>
      <c r="DH16" t="s">
        <v>4034</v>
      </c>
      <c r="DI16" t="s">
        <v>4037</v>
      </c>
      <c r="DJ16" t="s">
        <v>1389</v>
      </c>
      <c r="DK16" t="s">
        <v>4317</v>
      </c>
      <c r="DL16" t="s">
        <v>4348</v>
      </c>
      <c r="DM16" t="s">
        <v>4102</v>
      </c>
      <c r="DN16" t="s">
        <v>4405</v>
      </c>
      <c r="DO16" t="s">
        <v>2089</v>
      </c>
      <c r="DP16" t="s">
        <v>2137</v>
      </c>
      <c r="DQ16" t="s">
        <v>11204</v>
      </c>
      <c r="DR16" t="s">
        <v>11205</v>
      </c>
      <c r="DS16" t="s">
        <v>2056</v>
      </c>
      <c r="DT16" t="s">
        <v>9491</v>
      </c>
      <c r="DU16" t="s">
        <v>11206</v>
      </c>
      <c r="DV16" t="s">
        <v>10378</v>
      </c>
      <c r="DW16" t="s">
        <v>11207</v>
      </c>
      <c r="DX16" t="s">
        <v>5992</v>
      </c>
      <c r="DY16" t="s">
        <v>8423</v>
      </c>
      <c r="DZ16" t="s">
        <v>3491</v>
      </c>
      <c r="EA16" t="s">
        <v>9008</v>
      </c>
      <c r="EB16" t="s">
        <v>4931</v>
      </c>
      <c r="EC16" t="s">
        <v>9234</v>
      </c>
      <c r="ED16" t="s">
        <v>2484</v>
      </c>
      <c r="EE16" t="s">
        <v>6764</v>
      </c>
      <c r="EF16" t="s">
        <v>11208</v>
      </c>
      <c r="EG16" t="s">
        <v>5221</v>
      </c>
      <c r="EH16" t="s">
        <v>11209</v>
      </c>
      <c r="EI16" t="s">
        <v>5426</v>
      </c>
      <c r="EJ16" t="s">
        <v>11210</v>
      </c>
      <c r="EK16" t="s">
        <v>7132</v>
      </c>
      <c r="EL16" t="s">
        <v>11026</v>
      </c>
      <c r="EM16" t="s">
        <v>11211</v>
      </c>
      <c r="EN16" t="s">
        <v>5067</v>
      </c>
      <c r="EO16" t="s">
        <v>11029</v>
      </c>
      <c r="EP16" t="s">
        <v>6512</v>
      </c>
      <c r="EQ16" t="s">
        <v>11212</v>
      </c>
      <c r="ER16" t="s">
        <v>1911</v>
      </c>
      <c r="ES16" t="s">
        <v>5000</v>
      </c>
      <c r="ET16" t="s">
        <v>10487</v>
      </c>
      <c r="EU16" t="s">
        <v>10800</v>
      </c>
      <c r="EV16" t="s">
        <v>3272</v>
      </c>
      <c r="EW16" t="s">
        <v>1050</v>
      </c>
      <c r="EX16" t="s">
        <v>11032</v>
      </c>
      <c r="EY16" t="s">
        <v>11213</v>
      </c>
      <c r="EZ16" t="s">
        <v>5920</v>
      </c>
      <c r="FA16" t="s">
        <v>7803</v>
      </c>
      <c r="FB16" t="s">
        <v>7769</v>
      </c>
      <c r="FC16" t="s">
        <v>6908</v>
      </c>
      <c r="FD16" t="s">
        <v>1725</v>
      </c>
      <c r="FE16" t="s">
        <v>5469</v>
      </c>
      <c r="FF16" t="s">
        <v>11035</v>
      </c>
      <c r="FG16" t="s">
        <v>3370</v>
      </c>
      <c r="FH16" t="s">
        <v>2292</v>
      </c>
      <c r="FI16" t="s">
        <v>10369</v>
      </c>
      <c r="FJ16" t="s">
        <v>3275</v>
      </c>
    </row>
    <row r="17" spans="1:267" x14ac:dyDescent="0.35">
      <c r="A17" s="2" t="s">
        <v>11214</v>
      </c>
      <c r="B17" t="s">
        <v>8041</v>
      </c>
      <c r="C17" t="s">
        <v>192</v>
      </c>
      <c r="D17" t="s">
        <v>7912</v>
      </c>
      <c r="E17" t="s">
        <v>1245</v>
      </c>
      <c r="F17" t="s">
        <v>954</v>
      </c>
      <c r="G17" t="s">
        <v>10734</v>
      </c>
      <c r="H17" t="s">
        <v>1173</v>
      </c>
      <c r="I17" t="s">
        <v>1569</v>
      </c>
      <c r="J17" t="s">
        <v>120</v>
      </c>
      <c r="K17" t="s">
        <v>4082</v>
      </c>
      <c r="L17" t="s">
        <v>4091</v>
      </c>
      <c r="M17" t="s">
        <v>4108</v>
      </c>
      <c r="N17" t="s">
        <v>4394</v>
      </c>
      <c r="O17" t="s">
        <v>10851</v>
      </c>
      <c r="P17" t="s">
        <v>2200</v>
      </c>
      <c r="Q17" t="s">
        <v>1299</v>
      </c>
      <c r="R17" t="s">
        <v>1227</v>
      </c>
      <c r="S17" t="s">
        <v>9496</v>
      </c>
      <c r="T17" t="s">
        <v>9508</v>
      </c>
      <c r="U17" t="s">
        <v>6965</v>
      </c>
      <c r="V17" t="s">
        <v>2217</v>
      </c>
      <c r="W17" t="s">
        <v>6749</v>
      </c>
      <c r="X17" t="s">
        <v>6022</v>
      </c>
      <c r="Y17" t="s">
        <v>10502</v>
      </c>
      <c r="Z17" t="s">
        <v>8843</v>
      </c>
      <c r="AA17" t="s">
        <v>8518</v>
      </c>
      <c r="AB17" t="s">
        <v>1152</v>
      </c>
      <c r="AC17" t="s">
        <v>9982</v>
      </c>
      <c r="AD17" t="s">
        <v>8591</v>
      </c>
      <c r="AE17" t="s">
        <v>189</v>
      </c>
      <c r="AF17" t="s">
        <v>300</v>
      </c>
      <c r="AG17" t="s">
        <v>9379</v>
      </c>
      <c r="AH17" t="s">
        <v>8379</v>
      </c>
      <c r="AI17" t="s">
        <v>1917</v>
      </c>
      <c r="AJ17" t="s">
        <v>5398</v>
      </c>
      <c r="AK17" t="s">
        <v>5206</v>
      </c>
      <c r="AL17" t="s">
        <v>2949</v>
      </c>
      <c r="AM17" t="s">
        <v>3006</v>
      </c>
      <c r="AN17" t="s">
        <v>7909</v>
      </c>
      <c r="AO17" t="s">
        <v>6226</v>
      </c>
      <c r="AP17" t="s">
        <v>2012</v>
      </c>
      <c r="AQ17" t="s">
        <v>7220</v>
      </c>
      <c r="AR17" t="s">
        <v>8068</v>
      </c>
      <c r="AS17" t="s">
        <v>6806</v>
      </c>
      <c r="AT17" t="s">
        <v>7016</v>
      </c>
      <c r="AU17" t="s">
        <v>2883</v>
      </c>
      <c r="AV17" t="s">
        <v>2970</v>
      </c>
      <c r="AW17" t="s">
        <v>1866</v>
      </c>
      <c r="AX17" t="s">
        <v>606</v>
      </c>
      <c r="AY17" t="s">
        <v>2946</v>
      </c>
      <c r="AZ17" t="s">
        <v>390</v>
      </c>
      <c r="BA17" t="s">
        <v>7927</v>
      </c>
      <c r="BB17" t="s">
        <v>2736</v>
      </c>
      <c r="BC17" t="s">
        <v>2943</v>
      </c>
      <c r="BD17" t="s">
        <v>1329</v>
      </c>
      <c r="BE17" t="s">
        <v>3577</v>
      </c>
      <c r="BF17" t="s">
        <v>1110</v>
      </c>
      <c r="BG17" t="s">
        <v>3690</v>
      </c>
      <c r="BH17" t="s">
        <v>1977</v>
      </c>
      <c r="BI17" t="s">
        <v>3850</v>
      </c>
      <c r="BJ17" t="s">
        <v>10424</v>
      </c>
      <c r="BK17" t="s">
        <v>9625</v>
      </c>
      <c r="BL17" t="s">
        <v>6974</v>
      </c>
      <c r="BM17" t="s">
        <v>2457</v>
      </c>
      <c r="BN17" t="s">
        <v>2844</v>
      </c>
      <c r="BO17" t="s">
        <v>3586</v>
      </c>
      <c r="BP17" t="s">
        <v>9432</v>
      </c>
      <c r="BQ17" t="s">
        <v>9193</v>
      </c>
      <c r="BR17" t="s">
        <v>8849</v>
      </c>
      <c r="BS17" t="s">
        <v>4839</v>
      </c>
      <c r="BT17" t="s">
        <v>8310</v>
      </c>
      <c r="BU17" t="s">
        <v>8077</v>
      </c>
      <c r="BV17" t="s">
        <v>8967</v>
      </c>
      <c r="BW17" t="s">
        <v>3110</v>
      </c>
      <c r="BX17" t="s">
        <v>1032</v>
      </c>
      <c r="BY17" t="s">
        <v>963</v>
      </c>
      <c r="BZ17" t="s">
        <v>8949</v>
      </c>
      <c r="CA17" t="s">
        <v>4417</v>
      </c>
      <c r="CB17" t="s">
        <v>1707</v>
      </c>
      <c r="CC17" t="s">
        <v>477</v>
      </c>
      <c r="CD17" t="s">
        <v>7758</v>
      </c>
      <c r="CE17" t="s">
        <v>1515</v>
      </c>
      <c r="CF17" t="s">
        <v>975</v>
      </c>
      <c r="CG17" t="s">
        <v>7639</v>
      </c>
      <c r="CH17" t="s">
        <v>1782</v>
      </c>
      <c r="CI17" t="s">
        <v>10653</v>
      </c>
      <c r="CJ17" t="s">
        <v>7945</v>
      </c>
      <c r="CK17" t="s">
        <v>5098</v>
      </c>
      <c r="CL17" t="s">
        <v>10415</v>
      </c>
      <c r="CM17" t="s">
        <v>9831</v>
      </c>
      <c r="CN17" t="s">
        <v>10393</v>
      </c>
      <c r="CO17" t="s">
        <v>717</v>
      </c>
      <c r="CP17" t="s">
        <v>8261</v>
      </c>
      <c r="CQ17" t="s">
        <v>7472</v>
      </c>
      <c r="CR17" t="s">
        <v>8130</v>
      </c>
      <c r="CS17" t="s">
        <v>3524</v>
      </c>
      <c r="CT17" t="s">
        <v>9879</v>
      </c>
      <c r="CU17" t="s">
        <v>10544</v>
      </c>
      <c r="CV17" t="s">
        <v>10463</v>
      </c>
      <c r="CW17" t="s">
        <v>951</v>
      </c>
      <c r="CX17" t="s">
        <v>9312</v>
      </c>
      <c r="CY17" t="s">
        <v>11215</v>
      </c>
      <c r="CZ17" t="s">
        <v>2553</v>
      </c>
      <c r="DA17" t="s">
        <v>2538</v>
      </c>
      <c r="DB17" t="s">
        <v>5134</v>
      </c>
      <c r="DC17" t="s">
        <v>5113</v>
      </c>
      <c r="DD17" t="s">
        <v>11104</v>
      </c>
      <c r="DE17" t="s">
        <v>11216</v>
      </c>
      <c r="DF17" t="s">
        <v>4168</v>
      </c>
      <c r="DG17" t="s">
        <v>11217</v>
      </c>
      <c r="DH17" t="s">
        <v>3113</v>
      </c>
      <c r="DI17" t="s">
        <v>3503</v>
      </c>
      <c r="DJ17" t="s">
        <v>4264</v>
      </c>
      <c r="DK17" t="s">
        <v>4275</v>
      </c>
      <c r="DL17" t="s">
        <v>4052</v>
      </c>
      <c r="DM17" t="s">
        <v>11218</v>
      </c>
      <c r="DN17" t="s">
        <v>4342</v>
      </c>
      <c r="DO17" t="s">
        <v>4367</v>
      </c>
      <c r="DP17" t="s">
        <v>2463</v>
      </c>
      <c r="DQ17" t="s">
        <v>2277</v>
      </c>
      <c r="DR17" t="s">
        <v>1398</v>
      </c>
      <c r="DS17" t="s">
        <v>2119</v>
      </c>
      <c r="DT17" t="s">
        <v>11219</v>
      </c>
      <c r="DU17" t="s">
        <v>2047</v>
      </c>
      <c r="DV17" t="s">
        <v>2191</v>
      </c>
      <c r="DW17" t="s">
        <v>2203</v>
      </c>
      <c r="DX17" t="s">
        <v>8417</v>
      </c>
      <c r="DY17" t="s">
        <v>420</v>
      </c>
      <c r="DZ17" t="s">
        <v>435</v>
      </c>
      <c r="EA17" t="s">
        <v>10247</v>
      </c>
      <c r="EB17" t="s">
        <v>561</v>
      </c>
      <c r="EC17" t="s">
        <v>10526</v>
      </c>
      <c r="ED17" t="s">
        <v>7993</v>
      </c>
      <c r="EE17" t="s">
        <v>11107</v>
      </c>
      <c r="EF17" t="s">
        <v>8574</v>
      </c>
      <c r="EG17" t="s">
        <v>28</v>
      </c>
      <c r="EH17" t="s">
        <v>2832</v>
      </c>
      <c r="EI17" t="s">
        <v>11220</v>
      </c>
      <c r="EJ17" t="s">
        <v>11054</v>
      </c>
      <c r="EK17" t="s">
        <v>981</v>
      </c>
      <c r="EL17" t="s">
        <v>9011</v>
      </c>
      <c r="EM17" t="s">
        <v>9367</v>
      </c>
      <c r="EN17" t="s">
        <v>6312</v>
      </c>
      <c r="EO17" t="s">
        <v>8979</v>
      </c>
      <c r="EP17" t="s">
        <v>9243</v>
      </c>
      <c r="EQ17" t="s">
        <v>489</v>
      </c>
      <c r="ER17" t="s">
        <v>11221</v>
      </c>
      <c r="ES17" t="s">
        <v>8659</v>
      </c>
      <c r="ET17" t="s">
        <v>8121</v>
      </c>
      <c r="EU17" t="s">
        <v>5260</v>
      </c>
      <c r="EV17" t="s">
        <v>5320</v>
      </c>
      <c r="EW17" t="s">
        <v>11108</v>
      </c>
      <c r="EX17" t="s">
        <v>486</v>
      </c>
      <c r="EY17" t="s">
        <v>3018</v>
      </c>
      <c r="EZ17" t="s">
        <v>5230</v>
      </c>
      <c r="FA17" t="s">
        <v>6178</v>
      </c>
      <c r="FB17" t="s">
        <v>11109</v>
      </c>
      <c r="FC17" t="s">
        <v>6210</v>
      </c>
      <c r="FD17" t="s">
        <v>564</v>
      </c>
      <c r="FE17" t="s">
        <v>11057</v>
      </c>
      <c r="FF17" t="s">
        <v>7138</v>
      </c>
      <c r="FG17" t="s">
        <v>7124</v>
      </c>
      <c r="FH17" t="s">
        <v>3146</v>
      </c>
      <c r="FI17" t="s">
        <v>11222</v>
      </c>
      <c r="FJ17" t="s">
        <v>7048</v>
      </c>
      <c r="FK17" t="s">
        <v>7040</v>
      </c>
      <c r="FL17" t="s">
        <v>7240</v>
      </c>
      <c r="FM17" t="s">
        <v>7283</v>
      </c>
      <c r="FN17" t="s">
        <v>8385</v>
      </c>
      <c r="FO17" t="s">
        <v>5553</v>
      </c>
      <c r="FP17" t="s">
        <v>7425</v>
      </c>
      <c r="FQ17" t="s">
        <v>1422</v>
      </c>
      <c r="FR17" t="s">
        <v>4626</v>
      </c>
      <c r="FS17" t="s">
        <v>4682</v>
      </c>
      <c r="FT17" t="s">
        <v>4718</v>
      </c>
      <c r="FU17" t="s">
        <v>4721</v>
      </c>
      <c r="FV17" t="s">
        <v>4821</v>
      </c>
      <c r="FW17" t="s">
        <v>5761</v>
      </c>
      <c r="FX17" t="s">
        <v>5737</v>
      </c>
      <c r="FY17" t="s">
        <v>5687</v>
      </c>
      <c r="FZ17" t="s">
        <v>5663</v>
      </c>
      <c r="GA17" t="s">
        <v>2679</v>
      </c>
      <c r="GB17" t="s">
        <v>11061</v>
      </c>
      <c r="GC17" t="s">
        <v>6491</v>
      </c>
      <c r="GD17" t="s">
        <v>6443</v>
      </c>
      <c r="GE17" t="s">
        <v>6401</v>
      </c>
      <c r="GF17" t="s">
        <v>1785</v>
      </c>
      <c r="GG17" t="s">
        <v>5580</v>
      </c>
      <c r="GH17" t="s">
        <v>11112</v>
      </c>
      <c r="GI17" t="s">
        <v>6648</v>
      </c>
      <c r="GJ17" t="s">
        <v>3755</v>
      </c>
      <c r="GK17" t="s">
        <v>3554</v>
      </c>
      <c r="GL17" t="s">
        <v>8101</v>
      </c>
      <c r="GM17" t="s">
        <v>8107</v>
      </c>
      <c r="GN17" t="s">
        <v>11223</v>
      </c>
      <c r="GO17" t="s">
        <v>11224</v>
      </c>
      <c r="GP17" t="s">
        <v>3792</v>
      </c>
      <c r="GQ17" t="s">
        <v>8127</v>
      </c>
      <c r="GR17" t="s">
        <v>11225</v>
      </c>
      <c r="GS17" t="s">
        <v>9559</v>
      </c>
      <c r="GT17" t="s">
        <v>7870</v>
      </c>
      <c r="GU17" t="s">
        <v>10402</v>
      </c>
      <c r="GV17" t="s">
        <v>4848</v>
      </c>
      <c r="GW17" t="s">
        <v>10599</v>
      </c>
      <c r="GX17" t="s">
        <v>10050</v>
      </c>
      <c r="GY17" t="s">
        <v>11226</v>
      </c>
      <c r="GZ17" t="s">
        <v>9637</v>
      </c>
      <c r="HA17" t="s">
        <v>11114</v>
      </c>
      <c r="HB17" t="s">
        <v>9173</v>
      </c>
      <c r="HC17" t="s">
        <v>9058</v>
      </c>
      <c r="HD17" t="s">
        <v>11227</v>
      </c>
      <c r="HE17" t="s">
        <v>5956</v>
      </c>
      <c r="HF17" t="s">
        <v>9179</v>
      </c>
      <c r="HG17" t="s">
        <v>9295</v>
      </c>
      <c r="HH17" t="s">
        <v>438</v>
      </c>
      <c r="HI17" t="s">
        <v>7864</v>
      </c>
      <c r="HJ17" t="s">
        <v>8696</v>
      </c>
      <c r="HK17" t="s">
        <v>7972</v>
      </c>
      <c r="HL17" t="s">
        <v>11073</v>
      </c>
      <c r="HM17" t="s">
        <v>8890</v>
      </c>
      <c r="HN17" t="s">
        <v>2502</v>
      </c>
      <c r="HO17" t="s">
        <v>8795</v>
      </c>
      <c r="HP17" t="s">
        <v>5905</v>
      </c>
      <c r="HQ17" t="s">
        <v>8480</v>
      </c>
      <c r="HR17" t="s">
        <v>6857</v>
      </c>
      <c r="HS17" t="s">
        <v>8142</v>
      </c>
      <c r="HT17" t="s">
        <v>8893</v>
      </c>
      <c r="HU17" t="s">
        <v>6875</v>
      </c>
      <c r="HV17" t="s">
        <v>3098</v>
      </c>
      <c r="HW17" t="s">
        <v>7812</v>
      </c>
      <c r="HX17" t="s">
        <v>7772</v>
      </c>
      <c r="HY17" t="s">
        <v>5986</v>
      </c>
      <c r="HZ17" t="s">
        <v>6917</v>
      </c>
      <c r="IA17" t="s">
        <v>7668</v>
      </c>
      <c r="IB17" t="s">
        <v>5483</v>
      </c>
      <c r="IC17" t="s">
        <v>6896</v>
      </c>
      <c r="ID17" t="s">
        <v>1656</v>
      </c>
      <c r="IE17" t="s">
        <v>2886</v>
      </c>
      <c r="IF17" t="s">
        <v>270</v>
      </c>
      <c r="IG17" t="s">
        <v>11228</v>
      </c>
      <c r="IH17" t="s">
        <v>7517</v>
      </c>
      <c r="II17" t="s">
        <v>2229</v>
      </c>
      <c r="IJ17" t="s">
        <v>6899</v>
      </c>
      <c r="IK17" t="s">
        <v>2811</v>
      </c>
      <c r="IL17" t="s">
        <v>4423</v>
      </c>
      <c r="IM17" t="s">
        <v>10439</v>
      </c>
      <c r="IN17" t="s">
        <v>9761</v>
      </c>
      <c r="IO17" t="s">
        <v>10818</v>
      </c>
      <c r="IP17" t="s">
        <v>10220</v>
      </c>
      <c r="IQ17" t="s">
        <v>9784</v>
      </c>
      <c r="IR17" t="s">
        <v>9790</v>
      </c>
      <c r="IS17" t="s">
        <v>9793</v>
      </c>
      <c r="IT17" t="s">
        <v>630</v>
      </c>
      <c r="IU17" t="s">
        <v>1677</v>
      </c>
      <c r="IV17" t="s">
        <v>9820</v>
      </c>
      <c r="IW17" t="s">
        <v>7520</v>
      </c>
      <c r="IX17" t="s">
        <v>543</v>
      </c>
      <c r="IY17" t="s">
        <v>8275</v>
      </c>
      <c r="IZ17" t="s">
        <v>8272</v>
      </c>
      <c r="JA17" t="s">
        <v>9873</v>
      </c>
      <c r="JB17" t="s">
        <v>10032</v>
      </c>
      <c r="JC17" t="s">
        <v>10573</v>
      </c>
      <c r="JD17" t="s">
        <v>10481</v>
      </c>
      <c r="JE17" t="s">
        <v>1833</v>
      </c>
      <c r="JF17" t="s">
        <v>7873</v>
      </c>
      <c r="JG17" t="s">
        <v>1926</v>
      </c>
    </row>
    <row r="18" spans="1:267" x14ac:dyDescent="0.35">
      <c r="A18" s="2" t="s">
        <v>11229</v>
      </c>
      <c r="B18" t="s">
        <v>5110</v>
      </c>
      <c r="C18" t="s">
        <v>8973</v>
      </c>
      <c r="D18" t="s">
        <v>2958</v>
      </c>
      <c r="E18" t="s">
        <v>3536</v>
      </c>
      <c r="F18" t="s">
        <v>1413</v>
      </c>
      <c r="G18" t="s">
        <v>4067</v>
      </c>
      <c r="H18" t="s">
        <v>4129</v>
      </c>
      <c r="I18" t="s">
        <v>2131</v>
      </c>
      <c r="J18" t="s">
        <v>10150</v>
      </c>
      <c r="K18" t="s">
        <v>7502</v>
      </c>
      <c r="L18" t="s">
        <v>927</v>
      </c>
      <c r="M18" t="s">
        <v>4895</v>
      </c>
      <c r="N18" t="s">
        <v>8186</v>
      </c>
      <c r="O18" t="s">
        <v>3539</v>
      </c>
      <c r="P18" t="s">
        <v>10047</v>
      </c>
      <c r="Q18" t="s">
        <v>8588</v>
      </c>
      <c r="R18" t="s">
        <v>8527</v>
      </c>
      <c r="S18" t="s">
        <v>924</v>
      </c>
      <c r="T18" t="s">
        <v>1728</v>
      </c>
      <c r="U18" t="s">
        <v>5977</v>
      </c>
      <c r="V18" t="s">
        <v>9240</v>
      </c>
      <c r="W18" t="s">
        <v>9258</v>
      </c>
      <c r="X18" t="s">
        <v>8388</v>
      </c>
      <c r="Y18" t="s">
        <v>8780</v>
      </c>
      <c r="Z18" t="s">
        <v>5275</v>
      </c>
      <c r="AA18" t="s">
        <v>2982</v>
      </c>
      <c r="AB18" t="s">
        <v>4429</v>
      </c>
      <c r="AC18" t="s">
        <v>10717</v>
      </c>
      <c r="AD18" t="s">
        <v>5371</v>
      </c>
      <c r="AE18" t="s">
        <v>5440</v>
      </c>
      <c r="AF18" t="s">
        <v>612</v>
      </c>
      <c r="AG18" t="s">
        <v>186</v>
      </c>
      <c r="AH18" t="s">
        <v>6131</v>
      </c>
      <c r="AI18" t="s">
        <v>6255</v>
      </c>
      <c r="AJ18" t="s">
        <v>7228</v>
      </c>
      <c r="AK18" t="s">
        <v>7225</v>
      </c>
      <c r="AL18" t="s">
        <v>7209</v>
      </c>
      <c r="AM18" t="s">
        <v>5980</v>
      </c>
      <c r="AN18" t="s">
        <v>3089</v>
      </c>
      <c r="AO18" t="s">
        <v>1692</v>
      </c>
      <c r="AP18" t="s">
        <v>1743</v>
      </c>
      <c r="AQ18" t="s">
        <v>1791</v>
      </c>
      <c r="AR18" t="s">
        <v>6327</v>
      </c>
      <c r="AS18" t="s">
        <v>7445</v>
      </c>
      <c r="AT18" t="s">
        <v>4553</v>
      </c>
      <c r="AU18" t="s">
        <v>4679</v>
      </c>
      <c r="AV18" t="s">
        <v>4694</v>
      </c>
      <c r="AW18" t="s">
        <v>4775</v>
      </c>
      <c r="AX18" t="s">
        <v>1794</v>
      </c>
      <c r="AY18" t="s">
        <v>5787</v>
      </c>
      <c r="AZ18" t="s">
        <v>3128</v>
      </c>
      <c r="BA18" t="s">
        <v>5746</v>
      </c>
      <c r="BB18" t="s">
        <v>5693</v>
      </c>
      <c r="BC18" t="s">
        <v>6485</v>
      </c>
      <c r="BD18" t="s">
        <v>7975</v>
      </c>
      <c r="BE18" t="s">
        <v>6345</v>
      </c>
      <c r="BF18" t="s">
        <v>6416</v>
      </c>
      <c r="BG18" t="s">
        <v>6630</v>
      </c>
      <c r="BH18" t="s">
        <v>6276</v>
      </c>
      <c r="BI18" t="s">
        <v>3603</v>
      </c>
      <c r="BJ18" t="s">
        <v>3456</v>
      </c>
      <c r="BK18" t="s">
        <v>3633</v>
      </c>
      <c r="BL18" t="s">
        <v>3642</v>
      </c>
      <c r="BM18" t="s">
        <v>3825</v>
      </c>
      <c r="BN18" t="s">
        <v>8287</v>
      </c>
      <c r="BO18" t="s">
        <v>2095</v>
      </c>
      <c r="BP18" t="s">
        <v>10584</v>
      </c>
      <c r="BQ18" t="s">
        <v>11230</v>
      </c>
      <c r="BR18" t="s">
        <v>8809</v>
      </c>
      <c r="BS18" t="s">
        <v>10797</v>
      </c>
      <c r="BT18" t="s">
        <v>1731</v>
      </c>
      <c r="BU18" t="s">
        <v>10095</v>
      </c>
      <c r="BV18" t="s">
        <v>5538</v>
      </c>
      <c r="BW18" t="s">
        <v>9440</v>
      </c>
      <c r="BX18" t="s">
        <v>10659</v>
      </c>
      <c r="BY18" t="s">
        <v>7876</v>
      </c>
      <c r="BZ18" t="s">
        <v>1920</v>
      </c>
      <c r="CA18" t="s">
        <v>8746</v>
      </c>
      <c r="CB18" t="s">
        <v>1032</v>
      </c>
      <c r="CC18" t="s">
        <v>8952</v>
      </c>
      <c r="CD18" t="s">
        <v>8440</v>
      </c>
      <c r="CE18" t="s">
        <v>11231</v>
      </c>
      <c r="CF18" t="s">
        <v>7514</v>
      </c>
      <c r="CG18" t="s">
        <v>7781</v>
      </c>
      <c r="CH18" t="s">
        <v>7625</v>
      </c>
      <c r="CI18" t="s">
        <v>7620</v>
      </c>
      <c r="CJ18" t="s">
        <v>7617</v>
      </c>
      <c r="CK18" t="s">
        <v>2574</v>
      </c>
      <c r="CL18" t="s">
        <v>6740</v>
      </c>
      <c r="CM18" t="s">
        <v>9646</v>
      </c>
      <c r="CN18" t="s">
        <v>6007</v>
      </c>
      <c r="CO18" t="s">
        <v>3639</v>
      </c>
      <c r="CP18" t="s">
        <v>9845</v>
      </c>
      <c r="CQ18" t="s">
        <v>3149</v>
      </c>
      <c r="CR18" t="s">
        <v>7490</v>
      </c>
      <c r="CS18" t="s">
        <v>3589</v>
      </c>
      <c r="CT18" t="s">
        <v>9885</v>
      </c>
      <c r="CU18" t="s">
        <v>1575</v>
      </c>
      <c r="CV18" t="s">
        <v>9976</v>
      </c>
      <c r="CW18" t="s">
        <v>1527</v>
      </c>
      <c r="CX18" t="s">
        <v>1194</v>
      </c>
      <c r="CY18" t="s">
        <v>5050</v>
      </c>
      <c r="CZ18" t="s">
        <v>5149</v>
      </c>
      <c r="DA18" t="s">
        <v>4272</v>
      </c>
      <c r="DB18" t="s">
        <v>3206</v>
      </c>
      <c r="DC18" t="s">
        <v>4361</v>
      </c>
      <c r="DD18" t="s">
        <v>2059</v>
      </c>
      <c r="DE18" t="s">
        <v>2098</v>
      </c>
      <c r="DF18" t="s">
        <v>10198</v>
      </c>
      <c r="DG18" t="s">
        <v>9522</v>
      </c>
      <c r="DH18" t="s">
        <v>6336</v>
      </c>
      <c r="DI18" t="s">
        <v>7942</v>
      </c>
      <c r="DJ18" t="s">
        <v>8547</v>
      </c>
      <c r="DK18" t="s">
        <v>2973</v>
      </c>
      <c r="DL18" t="s">
        <v>8690</v>
      </c>
      <c r="DM18" t="s">
        <v>5173</v>
      </c>
      <c r="DN18" t="s">
        <v>2418</v>
      </c>
      <c r="DO18" t="s">
        <v>11232</v>
      </c>
      <c r="DP18" t="s">
        <v>3307</v>
      </c>
      <c r="DQ18" t="s">
        <v>4474</v>
      </c>
      <c r="DR18" t="s">
        <v>8029</v>
      </c>
      <c r="DS18" t="s">
        <v>6166</v>
      </c>
      <c r="DT18" t="s">
        <v>4875</v>
      </c>
      <c r="DU18" t="s">
        <v>7171</v>
      </c>
      <c r="DV18" t="s">
        <v>3379</v>
      </c>
      <c r="DW18" t="s">
        <v>7069</v>
      </c>
      <c r="DX18" t="s">
        <v>7286</v>
      </c>
      <c r="DY18" t="s">
        <v>7332</v>
      </c>
      <c r="DZ18" t="s">
        <v>3170</v>
      </c>
      <c r="EA18" t="s">
        <v>11233</v>
      </c>
      <c r="EB18" t="s">
        <v>2685</v>
      </c>
      <c r="EC18" t="s">
        <v>5781</v>
      </c>
      <c r="ED18" t="s">
        <v>5775</v>
      </c>
      <c r="EE18" t="s">
        <v>5636</v>
      </c>
      <c r="EF18" t="s">
        <v>5953</v>
      </c>
      <c r="EG18" t="s">
        <v>6482</v>
      </c>
      <c r="EH18" t="s">
        <v>6479</v>
      </c>
      <c r="EI18" t="s">
        <v>1473</v>
      </c>
      <c r="EJ18" t="s">
        <v>5884</v>
      </c>
      <c r="EK18" t="s">
        <v>5078</v>
      </c>
      <c r="EL18" t="s">
        <v>5061</v>
      </c>
      <c r="EM18" t="s">
        <v>6538</v>
      </c>
      <c r="EN18" t="s">
        <v>3786</v>
      </c>
      <c r="EO18" t="s">
        <v>8044</v>
      </c>
      <c r="EP18" t="s">
        <v>1737</v>
      </c>
      <c r="EQ18" t="s">
        <v>11234</v>
      </c>
      <c r="ER18" t="s">
        <v>2319</v>
      </c>
      <c r="ES18" t="s">
        <v>9211</v>
      </c>
      <c r="ET18" t="s">
        <v>9437</v>
      </c>
      <c r="EU18" t="s">
        <v>1581</v>
      </c>
      <c r="EV18" t="s">
        <v>8852</v>
      </c>
      <c r="EW18" t="s">
        <v>8846</v>
      </c>
      <c r="EX18" t="s">
        <v>7867</v>
      </c>
      <c r="EY18" t="s">
        <v>5182</v>
      </c>
      <c r="EZ18" t="s">
        <v>8741</v>
      </c>
      <c r="FA18" t="s">
        <v>8477</v>
      </c>
      <c r="FB18" t="s">
        <v>7793</v>
      </c>
      <c r="FC18" t="s">
        <v>7778</v>
      </c>
      <c r="FD18" t="s">
        <v>957</v>
      </c>
      <c r="FE18" t="s">
        <v>7579</v>
      </c>
      <c r="FF18" t="s">
        <v>10508</v>
      </c>
      <c r="FG18" t="s">
        <v>3134</v>
      </c>
      <c r="FH18" t="s">
        <v>10842</v>
      </c>
      <c r="FI18" t="s">
        <v>10256</v>
      </c>
      <c r="FJ18" t="s">
        <v>9825</v>
      </c>
      <c r="FK18" t="s">
        <v>3298</v>
      </c>
      <c r="FL18" t="s">
        <v>8376</v>
      </c>
      <c r="FM18" t="s">
        <v>8207</v>
      </c>
      <c r="FN18" t="s">
        <v>8222</v>
      </c>
      <c r="FO18" t="s">
        <v>6707</v>
      </c>
      <c r="FP18" t="s">
        <v>2436</v>
      </c>
      <c r="FQ18" t="s">
        <v>10399</v>
      </c>
      <c r="FR18" t="s">
        <v>7990</v>
      </c>
      <c r="FS18" t="s">
        <v>10000</v>
      </c>
      <c r="FT18" t="s">
        <v>3137</v>
      </c>
      <c r="FU18" t="s">
        <v>9457</v>
      </c>
      <c r="FV18" t="s">
        <v>9138</v>
      </c>
    </row>
    <row r="19" spans="1:267" x14ac:dyDescent="0.35">
      <c r="A19" s="2" t="s">
        <v>11235</v>
      </c>
      <c r="B19" t="s">
        <v>1392</v>
      </c>
      <c r="C19" t="s">
        <v>519</v>
      </c>
      <c r="D19" t="s">
        <v>4014</v>
      </c>
      <c r="E19" t="s">
        <v>1899</v>
      </c>
      <c r="F19" t="s">
        <v>4023</v>
      </c>
      <c r="G19" t="s">
        <v>4214</v>
      </c>
      <c r="H19" t="s">
        <v>4278</v>
      </c>
      <c r="I19" t="s">
        <v>11202</v>
      </c>
      <c r="J19" t="s">
        <v>4079</v>
      </c>
      <c r="K19" t="s">
        <v>4323</v>
      </c>
      <c r="L19" t="s">
        <v>4126</v>
      </c>
      <c r="M19" t="s">
        <v>10839</v>
      </c>
      <c r="N19" t="s">
        <v>5018</v>
      </c>
      <c r="O19" t="s">
        <v>714</v>
      </c>
      <c r="P19" t="s">
        <v>9264</v>
      </c>
      <c r="Q19" t="s">
        <v>288</v>
      </c>
      <c r="R19" t="s">
        <v>5335</v>
      </c>
      <c r="S19" t="s">
        <v>5395</v>
      </c>
      <c r="T19" t="s">
        <v>6146</v>
      </c>
      <c r="U19" t="s">
        <v>4866</v>
      </c>
      <c r="V19" t="s">
        <v>303</v>
      </c>
      <c r="W19" t="s">
        <v>1485</v>
      </c>
      <c r="X19" t="s">
        <v>7182</v>
      </c>
      <c r="Y19" t="s">
        <v>1083</v>
      </c>
      <c r="Z19" t="s">
        <v>11103</v>
      </c>
      <c r="AA19" t="s">
        <v>3092</v>
      </c>
      <c r="AB19" t="s">
        <v>2568</v>
      </c>
      <c r="AC19" t="s">
        <v>6884</v>
      </c>
      <c r="AD19" t="s">
        <v>450</v>
      </c>
      <c r="AE19" t="s">
        <v>1311</v>
      </c>
      <c r="AF19" t="s">
        <v>7411</v>
      </c>
      <c r="AG19" t="s">
        <v>4579</v>
      </c>
      <c r="AH19" t="s">
        <v>5731</v>
      </c>
      <c r="AI19" t="s">
        <v>6345</v>
      </c>
      <c r="AJ19" t="s">
        <v>6416</v>
      </c>
      <c r="AK19" t="s">
        <v>1875</v>
      </c>
      <c r="AL19" t="s">
        <v>3260</v>
      </c>
      <c r="AM19" t="s">
        <v>147</v>
      </c>
      <c r="AN19" t="s">
        <v>1197</v>
      </c>
      <c r="AO19" t="s">
        <v>3764</v>
      </c>
      <c r="AP19" t="s">
        <v>2514</v>
      </c>
      <c r="AQ19" t="s">
        <v>3743</v>
      </c>
      <c r="AR19" t="s">
        <v>54</v>
      </c>
      <c r="AS19" t="s">
        <v>2628</v>
      </c>
      <c r="AT19" t="s">
        <v>3704</v>
      </c>
      <c r="AU19" t="s">
        <v>3687</v>
      </c>
      <c r="AV19" t="s">
        <v>3651</v>
      </c>
      <c r="AW19" t="s">
        <v>1443</v>
      </c>
      <c r="AX19" t="s">
        <v>5968</v>
      </c>
      <c r="AY19" t="s">
        <v>10335</v>
      </c>
      <c r="AZ19" t="s">
        <v>11130</v>
      </c>
      <c r="BA19" t="s">
        <v>2718</v>
      </c>
      <c r="BB19" t="s">
        <v>10259</v>
      </c>
      <c r="BC19" t="s">
        <v>5191</v>
      </c>
      <c r="BD19" t="s">
        <v>10056</v>
      </c>
      <c r="BE19" t="s">
        <v>10757</v>
      </c>
      <c r="BF19" t="s">
        <v>6665</v>
      </c>
      <c r="BG19" t="s">
        <v>9162</v>
      </c>
      <c r="BH19" t="s">
        <v>9440</v>
      </c>
      <c r="BI19" t="s">
        <v>9421</v>
      </c>
      <c r="BJ19" t="s">
        <v>7936</v>
      </c>
      <c r="BK19" t="s">
        <v>5497</v>
      </c>
      <c r="BL19" t="s">
        <v>4925</v>
      </c>
      <c r="BM19" t="s">
        <v>6872</v>
      </c>
      <c r="BN19" t="s">
        <v>1920</v>
      </c>
      <c r="BO19" t="s">
        <v>8730</v>
      </c>
      <c r="BP19" t="s">
        <v>1314</v>
      </c>
      <c r="BQ19" t="s">
        <v>8624</v>
      </c>
      <c r="BR19" t="s">
        <v>6668</v>
      </c>
      <c r="BS19" t="s">
        <v>297</v>
      </c>
      <c r="BT19" t="s">
        <v>7648</v>
      </c>
      <c r="BU19" t="s">
        <v>7617</v>
      </c>
      <c r="BV19" t="s">
        <v>2823</v>
      </c>
      <c r="BW19" t="s">
        <v>6055</v>
      </c>
      <c r="BX19" t="s">
        <v>5559</v>
      </c>
      <c r="BY19" t="s">
        <v>7576</v>
      </c>
      <c r="BZ19" t="s">
        <v>9654</v>
      </c>
      <c r="CA19" t="s">
        <v>9951</v>
      </c>
      <c r="CB19" t="s">
        <v>9732</v>
      </c>
      <c r="CC19" t="s">
        <v>2889</v>
      </c>
      <c r="CD19" t="s">
        <v>10289</v>
      </c>
      <c r="CE19" t="s">
        <v>3077</v>
      </c>
      <c r="CF19" t="s">
        <v>2490</v>
      </c>
      <c r="CG19" t="s">
        <v>11236</v>
      </c>
      <c r="CH19" t="s">
        <v>8174</v>
      </c>
      <c r="CI19" t="s">
        <v>330</v>
      </c>
      <c r="CJ19" t="s">
        <v>6752</v>
      </c>
      <c r="CK19" t="s">
        <v>7451</v>
      </c>
      <c r="CL19" t="s">
        <v>1608</v>
      </c>
      <c r="CM19" t="s">
        <v>9930</v>
      </c>
      <c r="CN19" t="s">
        <v>10286</v>
      </c>
      <c r="CO19" t="s">
        <v>10253</v>
      </c>
      <c r="CP19" t="s">
        <v>2625</v>
      </c>
      <c r="CQ19" t="s">
        <v>9301</v>
      </c>
      <c r="CR19" t="s">
        <v>9306</v>
      </c>
      <c r="CS19" t="s">
        <v>10223</v>
      </c>
      <c r="CT19" t="s">
        <v>9350</v>
      </c>
      <c r="CU19" t="s">
        <v>11023</v>
      </c>
      <c r="CV19" t="s">
        <v>5050</v>
      </c>
      <c r="CW19" t="s">
        <v>5131</v>
      </c>
      <c r="CX19" t="s">
        <v>4034</v>
      </c>
      <c r="CY19" t="s">
        <v>4037</v>
      </c>
      <c r="CZ19" t="s">
        <v>4317</v>
      </c>
      <c r="DA19" t="s">
        <v>4405</v>
      </c>
      <c r="DB19" t="s">
        <v>2089</v>
      </c>
      <c r="DC19" t="s">
        <v>2137</v>
      </c>
      <c r="DD19" t="s">
        <v>11204</v>
      </c>
      <c r="DE19" t="s">
        <v>11237</v>
      </c>
      <c r="DF19" t="s">
        <v>11205</v>
      </c>
      <c r="DG19" t="s">
        <v>2056</v>
      </c>
      <c r="DH19" t="s">
        <v>2214</v>
      </c>
      <c r="DI19" t="s">
        <v>9528</v>
      </c>
      <c r="DJ19" t="s">
        <v>11207</v>
      </c>
      <c r="DK19" t="s">
        <v>5992</v>
      </c>
      <c r="DL19" t="s">
        <v>2910</v>
      </c>
      <c r="DM19" t="s">
        <v>10644</v>
      </c>
      <c r="DN19" t="s">
        <v>8423</v>
      </c>
      <c r="DO19" t="s">
        <v>4931</v>
      </c>
      <c r="DP19" t="s">
        <v>9234</v>
      </c>
      <c r="DQ19" t="s">
        <v>6764</v>
      </c>
      <c r="DR19" t="s">
        <v>5176</v>
      </c>
      <c r="DS19" t="s">
        <v>5426</v>
      </c>
      <c r="DT19" t="s">
        <v>3021</v>
      </c>
      <c r="DU19" t="s">
        <v>7132</v>
      </c>
      <c r="DV19" t="s">
        <v>11155</v>
      </c>
      <c r="DW19" t="s">
        <v>7289</v>
      </c>
      <c r="DX19" t="s">
        <v>11238</v>
      </c>
      <c r="DY19" t="s">
        <v>7352</v>
      </c>
      <c r="DZ19" t="s">
        <v>11239</v>
      </c>
      <c r="EA19" t="s">
        <v>6833</v>
      </c>
      <c r="EB19" t="s">
        <v>11240</v>
      </c>
      <c r="EC19" t="s">
        <v>11241</v>
      </c>
      <c r="ED19" t="s">
        <v>11242</v>
      </c>
      <c r="EE19" t="s">
        <v>4510</v>
      </c>
      <c r="EF19" t="s">
        <v>11243</v>
      </c>
      <c r="EG19" t="s">
        <v>11211</v>
      </c>
      <c r="EH19" t="s">
        <v>5775</v>
      </c>
      <c r="EI19" t="s">
        <v>5684</v>
      </c>
      <c r="EJ19" t="s">
        <v>11244</v>
      </c>
      <c r="EK19" t="s">
        <v>5529</v>
      </c>
      <c r="EL19" t="s">
        <v>870</v>
      </c>
      <c r="EM19" t="s">
        <v>5067</v>
      </c>
      <c r="EN19" t="s">
        <v>6512</v>
      </c>
      <c r="EO19" t="s">
        <v>1014</v>
      </c>
      <c r="EP19" t="s">
        <v>3400</v>
      </c>
      <c r="EQ19" t="s">
        <v>11245</v>
      </c>
      <c r="ER19" t="s">
        <v>11246</v>
      </c>
      <c r="ES19" t="s">
        <v>11212</v>
      </c>
      <c r="ET19" t="s">
        <v>1848</v>
      </c>
      <c r="EU19" t="s">
        <v>1149</v>
      </c>
      <c r="EV19" t="s">
        <v>1902</v>
      </c>
      <c r="EW19" t="s">
        <v>10372</v>
      </c>
      <c r="EX19" t="s">
        <v>10487</v>
      </c>
      <c r="EY19" t="s">
        <v>10800</v>
      </c>
      <c r="EZ19" t="s">
        <v>3542</v>
      </c>
      <c r="FA19" t="s">
        <v>11182</v>
      </c>
      <c r="FB19" t="s">
        <v>11247</v>
      </c>
      <c r="FC19" t="s">
        <v>9335</v>
      </c>
      <c r="FD19" t="s">
        <v>9429</v>
      </c>
      <c r="FE19" t="s">
        <v>1050</v>
      </c>
      <c r="FF19" t="s">
        <v>7972</v>
      </c>
      <c r="FG19" t="s">
        <v>10641</v>
      </c>
      <c r="FH19" t="s">
        <v>11213</v>
      </c>
      <c r="FI19" t="s">
        <v>6719</v>
      </c>
      <c r="FJ19" t="s">
        <v>5920</v>
      </c>
      <c r="FK19" t="s">
        <v>7800</v>
      </c>
      <c r="FL19" t="s">
        <v>7769</v>
      </c>
      <c r="FM19" t="s">
        <v>22</v>
      </c>
      <c r="FN19" t="s">
        <v>6908</v>
      </c>
      <c r="FO19" t="s">
        <v>11248</v>
      </c>
      <c r="FP19" t="s">
        <v>11034</v>
      </c>
      <c r="FQ19" t="s">
        <v>6058</v>
      </c>
      <c r="FR19" t="s">
        <v>2292</v>
      </c>
      <c r="FS19" t="s">
        <v>7566</v>
      </c>
      <c r="FT19" t="s">
        <v>7574</v>
      </c>
      <c r="FU19" t="s">
        <v>11137</v>
      </c>
      <c r="FV19" t="s">
        <v>11249</v>
      </c>
      <c r="FW19" t="s">
        <v>4860</v>
      </c>
      <c r="FX19" t="s">
        <v>9714</v>
      </c>
      <c r="FY19" t="s">
        <v>10369</v>
      </c>
      <c r="FZ19" t="s">
        <v>10430</v>
      </c>
      <c r="GA19" t="s">
        <v>11250</v>
      </c>
      <c r="GB19" t="s">
        <v>11036</v>
      </c>
      <c r="GC19" t="s">
        <v>11251</v>
      </c>
      <c r="GD19" t="s">
        <v>11252</v>
      </c>
      <c r="GE19" t="s">
        <v>11253</v>
      </c>
      <c r="GF19" t="s">
        <v>9908</v>
      </c>
      <c r="GG19" t="s">
        <v>11254</v>
      </c>
      <c r="GH19" t="s">
        <v>6803</v>
      </c>
      <c r="GI19" t="s">
        <v>9290</v>
      </c>
    </row>
    <row r="20" spans="1:267" x14ac:dyDescent="0.35">
      <c r="A20" s="2" t="s">
        <v>11255</v>
      </c>
      <c r="B20" t="s">
        <v>123</v>
      </c>
      <c r="C20" t="s">
        <v>7984</v>
      </c>
      <c r="D20" t="s">
        <v>4058</v>
      </c>
      <c r="E20" t="s">
        <v>4064</v>
      </c>
      <c r="F20" t="s">
        <v>120</v>
      </c>
      <c r="G20" t="s">
        <v>1020</v>
      </c>
      <c r="H20" t="s">
        <v>2616</v>
      </c>
      <c r="I20" t="s">
        <v>4135</v>
      </c>
      <c r="J20" t="s">
        <v>261</v>
      </c>
      <c r="K20" t="s">
        <v>1371</v>
      </c>
      <c r="L20" t="s">
        <v>684</v>
      </c>
      <c r="M20" t="s">
        <v>126</v>
      </c>
      <c r="N20" t="s">
        <v>1494</v>
      </c>
      <c r="O20" t="s">
        <v>2682</v>
      </c>
      <c r="P20" t="s">
        <v>171</v>
      </c>
      <c r="Q20" t="s">
        <v>2562</v>
      </c>
      <c r="R20" t="s">
        <v>3476</v>
      </c>
      <c r="S20" t="s">
        <v>10529</v>
      </c>
      <c r="T20" t="s">
        <v>471</v>
      </c>
      <c r="U20" t="s">
        <v>8769</v>
      </c>
      <c r="V20" t="s">
        <v>3039</v>
      </c>
      <c r="W20" t="s">
        <v>2991</v>
      </c>
      <c r="X20" t="s">
        <v>4459</v>
      </c>
      <c r="Y20" t="s">
        <v>2358</v>
      </c>
      <c r="Z20" t="s">
        <v>2949</v>
      </c>
      <c r="AA20" t="s">
        <v>2439</v>
      </c>
      <c r="AB20" t="s">
        <v>6190</v>
      </c>
      <c r="AC20" t="s">
        <v>282</v>
      </c>
      <c r="AD20" t="s">
        <v>6995</v>
      </c>
      <c r="AE20" t="s">
        <v>930</v>
      </c>
      <c r="AF20" t="s">
        <v>1038</v>
      </c>
      <c r="AG20" t="s">
        <v>1797</v>
      </c>
      <c r="AH20" t="s">
        <v>285</v>
      </c>
      <c r="AI20" t="s">
        <v>5923</v>
      </c>
      <c r="AJ20" t="s">
        <v>7376</v>
      </c>
      <c r="AK20" t="s">
        <v>84</v>
      </c>
      <c r="AL20" t="s">
        <v>6049</v>
      </c>
      <c r="AM20" t="s">
        <v>1311</v>
      </c>
      <c r="AN20" t="s">
        <v>156</v>
      </c>
      <c r="AO20" t="s">
        <v>2583</v>
      </c>
      <c r="AP20" t="s">
        <v>4524</v>
      </c>
      <c r="AQ20" t="s">
        <v>3969</v>
      </c>
      <c r="AR20" t="s">
        <v>4536</v>
      </c>
      <c r="AS20" t="s">
        <v>159</v>
      </c>
      <c r="AT20" t="s">
        <v>5944</v>
      </c>
      <c r="AU20" t="s">
        <v>2586</v>
      </c>
      <c r="AV20" t="s">
        <v>132</v>
      </c>
      <c r="AW20" t="s">
        <v>1275</v>
      </c>
      <c r="AX20" t="s">
        <v>87</v>
      </c>
      <c r="AY20" t="s">
        <v>984</v>
      </c>
      <c r="AZ20" t="s">
        <v>2943</v>
      </c>
      <c r="BA20" t="s">
        <v>1329</v>
      </c>
      <c r="BB20" t="s">
        <v>6574</v>
      </c>
      <c r="BC20" t="s">
        <v>6597</v>
      </c>
      <c r="BD20" t="s">
        <v>3143</v>
      </c>
      <c r="BE20" t="s">
        <v>1119</v>
      </c>
      <c r="BF20" t="s">
        <v>1140</v>
      </c>
      <c r="BG20" t="s">
        <v>3328</v>
      </c>
      <c r="BH20" t="s">
        <v>174</v>
      </c>
      <c r="BI20" t="s">
        <v>918</v>
      </c>
      <c r="BJ20" t="s">
        <v>2559</v>
      </c>
      <c r="BK20" t="s">
        <v>402</v>
      </c>
      <c r="BL20" t="s">
        <v>1272</v>
      </c>
      <c r="BM20" t="s">
        <v>1890</v>
      </c>
      <c r="BN20" t="s">
        <v>10095</v>
      </c>
      <c r="BO20" t="s">
        <v>4468</v>
      </c>
      <c r="BP20" t="s">
        <v>696</v>
      </c>
      <c r="BQ20" t="s">
        <v>3482</v>
      </c>
      <c r="BR20" t="s">
        <v>7879</v>
      </c>
      <c r="BS20" t="s">
        <v>4411</v>
      </c>
      <c r="BT20" t="s">
        <v>8321</v>
      </c>
      <c r="BU20" t="s">
        <v>3916</v>
      </c>
      <c r="BV20" t="s">
        <v>5514</v>
      </c>
      <c r="BW20" t="s">
        <v>1314</v>
      </c>
      <c r="BX20" t="s">
        <v>8952</v>
      </c>
      <c r="BY20" t="s">
        <v>4408</v>
      </c>
      <c r="BZ20" t="s">
        <v>2517</v>
      </c>
      <c r="CA20" t="s">
        <v>975</v>
      </c>
      <c r="CB20" t="s">
        <v>9657</v>
      </c>
      <c r="CC20" t="s">
        <v>9663</v>
      </c>
      <c r="CD20" t="s">
        <v>6025</v>
      </c>
      <c r="CE20" t="s">
        <v>78</v>
      </c>
      <c r="CF20" t="s">
        <v>1680</v>
      </c>
      <c r="CG20" t="s">
        <v>717</v>
      </c>
      <c r="CH20" t="s">
        <v>1338</v>
      </c>
      <c r="CI20" t="s">
        <v>2820</v>
      </c>
      <c r="CJ20" t="s">
        <v>444</v>
      </c>
      <c r="CK20" t="s">
        <v>465</v>
      </c>
      <c r="CL20" t="s">
        <v>9361</v>
      </c>
      <c r="CM20" t="s">
        <v>2553</v>
      </c>
      <c r="CN20" t="s">
        <v>2532</v>
      </c>
      <c r="CO20" t="s">
        <v>3441</v>
      </c>
      <c r="CP20" t="s">
        <v>3444</v>
      </c>
      <c r="CQ20" t="s">
        <v>3497</v>
      </c>
      <c r="CR20" t="s">
        <v>2445</v>
      </c>
      <c r="CS20" t="s">
        <v>4234</v>
      </c>
      <c r="CT20" t="s">
        <v>4097</v>
      </c>
      <c r="CU20" t="s">
        <v>11048</v>
      </c>
      <c r="CV20" t="s">
        <v>1398</v>
      </c>
      <c r="CW20" t="s">
        <v>4132</v>
      </c>
      <c r="CX20" t="s">
        <v>2140</v>
      </c>
      <c r="CY20" t="s">
        <v>1998</v>
      </c>
      <c r="CZ20" t="s">
        <v>9511</v>
      </c>
      <c r="DA20" t="s">
        <v>9026</v>
      </c>
      <c r="DB20" t="s">
        <v>11256</v>
      </c>
      <c r="DC20" t="s">
        <v>11052</v>
      </c>
      <c r="DD20" t="s">
        <v>10570</v>
      </c>
      <c r="DE20" t="s">
        <v>7993</v>
      </c>
      <c r="DF20" t="s">
        <v>3176</v>
      </c>
      <c r="DG20" t="s">
        <v>8914</v>
      </c>
      <c r="DH20" t="s">
        <v>10596</v>
      </c>
      <c r="DI20" t="s">
        <v>2364</v>
      </c>
      <c r="DJ20" t="s">
        <v>5341</v>
      </c>
      <c r="DK20" t="s">
        <v>5452</v>
      </c>
      <c r="DL20" t="s">
        <v>11257</v>
      </c>
      <c r="DM20" t="s">
        <v>1839</v>
      </c>
      <c r="DN20" t="s">
        <v>7177</v>
      </c>
      <c r="DO20" t="s">
        <v>7063</v>
      </c>
      <c r="DP20" t="s">
        <v>3316</v>
      </c>
      <c r="DQ20" t="s">
        <v>7031</v>
      </c>
      <c r="DR20" t="s">
        <v>11258</v>
      </c>
      <c r="DS20" t="s">
        <v>1422</v>
      </c>
      <c r="DT20" t="s">
        <v>4615</v>
      </c>
      <c r="DU20" t="s">
        <v>2685</v>
      </c>
      <c r="DV20" t="s">
        <v>5799</v>
      </c>
      <c r="DW20" t="s">
        <v>5494</v>
      </c>
      <c r="DX20" t="s">
        <v>5713</v>
      </c>
      <c r="DY20" t="s">
        <v>5884</v>
      </c>
      <c r="DZ20" t="s">
        <v>11259</v>
      </c>
      <c r="EA20" t="s">
        <v>2961</v>
      </c>
      <c r="EB20" t="s">
        <v>11260</v>
      </c>
      <c r="EC20" t="s">
        <v>784</v>
      </c>
      <c r="ED20" t="s">
        <v>11113</v>
      </c>
      <c r="EE20" t="s">
        <v>3083</v>
      </c>
      <c r="EF20" t="s">
        <v>3786</v>
      </c>
      <c r="EG20" t="s">
        <v>2286</v>
      </c>
      <c r="EH20" t="s">
        <v>9156</v>
      </c>
      <c r="EI20" t="s">
        <v>11116</v>
      </c>
      <c r="EJ20" t="s">
        <v>5505</v>
      </c>
      <c r="EK20" t="s">
        <v>8566</v>
      </c>
      <c r="EL20" t="s">
        <v>11074</v>
      </c>
      <c r="EM20" t="s">
        <v>5998</v>
      </c>
      <c r="EN20" t="s">
        <v>7800</v>
      </c>
      <c r="EO20" t="s">
        <v>8050</v>
      </c>
      <c r="EP20" t="s">
        <v>9677</v>
      </c>
      <c r="EQ20" t="s">
        <v>1101</v>
      </c>
      <c r="ER20" t="s">
        <v>10824</v>
      </c>
      <c r="ES20" t="s">
        <v>1677</v>
      </c>
      <c r="ET20" t="s">
        <v>9825</v>
      </c>
      <c r="EU20" t="s">
        <v>1671</v>
      </c>
      <c r="EV20" t="s">
        <v>543</v>
      </c>
      <c r="EW20" t="s">
        <v>11085</v>
      </c>
      <c r="EX20" t="s">
        <v>9870</v>
      </c>
      <c r="EY20" t="s">
        <v>11261</v>
      </c>
      <c r="EZ20" t="s">
        <v>11086</v>
      </c>
      <c r="FA20" t="s">
        <v>11087</v>
      </c>
    </row>
    <row r="21" spans="1:267" x14ac:dyDescent="0.35">
      <c r="A21" s="2" t="s">
        <v>11262</v>
      </c>
      <c r="B21" t="s">
        <v>123</v>
      </c>
      <c r="C21" t="s">
        <v>8041</v>
      </c>
      <c r="D21" t="s">
        <v>2604</v>
      </c>
      <c r="E21" t="s">
        <v>4011</v>
      </c>
      <c r="F21" t="s">
        <v>4214</v>
      </c>
      <c r="G21" t="s">
        <v>1173</v>
      </c>
      <c r="H21" t="s">
        <v>4058</v>
      </c>
      <c r="I21" t="s">
        <v>4302</v>
      </c>
      <c r="J21" t="s">
        <v>4076</v>
      </c>
      <c r="K21" t="s">
        <v>4308</v>
      </c>
      <c r="L21" t="s">
        <v>1020</v>
      </c>
      <c r="M21" t="s">
        <v>2796</v>
      </c>
      <c r="N21" t="s">
        <v>261</v>
      </c>
      <c r="O21" t="s">
        <v>1371</v>
      </c>
      <c r="P21" t="s">
        <v>684</v>
      </c>
      <c r="Q21" t="s">
        <v>126</v>
      </c>
      <c r="R21" t="s">
        <v>2050</v>
      </c>
      <c r="S21" t="s">
        <v>1299</v>
      </c>
      <c r="T21" t="s">
        <v>10772</v>
      </c>
      <c r="U21" t="s">
        <v>2730</v>
      </c>
      <c r="V21" t="s">
        <v>3164</v>
      </c>
      <c r="W21" t="s">
        <v>6324</v>
      </c>
      <c r="X21" t="s">
        <v>171</v>
      </c>
      <c r="Y21" t="s">
        <v>9014</v>
      </c>
      <c r="Z21" t="s">
        <v>4910</v>
      </c>
      <c r="AA21" t="s">
        <v>5254</v>
      </c>
      <c r="AB21" t="s">
        <v>2358</v>
      </c>
      <c r="AC21" t="s">
        <v>5353</v>
      </c>
      <c r="AD21" t="s">
        <v>5206</v>
      </c>
      <c r="AE21" t="s">
        <v>1266</v>
      </c>
      <c r="AF21" t="s">
        <v>723</v>
      </c>
      <c r="AG21" t="s">
        <v>282</v>
      </c>
      <c r="AH21" t="s">
        <v>1587</v>
      </c>
      <c r="AI21" t="s">
        <v>1089</v>
      </c>
      <c r="AJ21" t="s">
        <v>285</v>
      </c>
      <c r="AK21" t="s">
        <v>1365</v>
      </c>
      <c r="AL21" t="s">
        <v>6782</v>
      </c>
      <c r="AM21" t="s">
        <v>84</v>
      </c>
      <c r="AN21" t="s">
        <v>1269</v>
      </c>
      <c r="AO21" t="s">
        <v>1311</v>
      </c>
      <c r="AP21" t="s">
        <v>156</v>
      </c>
      <c r="AQ21" t="s">
        <v>2742</v>
      </c>
      <c r="AR21" t="s">
        <v>4638</v>
      </c>
      <c r="AS21" t="s">
        <v>159</v>
      </c>
      <c r="AT21" t="s">
        <v>4943</v>
      </c>
      <c r="AU21" t="s">
        <v>87</v>
      </c>
      <c r="AV21" t="s">
        <v>6449</v>
      </c>
      <c r="AW21" t="s">
        <v>5873</v>
      </c>
      <c r="AX21" t="s">
        <v>5073</v>
      </c>
      <c r="AY21" t="s">
        <v>6019</v>
      </c>
      <c r="AZ21" t="s">
        <v>3630</v>
      </c>
      <c r="BA21" t="s">
        <v>1119</v>
      </c>
      <c r="BB21" t="s">
        <v>8053</v>
      </c>
      <c r="BC21" t="s">
        <v>174</v>
      </c>
      <c r="BD21" t="s">
        <v>495</v>
      </c>
      <c r="BE21" t="s">
        <v>2769</v>
      </c>
      <c r="BF21" t="s">
        <v>8104</v>
      </c>
      <c r="BG21" t="s">
        <v>9573</v>
      </c>
      <c r="BH21" t="s">
        <v>1854</v>
      </c>
      <c r="BI21" t="s">
        <v>402</v>
      </c>
      <c r="BJ21" t="s">
        <v>1272</v>
      </c>
      <c r="BK21" t="s">
        <v>11095</v>
      </c>
      <c r="BL21" t="s">
        <v>5538</v>
      </c>
      <c r="BM21" t="s">
        <v>9440</v>
      </c>
      <c r="BN21" t="s">
        <v>75</v>
      </c>
      <c r="BO21" t="s">
        <v>5514</v>
      </c>
      <c r="BP21" t="s">
        <v>1314</v>
      </c>
      <c r="BQ21" t="s">
        <v>1017</v>
      </c>
      <c r="BR21" t="s">
        <v>2517</v>
      </c>
      <c r="BS21" t="s">
        <v>2913</v>
      </c>
      <c r="BT21" t="s">
        <v>975</v>
      </c>
      <c r="BU21" t="s">
        <v>7608</v>
      </c>
      <c r="BV21" t="s">
        <v>8002</v>
      </c>
      <c r="BW21" t="s">
        <v>1590</v>
      </c>
      <c r="BX21" t="s">
        <v>78</v>
      </c>
      <c r="BY21" t="s">
        <v>10538</v>
      </c>
      <c r="BZ21" t="s">
        <v>10340</v>
      </c>
      <c r="CA21" t="s">
        <v>5962</v>
      </c>
      <c r="CB21" t="s">
        <v>6285</v>
      </c>
      <c r="CC21" t="s">
        <v>9859</v>
      </c>
      <c r="CD21" t="s">
        <v>7849</v>
      </c>
      <c r="CE21" t="s">
        <v>1440</v>
      </c>
      <c r="CF21" t="s">
        <v>6264</v>
      </c>
      <c r="CG21" t="s">
        <v>10475</v>
      </c>
      <c r="CH21" t="s">
        <v>9985</v>
      </c>
      <c r="CI21" t="s">
        <v>10053</v>
      </c>
      <c r="CJ21" t="s">
        <v>9306</v>
      </c>
      <c r="CK21" t="s">
        <v>6779</v>
      </c>
      <c r="CL21" t="s">
        <v>5134</v>
      </c>
      <c r="CM21" t="s">
        <v>3999</v>
      </c>
      <c r="CN21" t="s">
        <v>9511</v>
      </c>
      <c r="CO21" t="s">
        <v>2238</v>
      </c>
      <c r="CP21" t="s">
        <v>3176</v>
      </c>
      <c r="CQ21" t="s">
        <v>11054</v>
      </c>
      <c r="CR21" t="s">
        <v>8792</v>
      </c>
      <c r="CS21" t="s">
        <v>11263</v>
      </c>
      <c r="CT21" t="s">
        <v>5039</v>
      </c>
      <c r="CU21" t="s">
        <v>5053</v>
      </c>
      <c r="CV21" t="s">
        <v>11177</v>
      </c>
      <c r="CW21" t="s">
        <v>5654</v>
      </c>
      <c r="CX21" t="s">
        <v>11178</v>
      </c>
      <c r="CY21" t="s">
        <v>1635</v>
      </c>
      <c r="CZ21" t="s">
        <v>3554</v>
      </c>
      <c r="DA21" t="s">
        <v>11181</v>
      </c>
      <c r="DB21" t="s">
        <v>651</v>
      </c>
      <c r="DC21" t="s">
        <v>10523</v>
      </c>
      <c r="DD21" t="s">
        <v>9055</v>
      </c>
      <c r="DE21" t="s">
        <v>9156</v>
      </c>
      <c r="DF21" t="s">
        <v>6863</v>
      </c>
      <c r="DG21" t="s">
        <v>8823</v>
      </c>
      <c r="DH21" t="s">
        <v>6878</v>
      </c>
      <c r="DI21" t="s">
        <v>3158</v>
      </c>
      <c r="DJ21" t="s">
        <v>11184</v>
      </c>
      <c r="DK21" t="s">
        <v>11074</v>
      </c>
      <c r="DL21" t="s">
        <v>7823</v>
      </c>
      <c r="DM21" t="s">
        <v>8050</v>
      </c>
      <c r="DN21" t="s">
        <v>3922</v>
      </c>
      <c r="DO21" t="s">
        <v>11264</v>
      </c>
      <c r="DP21" t="s">
        <v>10326</v>
      </c>
      <c r="DQ21" t="s">
        <v>6944</v>
      </c>
      <c r="DR21" t="s">
        <v>6992</v>
      </c>
      <c r="DS21" t="s">
        <v>543</v>
      </c>
      <c r="DT21" t="s">
        <v>11191</v>
      </c>
    </row>
    <row r="22" spans="1:267" x14ac:dyDescent="0.35">
      <c r="A22" s="2" t="s">
        <v>11265</v>
      </c>
      <c r="B22" t="s">
        <v>873</v>
      </c>
      <c r="C22" t="s">
        <v>2544</v>
      </c>
      <c r="D22" t="s">
        <v>3910</v>
      </c>
      <c r="E22" t="s">
        <v>1887</v>
      </c>
      <c r="F22" t="s">
        <v>3438</v>
      </c>
      <c r="G22" t="s">
        <v>4269</v>
      </c>
      <c r="H22" t="s">
        <v>2143</v>
      </c>
      <c r="I22" t="s">
        <v>5541</v>
      </c>
      <c r="J22" t="s">
        <v>3376</v>
      </c>
      <c r="K22" t="s">
        <v>10433</v>
      </c>
      <c r="L22" t="s">
        <v>2217</v>
      </c>
      <c r="M22" t="s">
        <v>9964</v>
      </c>
      <c r="N22" t="s">
        <v>10284</v>
      </c>
      <c r="O22" t="s">
        <v>7888</v>
      </c>
      <c r="P22" t="s">
        <v>8530</v>
      </c>
      <c r="Q22" t="s">
        <v>1638</v>
      </c>
      <c r="R22" t="s">
        <v>6938</v>
      </c>
      <c r="S22" t="s">
        <v>9415</v>
      </c>
      <c r="T22" t="s">
        <v>9240</v>
      </c>
      <c r="U22" t="s">
        <v>3251</v>
      </c>
      <c r="V22" t="s">
        <v>8644</v>
      </c>
      <c r="W22" t="s">
        <v>8361</v>
      </c>
      <c r="X22" t="s">
        <v>2997</v>
      </c>
      <c r="Y22" t="s">
        <v>2607</v>
      </c>
      <c r="Z22" t="s">
        <v>1704</v>
      </c>
      <c r="AA22" t="s">
        <v>5311</v>
      </c>
      <c r="AB22" t="s">
        <v>5206</v>
      </c>
      <c r="AC22" t="s">
        <v>5423</v>
      </c>
      <c r="AD22" t="s">
        <v>6193</v>
      </c>
      <c r="AE22" t="s">
        <v>6204</v>
      </c>
      <c r="AF22" t="s">
        <v>2496</v>
      </c>
      <c r="AG22" t="s">
        <v>2838</v>
      </c>
      <c r="AH22" t="s">
        <v>1596</v>
      </c>
      <c r="AI22" t="s">
        <v>8068</v>
      </c>
      <c r="AJ22" t="s">
        <v>7127</v>
      </c>
      <c r="AK22" t="s">
        <v>7022</v>
      </c>
      <c r="AL22" t="s">
        <v>1869</v>
      </c>
      <c r="AM22" t="s">
        <v>1488</v>
      </c>
      <c r="AN22" t="s">
        <v>2709</v>
      </c>
      <c r="AO22" t="s">
        <v>4597</v>
      </c>
      <c r="AP22" t="s">
        <v>4694</v>
      </c>
      <c r="AQ22" t="s">
        <v>4810</v>
      </c>
      <c r="AR22" t="s">
        <v>2895</v>
      </c>
      <c r="AS22" t="s">
        <v>4447</v>
      </c>
      <c r="AT22" t="s">
        <v>1275</v>
      </c>
      <c r="AU22" t="s">
        <v>2298</v>
      </c>
      <c r="AV22" t="s">
        <v>3764</v>
      </c>
      <c r="AW22" t="s">
        <v>3743</v>
      </c>
      <c r="AX22" t="s">
        <v>3580</v>
      </c>
      <c r="AY22" t="s">
        <v>11266</v>
      </c>
      <c r="AZ22" t="s">
        <v>3254</v>
      </c>
      <c r="BA22" t="s">
        <v>3657</v>
      </c>
      <c r="BB22" t="s">
        <v>876</v>
      </c>
      <c r="BC22" t="s">
        <v>5191</v>
      </c>
      <c r="BD22" t="s">
        <v>10757</v>
      </c>
      <c r="BE22" t="s">
        <v>8809</v>
      </c>
      <c r="BF22" t="s">
        <v>3221</v>
      </c>
      <c r="BG22" t="s">
        <v>40</v>
      </c>
      <c r="BH22" t="s">
        <v>1872</v>
      </c>
      <c r="BI22" t="s">
        <v>8077</v>
      </c>
      <c r="BJ22" t="s">
        <v>7852</v>
      </c>
      <c r="BK22" t="s">
        <v>8804</v>
      </c>
      <c r="BL22" t="s">
        <v>8343</v>
      </c>
      <c r="BM22" t="s">
        <v>6716</v>
      </c>
      <c r="BN22" t="s">
        <v>5520</v>
      </c>
      <c r="BO22" t="s">
        <v>1980</v>
      </c>
      <c r="BP22" t="s">
        <v>2116</v>
      </c>
      <c r="BQ22" t="s">
        <v>7718</v>
      </c>
      <c r="BR22" t="s">
        <v>5523</v>
      </c>
      <c r="BS22" t="s">
        <v>9735</v>
      </c>
      <c r="BT22" t="s">
        <v>3248</v>
      </c>
      <c r="BU22" t="s">
        <v>8026</v>
      </c>
      <c r="BV22" t="s">
        <v>1962</v>
      </c>
      <c r="BW22" t="s">
        <v>9767</v>
      </c>
      <c r="BX22" t="s">
        <v>441</v>
      </c>
      <c r="BY22" t="s">
        <v>7466</v>
      </c>
      <c r="BZ22" t="s">
        <v>9808</v>
      </c>
      <c r="CA22" t="s">
        <v>1593</v>
      </c>
      <c r="CB22" t="s">
        <v>10635</v>
      </c>
      <c r="CC22" t="s">
        <v>8293</v>
      </c>
      <c r="CD22" t="s">
        <v>8174</v>
      </c>
      <c r="CE22" t="s">
        <v>6752</v>
      </c>
      <c r="CF22" t="s">
        <v>558</v>
      </c>
      <c r="CG22" t="s">
        <v>9864</v>
      </c>
      <c r="CH22" t="s">
        <v>3071</v>
      </c>
      <c r="CI22" t="s">
        <v>2493</v>
      </c>
      <c r="CJ22" t="s">
        <v>9141</v>
      </c>
      <c r="CK22" t="s">
        <v>9309</v>
      </c>
      <c r="CL22" t="s">
        <v>2328</v>
      </c>
      <c r="CM22" t="s">
        <v>3441</v>
      </c>
      <c r="CN22" t="s">
        <v>705</v>
      </c>
      <c r="CO22" t="s">
        <v>11267</v>
      </c>
      <c r="CP22" t="s">
        <v>4234</v>
      </c>
      <c r="CQ22" t="s">
        <v>11268</v>
      </c>
      <c r="CR22" t="s">
        <v>3364</v>
      </c>
      <c r="CS22" t="s">
        <v>4391</v>
      </c>
      <c r="CT22" t="s">
        <v>4397</v>
      </c>
      <c r="CU22" t="s">
        <v>2140</v>
      </c>
      <c r="CV22" t="s">
        <v>2149</v>
      </c>
      <c r="CW22" t="s">
        <v>2155</v>
      </c>
      <c r="CX22" t="s">
        <v>10384</v>
      </c>
      <c r="CY22" t="s">
        <v>6031</v>
      </c>
      <c r="CZ22" t="s">
        <v>8738</v>
      </c>
      <c r="DA22" t="s">
        <v>10783</v>
      </c>
      <c r="DB22" t="s">
        <v>2910</v>
      </c>
      <c r="DC22" t="s">
        <v>8837</v>
      </c>
      <c r="DD22" t="s">
        <v>11269</v>
      </c>
      <c r="DE22" t="s">
        <v>1767</v>
      </c>
      <c r="DF22" t="s">
        <v>11153</v>
      </c>
      <c r="DG22" t="s">
        <v>10596</v>
      </c>
      <c r="DH22" t="s">
        <v>8976</v>
      </c>
      <c r="DI22" t="s">
        <v>3182</v>
      </c>
      <c r="DJ22" t="s">
        <v>2364</v>
      </c>
      <c r="DK22" t="s">
        <v>3488</v>
      </c>
      <c r="DL22" t="s">
        <v>2110</v>
      </c>
      <c r="DM22" t="s">
        <v>3245</v>
      </c>
      <c r="DN22" t="s">
        <v>1131</v>
      </c>
      <c r="DO22" t="s">
        <v>6181</v>
      </c>
      <c r="DP22" t="s">
        <v>624</v>
      </c>
      <c r="DQ22" t="s">
        <v>3527</v>
      </c>
      <c r="DR22" t="s">
        <v>6166</v>
      </c>
      <c r="DS22" t="s">
        <v>7231</v>
      </c>
      <c r="DT22" t="s">
        <v>1296</v>
      </c>
      <c r="DU22" t="s">
        <v>7063</v>
      </c>
      <c r="DV22" t="s">
        <v>7048</v>
      </c>
      <c r="DW22" t="s">
        <v>7243</v>
      </c>
      <c r="DX22" t="s">
        <v>11027</v>
      </c>
      <c r="DY22" t="s">
        <v>4709</v>
      </c>
      <c r="DZ22" t="s">
        <v>1281</v>
      </c>
      <c r="EA22" t="s">
        <v>5817</v>
      </c>
      <c r="EB22" t="s">
        <v>5814</v>
      </c>
      <c r="EC22" t="s">
        <v>5799</v>
      </c>
      <c r="ED22" t="s">
        <v>5535</v>
      </c>
      <c r="EE22" t="s">
        <v>5713</v>
      </c>
      <c r="EF22" t="s">
        <v>11270</v>
      </c>
      <c r="EG22" t="s">
        <v>6468</v>
      </c>
      <c r="EH22" t="s">
        <v>5595</v>
      </c>
      <c r="EI22" t="s">
        <v>6407</v>
      </c>
      <c r="EJ22" t="s">
        <v>1785</v>
      </c>
      <c r="EK22" t="s">
        <v>462</v>
      </c>
      <c r="EL22" t="s">
        <v>1944</v>
      </c>
      <c r="EM22" t="s">
        <v>3200</v>
      </c>
      <c r="EN22" t="s">
        <v>6656</v>
      </c>
      <c r="EO22" t="s">
        <v>732</v>
      </c>
      <c r="EP22" t="s">
        <v>2658</v>
      </c>
      <c r="EQ22" t="s">
        <v>11159</v>
      </c>
      <c r="ER22" t="s">
        <v>11067</v>
      </c>
      <c r="ES22" t="s">
        <v>10217</v>
      </c>
      <c r="ET22" t="s">
        <v>11068</v>
      </c>
      <c r="EU22" t="s">
        <v>11271</v>
      </c>
      <c r="EV22" t="s">
        <v>9041</v>
      </c>
      <c r="EW22" t="s">
        <v>11069</v>
      </c>
      <c r="EX22" t="s">
        <v>11162</v>
      </c>
      <c r="EY22" t="s">
        <v>9429</v>
      </c>
      <c r="EZ22" t="s">
        <v>8713</v>
      </c>
      <c r="FA22" t="s">
        <v>8501</v>
      </c>
      <c r="FB22" t="s">
        <v>8818</v>
      </c>
      <c r="FC22" t="s">
        <v>8324</v>
      </c>
      <c r="FD22" t="s">
        <v>7840</v>
      </c>
      <c r="FE22" t="s">
        <v>5505</v>
      </c>
      <c r="FF22" t="s">
        <v>1995</v>
      </c>
      <c r="FG22" t="s">
        <v>8893</v>
      </c>
      <c r="FH22" t="s">
        <v>4414</v>
      </c>
      <c r="FI22" t="s">
        <v>7826</v>
      </c>
      <c r="FJ22" t="s">
        <v>7748</v>
      </c>
      <c r="FK22" t="s">
        <v>7715</v>
      </c>
      <c r="FL22" t="s">
        <v>7691</v>
      </c>
      <c r="FM22" t="s">
        <v>9643</v>
      </c>
      <c r="FN22" t="s">
        <v>10163</v>
      </c>
      <c r="FO22" t="s">
        <v>3530</v>
      </c>
      <c r="FP22" t="s">
        <v>9790</v>
      </c>
      <c r="FQ22" t="s">
        <v>9805</v>
      </c>
      <c r="FR22" t="s">
        <v>9854</v>
      </c>
      <c r="FS22" t="s">
        <v>11036</v>
      </c>
      <c r="FT22" t="s">
        <v>8237</v>
      </c>
    </row>
    <row r="23" spans="1:267" x14ac:dyDescent="0.35">
      <c r="A23" s="2" t="s">
        <v>11272</v>
      </c>
      <c r="B23" t="s">
        <v>1752</v>
      </c>
      <c r="C23" t="s">
        <v>2451</v>
      </c>
      <c r="D23" t="s">
        <v>7912</v>
      </c>
      <c r="E23" t="s">
        <v>4040</v>
      </c>
      <c r="F23" t="s">
        <v>1245</v>
      </c>
      <c r="G23" t="s">
        <v>1173</v>
      </c>
      <c r="H23" t="s">
        <v>120</v>
      </c>
      <c r="I23" t="s">
        <v>4091</v>
      </c>
      <c r="J23" t="s">
        <v>4388</v>
      </c>
      <c r="K23" t="s">
        <v>4394</v>
      </c>
      <c r="L23" t="s">
        <v>10851</v>
      </c>
      <c r="M23" t="s">
        <v>1299</v>
      </c>
      <c r="N23" t="s">
        <v>9496</v>
      </c>
      <c r="O23" t="s">
        <v>9508</v>
      </c>
      <c r="P23" t="s">
        <v>6965</v>
      </c>
      <c r="Q23" t="s">
        <v>246</v>
      </c>
      <c r="R23" t="s">
        <v>10711</v>
      </c>
      <c r="S23" t="s">
        <v>6749</v>
      </c>
      <c r="T23" t="s">
        <v>6947</v>
      </c>
      <c r="U23" t="s">
        <v>8571</v>
      </c>
      <c r="V23" t="s">
        <v>3476</v>
      </c>
      <c r="W23" t="s">
        <v>8843</v>
      </c>
      <c r="X23" t="s">
        <v>5914</v>
      </c>
      <c r="Y23" t="s">
        <v>189</v>
      </c>
      <c r="Z23" t="s">
        <v>300</v>
      </c>
      <c r="AA23" t="s">
        <v>8999</v>
      </c>
      <c r="AB23" t="s">
        <v>10158</v>
      </c>
      <c r="AC23" t="s">
        <v>8367</v>
      </c>
      <c r="AD23" t="s">
        <v>1917</v>
      </c>
      <c r="AE23" t="s">
        <v>5332</v>
      </c>
      <c r="AF23" t="s">
        <v>5245</v>
      </c>
      <c r="AG23" t="s">
        <v>2949</v>
      </c>
      <c r="AH23" t="s">
        <v>1683</v>
      </c>
      <c r="AI23" t="s">
        <v>2439</v>
      </c>
      <c r="AJ23" t="s">
        <v>7909</v>
      </c>
      <c r="AK23" t="s">
        <v>6226</v>
      </c>
      <c r="AL23" t="s">
        <v>6273</v>
      </c>
      <c r="AM23" t="s">
        <v>8068</v>
      </c>
      <c r="AN23" t="s">
        <v>2340</v>
      </c>
      <c r="AO23" t="s">
        <v>6806</v>
      </c>
      <c r="AP23" t="s">
        <v>2226</v>
      </c>
      <c r="AQ23" t="s">
        <v>1239</v>
      </c>
      <c r="AR23" t="s">
        <v>2946</v>
      </c>
      <c r="AS23" t="s">
        <v>6446</v>
      </c>
      <c r="AT23" t="s">
        <v>7927</v>
      </c>
      <c r="AU23" t="s">
        <v>5571</v>
      </c>
      <c r="AV23" t="s">
        <v>3752</v>
      </c>
      <c r="AW23" t="s">
        <v>3340</v>
      </c>
      <c r="AX23" t="s">
        <v>3580</v>
      </c>
      <c r="AY23" t="s">
        <v>3577</v>
      </c>
      <c r="AZ23" t="s">
        <v>3624</v>
      </c>
      <c r="BA23" t="s">
        <v>1110</v>
      </c>
      <c r="BB23" t="s">
        <v>2271</v>
      </c>
      <c r="BC23" t="s">
        <v>1800</v>
      </c>
      <c r="BD23" t="s">
        <v>3657</v>
      </c>
      <c r="BE23" t="s">
        <v>3850</v>
      </c>
      <c r="BF23" t="s">
        <v>2457</v>
      </c>
      <c r="BG23" t="s">
        <v>3586</v>
      </c>
      <c r="BH23" t="s">
        <v>9432</v>
      </c>
      <c r="BI23" t="s">
        <v>2313</v>
      </c>
      <c r="BJ23" t="s">
        <v>11273</v>
      </c>
      <c r="BK23" t="s">
        <v>3482</v>
      </c>
      <c r="BL23" t="s">
        <v>7829</v>
      </c>
      <c r="BM23" t="s">
        <v>8722</v>
      </c>
      <c r="BN23" t="s">
        <v>3110</v>
      </c>
      <c r="BO23" t="s">
        <v>5864</v>
      </c>
      <c r="BP23" t="s">
        <v>1068</v>
      </c>
      <c r="BQ23" t="s">
        <v>7758</v>
      </c>
      <c r="BR23" t="s">
        <v>975</v>
      </c>
      <c r="BS23" t="s">
        <v>7639</v>
      </c>
      <c r="BT23" t="s">
        <v>4462</v>
      </c>
      <c r="BU23" t="s">
        <v>1665</v>
      </c>
      <c r="BV23" t="s">
        <v>2256</v>
      </c>
      <c r="BW23" t="s">
        <v>1782</v>
      </c>
      <c r="BX23" t="s">
        <v>10720</v>
      </c>
      <c r="BY23" t="s">
        <v>5550</v>
      </c>
      <c r="BZ23" t="s">
        <v>7945</v>
      </c>
      <c r="CA23" t="s">
        <v>4869</v>
      </c>
      <c r="CB23" t="s">
        <v>1464</v>
      </c>
      <c r="CC23" t="s">
        <v>7466</v>
      </c>
      <c r="CD23" t="s">
        <v>456</v>
      </c>
      <c r="CE23" t="s">
        <v>1338</v>
      </c>
      <c r="CF23" t="s">
        <v>8293</v>
      </c>
      <c r="CG23" t="s">
        <v>2499</v>
      </c>
      <c r="CH23" t="s">
        <v>951</v>
      </c>
      <c r="CI23" t="s">
        <v>9942</v>
      </c>
      <c r="CJ23" t="s">
        <v>11045</v>
      </c>
      <c r="CK23" t="s">
        <v>2538</v>
      </c>
      <c r="CL23" t="s">
        <v>5113</v>
      </c>
      <c r="CM23" t="s">
        <v>4199</v>
      </c>
      <c r="CN23" t="s">
        <v>4174</v>
      </c>
      <c r="CO23" t="s">
        <v>11217</v>
      </c>
      <c r="CP23" t="s">
        <v>11268</v>
      </c>
      <c r="CQ23" t="s">
        <v>4052</v>
      </c>
      <c r="CR23" t="s">
        <v>4117</v>
      </c>
      <c r="CS23" t="s">
        <v>2463</v>
      </c>
      <c r="CT23" t="s">
        <v>2277</v>
      </c>
      <c r="CU23" t="s">
        <v>1398</v>
      </c>
      <c r="CV23" t="s">
        <v>2128</v>
      </c>
      <c r="CW23" t="s">
        <v>11219</v>
      </c>
      <c r="CX23" t="s">
        <v>11050</v>
      </c>
      <c r="CY23" t="s">
        <v>906</v>
      </c>
      <c r="CZ23" t="s">
        <v>2007</v>
      </c>
      <c r="DA23" t="s">
        <v>8417</v>
      </c>
      <c r="DB23" t="s">
        <v>10155</v>
      </c>
      <c r="DC23" t="s">
        <v>420</v>
      </c>
      <c r="DD23" t="s">
        <v>1572</v>
      </c>
      <c r="DE23" t="s">
        <v>10244</v>
      </c>
      <c r="DF23" t="s">
        <v>4958</v>
      </c>
      <c r="DG23" t="s">
        <v>6119</v>
      </c>
      <c r="DH23" t="s">
        <v>10602</v>
      </c>
      <c r="DI23" t="s">
        <v>291</v>
      </c>
      <c r="DJ23" t="s">
        <v>11274</v>
      </c>
      <c r="DK23" t="s">
        <v>10564</v>
      </c>
      <c r="DL23" t="s">
        <v>2661</v>
      </c>
      <c r="DM23" t="s">
        <v>11275</v>
      </c>
      <c r="DN23" t="s">
        <v>11276</v>
      </c>
      <c r="DO23" t="s">
        <v>1362</v>
      </c>
      <c r="DP23" t="s">
        <v>6306</v>
      </c>
      <c r="DQ23" t="s">
        <v>8618</v>
      </c>
      <c r="DR23" t="s">
        <v>1134</v>
      </c>
      <c r="DS23" t="s">
        <v>1209</v>
      </c>
      <c r="DT23" t="s">
        <v>8996</v>
      </c>
      <c r="DU23" t="s">
        <v>9002</v>
      </c>
      <c r="DV23" t="s">
        <v>3042</v>
      </c>
      <c r="DW23" t="s">
        <v>11277</v>
      </c>
      <c r="DX23" t="s">
        <v>9243</v>
      </c>
      <c r="DY23" t="s">
        <v>11278</v>
      </c>
      <c r="DZ23" t="s">
        <v>8670</v>
      </c>
      <c r="EA23" t="s">
        <v>8635</v>
      </c>
      <c r="EB23" t="s">
        <v>11221</v>
      </c>
      <c r="EC23" t="s">
        <v>8659</v>
      </c>
      <c r="ED23" t="s">
        <v>8121</v>
      </c>
      <c r="EE23" t="s">
        <v>11279</v>
      </c>
      <c r="EF23" t="s">
        <v>11280</v>
      </c>
      <c r="EG23" t="s">
        <v>5278</v>
      </c>
      <c r="EH23" t="s">
        <v>11281</v>
      </c>
      <c r="EI23" t="s">
        <v>5432</v>
      </c>
      <c r="EJ23" t="s">
        <v>1131</v>
      </c>
      <c r="EK23" t="s">
        <v>483</v>
      </c>
      <c r="EL23" t="s">
        <v>3203</v>
      </c>
      <c r="EM23" t="s">
        <v>6169</v>
      </c>
      <c r="EN23" t="s">
        <v>11109</v>
      </c>
      <c r="EO23" t="s">
        <v>7174</v>
      </c>
      <c r="EP23" t="s">
        <v>11282</v>
      </c>
      <c r="EQ23" t="s">
        <v>7001</v>
      </c>
      <c r="ER23" t="s">
        <v>7124</v>
      </c>
      <c r="ES23" t="s">
        <v>3146</v>
      </c>
      <c r="ET23" t="s">
        <v>7084</v>
      </c>
      <c r="EU23" t="s">
        <v>7040</v>
      </c>
      <c r="EV23" t="s">
        <v>7240</v>
      </c>
      <c r="EW23" t="s">
        <v>7283</v>
      </c>
      <c r="EX23" t="s">
        <v>582</v>
      </c>
      <c r="EY23" t="s">
        <v>1422</v>
      </c>
      <c r="EZ23" t="s">
        <v>4626</v>
      </c>
      <c r="FA23" t="s">
        <v>4682</v>
      </c>
      <c r="FB23" t="s">
        <v>4745</v>
      </c>
      <c r="FC23" t="s">
        <v>4760</v>
      </c>
      <c r="FD23" t="s">
        <v>11283</v>
      </c>
      <c r="FE23" t="s">
        <v>7969</v>
      </c>
      <c r="FF23" t="s">
        <v>2679</v>
      </c>
      <c r="FG23" t="s">
        <v>5648</v>
      </c>
      <c r="FH23" t="s">
        <v>5831</v>
      </c>
      <c r="FI23" t="s">
        <v>5598</v>
      </c>
      <c r="FJ23" t="s">
        <v>11284</v>
      </c>
      <c r="FK23" t="s">
        <v>1044</v>
      </c>
      <c r="FL23" t="s">
        <v>11285</v>
      </c>
      <c r="FM23" t="s">
        <v>6348</v>
      </c>
      <c r="FN23" t="s">
        <v>5580</v>
      </c>
      <c r="FO23" t="s">
        <v>6550</v>
      </c>
      <c r="FP23" t="s">
        <v>462</v>
      </c>
      <c r="FQ23" t="s">
        <v>3494</v>
      </c>
      <c r="FR23" t="s">
        <v>1944</v>
      </c>
      <c r="FS23" t="s">
        <v>11286</v>
      </c>
      <c r="FT23" t="s">
        <v>3054</v>
      </c>
      <c r="FU23" t="s">
        <v>1557</v>
      </c>
      <c r="FV23" t="s">
        <v>3361</v>
      </c>
      <c r="FW23" t="s">
        <v>9559</v>
      </c>
      <c r="FX23" t="s">
        <v>8861</v>
      </c>
      <c r="FY23" t="s">
        <v>9601</v>
      </c>
      <c r="FZ23" t="s">
        <v>3131</v>
      </c>
      <c r="GA23" t="s">
        <v>9637</v>
      </c>
      <c r="GB23" t="s">
        <v>10629</v>
      </c>
      <c r="GC23" t="s">
        <v>9219</v>
      </c>
      <c r="GD23" t="s">
        <v>9341</v>
      </c>
      <c r="GE23" t="s">
        <v>11227</v>
      </c>
      <c r="GF23" t="s">
        <v>9179</v>
      </c>
      <c r="GG23" t="s">
        <v>9295</v>
      </c>
      <c r="GH23" t="s">
        <v>10665</v>
      </c>
      <c r="GI23" t="s">
        <v>7966</v>
      </c>
      <c r="GJ23" t="s">
        <v>8716</v>
      </c>
      <c r="GK23" t="s">
        <v>1035</v>
      </c>
      <c r="GL23" t="s">
        <v>459</v>
      </c>
      <c r="GM23" t="s">
        <v>7454</v>
      </c>
      <c r="GN23" t="s">
        <v>567</v>
      </c>
      <c r="GO23" t="s">
        <v>8818</v>
      </c>
      <c r="GP23" t="s">
        <v>8964</v>
      </c>
      <c r="GQ23" t="s">
        <v>8855</v>
      </c>
      <c r="GR23" t="s">
        <v>6824</v>
      </c>
      <c r="GS23" t="s">
        <v>8795</v>
      </c>
      <c r="GT23" t="s">
        <v>2391</v>
      </c>
      <c r="GU23" t="s">
        <v>4851</v>
      </c>
      <c r="GV23" t="s">
        <v>11287</v>
      </c>
      <c r="GW23" t="s">
        <v>2388</v>
      </c>
      <c r="GX23" t="s">
        <v>3101</v>
      </c>
      <c r="GY23" t="s">
        <v>3098</v>
      </c>
      <c r="GZ23" t="s">
        <v>7736</v>
      </c>
      <c r="HA23" t="s">
        <v>7475</v>
      </c>
      <c r="HB23" t="s">
        <v>5486</v>
      </c>
      <c r="HC23" t="s">
        <v>5461</v>
      </c>
      <c r="HD23" t="s">
        <v>1023</v>
      </c>
      <c r="HE23" t="s">
        <v>1656</v>
      </c>
      <c r="HF23" t="s">
        <v>7611</v>
      </c>
      <c r="HG23" t="s">
        <v>9666</v>
      </c>
      <c r="HH23" t="s">
        <v>11288</v>
      </c>
      <c r="HI23" t="s">
        <v>11122</v>
      </c>
      <c r="HJ23" t="s">
        <v>2229</v>
      </c>
      <c r="HK23" t="s">
        <v>7511</v>
      </c>
      <c r="HL23" t="s">
        <v>11289</v>
      </c>
      <c r="HM23" t="s">
        <v>4423</v>
      </c>
      <c r="HN23" t="s">
        <v>10439</v>
      </c>
      <c r="HO23" t="s">
        <v>11290</v>
      </c>
      <c r="HP23" t="s">
        <v>9761</v>
      </c>
      <c r="HQ23" t="s">
        <v>4465</v>
      </c>
      <c r="HR23" t="s">
        <v>10220</v>
      </c>
      <c r="HS23" t="s">
        <v>9784</v>
      </c>
      <c r="HT23" t="s">
        <v>1677</v>
      </c>
      <c r="HU23" t="s">
        <v>11291</v>
      </c>
      <c r="HV23" t="s">
        <v>11292</v>
      </c>
      <c r="HW23" t="s">
        <v>306</v>
      </c>
      <c r="HX23" t="s">
        <v>1773</v>
      </c>
      <c r="HY23" t="s">
        <v>8160</v>
      </c>
      <c r="HZ23" t="s">
        <v>8252</v>
      </c>
      <c r="IA23" t="s">
        <v>1734</v>
      </c>
      <c r="IB23" t="s">
        <v>11293</v>
      </c>
      <c r="IC23" t="s">
        <v>2436</v>
      </c>
      <c r="ID23" t="s">
        <v>10481</v>
      </c>
      <c r="IE23" t="s">
        <v>8023</v>
      </c>
      <c r="IF23" t="s">
        <v>9196</v>
      </c>
      <c r="IG23" t="s">
        <v>1926</v>
      </c>
    </row>
    <row r="24" spans="1:267" x14ac:dyDescent="0.35">
      <c r="A24" s="2" t="s">
        <v>11294</v>
      </c>
      <c r="B24" t="s">
        <v>5155</v>
      </c>
      <c r="C24" t="s">
        <v>3533</v>
      </c>
      <c r="D24" t="s">
        <v>820</v>
      </c>
      <c r="E24" t="s">
        <v>817</v>
      </c>
      <c r="F24" t="s">
        <v>4358</v>
      </c>
      <c r="G24" t="s">
        <v>2161</v>
      </c>
      <c r="H24" t="s">
        <v>2194</v>
      </c>
      <c r="I24" t="s">
        <v>9485</v>
      </c>
      <c r="J24" t="s">
        <v>10775</v>
      </c>
      <c r="K24" t="s">
        <v>10125</v>
      </c>
      <c r="L24" t="s">
        <v>10026</v>
      </c>
      <c r="M24" t="s">
        <v>9541</v>
      </c>
      <c r="N24" t="s">
        <v>832</v>
      </c>
      <c r="O24" t="s">
        <v>369</v>
      </c>
      <c r="P24" t="s">
        <v>9373</v>
      </c>
      <c r="Q24" t="s">
        <v>9406</v>
      </c>
      <c r="R24" t="s">
        <v>9267</v>
      </c>
      <c r="S24" t="s">
        <v>8681</v>
      </c>
      <c r="T24" t="s">
        <v>8124</v>
      </c>
      <c r="U24" t="s">
        <v>8361</v>
      </c>
      <c r="V24" t="s">
        <v>5272</v>
      </c>
      <c r="W24" t="s">
        <v>808</v>
      </c>
      <c r="X24" t="s">
        <v>6187</v>
      </c>
      <c r="Y24" t="s">
        <v>7147</v>
      </c>
      <c r="Z24" t="s">
        <v>6279</v>
      </c>
      <c r="AA24" t="s">
        <v>7301</v>
      </c>
      <c r="AB24" t="s">
        <v>7307</v>
      </c>
      <c r="AC24" t="s">
        <v>7322</v>
      </c>
      <c r="AD24" t="s">
        <v>805</v>
      </c>
      <c r="AE24" t="s">
        <v>7341</v>
      </c>
      <c r="AF24" t="s">
        <v>2289</v>
      </c>
      <c r="AG24" t="s">
        <v>10681</v>
      </c>
      <c r="AH24" t="s">
        <v>4507</v>
      </c>
      <c r="AI24" t="s">
        <v>4527</v>
      </c>
      <c r="AJ24" t="s">
        <v>3185</v>
      </c>
      <c r="AK24" t="s">
        <v>4544</v>
      </c>
      <c r="AL24" t="s">
        <v>4798</v>
      </c>
      <c r="AM24" t="s">
        <v>5728</v>
      </c>
      <c r="AN24" t="s">
        <v>6503</v>
      </c>
      <c r="AO24" t="s">
        <v>6104</v>
      </c>
      <c r="AP24" t="s">
        <v>11089</v>
      </c>
      <c r="AQ24" t="s">
        <v>5033</v>
      </c>
      <c r="AR24" t="s">
        <v>6515</v>
      </c>
      <c r="AS24" t="s">
        <v>3716</v>
      </c>
      <c r="AT24" t="s">
        <v>3598</v>
      </c>
      <c r="AU24" t="s">
        <v>3813</v>
      </c>
      <c r="AV24" t="s">
        <v>6288</v>
      </c>
      <c r="AW24" t="s">
        <v>9997</v>
      </c>
      <c r="AX24" t="s">
        <v>10281</v>
      </c>
      <c r="AY24" t="s">
        <v>10238</v>
      </c>
      <c r="AZ24" t="s">
        <v>372</v>
      </c>
      <c r="BA24" t="s">
        <v>9222</v>
      </c>
      <c r="BB24" t="s">
        <v>9029</v>
      </c>
      <c r="BC24" t="s">
        <v>9154</v>
      </c>
      <c r="BD24" t="s">
        <v>9394</v>
      </c>
      <c r="BE24" t="s">
        <v>3352</v>
      </c>
      <c r="BF24" t="s">
        <v>204</v>
      </c>
      <c r="BG24" t="s">
        <v>844</v>
      </c>
      <c r="BH24" t="s">
        <v>1815</v>
      </c>
      <c r="BI24" t="s">
        <v>8735</v>
      </c>
      <c r="BJ24" t="s">
        <v>8702</v>
      </c>
      <c r="BK24" t="s">
        <v>838</v>
      </c>
      <c r="BL24" t="s">
        <v>8943</v>
      </c>
      <c r="BM24" t="s">
        <v>8446</v>
      </c>
      <c r="BN24" t="s">
        <v>7766</v>
      </c>
      <c r="BO24" t="s">
        <v>7733</v>
      </c>
      <c r="BP24" t="s">
        <v>7727</v>
      </c>
      <c r="BQ24" t="s">
        <v>5480</v>
      </c>
      <c r="BR24" t="s">
        <v>6072</v>
      </c>
      <c r="BS24" t="s">
        <v>7571</v>
      </c>
      <c r="BT24" t="s">
        <v>9640</v>
      </c>
      <c r="BU24" t="s">
        <v>1959</v>
      </c>
      <c r="BV24" t="s">
        <v>591</v>
      </c>
      <c r="BW24" t="s">
        <v>10390</v>
      </c>
      <c r="BX24" t="s">
        <v>10071</v>
      </c>
      <c r="BY24" t="s">
        <v>10780</v>
      </c>
      <c r="BZ24" t="s">
        <v>9817</v>
      </c>
      <c r="CA24" t="s">
        <v>10581</v>
      </c>
      <c r="CB24" t="s">
        <v>10674</v>
      </c>
      <c r="CC24" t="s">
        <v>8246</v>
      </c>
      <c r="CD24" t="s">
        <v>9905</v>
      </c>
      <c r="CE24" t="s">
        <v>9919</v>
      </c>
      <c r="CF24" t="s">
        <v>6330</v>
      </c>
      <c r="CG24" t="s">
        <v>6001</v>
      </c>
      <c r="CH24" t="s">
        <v>9327</v>
      </c>
      <c r="CI24" t="s">
        <v>5050</v>
      </c>
      <c r="CJ24" t="s">
        <v>366</v>
      </c>
      <c r="CK24" t="s">
        <v>2068</v>
      </c>
      <c r="CL24" t="s">
        <v>2183</v>
      </c>
      <c r="CM24" t="s">
        <v>10077</v>
      </c>
      <c r="CN24" t="s">
        <v>6306</v>
      </c>
      <c r="CO24" t="s">
        <v>8982</v>
      </c>
      <c r="CP24" t="s">
        <v>5368</v>
      </c>
      <c r="CQ24" t="s">
        <v>5404</v>
      </c>
      <c r="CR24" t="s">
        <v>6683</v>
      </c>
      <c r="CS24" t="s">
        <v>7402</v>
      </c>
      <c r="CT24" t="s">
        <v>11092</v>
      </c>
      <c r="CU24" t="s">
        <v>5606</v>
      </c>
      <c r="CV24" t="s">
        <v>3621</v>
      </c>
      <c r="CW24" t="s">
        <v>3468</v>
      </c>
      <c r="CX24" t="s">
        <v>3400</v>
      </c>
      <c r="CY24" t="s">
        <v>3358</v>
      </c>
      <c r="CZ24" t="s">
        <v>9099</v>
      </c>
      <c r="DA24" t="s">
        <v>9130</v>
      </c>
      <c r="DB24" t="s">
        <v>8815</v>
      </c>
      <c r="DC24" t="s">
        <v>8755</v>
      </c>
      <c r="DD24" t="s">
        <v>7657</v>
      </c>
      <c r="DE24" t="s">
        <v>7585</v>
      </c>
      <c r="DF24" t="s">
        <v>9744</v>
      </c>
      <c r="DG24" t="s">
        <v>10204</v>
      </c>
      <c r="DH24" t="s">
        <v>9770</v>
      </c>
      <c r="DI24" t="s">
        <v>10556</v>
      </c>
      <c r="DJ24" t="s">
        <v>31</v>
      </c>
      <c r="DK24" t="s">
        <v>2436</v>
      </c>
      <c r="DL24" t="s">
        <v>9146</v>
      </c>
    </row>
    <row r="25" spans="1:267" x14ac:dyDescent="0.35">
      <c r="A25" s="2" t="s">
        <v>11295</v>
      </c>
      <c r="B25" t="s">
        <v>93</v>
      </c>
      <c r="C25" t="s">
        <v>96</v>
      </c>
      <c r="D25" t="s">
        <v>123</v>
      </c>
      <c r="E25" t="s">
        <v>8041</v>
      </c>
      <c r="F25" t="s">
        <v>1392</v>
      </c>
      <c r="G25" t="s">
        <v>528</v>
      </c>
      <c r="H25" t="s">
        <v>4011</v>
      </c>
      <c r="I25" t="s">
        <v>4058</v>
      </c>
      <c r="J25" t="s">
        <v>120</v>
      </c>
      <c r="K25" t="s">
        <v>1020</v>
      </c>
      <c r="L25" t="s">
        <v>1371</v>
      </c>
      <c r="M25" t="s">
        <v>126</v>
      </c>
      <c r="N25" t="s">
        <v>525</v>
      </c>
      <c r="O25" t="s">
        <v>8749</v>
      </c>
      <c r="P25" t="s">
        <v>171</v>
      </c>
      <c r="Q25" t="s">
        <v>3476</v>
      </c>
      <c r="R25" t="s">
        <v>1452</v>
      </c>
      <c r="S25" t="s">
        <v>3948</v>
      </c>
      <c r="T25" t="s">
        <v>8920</v>
      </c>
      <c r="U25" t="s">
        <v>10794</v>
      </c>
      <c r="V25" t="s">
        <v>72</v>
      </c>
      <c r="W25" t="s">
        <v>3039</v>
      </c>
      <c r="X25" t="s">
        <v>642</v>
      </c>
      <c r="Y25" t="s">
        <v>2949</v>
      </c>
      <c r="Z25" t="s">
        <v>2439</v>
      </c>
      <c r="AA25" t="s">
        <v>6190</v>
      </c>
      <c r="AB25" t="s">
        <v>282</v>
      </c>
      <c r="AC25" t="s">
        <v>7160</v>
      </c>
      <c r="AD25" t="s">
        <v>3080</v>
      </c>
      <c r="AE25" t="s">
        <v>285</v>
      </c>
      <c r="AF25" t="s">
        <v>859</v>
      </c>
      <c r="AG25" t="s">
        <v>1749</v>
      </c>
      <c r="AH25" t="s">
        <v>84</v>
      </c>
      <c r="AI25" t="s">
        <v>1311</v>
      </c>
      <c r="AJ25" t="s">
        <v>7388</v>
      </c>
      <c r="AK25" t="s">
        <v>156</v>
      </c>
      <c r="AL25" t="s">
        <v>3951</v>
      </c>
      <c r="AM25" t="s">
        <v>3969</v>
      </c>
      <c r="AN25" t="s">
        <v>105</v>
      </c>
      <c r="AO25" t="s">
        <v>159</v>
      </c>
      <c r="AP25" t="s">
        <v>1584</v>
      </c>
      <c r="AQ25" t="s">
        <v>87</v>
      </c>
      <c r="AR25" t="s">
        <v>666</v>
      </c>
      <c r="AS25" t="s">
        <v>63</v>
      </c>
      <c r="AT25" t="s">
        <v>111</v>
      </c>
      <c r="AU25" t="s">
        <v>3143</v>
      </c>
      <c r="AV25" t="s">
        <v>1119</v>
      </c>
      <c r="AW25" t="s">
        <v>1350</v>
      </c>
      <c r="AX25" t="s">
        <v>3328</v>
      </c>
      <c r="AY25" t="s">
        <v>3346</v>
      </c>
      <c r="AZ25" t="s">
        <v>7981</v>
      </c>
      <c r="BA25" t="s">
        <v>174</v>
      </c>
      <c r="BB25" t="s">
        <v>3810</v>
      </c>
      <c r="BC25" t="s">
        <v>9570</v>
      </c>
      <c r="BD25" t="s">
        <v>1644</v>
      </c>
      <c r="BE25" t="s">
        <v>7843</v>
      </c>
      <c r="BF25" t="s">
        <v>402</v>
      </c>
      <c r="BG25" t="s">
        <v>1272</v>
      </c>
      <c r="BH25" t="s">
        <v>1461</v>
      </c>
      <c r="BI25" t="s">
        <v>240</v>
      </c>
      <c r="BJ25" t="s">
        <v>6773</v>
      </c>
      <c r="BK25" t="s">
        <v>2649</v>
      </c>
      <c r="BL25" t="s">
        <v>516</v>
      </c>
      <c r="BM25" t="s">
        <v>3916</v>
      </c>
      <c r="BN25" t="s">
        <v>5514</v>
      </c>
      <c r="BO25" t="s">
        <v>1314</v>
      </c>
      <c r="BP25" t="s">
        <v>2355</v>
      </c>
      <c r="BQ25" t="s">
        <v>2427</v>
      </c>
      <c r="BR25" t="s">
        <v>99</v>
      </c>
      <c r="BS25" t="s">
        <v>975</v>
      </c>
      <c r="BT25" t="s">
        <v>150</v>
      </c>
      <c r="BU25" t="s">
        <v>9697</v>
      </c>
      <c r="BV25" t="s">
        <v>78</v>
      </c>
      <c r="BW25" t="s">
        <v>492</v>
      </c>
      <c r="BX25" t="s">
        <v>2361</v>
      </c>
      <c r="BY25" t="s">
        <v>7484</v>
      </c>
      <c r="BZ25" t="s">
        <v>1338</v>
      </c>
      <c r="CA25" t="s">
        <v>1467</v>
      </c>
      <c r="CB25" t="s">
        <v>645</v>
      </c>
      <c r="CC25" t="s">
        <v>6264</v>
      </c>
      <c r="CD25" t="s">
        <v>10427</v>
      </c>
      <c r="CE25" t="s">
        <v>444</v>
      </c>
      <c r="CF25" t="s">
        <v>9361</v>
      </c>
      <c r="CG25" t="s">
        <v>531</v>
      </c>
      <c r="CH25" t="s">
        <v>90</v>
      </c>
      <c r="CI25" t="s">
        <v>2532</v>
      </c>
      <c r="CJ25" t="s">
        <v>3441</v>
      </c>
      <c r="CK25" t="s">
        <v>1389</v>
      </c>
      <c r="CL25" t="s">
        <v>4350</v>
      </c>
      <c r="CM25" t="s">
        <v>11296</v>
      </c>
      <c r="CN25" t="s">
        <v>9511</v>
      </c>
      <c r="CO25" t="s">
        <v>7993</v>
      </c>
      <c r="CP25" t="s">
        <v>3176</v>
      </c>
      <c r="CQ25" t="s">
        <v>66</v>
      </c>
      <c r="CR25" t="s">
        <v>5341</v>
      </c>
      <c r="CS25" t="s">
        <v>1839</v>
      </c>
      <c r="CT25" t="s">
        <v>69</v>
      </c>
      <c r="CU25" t="s">
        <v>1500</v>
      </c>
      <c r="CV25" t="s">
        <v>237</v>
      </c>
      <c r="CW25" t="s">
        <v>7367</v>
      </c>
      <c r="CX25" t="s">
        <v>5494</v>
      </c>
      <c r="CY25" t="s">
        <v>5752</v>
      </c>
      <c r="CZ25" t="s">
        <v>102</v>
      </c>
      <c r="DA25" t="s">
        <v>6473</v>
      </c>
      <c r="DB25" t="s">
        <v>11259</v>
      </c>
      <c r="DC25" t="s">
        <v>11297</v>
      </c>
      <c r="DD25" t="s">
        <v>11181</v>
      </c>
      <c r="DE25" t="s">
        <v>10142</v>
      </c>
      <c r="DF25" t="s">
        <v>6078</v>
      </c>
      <c r="DG25" t="s">
        <v>772</v>
      </c>
      <c r="DH25" t="s">
        <v>2286</v>
      </c>
      <c r="DI25" t="s">
        <v>9156</v>
      </c>
      <c r="DJ25" t="s">
        <v>11195</v>
      </c>
      <c r="DK25" t="s">
        <v>2901</v>
      </c>
      <c r="DL25" t="s">
        <v>5998</v>
      </c>
      <c r="DM25" t="s">
        <v>8050</v>
      </c>
      <c r="DN25" t="s">
        <v>11196</v>
      </c>
      <c r="DO25" t="s">
        <v>9677</v>
      </c>
      <c r="DP25" t="s">
        <v>9939</v>
      </c>
      <c r="DQ25" t="s">
        <v>6028</v>
      </c>
      <c r="DR25" t="s">
        <v>8136</v>
      </c>
      <c r="DS25" t="s">
        <v>5583</v>
      </c>
      <c r="DT25" t="s">
        <v>543</v>
      </c>
      <c r="DU25" t="s">
        <v>11261</v>
      </c>
      <c r="DV25" t="s">
        <v>9321</v>
      </c>
    </row>
    <row r="26" spans="1:267" x14ac:dyDescent="0.35">
      <c r="A26" s="2" t="s">
        <v>11298</v>
      </c>
      <c r="B26" t="s">
        <v>2790</v>
      </c>
      <c r="C26" t="s">
        <v>3059</v>
      </c>
      <c r="D26" t="s">
        <v>480</v>
      </c>
      <c r="E26" t="s">
        <v>120</v>
      </c>
      <c r="F26" t="s">
        <v>4345</v>
      </c>
      <c r="G26" t="s">
        <v>2071</v>
      </c>
      <c r="H26" t="s">
        <v>2018</v>
      </c>
      <c r="I26" t="s">
        <v>2021</v>
      </c>
      <c r="J26" t="s">
        <v>2174</v>
      </c>
      <c r="K26" t="s">
        <v>1248</v>
      </c>
      <c r="L26" t="s">
        <v>2715</v>
      </c>
      <c r="M26" t="s">
        <v>6890</v>
      </c>
      <c r="N26" t="s">
        <v>2217</v>
      </c>
      <c r="O26" t="s">
        <v>10484</v>
      </c>
      <c r="P26" t="s">
        <v>10623</v>
      </c>
      <c r="Q26" t="s">
        <v>1863</v>
      </c>
      <c r="R26" t="s">
        <v>9550</v>
      </c>
      <c r="S26" t="s">
        <v>3539</v>
      </c>
      <c r="T26" t="s">
        <v>2952</v>
      </c>
      <c r="U26" t="s">
        <v>381</v>
      </c>
      <c r="V26" t="s">
        <v>6938</v>
      </c>
      <c r="W26" t="s">
        <v>8154</v>
      </c>
      <c r="X26" t="s">
        <v>10297</v>
      </c>
      <c r="Y26" t="s">
        <v>5275</v>
      </c>
      <c r="Z26" t="s">
        <v>5206</v>
      </c>
      <c r="AA26" t="s">
        <v>2949</v>
      </c>
      <c r="AB26" t="s">
        <v>3006</v>
      </c>
      <c r="AC26" t="s">
        <v>7909</v>
      </c>
      <c r="AD26" t="s">
        <v>7978</v>
      </c>
      <c r="AE26" t="s">
        <v>7200</v>
      </c>
      <c r="AF26" t="s">
        <v>7163</v>
      </c>
      <c r="AG26" t="s">
        <v>7349</v>
      </c>
      <c r="AH26" t="s">
        <v>7391</v>
      </c>
      <c r="AI26" t="s">
        <v>3065</v>
      </c>
      <c r="AJ26" t="s">
        <v>2784</v>
      </c>
      <c r="AK26" t="s">
        <v>4706</v>
      </c>
      <c r="AL26" t="s">
        <v>4728</v>
      </c>
      <c r="AM26" t="s">
        <v>4748</v>
      </c>
      <c r="AN26" t="s">
        <v>5784</v>
      </c>
      <c r="AO26" t="s">
        <v>5764</v>
      </c>
      <c r="AP26" t="s">
        <v>5701</v>
      </c>
      <c r="AQ26" t="s">
        <v>7954</v>
      </c>
      <c r="AR26" t="s">
        <v>2946</v>
      </c>
      <c r="AS26" t="s">
        <v>5624</v>
      </c>
      <c r="AT26" t="s">
        <v>2862</v>
      </c>
      <c r="AU26" t="s">
        <v>6488</v>
      </c>
      <c r="AV26" t="s">
        <v>6556</v>
      </c>
      <c r="AW26" t="s">
        <v>6565</v>
      </c>
      <c r="AX26" t="s">
        <v>6630</v>
      </c>
      <c r="AY26" t="s">
        <v>3242</v>
      </c>
      <c r="AZ26" t="s">
        <v>1632</v>
      </c>
      <c r="BA26" t="s">
        <v>1977</v>
      </c>
      <c r="BB26" t="s">
        <v>3853</v>
      </c>
      <c r="BC26" t="s">
        <v>3856</v>
      </c>
      <c r="BD26" t="s">
        <v>8287</v>
      </c>
      <c r="BE26" t="s">
        <v>9038</v>
      </c>
      <c r="BF26" t="s">
        <v>1437</v>
      </c>
      <c r="BG26" t="s">
        <v>2754</v>
      </c>
      <c r="BH26" t="s">
        <v>9090</v>
      </c>
      <c r="BI26" t="s">
        <v>9287</v>
      </c>
      <c r="BJ26" t="s">
        <v>2847</v>
      </c>
      <c r="BK26" t="s">
        <v>6716</v>
      </c>
      <c r="BL26" t="s">
        <v>1353</v>
      </c>
      <c r="BM26" t="s">
        <v>4970</v>
      </c>
      <c r="BN26" t="s">
        <v>7753</v>
      </c>
      <c r="BO26" t="s">
        <v>1356</v>
      </c>
      <c r="BP26" t="s">
        <v>7706</v>
      </c>
      <c r="BQ26" t="s">
        <v>3319</v>
      </c>
      <c r="BR26" t="s">
        <v>7554</v>
      </c>
      <c r="BS26" t="s">
        <v>10442</v>
      </c>
      <c r="BT26" t="s">
        <v>4830</v>
      </c>
      <c r="BU26" t="s">
        <v>6926</v>
      </c>
      <c r="BV26" t="s">
        <v>993</v>
      </c>
      <c r="BW26" t="s">
        <v>10499</v>
      </c>
      <c r="BX26" t="s">
        <v>9775</v>
      </c>
      <c r="BY26" t="s">
        <v>441</v>
      </c>
      <c r="BZ26" t="s">
        <v>1470</v>
      </c>
      <c r="CA26" t="s">
        <v>9851</v>
      </c>
      <c r="CB26" t="s">
        <v>4964</v>
      </c>
      <c r="CC26" t="s">
        <v>9309</v>
      </c>
      <c r="CD26" t="s">
        <v>465</v>
      </c>
      <c r="CE26" t="s">
        <v>942</v>
      </c>
      <c r="CF26" t="s">
        <v>5143</v>
      </c>
      <c r="CG26" t="s">
        <v>2307</v>
      </c>
      <c r="CH26" t="s">
        <v>2304</v>
      </c>
      <c r="CI26" t="s">
        <v>4182</v>
      </c>
      <c r="CJ26" t="s">
        <v>2403</v>
      </c>
      <c r="CK26" t="s">
        <v>1932</v>
      </c>
      <c r="CL26" t="s">
        <v>4029</v>
      </c>
      <c r="CM26" t="s">
        <v>3364</v>
      </c>
      <c r="CN26" t="s">
        <v>7918</v>
      </c>
      <c r="CO26" t="s">
        <v>2101</v>
      </c>
      <c r="CP26" t="s">
        <v>960</v>
      </c>
      <c r="CQ26" t="s">
        <v>1572</v>
      </c>
      <c r="CR26" t="s">
        <v>8574</v>
      </c>
      <c r="CS26" t="s">
        <v>11299</v>
      </c>
      <c r="CT26" t="s">
        <v>7963</v>
      </c>
      <c r="CU26" t="s">
        <v>10381</v>
      </c>
      <c r="CV26" t="s">
        <v>6043</v>
      </c>
      <c r="CW26" t="s">
        <v>8603</v>
      </c>
      <c r="CX26" t="s">
        <v>2712</v>
      </c>
      <c r="CY26" t="s">
        <v>9270</v>
      </c>
      <c r="CZ26" t="s">
        <v>1335</v>
      </c>
      <c r="DA26" t="s">
        <v>11300</v>
      </c>
      <c r="DB26" t="s">
        <v>2334</v>
      </c>
      <c r="DC26" t="s">
        <v>5305</v>
      </c>
      <c r="DD26" t="s">
        <v>11133</v>
      </c>
      <c r="DE26" t="s">
        <v>5377</v>
      </c>
      <c r="DF26" t="s">
        <v>5435</v>
      </c>
      <c r="DG26" t="s">
        <v>5236</v>
      </c>
      <c r="DH26" t="s">
        <v>7197</v>
      </c>
      <c r="DI26" t="s">
        <v>11301</v>
      </c>
      <c r="DJ26" t="s">
        <v>7110</v>
      </c>
      <c r="DK26" t="s">
        <v>7075</v>
      </c>
      <c r="DL26" t="s">
        <v>7298</v>
      </c>
      <c r="DM26" t="s">
        <v>11302</v>
      </c>
      <c r="DN26" t="s">
        <v>2856</v>
      </c>
      <c r="DO26" t="s">
        <v>687</v>
      </c>
      <c r="DP26" t="s">
        <v>4709</v>
      </c>
      <c r="DQ26" t="s">
        <v>11303</v>
      </c>
      <c r="DR26" t="s">
        <v>4769</v>
      </c>
      <c r="DS26" t="s">
        <v>1077</v>
      </c>
      <c r="DT26" t="s">
        <v>11028</v>
      </c>
      <c r="DU26" t="s">
        <v>5719</v>
      </c>
      <c r="DV26" t="s">
        <v>5657</v>
      </c>
      <c r="DW26" t="s">
        <v>5651</v>
      </c>
      <c r="DX26" t="s">
        <v>5648</v>
      </c>
      <c r="DY26" t="s">
        <v>5639</v>
      </c>
      <c r="DZ26" t="s">
        <v>6491</v>
      </c>
      <c r="EA26" t="s">
        <v>6270</v>
      </c>
      <c r="EB26" t="s">
        <v>639</v>
      </c>
      <c r="EC26" t="s">
        <v>6390</v>
      </c>
      <c r="ED26" t="s">
        <v>6538</v>
      </c>
      <c r="EE26" t="s">
        <v>6595</v>
      </c>
      <c r="EF26" t="s">
        <v>2382</v>
      </c>
      <c r="EG26" t="s">
        <v>3740</v>
      </c>
      <c r="EH26" t="s">
        <v>3083</v>
      </c>
      <c r="EI26" t="s">
        <v>3583</v>
      </c>
      <c r="EJ26" t="s">
        <v>11135</v>
      </c>
      <c r="EK26" t="s">
        <v>2955</v>
      </c>
      <c r="EL26" t="s">
        <v>3801</v>
      </c>
      <c r="EM26" t="s">
        <v>3645</v>
      </c>
      <c r="EN26" t="s">
        <v>7957</v>
      </c>
      <c r="EO26" t="s">
        <v>11304</v>
      </c>
      <c r="EP26" t="s">
        <v>1809</v>
      </c>
      <c r="EQ26" t="s">
        <v>11305</v>
      </c>
      <c r="ER26" t="s">
        <v>6309</v>
      </c>
      <c r="ES26" t="s">
        <v>10172</v>
      </c>
      <c r="ET26" t="s">
        <v>11306</v>
      </c>
      <c r="EU26" t="s">
        <v>7448</v>
      </c>
      <c r="EV26" t="s">
        <v>5956</v>
      </c>
      <c r="EW26" t="s">
        <v>6986</v>
      </c>
      <c r="EX26" t="s">
        <v>11307</v>
      </c>
      <c r="EY26" t="s">
        <v>8964</v>
      </c>
      <c r="EZ26" t="s">
        <v>11308</v>
      </c>
      <c r="FA26" t="s">
        <v>6321</v>
      </c>
      <c r="FB26" t="s">
        <v>5101</v>
      </c>
      <c r="FC26" t="s">
        <v>5908</v>
      </c>
      <c r="FD26" t="s">
        <v>11309</v>
      </c>
      <c r="FE26" t="s">
        <v>3865</v>
      </c>
      <c r="FF26" t="s">
        <v>7815</v>
      </c>
      <c r="FG26" t="s">
        <v>7787</v>
      </c>
      <c r="FH26" t="s">
        <v>468</v>
      </c>
      <c r="FI26" t="s">
        <v>11186</v>
      </c>
      <c r="FJ26" t="s">
        <v>7748</v>
      </c>
      <c r="FK26" t="s">
        <v>7463</v>
      </c>
      <c r="FL26" t="s">
        <v>7697</v>
      </c>
      <c r="FM26" t="s">
        <v>7654</v>
      </c>
      <c r="FN26" t="s">
        <v>6004</v>
      </c>
      <c r="FO26" t="s">
        <v>6743</v>
      </c>
      <c r="FP26" t="s">
        <v>6737</v>
      </c>
      <c r="FQ26" t="s">
        <v>7487</v>
      </c>
      <c r="FR26" t="s">
        <v>3391</v>
      </c>
      <c r="FS26" t="s">
        <v>9705</v>
      </c>
      <c r="FT26" t="s">
        <v>11310</v>
      </c>
      <c r="FU26" t="s">
        <v>5932</v>
      </c>
      <c r="FV26" t="s">
        <v>576</v>
      </c>
      <c r="FW26" t="s">
        <v>4994</v>
      </c>
      <c r="FX26" t="s">
        <v>9764</v>
      </c>
      <c r="FY26" t="s">
        <v>2637</v>
      </c>
      <c r="FZ26" t="s">
        <v>11138</v>
      </c>
      <c r="GA26" t="s">
        <v>3155</v>
      </c>
      <c r="GB26" t="s">
        <v>11140</v>
      </c>
      <c r="GC26" t="s">
        <v>10535</v>
      </c>
      <c r="GD26" t="s">
        <v>2406</v>
      </c>
      <c r="GE26" t="s">
        <v>4919</v>
      </c>
      <c r="GF26" t="s">
        <v>11311</v>
      </c>
      <c r="GG26" t="s">
        <v>10418</v>
      </c>
      <c r="GH26" t="s">
        <v>11312</v>
      </c>
      <c r="GI26" t="s">
        <v>1947</v>
      </c>
      <c r="GJ26" t="s">
        <v>2478</v>
      </c>
      <c r="GK26" t="s">
        <v>1332</v>
      </c>
      <c r="GL26" t="s">
        <v>11141</v>
      </c>
    </row>
    <row r="27" spans="1:267" x14ac:dyDescent="0.35">
      <c r="A27" s="2" t="s">
        <v>11313</v>
      </c>
      <c r="B27" t="s">
        <v>2790</v>
      </c>
      <c r="C27" t="s">
        <v>2547</v>
      </c>
      <c r="D27" t="s">
        <v>2451</v>
      </c>
      <c r="E27" t="s">
        <v>120</v>
      </c>
      <c r="F27" t="s">
        <v>4345</v>
      </c>
      <c r="G27" t="s">
        <v>4108</v>
      </c>
      <c r="H27" t="s">
        <v>4394</v>
      </c>
      <c r="I27" t="s">
        <v>2733</v>
      </c>
      <c r="J27" t="s">
        <v>1248</v>
      </c>
      <c r="K27" t="s">
        <v>2211</v>
      </c>
      <c r="L27" t="s">
        <v>2715</v>
      </c>
      <c r="M27" t="s">
        <v>2217</v>
      </c>
      <c r="N27" t="s">
        <v>10484</v>
      </c>
      <c r="O27" t="s">
        <v>5036</v>
      </c>
      <c r="P27" t="s">
        <v>1863</v>
      </c>
      <c r="Q27" t="s">
        <v>1152</v>
      </c>
      <c r="R27" t="s">
        <v>2487</v>
      </c>
      <c r="S27" t="s">
        <v>1728</v>
      </c>
      <c r="T27" t="s">
        <v>9370</v>
      </c>
      <c r="U27" t="s">
        <v>6938</v>
      </c>
      <c r="V27" t="s">
        <v>5206</v>
      </c>
      <c r="W27" t="s">
        <v>2949</v>
      </c>
      <c r="X27" t="s">
        <v>3006</v>
      </c>
      <c r="Y27" t="s">
        <v>2439</v>
      </c>
      <c r="Z27" t="s">
        <v>6190</v>
      </c>
      <c r="AA27" t="s">
        <v>7978</v>
      </c>
      <c r="AB27" t="s">
        <v>2012</v>
      </c>
      <c r="AC27" t="s">
        <v>2970</v>
      </c>
      <c r="AD27" t="s">
        <v>11148</v>
      </c>
      <c r="AE27" t="s">
        <v>1866</v>
      </c>
      <c r="AF27" t="s">
        <v>7349</v>
      </c>
      <c r="AG27" t="s">
        <v>156</v>
      </c>
      <c r="AH27" t="s">
        <v>4706</v>
      </c>
      <c r="AI27" t="s">
        <v>4748</v>
      </c>
      <c r="AJ27" t="s">
        <v>159</v>
      </c>
      <c r="AK27" t="s">
        <v>3128</v>
      </c>
      <c r="AL27" t="s">
        <v>5698</v>
      </c>
      <c r="AM27" t="s">
        <v>7954</v>
      </c>
      <c r="AN27" t="s">
        <v>2736</v>
      </c>
      <c r="AO27" t="s">
        <v>6556</v>
      </c>
      <c r="AP27" t="s">
        <v>2394</v>
      </c>
      <c r="AQ27" t="s">
        <v>1977</v>
      </c>
      <c r="AR27" t="s">
        <v>3853</v>
      </c>
      <c r="AS27" t="s">
        <v>1437</v>
      </c>
      <c r="AT27" t="s">
        <v>4444</v>
      </c>
      <c r="AU27" t="s">
        <v>2457</v>
      </c>
      <c r="AV27" t="s">
        <v>3586</v>
      </c>
      <c r="AW27" t="s">
        <v>9432</v>
      </c>
      <c r="AX27" t="s">
        <v>9287</v>
      </c>
      <c r="AY27" t="s">
        <v>9193</v>
      </c>
      <c r="AZ27" t="s">
        <v>3230</v>
      </c>
      <c r="BA27" t="s">
        <v>4839</v>
      </c>
      <c r="BB27" t="s">
        <v>1032</v>
      </c>
      <c r="BC27" t="s">
        <v>4417</v>
      </c>
      <c r="BD27" t="s">
        <v>2640</v>
      </c>
      <c r="BE27" t="s">
        <v>1356</v>
      </c>
      <c r="BF27" t="s">
        <v>4949</v>
      </c>
      <c r="BG27" t="s">
        <v>975</v>
      </c>
      <c r="BH27" t="s">
        <v>7639</v>
      </c>
      <c r="BI27" t="s">
        <v>6055</v>
      </c>
      <c r="BJ27" t="s">
        <v>1782</v>
      </c>
      <c r="BK27" t="s">
        <v>10442</v>
      </c>
      <c r="BL27" t="s">
        <v>7945</v>
      </c>
      <c r="BM27" t="s">
        <v>4830</v>
      </c>
      <c r="BN27" t="s">
        <v>10499</v>
      </c>
      <c r="BO27" t="s">
        <v>4878</v>
      </c>
      <c r="BP27" t="s">
        <v>10415</v>
      </c>
      <c r="BQ27" t="s">
        <v>7472</v>
      </c>
      <c r="BR27" t="s">
        <v>8130</v>
      </c>
      <c r="BS27" t="s">
        <v>1575</v>
      </c>
      <c r="BT27" t="s">
        <v>210</v>
      </c>
      <c r="BU27" t="s">
        <v>9309</v>
      </c>
      <c r="BV27" t="s">
        <v>465</v>
      </c>
      <c r="BW27" t="s">
        <v>1194</v>
      </c>
      <c r="BX27" t="s">
        <v>9350</v>
      </c>
      <c r="BY27" t="s">
        <v>2553</v>
      </c>
      <c r="BZ27" t="s">
        <v>11045</v>
      </c>
      <c r="CA27" t="s">
        <v>627</v>
      </c>
      <c r="CB27" t="s">
        <v>942</v>
      </c>
      <c r="CC27" t="s">
        <v>5143</v>
      </c>
      <c r="CD27" t="s">
        <v>5140</v>
      </c>
      <c r="CE27" t="s">
        <v>5134</v>
      </c>
      <c r="CF27" t="s">
        <v>2307</v>
      </c>
      <c r="CG27" t="s">
        <v>2304</v>
      </c>
      <c r="CH27" t="s">
        <v>4264</v>
      </c>
      <c r="CI27" t="s">
        <v>4275</v>
      </c>
      <c r="CJ27" t="s">
        <v>11314</v>
      </c>
      <c r="CK27" t="s">
        <v>7918</v>
      </c>
      <c r="CL27" t="s">
        <v>960</v>
      </c>
      <c r="CM27" t="s">
        <v>2059</v>
      </c>
      <c r="CN27" t="s">
        <v>420</v>
      </c>
      <c r="CO27" t="s">
        <v>9502</v>
      </c>
      <c r="CP27" t="s">
        <v>10038</v>
      </c>
      <c r="CQ27" t="s">
        <v>6701</v>
      </c>
      <c r="CR27" t="s">
        <v>11315</v>
      </c>
      <c r="CS27" t="s">
        <v>10526</v>
      </c>
      <c r="CT27" t="s">
        <v>2661</v>
      </c>
      <c r="CU27" t="s">
        <v>4884</v>
      </c>
      <c r="CV27" t="s">
        <v>8574</v>
      </c>
      <c r="CW27" t="s">
        <v>11276</v>
      </c>
      <c r="CX27" t="s">
        <v>6043</v>
      </c>
      <c r="CY27" t="s">
        <v>8603</v>
      </c>
      <c r="CZ27" t="s">
        <v>11054</v>
      </c>
      <c r="DA27" t="s">
        <v>981</v>
      </c>
      <c r="DB27" t="s">
        <v>11131</v>
      </c>
      <c r="DC27" t="s">
        <v>9409</v>
      </c>
      <c r="DD27" t="s">
        <v>1335</v>
      </c>
      <c r="DE27" t="s">
        <v>8659</v>
      </c>
      <c r="DF27" t="s">
        <v>8121</v>
      </c>
      <c r="DG27" t="s">
        <v>5176</v>
      </c>
      <c r="DH27" t="s">
        <v>5305</v>
      </c>
      <c r="DI27" t="s">
        <v>5435</v>
      </c>
      <c r="DJ27" t="s">
        <v>3018</v>
      </c>
      <c r="DK27" t="s">
        <v>6151</v>
      </c>
      <c r="DL27" t="s">
        <v>4916</v>
      </c>
      <c r="DM27" t="s">
        <v>7197</v>
      </c>
      <c r="DN27" t="s">
        <v>5890</v>
      </c>
      <c r="DO27" t="s">
        <v>4875</v>
      </c>
      <c r="DP27" t="s">
        <v>7110</v>
      </c>
      <c r="DQ27" t="s">
        <v>7960</v>
      </c>
      <c r="DR27" t="s">
        <v>11222</v>
      </c>
      <c r="DS27" t="s">
        <v>7075</v>
      </c>
      <c r="DT27" t="s">
        <v>7040</v>
      </c>
      <c r="DU27" t="s">
        <v>2643</v>
      </c>
      <c r="DV27" t="s">
        <v>7286</v>
      </c>
      <c r="DW27" t="s">
        <v>7298</v>
      </c>
      <c r="DX27" t="s">
        <v>11302</v>
      </c>
      <c r="DY27" t="s">
        <v>11316</v>
      </c>
      <c r="DZ27" t="s">
        <v>5553</v>
      </c>
      <c r="EA27" t="s">
        <v>7440</v>
      </c>
      <c r="EB27" t="s">
        <v>8432</v>
      </c>
      <c r="EC27" t="s">
        <v>4565</v>
      </c>
      <c r="ED27" t="s">
        <v>4709</v>
      </c>
      <c r="EE27" t="s">
        <v>4721</v>
      </c>
      <c r="EF27" t="s">
        <v>11303</v>
      </c>
      <c r="EG27" t="s">
        <v>11317</v>
      </c>
      <c r="EH27" t="s">
        <v>1077</v>
      </c>
      <c r="EI27" t="s">
        <v>5761</v>
      </c>
      <c r="EJ27" t="s">
        <v>5737</v>
      </c>
      <c r="EK27" t="s">
        <v>5687</v>
      </c>
      <c r="EL27" t="s">
        <v>5663</v>
      </c>
      <c r="EM27" t="s">
        <v>5639</v>
      </c>
      <c r="EN27" t="s">
        <v>11061</v>
      </c>
      <c r="EO27" t="s">
        <v>11270</v>
      </c>
      <c r="EP27" t="s">
        <v>8112</v>
      </c>
      <c r="EQ27" t="s">
        <v>6494</v>
      </c>
      <c r="ER27" t="s">
        <v>5893</v>
      </c>
      <c r="ES27" t="s">
        <v>6270</v>
      </c>
      <c r="ET27" t="s">
        <v>6468</v>
      </c>
      <c r="EU27" t="s">
        <v>6443</v>
      </c>
      <c r="EV27" t="s">
        <v>6401</v>
      </c>
      <c r="EW27" t="s">
        <v>1785</v>
      </c>
      <c r="EX27" t="s">
        <v>11064</v>
      </c>
      <c r="EY27" t="s">
        <v>11112</v>
      </c>
      <c r="EZ27" t="s">
        <v>6645</v>
      </c>
      <c r="FA27" t="s">
        <v>6648</v>
      </c>
      <c r="FB27" t="s">
        <v>2382</v>
      </c>
      <c r="FC27" t="s">
        <v>3281</v>
      </c>
      <c r="FD27" t="s">
        <v>11135</v>
      </c>
      <c r="FE27" t="s">
        <v>3792</v>
      </c>
      <c r="FF27" t="s">
        <v>3801</v>
      </c>
      <c r="FG27" t="s">
        <v>7957</v>
      </c>
      <c r="FH27" t="s">
        <v>1809</v>
      </c>
      <c r="FI27" t="s">
        <v>9637</v>
      </c>
      <c r="FJ27" t="s">
        <v>11271</v>
      </c>
      <c r="FK27" t="s">
        <v>2319</v>
      </c>
      <c r="FL27" t="s">
        <v>744</v>
      </c>
      <c r="FM27" t="s">
        <v>11306</v>
      </c>
      <c r="FN27" t="s">
        <v>11114</v>
      </c>
      <c r="FO27" t="s">
        <v>9173</v>
      </c>
      <c r="FP27" t="s">
        <v>5956</v>
      </c>
      <c r="FQ27" t="s">
        <v>11318</v>
      </c>
      <c r="FR27" t="s">
        <v>1581</v>
      </c>
      <c r="FS27" t="s">
        <v>438</v>
      </c>
      <c r="FT27" t="s">
        <v>567</v>
      </c>
      <c r="FU27" t="s">
        <v>11307</v>
      </c>
      <c r="FV27" t="s">
        <v>8964</v>
      </c>
      <c r="FW27" t="s">
        <v>2241</v>
      </c>
      <c r="FX27" t="s">
        <v>6321</v>
      </c>
      <c r="FY27" t="s">
        <v>8552</v>
      </c>
      <c r="FZ27" t="s">
        <v>5908</v>
      </c>
      <c r="GA27" t="s">
        <v>11287</v>
      </c>
      <c r="GB27" t="s">
        <v>7812</v>
      </c>
      <c r="GC27" t="s">
        <v>5986</v>
      </c>
      <c r="GD27" t="s">
        <v>6917</v>
      </c>
      <c r="GE27" t="s">
        <v>7748</v>
      </c>
      <c r="GF27" t="s">
        <v>7700</v>
      </c>
      <c r="GG27" t="s">
        <v>7691</v>
      </c>
      <c r="GH27" t="s">
        <v>5486</v>
      </c>
      <c r="GI27" t="s">
        <v>6896</v>
      </c>
      <c r="GJ27" t="s">
        <v>6004</v>
      </c>
      <c r="GK27" t="s">
        <v>6737</v>
      </c>
      <c r="GL27" t="s">
        <v>2886</v>
      </c>
      <c r="GM27" t="s">
        <v>957</v>
      </c>
      <c r="GN27" t="s">
        <v>7487</v>
      </c>
      <c r="GO27" t="s">
        <v>2244</v>
      </c>
      <c r="GP27" t="s">
        <v>10204</v>
      </c>
      <c r="GQ27" t="s">
        <v>576</v>
      </c>
      <c r="GR27" t="s">
        <v>4423</v>
      </c>
      <c r="GS27" t="s">
        <v>9764</v>
      </c>
      <c r="GT27" t="s">
        <v>10220</v>
      </c>
      <c r="GU27" t="s">
        <v>8065</v>
      </c>
      <c r="GV27" t="s">
        <v>1047</v>
      </c>
      <c r="GW27" t="s">
        <v>7520</v>
      </c>
      <c r="GX27" t="s">
        <v>8376</v>
      </c>
      <c r="GY27" t="s">
        <v>8275</v>
      </c>
      <c r="GZ27" t="s">
        <v>8272</v>
      </c>
      <c r="HA27" t="s">
        <v>2406</v>
      </c>
      <c r="HB27" t="s">
        <v>10023</v>
      </c>
      <c r="HC27" t="s">
        <v>9873</v>
      </c>
      <c r="HD27" t="s">
        <v>11293</v>
      </c>
      <c r="HE27" t="s">
        <v>4919</v>
      </c>
      <c r="HF27" t="s">
        <v>11312</v>
      </c>
      <c r="HG27" t="s">
        <v>1947</v>
      </c>
      <c r="HH27" t="s">
        <v>2478</v>
      </c>
      <c r="HI27" t="s">
        <v>1332</v>
      </c>
      <c r="HJ27" t="s">
        <v>11141</v>
      </c>
      <c r="HK27" t="s">
        <v>1833</v>
      </c>
    </row>
    <row r="28" spans="1:267" x14ac:dyDescent="0.35">
      <c r="A28" s="2" t="s">
        <v>11319</v>
      </c>
      <c r="B28" t="s">
        <v>915</v>
      </c>
      <c r="C28" t="s">
        <v>4055</v>
      </c>
      <c r="D28" t="s">
        <v>2158</v>
      </c>
      <c r="E28" t="s">
        <v>2092</v>
      </c>
      <c r="F28" t="s">
        <v>10445</v>
      </c>
      <c r="G28" t="s">
        <v>9488</v>
      </c>
      <c r="H28" t="s">
        <v>850</v>
      </c>
      <c r="I28" t="s">
        <v>10175</v>
      </c>
      <c r="J28" t="s">
        <v>4887</v>
      </c>
      <c r="K28" t="s">
        <v>8329</v>
      </c>
      <c r="L28" t="s">
        <v>8361</v>
      </c>
      <c r="M28" t="s">
        <v>8763</v>
      </c>
      <c r="N28" t="s">
        <v>6923</v>
      </c>
      <c r="O28" t="s">
        <v>841</v>
      </c>
      <c r="P28" t="s">
        <v>5299</v>
      </c>
      <c r="Q28" t="s">
        <v>5401</v>
      </c>
      <c r="R28" t="s">
        <v>6187</v>
      </c>
      <c r="S28" t="s">
        <v>336</v>
      </c>
      <c r="T28" t="s">
        <v>1548</v>
      </c>
      <c r="U28" t="s">
        <v>7168</v>
      </c>
      <c r="V28" t="s">
        <v>7154</v>
      </c>
      <c r="W28" t="s">
        <v>7147</v>
      </c>
      <c r="X28" t="s">
        <v>7037</v>
      </c>
      <c r="Y28" t="s">
        <v>7322</v>
      </c>
      <c r="Z28" t="s">
        <v>5197</v>
      </c>
      <c r="AA28" t="s">
        <v>7391</v>
      </c>
      <c r="AB28" t="s">
        <v>1326</v>
      </c>
      <c r="AC28" t="s">
        <v>4676</v>
      </c>
      <c r="AD28" t="s">
        <v>4801</v>
      </c>
      <c r="AE28" t="s">
        <v>6434</v>
      </c>
      <c r="AF28" t="s">
        <v>6396</v>
      </c>
      <c r="AG28" t="s">
        <v>3233</v>
      </c>
      <c r="AH28" t="s">
        <v>3459</v>
      </c>
      <c r="AI28" t="s">
        <v>1563</v>
      </c>
      <c r="AJ28" t="s">
        <v>3716</v>
      </c>
      <c r="AK28" t="s">
        <v>345</v>
      </c>
      <c r="AL28" t="s">
        <v>3847</v>
      </c>
      <c r="AM28" t="s">
        <v>775</v>
      </c>
      <c r="AN28" t="s">
        <v>3167</v>
      </c>
      <c r="AO28" t="s">
        <v>9584</v>
      </c>
      <c r="AP28" t="s">
        <v>2442</v>
      </c>
      <c r="AQ28" t="s">
        <v>9607</v>
      </c>
      <c r="AR28" t="s">
        <v>5971</v>
      </c>
      <c r="AS28" t="s">
        <v>9967</v>
      </c>
      <c r="AT28" t="s">
        <v>6788</v>
      </c>
      <c r="AU28" t="s">
        <v>9096</v>
      </c>
      <c r="AV28" t="s">
        <v>9205</v>
      </c>
      <c r="AW28" t="s">
        <v>312</v>
      </c>
      <c r="AX28" t="s">
        <v>3068</v>
      </c>
      <c r="AY28" t="s">
        <v>342</v>
      </c>
      <c r="AZ28" t="s">
        <v>8118</v>
      </c>
      <c r="BA28" t="s">
        <v>8858</v>
      </c>
      <c r="BB28" t="s">
        <v>8943</v>
      </c>
      <c r="BC28" t="s">
        <v>8446</v>
      </c>
      <c r="BD28" t="s">
        <v>5858</v>
      </c>
      <c r="BE28" t="s">
        <v>5929</v>
      </c>
      <c r="BF28" t="s">
        <v>7753</v>
      </c>
      <c r="BG28" t="s">
        <v>7674</v>
      </c>
      <c r="BH28" t="s">
        <v>7563</v>
      </c>
      <c r="BI28" t="s">
        <v>7571</v>
      </c>
      <c r="BJ28" t="s">
        <v>9671</v>
      </c>
      <c r="BK28" t="s">
        <v>9702</v>
      </c>
      <c r="BL28" t="s">
        <v>267</v>
      </c>
      <c r="BM28" t="s">
        <v>1107</v>
      </c>
      <c r="BN28" t="s">
        <v>5170</v>
      </c>
      <c r="BO28" t="s">
        <v>9973</v>
      </c>
      <c r="BP28" t="s">
        <v>9817</v>
      </c>
      <c r="BQ28" t="s">
        <v>3966</v>
      </c>
      <c r="BR28" t="s">
        <v>8240</v>
      </c>
      <c r="BS28" t="s">
        <v>2235</v>
      </c>
      <c r="BT28" t="s">
        <v>10059</v>
      </c>
      <c r="BU28" t="s">
        <v>10232</v>
      </c>
      <c r="BV28" t="s">
        <v>9899</v>
      </c>
      <c r="BW28" t="s">
        <v>753</v>
      </c>
      <c r="BX28" t="s">
        <v>9324</v>
      </c>
      <c r="BY28" t="s">
        <v>4382</v>
      </c>
      <c r="BZ28" t="s">
        <v>10147</v>
      </c>
      <c r="CA28" t="s">
        <v>5293</v>
      </c>
      <c r="CB28" t="s">
        <v>2223</v>
      </c>
      <c r="CC28" t="s">
        <v>7194</v>
      </c>
      <c r="CD28" t="s">
        <v>1422</v>
      </c>
      <c r="CE28" t="s">
        <v>4644</v>
      </c>
      <c r="CF28" t="s">
        <v>4670</v>
      </c>
      <c r="CG28" t="s">
        <v>3521</v>
      </c>
      <c r="CH28" t="s">
        <v>8112</v>
      </c>
      <c r="CI28" t="s">
        <v>6559</v>
      </c>
      <c r="CJ28" t="s">
        <v>3780</v>
      </c>
      <c r="CK28" t="s">
        <v>11093</v>
      </c>
      <c r="CL28" t="s">
        <v>9587</v>
      </c>
      <c r="CM28" t="s">
        <v>9449</v>
      </c>
      <c r="CN28" t="s">
        <v>7651</v>
      </c>
      <c r="CO28" t="s">
        <v>11320</v>
      </c>
      <c r="CP28" t="s">
        <v>9708</v>
      </c>
      <c r="CQ28" t="s">
        <v>9729</v>
      </c>
      <c r="CR28" t="s">
        <v>8198</v>
      </c>
      <c r="CS28" t="s">
        <v>9882</v>
      </c>
      <c r="CT28" t="s">
        <v>2436</v>
      </c>
      <c r="CU28" t="s">
        <v>10626</v>
      </c>
      <c r="CV28" t="s">
        <v>9199</v>
      </c>
    </row>
    <row r="29" spans="1:267" x14ac:dyDescent="0.35">
      <c r="A29" s="2" t="s">
        <v>11321</v>
      </c>
      <c r="B29" t="s">
        <v>1392</v>
      </c>
      <c r="C29" t="s">
        <v>4177</v>
      </c>
      <c r="D29" t="s">
        <v>10734</v>
      </c>
      <c r="E29" t="s">
        <v>4079</v>
      </c>
      <c r="F29" t="s">
        <v>4358</v>
      </c>
      <c r="G29" t="s">
        <v>2122</v>
      </c>
      <c r="H29" t="s">
        <v>2053</v>
      </c>
      <c r="I29" t="s">
        <v>3925</v>
      </c>
      <c r="J29" t="s">
        <v>9508</v>
      </c>
      <c r="K29" t="s">
        <v>6965</v>
      </c>
      <c r="L29" t="s">
        <v>4913</v>
      </c>
      <c r="M29" t="s">
        <v>6983</v>
      </c>
      <c r="N29" t="s">
        <v>10158</v>
      </c>
      <c r="O29" t="s">
        <v>8678</v>
      </c>
      <c r="P29" t="s">
        <v>8038</v>
      </c>
      <c r="Q29" t="s">
        <v>1320</v>
      </c>
      <c r="R29" t="s">
        <v>5344</v>
      </c>
      <c r="S29" t="s">
        <v>5206</v>
      </c>
      <c r="T29" t="s">
        <v>6806</v>
      </c>
      <c r="U29" t="s">
        <v>1653</v>
      </c>
      <c r="V29" t="s">
        <v>2107</v>
      </c>
      <c r="W29" t="s">
        <v>8086</v>
      </c>
      <c r="X29" t="s">
        <v>5203</v>
      </c>
      <c r="Y29" t="s">
        <v>3512</v>
      </c>
      <c r="Z29" t="s">
        <v>7307</v>
      </c>
      <c r="AA29" t="s">
        <v>1866</v>
      </c>
      <c r="AB29" t="s">
        <v>7341</v>
      </c>
      <c r="AC29" t="s">
        <v>2511</v>
      </c>
      <c r="AD29" t="s">
        <v>4579</v>
      </c>
      <c r="AE29" t="s">
        <v>5681</v>
      </c>
      <c r="AF29" t="s">
        <v>6463</v>
      </c>
      <c r="AG29" t="s">
        <v>5615</v>
      </c>
      <c r="AH29" t="s">
        <v>2259</v>
      </c>
      <c r="AI29" t="s">
        <v>3764</v>
      </c>
      <c r="AJ29" t="s">
        <v>3743</v>
      </c>
      <c r="AK29" t="s">
        <v>3577</v>
      </c>
      <c r="AL29" t="s">
        <v>3687</v>
      </c>
      <c r="AM29" t="s">
        <v>3343</v>
      </c>
      <c r="AN29" t="s">
        <v>3654</v>
      </c>
      <c r="AO29" t="s">
        <v>3850</v>
      </c>
      <c r="AP29" t="s">
        <v>876</v>
      </c>
      <c r="AQ29" t="s">
        <v>5191</v>
      </c>
      <c r="AR29" t="s">
        <v>6288</v>
      </c>
      <c r="AS29" t="s">
        <v>10757</v>
      </c>
      <c r="AT29" t="s">
        <v>756</v>
      </c>
      <c r="AU29" t="s">
        <v>2844</v>
      </c>
      <c r="AV29" t="s">
        <v>844</v>
      </c>
      <c r="AW29" t="s">
        <v>3349</v>
      </c>
      <c r="AX29" t="s">
        <v>6956</v>
      </c>
      <c r="AY29" t="s">
        <v>6333</v>
      </c>
      <c r="AZ29" t="s">
        <v>963</v>
      </c>
      <c r="BA29" t="s">
        <v>2640</v>
      </c>
      <c r="BB29" t="s">
        <v>1980</v>
      </c>
      <c r="BC29" t="s">
        <v>297</v>
      </c>
      <c r="BD29" t="s">
        <v>2116</v>
      </c>
      <c r="BE29" t="s">
        <v>363</v>
      </c>
      <c r="BF29" t="s">
        <v>5480</v>
      </c>
      <c r="BG29" t="s">
        <v>7645</v>
      </c>
      <c r="BH29" t="s">
        <v>5559</v>
      </c>
      <c r="BI29" t="s">
        <v>9651</v>
      </c>
      <c r="BJ29" t="s">
        <v>8062</v>
      </c>
      <c r="BK29" t="s">
        <v>591</v>
      </c>
      <c r="BL29" t="s">
        <v>1554</v>
      </c>
      <c r="BM29" t="s">
        <v>10517</v>
      </c>
      <c r="BN29" t="s">
        <v>10769</v>
      </c>
      <c r="BO29" t="s">
        <v>8174</v>
      </c>
      <c r="BP29" t="s">
        <v>6752</v>
      </c>
      <c r="BQ29" t="s">
        <v>10791</v>
      </c>
      <c r="BR29" t="s">
        <v>9919</v>
      </c>
      <c r="BS29" t="s">
        <v>10286</v>
      </c>
      <c r="BT29" t="s">
        <v>216</v>
      </c>
      <c r="BU29" t="s">
        <v>9306</v>
      </c>
      <c r="BV29" t="s">
        <v>9312</v>
      </c>
      <c r="BW29" t="s">
        <v>2541</v>
      </c>
      <c r="BX29" t="s">
        <v>5131</v>
      </c>
      <c r="BY29" t="s">
        <v>5113</v>
      </c>
      <c r="BZ29" t="s">
        <v>4017</v>
      </c>
      <c r="CA29" t="s">
        <v>8970</v>
      </c>
      <c r="CB29" t="s">
        <v>10363</v>
      </c>
      <c r="CC29" t="s">
        <v>6031</v>
      </c>
      <c r="CD29" t="s">
        <v>2910</v>
      </c>
      <c r="CE29" t="s">
        <v>1362</v>
      </c>
      <c r="CF29" t="s">
        <v>6306</v>
      </c>
      <c r="CG29" t="s">
        <v>5221</v>
      </c>
      <c r="CH29" t="s">
        <v>5383</v>
      </c>
      <c r="CI29" t="s">
        <v>2859</v>
      </c>
      <c r="CJ29" t="s">
        <v>7132</v>
      </c>
      <c r="CK29" t="s">
        <v>5455</v>
      </c>
      <c r="CL29" t="s">
        <v>11239</v>
      </c>
      <c r="CM29" t="s">
        <v>4510</v>
      </c>
      <c r="CN29" t="s">
        <v>4606</v>
      </c>
      <c r="CO29" t="s">
        <v>37</v>
      </c>
      <c r="CP29" t="s">
        <v>11211</v>
      </c>
      <c r="CQ29" t="s">
        <v>5684</v>
      </c>
      <c r="CR29" t="s">
        <v>11244</v>
      </c>
      <c r="CS29" t="s">
        <v>7969</v>
      </c>
      <c r="CT29" t="s">
        <v>5651</v>
      </c>
      <c r="CU29" t="s">
        <v>1167</v>
      </c>
      <c r="CV29" t="s">
        <v>1536</v>
      </c>
      <c r="CW29" t="s">
        <v>6303</v>
      </c>
      <c r="CX29" t="s">
        <v>8148</v>
      </c>
      <c r="CY29" t="s">
        <v>3400</v>
      </c>
      <c r="CZ29" t="s">
        <v>3453</v>
      </c>
      <c r="DA29" t="s">
        <v>8127</v>
      </c>
      <c r="DB29" t="s">
        <v>11162</v>
      </c>
      <c r="DC29" t="s">
        <v>9429</v>
      </c>
      <c r="DD29" t="s">
        <v>6875</v>
      </c>
      <c r="DE29" t="s">
        <v>6719</v>
      </c>
      <c r="DF29" t="s">
        <v>4857</v>
      </c>
      <c r="DG29" t="s">
        <v>2571</v>
      </c>
      <c r="DH29" t="s">
        <v>22</v>
      </c>
      <c r="DI29" t="s">
        <v>7475</v>
      </c>
      <c r="DJ29" t="s">
        <v>7634</v>
      </c>
      <c r="DK29" t="s">
        <v>6887</v>
      </c>
      <c r="DL29" t="s">
        <v>11122</v>
      </c>
      <c r="DM29" t="s">
        <v>1578</v>
      </c>
      <c r="DN29" t="s">
        <v>11036</v>
      </c>
      <c r="DO29" t="s">
        <v>9908</v>
      </c>
    </row>
    <row r="30" spans="1:267" x14ac:dyDescent="0.35">
      <c r="A30" s="2" t="s">
        <v>11322</v>
      </c>
      <c r="B30" t="s">
        <v>195</v>
      </c>
      <c r="C30" t="s">
        <v>3990</v>
      </c>
      <c r="D30" t="s">
        <v>522</v>
      </c>
      <c r="E30" t="s">
        <v>4046</v>
      </c>
      <c r="F30" t="s">
        <v>4070</v>
      </c>
      <c r="G30" t="s">
        <v>3367</v>
      </c>
      <c r="H30" t="s">
        <v>3892</v>
      </c>
      <c r="I30" t="s">
        <v>2180</v>
      </c>
      <c r="J30" t="s">
        <v>2197</v>
      </c>
      <c r="K30" t="s">
        <v>60</v>
      </c>
      <c r="L30" t="s">
        <v>3883</v>
      </c>
      <c r="M30" t="s">
        <v>8831</v>
      </c>
      <c r="N30" t="s">
        <v>8615</v>
      </c>
      <c r="O30" t="s">
        <v>279</v>
      </c>
      <c r="P30" t="s">
        <v>9370</v>
      </c>
      <c r="Q30" t="s">
        <v>1641</v>
      </c>
      <c r="R30" t="s">
        <v>888</v>
      </c>
      <c r="S30" t="s">
        <v>3895</v>
      </c>
      <c r="T30" t="s">
        <v>7188</v>
      </c>
      <c r="U30" t="s">
        <v>8011</v>
      </c>
      <c r="V30" t="s">
        <v>1842</v>
      </c>
      <c r="W30" t="s">
        <v>1008</v>
      </c>
      <c r="X30" t="s">
        <v>7358</v>
      </c>
      <c r="Y30" t="s">
        <v>7382</v>
      </c>
      <c r="Z30" t="s">
        <v>3194</v>
      </c>
      <c r="AA30" t="s">
        <v>4516</v>
      </c>
      <c r="AB30" t="s">
        <v>4609</v>
      </c>
      <c r="AC30" t="s">
        <v>3197</v>
      </c>
      <c r="AD30" t="s">
        <v>5491</v>
      </c>
      <c r="AE30" t="s">
        <v>1755</v>
      </c>
      <c r="AF30" t="s">
        <v>6616</v>
      </c>
      <c r="AG30" t="s">
        <v>2412</v>
      </c>
      <c r="AH30" t="s">
        <v>2724</v>
      </c>
      <c r="AI30" t="s">
        <v>3595</v>
      </c>
      <c r="AJ30" t="s">
        <v>507</v>
      </c>
      <c r="AK30" t="s">
        <v>1758</v>
      </c>
      <c r="AL30" t="s">
        <v>1956</v>
      </c>
      <c r="AM30" t="s">
        <v>2634</v>
      </c>
      <c r="AN30" t="s">
        <v>3886</v>
      </c>
      <c r="AO30" t="s">
        <v>3874</v>
      </c>
      <c r="AP30" t="s">
        <v>3904</v>
      </c>
      <c r="AQ30" t="s">
        <v>6935</v>
      </c>
      <c r="AR30" t="s">
        <v>5003</v>
      </c>
      <c r="AS30" t="s">
        <v>3871</v>
      </c>
      <c r="AT30" t="s">
        <v>8558</v>
      </c>
      <c r="AU30" t="s">
        <v>8346</v>
      </c>
      <c r="AV30" t="s">
        <v>3889</v>
      </c>
      <c r="AW30" t="s">
        <v>1503</v>
      </c>
      <c r="AX30" t="s">
        <v>1518</v>
      </c>
      <c r="AY30" t="s">
        <v>1011</v>
      </c>
      <c r="AZ30" t="s">
        <v>2337</v>
      </c>
      <c r="BA30" t="s">
        <v>7682</v>
      </c>
      <c r="BB30" t="s">
        <v>7671</v>
      </c>
      <c r="BC30" t="s">
        <v>3880</v>
      </c>
      <c r="BD30" t="s">
        <v>6075</v>
      </c>
      <c r="BE30" t="s">
        <v>7537</v>
      </c>
      <c r="BF30" t="s">
        <v>7557</v>
      </c>
      <c r="BG30" t="s">
        <v>7560</v>
      </c>
      <c r="BH30" t="s">
        <v>9654</v>
      </c>
      <c r="BI30" t="s">
        <v>10561</v>
      </c>
      <c r="BJ30" t="s">
        <v>1359</v>
      </c>
      <c r="BK30" t="s">
        <v>213</v>
      </c>
      <c r="BL30" t="s">
        <v>5861</v>
      </c>
      <c r="BM30" t="s">
        <v>8145</v>
      </c>
      <c r="BN30" t="s">
        <v>6728</v>
      </c>
      <c r="BO30" t="s">
        <v>8258</v>
      </c>
      <c r="BP30" t="s">
        <v>3907</v>
      </c>
      <c r="BQ30" t="s">
        <v>1629</v>
      </c>
      <c r="BR30" t="s">
        <v>549</v>
      </c>
      <c r="BS30" t="s">
        <v>9135</v>
      </c>
      <c r="BT30" t="s">
        <v>891</v>
      </c>
      <c r="BU30" t="s">
        <v>3385</v>
      </c>
      <c r="BV30" t="s">
        <v>4159</v>
      </c>
      <c r="BW30" t="s">
        <v>3901</v>
      </c>
      <c r="BX30" t="s">
        <v>4314</v>
      </c>
      <c r="BY30" t="s">
        <v>2030</v>
      </c>
      <c r="BZ30" t="s">
        <v>2027</v>
      </c>
      <c r="CA30" t="s">
        <v>8332</v>
      </c>
      <c r="CB30" t="s">
        <v>1161</v>
      </c>
      <c r="CC30" t="s">
        <v>3877</v>
      </c>
      <c r="CD30" t="s">
        <v>9403</v>
      </c>
      <c r="CE30" t="s">
        <v>6881</v>
      </c>
      <c r="CF30" t="s">
        <v>2721</v>
      </c>
      <c r="CG30" t="s">
        <v>8414</v>
      </c>
      <c r="CH30" t="s">
        <v>2979</v>
      </c>
      <c r="CI30" t="s">
        <v>11134</v>
      </c>
      <c r="CJ30" t="s">
        <v>1500</v>
      </c>
      <c r="CK30" t="s">
        <v>2505</v>
      </c>
      <c r="CL30" t="s">
        <v>2526</v>
      </c>
      <c r="CM30" t="s">
        <v>900</v>
      </c>
      <c r="CN30" t="s">
        <v>11323</v>
      </c>
      <c r="CO30" t="s">
        <v>4533</v>
      </c>
      <c r="CP30" t="s">
        <v>5752</v>
      </c>
      <c r="CQ30" t="s">
        <v>5725</v>
      </c>
      <c r="CR30" t="s">
        <v>5876</v>
      </c>
      <c r="CS30" t="s">
        <v>5089</v>
      </c>
      <c r="CT30" t="s">
        <v>6422</v>
      </c>
      <c r="CU30" t="s">
        <v>6605</v>
      </c>
      <c r="CV30" t="s">
        <v>3693</v>
      </c>
      <c r="CW30" t="s">
        <v>8095</v>
      </c>
      <c r="CX30" t="s">
        <v>2865</v>
      </c>
      <c r="CY30" t="s">
        <v>6078</v>
      </c>
      <c r="CZ30" t="s">
        <v>933</v>
      </c>
      <c r="DA30" t="s">
        <v>8316</v>
      </c>
      <c r="DB30" t="s">
        <v>11136</v>
      </c>
      <c r="DC30" t="s">
        <v>1689</v>
      </c>
      <c r="DD30" t="s">
        <v>2571</v>
      </c>
      <c r="DE30" t="s">
        <v>3898</v>
      </c>
      <c r="DF30" t="s">
        <v>609</v>
      </c>
      <c r="DG30" t="s">
        <v>1953</v>
      </c>
      <c r="DH30" t="s">
        <v>6722</v>
      </c>
      <c r="DI30" t="s">
        <v>10065</v>
      </c>
      <c r="DJ30" t="s">
        <v>6725</v>
      </c>
      <c r="DK30" t="s">
        <v>1182</v>
      </c>
      <c r="DL30" t="s">
        <v>48</v>
      </c>
      <c r="DM30" t="s">
        <v>648</v>
      </c>
    </row>
    <row r="31" spans="1:267" x14ac:dyDescent="0.35">
      <c r="A31" s="2" t="s">
        <v>11324</v>
      </c>
      <c r="B31" t="s">
        <v>2547</v>
      </c>
      <c r="C31" t="s">
        <v>2550</v>
      </c>
      <c r="D31" t="s">
        <v>4202</v>
      </c>
      <c r="E31" t="s">
        <v>1245</v>
      </c>
      <c r="F31" t="s">
        <v>1569</v>
      </c>
      <c r="G31" t="s">
        <v>120</v>
      </c>
      <c r="H31" t="s">
        <v>4394</v>
      </c>
      <c r="I31" t="s">
        <v>2018</v>
      </c>
      <c r="J31" t="s">
        <v>6890</v>
      </c>
      <c r="K31" t="s">
        <v>9496</v>
      </c>
      <c r="L31" t="s">
        <v>2217</v>
      </c>
      <c r="M31" t="s">
        <v>9964</v>
      </c>
      <c r="N31" t="s">
        <v>1863</v>
      </c>
      <c r="O31" t="s">
        <v>9550</v>
      </c>
      <c r="P31" t="s">
        <v>3476</v>
      </c>
      <c r="Q31" t="s">
        <v>6938</v>
      </c>
      <c r="R31" t="s">
        <v>8154</v>
      </c>
      <c r="S31" t="s">
        <v>8361</v>
      </c>
      <c r="T31" t="s">
        <v>10297</v>
      </c>
      <c r="U31" t="s">
        <v>5269</v>
      </c>
      <c r="V31" t="s">
        <v>2949</v>
      </c>
      <c r="W31" t="s">
        <v>2439</v>
      </c>
      <c r="X31" t="s">
        <v>207</v>
      </c>
      <c r="Y31" t="s">
        <v>7909</v>
      </c>
      <c r="Z31" t="s">
        <v>6190</v>
      </c>
      <c r="AA31" t="s">
        <v>7978</v>
      </c>
      <c r="AB31" t="s">
        <v>6235</v>
      </c>
      <c r="AC31" t="s">
        <v>7209</v>
      </c>
      <c r="AD31" t="s">
        <v>7200</v>
      </c>
      <c r="AE31" t="s">
        <v>1710</v>
      </c>
      <c r="AF31" t="s">
        <v>1866</v>
      </c>
      <c r="AG31" t="s">
        <v>2925</v>
      </c>
      <c r="AH31" t="s">
        <v>7379</v>
      </c>
      <c r="AI31" t="s">
        <v>2898</v>
      </c>
      <c r="AJ31" t="s">
        <v>7391</v>
      </c>
      <c r="AK31" t="s">
        <v>2784</v>
      </c>
      <c r="AL31" t="s">
        <v>4728</v>
      </c>
      <c r="AM31" t="s">
        <v>4748</v>
      </c>
      <c r="AN31" t="s">
        <v>5793</v>
      </c>
      <c r="AO31" t="s">
        <v>5698</v>
      </c>
      <c r="AP31" t="s">
        <v>2946</v>
      </c>
      <c r="AQ31" t="s">
        <v>2862</v>
      </c>
      <c r="AR31" t="s">
        <v>6446</v>
      </c>
      <c r="AS31" t="s">
        <v>6568</v>
      </c>
      <c r="AT31" t="s">
        <v>2757</v>
      </c>
      <c r="AU31" t="s">
        <v>3789</v>
      </c>
      <c r="AV31" t="s">
        <v>3856</v>
      </c>
      <c r="AW31" t="s">
        <v>9631</v>
      </c>
      <c r="AX31" t="s">
        <v>1437</v>
      </c>
      <c r="AY31" t="s">
        <v>2754</v>
      </c>
      <c r="AZ31" t="s">
        <v>10095</v>
      </c>
      <c r="BA31" t="s">
        <v>8495</v>
      </c>
      <c r="BB31" t="s">
        <v>726</v>
      </c>
      <c r="BC31" t="s">
        <v>729</v>
      </c>
      <c r="BD31" t="s">
        <v>8722</v>
      </c>
      <c r="BE31" t="s">
        <v>8798</v>
      </c>
      <c r="BF31" t="s">
        <v>2640</v>
      </c>
      <c r="BG31" t="s">
        <v>4970</v>
      </c>
      <c r="BH31" t="s">
        <v>477</v>
      </c>
      <c r="BI31" t="s">
        <v>3319</v>
      </c>
      <c r="BJ31" t="s">
        <v>1665</v>
      </c>
      <c r="BK31" t="s">
        <v>1782</v>
      </c>
      <c r="BL31" t="s">
        <v>7945</v>
      </c>
      <c r="BM31" t="s">
        <v>4830</v>
      </c>
      <c r="BN31" t="s">
        <v>4878</v>
      </c>
      <c r="BO31" t="s">
        <v>1470</v>
      </c>
      <c r="BP31" t="s">
        <v>1338</v>
      </c>
      <c r="BQ31" t="s">
        <v>8261</v>
      </c>
      <c r="BR31" t="s">
        <v>465</v>
      </c>
      <c r="BS31" t="s">
        <v>627</v>
      </c>
      <c r="BT31" t="s">
        <v>942</v>
      </c>
      <c r="BU31" t="s">
        <v>5143</v>
      </c>
      <c r="BV31" t="s">
        <v>2304</v>
      </c>
      <c r="BW31" t="s">
        <v>11325</v>
      </c>
      <c r="BX31" t="s">
        <v>2403</v>
      </c>
      <c r="BY31" t="s">
        <v>4153</v>
      </c>
      <c r="BZ31" t="s">
        <v>1932</v>
      </c>
      <c r="CA31" t="s">
        <v>4290</v>
      </c>
      <c r="CB31" t="s">
        <v>11314</v>
      </c>
      <c r="CC31" t="s">
        <v>3364</v>
      </c>
      <c r="CD31" t="s">
        <v>4382</v>
      </c>
      <c r="CE31" t="s">
        <v>2125</v>
      </c>
      <c r="CF31" t="s">
        <v>2128</v>
      </c>
      <c r="CG31" t="s">
        <v>2101</v>
      </c>
      <c r="CH31" t="s">
        <v>960</v>
      </c>
      <c r="CI31" t="s">
        <v>11219</v>
      </c>
      <c r="CJ31" t="s">
        <v>11326</v>
      </c>
      <c r="CK31" t="s">
        <v>2183</v>
      </c>
      <c r="CL31" t="s">
        <v>10155</v>
      </c>
      <c r="CM31" t="s">
        <v>420</v>
      </c>
      <c r="CN31" t="s">
        <v>1572</v>
      </c>
      <c r="CO31" t="s">
        <v>5092</v>
      </c>
      <c r="CP31" t="s">
        <v>10038</v>
      </c>
      <c r="CQ31" t="s">
        <v>9525</v>
      </c>
      <c r="CR31" t="s">
        <v>10384</v>
      </c>
      <c r="CS31" t="s">
        <v>291</v>
      </c>
      <c r="CT31" t="s">
        <v>6031</v>
      </c>
      <c r="CU31" t="s">
        <v>11315</v>
      </c>
      <c r="CV31" t="s">
        <v>11327</v>
      </c>
      <c r="CW31" t="s">
        <v>11276</v>
      </c>
      <c r="CX31" t="s">
        <v>6306</v>
      </c>
      <c r="CY31" t="s">
        <v>8618</v>
      </c>
      <c r="CZ31" t="s">
        <v>11328</v>
      </c>
      <c r="DA31" t="s">
        <v>6043</v>
      </c>
      <c r="DB31" t="s">
        <v>1134</v>
      </c>
      <c r="DC31" t="s">
        <v>6866</v>
      </c>
      <c r="DD31" t="s">
        <v>11329</v>
      </c>
      <c r="DE31" t="s">
        <v>11098</v>
      </c>
      <c r="DF31" t="s">
        <v>11131</v>
      </c>
      <c r="DG31" t="s">
        <v>9409</v>
      </c>
      <c r="DH31" t="s">
        <v>2712</v>
      </c>
      <c r="DI31" t="s">
        <v>8635</v>
      </c>
      <c r="DJ31" t="s">
        <v>8659</v>
      </c>
      <c r="DK31" t="s">
        <v>11300</v>
      </c>
      <c r="DL31" t="s">
        <v>2334</v>
      </c>
      <c r="DM31" t="s">
        <v>5305</v>
      </c>
      <c r="DN31" t="s">
        <v>1992</v>
      </c>
      <c r="DO31" t="s">
        <v>5432</v>
      </c>
      <c r="DP31" t="s">
        <v>5435</v>
      </c>
      <c r="DQ31" t="s">
        <v>3203</v>
      </c>
      <c r="DR31" t="s">
        <v>624</v>
      </c>
      <c r="DS31" t="s">
        <v>6157</v>
      </c>
      <c r="DT31" t="s">
        <v>4916</v>
      </c>
      <c r="DU31" t="s">
        <v>6258</v>
      </c>
      <c r="DV31" t="s">
        <v>5890</v>
      </c>
      <c r="DW31" t="s">
        <v>7960</v>
      </c>
      <c r="DX31" t="s">
        <v>7075</v>
      </c>
      <c r="DY31" t="s">
        <v>11330</v>
      </c>
      <c r="DZ31" t="s">
        <v>1125</v>
      </c>
      <c r="EA31" t="s">
        <v>2643</v>
      </c>
      <c r="EB31" t="s">
        <v>7286</v>
      </c>
      <c r="EC31" t="s">
        <v>11302</v>
      </c>
      <c r="ED31" t="s">
        <v>2856</v>
      </c>
      <c r="EE31" t="s">
        <v>1092</v>
      </c>
      <c r="EF31" t="s">
        <v>11316</v>
      </c>
      <c r="EG31" t="s">
        <v>7414</v>
      </c>
      <c r="EH31" t="s">
        <v>8432</v>
      </c>
      <c r="EI31" t="s">
        <v>7987</v>
      </c>
      <c r="EJ31" t="s">
        <v>4709</v>
      </c>
      <c r="EK31" t="s">
        <v>11303</v>
      </c>
      <c r="EL31" t="s">
        <v>4789</v>
      </c>
      <c r="EM31" t="s">
        <v>11317</v>
      </c>
      <c r="EN31" t="s">
        <v>5663</v>
      </c>
      <c r="EO31" t="s">
        <v>4863</v>
      </c>
      <c r="EP31" t="s">
        <v>5648</v>
      </c>
      <c r="EQ31" t="s">
        <v>11270</v>
      </c>
      <c r="ER31" t="s">
        <v>6494</v>
      </c>
      <c r="ES31" t="s">
        <v>6491</v>
      </c>
      <c r="ET31" t="s">
        <v>5893</v>
      </c>
      <c r="EU31" t="s">
        <v>6468</v>
      </c>
      <c r="EV31" t="s">
        <v>6443</v>
      </c>
      <c r="EW31" t="s">
        <v>11284</v>
      </c>
      <c r="EX31" t="s">
        <v>5870</v>
      </c>
      <c r="EY31" t="s">
        <v>11063</v>
      </c>
      <c r="EZ31" t="s">
        <v>1785</v>
      </c>
      <c r="FA31" t="s">
        <v>6553</v>
      </c>
      <c r="FB31" t="s">
        <v>1944</v>
      </c>
      <c r="FC31" t="s">
        <v>6595</v>
      </c>
      <c r="FD31" t="s">
        <v>11331</v>
      </c>
      <c r="FE31" t="s">
        <v>6648</v>
      </c>
      <c r="FF31" t="s">
        <v>3083</v>
      </c>
      <c r="FG31" t="s">
        <v>3627</v>
      </c>
      <c r="FH31" t="s">
        <v>3281</v>
      </c>
      <c r="FI31" t="s">
        <v>3465</v>
      </c>
      <c r="FJ31" t="s">
        <v>3612</v>
      </c>
      <c r="FK31" t="s">
        <v>3645</v>
      </c>
      <c r="FL31" t="s">
        <v>3648</v>
      </c>
      <c r="FM31" t="s">
        <v>11304</v>
      </c>
      <c r="FN31" t="s">
        <v>1809</v>
      </c>
      <c r="FO31" t="s">
        <v>6309</v>
      </c>
      <c r="FP31" t="s">
        <v>10547</v>
      </c>
      <c r="FQ31" t="s">
        <v>10303</v>
      </c>
      <c r="FR31" t="s">
        <v>11271</v>
      </c>
      <c r="FS31" t="s">
        <v>744</v>
      </c>
      <c r="FT31" t="s">
        <v>11306</v>
      </c>
      <c r="FU31" t="s">
        <v>7448</v>
      </c>
      <c r="FV31" t="s">
        <v>11114</v>
      </c>
      <c r="FW31" t="s">
        <v>11332</v>
      </c>
      <c r="FX31" t="s">
        <v>9173</v>
      </c>
      <c r="FY31" t="s">
        <v>294</v>
      </c>
      <c r="FZ31" t="s">
        <v>5956</v>
      </c>
      <c r="GA31" t="s">
        <v>9081</v>
      </c>
      <c r="GB31" t="s">
        <v>11318</v>
      </c>
      <c r="GC31" t="s">
        <v>11307</v>
      </c>
      <c r="GD31" t="s">
        <v>8964</v>
      </c>
      <c r="GE31" t="s">
        <v>8855</v>
      </c>
      <c r="GF31" t="s">
        <v>2241</v>
      </c>
      <c r="GG31" t="s">
        <v>6824</v>
      </c>
      <c r="GH31" t="s">
        <v>5505</v>
      </c>
      <c r="GI31" t="s">
        <v>8552</v>
      </c>
      <c r="GJ31" t="s">
        <v>5908</v>
      </c>
      <c r="GK31" t="s">
        <v>11287</v>
      </c>
      <c r="GL31" t="s">
        <v>6875</v>
      </c>
      <c r="GM31" t="s">
        <v>3865</v>
      </c>
      <c r="GN31" t="s">
        <v>5986</v>
      </c>
      <c r="GO31" t="s">
        <v>7748</v>
      </c>
      <c r="GP31" t="s">
        <v>7463</v>
      </c>
      <c r="GQ31" t="s">
        <v>7736</v>
      </c>
      <c r="GR31" t="s">
        <v>7700</v>
      </c>
      <c r="GS31" t="s">
        <v>7691</v>
      </c>
      <c r="GT31" t="s">
        <v>7654</v>
      </c>
      <c r="GU31" t="s">
        <v>1656</v>
      </c>
      <c r="GV31" t="s">
        <v>6004</v>
      </c>
      <c r="GW31" t="s">
        <v>7611</v>
      </c>
      <c r="GX31" t="s">
        <v>6737</v>
      </c>
      <c r="GY31" t="s">
        <v>2886</v>
      </c>
      <c r="GZ31" t="s">
        <v>7543</v>
      </c>
      <c r="HA31" t="s">
        <v>270</v>
      </c>
      <c r="HB31" t="s">
        <v>11122</v>
      </c>
      <c r="HC31" t="s">
        <v>2244</v>
      </c>
      <c r="HD31" t="s">
        <v>10472</v>
      </c>
      <c r="HE31" t="s">
        <v>5932</v>
      </c>
      <c r="HF31" t="s">
        <v>10204</v>
      </c>
      <c r="HG31" t="s">
        <v>11333</v>
      </c>
      <c r="HH31" t="s">
        <v>11290</v>
      </c>
      <c r="HI31" t="s">
        <v>9764</v>
      </c>
      <c r="HJ31" t="s">
        <v>4465</v>
      </c>
      <c r="HK31" t="s">
        <v>8065</v>
      </c>
      <c r="HL31" t="s">
        <v>9811</v>
      </c>
      <c r="HM31" t="s">
        <v>9825</v>
      </c>
      <c r="HN31" t="s">
        <v>9828</v>
      </c>
      <c r="HO31" t="s">
        <v>11125</v>
      </c>
      <c r="HP31" t="s">
        <v>2637</v>
      </c>
      <c r="HQ31" t="s">
        <v>1773</v>
      </c>
      <c r="HR31" t="s">
        <v>11138</v>
      </c>
      <c r="HS31" t="s">
        <v>8163</v>
      </c>
      <c r="HT31" t="s">
        <v>8160</v>
      </c>
      <c r="HU31" t="s">
        <v>10535</v>
      </c>
      <c r="HV31" t="s">
        <v>11293</v>
      </c>
      <c r="HW31" t="s">
        <v>4919</v>
      </c>
      <c r="HX31" t="s">
        <v>11334</v>
      </c>
      <c r="HY31" t="s">
        <v>11312</v>
      </c>
      <c r="HZ31" t="s">
        <v>10294</v>
      </c>
      <c r="IA31" t="s">
        <v>2619</v>
      </c>
      <c r="IB31" t="s">
        <v>1947</v>
      </c>
      <c r="IC31" t="s">
        <v>2478</v>
      </c>
      <c r="ID31" t="s">
        <v>5867</v>
      </c>
      <c r="IE31" t="s">
        <v>8023</v>
      </c>
      <c r="IF31" t="s">
        <v>1332</v>
      </c>
    </row>
    <row r="32" spans="1:267" x14ac:dyDescent="0.35">
      <c r="A32" s="2" t="s">
        <v>11335</v>
      </c>
      <c r="B32" t="s">
        <v>1752</v>
      </c>
      <c r="C32" t="s">
        <v>2451</v>
      </c>
      <c r="D32" t="s">
        <v>7912</v>
      </c>
      <c r="E32" t="s">
        <v>4040</v>
      </c>
      <c r="F32" t="s">
        <v>1245</v>
      </c>
      <c r="G32" t="s">
        <v>120</v>
      </c>
      <c r="H32" t="s">
        <v>4091</v>
      </c>
      <c r="I32" t="s">
        <v>4388</v>
      </c>
      <c r="J32" t="s">
        <v>4394</v>
      </c>
      <c r="K32" t="s">
        <v>9496</v>
      </c>
      <c r="L32" t="s">
        <v>9508</v>
      </c>
      <c r="M32" t="s">
        <v>6965</v>
      </c>
      <c r="N32" t="s">
        <v>246</v>
      </c>
      <c r="O32" t="s">
        <v>6749</v>
      </c>
      <c r="P32" t="s">
        <v>6947</v>
      </c>
      <c r="Q32" t="s">
        <v>8571</v>
      </c>
      <c r="R32" t="s">
        <v>8843</v>
      </c>
      <c r="S32" t="s">
        <v>5914</v>
      </c>
      <c r="T32" t="s">
        <v>189</v>
      </c>
      <c r="U32" t="s">
        <v>300</v>
      </c>
      <c r="V32" t="s">
        <v>10158</v>
      </c>
      <c r="W32" t="s">
        <v>8367</v>
      </c>
      <c r="X32" t="s">
        <v>1917</v>
      </c>
      <c r="Y32" t="s">
        <v>5332</v>
      </c>
      <c r="Z32" t="s">
        <v>1683</v>
      </c>
      <c r="AA32" t="s">
        <v>7909</v>
      </c>
      <c r="AB32" t="s">
        <v>6226</v>
      </c>
      <c r="AC32" t="s">
        <v>8068</v>
      </c>
      <c r="AD32" t="s">
        <v>2340</v>
      </c>
      <c r="AE32" t="s">
        <v>6806</v>
      </c>
      <c r="AF32" t="s">
        <v>2226</v>
      </c>
      <c r="AG32" t="s">
        <v>2946</v>
      </c>
      <c r="AH32" t="s">
        <v>6446</v>
      </c>
      <c r="AI32" t="s">
        <v>7927</v>
      </c>
      <c r="AJ32" t="s">
        <v>5571</v>
      </c>
      <c r="AK32" t="s">
        <v>3752</v>
      </c>
      <c r="AL32" t="s">
        <v>3340</v>
      </c>
      <c r="AM32" t="s">
        <v>3580</v>
      </c>
      <c r="AN32" t="s">
        <v>3577</v>
      </c>
      <c r="AO32" t="s">
        <v>1110</v>
      </c>
      <c r="AP32" t="s">
        <v>2271</v>
      </c>
      <c r="AQ32" t="s">
        <v>1800</v>
      </c>
      <c r="AR32" t="s">
        <v>3657</v>
      </c>
      <c r="AS32" t="s">
        <v>3850</v>
      </c>
      <c r="AT32" t="s">
        <v>2457</v>
      </c>
      <c r="AU32" t="s">
        <v>3586</v>
      </c>
      <c r="AV32" t="s">
        <v>9432</v>
      </c>
      <c r="AW32" t="s">
        <v>2313</v>
      </c>
      <c r="AX32" t="s">
        <v>11273</v>
      </c>
      <c r="AY32" t="s">
        <v>7829</v>
      </c>
      <c r="AZ32" t="s">
        <v>8722</v>
      </c>
      <c r="BA32" t="s">
        <v>1068</v>
      </c>
      <c r="BB32" t="s">
        <v>7758</v>
      </c>
      <c r="BC32" t="s">
        <v>7639</v>
      </c>
      <c r="BD32" t="s">
        <v>4462</v>
      </c>
      <c r="BE32" t="s">
        <v>1665</v>
      </c>
      <c r="BF32" t="s">
        <v>2256</v>
      </c>
      <c r="BG32" t="s">
        <v>1782</v>
      </c>
      <c r="BH32" t="s">
        <v>5550</v>
      </c>
      <c r="BI32" t="s">
        <v>7945</v>
      </c>
      <c r="BJ32" t="s">
        <v>7466</v>
      </c>
      <c r="BK32" t="s">
        <v>456</v>
      </c>
      <c r="BL32" t="s">
        <v>8293</v>
      </c>
      <c r="BM32" t="s">
        <v>2499</v>
      </c>
      <c r="BN32" t="s">
        <v>951</v>
      </c>
      <c r="BO32" t="s">
        <v>9942</v>
      </c>
      <c r="BP32" t="s">
        <v>11045</v>
      </c>
      <c r="BQ32" t="s">
        <v>2538</v>
      </c>
      <c r="BR32" t="s">
        <v>5113</v>
      </c>
      <c r="BS32" t="s">
        <v>4199</v>
      </c>
      <c r="BT32" t="s">
        <v>11217</v>
      </c>
      <c r="BU32" t="s">
        <v>11268</v>
      </c>
      <c r="BV32" t="s">
        <v>2463</v>
      </c>
      <c r="BW32" t="s">
        <v>2277</v>
      </c>
      <c r="BX32" t="s">
        <v>1398</v>
      </c>
      <c r="BY32" t="s">
        <v>11219</v>
      </c>
      <c r="BZ32" t="s">
        <v>906</v>
      </c>
      <c r="CA32" t="s">
        <v>2007</v>
      </c>
      <c r="CB32" t="s">
        <v>8417</v>
      </c>
      <c r="CC32" t="s">
        <v>10155</v>
      </c>
      <c r="CD32" t="s">
        <v>420</v>
      </c>
      <c r="CE32" t="s">
        <v>1572</v>
      </c>
      <c r="CF32" t="s">
        <v>10244</v>
      </c>
      <c r="CG32" t="s">
        <v>6119</v>
      </c>
      <c r="CH32" t="s">
        <v>291</v>
      </c>
      <c r="CI32" t="s">
        <v>11274</v>
      </c>
      <c r="CJ32" t="s">
        <v>10564</v>
      </c>
      <c r="CK32" t="s">
        <v>2661</v>
      </c>
      <c r="CL32" t="s">
        <v>11275</v>
      </c>
      <c r="CM32" t="s">
        <v>11276</v>
      </c>
      <c r="CN32" t="s">
        <v>1362</v>
      </c>
      <c r="CO32" t="s">
        <v>6306</v>
      </c>
      <c r="CP32" t="s">
        <v>8618</v>
      </c>
      <c r="CQ32" t="s">
        <v>1134</v>
      </c>
      <c r="CR32" t="s">
        <v>8996</v>
      </c>
      <c r="CS32" t="s">
        <v>9002</v>
      </c>
      <c r="CT32" t="s">
        <v>3042</v>
      </c>
      <c r="CU32" t="s">
        <v>11277</v>
      </c>
      <c r="CV32" t="s">
        <v>9243</v>
      </c>
      <c r="CW32" t="s">
        <v>11278</v>
      </c>
      <c r="CX32" t="s">
        <v>8670</v>
      </c>
      <c r="CY32" t="s">
        <v>8635</v>
      </c>
      <c r="CZ32" t="s">
        <v>11221</v>
      </c>
      <c r="DA32" t="s">
        <v>8659</v>
      </c>
      <c r="DB32" t="s">
        <v>8121</v>
      </c>
      <c r="DC32" t="s">
        <v>11279</v>
      </c>
      <c r="DD32" t="s">
        <v>5278</v>
      </c>
      <c r="DE32" t="s">
        <v>11281</v>
      </c>
      <c r="DF32" t="s">
        <v>5432</v>
      </c>
      <c r="DG32" t="s">
        <v>1131</v>
      </c>
      <c r="DH32" t="s">
        <v>483</v>
      </c>
      <c r="DI32" t="s">
        <v>3203</v>
      </c>
      <c r="DJ32" t="s">
        <v>6169</v>
      </c>
      <c r="DK32" t="s">
        <v>11109</v>
      </c>
      <c r="DL32" t="s">
        <v>7174</v>
      </c>
      <c r="DM32" t="s">
        <v>11282</v>
      </c>
      <c r="DN32" t="s">
        <v>7001</v>
      </c>
      <c r="DO32" t="s">
        <v>7124</v>
      </c>
      <c r="DP32" t="s">
        <v>3146</v>
      </c>
      <c r="DQ32" t="s">
        <v>7084</v>
      </c>
      <c r="DR32" t="s">
        <v>7040</v>
      </c>
      <c r="DS32" t="s">
        <v>7240</v>
      </c>
      <c r="DT32" t="s">
        <v>7283</v>
      </c>
      <c r="DU32" t="s">
        <v>582</v>
      </c>
      <c r="DV32" t="s">
        <v>1422</v>
      </c>
      <c r="DW32" t="s">
        <v>4626</v>
      </c>
      <c r="DX32" t="s">
        <v>4682</v>
      </c>
      <c r="DY32" t="s">
        <v>4745</v>
      </c>
      <c r="DZ32" t="s">
        <v>4760</v>
      </c>
      <c r="EA32" t="s">
        <v>11283</v>
      </c>
      <c r="EB32" t="s">
        <v>7969</v>
      </c>
      <c r="EC32" t="s">
        <v>2679</v>
      </c>
      <c r="ED32" t="s">
        <v>5648</v>
      </c>
      <c r="EE32" t="s">
        <v>5831</v>
      </c>
      <c r="EF32" t="s">
        <v>5598</v>
      </c>
      <c r="EG32" t="s">
        <v>11284</v>
      </c>
      <c r="EH32" t="s">
        <v>1044</v>
      </c>
      <c r="EI32" t="s">
        <v>11285</v>
      </c>
      <c r="EJ32" t="s">
        <v>6348</v>
      </c>
      <c r="EK32" t="s">
        <v>5580</v>
      </c>
      <c r="EL32" t="s">
        <v>6550</v>
      </c>
      <c r="EM32" t="s">
        <v>462</v>
      </c>
      <c r="EN32" t="s">
        <v>3054</v>
      </c>
      <c r="EO32" t="s">
        <v>1557</v>
      </c>
      <c r="EP32" t="s">
        <v>3361</v>
      </c>
      <c r="EQ32" t="s">
        <v>9559</v>
      </c>
      <c r="ER32" t="s">
        <v>8861</v>
      </c>
      <c r="ES32" t="s">
        <v>9601</v>
      </c>
      <c r="ET32" t="s">
        <v>3131</v>
      </c>
      <c r="EU32" t="s">
        <v>9637</v>
      </c>
      <c r="EV32" t="s">
        <v>10629</v>
      </c>
      <c r="EW32" t="s">
        <v>9341</v>
      </c>
      <c r="EX32" t="s">
        <v>9179</v>
      </c>
      <c r="EY32" t="s">
        <v>9295</v>
      </c>
      <c r="EZ32" t="s">
        <v>10665</v>
      </c>
      <c r="FA32" t="s">
        <v>7966</v>
      </c>
      <c r="FB32" t="s">
        <v>8716</v>
      </c>
      <c r="FC32" t="s">
        <v>1035</v>
      </c>
      <c r="FD32" t="s">
        <v>459</v>
      </c>
      <c r="FE32" t="s">
        <v>7454</v>
      </c>
      <c r="FF32" t="s">
        <v>567</v>
      </c>
      <c r="FG32" t="s">
        <v>8855</v>
      </c>
      <c r="FH32" t="s">
        <v>6824</v>
      </c>
      <c r="FI32" t="s">
        <v>8795</v>
      </c>
      <c r="FJ32" t="s">
        <v>4851</v>
      </c>
      <c r="FK32" t="s">
        <v>11287</v>
      </c>
      <c r="FL32" t="s">
        <v>2388</v>
      </c>
      <c r="FM32" t="s">
        <v>3101</v>
      </c>
      <c r="FN32" t="s">
        <v>3098</v>
      </c>
      <c r="FO32" t="s">
        <v>7475</v>
      </c>
      <c r="FP32" t="s">
        <v>5486</v>
      </c>
      <c r="FQ32" t="s">
        <v>5461</v>
      </c>
      <c r="FR32" t="s">
        <v>1023</v>
      </c>
      <c r="FS32" t="s">
        <v>1656</v>
      </c>
      <c r="FT32" t="s">
        <v>7611</v>
      </c>
      <c r="FU32" t="s">
        <v>9666</v>
      </c>
      <c r="FV32" t="s">
        <v>11288</v>
      </c>
      <c r="FW32" t="s">
        <v>11122</v>
      </c>
      <c r="FX32" t="s">
        <v>2229</v>
      </c>
      <c r="FY32" t="s">
        <v>7511</v>
      </c>
      <c r="FZ32" t="s">
        <v>11289</v>
      </c>
      <c r="GA32" t="s">
        <v>4423</v>
      </c>
      <c r="GB32" t="s">
        <v>10439</v>
      </c>
      <c r="GC32" t="s">
        <v>11290</v>
      </c>
      <c r="GD32" t="s">
        <v>9761</v>
      </c>
      <c r="GE32" t="s">
        <v>4465</v>
      </c>
      <c r="GF32" t="s">
        <v>9784</v>
      </c>
      <c r="GG32" t="s">
        <v>1677</v>
      </c>
      <c r="GH32" t="s">
        <v>11291</v>
      </c>
      <c r="GI32" t="s">
        <v>11292</v>
      </c>
      <c r="GJ32" t="s">
        <v>306</v>
      </c>
      <c r="GK32" t="s">
        <v>1773</v>
      </c>
      <c r="GL32" t="s">
        <v>8252</v>
      </c>
      <c r="GM32" t="s">
        <v>1734</v>
      </c>
      <c r="GN32" t="s">
        <v>11293</v>
      </c>
      <c r="GO32" t="s">
        <v>2436</v>
      </c>
      <c r="GP32" t="s">
        <v>10481</v>
      </c>
      <c r="GQ32" t="s">
        <v>8023</v>
      </c>
      <c r="GR32" t="s">
        <v>9196</v>
      </c>
      <c r="GS32" t="s">
        <v>1926</v>
      </c>
    </row>
    <row r="33" spans="1:208" x14ac:dyDescent="0.35">
      <c r="A33" s="2" t="s">
        <v>11336</v>
      </c>
      <c r="B33" t="s">
        <v>2544</v>
      </c>
      <c r="C33" t="s">
        <v>1317</v>
      </c>
      <c r="D33" t="s">
        <v>3435</v>
      </c>
      <c r="E33" t="s">
        <v>2024</v>
      </c>
      <c r="F33" t="s">
        <v>3376</v>
      </c>
      <c r="G33" t="s">
        <v>10150</v>
      </c>
      <c r="H33" t="s">
        <v>10484</v>
      </c>
      <c r="I33" t="s">
        <v>9553</v>
      </c>
      <c r="J33" t="s">
        <v>3476</v>
      </c>
      <c r="K33" t="s">
        <v>381</v>
      </c>
      <c r="L33" t="s">
        <v>4961</v>
      </c>
      <c r="M33" t="s">
        <v>9005</v>
      </c>
      <c r="N33" t="s">
        <v>9258</v>
      </c>
      <c r="O33" t="s">
        <v>9261</v>
      </c>
      <c r="P33" t="s">
        <v>897</v>
      </c>
      <c r="Q33" t="s">
        <v>11039</v>
      </c>
      <c r="R33" t="s">
        <v>5245</v>
      </c>
      <c r="S33" t="s">
        <v>2439</v>
      </c>
      <c r="T33" t="s">
        <v>18</v>
      </c>
      <c r="U33" t="s">
        <v>186</v>
      </c>
      <c r="V33" t="s">
        <v>6134</v>
      </c>
      <c r="W33" t="s">
        <v>2283</v>
      </c>
      <c r="X33" t="s">
        <v>7004</v>
      </c>
      <c r="Y33" t="s">
        <v>11337</v>
      </c>
      <c r="Z33" t="s">
        <v>1761</v>
      </c>
      <c r="AA33" t="s">
        <v>2970</v>
      </c>
      <c r="AB33" t="s">
        <v>10681</v>
      </c>
      <c r="AC33" t="s">
        <v>1662</v>
      </c>
      <c r="AD33" t="s">
        <v>672</v>
      </c>
      <c r="AE33" t="s">
        <v>4600</v>
      </c>
      <c r="AF33" t="s">
        <v>588</v>
      </c>
      <c r="AG33" t="s">
        <v>5701</v>
      </c>
      <c r="AH33" t="s">
        <v>6497</v>
      </c>
      <c r="AI33" t="s">
        <v>390</v>
      </c>
      <c r="AJ33" t="s">
        <v>735</v>
      </c>
      <c r="AK33" t="s">
        <v>6585</v>
      </c>
      <c r="AL33" t="s">
        <v>6378</v>
      </c>
      <c r="AM33" t="s">
        <v>1983</v>
      </c>
      <c r="AN33" t="s">
        <v>3789</v>
      </c>
      <c r="AO33" t="s">
        <v>2817</v>
      </c>
      <c r="AP33" t="s">
        <v>4973</v>
      </c>
      <c r="AQ33" t="s">
        <v>8809</v>
      </c>
      <c r="AR33" t="s">
        <v>1437</v>
      </c>
      <c r="AS33" t="s">
        <v>4444</v>
      </c>
      <c r="AT33" t="s">
        <v>1146</v>
      </c>
      <c r="AU33" t="s">
        <v>8958</v>
      </c>
      <c r="AV33" t="s">
        <v>3975</v>
      </c>
      <c r="AW33" t="s">
        <v>1356</v>
      </c>
      <c r="AX33" t="s">
        <v>1830</v>
      </c>
      <c r="AY33" t="s">
        <v>7688</v>
      </c>
      <c r="AZ33" t="s">
        <v>11042</v>
      </c>
      <c r="BA33" t="s">
        <v>6055</v>
      </c>
      <c r="BB33" t="s">
        <v>1776</v>
      </c>
      <c r="BC33" t="s">
        <v>9747</v>
      </c>
      <c r="BD33" t="s">
        <v>10278</v>
      </c>
      <c r="BE33" t="s">
        <v>1416</v>
      </c>
      <c r="BF33" t="s">
        <v>453</v>
      </c>
      <c r="BG33" t="s">
        <v>1338</v>
      </c>
      <c r="BH33" t="s">
        <v>2250</v>
      </c>
      <c r="BI33" t="s">
        <v>4964</v>
      </c>
      <c r="BJ33" t="s">
        <v>426</v>
      </c>
      <c r="BK33" t="s">
        <v>465</v>
      </c>
      <c r="BL33" t="s">
        <v>942</v>
      </c>
      <c r="BM33" t="s">
        <v>5128</v>
      </c>
      <c r="BN33" t="s">
        <v>3427</v>
      </c>
      <c r="BO33" t="s">
        <v>4141</v>
      </c>
      <c r="BP33" t="s">
        <v>1932</v>
      </c>
      <c r="BQ33" t="s">
        <v>1740</v>
      </c>
      <c r="BR33" t="s">
        <v>4275</v>
      </c>
      <c r="BS33" t="s">
        <v>1434</v>
      </c>
      <c r="BT33" t="s">
        <v>11338</v>
      </c>
      <c r="BU33" t="s">
        <v>4370</v>
      </c>
      <c r="BV33" t="s">
        <v>11339</v>
      </c>
      <c r="BW33" t="s">
        <v>2047</v>
      </c>
      <c r="BX33" t="s">
        <v>3515</v>
      </c>
      <c r="BY33" t="s">
        <v>1572</v>
      </c>
      <c r="BZ33" t="s">
        <v>11340</v>
      </c>
      <c r="CA33" t="s">
        <v>9502</v>
      </c>
      <c r="CB33" t="s">
        <v>9538</v>
      </c>
      <c r="CC33" t="s">
        <v>11256</v>
      </c>
      <c r="CD33" t="s">
        <v>5532</v>
      </c>
      <c r="CE33" t="s">
        <v>10783</v>
      </c>
      <c r="CF33" t="s">
        <v>2661</v>
      </c>
      <c r="CG33" t="s">
        <v>3227</v>
      </c>
      <c r="CH33" t="s">
        <v>11341</v>
      </c>
      <c r="CI33" t="s">
        <v>8600</v>
      </c>
      <c r="CJ33" t="s">
        <v>9270</v>
      </c>
      <c r="CK33" t="s">
        <v>1335</v>
      </c>
      <c r="CL33" t="s">
        <v>2916</v>
      </c>
      <c r="CM33" t="s">
        <v>8373</v>
      </c>
      <c r="CN33" t="s">
        <v>8405</v>
      </c>
      <c r="CO33" t="s">
        <v>5176</v>
      </c>
      <c r="CP33" t="s">
        <v>5377</v>
      </c>
      <c r="CQ33" t="s">
        <v>5251</v>
      </c>
      <c r="CR33" t="s">
        <v>5236</v>
      </c>
      <c r="CS33" t="s">
        <v>912</v>
      </c>
      <c r="CT33" t="s">
        <v>11342</v>
      </c>
      <c r="CU33" t="s">
        <v>11222</v>
      </c>
      <c r="CV33" t="s">
        <v>7090</v>
      </c>
      <c r="CW33" t="s">
        <v>3421</v>
      </c>
      <c r="CX33" t="s">
        <v>1125</v>
      </c>
      <c r="CY33" t="s">
        <v>11343</v>
      </c>
      <c r="CZ33" t="s">
        <v>1092</v>
      </c>
      <c r="DA33" t="s">
        <v>7355</v>
      </c>
      <c r="DB33" t="s">
        <v>8432</v>
      </c>
      <c r="DC33" t="s">
        <v>4565</v>
      </c>
      <c r="DD33" t="s">
        <v>7987</v>
      </c>
      <c r="DE33" t="s">
        <v>2685</v>
      </c>
      <c r="DF33" t="s">
        <v>4486</v>
      </c>
      <c r="DG33" t="s">
        <v>1827</v>
      </c>
      <c r="DH33" t="s">
        <v>4780</v>
      </c>
      <c r="DI33" t="s">
        <v>4818</v>
      </c>
      <c r="DJ33" t="s">
        <v>999</v>
      </c>
      <c r="DK33" t="s">
        <v>5778</v>
      </c>
      <c r="DL33" t="s">
        <v>11111</v>
      </c>
      <c r="DM33" t="s">
        <v>5188</v>
      </c>
      <c r="DN33" t="s">
        <v>8112</v>
      </c>
      <c r="DO33" t="s">
        <v>681</v>
      </c>
      <c r="DP33" t="s">
        <v>11344</v>
      </c>
      <c r="DQ33" t="s">
        <v>1473</v>
      </c>
      <c r="DR33" t="s">
        <v>8020</v>
      </c>
      <c r="DS33" t="s">
        <v>639</v>
      </c>
      <c r="DT33" t="s">
        <v>6419</v>
      </c>
      <c r="DU33" t="s">
        <v>11063</v>
      </c>
      <c r="DV33" t="s">
        <v>423</v>
      </c>
      <c r="DW33" t="s">
        <v>3494</v>
      </c>
      <c r="DX33" t="s">
        <v>1419</v>
      </c>
      <c r="DY33" t="s">
        <v>6645</v>
      </c>
      <c r="DZ33" t="s">
        <v>3583</v>
      </c>
      <c r="EA33" t="s">
        <v>11345</v>
      </c>
      <c r="EB33" t="s">
        <v>375</v>
      </c>
      <c r="EC33" t="s">
        <v>1911</v>
      </c>
      <c r="ED33" t="s">
        <v>2955</v>
      </c>
      <c r="EE33" t="s">
        <v>11224</v>
      </c>
      <c r="EF33" t="s">
        <v>11159</v>
      </c>
      <c r="EG33" t="s">
        <v>11160</v>
      </c>
      <c r="EH33" t="s">
        <v>2622</v>
      </c>
      <c r="EI33" t="s">
        <v>1116</v>
      </c>
      <c r="EJ33" t="s">
        <v>11070</v>
      </c>
      <c r="EK33" t="s">
        <v>9167</v>
      </c>
      <c r="EL33" t="s">
        <v>294</v>
      </c>
      <c r="EM33" t="s">
        <v>9081</v>
      </c>
      <c r="EN33" t="s">
        <v>1857</v>
      </c>
      <c r="EO33" t="s">
        <v>6932</v>
      </c>
      <c r="EP33" t="s">
        <v>11163</v>
      </c>
      <c r="EQ33" t="s">
        <v>9281</v>
      </c>
      <c r="ER33" t="s">
        <v>1824</v>
      </c>
      <c r="ES33" t="s">
        <v>978</v>
      </c>
      <c r="ET33" t="s">
        <v>8719</v>
      </c>
      <c r="EU33" t="s">
        <v>1491</v>
      </c>
      <c r="EV33" t="s">
        <v>7972</v>
      </c>
      <c r="EW33" t="s">
        <v>11072</v>
      </c>
      <c r="EX33" t="s">
        <v>8760</v>
      </c>
      <c r="EY33" t="s">
        <v>6297</v>
      </c>
      <c r="EZ33" t="s">
        <v>11308</v>
      </c>
      <c r="FA33" t="s">
        <v>7800</v>
      </c>
      <c r="FB33" t="s">
        <v>7787</v>
      </c>
      <c r="FC33" t="s">
        <v>11076</v>
      </c>
      <c r="FD33" t="s">
        <v>3394</v>
      </c>
      <c r="FE33" t="s">
        <v>468</v>
      </c>
      <c r="FF33" t="s">
        <v>7736</v>
      </c>
      <c r="FG33" t="s">
        <v>7679</v>
      </c>
      <c r="FH33" t="s">
        <v>5486</v>
      </c>
      <c r="FI33" t="s">
        <v>11346</v>
      </c>
      <c r="FJ33" t="s">
        <v>3370</v>
      </c>
      <c r="FK33" t="s">
        <v>7487</v>
      </c>
      <c r="FL33" t="s">
        <v>11120</v>
      </c>
      <c r="FM33" t="s">
        <v>9643</v>
      </c>
      <c r="FN33" t="s">
        <v>11078</v>
      </c>
      <c r="FO33" t="s">
        <v>9705</v>
      </c>
      <c r="FP33" t="s">
        <v>1449</v>
      </c>
      <c r="FQ33" t="s">
        <v>10262</v>
      </c>
      <c r="FR33" t="s">
        <v>11347</v>
      </c>
      <c r="FS33" t="s">
        <v>11079</v>
      </c>
      <c r="FT33" t="s">
        <v>9720</v>
      </c>
      <c r="FU33" t="s">
        <v>6899</v>
      </c>
      <c r="FV33" t="s">
        <v>11310</v>
      </c>
      <c r="FW33" t="s">
        <v>8210</v>
      </c>
      <c r="FX33" t="s">
        <v>180</v>
      </c>
      <c r="FY33" t="s">
        <v>4994</v>
      </c>
      <c r="FZ33" t="s">
        <v>11348</v>
      </c>
      <c r="GA33" t="s">
        <v>9836</v>
      </c>
      <c r="GB33" t="s">
        <v>9854</v>
      </c>
      <c r="GC33" t="s">
        <v>3155</v>
      </c>
      <c r="GD33" t="s">
        <v>2826</v>
      </c>
      <c r="GE33" t="s">
        <v>9870</v>
      </c>
      <c r="GF33" t="s">
        <v>10000</v>
      </c>
      <c r="GG33" t="s">
        <v>10209</v>
      </c>
      <c r="GH33" t="s">
        <v>9457</v>
      </c>
    </row>
    <row r="34" spans="1:208" x14ac:dyDescent="0.35">
      <c r="A34" s="2" t="s">
        <v>11349</v>
      </c>
      <c r="B34" t="s">
        <v>5155</v>
      </c>
      <c r="C34" t="s">
        <v>1413</v>
      </c>
      <c r="D34" t="s">
        <v>120</v>
      </c>
      <c r="E34" t="s">
        <v>4067</v>
      </c>
      <c r="F34" t="s">
        <v>2018</v>
      </c>
      <c r="G34" t="s">
        <v>2092</v>
      </c>
      <c r="H34" t="s">
        <v>2200</v>
      </c>
      <c r="I34" t="s">
        <v>2211</v>
      </c>
      <c r="J34" t="s">
        <v>5036</v>
      </c>
      <c r="K34" t="s">
        <v>9550</v>
      </c>
      <c r="L34" t="s">
        <v>832</v>
      </c>
      <c r="M34" t="s">
        <v>10175</v>
      </c>
      <c r="N34" t="s">
        <v>924</v>
      </c>
      <c r="O34" t="s">
        <v>6938</v>
      </c>
      <c r="P34" t="s">
        <v>10297</v>
      </c>
      <c r="Q34" t="s">
        <v>5248</v>
      </c>
      <c r="R34" t="s">
        <v>5284</v>
      </c>
      <c r="S34" t="s">
        <v>841</v>
      </c>
      <c r="T34" t="s">
        <v>5389</v>
      </c>
      <c r="U34" t="s">
        <v>7168</v>
      </c>
      <c r="V34" t="s">
        <v>5203</v>
      </c>
      <c r="W34" t="s">
        <v>2289</v>
      </c>
      <c r="X34" t="s">
        <v>5197</v>
      </c>
      <c r="Y34" t="s">
        <v>4676</v>
      </c>
      <c r="Z34" t="s">
        <v>2784</v>
      </c>
      <c r="AA34" t="s">
        <v>4801</v>
      </c>
      <c r="AB34" t="s">
        <v>7927</v>
      </c>
      <c r="AC34" t="s">
        <v>6393</v>
      </c>
      <c r="AD34" t="s">
        <v>5033</v>
      </c>
      <c r="AE34" t="s">
        <v>3233</v>
      </c>
      <c r="AF34" t="s">
        <v>1563</v>
      </c>
      <c r="AG34" t="s">
        <v>3598</v>
      </c>
      <c r="AH34" t="s">
        <v>3642</v>
      </c>
      <c r="AI34" t="s">
        <v>3847</v>
      </c>
      <c r="AJ34" t="s">
        <v>775</v>
      </c>
      <c r="AK34" t="s">
        <v>3167</v>
      </c>
      <c r="AL34" t="s">
        <v>9622</v>
      </c>
      <c r="AM34" t="s">
        <v>6288</v>
      </c>
      <c r="AN34" t="s">
        <v>5971</v>
      </c>
      <c r="AO34" t="s">
        <v>9967</v>
      </c>
      <c r="AP34" t="s">
        <v>372</v>
      </c>
      <c r="AQ34" t="s">
        <v>9096</v>
      </c>
      <c r="AR34" t="s">
        <v>10797</v>
      </c>
      <c r="AS34" t="s">
        <v>2754</v>
      </c>
      <c r="AT34" t="s">
        <v>312</v>
      </c>
      <c r="AU34" t="s">
        <v>342</v>
      </c>
      <c r="AV34" t="s">
        <v>204</v>
      </c>
      <c r="AW34" t="s">
        <v>8118</v>
      </c>
      <c r="AX34" t="s">
        <v>8943</v>
      </c>
      <c r="AY34" t="s">
        <v>2934</v>
      </c>
      <c r="AZ34" t="s">
        <v>7469</v>
      </c>
      <c r="BA34" t="s">
        <v>7674</v>
      </c>
      <c r="BB34" t="s">
        <v>9702</v>
      </c>
      <c r="BC34" t="s">
        <v>267</v>
      </c>
      <c r="BD34" t="s">
        <v>9747</v>
      </c>
      <c r="BE34" t="s">
        <v>1107</v>
      </c>
      <c r="BF34" t="s">
        <v>3639</v>
      </c>
      <c r="BG34" t="s">
        <v>2235</v>
      </c>
      <c r="BH34" t="s">
        <v>4420</v>
      </c>
      <c r="BI34" t="s">
        <v>753</v>
      </c>
      <c r="BJ34" t="s">
        <v>5050</v>
      </c>
      <c r="BK34" t="s">
        <v>3441</v>
      </c>
      <c r="BL34" t="s">
        <v>2403</v>
      </c>
      <c r="BM34" t="s">
        <v>1932</v>
      </c>
      <c r="BN34" t="s">
        <v>2101</v>
      </c>
      <c r="BO34" t="s">
        <v>2068</v>
      </c>
      <c r="BP34" t="s">
        <v>10384</v>
      </c>
      <c r="BQ34" t="s">
        <v>10130</v>
      </c>
      <c r="BR34" t="s">
        <v>6336</v>
      </c>
      <c r="BS34" t="s">
        <v>11131</v>
      </c>
      <c r="BT34" t="s">
        <v>10147</v>
      </c>
      <c r="BU34" t="s">
        <v>8405</v>
      </c>
      <c r="BV34" t="s">
        <v>2334</v>
      </c>
      <c r="BW34" t="s">
        <v>5176</v>
      </c>
      <c r="BX34" t="s">
        <v>2223</v>
      </c>
      <c r="BY34" t="s">
        <v>5200</v>
      </c>
      <c r="BZ34" t="s">
        <v>7194</v>
      </c>
      <c r="CA34" t="s">
        <v>7101</v>
      </c>
      <c r="CB34" t="s">
        <v>7075</v>
      </c>
      <c r="CC34" t="s">
        <v>2856</v>
      </c>
      <c r="CD34" t="s">
        <v>7370</v>
      </c>
      <c r="CE34" t="s">
        <v>8432</v>
      </c>
      <c r="CF34" t="s">
        <v>4565</v>
      </c>
      <c r="CG34" t="s">
        <v>4644</v>
      </c>
      <c r="CH34" t="s">
        <v>4670</v>
      </c>
      <c r="CI34" t="s">
        <v>4709</v>
      </c>
      <c r="CJ34" t="s">
        <v>11028</v>
      </c>
      <c r="CK34" t="s">
        <v>3521</v>
      </c>
      <c r="CL34" t="s">
        <v>8112</v>
      </c>
      <c r="CM34" t="s">
        <v>6645</v>
      </c>
      <c r="CN34" t="s">
        <v>3083</v>
      </c>
      <c r="CO34" t="s">
        <v>11304</v>
      </c>
      <c r="CP34" t="s">
        <v>11306</v>
      </c>
      <c r="CQ34" t="s">
        <v>9391</v>
      </c>
      <c r="CR34" t="s">
        <v>5908</v>
      </c>
      <c r="CS34" t="s">
        <v>7748</v>
      </c>
      <c r="CT34" t="s">
        <v>7703</v>
      </c>
      <c r="CU34" t="s">
        <v>7697</v>
      </c>
      <c r="CV34" t="s">
        <v>11033</v>
      </c>
      <c r="CW34" t="s">
        <v>7642</v>
      </c>
      <c r="CX34" t="s">
        <v>5562</v>
      </c>
      <c r="CY34" t="s">
        <v>7585</v>
      </c>
      <c r="CZ34" t="s">
        <v>9708</v>
      </c>
      <c r="DA34" t="s">
        <v>10262</v>
      </c>
      <c r="DB34" t="s">
        <v>10842</v>
      </c>
      <c r="DC34" t="s">
        <v>1047</v>
      </c>
      <c r="DD34" t="s">
        <v>8234</v>
      </c>
      <c r="DE34" t="s">
        <v>9882</v>
      </c>
      <c r="DF34" t="s">
        <v>4919</v>
      </c>
      <c r="DG34" t="s">
        <v>10632</v>
      </c>
      <c r="DH34" t="s">
        <v>9146</v>
      </c>
      <c r="DI34" t="s">
        <v>2478</v>
      </c>
      <c r="DJ34" t="s">
        <v>9364</v>
      </c>
    </row>
    <row r="35" spans="1:208" x14ac:dyDescent="0.35">
      <c r="A35" s="2" t="s">
        <v>11350</v>
      </c>
      <c r="B35" t="s">
        <v>1752</v>
      </c>
      <c r="C35" t="s">
        <v>192</v>
      </c>
      <c r="D35" t="s">
        <v>7912</v>
      </c>
      <c r="E35" t="s">
        <v>4040</v>
      </c>
      <c r="F35" t="s">
        <v>1245</v>
      </c>
      <c r="G35" t="s">
        <v>120</v>
      </c>
      <c r="H35" t="s">
        <v>2715</v>
      </c>
      <c r="I35" t="s">
        <v>9496</v>
      </c>
      <c r="J35" t="s">
        <v>9547</v>
      </c>
      <c r="K35" t="s">
        <v>10047</v>
      </c>
      <c r="L35" t="s">
        <v>8571</v>
      </c>
      <c r="M35" t="s">
        <v>3476</v>
      </c>
      <c r="N35" t="s">
        <v>1152</v>
      </c>
      <c r="O35" t="s">
        <v>8777</v>
      </c>
      <c r="P35" t="s">
        <v>897</v>
      </c>
      <c r="Q35" t="s">
        <v>2113</v>
      </c>
      <c r="R35" t="s">
        <v>2949</v>
      </c>
      <c r="S35" t="s">
        <v>2439</v>
      </c>
      <c r="T35" t="s">
        <v>612</v>
      </c>
      <c r="U35" t="s">
        <v>207</v>
      </c>
      <c r="V35" t="s">
        <v>7909</v>
      </c>
      <c r="W35" t="s">
        <v>7978</v>
      </c>
      <c r="X35" t="s">
        <v>6232</v>
      </c>
      <c r="Y35" t="s">
        <v>7209</v>
      </c>
      <c r="Z35" t="s">
        <v>7168</v>
      </c>
      <c r="AA35" t="s">
        <v>7060</v>
      </c>
      <c r="AB35" t="s">
        <v>5923</v>
      </c>
      <c r="AC35" t="s">
        <v>4492</v>
      </c>
      <c r="AD35" t="s">
        <v>2946</v>
      </c>
      <c r="AE35" t="s">
        <v>6446</v>
      </c>
      <c r="AF35" t="s">
        <v>390</v>
      </c>
      <c r="AG35" t="s">
        <v>7843</v>
      </c>
      <c r="AH35" t="s">
        <v>4444</v>
      </c>
      <c r="AI35" t="s">
        <v>10095</v>
      </c>
      <c r="AJ35" t="s">
        <v>7832</v>
      </c>
      <c r="AK35" t="s">
        <v>4839</v>
      </c>
      <c r="AL35" t="s">
        <v>726</v>
      </c>
      <c r="AM35" t="s">
        <v>729</v>
      </c>
      <c r="AN35" t="s">
        <v>8307</v>
      </c>
      <c r="AO35" t="s">
        <v>7829</v>
      </c>
      <c r="AP35" t="s">
        <v>8722</v>
      </c>
      <c r="AQ35" t="s">
        <v>1920</v>
      </c>
      <c r="AR35" t="s">
        <v>4970</v>
      </c>
      <c r="AS35" t="s">
        <v>477</v>
      </c>
      <c r="AT35" t="s">
        <v>183</v>
      </c>
      <c r="AU35" t="s">
        <v>1068</v>
      </c>
      <c r="AV35" t="s">
        <v>5488</v>
      </c>
      <c r="AW35" t="s">
        <v>2913</v>
      </c>
      <c r="AX35" t="s">
        <v>7648</v>
      </c>
      <c r="AY35" t="s">
        <v>1665</v>
      </c>
      <c r="AZ35" t="s">
        <v>2256</v>
      </c>
      <c r="BA35" t="s">
        <v>1782</v>
      </c>
      <c r="BB35" t="s">
        <v>9697</v>
      </c>
      <c r="BC35" t="s">
        <v>4830</v>
      </c>
      <c r="BD35" t="s">
        <v>4878</v>
      </c>
      <c r="BE35" t="s">
        <v>10415</v>
      </c>
      <c r="BF35" t="s">
        <v>9839</v>
      </c>
      <c r="BG35" t="s">
        <v>456</v>
      </c>
      <c r="BH35" t="s">
        <v>2304</v>
      </c>
      <c r="BI35" t="s">
        <v>11325</v>
      </c>
      <c r="BJ35" t="s">
        <v>3441</v>
      </c>
      <c r="BK35" t="s">
        <v>2445</v>
      </c>
      <c r="BL35" t="s">
        <v>11047</v>
      </c>
      <c r="BM35" t="s">
        <v>4231</v>
      </c>
      <c r="BN35" t="s">
        <v>4275</v>
      </c>
      <c r="BO35" t="s">
        <v>4052</v>
      </c>
      <c r="BP35" t="s">
        <v>11049</v>
      </c>
      <c r="BQ35" t="s">
        <v>2206</v>
      </c>
      <c r="BR35" t="s">
        <v>2007</v>
      </c>
      <c r="BS35" t="s">
        <v>420</v>
      </c>
      <c r="BT35" t="s">
        <v>2661</v>
      </c>
      <c r="BU35" t="s">
        <v>11275</v>
      </c>
      <c r="BV35" t="s">
        <v>11351</v>
      </c>
      <c r="BW35" t="s">
        <v>6336</v>
      </c>
      <c r="BX35" t="s">
        <v>11276</v>
      </c>
      <c r="BY35" t="s">
        <v>11299</v>
      </c>
      <c r="BZ35" t="s">
        <v>4928</v>
      </c>
      <c r="CA35" t="s">
        <v>11131</v>
      </c>
      <c r="CB35" t="s">
        <v>9409</v>
      </c>
      <c r="CC35" t="s">
        <v>11278</v>
      </c>
      <c r="CD35" t="s">
        <v>8670</v>
      </c>
      <c r="CE35" t="s">
        <v>11221</v>
      </c>
      <c r="CF35" t="s">
        <v>8659</v>
      </c>
      <c r="CG35" t="s">
        <v>8766</v>
      </c>
      <c r="CH35" t="s">
        <v>8772</v>
      </c>
      <c r="CI35" t="s">
        <v>624</v>
      </c>
      <c r="CJ35" t="s">
        <v>6157</v>
      </c>
      <c r="CK35" t="s">
        <v>6151</v>
      </c>
      <c r="CL35" t="s">
        <v>4916</v>
      </c>
      <c r="CM35" t="s">
        <v>7960</v>
      </c>
      <c r="CN35" t="s">
        <v>11222</v>
      </c>
      <c r="CO35" t="s">
        <v>8201</v>
      </c>
      <c r="CP35" t="s">
        <v>7034</v>
      </c>
      <c r="CQ35" t="s">
        <v>2643</v>
      </c>
      <c r="CR35" t="s">
        <v>4565</v>
      </c>
      <c r="CS35" t="s">
        <v>4562</v>
      </c>
      <c r="CT35" t="s">
        <v>4721</v>
      </c>
      <c r="CU35" t="s">
        <v>4760</v>
      </c>
      <c r="CV35" t="s">
        <v>5799</v>
      </c>
      <c r="CW35" t="s">
        <v>5687</v>
      </c>
      <c r="CX35" t="s">
        <v>11283</v>
      </c>
      <c r="CY35" t="s">
        <v>11352</v>
      </c>
      <c r="CZ35" t="s">
        <v>11270</v>
      </c>
      <c r="DA35" t="s">
        <v>8112</v>
      </c>
      <c r="DB35" t="s">
        <v>6494</v>
      </c>
      <c r="DC35" t="s">
        <v>6491</v>
      </c>
      <c r="DD35" t="s">
        <v>6351</v>
      </c>
      <c r="DE35" t="s">
        <v>6401</v>
      </c>
      <c r="DF35" t="s">
        <v>11285</v>
      </c>
      <c r="DG35" t="s">
        <v>3494</v>
      </c>
      <c r="DH35" t="s">
        <v>3792</v>
      </c>
      <c r="DI35" t="s">
        <v>3795</v>
      </c>
      <c r="DJ35" t="s">
        <v>9590</v>
      </c>
      <c r="DK35" t="s">
        <v>10303</v>
      </c>
      <c r="DL35" t="s">
        <v>744</v>
      </c>
      <c r="DM35" t="s">
        <v>9228</v>
      </c>
      <c r="DN35" t="s">
        <v>9050</v>
      </c>
      <c r="DO35" t="s">
        <v>11332</v>
      </c>
      <c r="DP35" t="s">
        <v>9173</v>
      </c>
      <c r="DQ35" t="s">
        <v>459</v>
      </c>
      <c r="DR35" t="s">
        <v>8855</v>
      </c>
      <c r="DS35" t="s">
        <v>11353</v>
      </c>
      <c r="DT35" t="s">
        <v>4435</v>
      </c>
      <c r="DU35" t="s">
        <v>4851</v>
      </c>
      <c r="DV35" t="s">
        <v>5182</v>
      </c>
      <c r="DW35" t="s">
        <v>11287</v>
      </c>
      <c r="DX35" t="s">
        <v>3101</v>
      </c>
      <c r="DY35" t="s">
        <v>11075</v>
      </c>
      <c r="DZ35" t="s">
        <v>5486</v>
      </c>
      <c r="EA35" t="s">
        <v>1023</v>
      </c>
      <c r="EB35" t="s">
        <v>2886</v>
      </c>
      <c r="EC35" t="s">
        <v>2229</v>
      </c>
      <c r="ED35" t="s">
        <v>7511</v>
      </c>
      <c r="EE35" t="s">
        <v>9764</v>
      </c>
      <c r="EF35" t="s">
        <v>10220</v>
      </c>
      <c r="EG35" t="s">
        <v>11292</v>
      </c>
      <c r="EH35" t="s">
        <v>2637</v>
      </c>
      <c r="EI35" t="s">
        <v>11138</v>
      </c>
      <c r="EJ35" t="s">
        <v>8275</v>
      </c>
      <c r="EK35" t="s">
        <v>8272</v>
      </c>
      <c r="EL35" t="s">
        <v>10023</v>
      </c>
      <c r="EM35" t="s">
        <v>11293</v>
      </c>
      <c r="EN35" t="s">
        <v>2436</v>
      </c>
      <c r="EO35" t="s">
        <v>4919</v>
      </c>
      <c r="EP35" t="s">
        <v>3152</v>
      </c>
      <c r="EQ35" t="s">
        <v>2478</v>
      </c>
      <c r="ER35" t="s">
        <v>1332</v>
      </c>
    </row>
    <row r="36" spans="1:208" x14ac:dyDescent="0.35">
      <c r="A36" s="2" t="s">
        <v>11354</v>
      </c>
      <c r="B36" t="s">
        <v>873</v>
      </c>
      <c r="C36" t="s">
        <v>1254</v>
      </c>
      <c r="D36" t="s">
        <v>2940</v>
      </c>
      <c r="E36" t="s">
        <v>4336</v>
      </c>
      <c r="F36" t="s">
        <v>1386</v>
      </c>
      <c r="G36" t="s">
        <v>2146</v>
      </c>
      <c r="H36" t="s">
        <v>10150</v>
      </c>
      <c r="I36" t="s">
        <v>4985</v>
      </c>
      <c r="J36" t="s">
        <v>8186</v>
      </c>
      <c r="K36" t="s">
        <v>4988</v>
      </c>
      <c r="L36" t="s">
        <v>996</v>
      </c>
      <c r="M36" t="s">
        <v>10505</v>
      </c>
      <c r="N36" t="s">
        <v>3337</v>
      </c>
      <c r="O36" t="s">
        <v>2799</v>
      </c>
      <c r="P36" t="s">
        <v>4997</v>
      </c>
      <c r="Q36" t="s">
        <v>1713</v>
      </c>
      <c r="R36" t="s">
        <v>7057</v>
      </c>
      <c r="S36" t="s">
        <v>5899</v>
      </c>
      <c r="T36" t="s">
        <v>6839</v>
      </c>
      <c r="U36" t="s">
        <v>2877</v>
      </c>
      <c r="V36" t="s">
        <v>4772</v>
      </c>
      <c r="W36" t="s">
        <v>4795</v>
      </c>
      <c r="X36" t="s">
        <v>5802</v>
      </c>
      <c r="Y36" t="s">
        <v>5790</v>
      </c>
      <c r="Z36" t="s">
        <v>4979</v>
      </c>
      <c r="AA36" t="s">
        <v>6506</v>
      </c>
      <c r="AB36" t="s">
        <v>4982</v>
      </c>
      <c r="AC36" t="s">
        <v>6101</v>
      </c>
      <c r="AD36" t="s">
        <v>6345</v>
      </c>
      <c r="AE36" t="s">
        <v>6541</v>
      </c>
      <c r="AF36" t="s">
        <v>778</v>
      </c>
      <c r="AG36" t="s">
        <v>5621</v>
      </c>
      <c r="AH36" t="s">
        <v>6589</v>
      </c>
      <c r="AI36" t="s">
        <v>2394</v>
      </c>
      <c r="AJ36" t="s">
        <v>3675</v>
      </c>
      <c r="AK36" t="s">
        <v>876</v>
      </c>
      <c r="AL36" t="s">
        <v>2559</v>
      </c>
      <c r="AM36" t="s">
        <v>7523</v>
      </c>
      <c r="AN36" t="s">
        <v>1497</v>
      </c>
      <c r="AO36" t="s">
        <v>3482</v>
      </c>
      <c r="AP36" t="s">
        <v>8870</v>
      </c>
      <c r="AQ36" t="s">
        <v>2220</v>
      </c>
      <c r="AR36" t="s">
        <v>8304</v>
      </c>
      <c r="AS36" t="s">
        <v>1179</v>
      </c>
      <c r="AT36" t="s">
        <v>1980</v>
      </c>
      <c r="AU36" t="s">
        <v>2116</v>
      </c>
      <c r="AV36" t="s">
        <v>1515</v>
      </c>
      <c r="AW36" t="s">
        <v>7602</v>
      </c>
      <c r="AX36" t="s">
        <v>10821</v>
      </c>
      <c r="AY36" t="s">
        <v>4836</v>
      </c>
      <c r="AZ36" t="s">
        <v>1236</v>
      </c>
      <c r="BA36" t="s">
        <v>4426</v>
      </c>
      <c r="BB36" t="s">
        <v>9961</v>
      </c>
      <c r="BC36" t="s">
        <v>10460</v>
      </c>
      <c r="BD36" t="s">
        <v>8151</v>
      </c>
      <c r="BE36" t="s">
        <v>2937</v>
      </c>
      <c r="BF36" t="s">
        <v>210</v>
      </c>
      <c r="BG36" t="s">
        <v>3071</v>
      </c>
      <c r="BH36" t="s">
        <v>5131</v>
      </c>
      <c r="BI36" t="s">
        <v>2328</v>
      </c>
      <c r="BJ36" t="s">
        <v>705</v>
      </c>
      <c r="BK36" t="s">
        <v>3278</v>
      </c>
      <c r="BL36" t="s">
        <v>11355</v>
      </c>
      <c r="BM36" t="s">
        <v>945</v>
      </c>
      <c r="BN36" t="s">
        <v>8667</v>
      </c>
      <c r="BO36" t="s">
        <v>11132</v>
      </c>
      <c r="BP36" t="s">
        <v>5417</v>
      </c>
      <c r="BQ36" t="s">
        <v>3527</v>
      </c>
      <c r="BR36" t="s">
        <v>6238</v>
      </c>
      <c r="BS36" t="s">
        <v>4603</v>
      </c>
      <c r="BT36" t="s">
        <v>5595</v>
      </c>
      <c r="BU36" t="s">
        <v>6390</v>
      </c>
      <c r="BV36" t="s">
        <v>1620</v>
      </c>
      <c r="BW36" t="s">
        <v>3663</v>
      </c>
      <c r="BX36" t="s">
        <v>5000</v>
      </c>
      <c r="BY36" t="s">
        <v>6953</v>
      </c>
      <c r="BZ36" t="s">
        <v>5021</v>
      </c>
      <c r="CA36" t="s">
        <v>11309</v>
      </c>
      <c r="CB36" t="s">
        <v>1995</v>
      </c>
      <c r="CC36" t="s">
        <v>7724</v>
      </c>
      <c r="CD36" t="s">
        <v>5458</v>
      </c>
      <c r="CE36" t="s">
        <v>5917</v>
      </c>
      <c r="CF36" t="s">
        <v>9908</v>
      </c>
    </row>
    <row r="37" spans="1:208" x14ac:dyDescent="0.35">
      <c r="A37" s="2" t="s">
        <v>11356</v>
      </c>
      <c r="B37" t="s">
        <v>4249</v>
      </c>
      <c r="C37" t="s">
        <v>10706</v>
      </c>
      <c r="D37" t="s">
        <v>2715</v>
      </c>
      <c r="E37" t="s">
        <v>6040</v>
      </c>
      <c r="F37" t="s">
        <v>9547</v>
      </c>
      <c r="G37" t="s">
        <v>10047</v>
      </c>
      <c r="H37" t="s">
        <v>3476</v>
      </c>
      <c r="I37" t="s">
        <v>1914</v>
      </c>
      <c r="J37" t="s">
        <v>471</v>
      </c>
      <c r="K37" t="s">
        <v>2322</v>
      </c>
      <c r="L37" t="s">
        <v>2991</v>
      </c>
      <c r="M37" t="s">
        <v>4459</v>
      </c>
      <c r="N37" t="s">
        <v>2475</v>
      </c>
      <c r="O37" t="s">
        <v>4441</v>
      </c>
      <c r="P37" t="s">
        <v>2439</v>
      </c>
      <c r="Q37" t="s">
        <v>7909</v>
      </c>
      <c r="R37" t="s">
        <v>6232</v>
      </c>
      <c r="S37" t="s">
        <v>6995</v>
      </c>
      <c r="T37" t="s">
        <v>7060</v>
      </c>
      <c r="U37" t="s">
        <v>11040</v>
      </c>
      <c r="V37" t="s">
        <v>5923</v>
      </c>
      <c r="W37" t="s">
        <v>7376</v>
      </c>
      <c r="X37" t="s">
        <v>2898</v>
      </c>
      <c r="Y37" t="s">
        <v>1233</v>
      </c>
      <c r="Z37" t="s">
        <v>4483</v>
      </c>
      <c r="AA37" t="s">
        <v>4489</v>
      </c>
      <c r="AB37" t="s">
        <v>4775</v>
      </c>
      <c r="AC37" t="s">
        <v>1275</v>
      </c>
      <c r="AD37" t="s">
        <v>6404</v>
      </c>
      <c r="AE37" t="s">
        <v>6384</v>
      </c>
      <c r="AF37" t="s">
        <v>6574</v>
      </c>
      <c r="AG37" t="s">
        <v>111</v>
      </c>
      <c r="AH37" t="s">
        <v>3734</v>
      </c>
      <c r="AI37" t="s">
        <v>1140</v>
      </c>
      <c r="AJ37" t="s">
        <v>3173</v>
      </c>
      <c r="AK37" t="s">
        <v>1983</v>
      </c>
      <c r="AL37" t="s">
        <v>1890</v>
      </c>
      <c r="AM37" t="s">
        <v>10095</v>
      </c>
      <c r="AN37" t="s">
        <v>9468</v>
      </c>
      <c r="AO37" t="s">
        <v>1878</v>
      </c>
      <c r="AP37" t="s">
        <v>8077</v>
      </c>
      <c r="AQ37" t="s">
        <v>8798</v>
      </c>
      <c r="AR37" t="s">
        <v>8952</v>
      </c>
      <c r="AS37" t="s">
        <v>8955</v>
      </c>
      <c r="AT37" t="s">
        <v>1707</v>
      </c>
      <c r="AU37" t="s">
        <v>4970</v>
      </c>
      <c r="AV37" t="s">
        <v>4438</v>
      </c>
      <c r="AW37" t="s">
        <v>7706</v>
      </c>
      <c r="AX37" t="s">
        <v>3319</v>
      </c>
      <c r="AY37" t="s">
        <v>6066</v>
      </c>
      <c r="AZ37" t="s">
        <v>10300</v>
      </c>
      <c r="BA37" t="s">
        <v>9711</v>
      </c>
      <c r="BB37" t="s">
        <v>1338</v>
      </c>
      <c r="BC37" t="s">
        <v>10223</v>
      </c>
      <c r="BD37" t="s">
        <v>2820</v>
      </c>
      <c r="BE37" t="s">
        <v>465</v>
      </c>
      <c r="BF37" t="s">
        <v>5131</v>
      </c>
      <c r="BG37" t="s">
        <v>3444</v>
      </c>
      <c r="BH37" t="s">
        <v>3987</v>
      </c>
      <c r="BI37" t="s">
        <v>1932</v>
      </c>
      <c r="BJ37" t="s">
        <v>2445</v>
      </c>
      <c r="BK37" t="s">
        <v>11047</v>
      </c>
      <c r="BL37" t="s">
        <v>4097</v>
      </c>
      <c r="BM37" t="s">
        <v>2171</v>
      </c>
      <c r="BN37" t="s">
        <v>2044</v>
      </c>
      <c r="BO37" t="s">
        <v>1572</v>
      </c>
      <c r="BP37" t="s">
        <v>9538</v>
      </c>
      <c r="BQ37" t="s">
        <v>11256</v>
      </c>
      <c r="BR37" t="s">
        <v>10409</v>
      </c>
      <c r="BS37" t="s">
        <v>11351</v>
      </c>
      <c r="BT37" t="s">
        <v>11299</v>
      </c>
      <c r="BU37" t="s">
        <v>6866</v>
      </c>
      <c r="BV37" t="s">
        <v>6977</v>
      </c>
      <c r="BW37" t="s">
        <v>6046</v>
      </c>
      <c r="BX37" t="s">
        <v>1335</v>
      </c>
      <c r="BY37" t="s">
        <v>8373</v>
      </c>
      <c r="BZ37" t="s">
        <v>8405</v>
      </c>
      <c r="CA37" t="s">
        <v>5377</v>
      </c>
      <c r="CB37" t="s">
        <v>3316</v>
      </c>
      <c r="CC37" t="s">
        <v>11239</v>
      </c>
      <c r="CD37" t="s">
        <v>7987</v>
      </c>
      <c r="CE37" t="s">
        <v>2685</v>
      </c>
      <c r="CF37" t="s">
        <v>4685</v>
      </c>
      <c r="CG37" t="s">
        <v>4688</v>
      </c>
      <c r="CH37" t="s">
        <v>5734</v>
      </c>
      <c r="CI37" t="s">
        <v>11111</v>
      </c>
      <c r="CJ37" t="s">
        <v>5678</v>
      </c>
      <c r="CK37" t="s">
        <v>8112</v>
      </c>
      <c r="CL37" t="s">
        <v>6270</v>
      </c>
      <c r="CM37" t="s">
        <v>11344</v>
      </c>
      <c r="CN37" t="s">
        <v>8020</v>
      </c>
      <c r="CO37" t="s">
        <v>5884</v>
      </c>
      <c r="CP37" t="s">
        <v>2253</v>
      </c>
      <c r="CQ37" t="s">
        <v>2808</v>
      </c>
      <c r="CR37" t="s">
        <v>6523</v>
      </c>
      <c r="CS37" t="s">
        <v>3494</v>
      </c>
      <c r="CT37" t="s">
        <v>3612</v>
      </c>
      <c r="CU37" t="s">
        <v>11224</v>
      </c>
      <c r="CV37" t="s">
        <v>3786</v>
      </c>
      <c r="CW37" t="s">
        <v>9616</v>
      </c>
      <c r="CX37" t="s">
        <v>2622</v>
      </c>
      <c r="CY37" t="s">
        <v>1857</v>
      </c>
      <c r="CZ37" t="s">
        <v>6932</v>
      </c>
      <c r="DA37" t="s">
        <v>11357</v>
      </c>
      <c r="DB37" t="s">
        <v>9281</v>
      </c>
      <c r="DC37" t="s">
        <v>1824</v>
      </c>
      <c r="DD37" t="s">
        <v>11308</v>
      </c>
      <c r="DE37" t="s">
        <v>11309</v>
      </c>
      <c r="DF37" t="s">
        <v>8142</v>
      </c>
      <c r="DG37" t="s">
        <v>7800</v>
      </c>
      <c r="DH37" t="s">
        <v>11076</v>
      </c>
      <c r="DI37" t="s">
        <v>468</v>
      </c>
      <c r="DJ37" t="s">
        <v>11346</v>
      </c>
      <c r="DK37" t="s">
        <v>9643</v>
      </c>
      <c r="DL37" t="s">
        <v>9705</v>
      </c>
      <c r="DM37" t="s">
        <v>10262</v>
      </c>
      <c r="DN37" t="s">
        <v>11310</v>
      </c>
      <c r="DO37" t="s">
        <v>11081</v>
      </c>
      <c r="DP37" t="s">
        <v>11348</v>
      </c>
      <c r="DQ37" t="s">
        <v>9825</v>
      </c>
      <c r="DR37" t="s">
        <v>1671</v>
      </c>
      <c r="DS37" t="s">
        <v>7837</v>
      </c>
      <c r="DT37" t="s">
        <v>2826</v>
      </c>
      <c r="DU37" t="s">
        <v>9870</v>
      </c>
      <c r="DV37" t="s">
        <v>9908</v>
      </c>
    </row>
    <row r="38" spans="1:208" x14ac:dyDescent="0.35">
      <c r="A38" s="2" t="s">
        <v>11358</v>
      </c>
      <c r="B38" t="s">
        <v>2547</v>
      </c>
      <c r="C38" t="s">
        <v>1752</v>
      </c>
      <c r="D38" t="s">
        <v>4202</v>
      </c>
      <c r="E38" t="s">
        <v>4040</v>
      </c>
      <c r="F38" t="s">
        <v>1245</v>
      </c>
      <c r="G38" t="s">
        <v>120</v>
      </c>
      <c r="H38" t="s">
        <v>2018</v>
      </c>
      <c r="I38" t="s">
        <v>6890</v>
      </c>
      <c r="J38" t="s">
        <v>9496</v>
      </c>
      <c r="K38" t="s">
        <v>2217</v>
      </c>
      <c r="L38" t="s">
        <v>1863</v>
      </c>
      <c r="M38" t="s">
        <v>9550</v>
      </c>
      <c r="N38" t="s">
        <v>8571</v>
      </c>
      <c r="O38" t="s">
        <v>1152</v>
      </c>
      <c r="P38" t="s">
        <v>6938</v>
      </c>
      <c r="Q38" t="s">
        <v>8361</v>
      </c>
      <c r="R38" t="s">
        <v>2113</v>
      </c>
      <c r="S38" t="s">
        <v>2949</v>
      </c>
      <c r="T38" t="s">
        <v>2439</v>
      </c>
      <c r="U38" t="s">
        <v>207</v>
      </c>
      <c r="V38" t="s">
        <v>6190</v>
      </c>
      <c r="W38" t="s">
        <v>6193</v>
      </c>
      <c r="X38" t="s">
        <v>7978</v>
      </c>
      <c r="Y38" t="s">
        <v>7200</v>
      </c>
      <c r="Z38" t="s">
        <v>4492</v>
      </c>
      <c r="AA38" t="s">
        <v>4728</v>
      </c>
      <c r="AB38" t="s">
        <v>4748</v>
      </c>
      <c r="AC38" t="s">
        <v>5793</v>
      </c>
      <c r="AD38" t="s">
        <v>5755</v>
      </c>
      <c r="AE38" t="s">
        <v>5698</v>
      </c>
      <c r="AF38" t="s">
        <v>2946</v>
      </c>
      <c r="AG38" t="s">
        <v>6446</v>
      </c>
      <c r="AH38" t="s">
        <v>390</v>
      </c>
      <c r="AI38" t="s">
        <v>6568</v>
      </c>
      <c r="AJ38" t="s">
        <v>3684</v>
      </c>
      <c r="AK38" t="s">
        <v>1632</v>
      </c>
      <c r="AL38" t="s">
        <v>3856</v>
      </c>
      <c r="AM38" t="s">
        <v>7891</v>
      </c>
      <c r="AN38" t="s">
        <v>1437</v>
      </c>
      <c r="AO38" t="s">
        <v>4444</v>
      </c>
      <c r="AP38" t="s">
        <v>8495</v>
      </c>
      <c r="AQ38" t="s">
        <v>4839</v>
      </c>
      <c r="AR38" t="s">
        <v>726</v>
      </c>
      <c r="AS38" t="s">
        <v>729</v>
      </c>
      <c r="AT38" t="s">
        <v>8307</v>
      </c>
      <c r="AU38" t="s">
        <v>8722</v>
      </c>
      <c r="AV38" t="s">
        <v>2640</v>
      </c>
      <c r="AW38" t="s">
        <v>477</v>
      </c>
      <c r="AX38" t="s">
        <v>1665</v>
      </c>
      <c r="AY38" t="s">
        <v>2256</v>
      </c>
      <c r="AZ38" t="s">
        <v>10538</v>
      </c>
      <c r="BA38" t="s">
        <v>4830</v>
      </c>
      <c r="BB38" t="s">
        <v>4878</v>
      </c>
      <c r="BC38" t="s">
        <v>9839</v>
      </c>
      <c r="BD38" t="s">
        <v>456</v>
      </c>
      <c r="BE38" t="s">
        <v>1575</v>
      </c>
      <c r="BF38" t="s">
        <v>627</v>
      </c>
      <c r="BG38" t="s">
        <v>942</v>
      </c>
      <c r="BH38" t="s">
        <v>5143</v>
      </c>
      <c r="BI38" t="s">
        <v>2304</v>
      </c>
      <c r="BJ38" t="s">
        <v>11325</v>
      </c>
      <c r="BK38" t="s">
        <v>2403</v>
      </c>
      <c r="BL38" t="s">
        <v>4153</v>
      </c>
      <c r="BM38" t="s">
        <v>4231</v>
      </c>
      <c r="BN38" t="s">
        <v>4275</v>
      </c>
      <c r="BO38" t="s">
        <v>4052</v>
      </c>
      <c r="BP38" t="s">
        <v>11314</v>
      </c>
      <c r="BQ38" t="s">
        <v>3364</v>
      </c>
      <c r="BR38" t="s">
        <v>2128</v>
      </c>
      <c r="BS38" t="s">
        <v>960</v>
      </c>
      <c r="BT38" t="s">
        <v>11049</v>
      </c>
      <c r="BU38" t="s">
        <v>11219</v>
      </c>
      <c r="BV38" t="s">
        <v>2206</v>
      </c>
      <c r="BW38" t="s">
        <v>2007</v>
      </c>
      <c r="BX38" t="s">
        <v>10155</v>
      </c>
      <c r="BY38" t="s">
        <v>420</v>
      </c>
      <c r="BZ38" t="s">
        <v>10038</v>
      </c>
      <c r="CA38" t="s">
        <v>11315</v>
      </c>
      <c r="CB38" t="s">
        <v>2661</v>
      </c>
      <c r="CC38" t="s">
        <v>11275</v>
      </c>
      <c r="CD38" t="s">
        <v>11327</v>
      </c>
      <c r="CE38" t="s">
        <v>6336</v>
      </c>
      <c r="CF38" t="s">
        <v>11276</v>
      </c>
      <c r="CG38" t="s">
        <v>7963</v>
      </c>
      <c r="CH38" t="s">
        <v>6306</v>
      </c>
      <c r="CI38" t="s">
        <v>8618</v>
      </c>
      <c r="CJ38" t="s">
        <v>11131</v>
      </c>
      <c r="CK38" t="s">
        <v>9409</v>
      </c>
      <c r="CL38" t="s">
        <v>2712</v>
      </c>
      <c r="CM38" t="s">
        <v>11278</v>
      </c>
      <c r="CN38" t="s">
        <v>8670</v>
      </c>
      <c r="CO38" t="s">
        <v>8635</v>
      </c>
      <c r="CP38" t="s">
        <v>11221</v>
      </c>
      <c r="CQ38" t="s">
        <v>8659</v>
      </c>
      <c r="CR38" t="s">
        <v>8766</v>
      </c>
      <c r="CS38" t="s">
        <v>2334</v>
      </c>
      <c r="CT38" t="s">
        <v>5305</v>
      </c>
      <c r="CU38" t="s">
        <v>5432</v>
      </c>
      <c r="CV38" t="s">
        <v>3203</v>
      </c>
      <c r="CW38" t="s">
        <v>624</v>
      </c>
      <c r="CX38" t="s">
        <v>6157</v>
      </c>
      <c r="CY38" t="s">
        <v>6151</v>
      </c>
      <c r="CZ38" t="s">
        <v>4916</v>
      </c>
      <c r="DA38" t="s">
        <v>6258</v>
      </c>
      <c r="DB38" t="s">
        <v>5890</v>
      </c>
      <c r="DC38" t="s">
        <v>7960</v>
      </c>
      <c r="DD38" t="s">
        <v>11222</v>
      </c>
      <c r="DE38" t="s">
        <v>8201</v>
      </c>
      <c r="DF38" t="s">
        <v>7075</v>
      </c>
      <c r="DG38" t="s">
        <v>7034</v>
      </c>
      <c r="DH38" t="s">
        <v>2643</v>
      </c>
      <c r="DI38" t="s">
        <v>1719</v>
      </c>
      <c r="DJ38" t="s">
        <v>11302</v>
      </c>
      <c r="DK38" t="s">
        <v>2856</v>
      </c>
      <c r="DL38" t="s">
        <v>11316</v>
      </c>
      <c r="DM38" t="s">
        <v>8432</v>
      </c>
      <c r="DN38" t="s">
        <v>4565</v>
      </c>
      <c r="DO38" t="s">
        <v>4562</v>
      </c>
      <c r="DP38" t="s">
        <v>4709</v>
      </c>
      <c r="DQ38" t="s">
        <v>4721</v>
      </c>
      <c r="DR38" t="s">
        <v>11303</v>
      </c>
      <c r="DS38" t="s">
        <v>4789</v>
      </c>
      <c r="DT38" t="s">
        <v>11317</v>
      </c>
      <c r="DU38" t="s">
        <v>5687</v>
      </c>
      <c r="DV38" t="s">
        <v>11283</v>
      </c>
      <c r="DW38" t="s">
        <v>5648</v>
      </c>
      <c r="DX38" t="s">
        <v>11352</v>
      </c>
      <c r="DY38" t="s">
        <v>11270</v>
      </c>
      <c r="DZ38" t="s">
        <v>8112</v>
      </c>
      <c r="EA38" t="s">
        <v>6494</v>
      </c>
      <c r="EB38" t="s">
        <v>6491</v>
      </c>
      <c r="EC38" t="s">
        <v>5893</v>
      </c>
      <c r="ED38" t="s">
        <v>6468</v>
      </c>
      <c r="EE38" t="s">
        <v>6443</v>
      </c>
      <c r="EF38" t="s">
        <v>6437</v>
      </c>
      <c r="EG38" t="s">
        <v>6351</v>
      </c>
      <c r="EH38" t="s">
        <v>6401</v>
      </c>
      <c r="EI38" t="s">
        <v>11285</v>
      </c>
      <c r="EJ38" t="s">
        <v>3494</v>
      </c>
      <c r="EK38" t="s">
        <v>11331</v>
      </c>
      <c r="EL38" t="s">
        <v>3627</v>
      </c>
      <c r="EM38" t="s">
        <v>3281</v>
      </c>
      <c r="EN38" t="s">
        <v>3792</v>
      </c>
      <c r="EO38" t="s">
        <v>3798</v>
      </c>
      <c r="EP38" t="s">
        <v>3645</v>
      </c>
      <c r="EQ38" t="s">
        <v>6309</v>
      </c>
      <c r="ER38" t="s">
        <v>10303</v>
      </c>
      <c r="ES38" t="s">
        <v>11271</v>
      </c>
      <c r="ET38" t="s">
        <v>744</v>
      </c>
      <c r="EU38" t="s">
        <v>11306</v>
      </c>
      <c r="EV38" t="s">
        <v>7448</v>
      </c>
      <c r="EW38" t="s">
        <v>9050</v>
      </c>
      <c r="EX38" t="s">
        <v>11114</v>
      </c>
      <c r="EY38" t="s">
        <v>11332</v>
      </c>
      <c r="EZ38" t="s">
        <v>9173</v>
      </c>
      <c r="FA38" t="s">
        <v>11318</v>
      </c>
      <c r="FB38" t="s">
        <v>459</v>
      </c>
      <c r="FC38" t="s">
        <v>11307</v>
      </c>
      <c r="FD38" t="s">
        <v>8855</v>
      </c>
      <c r="FE38" t="s">
        <v>2241</v>
      </c>
      <c r="FF38" t="s">
        <v>6824</v>
      </c>
      <c r="FG38" t="s">
        <v>8552</v>
      </c>
      <c r="FH38" t="s">
        <v>4851</v>
      </c>
      <c r="FI38" t="s">
        <v>5908</v>
      </c>
      <c r="FJ38" t="s">
        <v>11287</v>
      </c>
      <c r="FK38" t="s">
        <v>3101</v>
      </c>
      <c r="FL38" t="s">
        <v>7748</v>
      </c>
      <c r="FM38" t="s">
        <v>7463</v>
      </c>
      <c r="FN38" t="s">
        <v>7700</v>
      </c>
      <c r="FO38" t="s">
        <v>7691</v>
      </c>
      <c r="FP38" t="s">
        <v>5486</v>
      </c>
      <c r="FQ38" t="s">
        <v>7654</v>
      </c>
      <c r="FR38" t="s">
        <v>1023</v>
      </c>
      <c r="FS38" t="s">
        <v>1656</v>
      </c>
      <c r="FT38" t="s">
        <v>7611</v>
      </c>
      <c r="FU38" t="s">
        <v>6737</v>
      </c>
      <c r="FV38" t="s">
        <v>2886</v>
      </c>
      <c r="FW38" t="s">
        <v>270</v>
      </c>
      <c r="FX38" t="s">
        <v>2229</v>
      </c>
      <c r="FY38" t="s">
        <v>7511</v>
      </c>
      <c r="FZ38" t="s">
        <v>2244</v>
      </c>
      <c r="GA38" t="s">
        <v>10204</v>
      </c>
      <c r="GB38" t="s">
        <v>11290</v>
      </c>
      <c r="GC38" t="s">
        <v>9764</v>
      </c>
      <c r="GD38" t="s">
        <v>8065</v>
      </c>
      <c r="GE38" t="s">
        <v>9811</v>
      </c>
      <c r="GF38" t="s">
        <v>11292</v>
      </c>
      <c r="GG38" t="s">
        <v>2637</v>
      </c>
      <c r="GH38" t="s">
        <v>1773</v>
      </c>
      <c r="GI38" t="s">
        <v>11138</v>
      </c>
      <c r="GJ38" t="s">
        <v>8160</v>
      </c>
      <c r="GK38" t="s">
        <v>8275</v>
      </c>
      <c r="GL38" t="s">
        <v>8272</v>
      </c>
      <c r="GM38" t="s">
        <v>10535</v>
      </c>
      <c r="GN38" t="s">
        <v>10023</v>
      </c>
      <c r="GO38" t="s">
        <v>11293</v>
      </c>
      <c r="GP38" t="s">
        <v>2436</v>
      </c>
      <c r="GQ38" t="s">
        <v>4919</v>
      </c>
      <c r="GR38" t="s">
        <v>11334</v>
      </c>
      <c r="GS38" t="s">
        <v>11312</v>
      </c>
      <c r="GT38" t="s">
        <v>10294</v>
      </c>
      <c r="GU38" t="s">
        <v>11167</v>
      </c>
      <c r="GV38" t="s">
        <v>2619</v>
      </c>
      <c r="GW38" t="s">
        <v>1947</v>
      </c>
      <c r="GX38" t="s">
        <v>2478</v>
      </c>
      <c r="GY38" t="s">
        <v>8023</v>
      </c>
      <c r="GZ38" t="s">
        <v>1332</v>
      </c>
    </row>
    <row r="39" spans="1:208" x14ac:dyDescent="0.35">
      <c r="A39" s="2" t="s">
        <v>11359</v>
      </c>
      <c r="B39" t="s">
        <v>8041</v>
      </c>
      <c r="C39" t="s">
        <v>192</v>
      </c>
      <c r="D39" t="s">
        <v>10734</v>
      </c>
      <c r="E39" t="s">
        <v>120</v>
      </c>
      <c r="F39" t="s">
        <v>4082</v>
      </c>
      <c r="G39" t="s">
        <v>4355</v>
      </c>
      <c r="H39" t="s">
        <v>4373</v>
      </c>
      <c r="I39" t="s">
        <v>4394</v>
      </c>
      <c r="J39" t="s">
        <v>6890</v>
      </c>
      <c r="K39" t="s">
        <v>8518</v>
      </c>
      <c r="L39" t="s">
        <v>9982</v>
      </c>
      <c r="M39" t="s">
        <v>8597</v>
      </c>
      <c r="N39" t="s">
        <v>10590</v>
      </c>
      <c r="O39" t="s">
        <v>6941</v>
      </c>
      <c r="P39" t="s">
        <v>8379</v>
      </c>
      <c r="Q39" t="s">
        <v>10354</v>
      </c>
      <c r="R39" t="s">
        <v>7909</v>
      </c>
      <c r="S39" t="s">
        <v>6273</v>
      </c>
      <c r="T39" t="s">
        <v>7016</v>
      </c>
      <c r="U39" t="s">
        <v>7237</v>
      </c>
      <c r="V39" t="s">
        <v>1866</v>
      </c>
      <c r="W39" t="s">
        <v>3939</v>
      </c>
      <c r="X39" t="s">
        <v>4550</v>
      </c>
      <c r="Y39" t="s">
        <v>606</v>
      </c>
      <c r="Z39" t="s">
        <v>4647</v>
      </c>
      <c r="AA39" t="s">
        <v>1239</v>
      </c>
      <c r="AB39" t="s">
        <v>11360</v>
      </c>
      <c r="AC39" t="s">
        <v>5758</v>
      </c>
      <c r="AD39" t="s">
        <v>5950</v>
      </c>
      <c r="AE39" t="s">
        <v>7927</v>
      </c>
      <c r="AF39" t="s">
        <v>2736</v>
      </c>
      <c r="AG39" t="s">
        <v>6565</v>
      </c>
      <c r="AH39" t="s">
        <v>6600</v>
      </c>
      <c r="AI39" t="s">
        <v>2763</v>
      </c>
      <c r="AJ39" t="s">
        <v>10424</v>
      </c>
      <c r="AK39" t="s">
        <v>6974</v>
      </c>
      <c r="AL39" t="s">
        <v>2787</v>
      </c>
      <c r="AM39" t="s">
        <v>1143</v>
      </c>
      <c r="AN39" t="s">
        <v>9159</v>
      </c>
      <c r="AO39" t="s">
        <v>9432</v>
      </c>
      <c r="AP39" t="s">
        <v>9193</v>
      </c>
      <c r="AQ39" t="s">
        <v>8504</v>
      </c>
      <c r="AR39" t="s">
        <v>8949</v>
      </c>
      <c r="AS39" t="s">
        <v>2640</v>
      </c>
      <c r="AT39" t="s">
        <v>7639</v>
      </c>
      <c r="AU39" t="s">
        <v>1665</v>
      </c>
      <c r="AV39" t="s">
        <v>10442</v>
      </c>
      <c r="AW39" t="s">
        <v>7945</v>
      </c>
      <c r="AX39" t="s">
        <v>10360</v>
      </c>
      <c r="AY39" t="s">
        <v>4869</v>
      </c>
      <c r="AZ39" t="s">
        <v>1464</v>
      </c>
      <c r="BA39" t="s">
        <v>10393</v>
      </c>
      <c r="BB39" t="s">
        <v>3524</v>
      </c>
      <c r="BC39" t="s">
        <v>9896</v>
      </c>
      <c r="BD39" t="s">
        <v>9309</v>
      </c>
      <c r="BE39" t="s">
        <v>5113</v>
      </c>
      <c r="BF39" t="s">
        <v>11216</v>
      </c>
      <c r="BG39" t="s">
        <v>4008</v>
      </c>
      <c r="BH39" t="s">
        <v>4017</v>
      </c>
      <c r="BI39" t="s">
        <v>3113</v>
      </c>
      <c r="BJ39" t="s">
        <v>3503</v>
      </c>
      <c r="BK39" t="s">
        <v>4367</v>
      </c>
      <c r="BL39" t="s">
        <v>4385</v>
      </c>
      <c r="BM39" t="s">
        <v>2119</v>
      </c>
      <c r="BN39" t="s">
        <v>2203</v>
      </c>
      <c r="BO39" t="s">
        <v>420</v>
      </c>
      <c r="BP39" t="s">
        <v>4958</v>
      </c>
      <c r="BQ39" t="s">
        <v>2832</v>
      </c>
      <c r="BR39" t="s">
        <v>489</v>
      </c>
      <c r="BS39" t="s">
        <v>8693</v>
      </c>
      <c r="BT39" t="s">
        <v>8659</v>
      </c>
      <c r="BU39" t="s">
        <v>8121</v>
      </c>
      <c r="BV39" t="s">
        <v>8370</v>
      </c>
      <c r="BW39" t="s">
        <v>8405</v>
      </c>
      <c r="BX39" t="s">
        <v>5260</v>
      </c>
      <c r="BY39" t="s">
        <v>11257</v>
      </c>
      <c r="BZ39" t="s">
        <v>3018</v>
      </c>
      <c r="CA39" t="s">
        <v>11109</v>
      </c>
      <c r="CB39" t="s">
        <v>11361</v>
      </c>
      <c r="CC39" t="s">
        <v>7040</v>
      </c>
      <c r="CD39" t="s">
        <v>7240</v>
      </c>
      <c r="CE39" t="s">
        <v>8385</v>
      </c>
      <c r="CF39" t="s">
        <v>4682</v>
      </c>
      <c r="CG39" t="s">
        <v>4697</v>
      </c>
      <c r="CH39" t="s">
        <v>4721</v>
      </c>
      <c r="CI39" t="s">
        <v>4821</v>
      </c>
      <c r="CJ39" t="s">
        <v>11317</v>
      </c>
      <c r="CK39" t="s">
        <v>5707</v>
      </c>
      <c r="CL39" t="s">
        <v>5690</v>
      </c>
      <c r="CM39" t="s">
        <v>5188</v>
      </c>
      <c r="CN39" t="s">
        <v>6401</v>
      </c>
      <c r="CO39" t="s">
        <v>1785</v>
      </c>
      <c r="CP39" t="s">
        <v>3494</v>
      </c>
      <c r="CQ39" t="s">
        <v>6648</v>
      </c>
      <c r="CR39" t="s">
        <v>3755</v>
      </c>
      <c r="CS39" t="s">
        <v>3465</v>
      </c>
      <c r="CT39" t="s">
        <v>1014</v>
      </c>
      <c r="CU39" t="s">
        <v>8609</v>
      </c>
      <c r="CV39" t="s">
        <v>9559</v>
      </c>
      <c r="CW39" t="s">
        <v>11362</v>
      </c>
      <c r="CX39" t="s">
        <v>4848</v>
      </c>
      <c r="CY39" t="s">
        <v>10478</v>
      </c>
      <c r="CZ39" t="s">
        <v>11114</v>
      </c>
      <c r="DA39" t="s">
        <v>9058</v>
      </c>
      <c r="DB39" t="s">
        <v>1428</v>
      </c>
      <c r="DC39" t="s">
        <v>5905</v>
      </c>
      <c r="DD39" t="s">
        <v>8552</v>
      </c>
      <c r="DE39" t="s">
        <v>6857</v>
      </c>
      <c r="DF39" t="s">
        <v>10262</v>
      </c>
      <c r="DG39" t="s">
        <v>6899</v>
      </c>
      <c r="DH39" t="s">
        <v>4423</v>
      </c>
      <c r="DI39" t="s">
        <v>10235</v>
      </c>
      <c r="DJ39" t="s">
        <v>9784</v>
      </c>
      <c r="DK39" t="s">
        <v>8163</v>
      </c>
      <c r="DL39" t="s">
        <v>8275</v>
      </c>
      <c r="DM39" t="s">
        <v>2436</v>
      </c>
      <c r="DN39" t="s">
        <v>4919</v>
      </c>
      <c r="DO39" t="s">
        <v>10032</v>
      </c>
      <c r="DP39" t="s">
        <v>10481</v>
      </c>
      <c r="DQ39" t="s">
        <v>1833</v>
      </c>
      <c r="DR39" t="s">
        <v>9358</v>
      </c>
    </row>
    <row r="40" spans="1:208" x14ac:dyDescent="0.35">
      <c r="A40" s="2" t="s">
        <v>11363</v>
      </c>
      <c r="B40" t="s">
        <v>4193</v>
      </c>
      <c r="C40" t="s">
        <v>3447</v>
      </c>
      <c r="D40" t="s">
        <v>7984</v>
      </c>
      <c r="E40" t="s">
        <v>2080</v>
      </c>
      <c r="F40" t="s">
        <v>2077</v>
      </c>
      <c r="G40" t="s">
        <v>9533</v>
      </c>
      <c r="H40" t="s">
        <v>10026</v>
      </c>
      <c r="I40" t="s">
        <v>1188</v>
      </c>
      <c r="J40" t="s">
        <v>9370</v>
      </c>
      <c r="K40" t="s">
        <v>8987</v>
      </c>
      <c r="L40" t="s">
        <v>2460</v>
      </c>
      <c r="M40" t="s">
        <v>10529</v>
      </c>
      <c r="N40" t="s">
        <v>1368</v>
      </c>
      <c r="O40" t="s">
        <v>2607</v>
      </c>
      <c r="P40" t="s">
        <v>5326</v>
      </c>
      <c r="Q40" t="s">
        <v>3006</v>
      </c>
      <c r="R40" t="s">
        <v>1803</v>
      </c>
      <c r="S40" t="s">
        <v>7909</v>
      </c>
      <c r="T40" t="s">
        <v>11040</v>
      </c>
      <c r="U40" t="s">
        <v>2331</v>
      </c>
      <c r="V40" t="s">
        <v>7275</v>
      </c>
      <c r="W40" t="s">
        <v>5086</v>
      </c>
      <c r="X40" t="s">
        <v>114</v>
      </c>
      <c r="Y40" t="s">
        <v>4536</v>
      </c>
      <c r="Z40" t="s">
        <v>4691</v>
      </c>
      <c r="AA40" t="s">
        <v>4700</v>
      </c>
      <c r="AB40" t="s">
        <v>4547</v>
      </c>
      <c r="AC40" t="s">
        <v>969</v>
      </c>
      <c r="AD40" t="s">
        <v>5811</v>
      </c>
      <c r="AE40" t="s">
        <v>5852</v>
      </c>
      <c r="AF40" t="s">
        <v>2805</v>
      </c>
      <c r="AG40" t="s">
        <v>6597</v>
      </c>
      <c r="AH40" t="s">
        <v>111</v>
      </c>
      <c r="AI40" t="s">
        <v>3557</v>
      </c>
      <c r="AJ40" t="s">
        <v>3728</v>
      </c>
      <c r="AK40" t="s">
        <v>3701</v>
      </c>
      <c r="AL40" t="s">
        <v>108</v>
      </c>
      <c r="AM40" t="s">
        <v>2559</v>
      </c>
      <c r="AN40" t="s">
        <v>9610</v>
      </c>
      <c r="AO40" t="s">
        <v>3978</v>
      </c>
      <c r="AP40" t="s">
        <v>2646</v>
      </c>
      <c r="AQ40" t="s">
        <v>4444</v>
      </c>
      <c r="AR40" t="s">
        <v>3482</v>
      </c>
      <c r="AS40" t="s">
        <v>7861</v>
      </c>
      <c r="AT40" t="s">
        <v>8310</v>
      </c>
      <c r="AU40" t="s">
        <v>11041</v>
      </c>
      <c r="AV40" t="s">
        <v>7493</v>
      </c>
      <c r="AW40" t="s">
        <v>6914</v>
      </c>
      <c r="AX40" t="s">
        <v>939</v>
      </c>
      <c r="AY40" t="s">
        <v>8192</v>
      </c>
      <c r="AZ40" t="s">
        <v>6034</v>
      </c>
      <c r="BA40" t="s">
        <v>9465</v>
      </c>
      <c r="BB40" t="s">
        <v>6330</v>
      </c>
      <c r="BC40" t="s">
        <v>10186</v>
      </c>
      <c r="BD40" t="s">
        <v>11045</v>
      </c>
      <c r="BE40" t="s">
        <v>3432</v>
      </c>
      <c r="BF40" t="s">
        <v>3999</v>
      </c>
      <c r="BG40" t="s">
        <v>4002</v>
      </c>
      <c r="BH40" t="s">
        <v>4223</v>
      </c>
      <c r="BI40" t="s">
        <v>4105</v>
      </c>
      <c r="BJ40" t="s">
        <v>11050</v>
      </c>
      <c r="BK40" t="s">
        <v>10490</v>
      </c>
      <c r="BL40" t="s">
        <v>1572</v>
      </c>
      <c r="BM40" t="s">
        <v>8574</v>
      </c>
      <c r="BN40" t="s">
        <v>8667</v>
      </c>
      <c r="BO40" t="s">
        <v>8792</v>
      </c>
      <c r="BP40" t="s">
        <v>6151</v>
      </c>
      <c r="BQ40" t="s">
        <v>11057</v>
      </c>
      <c r="BR40" t="s">
        <v>396</v>
      </c>
      <c r="BS40" t="s">
        <v>6692</v>
      </c>
      <c r="BT40" t="s">
        <v>4504</v>
      </c>
      <c r="BU40" t="s">
        <v>4818</v>
      </c>
      <c r="BV40" t="s">
        <v>11059</v>
      </c>
      <c r="BW40" t="s">
        <v>5767</v>
      </c>
      <c r="BX40" t="s">
        <v>3494</v>
      </c>
      <c r="BY40" t="s">
        <v>11064</v>
      </c>
      <c r="BZ40" t="s">
        <v>3400</v>
      </c>
      <c r="CA40" t="s">
        <v>3833</v>
      </c>
      <c r="CB40" t="s">
        <v>1737</v>
      </c>
      <c r="CC40" t="s">
        <v>1491</v>
      </c>
      <c r="CD40" t="s">
        <v>11073</v>
      </c>
      <c r="CE40" t="s">
        <v>8335</v>
      </c>
      <c r="CF40" t="s">
        <v>8896</v>
      </c>
      <c r="CG40" t="s">
        <v>11077</v>
      </c>
      <c r="CH40" t="s">
        <v>1449</v>
      </c>
      <c r="CI40" t="s">
        <v>1101</v>
      </c>
      <c r="CJ40" t="s">
        <v>11082</v>
      </c>
      <c r="CK40" t="s">
        <v>3275</v>
      </c>
    </row>
    <row r="41" spans="1:208" x14ac:dyDescent="0.35">
      <c r="A41" s="2" t="s">
        <v>11364</v>
      </c>
      <c r="B41" t="s">
        <v>2550</v>
      </c>
      <c r="C41" t="s">
        <v>2349</v>
      </c>
      <c r="D41" t="s">
        <v>10734</v>
      </c>
      <c r="E41" t="s">
        <v>2122</v>
      </c>
      <c r="F41" t="s">
        <v>2053</v>
      </c>
      <c r="G41" t="s">
        <v>2200</v>
      </c>
      <c r="H41" t="s">
        <v>2211</v>
      </c>
      <c r="I41" t="s">
        <v>5541</v>
      </c>
      <c r="J41" t="s">
        <v>10323</v>
      </c>
      <c r="K41" t="s">
        <v>2217</v>
      </c>
      <c r="L41" t="s">
        <v>5036</v>
      </c>
      <c r="M41" t="s">
        <v>327</v>
      </c>
      <c r="N41" t="s">
        <v>9020</v>
      </c>
      <c r="O41" t="s">
        <v>3403</v>
      </c>
      <c r="P41" t="s">
        <v>5284</v>
      </c>
      <c r="Q41" t="s">
        <v>5332</v>
      </c>
      <c r="R41" t="s">
        <v>5389</v>
      </c>
      <c r="S41" t="s">
        <v>5429</v>
      </c>
      <c r="T41" t="s">
        <v>255</v>
      </c>
      <c r="U41" t="s">
        <v>186</v>
      </c>
      <c r="V41" t="s">
        <v>2012</v>
      </c>
      <c r="W41" t="s">
        <v>8068</v>
      </c>
      <c r="X41" t="s">
        <v>1710</v>
      </c>
      <c r="Y41" t="s">
        <v>7037</v>
      </c>
      <c r="Z41" t="s">
        <v>7022</v>
      </c>
      <c r="AA41" t="s">
        <v>7313</v>
      </c>
      <c r="AB41" t="s">
        <v>4635</v>
      </c>
      <c r="AC41" t="s">
        <v>4650</v>
      </c>
      <c r="AD41" t="s">
        <v>384</v>
      </c>
      <c r="AE41" t="s">
        <v>6463</v>
      </c>
      <c r="AF41" t="s">
        <v>3233</v>
      </c>
      <c r="AG41" t="s">
        <v>3752</v>
      </c>
      <c r="AH41" t="s">
        <v>2271</v>
      </c>
      <c r="AI41" t="s">
        <v>9570</v>
      </c>
      <c r="AJ41" t="s">
        <v>756</v>
      </c>
      <c r="AK41" t="s">
        <v>9170</v>
      </c>
      <c r="AL41" t="s">
        <v>3412</v>
      </c>
      <c r="AM41" t="s">
        <v>2934</v>
      </c>
      <c r="AN41" t="s">
        <v>1938</v>
      </c>
      <c r="AO41" t="s">
        <v>7469</v>
      </c>
      <c r="AP41" t="s">
        <v>7727</v>
      </c>
      <c r="AQ41" t="s">
        <v>3485</v>
      </c>
      <c r="AR41" t="s">
        <v>7645</v>
      </c>
      <c r="AS41" t="s">
        <v>7499</v>
      </c>
      <c r="AT41" t="s">
        <v>10653</v>
      </c>
      <c r="AU41" t="s">
        <v>9651</v>
      </c>
      <c r="AV41" t="s">
        <v>540</v>
      </c>
      <c r="AW41" t="s">
        <v>10620</v>
      </c>
      <c r="AX41" t="s">
        <v>10110</v>
      </c>
      <c r="AY41" t="s">
        <v>4934</v>
      </c>
      <c r="AZ41" t="s">
        <v>10614</v>
      </c>
      <c r="BA41" t="s">
        <v>1374</v>
      </c>
      <c r="BB41" t="s">
        <v>1932</v>
      </c>
      <c r="BC41" t="s">
        <v>11090</v>
      </c>
      <c r="BD41" t="s">
        <v>3364</v>
      </c>
      <c r="BE41" t="s">
        <v>4364</v>
      </c>
      <c r="BF41" t="s">
        <v>1206</v>
      </c>
      <c r="BG41" t="s">
        <v>378</v>
      </c>
      <c r="BH41" t="s">
        <v>6306</v>
      </c>
      <c r="BI41" t="s">
        <v>8426</v>
      </c>
      <c r="BJ41" t="s">
        <v>9017</v>
      </c>
      <c r="BK41" t="s">
        <v>8405</v>
      </c>
      <c r="BL41" t="s">
        <v>3488</v>
      </c>
      <c r="BM41" t="s">
        <v>7001</v>
      </c>
      <c r="BN41" t="s">
        <v>2859</v>
      </c>
      <c r="BO41" t="s">
        <v>4976</v>
      </c>
      <c r="BP41" t="s">
        <v>8201</v>
      </c>
      <c r="BQ41" t="s">
        <v>3331</v>
      </c>
      <c r="BR41" t="s">
        <v>6704</v>
      </c>
      <c r="BS41" t="s">
        <v>7334</v>
      </c>
      <c r="BT41" t="s">
        <v>11091</v>
      </c>
      <c r="BU41" t="s">
        <v>6339</v>
      </c>
      <c r="BV41" t="s">
        <v>4662</v>
      </c>
      <c r="BW41" t="s">
        <v>4667</v>
      </c>
      <c r="BX41" t="s">
        <v>5743</v>
      </c>
      <c r="BY41" t="s">
        <v>6468</v>
      </c>
      <c r="BZ41" t="s">
        <v>6428</v>
      </c>
      <c r="CA41" t="s">
        <v>1536</v>
      </c>
      <c r="CB41" t="s">
        <v>657</v>
      </c>
      <c r="CC41" t="s">
        <v>11297</v>
      </c>
      <c r="CD41" t="s">
        <v>6348</v>
      </c>
      <c r="CE41" t="s">
        <v>6592</v>
      </c>
      <c r="CF41" t="s">
        <v>11112</v>
      </c>
      <c r="CG41" t="s">
        <v>11365</v>
      </c>
      <c r="CH41" t="s">
        <v>3669</v>
      </c>
      <c r="CI41" t="s">
        <v>3027</v>
      </c>
      <c r="CJ41" t="s">
        <v>8127</v>
      </c>
      <c r="CK41" t="s">
        <v>9619</v>
      </c>
      <c r="CL41" t="s">
        <v>11366</v>
      </c>
      <c r="CM41" t="s">
        <v>3551</v>
      </c>
      <c r="CN41" t="s">
        <v>438</v>
      </c>
      <c r="CO41" t="s">
        <v>2502</v>
      </c>
      <c r="CP41" t="s">
        <v>8876</v>
      </c>
      <c r="CQ41" t="s">
        <v>8142</v>
      </c>
      <c r="CR41" t="s">
        <v>5027</v>
      </c>
      <c r="CS41" t="s">
        <v>3269</v>
      </c>
      <c r="CT41" t="s">
        <v>4857</v>
      </c>
      <c r="CU41" t="s">
        <v>5983</v>
      </c>
      <c r="CV41" t="s">
        <v>6734</v>
      </c>
      <c r="CW41" t="s">
        <v>7540</v>
      </c>
      <c r="CX41" t="s">
        <v>4955</v>
      </c>
      <c r="CY41" t="s">
        <v>11122</v>
      </c>
      <c r="CZ41" t="s">
        <v>10262</v>
      </c>
      <c r="DA41" t="s">
        <v>7511</v>
      </c>
      <c r="DB41" t="s">
        <v>9726</v>
      </c>
      <c r="DC41" t="s">
        <v>10139</v>
      </c>
      <c r="DD41" t="s">
        <v>8198</v>
      </c>
      <c r="DE41" t="s">
        <v>9755</v>
      </c>
      <c r="DF41" t="s">
        <v>10086</v>
      </c>
      <c r="DG41" t="s">
        <v>9848</v>
      </c>
      <c r="DH41" t="s">
        <v>2922</v>
      </c>
      <c r="DI41" t="s">
        <v>11084</v>
      </c>
      <c r="DJ41" t="s">
        <v>11367</v>
      </c>
      <c r="DK41" t="s">
        <v>10241</v>
      </c>
      <c r="DL41" t="s">
        <v>2619</v>
      </c>
      <c r="DM41" t="s">
        <v>9196</v>
      </c>
    </row>
    <row r="42" spans="1:208" x14ac:dyDescent="0.35">
      <c r="A42" s="2" t="s">
        <v>11368</v>
      </c>
      <c r="B42" t="s">
        <v>8017</v>
      </c>
      <c r="C42" t="s">
        <v>4190</v>
      </c>
      <c r="D42" t="s">
        <v>120</v>
      </c>
      <c r="E42" t="s">
        <v>4320</v>
      </c>
      <c r="F42" t="s">
        <v>3045</v>
      </c>
      <c r="G42" t="s">
        <v>11369</v>
      </c>
      <c r="H42" t="s">
        <v>4394</v>
      </c>
      <c r="I42" t="s">
        <v>903</v>
      </c>
      <c r="J42" t="s">
        <v>9508</v>
      </c>
      <c r="K42" t="s">
        <v>8999</v>
      </c>
      <c r="L42" t="s">
        <v>9267</v>
      </c>
      <c r="M42" t="s">
        <v>8038</v>
      </c>
      <c r="N42" t="s">
        <v>5272</v>
      </c>
      <c r="O42" t="s">
        <v>5317</v>
      </c>
      <c r="P42" t="s">
        <v>5389</v>
      </c>
      <c r="Q42" t="s">
        <v>5429</v>
      </c>
      <c r="R42" t="s">
        <v>1104</v>
      </c>
      <c r="S42" t="s">
        <v>573</v>
      </c>
      <c r="T42" t="s">
        <v>7147</v>
      </c>
      <c r="U42" t="s">
        <v>8008</v>
      </c>
      <c r="V42" t="s">
        <v>8115</v>
      </c>
      <c r="W42" t="s">
        <v>1866</v>
      </c>
      <c r="X42" t="s">
        <v>5185</v>
      </c>
      <c r="Y42" t="s">
        <v>7434</v>
      </c>
      <c r="Z42" t="s">
        <v>735</v>
      </c>
      <c r="AA42" t="s">
        <v>6585</v>
      </c>
      <c r="AB42" t="s">
        <v>2448</v>
      </c>
      <c r="AC42" t="s">
        <v>2868</v>
      </c>
      <c r="AD42" t="s">
        <v>10192</v>
      </c>
      <c r="AE42" t="s">
        <v>9202</v>
      </c>
      <c r="AF42" t="s">
        <v>9066</v>
      </c>
      <c r="AG42" t="s">
        <v>9432</v>
      </c>
      <c r="AH42" t="s">
        <v>2313</v>
      </c>
      <c r="AI42" t="s">
        <v>8183</v>
      </c>
      <c r="AJ42" t="s">
        <v>1986</v>
      </c>
      <c r="AK42" t="s">
        <v>3412</v>
      </c>
      <c r="AL42" t="s">
        <v>7727</v>
      </c>
      <c r="AM42" t="s">
        <v>7499</v>
      </c>
      <c r="AN42" t="s">
        <v>11043</v>
      </c>
      <c r="AO42" t="s">
        <v>10836</v>
      </c>
      <c r="AP42" t="s">
        <v>7945</v>
      </c>
      <c r="AQ42" t="s">
        <v>432</v>
      </c>
      <c r="AR42" t="s">
        <v>10763</v>
      </c>
      <c r="AS42" t="s">
        <v>9867</v>
      </c>
      <c r="AT42" t="s">
        <v>9879</v>
      </c>
      <c r="AU42" t="s">
        <v>4934</v>
      </c>
      <c r="AV42" t="s">
        <v>25</v>
      </c>
      <c r="AW42" t="s">
        <v>11044</v>
      </c>
      <c r="AX42" t="s">
        <v>11370</v>
      </c>
      <c r="AY42" t="s">
        <v>2346</v>
      </c>
      <c r="AZ42" t="s">
        <v>1479</v>
      </c>
      <c r="BA42" t="s">
        <v>4240</v>
      </c>
      <c r="BB42" t="s">
        <v>4272</v>
      </c>
      <c r="BC42" t="s">
        <v>2964</v>
      </c>
      <c r="BD42" t="s">
        <v>1482</v>
      </c>
      <c r="BE42" t="s">
        <v>9474</v>
      </c>
      <c r="BF42" t="s">
        <v>9516</v>
      </c>
      <c r="BG42" t="s">
        <v>10421</v>
      </c>
      <c r="BH42" t="s">
        <v>417</v>
      </c>
      <c r="BI42" t="s">
        <v>10014</v>
      </c>
      <c r="BJ42" t="s">
        <v>1362</v>
      </c>
      <c r="BK42" t="s">
        <v>6306</v>
      </c>
      <c r="BL42" t="s">
        <v>6043</v>
      </c>
      <c r="BM42" t="s">
        <v>4991</v>
      </c>
      <c r="BN42" t="s">
        <v>8536</v>
      </c>
      <c r="BO42" t="s">
        <v>8544</v>
      </c>
      <c r="BP42" t="s">
        <v>1845</v>
      </c>
      <c r="BQ42" t="s">
        <v>9376</v>
      </c>
      <c r="BR42" t="s">
        <v>8632</v>
      </c>
      <c r="BS42" t="s">
        <v>8391</v>
      </c>
      <c r="BT42" t="s">
        <v>1923</v>
      </c>
      <c r="BU42" t="s">
        <v>3003</v>
      </c>
      <c r="BV42" t="s">
        <v>6196</v>
      </c>
      <c r="BW42" t="s">
        <v>1989</v>
      </c>
      <c r="BX42" t="s">
        <v>2859</v>
      </c>
      <c r="BY42" t="s">
        <v>7040</v>
      </c>
      <c r="BZ42" t="s">
        <v>3331</v>
      </c>
      <c r="CA42" t="s">
        <v>7254</v>
      </c>
      <c r="CB42" t="s">
        <v>6809</v>
      </c>
      <c r="CC42" t="s">
        <v>7310</v>
      </c>
      <c r="CD42" t="s">
        <v>7370</v>
      </c>
      <c r="CE42" t="s">
        <v>7987</v>
      </c>
      <c r="CF42" t="s">
        <v>11371</v>
      </c>
      <c r="CG42" t="s">
        <v>3313</v>
      </c>
      <c r="CH42" t="s">
        <v>7999</v>
      </c>
      <c r="CI42" t="s">
        <v>5663</v>
      </c>
      <c r="CJ42" t="s">
        <v>1536</v>
      </c>
      <c r="CK42" t="s">
        <v>2871</v>
      </c>
      <c r="CL42" t="s">
        <v>11372</v>
      </c>
      <c r="CM42" t="s">
        <v>1617</v>
      </c>
      <c r="CN42" t="s">
        <v>3239</v>
      </c>
      <c r="CO42" t="s">
        <v>3755</v>
      </c>
      <c r="CP42" t="s">
        <v>3574</v>
      </c>
      <c r="CQ42" t="s">
        <v>3723</v>
      </c>
      <c r="CR42" t="s">
        <v>2376</v>
      </c>
      <c r="CS42" t="s">
        <v>8609</v>
      </c>
      <c r="CT42" t="s">
        <v>11365</v>
      </c>
      <c r="CU42" t="s">
        <v>3681</v>
      </c>
      <c r="CV42" t="s">
        <v>3660</v>
      </c>
      <c r="CW42" t="s">
        <v>1251</v>
      </c>
      <c r="CX42" t="s">
        <v>10083</v>
      </c>
      <c r="CY42" t="s">
        <v>10357</v>
      </c>
      <c r="CZ42" t="s">
        <v>9208</v>
      </c>
      <c r="DA42" t="s">
        <v>9278</v>
      </c>
      <c r="DB42" t="s">
        <v>7966</v>
      </c>
      <c r="DC42" t="s">
        <v>7903</v>
      </c>
      <c r="DD42" t="s">
        <v>8501</v>
      </c>
      <c r="DE42" t="s">
        <v>5095</v>
      </c>
      <c r="DF42" t="s">
        <v>8867</v>
      </c>
      <c r="DG42" t="s">
        <v>8468</v>
      </c>
      <c r="DH42" t="s">
        <v>8474</v>
      </c>
      <c r="DI42" t="s">
        <v>8139</v>
      </c>
      <c r="DJ42" t="s">
        <v>6821</v>
      </c>
      <c r="DK42" t="s">
        <v>7475</v>
      </c>
      <c r="DL42" t="s">
        <v>7657</v>
      </c>
      <c r="DM42" t="s">
        <v>11373</v>
      </c>
      <c r="DN42" t="s">
        <v>7599</v>
      </c>
      <c r="DO42" t="s">
        <v>6063</v>
      </c>
      <c r="DP42" t="s">
        <v>1521</v>
      </c>
      <c r="DQ42" t="s">
        <v>11122</v>
      </c>
      <c r="DR42" t="s">
        <v>6899</v>
      </c>
      <c r="DS42" t="s">
        <v>9793</v>
      </c>
      <c r="DT42" t="s">
        <v>9902</v>
      </c>
      <c r="DU42" t="s">
        <v>10017</v>
      </c>
      <c r="DV42" t="s">
        <v>10760</v>
      </c>
      <c r="DW42" t="s">
        <v>11374</v>
      </c>
      <c r="DX42" t="s">
        <v>1512</v>
      </c>
    </row>
    <row r="43" spans="1:208" x14ac:dyDescent="0.35">
      <c r="A43" s="2" t="s">
        <v>11375</v>
      </c>
      <c r="B43" t="s">
        <v>2790</v>
      </c>
      <c r="C43" t="s">
        <v>2547</v>
      </c>
      <c r="D43" t="s">
        <v>5155</v>
      </c>
      <c r="E43" t="s">
        <v>522</v>
      </c>
      <c r="F43" t="s">
        <v>3107</v>
      </c>
      <c r="G43" t="s">
        <v>2200</v>
      </c>
      <c r="H43" t="s">
        <v>762</v>
      </c>
      <c r="I43" t="s">
        <v>5036</v>
      </c>
      <c r="J43" t="s">
        <v>1863</v>
      </c>
      <c r="K43" t="s">
        <v>8329</v>
      </c>
      <c r="L43" t="s">
        <v>2850</v>
      </c>
      <c r="M43" t="s">
        <v>1914</v>
      </c>
      <c r="N43" t="s">
        <v>6938</v>
      </c>
      <c r="O43" t="s">
        <v>3403</v>
      </c>
      <c r="P43" t="s">
        <v>8038</v>
      </c>
      <c r="Q43" t="s">
        <v>471</v>
      </c>
      <c r="R43" t="s">
        <v>8763</v>
      </c>
      <c r="S43" t="s">
        <v>1836</v>
      </c>
      <c r="T43" t="s">
        <v>2814</v>
      </c>
      <c r="U43" t="s">
        <v>255</v>
      </c>
      <c r="V43" t="s">
        <v>2012</v>
      </c>
      <c r="W43" t="s">
        <v>2107</v>
      </c>
      <c r="X43" t="s">
        <v>2919</v>
      </c>
      <c r="Y43" t="s">
        <v>3382</v>
      </c>
      <c r="Z43" t="s">
        <v>1026</v>
      </c>
      <c r="AA43" t="s">
        <v>805</v>
      </c>
      <c r="AB43" t="s">
        <v>2877</v>
      </c>
      <c r="AC43" t="s">
        <v>853</v>
      </c>
      <c r="AD43" t="s">
        <v>4641</v>
      </c>
      <c r="AE43" t="s">
        <v>5660</v>
      </c>
      <c r="AF43" t="s">
        <v>735</v>
      </c>
      <c r="AG43" t="s">
        <v>2259</v>
      </c>
      <c r="AH43" t="s">
        <v>1137</v>
      </c>
      <c r="AI43" t="s">
        <v>4973</v>
      </c>
      <c r="AJ43" t="s">
        <v>2634</v>
      </c>
      <c r="AK43" t="s">
        <v>2853</v>
      </c>
      <c r="AL43" t="s">
        <v>765</v>
      </c>
      <c r="AM43" t="s">
        <v>5003</v>
      </c>
      <c r="AN43" t="s">
        <v>11376</v>
      </c>
      <c r="AO43" t="s">
        <v>3975</v>
      </c>
      <c r="AP43" t="s">
        <v>3485</v>
      </c>
      <c r="AQ43" t="s">
        <v>7631</v>
      </c>
      <c r="AR43" t="s">
        <v>9654</v>
      </c>
      <c r="AS43" t="s">
        <v>2613</v>
      </c>
      <c r="AT43" t="s">
        <v>10635</v>
      </c>
      <c r="AU43" t="s">
        <v>2466</v>
      </c>
      <c r="AV43" t="s">
        <v>1629</v>
      </c>
      <c r="AW43" t="s">
        <v>4420</v>
      </c>
      <c r="AX43" t="s">
        <v>4314</v>
      </c>
      <c r="AY43" t="s">
        <v>366</v>
      </c>
      <c r="AZ43" t="s">
        <v>4385</v>
      </c>
      <c r="BA43" t="s">
        <v>10363</v>
      </c>
      <c r="BB43" t="s">
        <v>945</v>
      </c>
      <c r="BC43" t="s">
        <v>1161</v>
      </c>
      <c r="BD43" t="s">
        <v>8426</v>
      </c>
      <c r="BE43" t="s">
        <v>1209</v>
      </c>
      <c r="BF43" t="s">
        <v>8976</v>
      </c>
      <c r="BG43" t="s">
        <v>6881</v>
      </c>
      <c r="BH43" t="s">
        <v>9994</v>
      </c>
      <c r="BI43" t="s">
        <v>11134</v>
      </c>
      <c r="BJ43" t="s">
        <v>3012</v>
      </c>
      <c r="BK43" t="s">
        <v>6122</v>
      </c>
      <c r="BL43" t="s">
        <v>4976</v>
      </c>
      <c r="BM43" t="s">
        <v>7370</v>
      </c>
      <c r="BN43" t="s">
        <v>900</v>
      </c>
      <c r="BO43" t="s">
        <v>7422</v>
      </c>
      <c r="BP43" t="s">
        <v>5752</v>
      </c>
      <c r="BQ43" t="s">
        <v>6360</v>
      </c>
      <c r="BR43" t="s">
        <v>1536</v>
      </c>
      <c r="BS43" t="s">
        <v>8609</v>
      </c>
      <c r="BT43" t="s">
        <v>3669</v>
      </c>
      <c r="BU43" t="s">
        <v>3027</v>
      </c>
      <c r="BV43" t="s">
        <v>2865</v>
      </c>
      <c r="BW43" t="s">
        <v>7448</v>
      </c>
      <c r="BX43" t="s">
        <v>9047</v>
      </c>
      <c r="BY43" t="s">
        <v>11377</v>
      </c>
      <c r="BZ43" t="s">
        <v>6827</v>
      </c>
      <c r="CA43" t="s">
        <v>6363</v>
      </c>
      <c r="CB43" t="s">
        <v>2502</v>
      </c>
      <c r="CC43" t="s">
        <v>8893</v>
      </c>
      <c r="CD43" t="s">
        <v>11136</v>
      </c>
      <c r="CE43" t="s">
        <v>3269</v>
      </c>
      <c r="CF43" t="s">
        <v>5458</v>
      </c>
      <c r="CG43" t="s">
        <v>609</v>
      </c>
      <c r="CH43" t="s">
        <v>9677</v>
      </c>
      <c r="CI43" t="s">
        <v>690</v>
      </c>
      <c r="CJ43" t="s">
        <v>1047</v>
      </c>
    </row>
    <row r="44" spans="1:208" x14ac:dyDescent="0.35">
      <c r="A44" s="2" t="s">
        <v>11378</v>
      </c>
      <c r="B44" t="s">
        <v>93</v>
      </c>
      <c r="C44" t="s">
        <v>96</v>
      </c>
      <c r="D44" t="s">
        <v>1392</v>
      </c>
      <c r="E44" t="s">
        <v>528</v>
      </c>
      <c r="F44" t="s">
        <v>4011</v>
      </c>
      <c r="G44" t="s">
        <v>525</v>
      </c>
      <c r="H44" t="s">
        <v>8749</v>
      </c>
      <c r="I44" t="s">
        <v>1452</v>
      </c>
      <c r="J44" t="s">
        <v>3948</v>
      </c>
      <c r="K44" t="s">
        <v>8920</v>
      </c>
      <c r="L44" t="s">
        <v>10794</v>
      </c>
      <c r="M44" t="s">
        <v>72</v>
      </c>
      <c r="N44" t="s">
        <v>642</v>
      </c>
      <c r="O44" t="s">
        <v>7160</v>
      </c>
      <c r="P44" t="s">
        <v>3080</v>
      </c>
      <c r="Q44" t="s">
        <v>1749</v>
      </c>
      <c r="R44" t="s">
        <v>7388</v>
      </c>
      <c r="S44" t="s">
        <v>3951</v>
      </c>
      <c r="T44" t="s">
        <v>105</v>
      </c>
      <c r="U44" t="s">
        <v>1584</v>
      </c>
      <c r="V44" t="s">
        <v>666</v>
      </c>
      <c r="W44" t="s">
        <v>63</v>
      </c>
      <c r="X44" t="s">
        <v>111</v>
      </c>
      <c r="Y44" t="s">
        <v>1350</v>
      </c>
      <c r="Z44" t="s">
        <v>3346</v>
      </c>
      <c r="AA44" t="s">
        <v>7981</v>
      </c>
      <c r="AB44" t="s">
        <v>3810</v>
      </c>
      <c r="AC44" t="s">
        <v>9570</v>
      </c>
      <c r="AD44" t="s">
        <v>1644</v>
      </c>
      <c r="AE44" t="s">
        <v>7843</v>
      </c>
      <c r="AF44" t="s">
        <v>1461</v>
      </c>
      <c r="AG44" t="s">
        <v>240</v>
      </c>
      <c r="AH44" t="s">
        <v>6773</v>
      </c>
      <c r="AI44" t="s">
        <v>2649</v>
      </c>
      <c r="AJ44" t="s">
        <v>2355</v>
      </c>
      <c r="AK44" t="s">
        <v>2427</v>
      </c>
      <c r="AL44" t="s">
        <v>99</v>
      </c>
      <c r="AM44" t="s">
        <v>150</v>
      </c>
      <c r="AN44" t="s">
        <v>9697</v>
      </c>
      <c r="AO44" t="s">
        <v>492</v>
      </c>
      <c r="AP44" t="s">
        <v>2361</v>
      </c>
      <c r="AQ44" t="s">
        <v>7484</v>
      </c>
      <c r="AR44" t="s">
        <v>1467</v>
      </c>
      <c r="AS44" t="s">
        <v>645</v>
      </c>
      <c r="AT44" t="s">
        <v>6264</v>
      </c>
      <c r="AU44" t="s">
        <v>10427</v>
      </c>
      <c r="AV44" t="s">
        <v>531</v>
      </c>
      <c r="AW44" t="s">
        <v>90</v>
      </c>
      <c r="AX44" t="s">
        <v>1389</v>
      </c>
      <c r="AY44" t="s">
        <v>4350</v>
      </c>
      <c r="AZ44" t="s">
        <v>11296</v>
      </c>
      <c r="BA44" t="s">
        <v>66</v>
      </c>
      <c r="BB44" t="s">
        <v>69</v>
      </c>
      <c r="BC44" t="s">
        <v>1500</v>
      </c>
      <c r="BD44" t="s">
        <v>237</v>
      </c>
      <c r="BE44" t="s">
        <v>5752</v>
      </c>
      <c r="BF44" t="s">
        <v>102</v>
      </c>
      <c r="BG44" t="s">
        <v>6473</v>
      </c>
      <c r="BH44" t="s">
        <v>11297</v>
      </c>
      <c r="BI44" t="s">
        <v>11181</v>
      </c>
      <c r="BJ44" t="s">
        <v>6078</v>
      </c>
      <c r="BK44" t="s">
        <v>772</v>
      </c>
      <c r="BL44" t="s">
        <v>11195</v>
      </c>
      <c r="BM44" t="s">
        <v>2901</v>
      </c>
      <c r="BN44" t="s">
        <v>11196</v>
      </c>
      <c r="BO44" t="s">
        <v>9939</v>
      </c>
      <c r="BP44" t="s">
        <v>6028</v>
      </c>
      <c r="BQ44" t="s">
        <v>8136</v>
      </c>
      <c r="BR44" t="s">
        <v>9321</v>
      </c>
    </row>
    <row r="45" spans="1:208" x14ac:dyDescent="0.35">
      <c r="A45" s="2" t="s">
        <v>11379</v>
      </c>
      <c r="B45" t="s">
        <v>873</v>
      </c>
      <c r="C45" t="s">
        <v>1752</v>
      </c>
      <c r="D45" t="s">
        <v>10734</v>
      </c>
      <c r="E45" t="s">
        <v>4394</v>
      </c>
      <c r="F45" t="s">
        <v>6890</v>
      </c>
      <c r="G45" t="s">
        <v>9496</v>
      </c>
      <c r="H45" t="s">
        <v>1950</v>
      </c>
      <c r="I45" t="s">
        <v>2217</v>
      </c>
      <c r="J45" t="s">
        <v>9964</v>
      </c>
      <c r="K45" t="s">
        <v>10284</v>
      </c>
      <c r="L45" t="s">
        <v>7888</v>
      </c>
      <c r="M45" t="s">
        <v>6947</v>
      </c>
      <c r="N45" t="s">
        <v>3476</v>
      </c>
      <c r="O45" t="s">
        <v>1638</v>
      </c>
      <c r="P45" t="s">
        <v>6938</v>
      </c>
      <c r="Q45" t="s">
        <v>6941</v>
      </c>
      <c r="R45" t="s">
        <v>8361</v>
      </c>
      <c r="S45" t="s">
        <v>10354</v>
      </c>
      <c r="T45" t="s">
        <v>5206</v>
      </c>
      <c r="U45" t="s">
        <v>2439</v>
      </c>
      <c r="V45" t="s">
        <v>6193</v>
      </c>
      <c r="W45" t="s">
        <v>6204</v>
      </c>
      <c r="X45" t="s">
        <v>7127</v>
      </c>
      <c r="Y45" t="s">
        <v>1488</v>
      </c>
      <c r="Z45" t="s">
        <v>6084</v>
      </c>
      <c r="AA45" t="s">
        <v>4700</v>
      </c>
      <c r="AB45" t="s">
        <v>384</v>
      </c>
      <c r="AC45" t="s">
        <v>2736</v>
      </c>
      <c r="AD45" t="s">
        <v>3236</v>
      </c>
      <c r="AE45" t="s">
        <v>3580</v>
      </c>
      <c r="AF45" t="s">
        <v>1770</v>
      </c>
      <c r="AG45" t="s">
        <v>775</v>
      </c>
      <c r="AH45" t="s">
        <v>9159</v>
      </c>
      <c r="AI45" t="s">
        <v>9432</v>
      </c>
      <c r="AJ45" t="s">
        <v>1032</v>
      </c>
      <c r="AK45" t="s">
        <v>6854</v>
      </c>
      <c r="AL45" t="s">
        <v>2640</v>
      </c>
      <c r="AM45" t="s">
        <v>2116</v>
      </c>
      <c r="AN45" t="s">
        <v>1812</v>
      </c>
      <c r="AO45" t="s">
        <v>2256</v>
      </c>
      <c r="AP45" t="s">
        <v>10745</v>
      </c>
      <c r="AQ45" t="s">
        <v>7945</v>
      </c>
      <c r="AR45" t="s">
        <v>8026</v>
      </c>
      <c r="AS45" t="s">
        <v>10270</v>
      </c>
      <c r="AT45" t="s">
        <v>8293</v>
      </c>
      <c r="AU45" t="s">
        <v>6752</v>
      </c>
      <c r="AV45" t="s">
        <v>10614</v>
      </c>
      <c r="AW45" t="s">
        <v>5128</v>
      </c>
      <c r="AX45" t="s">
        <v>5113</v>
      </c>
      <c r="AY45" t="s">
        <v>11267</v>
      </c>
      <c r="AZ45" t="s">
        <v>11268</v>
      </c>
      <c r="BA45" t="s">
        <v>906</v>
      </c>
      <c r="BB45" t="s">
        <v>10247</v>
      </c>
      <c r="BC45" t="s">
        <v>10384</v>
      </c>
      <c r="BD45" t="s">
        <v>378</v>
      </c>
      <c r="BE45" t="s">
        <v>8837</v>
      </c>
      <c r="BF45" t="s">
        <v>8585</v>
      </c>
      <c r="BG45" t="s">
        <v>1767</v>
      </c>
      <c r="BH45" t="s">
        <v>10596</v>
      </c>
      <c r="BI45" t="s">
        <v>9008</v>
      </c>
      <c r="BJ45" t="s">
        <v>9011</v>
      </c>
      <c r="BK45" t="s">
        <v>9385</v>
      </c>
      <c r="BL45" t="s">
        <v>8693</v>
      </c>
      <c r="BM45" t="s">
        <v>2364</v>
      </c>
      <c r="BN45" t="s">
        <v>3488</v>
      </c>
      <c r="BO45" t="s">
        <v>3245</v>
      </c>
      <c r="BP45" t="s">
        <v>5209</v>
      </c>
      <c r="BQ45" t="s">
        <v>8029</v>
      </c>
      <c r="BR45" t="s">
        <v>3018</v>
      </c>
      <c r="BS45" t="s">
        <v>624</v>
      </c>
      <c r="BT45" t="s">
        <v>6140</v>
      </c>
      <c r="BU45" t="s">
        <v>7174</v>
      </c>
      <c r="BV45" t="s">
        <v>11057</v>
      </c>
      <c r="BW45" t="s">
        <v>7078</v>
      </c>
      <c r="BX45" t="s">
        <v>7048</v>
      </c>
      <c r="BY45" t="s">
        <v>7040</v>
      </c>
      <c r="BZ45" t="s">
        <v>7243</v>
      </c>
      <c r="CA45" t="s">
        <v>6704</v>
      </c>
      <c r="CB45" t="s">
        <v>4709</v>
      </c>
      <c r="CC45" t="s">
        <v>1281</v>
      </c>
      <c r="CD45" t="s">
        <v>4766</v>
      </c>
      <c r="CE45" t="s">
        <v>11059</v>
      </c>
      <c r="CF45" t="s">
        <v>11317</v>
      </c>
      <c r="CG45" t="s">
        <v>11380</v>
      </c>
      <c r="CH45" t="s">
        <v>5645</v>
      </c>
      <c r="CI45" t="s">
        <v>11270</v>
      </c>
      <c r="CJ45" t="s">
        <v>11285</v>
      </c>
      <c r="CK45" t="s">
        <v>11029</v>
      </c>
      <c r="CL45" t="s">
        <v>1785</v>
      </c>
      <c r="CM45" t="s">
        <v>462</v>
      </c>
      <c r="CN45" t="s">
        <v>1944</v>
      </c>
      <c r="CO45" t="s">
        <v>732</v>
      </c>
      <c r="CP45" t="s">
        <v>3574</v>
      </c>
      <c r="CQ45" t="s">
        <v>11223</v>
      </c>
      <c r="CR45" t="s">
        <v>11067</v>
      </c>
      <c r="CS45" t="s">
        <v>3131</v>
      </c>
      <c r="CT45" t="s">
        <v>11226</v>
      </c>
      <c r="CU45" t="s">
        <v>11271</v>
      </c>
      <c r="CV45" t="s">
        <v>10448</v>
      </c>
      <c r="CW45" t="s">
        <v>11114</v>
      </c>
      <c r="CX45" t="s">
        <v>6950</v>
      </c>
      <c r="CY45" t="s">
        <v>11162</v>
      </c>
      <c r="CZ45" t="s">
        <v>8515</v>
      </c>
      <c r="DA45" t="s">
        <v>11072</v>
      </c>
      <c r="DB45" t="s">
        <v>11032</v>
      </c>
      <c r="DC45" t="s">
        <v>2502</v>
      </c>
      <c r="DD45" t="s">
        <v>8324</v>
      </c>
      <c r="DE45" t="s">
        <v>8552</v>
      </c>
      <c r="DF45" t="s">
        <v>6857</v>
      </c>
      <c r="DG45" t="s">
        <v>8893</v>
      </c>
      <c r="DH45" t="s">
        <v>6719</v>
      </c>
      <c r="DI45" t="s">
        <v>8906</v>
      </c>
      <c r="DJ45" t="s">
        <v>7748</v>
      </c>
      <c r="DK45" t="s">
        <v>7745</v>
      </c>
      <c r="DL45" t="s">
        <v>7691</v>
      </c>
      <c r="DM45" t="s">
        <v>7668</v>
      </c>
      <c r="DN45" t="s">
        <v>7579</v>
      </c>
      <c r="DO45" t="s">
        <v>9643</v>
      </c>
      <c r="DP45" t="s">
        <v>10163</v>
      </c>
      <c r="DQ45" t="s">
        <v>11079</v>
      </c>
      <c r="DR45" t="s">
        <v>4423</v>
      </c>
      <c r="DS45" t="s">
        <v>10235</v>
      </c>
      <c r="DT45" t="s">
        <v>9790</v>
      </c>
      <c r="DU45" t="s">
        <v>9854</v>
      </c>
      <c r="DV45" t="s">
        <v>8163</v>
      </c>
      <c r="DW45" t="s">
        <v>8219</v>
      </c>
      <c r="DX45" t="s">
        <v>11381</v>
      </c>
      <c r="DY45" t="s">
        <v>9358</v>
      </c>
    </row>
    <row r="46" spans="1:208" x14ac:dyDescent="0.35">
      <c r="A46" s="2" t="s">
        <v>11382</v>
      </c>
      <c r="B46" t="s">
        <v>1260</v>
      </c>
      <c r="C46" t="s">
        <v>10706</v>
      </c>
      <c r="D46" t="s">
        <v>2083</v>
      </c>
      <c r="E46" t="s">
        <v>10839</v>
      </c>
      <c r="F46" t="s">
        <v>1341</v>
      </c>
      <c r="G46" t="s">
        <v>4913</v>
      </c>
      <c r="H46" t="s">
        <v>2904</v>
      </c>
      <c r="I46" t="s">
        <v>6938</v>
      </c>
      <c r="J46" t="s">
        <v>5266</v>
      </c>
      <c r="K46" t="s">
        <v>2976</v>
      </c>
      <c r="L46" t="s">
        <v>5335</v>
      </c>
      <c r="M46" t="s">
        <v>2949</v>
      </c>
      <c r="N46" t="s">
        <v>3006</v>
      </c>
      <c r="O46" t="s">
        <v>6190</v>
      </c>
      <c r="P46" t="s">
        <v>4866</v>
      </c>
      <c r="Q46" t="s">
        <v>1083</v>
      </c>
      <c r="R46" t="s">
        <v>2331</v>
      </c>
      <c r="S46" t="s">
        <v>1311</v>
      </c>
      <c r="T46" t="s">
        <v>1905</v>
      </c>
      <c r="U46" t="s">
        <v>4632</v>
      </c>
      <c r="V46" t="s">
        <v>111</v>
      </c>
      <c r="W46" t="s">
        <v>3140</v>
      </c>
      <c r="X46" t="s">
        <v>2556</v>
      </c>
      <c r="Y46" t="s">
        <v>2652</v>
      </c>
      <c r="Z46" t="s">
        <v>1983</v>
      </c>
      <c r="AA46" t="s">
        <v>10056</v>
      </c>
      <c r="AB46" t="s">
        <v>10337</v>
      </c>
      <c r="AC46" t="s">
        <v>2646</v>
      </c>
      <c r="AD46" t="s">
        <v>6665</v>
      </c>
      <c r="AE46" t="s">
        <v>9087</v>
      </c>
      <c r="AF46" t="s">
        <v>2691</v>
      </c>
      <c r="AG46" t="s">
        <v>1146</v>
      </c>
      <c r="AH46" t="s">
        <v>3942</v>
      </c>
      <c r="AI46" t="s">
        <v>4925</v>
      </c>
      <c r="AJ46" t="s">
        <v>3916</v>
      </c>
      <c r="AK46" t="s">
        <v>11149</v>
      </c>
      <c r="AL46" t="s">
        <v>1314</v>
      </c>
      <c r="AM46" t="s">
        <v>1524</v>
      </c>
      <c r="AN46" t="s">
        <v>5627</v>
      </c>
      <c r="AO46" t="s">
        <v>9654</v>
      </c>
      <c r="AP46" t="s">
        <v>9814</v>
      </c>
      <c r="AQ46" t="s">
        <v>2889</v>
      </c>
      <c r="AR46" t="s">
        <v>3077</v>
      </c>
      <c r="AS46" t="s">
        <v>1716</v>
      </c>
      <c r="AT46" t="s">
        <v>3122</v>
      </c>
      <c r="AU46" t="s">
        <v>5974</v>
      </c>
      <c r="AV46" t="s">
        <v>3548</v>
      </c>
      <c r="AW46" t="s">
        <v>4317</v>
      </c>
      <c r="AX46" t="s">
        <v>2177</v>
      </c>
      <c r="AY46" t="s">
        <v>9531</v>
      </c>
      <c r="AZ46" t="s">
        <v>11025</v>
      </c>
      <c r="BA46" t="s">
        <v>11383</v>
      </c>
      <c r="BB46" t="s">
        <v>8574</v>
      </c>
      <c r="BC46" t="s">
        <v>8826</v>
      </c>
      <c r="BD46" t="s">
        <v>11328</v>
      </c>
      <c r="BE46" t="s">
        <v>8606</v>
      </c>
      <c r="BF46" t="s">
        <v>8423</v>
      </c>
      <c r="BG46" t="s">
        <v>4931</v>
      </c>
      <c r="BH46" t="s">
        <v>6689</v>
      </c>
      <c r="BI46" t="s">
        <v>8408</v>
      </c>
      <c r="BJ46" t="s">
        <v>1881</v>
      </c>
      <c r="BK46" t="s">
        <v>9994</v>
      </c>
      <c r="BL46" t="s">
        <v>11209</v>
      </c>
      <c r="BM46" t="s">
        <v>5392</v>
      </c>
      <c r="BN46" t="s">
        <v>5426</v>
      </c>
      <c r="BO46" t="s">
        <v>4875</v>
      </c>
      <c r="BP46" t="s">
        <v>11342</v>
      </c>
      <c r="BQ46" t="s">
        <v>5024</v>
      </c>
      <c r="BR46" t="s">
        <v>1719</v>
      </c>
      <c r="BS46" t="s">
        <v>6767</v>
      </c>
      <c r="BT46" t="s">
        <v>11243</v>
      </c>
      <c r="BU46" t="s">
        <v>11028</v>
      </c>
      <c r="BV46" t="s">
        <v>4901</v>
      </c>
      <c r="BW46" t="s">
        <v>6544</v>
      </c>
      <c r="BX46" t="s">
        <v>3919</v>
      </c>
      <c r="BY46" t="s">
        <v>1614</v>
      </c>
      <c r="BZ46" t="s">
        <v>6553</v>
      </c>
      <c r="CA46" t="s">
        <v>3569</v>
      </c>
      <c r="CB46" s="27">
        <v>43739</v>
      </c>
      <c r="CC46" t="s">
        <v>11245</v>
      </c>
      <c r="CD46" t="s">
        <v>8098</v>
      </c>
      <c r="CE46" t="s">
        <v>11384</v>
      </c>
      <c r="CF46" t="s">
        <v>3086</v>
      </c>
      <c r="CG46" t="s">
        <v>10800</v>
      </c>
      <c r="CH46" t="s">
        <v>1824</v>
      </c>
      <c r="CI46" t="s">
        <v>8719</v>
      </c>
      <c r="CJ46" t="s">
        <v>2247</v>
      </c>
      <c r="CK46" t="s">
        <v>11117</v>
      </c>
      <c r="CL46" t="s">
        <v>8338</v>
      </c>
      <c r="CM46" t="s">
        <v>8474</v>
      </c>
      <c r="CN46" t="s">
        <v>10725</v>
      </c>
      <c r="CO46" t="s">
        <v>7800</v>
      </c>
      <c r="CP46" t="s">
        <v>11120</v>
      </c>
      <c r="CQ46" t="s">
        <v>10493</v>
      </c>
      <c r="CR46" t="s">
        <v>10343</v>
      </c>
      <c r="CS46" t="s">
        <v>4860</v>
      </c>
      <c r="CT46" t="s">
        <v>11385</v>
      </c>
      <c r="CU46" t="s">
        <v>10369</v>
      </c>
      <c r="CV46" t="s">
        <v>11165</v>
      </c>
      <c r="CW46" t="s">
        <v>3257</v>
      </c>
      <c r="CX46" t="s">
        <v>8281</v>
      </c>
      <c r="CY46" t="s">
        <v>9914</v>
      </c>
    </row>
    <row r="47" spans="1:208" x14ac:dyDescent="0.35">
      <c r="A47" s="2" t="s">
        <v>11386</v>
      </c>
      <c r="B47" t="s">
        <v>2550</v>
      </c>
      <c r="C47" t="s">
        <v>954</v>
      </c>
      <c r="D47" t="s">
        <v>10734</v>
      </c>
      <c r="E47" t="s">
        <v>4108</v>
      </c>
      <c r="F47" t="s">
        <v>4394</v>
      </c>
      <c r="G47" t="s">
        <v>10851</v>
      </c>
      <c r="H47" t="s">
        <v>2211</v>
      </c>
      <c r="I47" t="s">
        <v>9508</v>
      </c>
      <c r="J47" t="s">
        <v>1203</v>
      </c>
      <c r="K47" t="s">
        <v>9379</v>
      </c>
      <c r="L47" t="s">
        <v>8038</v>
      </c>
      <c r="M47" t="s">
        <v>6226</v>
      </c>
      <c r="N47" t="s">
        <v>573</v>
      </c>
      <c r="O47" t="s">
        <v>8068</v>
      </c>
      <c r="P47" t="s">
        <v>2340</v>
      </c>
      <c r="Q47" t="s">
        <v>1710</v>
      </c>
      <c r="R47" t="s">
        <v>2883</v>
      </c>
      <c r="S47" t="s">
        <v>6016</v>
      </c>
      <c r="T47" t="s">
        <v>1866</v>
      </c>
      <c r="U47" t="s">
        <v>384</v>
      </c>
      <c r="V47" t="s">
        <v>2946</v>
      </c>
      <c r="W47" t="s">
        <v>2736</v>
      </c>
      <c r="X47" t="s">
        <v>6410</v>
      </c>
      <c r="Y47" t="s">
        <v>3690</v>
      </c>
      <c r="Z47" t="s">
        <v>1977</v>
      </c>
      <c r="AA47" t="s">
        <v>9625</v>
      </c>
      <c r="AB47" t="s">
        <v>9432</v>
      </c>
      <c r="AC47" t="s">
        <v>2313</v>
      </c>
      <c r="AD47" t="s">
        <v>3349</v>
      </c>
      <c r="AE47" t="s">
        <v>8812</v>
      </c>
      <c r="AF47" t="s">
        <v>8310</v>
      </c>
      <c r="AG47" t="s">
        <v>8967</v>
      </c>
      <c r="AH47" t="s">
        <v>7829</v>
      </c>
      <c r="AI47" t="s">
        <v>3110</v>
      </c>
      <c r="AJ47" t="s">
        <v>7718</v>
      </c>
      <c r="AK47" t="s">
        <v>8005</v>
      </c>
      <c r="AL47" t="s">
        <v>7596</v>
      </c>
      <c r="AM47" t="s">
        <v>7945</v>
      </c>
      <c r="AN47" t="s">
        <v>7466</v>
      </c>
      <c r="AO47" t="s">
        <v>3524</v>
      </c>
      <c r="AP47" t="s">
        <v>25</v>
      </c>
      <c r="AQ47" t="s">
        <v>10463</v>
      </c>
      <c r="AR47" t="s">
        <v>951</v>
      </c>
      <c r="AS47" t="s">
        <v>10614</v>
      </c>
      <c r="AT47" t="s">
        <v>9312</v>
      </c>
      <c r="AU47" t="s">
        <v>11104</v>
      </c>
      <c r="AV47" t="s">
        <v>4017</v>
      </c>
      <c r="AW47" t="s">
        <v>1740</v>
      </c>
      <c r="AX47" t="s">
        <v>2191</v>
      </c>
      <c r="AY47" t="s">
        <v>417</v>
      </c>
      <c r="AZ47" t="s">
        <v>378</v>
      </c>
      <c r="BA47" t="s">
        <v>1362</v>
      </c>
      <c r="BB47" t="s">
        <v>11108</v>
      </c>
      <c r="BC47" t="s">
        <v>3488</v>
      </c>
      <c r="BD47" t="s">
        <v>486</v>
      </c>
      <c r="BE47" t="s">
        <v>3018</v>
      </c>
      <c r="BF47" t="s">
        <v>5230</v>
      </c>
      <c r="BG47" t="s">
        <v>7040</v>
      </c>
      <c r="BH47" t="s">
        <v>7283</v>
      </c>
      <c r="BI47" t="s">
        <v>7346</v>
      </c>
      <c r="BJ47" t="s">
        <v>6013</v>
      </c>
      <c r="BK47" t="s">
        <v>8385</v>
      </c>
      <c r="BL47" t="s">
        <v>7425</v>
      </c>
      <c r="BM47" t="s">
        <v>4626</v>
      </c>
      <c r="BN47" t="s">
        <v>37</v>
      </c>
      <c r="BO47" t="s">
        <v>5663</v>
      </c>
      <c r="BP47" t="s">
        <v>6360</v>
      </c>
      <c r="BQ47" t="s">
        <v>6401</v>
      </c>
      <c r="BR47" t="s">
        <v>6390</v>
      </c>
      <c r="BS47" t="s">
        <v>6648</v>
      </c>
      <c r="BT47" t="s">
        <v>8609</v>
      </c>
      <c r="BU47" t="s">
        <v>8101</v>
      </c>
      <c r="BV47" t="s">
        <v>6953</v>
      </c>
      <c r="BW47" t="s">
        <v>1779</v>
      </c>
      <c r="BX47" t="s">
        <v>9179</v>
      </c>
      <c r="BY47" t="s">
        <v>9295</v>
      </c>
      <c r="BZ47" t="s">
        <v>11115</v>
      </c>
      <c r="CA47" t="s">
        <v>6363</v>
      </c>
      <c r="CB47" t="s">
        <v>8890</v>
      </c>
      <c r="CC47" t="s">
        <v>5986</v>
      </c>
      <c r="CD47" t="s">
        <v>7475</v>
      </c>
      <c r="CE47" t="s">
        <v>5483</v>
      </c>
      <c r="CF47" t="s">
        <v>2886</v>
      </c>
      <c r="CG47" t="s">
        <v>4955</v>
      </c>
      <c r="CH47" t="s">
        <v>270</v>
      </c>
      <c r="CI47" t="s">
        <v>11122</v>
      </c>
      <c r="CJ47" t="s">
        <v>2811</v>
      </c>
      <c r="CK47" t="s">
        <v>8198</v>
      </c>
      <c r="CL47" t="s">
        <v>4423</v>
      </c>
      <c r="CM47" t="s">
        <v>9784</v>
      </c>
      <c r="CN47" t="s">
        <v>10481</v>
      </c>
      <c r="CO47" t="s">
        <v>1833</v>
      </c>
    </row>
    <row r="48" spans="1:208" x14ac:dyDescent="0.35">
      <c r="A48" s="2" t="s">
        <v>11387</v>
      </c>
      <c r="B48" t="s">
        <v>4144</v>
      </c>
      <c r="C48" t="s">
        <v>4355</v>
      </c>
      <c r="D48" t="s">
        <v>2050</v>
      </c>
      <c r="E48" t="s">
        <v>10047</v>
      </c>
      <c r="F48" t="s">
        <v>8588</v>
      </c>
      <c r="G48" t="s">
        <v>8527</v>
      </c>
      <c r="H48" t="s">
        <v>9240</v>
      </c>
      <c r="I48" t="s">
        <v>2982</v>
      </c>
      <c r="J48" t="s">
        <v>4429</v>
      </c>
      <c r="K48" t="s">
        <v>5206</v>
      </c>
      <c r="L48" t="s">
        <v>186</v>
      </c>
      <c r="M48" t="s">
        <v>5980</v>
      </c>
      <c r="N48" t="s">
        <v>1692</v>
      </c>
      <c r="O48" t="s">
        <v>4579</v>
      </c>
      <c r="P48" t="s">
        <v>4585</v>
      </c>
      <c r="Q48" t="s">
        <v>4591</v>
      </c>
      <c r="R48" t="s">
        <v>4594</v>
      </c>
      <c r="S48" t="s">
        <v>4694</v>
      </c>
      <c r="T48" t="s">
        <v>5746</v>
      </c>
      <c r="U48" t="s">
        <v>5701</v>
      </c>
      <c r="V48" t="s">
        <v>3406</v>
      </c>
      <c r="W48" t="s">
        <v>6630</v>
      </c>
      <c r="X48" t="s">
        <v>3764</v>
      </c>
      <c r="Y48" t="s">
        <v>3743</v>
      </c>
      <c r="Z48" t="s">
        <v>3642</v>
      </c>
      <c r="AA48" t="s">
        <v>7915</v>
      </c>
      <c r="AB48" t="s">
        <v>5191</v>
      </c>
      <c r="AC48" t="s">
        <v>10797</v>
      </c>
      <c r="AD48" t="s">
        <v>5538</v>
      </c>
      <c r="AE48" t="s">
        <v>3230</v>
      </c>
      <c r="AF48" t="s">
        <v>5896</v>
      </c>
      <c r="AG48" t="s">
        <v>1032</v>
      </c>
      <c r="AH48" t="s">
        <v>11231</v>
      </c>
      <c r="AI48" t="s">
        <v>7614</v>
      </c>
      <c r="AJ48" t="s">
        <v>6740</v>
      </c>
      <c r="AK48" t="s">
        <v>5559</v>
      </c>
      <c r="AL48" t="s">
        <v>10748</v>
      </c>
      <c r="AM48" t="s">
        <v>3639</v>
      </c>
      <c r="AN48" t="s">
        <v>3218</v>
      </c>
      <c r="AO48" t="s">
        <v>9845</v>
      </c>
      <c r="AP48" t="s">
        <v>6752</v>
      </c>
      <c r="AQ48" t="s">
        <v>8255</v>
      </c>
      <c r="AR48" t="s">
        <v>9864</v>
      </c>
      <c r="AS48" t="s">
        <v>6980</v>
      </c>
      <c r="AT48" t="s">
        <v>5107</v>
      </c>
      <c r="AU48" t="s">
        <v>5050</v>
      </c>
      <c r="AV48" t="s">
        <v>1740</v>
      </c>
      <c r="AW48" t="s">
        <v>11237</v>
      </c>
      <c r="AX48" t="s">
        <v>9522</v>
      </c>
      <c r="AY48" t="s">
        <v>1308</v>
      </c>
      <c r="AZ48" t="s">
        <v>2973</v>
      </c>
      <c r="BA48" t="s">
        <v>8690</v>
      </c>
      <c r="BB48" t="s">
        <v>8641</v>
      </c>
      <c r="BC48" t="s">
        <v>5173</v>
      </c>
      <c r="BD48" t="s">
        <v>8402</v>
      </c>
      <c r="BE48" t="s">
        <v>8405</v>
      </c>
      <c r="BF48" t="s">
        <v>6217</v>
      </c>
      <c r="BG48" t="s">
        <v>4875</v>
      </c>
      <c r="BH48" t="s">
        <v>11027</v>
      </c>
      <c r="BI48" t="s">
        <v>5953</v>
      </c>
      <c r="BJ48" t="s">
        <v>6482</v>
      </c>
      <c r="BK48" t="s">
        <v>6479</v>
      </c>
      <c r="BL48" t="s">
        <v>5547</v>
      </c>
      <c r="BM48" t="s">
        <v>5061</v>
      </c>
      <c r="BN48" t="s">
        <v>5056</v>
      </c>
      <c r="BO48" t="s">
        <v>6544</v>
      </c>
      <c r="BP48" t="s">
        <v>6656</v>
      </c>
      <c r="BQ48" t="s">
        <v>2658</v>
      </c>
      <c r="BR48" t="s">
        <v>3772</v>
      </c>
      <c r="BS48" t="s">
        <v>9590</v>
      </c>
      <c r="BT48" t="s">
        <v>5618</v>
      </c>
      <c r="BU48" t="s">
        <v>3086</v>
      </c>
      <c r="BV48" t="s">
        <v>2319</v>
      </c>
      <c r="BW48" t="s">
        <v>9216</v>
      </c>
      <c r="BX48" t="s">
        <v>9078</v>
      </c>
      <c r="BY48" t="s">
        <v>7867</v>
      </c>
      <c r="BZ48" t="s">
        <v>8477</v>
      </c>
      <c r="CA48" t="s">
        <v>7787</v>
      </c>
      <c r="CB48" t="s">
        <v>10262</v>
      </c>
      <c r="CC48" t="s">
        <v>9805</v>
      </c>
      <c r="CD48" t="s">
        <v>8376</v>
      </c>
      <c r="CE48" t="s">
        <v>8222</v>
      </c>
      <c r="CF48" t="s">
        <v>9876</v>
      </c>
    </row>
    <row r="49" spans="1:160" x14ac:dyDescent="0.35">
      <c r="A49" s="2" t="s">
        <v>11388</v>
      </c>
      <c r="B49" t="s">
        <v>2349</v>
      </c>
      <c r="C49" t="s">
        <v>8017</v>
      </c>
      <c r="D49" t="s">
        <v>4193</v>
      </c>
      <c r="E49" t="s">
        <v>4205</v>
      </c>
      <c r="F49" t="s">
        <v>2083</v>
      </c>
      <c r="G49" t="s">
        <v>3325</v>
      </c>
      <c r="H49" t="s">
        <v>9519</v>
      </c>
      <c r="I49" t="s">
        <v>9948</v>
      </c>
      <c r="J49" t="s">
        <v>1218</v>
      </c>
      <c r="K49" t="s">
        <v>8533</v>
      </c>
      <c r="L49" t="s">
        <v>5206</v>
      </c>
      <c r="M49" t="s">
        <v>1602</v>
      </c>
      <c r="N49" t="s">
        <v>8008</v>
      </c>
      <c r="O49" t="s">
        <v>2919</v>
      </c>
      <c r="P49" t="s">
        <v>7054</v>
      </c>
      <c r="Q49" t="s">
        <v>11389</v>
      </c>
      <c r="R49" t="s">
        <v>6084</v>
      </c>
      <c r="S49" t="s">
        <v>4588</v>
      </c>
      <c r="T49" t="s">
        <v>4635</v>
      </c>
      <c r="U49" t="s">
        <v>4653</v>
      </c>
      <c r="V49" t="s">
        <v>4700</v>
      </c>
      <c r="W49" t="s">
        <v>4783</v>
      </c>
      <c r="X49" t="s">
        <v>5820</v>
      </c>
      <c r="Y49" t="s">
        <v>735</v>
      </c>
      <c r="Z49" t="s">
        <v>6354</v>
      </c>
      <c r="AA49" t="s">
        <v>3749</v>
      </c>
      <c r="AB49" t="s">
        <v>3473</v>
      </c>
      <c r="AC49" t="s">
        <v>3789</v>
      </c>
      <c r="AD49" t="s">
        <v>9443</v>
      </c>
      <c r="AE49" t="s">
        <v>9122</v>
      </c>
      <c r="AF49" t="s">
        <v>7593</v>
      </c>
      <c r="AG49" t="s">
        <v>8183</v>
      </c>
      <c r="AH49" t="s">
        <v>7499</v>
      </c>
      <c r="AI49" t="s">
        <v>6746</v>
      </c>
      <c r="AJ49" t="s">
        <v>7571</v>
      </c>
      <c r="AK49" t="s">
        <v>10436</v>
      </c>
      <c r="AL49" t="s">
        <v>9775</v>
      </c>
      <c r="AM49" t="s">
        <v>9781</v>
      </c>
      <c r="AN49" t="s">
        <v>9796</v>
      </c>
      <c r="AO49" t="s">
        <v>8243</v>
      </c>
      <c r="AP49" t="s">
        <v>8231</v>
      </c>
      <c r="AQ49" t="s">
        <v>4934</v>
      </c>
      <c r="AR49" t="s">
        <v>9893</v>
      </c>
      <c r="AS49" t="s">
        <v>10229</v>
      </c>
      <c r="AT49" t="s">
        <v>5116</v>
      </c>
      <c r="AU49" t="s">
        <v>3051</v>
      </c>
      <c r="AV49" t="s">
        <v>4237</v>
      </c>
      <c r="AW49" t="s">
        <v>11090</v>
      </c>
      <c r="AX49" t="s">
        <v>4364</v>
      </c>
      <c r="AY49" t="s">
        <v>3515</v>
      </c>
      <c r="AZ49" t="s">
        <v>10044</v>
      </c>
      <c r="BA49" t="s">
        <v>1572</v>
      </c>
      <c r="BB49" t="s">
        <v>11152</v>
      </c>
      <c r="BC49" t="s">
        <v>2520</v>
      </c>
      <c r="BD49" t="s">
        <v>7212</v>
      </c>
      <c r="BE49" t="s">
        <v>6989</v>
      </c>
      <c r="BF49" t="s">
        <v>7078</v>
      </c>
      <c r="BG49" t="s">
        <v>7051</v>
      </c>
      <c r="BH49" t="s">
        <v>11390</v>
      </c>
      <c r="BI49" t="s">
        <v>7361</v>
      </c>
      <c r="BJ49" t="s">
        <v>7428</v>
      </c>
      <c r="BK49" t="s">
        <v>11059</v>
      </c>
      <c r="BL49" t="s">
        <v>5870</v>
      </c>
      <c r="BM49" t="s">
        <v>3804</v>
      </c>
      <c r="BN49" t="s">
        <v>3361</v>
      </c>
      <c r="BO49" t="s">
        <v>3844</v>
      </c>
      <c r="BP49" t="s">
        <v>1302</v>
      </c>
      <c r="BQ49" t="s">
        <v>10848</v>
      </c>
      <c r="BR49" t="s">
        <v>9125</v>
      </c>
      <c r="BS49" t="s">
        <v>7966</v>
      </c>
      <c r="BT49" t="s">
        <v>11391</v>
      </c>
      <c r="BU49" t="s">
        <v>6827</v>
      </c>
      <c r="BV49" t="s">
        <v>11164</v>
      </c>
      <c r="BW49" t="s">
        <v>8727</v>
      </c>
      <c r="BX49" t="s">
        <v>8429</v>
      </c>
      <c r="BY49" t="s">
        <v>1893</v>
      </c>
      <c r="BZ49" t="s">
        <v>8906</v>
      </c>
      <c r="CA49" t="s">
        <v>5989</v>
      </c>
      <c r="CB49" t="s">
        <v>7745</v>
      </c>
      <c r="CC49" t="s">
        <v>5983</v>
      </c>
      <c r="CD49" t="s">
        <v>7526</v>
      </c>
      <c r="CE49" t="s">
        <v>10412</v>
      </c>
      <c r="CF49" t="s">
        <v>10451</v>
      </c>
      <c r="CG49" t="s">
        <v>10312</v>
      </c>
      <c r="CH49" t="s">
        <v>7511</v>
      </c>
      <c r="CI49" t="s">
        <v>10541</v>
      </c>
      <c r="CJ49" t="s">
        <v>9723</v>
      </c>
      <c r="CK49" t="s">
        <v>630</v>
      </c>
      <c r="CL49" t="s">
        <v>8157</v>
      </c>
      <c r="CM49" t="s">
        <v>8216</v>
      </c>
      <c r="CN49" t="s">
        <v>8281</v>
      </c>
      <c r="CO49" t="s">
        <v>10023</v>
      </c>
      <c r="CP49" t="s">
        <v>2436</v>
      </c>
    </row>
    <row r="50" spans="1:160" x14ac:dyDescent="0.35">
      <c r="A50" s="2" t="s">
        <v>11392</v>
      </c>
      <c r="B50" t="s">
        <v>4193</v>
      </c>
      <c r="C50" t="s">
        <v>2083</v>
      </c>
      <c r="D50" t="s">
        <v>2158</v>
      </c>
      <c r="E50" t="s">
        <v>1227</v>
      </c>
      <c r="F50" t="s">
        <v>9519</v>
      </c>
      <c r="G50" t="s">
        <v>9948</v>
      </c>
      <c r="H50" t="s">
        <v>4887</v>
      </c>
      <c r="I50" t="s">
        <v>1218</v>
      </c>
      <c r="J50" t="s">
        <v>8533</v>
      </c>
      <c r="K50" t="s">
        <v>2919</v>
      </c>
      <c r="L50" t="s">
        <v>7054</v>
      </c>
      <c r="M50" t="s">
        <v>11389</v>
      </c>
      <c r="N50" t="s">
        <v>6084</v>
      </c>
      <c r="O50" t="s">
        <v>4588</v>
      </c>
      <c r="P50" t="s">
        <v>4653</v>
      </c>
      <c r="Q50" t="s">
        <v>10728</v>
      </c>
      <c r="R50" t="s">
        <v>2352</v>
      </c>
      <c r="S50" t="s">
        <v>4700</v>
      </c>
      <c r="T50" t="s">
        <v>4783</v>
      </c>
      <c r="U50" t="s">
        <v>5820</v>
      </c>
      <c r="V50" t="s">
        <v>6354</v>
      </c>
      <c r="W50" t="s">
        <v>3749</v>
      </c>
      <c r="X50" t="s">
        <v>3473</v>
      </c>
      <c r="Y50" t="s">
        <v>3789</v>
      </c>
      <c r="Z50" t="s">
        <v>3290</v>
      </c>
      <c r="AA50" t="s">
        <v>9222</v>
      </c>
      <c r="AB50" t="s">
        <v>10532</v>
      </c>
      <c r="AC50" t="s">
        <v>9443</v>
      </c>
      <c r="AD50" t="s">
        <v>9122</v>
      </c>
      <c r="AE50" t="s">
        <v>7593</v>
      </c>
      <c r="AF50" t="s">
        <v>5929</v>
      </c>
      <c r="AG50" t="s">
        <v>6746</v>
      </c>
      <c r="AH50" t="s">
        <v>7571</v>
      </c>
      <c r="AI50" t="s">
        <v>10436</v>
      </c>
      <c r="AJ50" t="s">
        <v>9775</v>
      </c>
      <c r="AK50" t="s">
        <v>9781</v>
      </c>
      <c r="AL50" t="s">
        <v>9796</v>
      </c>
      <c r="AM50" t="s">
        <v>8243</v>
      </c>
      <c r="AN50" t="s">
        <v>8231</v>
      </c>
      <c r="AO50" t="s">
        <v>9893</v>
      </c>
      <c r="AP50" t="s">
        <v>10229</v>
      </c>
      <c r="AQ50" t="s">
        <v>6001</v>
      </c>
      <c r="AR50" t="s">
        <v>9315</v>
      </c>
      <c r="AS50" t="s">
        <v>3051</v>
      </c>
      <c r="AT50" t="s">
        <v>4231</v>
      </c>
      <c r="AU50" t="s">
        <v>4237</v>
      </c>
      <c r="AV50" t="s">
        <v>2183</v>
      </c>
      <c r="AW50" t="s">
        <v>10044</v>
      </c>
      <c r="AX50" t="s">
        <v>1572</v>
      </c>
      <c r="AY50" t="s">
        <v>11152</v>
      </c>
      <c r="AZ50" t="s">
        <v>2835</v>
      </c>
      <c r="BA50" t="s">
        <v>2520</v>
      </c>
      <c r="BB50" t="s">
        <v>7212</v>
      </c>
      <c r="BC50" t="s">
        <v>6989</v>
      </c>
      <c r="BD50" t="s">
        <v>7135</v>
      </c>
      <c r="BE50" t="s">
        <v>7078</v>
      </c>
      <c r="BF50" t="s">
        <v>7051</v>
      </c>
      <c r="BG50" t="s">
        <v>11390</v>
      </c>
      <c r="BH50" t="s">
        <v>7361</v>
      </c>
      <c r="BI50" t="s">
        <v>11059</v>
      </c>
      <c r="BJ50" t="s">
        <v>5716</v>
      </c>
      <c r="BK50" t="s">
        <v>5870</v>
      </c>
      <c r="BL50" t="s">
        <v>3494</v>
      </c>
      <c r="BM50" t="s">
        <v>2955</v>
      </c>
      <c r="BN50" t="s">
        <v>3804</v>
      </c>
      <c r="BO50" t="s">
        <v>3361</v>
      </c>
      <c r="BP50" t="s">
        <v>10848</v>
      </c>
      <c r="BQ50" t="s">
        <v>9125</v>
      </c>
      <c r="BR50" t="s">
        <v>11391</v>
      </c>
      <c r="BS50" t="s">
        <v>6827</v>
      </c>
      <c r="BT50" t="s">
        <v>11164</v>
      </c>
      <c r="BU50" t="s">
        <v>8429</v>
      </c>
      <c r="BV50" t="s">
        <v>1893</v>
      </c>
      <c r="BW50" t="s">
        <v>8906</v>
      </c>
      <c r="BX50" t="s">
        <v>7809</v>
      </c>
      <c r="BY50" t="s">
        <v>5989</v>
      </c>
      <c r="BZ50" t="s">
        <v>7745</v>
      </c>
      <c r="CA50" t="s">
        <v>7526</v>
      </c>
      <c r="CB50" t="s">
        <v>10412</v>
      </c>
      <c r="CC50" t="s">
        <v>10451</v>
      </c>
      <c r="CD50" t="s">
        <v>7511</v>
      </c>
      <c r="CE50" t="s">
        <v>10541</v>
      </c>
      <c r="CF50" t="s">
        <v>9723</v>
      </c>
      <c r="CG50" t="s">
        <v>1974</v>
      </c>
      <c r="CH50" t="s">
        <v>630</v>
      </c>
      <c r="CI50" t="s">
        <v>8157</v>
      </c>
      <c r="CJ50" t="s">
        <v>8281</v>
      </c>
      <c r="CK50" t="s">
        <v>10023</v>
      </c>
      <c r="CL50" t="s">
        <v>2436</v>
      </c>
    </row>
    <row r="51" spans="1:160" x14ac:dyDescent="0.35">
      <c r="A51" s="2" t="s">
        <v>11393</v>
      </c>
      <c r="B51" t="s">
        <v>2547</v>
      </c>
      <c r="C51" t="s">
        <v>2550</v>
      </c>
      <c r="D51" t="s">
        <v>1317</v>
      </c>
      <c r="E51" t="s">
        <v>3435</v>
      </c>
      <c r="F51" t="s">
        <v>1569</v>
      </c>
      <c r="G51" t="s">
        <v>120</v>
      </c>
      <c r="H51" t="s">
        <v>2211</v>
      </c>
      <c r="I51" t="s">
        <v>9496</v>
      </c>
      <c r="J51" t="s">
        <v>1863</v>
      </c>
      <c r="K51" t="s">
        <v>3476</v>
      </c>
      <c r="L51" t="s">
        <v>1152</v>
      </c>
      <c r="M51" t="s">
        <v>381</v>
      </c>
      <c r="N51" t="s">
        <v>9379</v>
      </c>
      <c r="O51" t="s">
        <v>6938</v>
      </c>
      <c r="P51" t="s">
        <v>10297</v>
      </c>
      <c r="Q51" t="s">
        <v>5245</v>
      </c>
      <c r="R51" t="s">
        <v>2949</v>
      </c>
      <c r="S51" t="s">
        <v>2439</v>
      </c>
      <c r="T51" t="s">
        <v>6190</v>
      </c>
      <c r="U51" t="s">
        <v>7978</v>
      </c>
      <c r="V51" t="s">
        <v>1710</v>
      </c>
      <c r="W51" t="s">
        <v>2925</v>
      </c>
      <c r="X51" t="s">
        <v>7379</v>
      </c>
      <c r="Y51" t="s">
        <v>2898</v>
      </c>
      <c r="Z51" t="s">
        <v>7391</v>
      </c>
      <c r="AA51" t="s">
        <v>4748</v>
      </c>
      <c r="AB51" t="s">
        <v>5698</v>
      </c>
      <c r="AC51" t="s">
        <v>5571</v>
      </c>
      <c r="AD51" t="s">
        <v>3853</v>
      </c>
      <c r="AE51" t="s">
        <v>2817</v>
      </c>
      <c r="AF51" t="s">
        <v>1437</v>
      </c>
      <c r="AG51" t="s">
        <v>4444</v>
      </c>
      <c r="AH51" t="s">
        <v>3482</v>
      </c>
      <c r="AI51" t="s">
        <v>4839</v>
      </c>
      <c r="AJ51" t="s">
        <v>7829</v>
      </c>
      <c r="AK51" t="s">
        <v>2640</v>
      </c>
      <c r="AL51" t="s">
        <v>477</v>
      </c>
      <c r="AM51" t="s">
        <v>7648</v>
      </c>
      <c r="AN51" t="s">
        <v>540</v>
      </c>
      <c r="AO51" t="s">
        <v>4830</v>
      </c>
      <c r="AP51" t="s">
        <v>4878</v>
      </c>
      <c r="AQ51" t="s">
        <v>465</v>
      </c>
      <c r="AR51" t="s">
        <v>627</v>
      </c>
      <c r="AS51" t="s">
        <v>942</v>
      </c>
      <c r="AT51" t="s">
        <v>5143</v>
      </c>
      <c r="AU51" t="s">
        <v>2307</v>
      </c>
      <c r="AV51" t="s">
        <v>2304</v>
      </c>
      <c r="AW51" t="s">
        <v>4174</v>
      </c>
      <c r="AX51" t="s">
        <v>3427</v>
      </c>
      <c r="AY51" t="s">
        <v>4275</v>
      </c>
      <c r="AZ51" t="s">
        <v>4290</v>
      </c>
      <c r="BA51" t="s">
        <v>4299</v>
      </c>
      <c r="BB51" t="s">
        <v>11314</v>
      </c>
      <c r="BC51" t="s">
        <v>7918</v>
      </c>
      <c r="BD51" t="s">
        <v>4117</v>
      </c>
      <c r="BE51" t="s">
        <v>2101</v>
      </c>
      <c r="BF51" t="s">
        <v>11219</v>
      </c>
      <c r="BG51" t="s">
        <v>420</v>
      </c>
      <c r="BH51" t="s">
        <v>10038</v>
      </c>
      <c r="BI51" t="s">
        <v>4958</v>
      </c>
      <c r="BJ51" t="s">
        <v>10602</v>
      </c>
      <c r="BK51" t="s">
        <v>378</v>
      </c>
      <c r="BL51" t="s">
        <v>11315</v>
      </c>
      <c r="BM51" t="s">
        <v>2661</v>
      </c>
      <c r="BN51" t="s">
        <v>11276</v>
      </c>
      <c r="BO51" t="s">
        <v>6043</v>
      </c>
      <c r="BP51" t="s">
        <v>8603</v>
      </c>
      <c r="BQ51" t="s">
        <v>1134</v>
      </c>
      <c r="BR51" t="s">
        <v>11098</v>
      </c>
      <c r="BS51" t="s">
        <v>11131</v>
      </c>
      <c r="BT51" t="s">
        <v>1209</v>
      </c>
      <c r="BU51" t="s">
        <v>9409</v>
      </c>
      <c r="BV51" t="s">
        <v>8659</v>
      </c>
      <c r="BW51" t="s">
        <v>11280</v>
      </c>
      <c r="BX51" t="s">
        <v>5305</v>
      </c>
      <c r="BY51" t="s">
        <v>6151</v>
      </c>
      <c r="BZ51" t="s">
        <v>4916</v>
      </c>
      <c r="CA51" t="s">
        <v>7197</v>
      </c>
      <c r="CB51" t="s">
        <v>5890</v>
      </c>
      <c r="CC51" t="s">
        <v>7960</v>
      </c>
      <c r="CD51" t="s">
        <v>11222</v>
      </c>
      <c r="CE51" t="s">
        <v>7075</v>
      </c>
      <c r="CF51" t="s">
        <v>1125</v>
      </c>
      <c r="CG51" t="s">
        <v>2643</v>
      </c>
      <c r="CH51" t="s">
        <v>1719</v>
      </c>
      <c r="CI51" t="s">
        <v>11302</v>
      </c>
      <c r="CJ51" t="s">
        <v>11316</v>
      </c>
      <c r="CK51" t="s">
        <v>8432</v>
      </c>
      <c r="CL51" t="s">
        <v>7987</v>
      </c>
      <c r="CM51" t="s">
        <v>4709</v>
      </c>
      <c r="CN51" t="s">
        <v>4721</v>
      </c>
      <c r="CO51" t="s">
        <v>11303</v>
      </c>
      <c r="CP51" t="s">
        <v>4745</v>
      </c>
      <c r="CQ51" t="s">
        <v>11317</v>
      </c>
      <c r="CR51" t="s">
        <v>5494</v>
      </c>
      <c r="CS51" t="s">
        <v>5687</v>
      </c>
      <c r="CT51" t="s">
        <v>5663</v>
      </c>
      <c r="CU51" t="s">
        <v>11270</v>
      </c>
      <c r="CV51" t="s">
        <v>6494</v>
      </c>
      <c r="CW51" t="s">
        <v>5893</v>
      </c>
      <c r="CX51" t="s">
        <v>6468</v>
      </c>
      <c r="CY51" t="s">
        <v>6443</v>
      </c>
      <c r="CZ51" t="s">
        <v>11284</v>
      </c>
      <c r="DA51" t="s">
        <v>11063</v>
      </c>
      <c r="DB51" t="s">
        <v>6401</v>
      </c>
      <c r="DC51" t="s">
        <v>3494</v>
      </c>
      <c r="DD51" t="s">
        <v>1944</v>
      </c>
      <c r="DE51" t="s">
        <v>3281</v>
      </c>
      <c r="DF51" t="s">
        <v>3465</v>
      </c>
      <c r="DG51" t="s">
        <v>11135</v>
      </c>
      <c r="DH51" t="s">
        <v>2955</v>
      </c>
      <c r="DI51" t="s">
        <v>3792</v>
      </c>
      <c r="DJ51" t="s">
        <v>3801</v>
      </c>
      <c r="DK51" t="s">
        <v>3648</v>
      </c>
      <c r="DL51" t="s">
        <v>11271</v>
      </c>
      <c r="DM51" t="s">
        <v>744</v>
      </c>
      <c r="DN51" t="s">
        <v>11306</v>
      </c>
      <c r="DO51" t="s">
        <v>9173</v>
      </c>
      <c r="DP51" t="s">
        <v>11227</v>
      </c>
      <c r="DQ51" t="s">
        <v>294</v>
      </c>
      <c r="DR51" t="s">
        <v>9179</v>
      </c>
      <c r="DS51" t="s">
        <v>9081</v>
      </c>
      <c r="DT51" t="s">
        <v>11318</v>
      </c>
      <c r="DU51" t="s">
        <v>11307</v>
      </c>
      <c r="DV51" t="s">
        <v>8855</v>
      </c>
      <c r="DW51" t="s">
        <v>2241</v>
      </c>
      <c r="DX51" t="s">
        <v>6321</v>
      </c>
      <c r="DY51" t="s">
        <v>5505</v>
      </c>
      <c r="DZ51" t="s">
        <v>8552</v>
      </c>
      <c r="EA51" t="s">
        <v>5908</v>
      </c>
      <c r="EB51" t="s">
        <v>11287</v>
      </c>
      <c r="EC51" t="s">
        <v>6875</v>
      </c>
      <c r="ED51" t="s">
        <v>5986</v>
      </c>
      <c r="EE51" t="s">
        <v>7748</v>
      </c>
      <c r="EF51" t="s">
        <v>7736</v>
      </c>
      <c r="EG51" t="s">
        <v>7700</v>
      </c>
      <c r="EH51" t="s">
        <v>7691</v>
      </c>
      <c r="EI51" t="s">
        <v>5486</v>
      </c>
      <c r="EJ51" t="s">
        <v>1656</v>
      </c>
      <c r="EK51" t="s">
        <v>7611</v>
      </c>
      <c r="EL51" t="s">
        <v>6737</v>
      </c>
      <c r="EM51" t="s">
        <v>2886</v>
      </c>
      <c r="EN51" t="s">
        <v>11120</v>
      </c>
      <c r="EO51" t="s">
        <v>2244</v>
      </c>
      <c r="EP51" t="s">
        <v>10204</v>
      </c>
      <c r="EQ51" t="s">
        <v>9764</v>
      </c>
      <c r="ER51" t="s">
        <v>8065</v>
      </c>
      <c r="ES51" t="s">
        <v>9784</v>
      </c>
      <c r="ET51" t="s">
        <v>11292</v>
      </c>
      <c r="EU51" t="s">
        <v>11138</v>
      </c>
      <c r="EV51" t="s">
        <v>8275</v>
      </c>
      <c r="EW51" t="s">
        <v>8272</v>
      </c>
      <c r="EX51" t="s">
        <v>1734</v>
      </c>
      <c r="EY51" t="s">
        <v>11293</v>
      </c>
      <c r="EZ51" t="s">
        <v>4919</v>
      </c>
      <c r="FA51" t="s">
        <v>11312</v>
      </c>
      <c r="FB51" t="s">
        <v>1947</v>
      </c>
      <c r="FC51" t="s">
        <v>2478</v>
      </c>
      <c r="FD51" t="s">
        <v>1332</v>
      </c>
    </row>
    <row r="52" spans="1:160" x14ac:dyDescent="0.35">
      <c r="A52" s="2" t="s">
        <v>11394</v>
      </c>
      <c r="B52" t="s">
        <v>1317</v>
      </c>
      <c r="C52" t="s">
        <v>3435</v>
      </c>
      <c r="D52" t="s">
        <v>120</v>
      </c>
      <c r="E52" t="s">
        <v>4394</v>
      </c>
      <c r="F52" t="s">
        <v>2024</v>
      </c>
      <c r="G52" t="s">
        <v>882</v>
      </c>
      <c r="H52" t="s">
        <v>381</v>
      </c>
      <c r="I52" t="s">
        <v>198</v>
      </c>
      <c r="J52" t="s">
        <v>8367</v>
      </c>
      <c r="K52" t="s">
        <v>471</v>
      </c>
      <c r="L52" t="s">
        <v>10297</v>
      </c>
      <c r="M52" t="s">
        <v>11039</v>
      </c>
      <c r="N52" t="s">
        <v>5245</v>
      </c>
      <c r="O52" t="s">
        <v>2283</v>
      </c>
      <c r="P52" t="s">
        <v>6273</v>
      </c>
      <c r="Q52" t="s">
        <v>1038</v>
      </c>
      <c r="R52" t="s">
        <v>2316</v>
      </c>
      <c r="S52" t="s">
        <v>7304</v>
      </c>
      <c r="T52" t="s">
        <v>2784</v>
      </c>
      <c r="U52" t="s">
        <v>969</v>
      </c>
      <c r="V52" t="s">
        <v>1239</v>
      </c>
      <c r="W52" t="s">
        <v>11360</v>
      </c>
      <c r="X52" t="s">
        <v>5698</v>
      </c>
      <c r="Y52" t="s">
        <v>2736</v>
      </c>
      <c r="Z52" t="s">
        <v>2757</v>
      </c>
      <c r="AA52" t="s">
        <v>2817</v>
      </c>
      <c r="AB52" t="s">
        <v>4444</v>
      </c>
      <c r="AC52" t="s">
        <v>9432</v>
      </c>
      <c r="AD52" t="s">
        <v>1830</v>
      </c>
      <c r="AE52" t="s">
        <v>7706</v>
      </c>
      <c r="AF52" t="s">
        <v>1665</v>
      </c>
      <c r="AG52" t="s">
        <v>1776</v>
      </c>
      <c r="AH52" t="s">
        <v>7945</v>
      </c>
      <c r="AI52" t="s">
        <v>4869</v>
      </c>
      <c r="AJ52" t="s">
        <v>1464</v>
      </c>
      <c r="AK52" t="s">
        <v>9814</v>
      </c>
      <c r="AL52" t="s">
        <v>10250</v>
      </c>
      <c r="AM52" t="s">
        <v>1338</v>
      </c>
      <c r="AN52" t="s">
        <v>426</v>
      </c>
      <c r="AO52" t="s">
        <v>9942</v>
      </c>
      <c r="AP52" t="s">
        <v>10223</v>
      </c>
      <c r="AQ52" t="s">
        <v>2532</v>
      </c>
      <c r="AR52" t="s">
        <v>1722</v>
      </c>
      <c r="AS52" t="s">
        <v>2304</v>
      </c>
      <c r="AT52" t="s">
        <v>11325</v>
      </c>
      <c r="AU52" t="s">
        <v>11217</v>
      </c>
      <c r="AV52" t="s">
        <v>1932</v>
      </c>
      <c r="AW52" t="s">
        <v>4008</v>
      </c>
      <c r="AX52" t="s">
        <v>4029</v>
      </c>
      <c r="AY52" t="s">
        <v>1740</v>
      </c>
      <c r="AZ52" t="s">
        <v>4275</v>
      </c>
      <c r="BA52" t="s">
        <v>4052</v>
      </c>
      <c r="BB52" t="s">
        <v>4299</v>
      </c>
      <c r="BC52" t="s">
        <v>4117</v>
      </c>
      <c r="BD52" t="s">
        <v>11339</v>
      </c>
      <c r="BE52" t="s">
        <v>2101</v>
      </c>
      <c r="BF52" t="s">
        <v>2047</v>
      </c>
      <c r="BG52" t="s">
        <v>3515</v>
      </c>
      <c r="BH52" t="s">
        <v>420</v>
      </c>
      <c r="BI52" t="s">
        <v>11340</v>
      </c>
      <c r="BJ52" t="s">
        <v>4958</v>
      </c>
      <c r="BK52" t="s">
        <v>417</v>
      </c>
      <c r="BL52" t="s">
        <v>3227</v>
      </c>
      <c r="BM52" t="s">
        <v>1053</v>
      </c>
      <c r="BN52" t="s">
        <v>11329</v>
      </c>
      <c r="BO52" t="s">
        <v>1209</v>
      </c>
      <c r="BP52" t="s">
        <v>3042</v>
      </c>
      <c r="BQ52" t="s">
        <v>2916</v>
      </c>
      <c r="BR52" t="s">
        <v>8373</v>
      </c>
      <c r="BS52" t="s">
        <v>8405</v>
      </c>
      <c r="BT52" t="s">
        <v>5239</v>
      </c>
      <c r="BU52" t="s">
        <v>11257</v>
      </c>
      <c r="BV52" t="s">
        <v>483</v>
      </c>
      <c r="BW52" t="s">
        <v>6157</v>
      </c>
      <c r="BX52" t="s">
        <v>6151</v>
      </c>
      <c r="BY52" t="s">
        <v>6258</v>
      </c>
      <c r="BZ52" t="s">
        <v>11361</v>
      </c>
      <c r="CA52" t="s">
        <v>7101</v>
      </c>
      <c r="CB52" t="s">
        <v>11222</v>
      </c>
      <c r="CC52" t="s">
        <v>3421</v>
      </c>
      <c r="CD52" t="s">
        <v>7040</v>
      </c>
      <c r="CE52" t="s">
        <v>1125</v>
      </c>
      <c r="CF52" t="s">
        <v>1719</v>
      </c>
      <c r="CG52" t="s">
        <v>11316</v>
      </c>
      <c r="CH52" t="s">
        <v>7414</v>
      </c>
      <c r="CI52" t="s">
        <v>8432</v>
      </c>
      <c r="CJ52" t="s">
        <v>7987</v>
      </c>
      <c r="CK52" t="s">
        <v>2685</v>
      </c>
      <c r="CL52" t="s">
        <v>4486</v>
      </c>
      <c r="CM52" t="s">
        <v>1827</v>
      </c>
      <c r="CN52" t="s">
        <v>5494</v>
      </c>
      <c r="CO52" t="s">
        <v>5719</v>
      </c>
      <c r="CP52" t="s">
        <v>7969</v>
      </c>
      <c r="CQ52" t="s">
        <v>5188</v>
      </c>
      <c r="CR52" t="s">
        <v>6360</v>
      </c>
      <c r="CS52" t="s">
        <v>6452</v>
      </c>
      <c r="CT52" t="s">
        <v>11284</v>
      </c>
      <c r="CU52" t="s">
        <v>8020</v>
      </c>
      <c r="CV52" t="s">
        <v>639</v>
      </c>
      <c r="CW52" t="s">
        <v>1122</v>
      </c>
      <c r="CX52" t="s">
        <v>423</v>
      </c>
      <c r="CY52" t="s">
        <v>4901</v>
      </c>
      <c r="CZ52" t="s">
        <v>1785</v>
      </c>
      <c r="DA52" t="s">
        <v>6553</v>
      </c>
      <c r="DB52" t="s">
        <v>3494</v>
      </c>
      <c r="DC52" t="s">
        <v>3083</v>
      </c>
      <c r="DD52" t="s">
        <v>3465</v>
      </c>
      <c r="DE52" t="s">
        <v>2397</v>
      </c>
      <c r="DF52" t="s">
        <v>1014</v>
      </c>
      <c r="DG52" t="s">
        <v>8609</v>
      </c>
      <c r="DH52" t="s">
        <v>375</v>
      </c>
      <c r="DI52" t="s">
        <v>11395</v>
      </c>
      <c r="DJ52" t="s">
        <v>2955</v>
      </c>
      <c r="DK52" t="s">
        <v>11362</v>
      </c>
      <c r="DL52" t="s">
        <v>8861</v>
      </c>
      <c r="DM52" t="s">
        <v>1056</v>
      </c>
      <c r="DN52" t="s">
        <v>11306</v>
      </c>
      <c r="DO52" t="s">
        <v>11114</v>
      </c>
      <c r="DP52" t="s">
        <v>1779</v>
      </c>
      <c r="DQ52" t="s">
        <v>1857</v>
      </c>
      <c r="DR52" t="s">
        <v>6363</v>
      </c>
      <c r="DS52" t="s">
        <v>1428</v>
      </c>
      <c r="DT52" t="s">
        <v>4435</v>
      </c>
      <c r="DU52" t="s">
        <v>8474</v>
      </c>
      <c r="DV52" t="s">
        <v>7815</v>
      </c>
      <c r="DW52" t="s">
        <v>11076</v>
      </c>
      <c r="DX52" t="s">
        <v>1725</v>
      </c>
      <c r="DY52" t="s">
        <v>6737</v>
      </c>
      <c r="DZ52" t="s">
        <v>7487</v>
      </c>
      <c r="EA52" t="s">
        <v>7574</v>
      </c>
      <c r="EB52" t="s">
        <v>11120</v>
      </c>
      <c r="EC52" t="s">
        <v>9677</v>
      </c>
      <c r="ED52" t="s">
        <v>10262</v>
      </c>
      <c r="EE52" t="s">
        <v>11123</v>
      </c>
      <c r="EF52" t="s">
        <v>11396</v>
      </c>
      <c r="EG52" t="s">
        <v>8198</v>
      </c>
      <c r="EH52" t="s">
        <v>10204</v>
      </c>
      <c r="EI52" t="s">
        <v>11348</v>
      </c>
      <c r="EJ52" t="s">
        <v>8065</v>
      </c>
      <c r="EK52" t="s">
        <v>10593</v>
      </c>
      <c r="EL52" t="s">
        <v>11084</v>
      </c>
      <c r="EM52" t="s">
        <v>8252</v>
      </c>
      <c r="EN52" t="s">
        <v>2826</v>
      </c>
      <c r="EO52" t="s">
        <v>10144</v>
      </c>
      <c r="EP52" t="s">
        <v>1734</v>
      </c>
      <c r="EQ52" t="s">
        <v>2436</v>
      </c>
      <c r="ER52" t="s">
        <v>4919</v>
      </c>
      <c r="ES52" t="s">
        <v>3963</v>
      </c>
      <c r="ET52" t="s">
        <v>2619</v>
      </c>
      <c r="EU52" t="s">
        <v>1947</v>
      </c>
      <c r="EV52" t="s">
        <v>2478</v>
      </c>
      <c r="EW52" t="s">
        <v>1833</v>
      </c>
      <c r="EX52" t="s">
        <v>9364</v>
      </c>
    </row>
    <row r="53" spans="1:160" x14ac:dyDescent="0.35">
      <c r="A53" s="2" t="s">
        <v>11397</v>
      </c>
      <c r="B53" t="s">
        <v>3059</v>
      </c>
      <c r="C53" t="s">
        <v>480</v>
      </c>
      <c r="D53" t="s">
        <v>4067</v>
      </c>
      <c r="E53" t="s">
        <v>4323</v>
      </c>
      <c r="F53" t="s">
        <v>4329</v>
      </c>
      <c r="G53" t="s">
        <v>2071</v>
      </c>
      <c r="H53" t="s">
        <v>2021</v>
      </c>
      <c r="I53" t="s">
        <v>10511</v>
      </c>
      <c r="J53" t="s">
        <v>10623</v>
      </c>
      <c r="K53" t="s">
        <v>4961</v>
      </c>
      <c r="L53" t="s">
        <v>5167</v>
      </c>
      <c r="M53" t="s">
        <v>5206</v>
      </c>
      <c r="N53" t="s">
        <v>7909</v>
      </c>
      <c r="O53" t="s">
        <v>1692</v>
      </c>
      <c r="P53" t="s">
        <v>7304</v>
      </c>
      <c r="Q53" t="s">
        <v>1380</v>
      </c>
      <c r="R53" t="s">
        <v>6342</v>
      </c>
      <c r="S53" t="s">
        <v>4585</v>
      </c>
      <c r="T53" t="s">
        <v>3065</v>
      </c>
      <c r="U53" t="s">
        <v>4706</v>
      </c>
      <c r="V53" t="s">
        <v>5784</v>
      </c>
      <c r="W53" t="s">
        <v>2862</v>
      </c>
      <c r="X53" t="s">
        <v>1632</v>
      </c>
      <c r="Y53" t="s">
        <v>3642</v>
      </c>
      <c r="Z53" t="s">
        <v>8287</v>
      </c>
      <c r="AA53" t="s">
        <v>9038</v>
      </c>
      <c r="AB53" t="s">
        <v>4468</v>
      </c>
      <c r="AC53" t="s">
        <v>3230</v>
      </c>
      <c r="AD53" t="s">
        <v>7832</v>
      </c>
      <c r="AE53" t="s">
        <v>8798</v>
      </c>
      <c r="AF53" t="s">
        <v>4970</v>
      </c>
      <c r="AG53" t="s">
        <v>1830</v>
      </c>
      <c r="AH53" t="s">
        <v>3319</v>
      </c>
      <c r="AI53" t="s">
        <v>6740</v>
      </c>
      <c r="AJ53" t="s">
        <v>7554</v>
      </c>
      <c r="AK53" t="s">
        <v>9646</v>
      </c>
      <c r="AL53" t="s">
        <v>993</v>
      </c>
      <c r="AM53" t="s">
        <v>3639</v>
      </c>
      <c r="AN53" t="s">
        <v>10250</v>
      </c>
      <c r="AO53" t="s">
        <v>3589</v>
      </c>
      <c r="AP53" t="s">
        <v>465</v>
      </c>
      <c r="AQ53" t="s">
        <v>5050</v>
      </c>
      <c r="AR53" t="s">
        <v>3592</v>
      </c>
      <c r="AS53" t="s">
        <v>3427</v>
      </c>
      <c r="AT53" t="s">
        <v>4147</v>
      </c>
      <c r="AU53" t="s">
        <v>4029</v>
      </c>
      <c r="AV53" t="s">
        <v>11205</v>
      </c>
      <c r="AW53" t="s">
        <v>2214</v>
      </c>
      <c r="AX53" t="s">
        <v>10247</v>
      </c>
      <c r="AY53" t="s">
        <v>11398</v>
      </c>
      <c r="AZ53" t="s">
        <v>2910</v>
      </c>
      <c r="BA53" t="s">
        <v>10644</v>
      </c>
      <c r="BB53" t="s">
        <v>8405</v>
      </c>
      <c r="BC53" t="s">
        <v>3021</v>
      </c>
      <c r="BD53" t="s">
        <v>5887</v>
      </c>
      <c r="BE53" t="s">
        <v>7292</v>
      </c>
      <c r="BF53" t="s">
        <v>7385</v>
      </c>
      <c r="BG53" t="s">
        <v>4530</v>
      </c>
      <c r="BH53" t="s">
        <v>1827</v>
      </c>
      <c r="BI53" t="s">
        <v>4754</v>
      </c>
      <c r="BJ53" t="s">
        <v>5775</v>
      </c>
      <c r="BK53" t="s">
        <v>5719</v>
      </c>
      <c r="BL53" t="s">
        <v>5061</v>
      </c>
      <c r="BM53" t="s">
        <v>3612</v>
      </c>
      <c r="BN53" t="s">
        <v>2955</v>
      </c>
      <c r="BO53" t="s">
        <v>8089</v>
      </c>
      <c r="BP53" t="s">
        <v>3775</v>
      </c>
      <c r="BQ53" t="s">
        <v>11305</v>
      </c>
      <c r="BR53" t="s">
        <v>11183</v>
      </c>
      <c r="BS53" t="s">
        <v>6932</v>
      </c>
      <c r="BT53" t="s">
        <v>1581</v>
      </c>
      <c r="BU53" t="s">
        <v>8901</v>
      </c>
      <c r="BV53" t="s">
        <v>7815</v>
      </c>
      <c r="BW53" t="s">
        <v>1725</v>
      </c>
      <c r="BX53" t="s">
        <v>7651</v>
      </c>
      <c r="BY53" t="s">
        <v>6743</v>
      </c>
      <c r="BZ53" t="s">
        <v>11310</v>
      </c>
      <c r="CA53" t="s">
        <v>8210</v>
      </c>
      <c r="CB53" t="s">
        <v>5932</v>
      </c>
      <c r="CC53" t="s">
        <v>10587</v>
      </c>
      <c r="CD53" t="s">
        <v>3298</v>
      </c>
      <c r="CE53" t="s">
        <v>8299</v>
      </c>
      <c r="CF53" t="s">
        <v>2436</v>
      </c>
    </row>
    <row r="54" spans="1:160" x14ac:dyDescent="0.35">
      <c r="A54" s="2" t="s">
        <v>11399</v>
      </c>
      <c r="B54" t="s">
        <v>1626</v>
      </c>
      <c r="C54" t="s">
        <v>954</v>
      </c>
      <c r="D54" t="s">
        <v>4082</v>
      </c>
      <c r="E54" t="s">
        <v>4108</v>
      </c>
      <c r="F54" t="s">
        <v>8518</v>
      </c>
      <c r="G54" t="s">
        <v>9982</v>
      </c>
      <c r="H54" t="s">
        <v>8612</v>
      </c>
      <c r="I54" t="s">
        <v>3251</v>
      </c>
      <c r="J54" t="s">
        <v>10742</v>
      </c>
      <c r="K54" t="s">
        <v>3403</v>
      </c>
      <c r="L54" t="s">
        <v>1071</v>
      </c>
      <c r="M54" t="s">
        <v>5443</v>
      </c>
      <c r="N54" t="s">
        <v>573</v>
      </c>
      <c r="O54" t="s">
        <v>8068</v>
      </c>
      <c r="P54" t="s">
        <v>2340</v>
      </c>
      <c r="Q54" t="s">
        <v>7016</v>
      </c>
      <c r="R54" t="s">
        <v>1710</v>
      </c>
      <c r="S54" t="s">
        <v>2883</v>
      </c>
      <c r="T54" t="s">
        <v>6016</v>
      </c>
      <c r="U54" t="s">
        <v>1866</v>
      </c>
      <c r="V54" t="s">
        <v>3415</v>
      </c>
      <c r="W54" t="s">
        <v>6500</v>
      </c>
      <c r="X54" t="s">
        <v>3036</v>
      </c>
      <c r="Y54" t="s">
        <v>3560</v>
      </c>
      <c r="Z54" t="s">
        <v>3254</v>
      </c>
      <c r="AA54" t="s">
        <v>8710</v>
      </c>
      <c r="AB54" t="s">
        <v>8849</v>
      </c>
      <c r="AC54" t="s">
        <v>966</v>
      </c>
      <c r="AD54" t="s">
        <v>7829</v>
      </c>
      <c r="AE54" t="s">
        <v>8949</v>
      </c>
      <c r="AF54" t="s">
        <v>7469</v>
      </c>
      <c r="AG54" t="s">
        <v>1377</v>
      </c>
      <c r="AH54" t="s">
        <v>7945</v>
      </c>
      <c r="AI54" t="s">
        <v>3248</v>
      </c>
      <c r="AJ54" t="s">
        <v>7466</v>
      </c>
      <c r="AK54" t="s">
        <v>3524</v>
      </c>
      <c r="AL54" t="s">
        <v>951</v>
      </c>
      <c r="AM54" t="s">
        <v>2430</v>
      </c>
      <c r="AN54" t="s">
        <v>1821</v>
      </c>
      <c r="AO54" t="s">
        <v>10113</v>
      </c>
      <c r="AP54" t="s">
        <v>2907</v>
      </c>
      <c r="AQ54" t="s">
        <v>3018</v>
      </c>
      <c r="AR54" t="s">
        <v>5589</v>
      </c>
      <c r="AS54" t="s">
        <v>2931</v>
      </c>
      <c r="AT54" t="s">
        <v>6013</v>
      </c>
      <c r="AU54" t="s">
        <v>2433</v>
      </c>
      <c r="AV54" t="s">
        <v>6315</v>
      </c>
      <c r="AW54" t="s">
        <v>4629</v>
      </c>
      <c r="AX54" t="s">
        <v>7969</v>
      </c>
      <c r="AY54" t="s">
        <v>1536</v>
      </c>
      <c r="AZ54" t="s">
        <v>1785</v>
      </c>
      <c r="BA54" t="s">
        <v>3746</v>
      </c>
      <c r="BB54" t="s">
        <v>11400</v>
      </c>
      <c r="BC54" t="s">
        <v>8512</v>
      </c>
      <c r="BD54" t="s">
        <v>6860</v>
      </c>
      <c r="BE54" t="s">
        <v>10803</v>
      </c>
      <c r="BF54" t="s">
        <v>11118</v>
      </c>
      <c r="BG54" t="s">
        <v>8940</v>
      </c>
      <c r="BH54" t="s">
        <v>1170</v>
      </c>
      <c r="BI54" t="s">
        <v>6318</v>
      </c>
      <c r="BJ54" t="s">
        <v>2589</v>
      </c>
      <c r="BK54" t="s">
        <v>1476</v>
      </c>
      <c r="BL54" t="s">
        <v>10346</v>
      </c>
      <c r="BM54" t="s">
        <v>2631</v>
      </c>
      <c r="BN54" t="s">
        <v>11126</v>
      </c>
    </row>
    <row r="55" spans="1:160" x14ac:dyDescent="0.35">
      <c r="A55" s="2" t="s">
        <v>11401</v>
      </c>
      <c r="B55" t="s">
        <v>2958</v>
      </c>
      <c r="C55" t="s">
        <v>1413</v>
      </c>
      <c r="D55" t="s">
        <v>4895</v>
      </c>
      <c r="E55" t="s">
        <v>2487</v>
      </c>
      <c r="F55" t="s">
        <v>1638</v>
      </c>
      <c r="G55" t="s">
        <v>1728</v>
      </c>
      <c r="H55" t="s">
        <v>5248</v>
      </c>
      <c r="I55" t="s">
        <v>5275</v>
      </c>
      <c r="J55" t="s">
        <v>612</v>
      </c>
      <c r="K55" t="s">
        <v>186</v>
      </c>
      <c r="L55" t="s">
        <v>3089</v>
      </c>
      <c r="M55" t="s">
        <v>4553</v>
      </c>
      <c r="N55" t="s">
        <v>4679</v>
      </c>
      <c r="O55" t="s">
        <v>1794</v>
      </c>
      <c r="P55" t="s">
        <v>3128</v>
      </c>
      <c r="Q55" t="s">
        <v>5746</v>
      </c>
      <c r="R55" t="s">
        <v>5693</v>
      </c>
      <c r="S55" t="s">
        <v>6393</v>
      </c>
      <c r="T55" t="s">
        <v>3764</v>
      </c>
      <c r="U55" t="s">
        <v>6276</v>
      </c>
      <c r="V55" t="s">
        <v>3743</v>
      </c>
      <c r="W55" t="s">
        <v>3633</v>
      </c>
      <c r="X55" t="s">
        <v>3642</v>
      </c>
      <c r="Y55" t="s">
        <v>5191</v>
      </c>
      <c r="Z55" t="s">
        <v>2095</v>
      </c>
      <c r="AA55" t="s">
        <v>8809</v>
      </c>
      <c r="AB55" t="s">
        <v>1731</v>
      </c>
      <c r="AC55" t="s">
        <v>1920</v>
      </c>
      <c r="AD55" t="s">
        <v>8746</v>
      </c>
      <c r="AE55" t="s">
        <v>1032</v>
      </c>
      <c r="AF55" t="s">
        <v>7781</v>
      </c>
      <c r="AG55" t="s">
        <v>9646</v>
      </c>
      <c r="AH55" t="s">
        <v>6007</v>
      </c>
      <c r="AI55" t="s">
        <v>3639</v>
      </c>
      <c r="AJ55" t="s">
        <v>6752</v>
      </c>
      <c r="AK55" t="s">
        <v>1575</v>
      </c>
      <c r="AL55" t="s">
        <v>6980</v>
      </c>
      <c r="AM55" t="s">
        <v>1194</v>
      </c>
      <c r="AN55" t="s">
        <v>5083</v>
      </c>
      <c r="AO55" t="s">
        <v>2059</v>
      </c>
      <c r="AP55" t="s">
        <v>11171</v>
      </c>
      <c r="AQ55" t="s">
        <v>2098</v>
      </c>
      <c r="AR55" t="s">
        <v>9502</v>
      </c>
      <c r="AS55" t="s">
        <v>2910</v>
      </c>
      <c r="AT55" t="s">
        <v>4884</v>
      </c>
      <c r="AU55" t="s">
        <v>6336</v>
      </c>
      <c r="AV55" t="s">
        <v>2973</v>
      </c>
      <c r="AW55" t="s">
        <v>9237</v>
      </c>
      <c r="AX55" t="s">
        <v>2418</v>
      </c>
      <c r="AY55" t="s">
        <v>4474</v>
      </c>
      <c r="AZ55" t="s">
        <v>6166</v>
      </c>
      <c r="BA55" t="s">
        <v>7185</v>
      </c>
      <c r="BB55" t="s">
        <v>4875</v>
      </c>
      <c r="BC55" t="s">
        <v>7171</v>
      </c>
      <c r="BD55" t="s">
        <v>3215</v>
      </c>
      <c r="BE55" t="s">
        <v>5592</v>
      </c>
      <c r="BF55" t="s">
        <v>7286</v>
      </c>
      <c r="BG55" t="s">
        <v>5953</v>
      </c>
      <c r="BH55" t="s">
        <v>3772</v>
      </c>
      <c r="BI55" t="s">
        <v>8044</v>
      </c>
      <c r="BJ55" t="s">
        <v>2319</v>
      </c>
      <c r="BK55" t="s">
        <v>1581</v>
      </c>
      <c r="BL55" t="s">
        <v>5182</v>
      </c>
      <c r="BM55" t="s">
        <v>957</v>
      </c>
      <c r="BN55" t="s">
        <v>3530</v>
      </c>
      <c r="BO55" t="s">
        <v>10267</v>
      </c>
      <c r="BP55" t="s">
        <v>3298</v>
      </c>
      <c r="BQ55" t="s">
        <v>8376</v>
      </c>
      <c r="BR55" t="s">
        <v>6707</v>
      </c>
      <c r="BS55" t="s">
        <v>8234</v>
      </c>
      <c r="BT55" t="s">
        <v>3152</v>
      </c>
    </row>
    <row r="56" spans="1:160" x14ac:dyDescent="0.35">
      <c r="A56" s="2" t="s">
        <v>11402</v>
      </c>
      <c r="B56" t="s">
        <v>2958</v>
      </c>
      <c r="C56" t="s">
        <v>1413</v>
      </c>
      <c r="D56" t="s">
        <v>480</v>
      </c>
      <c r="E56" t="s">
        <v>2217</v>
      </c>
      <c r="F56" t="s">
        <v>10484</v>
      </c>
      <c r="G56" t="s">
        <v>5018</v>
      </c>
      <c r="H56" t="s">
        <v>2487</v>
      </c>
      <c r="I56" t="s">
        <v>1728</v>
      </c>
      <c r="J56" t="s">
        <v>8917</v>
      </c>
      <c r="K56" t="s">
        <v>5248</v>
      </c>
      <c r="L56" t="s">
        <v>6184</v>
      </c>
      <c r="M56" t="s">
        <v>612</v>
      </c>
      <c r="N56" t="s">
        <v>1791</v>
      </c>
      <c r="O56" t="s">
        <v>156</v>
      </c>
      <c r="P56" t="s">
        <v>4553</v>
      </c>
      <c r="Q56" t="s">
        <v>672</v>
      </c>
      <c r="R56" t="s">
        <v>4739</v>
      </c>
      <c r="S56" t="s">
        <v>159</v>
      </c>
      <c r="T56" t="s">
        <v>1794</v>
      </c>
      <c r="U56" t="s">
        <v>3128</v>
      </c>
      <c r="V56" t="s">
        <v>6497</v>
      </c>
      <c r="W56" t="s">
        <v>1275</v>
      </c>
      <c r="X56" t="s">
        <v>6276</v>
      </c>
      <c r="Y56" t="s">
        <v>3633</v>
      </c>
      <c r="Z56" t="s">
        <v>2095</v>
      </c>
      <c r="AA56" t="s">
        <v>1437</v>
      </c>
      <c r="AB56" t="s">
        <v>1731</v>
      </c>
      <c r="AC56" t="s">
        <v>3230</v>
      </c>
      <c r="AD56" t="s">
        <v>8746</v>
      </c>
      <c r="AE56" t="s">
        <v>1032</v>
      </c>
      <c r="AF56" t="s">
        <v>781</v>
      </c>
      <c r="AG56" t="s">
        <v>4949</v>
      </c>
      <c r="AH56" t="s">
        <v>9646</v>
      </c>
      <c r="AI56" t="s">
        <v>6007</v>
      </c>
      <c r="AJ56" t="s">
        <v>10806</v>
      </c>
      <c r="AK56" t="s">
        <v>2598</v>
      </c>
      <c r="AL56" t="s">
        <v>465</v>
      </c>
      <c r="AM56" t="s">
        <v>9350</v>
      </c>
      <c r="AN56" t="s">
        <v>4287</v>
      </c>
      <c r="AO56" t="s">
        <v>4311</v>
      </c>
      <c r="AP56" t="s">
        <v>960</v>
      </c>
      <c r="AQ56" t="s">
        <v>11049</v>
      </c>
      <c r="AR56" t="s">
        <v>2098</v>
      </c>
      <c r="AS56" t="s">
        <v>9502</v>
      </c>
      <c r="AT56" t="s">
        <v>6701</v>
      </c>
      <c r="AU56" t="s">
        <v>4884</v>
      </c>
      <c r="AV56" t="s">
        <v>11299</v>
      </c>
      <c r="AW56" t="s">
        <v>2973</v>
      </c>
      <c r="AX56" t="s">
        <v>2712</v>
      </c>
      <c r="AY56" t="s">
        <v>8382</v>
      </c>
      <c r="AZ56" t="s">
        <v>2418</v>
      </c>
      <c r="BA56" t="s">
        <v>11301</v>
      </c>
      <c r="BB56" t="s">
        <v>4875</v>
      </c>
      <c r="BC56" t="s">
        <v>7171</v>
      </c>
      <c r="BD56" t="s">
        <v>3215</v>
      </c>
      <c r="BE56" t="s">
        <v>5592</v>
      </c>
      <c r="BF56" t="s">
        <v>4530</v>
      </c>
      <c r="BG56" t="s">
        <v>6491</v>
      </c>
      <c r="BH56" t="s">
        <v>5595</v>
      </c>
      <c r="BI56" t="s">
        <v>1149</v>
      </c>
      <c r="BJ56" t="s">
        <v>8044</v>
      </c>
      <c r="BK56" t="s">
        <v>1737</v>
      </c>
      <c r="BL56" t="s">
        <v>2319</v>
      </c>
      <c r="BM56" t="s">
        <v>11162</v>
      </c>
      <c r="BN56" t="s">
        <v>1581</v>
      </c>
      <c r="BO56" t="s">
        <v>2901</v>
      </c>
      <c r="BP56" t="s">
        <v>5182</v>
      </c>
      <c r="BQ56" t="s">
        <v>11120</v>
      </c>
      <c r="BR56" t="s">
        <v>10267</v>
      </c>
      <c r="BS56" t="s">
        <v>3298</v>
      </c>
      <c r="BT56" t="s">
        <v>8166</v>
      </c>
      <c r="BU56" t="s">
        <v>8376</v>
      </c>
      <c r="BV56" t="s">
        <v>3152</v>
      </c>
      <c r="BW56" t="s">
        <v>1332</v>
      </c>
    </row>
    <row r="57" spans="1:160" x14ac:dyDescent="0.35">
      <c r="A57" s="2" t="s">
        <v>11403</v>
      </c>
      <c r="B57" t="s">
        <v>2550</v>
      </c>
      <c r="C57" t="s">
        <v>1752</v>
      </c>
      <c r="D57" t="s">
        <v>2451</v>
      </c>
      <c r="E57" t="s">
        <v>4073</v>
      </c>
      <c r="F57" t="s">
        <v>4258</v>
      </c>
      <c r="G57" t="s">
        <v>1245</v>
      </c>
      <c r="H57" t="s">
        <v>120</v>
      </c>
      <c r="I57" t="s">
        <v>4091</v>
      </c>
      <c r="J57" t="s">
        <v>2733</v>
      </c>
      <c r="K57" t="s">
        <v>9496</v>
      </c>
      <c r="L57" t="s">
        <v>8571</v>
      </c>
      <c r="M57" t="s">
        <v>3476</v>
      </c>
      <c r="N57" t="s">
        <v>8843</v>
      </c>
      <c r="O57" t="s">
        <v>498</v>
      </c>
      <c r="P57" t="s">
        <v>9370</v>
      </c>
      <c r="Q57" t="s">
        <v>9379</v>
      </c>
      <c r="R57" t="s">
        <v>1917</v>
      </c>
      <c r="S57" t="s">
        <v>2949</v>
      </c>
      <c r="T57" t="s">
        <v>2883</v>
      </c>
      <c r="U57" t="s">
        <v>7322</v>
      </c>
      <c r="V57" t="s">
        <v>4801</v>
      </c>
      <c r="W57" t="s">
        <v>864</v>
      </c>
      <c r="X57" t="s">
        <v>5571</v>
      </c>
      <c r="Y57" t="s">
        <v>1110</v>
      </c>
      <c r="Z57" t="s">
        <v>2271</v>
      </c>
      <c r="AA57" t="s">
        <v>2817</v>
      </c>
      <c r="AB57" t="s">
        <v>2457</v>
      </c>
      <c r="AC57" t="s">
        <v>8849</v>
      </c>
      <c r="AD57" t="s">
        <v>477</v>
      </c>
      <c r="AE57" t="s">
        <v>1068</v>
      </c>
      <c r="AF57" t="s">
        <v>7674</v>
      </c>
      <c r="AG57" t="s">
        <v>4462</v>
      </c>
      <c r="AH57" t="s">
        <v>2256</v>
      </c>
      <c r="AI57" t="s">
        <v>1782</v>
      </c>
      <c r="AJ57" t="s">
        <v>5550</v>
      </c>
      <c r="AK57" t="s">
        <v>717</v>
      </c>
      <c r="AL57" t="s">
        <v>2499</v>
      </c>
      <c r="AM57" t="s">
        <v>2553</v>
      </c>
      <c r="AN57" t="s">
        <v>11045</v>
      </c>
      <c r="AO57" t="s">
        <v>4153</v>
      </c>
      <c r="AP57" t="s">
        <v>4231</v>
      </c>
      <c r="AQ57" t="s">
        <v>3113</v>
      </c>
      <c r="AR57" t="s">
        <v>4052</v>
      </c>
      <c r="AS57" t="s">
        <v>4117</v>
      </c>
      <c r="AT57" t="s">
        <v>2463</v>
      </c>
      <c r="AU57" t="s">
        <v>11339</v>
      </c>
      <c r="AV57" t="s">
        <v>2277</v>
      </c>
      <c r="AW57" t="s">
        <v>11219</v>
      </c>
      <c r="AX57" t="s">
        <v>2007</v>
      </c>
      <c r="AY57" t="s">
        <v>10155</v>
      </c>
      <c r="AZ57" t="s">
        <v>420</v>
      </c>
      <c r="BA57" t="s">
        <v>435</v>
      </c>
      <c r="BB57" t="s">
        <v>4958</v>
      </c>
      <c r="BC57" t="s">
        <v>1206</v>
      </c>
      <c r="BD57" t="s">
        <v>291</v>
      </c>
      <c r="BE57" t="s">
        <v>10564</v>
      </c>
      <c r="BF57" t="s">
        <v>2910</v>
      </c>
      <c r="BG57" t="s">
        <v>28</v>
      </c>
      <c r="BH57" t="s">
        <v>9017</v>
      </c>
      <c r="BI57" t="s">
        <v>6312</v>
      </c>
      <c r="BJ57" t="s">
        <v>11279</v>
      </c>
      <c r="BK57" t="s">
        <v>11257</v>
      </c>
      <c r="BL57" t="s">
        <v>3018</v>
      </c>
      <c r="BM57" t="s">
        <v>1074</v>
      </c>
      <c r="BN57" t="s">
        <v>7084</v>
      </c>
      <c r="BO57" t="s">
        <v>4562</v>
      </c>
      <c r="BP57" t="s">
        <v>4670</v>
      </c>
      <c r="BQ57" t="s">
        <v>4718</v>
      </c>
      <c r="BR57" t="s">
        <v>4760</v>
      </c>
      <c r="BS57" t="s">
        <v>5663</v>
      </c>
      <c r="BT57" t="s">
        <v>2679</v>
      </c>
      <c r="BU57" t="s">
        <v>5831</v>
      </c>
      <c r="BV57" t="s">
        <v>6468</v>
      </c>
      <c r="BW57" t="s">
        <v>5598</v>
      </c>
      <c r="BX57" t="s">
        <v>11284</v>
      </c>
      <c r="BY57" t="s">
        <v>6401</v>
      </c>
      <c r="BZ57" t="s">
        <v>11285</v>
      </c>
      <c r="CA57" t="s">
        <v>6348</v>
      </c>
      <c r="CB57" t="s">
        <v>6550</v>
      </c>
      <c r="CC57" t="s">
        <v>3462</v>
      </c>
      <c r="CD57" t="s">
        <v>732</v>
      </c>
      <c r="CE57" t="s">
        <v>1557</v>
      </c>
      <c r="CF57" t="s">
        <v>7870</v>
      </c>
      <c r="CG57" t="s">
        <v>9595</v>
      </c>
      <c r="CH57" t="s">
        <v>10303</v>
      </c>
      <c r="CI57" t="s">
        <v>9637</v>
      </c>
      <c r="CJ57" t="s">
        <v>10357</v>
      </c>
      <c r="CK57" t="s">
        <v>9179</v>
      </c>
      <c r="CL57" t="s">
        <v>11318</v>
      </c>
      <c r="CM57" t="s">
        <v>7966</v>
      </c>
      <c r="CN57" t="s">
        <v>567</v>
      </c>
      <c r="CO57" t="s">
        <v>7864</v>
      </c>
      <c r="CP57" t="s">
        <v>8855</v>
      </c>
      <c r="CQ57" t="s">
        <v>8890</v>
      </c>
      <c r="CR57" t="s">
        <v>6824</v>
      </c>
      <c r="CS57" t="s">
        <v>11287</v>
      </c>
      <c r="CT57" t="s">
        <v>5986</v>
      </c>
      <c r="CU57" t="s">
        <v>5461</v>
      </c>
      <c r="CV57" t="s">
        <v>6896</v>
      </c>
      <c r="CW57" t="s">
        <v>1656</v>
      </c>
      <c r="CX57" t="s">
        <v>7611</v>
      </c>
      <c r="CY57" t="s">
        <v>2886</v>
      </c>
      <c r="CZ57" t="s">
        <v>270</v>
      </c>
      <c r="DA57" t="s">
        <v>2229</v>
      </c>
      <c r="DB57" t="s">
        <v>11290</v>
      </c>
      <c r="DC57" t="s">
        <v>4465</v>
      </c>
      <c r="DD57" t="s">
        <v>10201</v>
      </c>
      <c r="DE57" t="s">
        <v>1677</v>
      </c>
      <c r="DF57" t="s">
        <v>2922</v>
      </c>
      <c r="DG57" t="s">
        <v>1734</v>
      </c>
      <c r="DH57" t="s">
        <v>9873</v>
      </c>
      <c r="DI57" t="s">
        <v>10481</v>
      </c>
      <c r="DJ57" t="s">
        <v>2478</v>
      </c>
      <c r="DK57" t="s">
        <v>8023</v>
      </c>
      <c r="DL57" t="s">
        <v>7873</v>
      </c>
      <c r="DM57" t="s">
        <v>9196</v>
      </c>
      <c r="DN57" t="s">
        <v>1926</v>
      </c>
    </row>
    <row r="58" spans="1:160" x14ac:dyDescent="0.35">
      <c r="A58" s="2" t="s">
        <v>11404</v>
      </c>
      <c r="B58" t="s">
        <v>2958</v>
      </c>
      <c r="C58" t="s">
        <v>1413</v>
      </c>
      <c r="D58" t="s">
        <v>480</v>
      </c>
      <c r="E58" t="s">
        <v>2217</v>
      </c>
      <c r="F58" t="s">
        <v>10484</v>
      </c>
      <c r="G58" t="s">
        <v>5018</v>
      </c>
      <c r="H58" t="s">
        <v>2487</v>
      </c>
      <c r="I58" t="s">
        <v>1728</v>
      </c>
      <c r="J58" t="s">
        <v>8917</v>
      </c>
      <c r="K58" t="s">
        <v>5248</v>
      </c>
      <c r="L58" t="s">
        <v>6184</v>
      </c>
      <c r="M58" t="s">
        <v>612</v>
      </c>
      <c r="N58" t="s">
        <v>1791</v>
      </c>
      <c r="O58" t="s">
        <v>156</v>
      </c>
      <c r="P58" t="s">
        <v>4553</v>
      </c>
      <c r="Q58" t="s">
        <v>4739</v>
      </c>
      <c r="R58" t="s">
        <v>159</v>
      </c>
      <c r="S58" t="s">
        <v>1794</v>
      </c>
      <c r="T58" t="s">
        <v>3128</v>
      </c>
      <c r="U58" t="s">
        <v>6497</v>
      </c>
      <c r="V58" t="s">
        <v>6276</v>
      </c>
      <c r="W58" t="s">
        <v>3633</v>
      </c>
      <c r="X58" t="s">
        <v>2095</v>
      </c>
      <c r="Y58" t="s">
        <v>1437</v>
      </c>
      <c r="Z58" t="s">
        <v>1731</v>
      </c>
      <c r="AA58" t="s">
        <v>3230</v>
      </c>
      <c r="AB58" t="s">
        <v>8746</v>
      </c>
      <c r="AC58" t="s">
        <v>1032</v>
      </c>
      <c r="AD58" t="s">
        <v>781</v>
      </c>
      <c r="AE58" t="s">
        <v>4949</v>
      </c>
      <c r="AF58" t="s">
        <v>9646</v>
      </c>
      <c r="AG58" t="s">
        <v>6007</v>
      </c>
      <c r="AH58" t="s">
        <v>10806</v>
      </c>
      <c r="AI58" t="s">
        <v>2598</v>
      </c>
      <c r="AJ58" t="s">
        <v>465</v>
      </c>
      <c r="AK58" t="s">
        <v>9350</v>
      </c>
      <c r="AL58" t="s">
        <v>4311</v>
      </c>
      <c r="AM58" t="s">
        <v>2098</v>
      </c>
      <c r="AN58" t="s">
        <v>9502</v>
      </c>
      <c r="AO58" t="s">
        <v>6701</v>
      </c>
      <c r="AP58" t="s">
        <v>4884</v>
      </c>
      <c r="AQ58" t="s">
        <v>11299</v>
      </c>
      <c r="AR58" t="s">
        <v>2973</v>
      </c>
      <c r="AS58" t="s">
        <v>8382</v>
      </c>
      <c r="AT58" t="s">
        <v>2418</v>
      </c>
      <c r="AU58" t="s">
        <v>4875</v>
      </c>
      <c r="AV58" t="s">
        <v>7171</v>
      </c>
      <c r="AW58" t="s">
        <v>3215</v>
      </c>
      <c r="AX58" t="s">
        <v>5592</v>
      </c>
      <c r="AY58" t="s">
        <v>1149</v>
      </c>
      <c r="AZ58" t="s">
        <v>8044</v>
      </c>
      <c r="BA58" t="s">
        <v>1737</v>
      </c>
      <c r="BB58" t="s">
        <v>2319</v>
      </c>
      <c r="BC58" t="s">
        <v>11162</v>
      </c>
      <c r="BD58" t="s">
        <v>1581</v>
      </c>
      <c r="BE58" t="s">
        <v>2901</v>
      </c>
      <c r="BF58" t="s">
        <v>5182</v>
      </c>
      <c r="BG58" t="s">
        <v>11120</v>
      </c>
      <c r="BH58" t="s">
        <v>10267</v>
      </c>
      <c r="BI58" t="s">
        <v>3298</v>
      </c>
      <c r="BJ58" t="s">
        <v>8166</v>
      </c>
      <c r="BK58" t="s">
        <v>8376</v>
      </c>
      <c r="BL58" t="s">
        <v>3152</v>
      </c>
    </row>
    <row r="59" spans="1:160" x14ac:dyDescent="0.35">
      <c r="A59" s="2" t="s">
        <v>11405</v>
      </c>
      <c r="B59" t="s">
        <v>2547</v>
      </c>
      <c r="C59" t="s">
        <v>4040</v>
      </c>
      <c r="D59" t="s">
        <v>4258</v>
      </c>
      <c r="E59" t="s">
        <v>1245</v>
      </c>
      <c r="F59" t="s">
        <v>120</v>
      </c>
      <c r="G59" t="s">
        <v>4108</v>
      </c>
      <c r="H59" t="s">
        <v>2200</v>
      </c>
      <c r="I59" t="s">
        <v>6890</v>
      </c>
      <c r="J59" t="s">
        <v>2217</v>
      </c>
      <c r="K59" t="s">
        <v>1863</v>
      </c>
      <c r="L59" t="s">
        <v>2949</v>
      </c>
      <c r="M59" t="s">
        <v>2439</v>
      </c>
      <c r="N59" t="s">
        <v>207</v>
      </c>
      <c r="O59" t="s">
        <v>6190</v>
      </c>
      <c r="P59" t="s">
        <v>7978</v>
      </c>
      <c r="Q59" t="s">
        <v>4728</v>
      </c>
      <c r="R59" t="s">
        <v>5793</v>
      </c>
      <c r="S59" t="s">
        <v>2946</v>
      </c>
      <c r="T59" t="s">
        <v>6446</v>
      </c>
      <c r="U59" t="s">
        <v>390</v>
      </c>
      <c r="V59" t="s">
        <v>1329</v>
      </c>
      <c r="W59" t="s">
        <v>5571</v>
      </c>
      <c r="X59" t="s">
        <v>6568</v>
      </c>
      <c r="Y59" t="s">
        <v>3678</v>
      </c>
      <c r="Z59" t="s">
        <v>3853</v>
      </c>
      <c r="AA59" t="s">
        <v>3856</v>
      </c>
      <c r="AB59" t="s">
        <v>9176</v>
      </c>
      <c r="AC59" t="s">
        <v>8495</v>
      </c>
      <c r="AD59" t="s">
        <v>726</v>
      </c>
      <c r="AE59" t="s">
        <v>729</v>
      </c>
      <c r="AF59" t="s">
        <v>8722</v>
      </c>
      <c r="AG59" t="s">
        <v>4462</v>
      </c>
      <c r="AH59" t="s">
        <v>1665</v>
      </c>
      <c r="AI59" t="s">
        <v>5550</v>
      </c>
      <c r="AJ59" t="s">
        <v>4830</v>
      </c>
      <c r="AK59" t="s">
        <v>627</v>
      </c>
      <c r="AL59" t="s">
        <v>5161</v>
      </c>
      <c r="AM59" t="s">
        <v>5158</v>
      </c>
      <c r="AN59" t="s">
        <v>5143</v>
      </c>
      <c r="AO59" t="s">
        <v>1722</v>
      </c>
      <c r="AP59" t="s">
        <v>3441</v>
      </c>
      <c r="AQ59" t="s">
        <v>2403</v>
      </c>
      <c r="AR59" t="s">
        <v>4168</v>
      </c>
      <c r="AS59" t="s">
        <v>4153</v>
      </c>
      <c r="AT59" t="s">
        <v>4299</v>
      </c>
      <c r="AU59" t="s">
        <v>4326</v>
      </c>
      <c r="AV59" t="s">
        <v>7918</v>
      </c>
      <c r="AW59" t="s">
        <v>2128</v>
      </c>
      <c r="AX59" t="s">
        <v>960</v>
      </c>
      <c r="AY59" t="s">
        <v>11219</v>
      </c>
      <c r="AZ59" t="s">
        <v>2206</v>
      </c>
      <c r="BA59" t="s">
        <v>10155</v>
      </c>
      <c r="BB59" t="s">
        <v>435</v>
      </c>
      <c r="BC59" t="s">
        <v>10384</v>
      </c>
      <c r="BD59" t="s">
        <v>11315</v>
      </c>
      <c r="BE59" t="s">
        <v>28</v>
      </c>
      <c r="BF59" t="s">
        <v>11276</v>
      </c>
      <c r="BG59" t="s">
        <v>8618</v>
      </c>
      <c r="BH59" t="s">
        <v>8603</v>
      </c>
      <c r="BI59" t="s">
        <v>11131</v>
      </c>
      <c r="BJ59" t="s">
        <v>9409</v>
      </c>
      <c r="BK59" t="s">
        <v>2712</v>
      </c>
      <c r="BL59" t="s">
        <v>8670</v>
      </c>
      <c r="BM59" t="s">
        <v>8693</v>
      </c>
      <c r="BN59" t="s">
        <v>8635</v>
      </c>
      <c r="BO59" t="s">
        <v>11221</v>
      </c>
      <c r="BP59" t="s">
        <v>2334</v>
      </c>
      <c r="BQ59" t="s">
        <v>5305</v>
      </c>
      <c r="BR59" t="s">
        <v>11133</v>
      </c>
      <c r="BS59" t="s">
        <v>5432</v>
      </c>
      <c r="BT59" t="s">
        <v>3203</v>
      </c>
      <c r="BU59" t="s">
        <v>6210</v>
      </c>
      <c r="BV59" t="s">
        <v>4916</v>
      </c>
      <c r="BW59" t="s">
        <v>7197</v>
      </c>
      <c r="BX59" t="s">
        <v>5890</v>
      </c>
      <c r="BY59" t="s">
        <v>7124</v>
      </c>
      <c r="BZ59" t="s">
        <v>7960</v>
      </c>
      <c r="CA59" t="s">
        <v>7075</v>
      </c>
      <c r="CB59" t="s">
        <v>11302</v>
      </c>
      <c r="CC59" t="s">
        <v>2856</v>
      </c>
      <c r="CD59" t="s">
        <v>11406</v>
      </c>
      <c r="CE59" t="s">
        <v>11316</v>
      </c>
      <c r="CF59" t="s">
        <v>7425</v>
      </c>
      <c r="CG59" t="s">
        <v>4709</v>
      </c>
      <c r="CH59" t="s">
        <v>11303</v>
      </c>
      <c r="CI59" t="s">
        <v>4789</v>
      </c>
      <c r="CJ59" t="s">
        <v>11407</v>
      </c>
      <c r="CK59" t="s">
        <v>11317</v>
      </c>
      <c r="CL59" t="s">
        <v>11283</v>
      </c>
      <c r="CM59" t="s">
        <v>5657</v>
      </c>
      <c r="CN59" t="s">
        <v>11352</v>
      </c>
      <c r="CO59" t="s">
        <v>11270</v>
      </c>
      <c r="CP59" t="s">
        <v>6494</v>
      </c>
      <c r="CQ59" t="s">
        <v>6491</v>
      </c>
      <c r="CR59" t="s">
        <v>5893</v>
      </c>
      <c r="CS59" t="s">
        <v>11408</v>
      </c>
      <c r="CT59" t="s">
        <v>11331</v>
      </c>
      <c r="CU59" t="s">
        <v>3627</v>
      </c>
      <c r="CV59" t="s">
        <v>3281</v>
      </c>
      <c r="CW59" t="s">
        <v>11135</v>
      </c>
      <c r="CX59" t="s">
        <v>3801</v>
      </c>
      <c r="CY59" t="s">
        <v>3645</v>
      </c>
      <c r="CZ59" t="s">
        <v>10303</v>
      </c>
      <c r="DA59" t="s">
        <v>11271</v>
      </c>
      <c r="DB59" t="s">
        <v>11114</v>
      </c>
      <c r="DC59" t="s">
        <v>11332</v>
      </c>
      <c r="DD59" t="s">
        <v>9173</v>
      </c>
      <c r="DE59" t="s">
        <v>9179</v>
      </c>
      <c r="DF59" t="s">
        <v>9295</v>
      </c>
      <c r="DG59" t="s">
        <v>11318</v>
      </c>
      <c r="DH59" t="s">
        <v>10665</v>
      </c>
      <c r="DI59" t="s">
        <v>11307</v>
      </c>
      <c r="DJ59" t="s">
        <v>8855</v>
      </c>
      <c r="DK59" t="s">
        <v>2241</v>
      </c>
      <c r="DL59" t="s">
        <v>6824</v>
      </c>
      <c r="DM59" t="s">
        <v>5908</v>
      </c>
      <c r="DN59" t="s">
        <v>11287</v>
      </c>
      <c r="DO59" t="s">
        <v>5998</v>
      </c>
      <c r="DP59" t="s">
        <v>7748</v>
      </c>
      <c r="DQ59" t="s">
        <v>7700</v>
      </c>
      <c r="DR59" t="s">
        <v>7691</v>
      </c>
      <c r="DS59" t="s">
        <v>1656</v>
      </c>
      <c r="DT59" t="s">
        <v>7611</v>
      </c>
      <c r="DU59" t="s">
        <v>270</v>
      </c>
      <c r="DV59" t="s">
        <v>11228</v>
      </c>
      <c r="DW59" t="s">
        <v>9666</v>
      </c>
      <c r="DX59" t="s">
        <v>3391</v>
      </c>
      <c r="DY59" t="s">
        <v>2244</v>
      </c>
      <c r="DZ59" t="s">
        <v>11290</v>
      </c>
      <c r="EA59" t="s">
        <v>10235</v>
      </c>
      <c r="EB59" t="s">
        <v>9764</v>
      </c>
      <c r="EC59" t="s">
        <v>8065</v>
      </c>
      <c r="ED59" t="s">
        <v>9811</v>
      </c>
      <c r="EE59" t="s">
        <v>2637</v>
      </c>
      <c r="EF59" t="s">
        <v>1773</v>
      </c>
      <c r="EG59" t="s">
        <v>11138</v>
      </c>
      <c r="EH59" t="s">
        <v>8160</v>
      </c>
      <c r="EI59" t="s">
        <v>8278</v>
      </c>
      <c r="EJ59" t="s">
        <v>2436</v>
      </c>
      <c r="EK59" t="s">
        <v>4919</v>
      </c>
      <c r="EL59" t="s">
        <v>10133</v>
      </c>
      <c r="EM59" t="s">
        <v>11334</v>
      </c>
      <c r="EN59" t="s">
        <v>11312</v>
      </c>
      <c r="EO59" t="s">
        <v>10294</v>
      </c>
      <c r="EP59" t="s">
        <v>1947</v>
      </c>
      <c r="EQ59" t="s">
        <v>8023</v>
      </c>
      <c r="ER59" t="s">
        <v>1332</v>
      </c>
    </row>
    <row r="60" spans="1:160" x14ac:dyDescent="0.35">
      <c r="A60" s="2" t="s">
        <v>11409</v>
      </c>
      <c r="B60" t="s">
        <v>192</v>
      </c>
      <c r="C60" t="s">
        <v>7912</v>
      </c>
      <c r="D60" t="s">
        <v>2018</v>
      </c>
      <c r="E60" t="s">
        <v>2715</v>
      </c>
      <c r="F60" t="s">
        <v>9547</v>
      </c>
      <c r="G60" t="s">
        <v>10047</v>
      </c>
      <c r="H60" t="s">
        <v>3476</v>
      </c>
      <c r="I60" t="s">
        <v>1152</v>
      </c>
      <c r="J60" t="s">
        <v>8777</v>
      </c>
      <c r="K60" t="s">
        <v>699</v>
      </c>
      <c r="L60" t="s">
        <v>897</v>
      </c>
      <c r="M60" t="s">
        <v>11039</v>
      </c>
      <c r="N60" t="s">
        <v>2949</v>
      </c>
      <c r="O60" t="s">
        <v>2439</v>
      </c>
      <c r="P60" t="s">
        <v>612</v>
      </c>
      <c r="Q60" t="s">
        <v>7909</v>
      </c>
      <c r="R60" t="s">
        <v>6232</v>
      </c>
      <c r="S60" t="s">
        <v>7209</v>
      </c>
      <c r="T60" t="s">
        <v>7168</v>
      </c>
      <c r="U60" t="s">
        <v>7060</v>
      </c>
      <c r="V60" t="s">
        <v>5923</v>
      </c>
      <c r="W60" t="s">
        <v>6446</v>
      </c>
      <c r="X60" t="s">
        <v>7843</v>
      </c>
      <c r="Y60" t="s">
        <v>10095</v>
      </c>
      <c r="Z60" t="s">
        <v>7832</v>
      </c>
      <c r="AA60" t="s">
        <v>7829</v>
      </c>
      <c r="AB60" t="s">
        <v>7852</v>
      </c>
      <c r="AC60" t="s">
        <v>1920</v>
      </c>
      <c r="AD60" t="s">
        <v>4970</v>
      </c>
      <c r="AE60" t="s">
        <v>183</v>
      </c>
      <c r="AF60" t="s">
        <v>5488</v>
      </c>
      <c r="AG60" t="s">
        <v>2913</v>
      </c>
      <c r="AH60" t="s">
        <v>7648</v>
      </c>
      <c r="AI60" t="s">
        <v>1665</v>
      </c>
      <c r="AJ60" t="s">
        <v>9697</v>
      </c>
      <c r="AK60" t="s">
        <v>3441</v>
      </c>
      <c r="AL60" t="s">
        <v>2445</v>
      </c>
      <c r="AM60" t="s">
        <v>11047</v>
      </c>
      <c r="AN60" t="s">
        <v>4391</v>
      </c>
      <c r="AO60" t="s">
        <v>11351</v>
      </c>
      <c r="AP60" t="s">
        <v>11299</v>
      </c>
      <c r="AQ60" t="s">
        <v>4928</v>
      </c>
      <c r="AR60" t="s">
        <v>11278</v>
      </c>
      <c r="AS60" t="s">
        <v>9255</v>
      </c>
      <c r="AT60" t="s">
        <v>8772</v>
      </c>
      <c r="AU60" t="s">
        <v>7090</v>
      </c>
      <c r="AV60" t="s">
        <v>7283</v>
      </c>
      <c r="AW60" t="s">
        <v>4562</v>
      </c>
      <c r="AX60" t="s">
        <v>4721</v>
      </c>
      <c r="AY60" t="s">
        <v>5799</v>
      </c>
      <c r="AZ60" t="s">
        <v>8112</v>
      </c>
      <c r="BA60" t="s">
        <v>6401</v>
      </c>
      <c r="BB60" t="s">
        <v>3795</v>
      </c>
      <c r="BC60" t="s">
        <v>9590</v>
      </c>
      <c r="BD60" t="s">
        <v>9228</v>
      </c>
      <c r="BE60" t="s">
        <v>11353</v>
      </c>
      <c r="BF60" t="s">
        <v>4435</v>
      </c>
      <c r="BG60" t="s">
        <v>5182</v>
      </c>
      <c r="BH60" t="s">
        <v>3101</v>
      </c>
      <c r="BI60" t="s">
        <v>9991</v>
      </c>
      <c r="BJ60" t="s">
        <v>3152</v>
      </c>
    </row>
    <row r="61" spans="1:160" x14ac:dyDescent="0.35">
      <c r="A61" s="2" t="s">
        <v>11410</v>
      </c>
      <c r="B61" t="s">
        <v>5155</v>
      </c>
      <c r="C61" t="s">
        <v>2092</v>
      </c>
      <c r="D61" t="s">
        <v>832</v>
      </c>
      <c r="E61" t="s">
        <v>10175</v>
      </c>
      <c r="F61" t="s">
        <v>841</v>
      </c>
      <c r="G61" t="s">
        <v>7168</v>
      </c>
      <c r="H61" t="s">
        <v>5203</v>
      </c>
      <c r="I61" t="s">
        <v>2289</v>
      </c>
      <c r="J61" t="s">
        <v>4676</v>
      </c>
      <c r="K61" t="s">
        <v>4801</v>
      </c>
      <c r="L61" t="s">
        <v>5033</v>
      </c>
      <c r="M61" t="s">
        <v>3233</v>
      </c>
      <c r="N61" t="s">
        <v>1563</v>
      </c>
      <c r="O61" t="s">
        <v>3598</v>
      </c>
      <c r="P61" t="s">
        <v>3847</v>
      </c>
      <c r="Q61" t="s">
        <v>775</v>
      </c>
      <c r="R61" t="s">
        <v>3167</v>
      </c>
      <c r="S61" t="s">
        <v>9622</v>
      </c>
      <c r="T61" t="s">
        <v>6288</v>
      </c>
      <c r="U61" t="s">
        <v>5971</v>
      </c>
      <c r="V61" t="s">
        <v>9967</v>
      </c>
      <c r="W61" t="s">
        <v>372</v>
      </c>
      <c r="X61" t="s">
        <v>9096</v>
      </c>
      <c r="Y61" t="s">
        <v>312</v>
      </c>
      <c r="Z61" t="s">
        <v>342</v>
      </c>
      <c r="AA61" t="s">
        <v>204</v>
      </c>
      <c r="AB61" t="s">
        <v>8118</v>
      </c>
      <c r="AC61" t="s">
        <v>8943</v>
      </c>
      <c r="AD61" t="s">
        <v>7674</v>
      </c>
      <c r="AE61" t="s">
        <v>9702</v>
      </c>
      <c r="AF61" t="s">
        <v>267</v>
      </c>
      <c r="AG61" t="s">
        <v>1107</v>
      </c>
      <c r="AH61" t="s">
        <v>2235</v>
      </c>
      <c r="AI61" t="s">
        <v>4420</v>
      </c>
      <c r="AJ61" t="s">
        <v>753</v>
      </c>
      <c r="AK61" t="s">
        <v>5050</v>
      </c>
      <c r="AL61" t="s">
        <v>2068</v>
      </c>
      <c r="AM61" t="s">
        <v>10147</v>
      </c>
      <c r="AN61" t="s">
        <v>2223</v>
      </c>
      <c r="AO61" t="s">
        <v>7194</v>
      </c>
      <c r="AP61" t="s">
        <v>4644</v>
      </c>
      <c r="AQ61" t="s">
        <v>4670</v>
      </c>
      <c r="AR61" t="s">
        <v>3521</v>
      </c>
      <c r="AS61" t="s">
        <v>8112</v>
      </c>
      <c r="AT61" t="s">
        <v>7703</v>
      </c>
      <c r="AU61" t="s">
        <v>7585</v>
      </c>
      <c r="AV61" t="s">
        <v>9708</v>
      </c>
      <c r="AW61" t="s">
        <v>9882</v>
      </c>
      <c r="AX61" t="s">
        <v>9146</v>
      </c>
    </row>
    <row r="62" spans="1:160" x14ac:dyDescent="0.35">
      <c r="A62" s="2" t="s">
        <v>11411</v>
      </c>
      <c r="B62" t="s">
        <v>2544</v>
      </c>
      <c r="C62" t="s">
        <v>3536</v>
      </c>
      <c r="D62" t="s">
        <v>4005</v>
      </c>
      <c r="E62" t="s">
        <v>1305</v>
      </c>
      <c r="F62" t="s">
        <v>4088</v>
      </c>
      <c r="G62" t="s">
        <v>4085</v>
      </c>
      <c r="H62" t="s">
        <v>6040</v>
      </c>
      <c r="I62" t="s">
        <v>3376</v>
      </c>
      <c r="J62" t="s">
        <v>2322</v>
      </c>
      <c r="K62" t="s">
        <v>3373</v>
      </c>
      <c r="L62" t="s">
        <v>3000</v>
      </c>
      <c r="M62" t="s">
        <v>5012</v>
      </c>
      <c r="N62" t="s">
        <v>2475</v>
      </c>
      <c r="O62" t="s">
        <v>4952</v>
      </c>
      <c r="P62" t="s">
        <v>6995</v>
      </c>
      <c r="Q62" t="s">
        <v>10739</v>
      </c>
      <c r="R62" t="s">
        <v>4775</v>
      </c>
      <c r="S62" t="s">
        <v>5950</v>
      </c>
      <c r="T62" t="s">
        <v>6387</v>
      </c>
      <c r="U62" t="s">
        <v>6381</v>
      </c>
      <c r="V62" t="s">
        <v>6378</v>
      </c>
      <c r="W62" t="s">
        <v>8504</v>
      </c>
      <c r="X62" t="s">
        <v>1878</v>
      </c>
      <c r="Y62" t="s">
        <v>8204</v>
      </c>
      <c r="Z62" t="s">
        <v>7784</v>
      </c>
      <c r="AA62" t="s">
        <v>7660</v>
      </c>
      <c r="AB62" t="s">
        <v>7551</v>
      </c>
      <c r="AC62" t="s">
        <v>6710</v>
      </c>
      <c r="AD62" t="s">
        <v>2325</v>
      </c>
      <c r="AE62" t="s">
        <v>6366</v>
      </c>
      <c r="AF62" t="s">
        <v>10074</v>
      </c>
      <c r="AG62" t="s">
        <v>5015</v>
      </c>
      <c r="AH62" t="s">
        <v>5574</v>
      </c>
      <c r="AI62" t="s">
        <v>5050</v>
      </c>
      <c r="AJ62" t="s">
        <v>2068</v>
      </c>
      <c r="AK62" t="s">
        <v>10147</v>
      </c>
      <c r="AL62" t="s">
        <v>2223</v>
      </c>
      <c r="AM62" t="s">
        <v>7194</v>
      </c>
      <c r="AN62" t="s">
        <v>4644</v>
      </c>
      <c r="AO62" t="s">
        <v>4670</v>
      </c>
      <c r="AP62" t="s">
        <v>3521</v>
      </c>
      <c r="AQ62" t="s">
        <v>8112</v>
      </c>
      <c r="AR62" t="s">
        <v>7703</v>
      </c>
      <c r="AS62" t="s">
        <v>7585</v>
      </c>
      <c r="AT62" t="s">
        <v>9708</v>
      </c>
      <c r="AU62" t="s">
        <v>9882</v>
      </c>
      <c r="AV62" t="s">
        <v>9146</v>
      </c>
    </row>
    <row r="63" spans="1:160" x14ac:dyDescent="0.35">
      <c r="A63" s="2" t="s">
        <v>11412</v>
      </c>
      <c r="B63" t="s">
        <v>5125</v>
      </c>
      <c r="C63" t="s">
        <v>8329</v>
      </c>
      <c r="D63" t="s">
        <v>8580</v>
      </c>
      <c r="E63" t="s">
        <v>9246</v>
      </c>
      <c r="F63" t="s">
        <v>5299</v>
      </c>
      <c r="G63" t="s">
        <v>5323</v>
      </c>
      <c r="H63" t="s">
        <v>5206</v>
      </c>
      <c r="I63" t="s">
        <v>3397</v>
      </c>
      <c r="J63" t="s">
        <v>1653</v>
      </c>
      <c r="K63" t="s">
        <v>7168</v>
      </c>
      <c r="L63" t="s">
        <v>8086</v>
      </c>
      <c r="M63" t="s">
        <v>7301</v>
      </c>
      <c r="N63" t="s">
        <v>2511</v>
      </c>
      <c r="O63" t="s">
        <v>7391</v>
      </c>
      <c r="P63" t="s">
        <v>2877</v>
      </c>
      <c r="Q63" t="s">
        <v>4676</v>
      </c>
      <c r="R63" t="s">
        <v>4763</v>
      </c>
      <c r="S63" t="s">
        <v>4801</v>
      </c>
      <c r="T63" t="s">
        <v>5681</v>
      </c>
      <c r="U63" t="s">
        <v>6503</v>
      </c>
      <c r="V63" t="s">
        <v>5615</v>
      </c>
      <c r="W63" t="s">
        <v>3577</v>
      </c>
      <c r="X63" t="s">
        <v>775</v>
      </c>
      <c r="Y63" t="s">
        <v>9584</v>
      </c>
      <c r="Z63" t="s">
        <v>9631</v>
      </c>
      <c r="AA63" t="s">
        <v>963</v>
      </c>
      <c r="AB63" t="s">
        <v>363</v>
      </c>
      <c r="AC63" t="s">
        <v>7582</v>
      </c>
      <c r="AD63" t="s">
        <v>9817</v>
      </c>
      <c r="AE63" t="s">
        <v>8240</v>
      </c>
      <c r="AF63" t="s">
        <v>10059</v>
      </c>
      <c r="AG63" t="s">
        <v>10791</v>
      </c>
      <c r="AH63" t="s">
        <v>6330</v>
      </c>
      <c r="AI63" t="s">
        <v>2183</v>
      </c>
      <c r="AJ63" t="s">
        <v>945</v>
      </c>
      <c r="AK63" t="s">
        <v>5761</v>
      </c>
      <c r="AL63" t="s">
        <v>1167</v>
      </c>
      <c r="AM63" t="s">
        <v>6303</v>
      </c>
      <c r="AN63" t="s">
        <v>3400</v>
      </c>
      <c r="AO63" t="s">
        <v>3453</v>
      </c>
      <c r="AP63" t="s">
        <v>5458</v>
      </c>
      <c r="AQ63" t="s">
        <v>7651</v>
      </c>
      <c r="AR63" t="s">
        <v>1578</v>
      </c>
      <c r="AS63" t="s">
        <v>10626</v>
      </c>
    </row>
    <row r="64" spans="1:160" x14ac:dyDescent="0.35">
      <c r="A64" s="2" t="s">
        <v>11413</v>
      </c>
      <c r="B64" t="s">
        <v>1626</v>
      </c>
      <c r="C64" t="s">
        <v>1539</v>
      </c>
      <c r="D64" t="s">
        <v>4108</v>
      </c>
      <c r="E64" t="s">
        <v>4394</v>
      </c>
      <c r="F64" t="s">
        <v>8612</v>
      </c>
      <c r="G64" t="s">
        <v>9406</v>
      </c>
      <c r="H64" t="s">
        <v>8681</v>
      </c>
      <c r="I64" t="s">
        <v>1071</v>
      </c>
      <c r="J64" t="s">
        <v>6273</v>
      </c>
      <c r="K64" t="s">
        <v>573</v>
      </c>
      <c r="L64" t="s">
        <v>7341</v>
      </c>
      <c r="M64" t="s">
        <v>5630</v>
      </c>
      <c r="N64" t="s">
        <v>4798</v>
      </c>
      <c r="O64" t="s">
        <v>969</v>
      </c>
      <c r="P64" t="s">
        <v>1239</v>
      </c>
      <c r="Q64" t="s">
        <v>6104</v>
      </c>
      <c r="R64" t="s">
        <v>6410</v>
      </c>
      <c r="S64" t="s">
        <v>9432</v>
      </c>
      <c r="T64" t="s">
        <v>2313</v>
      </c>
      <c r="U64" t="s">
        <v>8735</v>
      </c>
      <c r="V64" t="s">
        <v>4417</v>
      </c>
      <c r="W64" t="s">
        <v>8005</v>
      </c>
      <c r="X64" t="s">
        <v>1782</v>
      </c>
      <c r="Y64" t="s">
        <v>7945</v>
      </c>
      <c r="Z64" t="s">
        <v>4869</v>
      </c>
      <c r="AA64" t="s">
        <v>1464</v>
      </c>
      <c r="AB64" t="s">
        <v>1698</v>
      </c>
      <c r="AC64" t="s">
        <v>1545</v>
      </c>
      <c r="AD64" t="s">
        <v>921</v>
      </c>
      <c r="AE64" t="s">
        <v>8246</v>
      </c>
      <c r="AF64" t="s">
        <v>1695</v>
      </c>
      <c r="AG64" t="s">
        <v>618</v>
      </c>
      <c r="AH64" t="s">
        <v>1542</v>
      </c>
      <c r="AI64" t="s">
        <v>9499</v>
      </c>
      <c r="AJ64" t="s">
        <v>417</v>
      </c>
      <c r="AK64" t="s">
        <v>10526</v>
      </c>
      <c r="AL64" t="s">
        <v>1362</v>
      </c>
      <c r="AM64" t="s">
        <v>3042</v>
      </c>
      <c r="AN64" t="s">
        <v>3018</v>
      </c>
      <c r="AO64" t="s">
        <v>7040</v>
      </c>
      <c r="AP64" t="s">
        <v>1422</v>
      </c>
      <c r="AQ64" t="s">
        <v>6360</v>
      </c>
      <c r="AR64" t="s">
        <v>3494</v>
      </c>
      <c r="AS64" t="s">
        <v>11400</v>
      </c>
      <c r="AT64" t="s">
        <v>8609</v>
      </c>
      <c r="AU64" t="s">
        <v>9587</v>
      </c>
      <c r="AV64" t="s">
        <v>6363</v>
      </c>
      <c r="AW64" t="s">
        <v>7972</v>
      </c>
      <c r="AX64" t="s">
        <v>8760</v>
      </c>
      <c r="AY64" t="s">
        <v>6917</v>
      </c>
      <c r="AZ64" t="s">
        <v>2343</v>
      </c>
      <c r="BA64" t="s">
        <v>7475</v>
      </c>
      <c r="BB64" t="s">
        <v>2886</v>
      </c>
      <c r="BC64" t="s">
        <v>10204</v>
      </c>
      <c r="BD64" t="s">
        <v>4423</v>
      </c>
      <c r="BE64" t="s">
        <v>9820</v>
      </c>
      <c r="BF64" t="s">
        <v>6294</v>
      </c>
      <c r="BG64" t="s">
        <v>2631</v>
      </c>
      <c r="BH64" t="s">
        <v>8272</v>
      </c>
    </row>
    <row r="65" spans="1:123" x14ac:dyDescent="0.35">
      <c r="A65" s="2" t="s">
        <v>11414</v>
      </c>
      <c r="B65" t="s">
        <v>11415</v>
      </c>
      <c r="C65" t="s">
        <v>4190</v>
      </c>
      <c r="D65" t="s">
        <v>4205</v>
      </c>
      <c r="E65" t="s">
        <v>4320</v>
      </c>
      <c r="F65" t="s">
        <v>11369</v>
      </c>
      <c r="G65" t="s">
        <v>9508</v>
      </c>
      <c r="H65" t="s">
        <v>1203</v>
      </c>
      <c r="I65" t="s">
        <v>9267</v>
      </c>
      <c r="J65" t="s">
        <v>8038</v>
      </c>
      <c r="K65" t="s">
        <v>5272</v>
      </c>
      <c r="L65" t="s">
        <v>5317</v>
      </c>
      <c r="M65" t="s">
        <v>5389</v>
      </c>
      <c r="N65" t="s">
        <v>5429</v>
      </c>
      <c r="O65" t="s">
        <v>1104</v>
      </c>
      <c r="P65" t="s">
        <v>7147</v>
      </c>
      <c r="Q65" t="s">
        <v>8115</v>
      </c>
      <c r="R65" t="s">
        <v>7434</v>
      </c>
      <c r="S65" t="s">
        <v>735</v>
      </c>
      <c r="T65" t="s">
        <v>6585</v>
      </c>
      <c r="U65" t="s">
        <v>2868</v>
      </c>
      <c r="V65" t="s">
        <v>10192</v>
      </c>
      <c r="W65" t="s">
        <v>9202</v>
      </c>
      <c r="X65" t="s">
        <v>9066</v>
      </c>
      <c r="Y65" t="s">
        <v>2313</v>
      </c>
      <c r="Z65" t="s">
        <v>3412</v>
      </c>
      <c r="AA65" t="s">
        <v>7727</v>
      </c>
      <c r="AB65" t="s">
        <v>11043</v>
      </c>
      <c r="AC65" t="s">
        <v>432</v>
      </c>
      <c r="AD65" t="s">
        <v>10763</v>
      </c>
      <c r="AE65" t="s">
        <v>9867</v>
      </c>
      <c r="AF65" t="s">
        <v>9879</v>
      </c>
      <c r="AG65" t="s">
        <v>11044</v>
      </c>
      <c r="AH65" t="s">
        <v>11416</v>
      </c>
      <c r="AI65" t="s">
        <v>2346</v>
      </c>
      <c r="AJ65" t="s">
        <v>5116</v>
      </c>
      <c r="AK65" t="s">
        <v>1479</v>
      </c>
      <c r="AL65" t="s">
        <v>4240</v>
      </c>
      <c r="AM65" t="s">
        <v>4272</v>
      </c>
      <c r="AN65" t="s">
        <v>2964</v>
      </c>
      <c r="AO65" t="s">
        <v>3515</v>
      </c>
      <c r="AP65" t="s">
        <v>1482</v>
      </c>
      <c r="AQ65" t="s">
        <v>9474</v>
      </c>
      <c r="AR65" t="s">
        <v>9516</v>
      </c>
      <c r="AS65" t="s">
        <v>10421</v>
      </c>
      <c r="AT65" t="s">
        <v>10014</v>
      </c>
      <c r="AU65" t="s">
        <v>8536</v>
      </c>
      <c r="AV65" t="s">
        <v>8544</v>
      </c>
      <c r="AW65" t="s">
        <v>1845</v>
      </c>
      <c r="AX65" t="s">
        <v>8632</v>
      </c>
      <c r="AY65" t="s">
        <v>8391</v>
      </c>
      <c r="AZ65" t="s">
        <v>1923</v>
      </c>
      <c r="BA65" t="s">
        <v>3003</v>
      </c>
      <c r="BB65" t="s">
        <v>6196</v>
      </c>
      <c r="BC65" t="s">
        <v>3331</v>
      </c>
      <c r="BD65" t="s">
        <v>7254</v>
      </c>
      <c r="BE65" t="s">
        <v>6809</v>
      </c>
      <c r="BF65" t="s">
        <v>7310</v>
      </c>
      <c r="BG65" t="s">
        <v>6686</v>
      </c>
      <c r="BH65" t="s">
        <v>900</v>
      </c>
      <c r="BI65" t="s">
        <v>225</v>
      </c>
      <c r="BJ65" t="s">
        <v>7987</v>
      </c>
      <c r="BK65" t="s">
        <v>11371</v>
      </c>
      <c r="BL65" t="s">
        <v>3313</v>
      </c>
      <c r="BM65" t="s">
        <v>7999</v>
      </c>
      <c r="BN65" t="s">
        <v>555</v>
      </c>
      <c r="BO65" t="s">
        <v>870</v>
      </c>
      <c r="BP65" t="s">
        <v>2871</v>
      </c>
      <c r="BQ65" t="s">
        <v>11372</v>
      </c>
      <c r="BR65" t="s">
        <v>1617</v>
      </c>
      <c r="BS65" t="s">
        <v>3239</v>
      </c>
      <c r="BT65" t="s">
        <v>3723</v>
      </c>
      <c r="BU65" t="s">
        <v>2376</v>
      </c>
      <c r="BV65" t="s">
        <v>11365</v>
      </c>
      <c r="BW65" t="s">
        <v>3681</v>
      </c>
      <c r="BX65" t="s">
        <v>1251</v>
      </c>
      <c r="BY65" t="s">
        <v>1302</v>
      </c>
      <c r="BZ65" t="s">
        <v>10357</v>
      </c>
      <c r="CA65" t="s">
        <v>9208</v>
      </c>
      <c r="CB65" t="s">
        <v>933</v>
      </c>
      <c r="CC65" t="s">
        <v>9278</v>
      </c>
      <c r="CD65" t="s">
        <v>7903</v>
      </c>
      <c r="CE65" t="s">
        <v>8501</v>
      </c>
      <c r="CF65" t="s">
        <v>5095</v>
      </c>
      <c r="CG65" t="s">
        <v>8867</v>
      </c>
      <c r="CH65" t="s">
        <v>8727</v>
      </c>
      <c r="CI65" t="s">
        <v>8468</v>
      </c>
      <c r="CJ65" t="s">
        <v>8474</v>
      </c>
      <c r="CK65" t="s">
        <v>6857</v>
      </c>
      <c r="CL65" t="s">
        <v>8139</v>
      </c>
      <c r="CM65" t="s">
        <v>6821</v>
      </c>
      <c r="CN65" t="s">
        <v>7657</v>
      </c>
      <c r="CO65" t="s">
        <v>11373</v>
      </c>
      <c r="CP65" t="s">
        <v>7599</v>
      </c>
      <c r="CQ65" t="s">
        <v>1521</v>
      </c>
      <c r="CR65" t="s">
        <v>10312</v>
      </c>
      <c r="CS65" t="s">
        <v>6899</v>
      </c>
      <c r="CT65" t="s">
        <v>1935</v>
      </c>
      <c r="CU65" t="s">
        <v>2922</v>
      </c>
      <c r="CV65" t="s">
        <v>8216</v>
      </c>
      <c r="CW65" t="s">
        <v>9902</v>
      </c>
      <c r="CX65" t="s">
        <v>10017</v>
      </c>
      <c r="CY65" t="s">
        <v>10760</v>
      </c>
      <c r="CZ65" t="s">
        <v>11374</v>
      </c>
      <c r="DA65" t="s">
        <v>11417</v>
      </c>
      <c r="DB65" t="s">
        <v>1512</v>
      </c>
    </row>
    <row r="66" spans="1:123" x14ac:dyDescent="0.35">
      <c r="A66" s="2" t="s">
        <v>11418</v>
      </c>
      <c r="B66" t="s">
        <v>8041</v>
      </c>
      <c r="C66" t="s">
        <v>192</v>
      </c>
      <c r="D66" t="s">
        <v>10734</v>
      </c>
      <c r="E66" t="s">
        <v>4082</v>
      </c>
      <c r="F66" t="s">
        <v>4394</v>
      </c>
      <c r="G66" t="s">
        <v>1227</v>
      </c>
      <c r="H66" t="s">
        <v>9496</v>
      </c>
      <c r="I66" t="s">
        <v>2217</v>
      </c>
      <c r="J66" t="s">
        <v>8518</v>
      </c>
      <c r="K66" t="s">
        <v>1152</v>
      </c>
      <c r="L66" t="s">
        <v>9982</v>
      </c>
      <c r="M66" t="s">
        <v>8379</v>
      </c>
      <c r="N66" t="s">
        <v>2949</v>
      </c>
      <c r="O66" t="s">
        <v>3006</v>
      </c>
      <c r="P66" t="s">
        <v>7909</v>
      </c>
      <c r="Q66" t="s">
        <v>7016</v>
      </c>
      <c r="R66" t="s">
        <v>1866</v>
      </c>
      <c r="S66" t="s">
        <v>606</v>
      </c>
      <c r="T66" t="s">
        <v>7927</v>
      </c>
      <c r="U66" t="s">
        <v>2736</v>
      </c>
      <c r="V66" t="s">
        <v>10424</v>
      </c>
      <c r="W66" t="s">
        <v>6974</v>
      </c>
      <c r="X66" t="s">
        <v>9432</v>
      </c>
      <c r="Y66" t="s">
        <v>9193</v>
      </c>
      <c r="Z66" t="s">
        <v>1032</v>
      </c>
      <c r="AA66" t="s">
        <v>8949</v>
      </c>
      <c r="AB66" t="s">
        <v>7639</v>
      </c>
      <c r="AC66" t="s">
        <v>1782</v>
      </c>
      <c r="AD66" t="s">
        <v>7945</v>
      </c>
      <c r="AE66" t="s">
        <v>10393</v>
      </c>
      <c r="AF66" t="s">
        <v>8261</v>
      </c>
      <c r="AG66" t="s">
        <v>3524</v>
      </c>
      <c r="AH66" t="s">
        <v>2553</v>
      </c>
      <c r="AI66" t="s">
        <v>11216</v>
      </c>
      <c r="AJ66" t="s">
        <v>11217</v>
      </c>
      <c r="AK66" t="s">
        <v>3113</v>
      </c>
      <c r="AL66" t="s">
        <v>3503</v>
      </c>
      <c r="AM66" t="s">
        <v>4275</v>
      </c>
      <c r="AN66" t="s">
        <v>4052</v>
      </c>
      <c r="AO66" t="s">
        <v>4367</v>
      </c>
      <c r="AP66" t="s">
        <v>2119</v>
      </c>
      <c r="AQ66" t="s">
        <v>2047</v>
      </c>
      <c r="AR66" t="s">
        <v>2203</v>
      </c>
      <c r="AS66" t="s">
        <v>10247</v>
      </c>
      <c r="AT66" t="s">
        <v>11107</v>
      </c>
      <c r="AU66" t="s">
        <v>8574</v>
      </c>
      <c r="AV66" t="s">
        <v>2832</v>
      </c>
      <c r="AW66" t="s">
        <v>9011</v>
      </c>
      <c r="AX66" t="s">
        <v>9367</v>
      </c>
      <c r="AY66" t="s">
        <v>489</v>
      </c>
      <c r="AZ66" t="s">
        <v>8659</v>
      </c>
      <c r="BA66" t="s">
        <v>8121</v>
      </c>
      <c r="BB66" t="s">
        <v>5260</v>
      </c>
      <c r="BC66" t="s">
        <v>11108</v>
      </c>
      <c r="BD66" t="s">
        <v>3018</v>
      </c>
      <c r="BE66" t="s">
        <v>5230</v>
      </c>
      <c r="BF66" t="s">
        <v>11109</v>
      </c>
      <c r="BG66" t="s">
        <v>11057</v>
      </c>
      <c r="BH66" t="s">
        <v>11222</v>
      </c>
      <c r="BI66" t="s">
        <v>7040</v>
      </c>
      <c r="BJ66" t="s">
        <v>7240</v>
      </c>
      <c r="BK66" t="s">
        <v>8385</v>
      </c>
      <c r="BL66" t="s">
        <v>4682</v>
      </c>
      <c r="BM66" t="s">
        <v>4721</v>
      </c>
      <c r="BN66" t="s">
        <v>4821</v>
      </c>
      <c r="BO66" t="s">
        <v>5737</v>
      </c>
      <c r="BP66" t="s">
        <v>5687</v>
      </c>
      <c r="BQ66" t="s">
        <v>6401</v>
      </c>
      <c r="BR66" t="s">
        <v>1785</v>
      </c>
      <c r="BS66" t="s">
        <v>11112</v>
      </c>
      <c r="BT66" t="s">
        <v>6648</v>
      </c>
      <c r="BU66" t="s">
        <v>3755</v>
      </c>
      <c r="BV66" t="s">
        <v>11223</v>
      </c>
      <c r="BW66" t="s">
        <v>3792</v>
      </c>
      <c r="BX66" t="s">
        <v>9559</v>
      </c>
      <c r="BY66" t="s">
        <v>4848</v>
      </c>
      <c r="BZ66" t="s">
        <v>11114</v>
      </c>
      <c r="CA66" t="s">
        <v>8890</v>
      </c>
      <c r="CB66" t="s">
        <v>5905</v>
      </c>
      <c r="CC66" t="s">
        <v>6857</v>
      </c>
      <c r="CD66" t="s">
        <v>7812</v>
      </c>
      <c r="CE66" t="s">
        <v>7668</v>
      </c>
      <c r="CF66" t="s">
        <v>2886</v>
      </c>
      <c r="CG66" t="s">
        <v>7517</v>
      </c>
      <c r="CH66" t="s">
        <v>6899</v>
      </c>
      <c r="CI66" t="s">
        <v>4423</v>
      </c>
      <c r="CJ66" t="s">
        <v>9784</v>
      </c>
      <c r="CK66" t="s">
        <v>8275</v>
      </c>
      <c r="CL66" t="s">
        <v>10032</v>
      </c>
      <c r="CM66" t="s">
        <v>10481</v>
      </c>
      <c r="CN66" t="s">
        <v>1833</v>
      </c>
    </row>
    <row r="67" spans="1:123" x14ac:dyDescent="0.35">
      <c r="A67" s="2" t="s">
        <v>11419</v>
      </c>
      <c r="B67" t="s">
        <v>2958</v>
      </c>
      <c r="C67" t="s">
        <v>1413</v>
      </c>
      <c r="D67" t="s">
        <v>480</v>
      </c>
      <c r="E67" t="s">
        <v>4067</v>
      </c>
      <c r="F67" t="s">
        <v>10484</v>
      </c>
      <c r="G67" t="s">
        <v>5018</v>
      </c>
      <c r="H67" t="s">
        <v>924</v>
      </c>
      <c r="I67" t="s">
        <v>8917</v>
      </c>
      <c r="J67" t="s">
        <v>5248</v>
      </c>
      <c r="K67" t="s">
        <v>6184</v>
      </c>
      <c r="L67" t="s">
        <v>7909</v>
      </c>
      <c r="M67" t="s">
        <v>1791</v>
      </c>
      <c r="N67" t="s">
        <v>156</v>
      </c>
      <c r="O67" t="s">
        <v>4739</v>
      </c>
      <c r="P67" t="s">
        <v>159</v>
      </c>
      <c r="Q67" t="s">
        <v>5784</v>
      </c>
      <c r="R67" t="s">
        <v>5624</v>
      </c>
      <c r="S67" t="s">
        <v>6497</v>
      </c>
      <c r="T67" t="s">
        <v>6393</v>
      </c>
      <c r="U67" t="s">
        <v>3633</v>
      </c>
      <c r="V67" t="s">
        <v>1437</v>
      </c>
      <c r="W67" t="s">
        <v>10797</v>
      </c>
      <c r="X67" t="s">
        <v>3230</v>
      </c>
      <c r="Y67" t="s">
        <v>8746</v>
      </c>
      <c r="Z67" t="s">
        <v>1032</v>
      </c>
      <c r="AA67" t="s">
        <v>781</v>
      </c>
      <c r="AB67" t="s">
        <v>1353</v>
      </c>
      <c r="AC67" t="s">
        <v>6055</v>
      </c>
      <c r="AD67" t="s">
        <v>3639</v>
      </c>
      <c r="AE67" t="s">
        <v>1470</v>
      </c>
      <c r="AF67" t="s">
        <v>465</v>
      </c>
      <c r="AG67" t="s">
        <v>9350</v>
      </c>
      <c r="AH67" t="s">
        <v>3441</v>
      </c>
      <c r="AI67" t="s">
        <v>1740</v>
      </c>
      <c r="AJ67" t="s">
        <v>4287</v>
      </c>
      <c r="AK67" t="s">
        <v>11420</v>
      </c>
      <c r="AL67" t="s">
        <v>9502</v>
      </c>
      <c r="AM67" t="s">
        <v>10130</v>
      </c>
      <c r="AN67" t="s">
        <v>6701</v>
      </c>
      <c r="AO67" t="s">
        <v>4884</v>
      </c>
      <c r="AP67" t="s">
        <v>6336</v>
      </c>
      <c r="AQ67" t="s">
        <v>11299</v>
      </c>
      <c r="AR67" t="s">
        <v>2973</v>
      </c>
      <c r="AS67" t="s">
        <v>1881</v>
      </c>
      <c r="AT67" t="s">
        <v>5176</v>
      </c>
      <c r="AU67" t="s">
        <v>4875</v>
      </c>
      <c r="AV67" t="s">
        <v>7101</v>
      </c>
      <c r="AW67" t="s">
        <v>3215</v>
      </c>
      <c r="AX67" t="s">
        <v>7295</v>
      </c>
      <c r="AY67" t="s">
        <v>8432</v>
      </c>
      <c r="AZ67" t="s">
        <v>4565</v>
      </c>
      <c r="BA67" t="s">
        <v>5775</v>
      </c>
      <c r="BB67" t="s">
        <v>8112</v>
      </c>
      <c r="BC67" t="s">
        <v>6645</v>
      </c>
      <c r="BD67" t="s">
        <v>3583</v>
      </c>
      <c r="BE67" t="s">
        <v>1149</v>
      </c>
      <c r="BF67" t="s">
        <v>1737</v>
      </c>
      <c r="BG67" t="s">
        <v>2319</v>
      </c>
      <c r="BH67" t="s">
        <v>1581</v>
      </c>
      <c r="BI67" t="s">
        <v>9391</v>
      </c>
      <c r="BJ67" t="s">
        <v>7867</v>
      </c>
      <c r="BK67" t="s">
        <v>2901</v>
      </c>
      <c r="BL67" t="s">
        <v>11033</v>
      </c>
      <c r="BM67" t="s">
        <v>7642</v>
      </c>
      <c r="BN67" t="s">
        <v>6737</v>
      </c>
      <c r="BO67" t="s">
        <v>5562</v>
      </c>
      <c r="BP67" t="s">
        <v>11120</v>
      </c>
      <c r="BQ67" t="s">
        <v>3134</v>
      </c>
      <c r="BR67" t="s">
        <v>10267</v>
      </c>
      <c r="BS67" t="s">
        <v>10842</v>
      </c>
      <c r="BT67" t="s">
        <v>9787</v>
      </c>
      <c r="BU67" t="s">
        <v>8166</v>
      </c>
      <c r="BV67" t="s">
        <v>8376</v>
      </c>
      <c r="BW67" t="s">
        <v>8234</v>
      </c>
      <c r="BX67" t="s">
        <v>10632</v>
      </c>
      <c r="BY67" t="s">
        <v>9364</v>
      </c>
    </row>
    <row r="68" spans="1:123" x14ac:dyDescent="0.35">
      <c r="A68" s="2" t="s">
        <v>11421</v>
      </c>
      <c r="B68" t="s">
        <v>1317</v>
      </c>
      <c r="C68" t="s">
        <v>3435</v>
      </c>
      <c r="D68" t="s">
        <v>4336</v>
      </c>
      <c r="E68" t="s">
        <v>4394</v>
      </c>
      <c r="F68" t="s">
        <v>2217</v>
      </c>
      <c r="G68" t="s">
        <v>882</v>
      </c>
      <c r="H68" t="s">
        <v>7888</v>
      </c>
      <c r="I68" t="s">
        <v>3476</v>
      </c>
      <c r="J68" t="s">
        <v>381</v>
      </c>
      <c r="K68" t="s">
        <v>198</v>
      </c>
      <c r="L68" t="s">
        <v>11039</v>
      </c>
      <c r="M68" t="s">
        <v>5245</v>
      </c>
      <c r="N68" t="s">
        <v>2949</v>
      </c>
      <c r="O68" t="s">
        <v>3006</v>
      </c>
      <c r="P68" t="s">
        <v>2439</v>
      </c>
      <c r="Q68" t="s">
        <v>6190</v>
      </c>
      <c r="R68" t="s">
        <v>7304</v>
      </c>
      <c r="S68" t="s">
        <v>1866</v>
      </c>
      <c r="T68" t="s">
        <v>2784</v>
      </c>
      <c r="U68" t="s">
        <v>2736</v>
      </c>
      <c r="V68" t="s">
        <v>2757</v>
      </c>
      <c r="W68" t="s">
        <v>9159</v>
      </c>
      <c r="X68" t="s">
        <v>9432</v>
      </c>
      <c r="Y68" t="s">
        <v>9193</v>
      </c>
      <c r="Z68" t="s">
        <v>2640</v>
      </c>
      <c r="AA68" t="s">
        <v>7639</v>
      </c>
      <c r="AB68" t="s">
        <v>10745</v>
      </c>
      <c r="AC68" t="s">
        <v>7945</v>
      </c>
      <c r="AD68" t="s">
        <v>10270</v>
      </c>
      <c r="AE68" t="s">
        <v>10250</v>
      </c>
      <c r="AF68" t="s">
        <v>10223</v>
      </c>
      <c r="AG68" t="s">
        <v>5161</v>
      </c>
      <c r="AH68" t="s">
        <v>5128</v>
      </c>
      <c r="AI68" t="s">
        <v>5113</v>
      </c>
      <c r="AJ68" t="s">
        <v>4275</v>
      </c>
      <c r="AK68" t="s">
        <v>11339</v>
      </c>
      <c r="AL68" t="s">
        <v>2047</v>
      </c>
      <c r="AM68" t="s">
        <v>3515</v>
      </c>
      <c r="AN68" t="s">
        <v>11340</v>
      </c>
      <c r="AO68" t="s">
        <v>10384</v>
      </c>
      <c r="AP68" t="s">
        <v>8574</v>
      </c>
      <c r="AQ68" t="s">
        <v>3227</v>
      </c>
      <c r="AR68" t="s">
        <v>8693</v>
      </c>
      <c r="AS68" t="s">
        <v>8121</v>
      </c>
      <c r="AT68" t="s">
        <v>3018</v>
      </c>
      <c r="AU68" t="s">
        <v>11222</v>
      </c>
      <c r="AV68" t="s">
        <v>7048</v>
      </c>
      <c r="AW68" t="s">
        <v>7040</v>
      </c>
      <c r="AX68" t="s">
        <v>11302</v>
      </c>
      <c r="AY68" t="s">
        <v>6013</v>
      </c>
      <c r="AZ68" t="s">
        <v>8432</v>
      </c>
      <c r="BA68" t="s">
        <v>4721</v>
      </c>
      <c r="BB68" t="s">
        <v>5494</v>
      </c>
      <c r="BC68" t="s">
        <v>5188</v>
      </c>
      <c r="BD68" t="s">
        <v>11284</v>
      </c>
      <c r="BE68" t="s">
        <v>639</v>
      </c>
      <c r="BF68" t="s">
        <v>6401</v>
      </c>
      <c r="BG68" t="s">
        <v>1785</v>
      </c>
      <c r="BH68" t="s">
        <v>6648</v>
      </c>
      <c r="BI68" t="s">
        <v>3083</v>
      </c>
      <c r="BJ68" t="s">
        <v>10448</v>
      </c>
      <c r="BK68" t="s">
        <v>11306</v>
      </c>
      <c r="BL68" t="s">
        <v>11114</v>
      </c>
      <c r="BM68" t="s">
        <v>1857</v>
      </c>
      <c r="BN68" t="s">
        <v>8552</v>
      </c>
      <c r="BO68" t="s">
        <v>11076</v>
      </c>
      <c r="BP68" t="s">
        <v>11120</v>
      </c>
      <c r="BQ68" t="s">
        <v>8198</v>
      </c>
      <c r="BR68" t="s">
        <v>4423</v>
      </c>
      <c r="BS68" t="s">
        <v>8278</v>
      </c>
      <c r="BT68" t="s">
        <v>1947</v>
      </c>
      <c r="BU68" t="s">
        <v>2478</v>
      </c>
      <c r="BV68" t="s">
        <v>1833</v>
      </c>
      <c r="BW68" t="s">
        <v>9364</v>
      </c>
    </row>
    <row r="69" spans="1:123" x14ac:dyDescent="0.35">
      <c r="A69" s="2" t="s">
        <v>11422</v>
      </c>
      <c r="B69" t="s">
        <v>1317</v>
      </c>
      <c r="C69" t="s">
        <v>1173</v>
      </c>
      <c r="D69" t="s">
        <v>11202</v>
      </c>
      <c r="E69" t="s">
        <v>1299</v>
      </c>
      <c r="F69" t="s">
        <v>2487</v>
      </c>
      <c r="G69" t="s">
        <v>1728</v>
      </c>
      <c r="H69" t="s">
        <v>4961</v>
      </c>
      <c r="I69" t="s">
        <v>5398</v>
      </c>
      <c r="J69" t="s">
        <v>5206</v>
      </c>
      <c r="K69" t="s">
        <v>6806</v>
      </c>
      <c r="L69" t="s">
        <v>11103</v>
      </c>
      <c r="M69" t="s">
        <v>1380</v>
      </c>
      <c r="N69" t="s">
        <v>1488</v>
      </c>
      <c r="O69" t="s">
        <v>672</v>
      </c>
      <c r="P69" t="s">
        <v>4748</v>
      </c>
      <c r="Q69" t="s">
        <v>3128</v>
      </c>
      <c r="R69" t="s">
        <v>7954</v>
      </c>
      <c r="S69" t="s">
        <v>6476</v>
      </c>
      <c r="T69" t="s">
        <v>6345</v>
      </c>
      <c r="U69" t="s">
        <v>6416</v>
      </c>
      <c r="V69" t="s">
        <v>9610</v>
      </c>
      <c r="W69" t="s">
        <v>1437</v>
      </c>
      <c r="X69" t="s">
        <v>4468</v>
      </c>
      <c r="Y69" t="s">
        <v>1032</v>
      </c>
      <c r="Z69" t="s">
        <v>5480</v>
      </c>
      <c r="AA69" t="s">
        <v>1812</v>
      </c>
      <c r="AB69" t="s">
        <v>1575</v>
      </c>
      <c r="AC69" t="s">
        <v>10223</v>
      </c>
      <c r="AD69" t="s">
        <v>465</v>
      </c>
      <c r="AE69" t="s">
        <v>1194</v>
      </c>
      <c r="AF69" t="s">
        <v>9350</v>
      </c>
      <c r="AG69" t="s">
        <v>2307</v>
      </c>
      <c r="AH69" t="s">
        <v>4029</v>
      </c>
      <c r="AI69" t="s">
        <v>2056</v>
      </c>
      <c r="AJ69" t="s">
        <v>2059</v>
      </c>
      <c r="AK69" t="s">
        <v>9502</v>
      </c>
      <c r="AL69" t="s">
        <v>4884</v>
      </c>
      <c r="AM69" t="s">
        <v>11299</v>
      </c>
      <c r="AN69" t="s">
        <v>5383</v>
      </c>
      <c r="AO69" t="s">
        <v>8029</v>
      </c>
      <c r="AP69" t="s">
        <v>4875</v>
      </c>
      <c r="AQ69" t="s">
        <v>7286</v>
      </c>
      <c r="AR69" t="s">
        <v>6692</v>
      </c>
      <c r="AS69" t="s">
        <v>11239</v>
      </c>
      <c r="AT69" t="s">
        <v>8432</v>
      </c>
      <c r="AU69" t="s">
        <v>7987</v>
      </c>
      <c r="AV69" t="s">
        <v>5719</v>
      </c>
      <c r="AW69" t="s">
        <v>5067</v>
      </c>
      <c r="AX69" t="s">
        <v>11113</v>
      </c>
      <c r="AY69" t="s">
        <v>1014</v>
      </c>
      <c r="AZ69" t="s">
        <v>2955</v>
      </c>
      <c r="BA69" t="s">
        <v>3775</v>
      </c>
      <c r="BB69" t="s">
        <v>2319</v>
      </c>
      <c r="BC69" t="s">
        <v>9104</v>
      </c>
      <c r="BD69" t="s">
        <v>11162</v>
      </c>
      <c r="BE69" t="s">
        <v>6932</v>
      </c>
      <c r="BF69" t="s">
        <v>1581</v>
      </c>
      <c r="BG69" t="s">
        <v>8741</v>
      </c>
      <c r="BH69" t="s">
        <v>8474</v>
      </c>
      <c r="BI69" t="s">
        <v>7815</v>
      </c>
      <c r="BJ69" t="s">
        <v>7800</v>
      </c>
      <c r="BK69" t="s">
        <v>11076</v>
      </c>
      <c r="BL69" t="s">
        <v>1725</v>
      </c>
      <c r="BM69" t="s">
        <v>6737</v>
      </c>
      <c r="BN69" t="s">
        <v>2292</v>
      </c>
      <c r="BO69" t="s">
        <v>957</v>
      </c>
      <c r="BP69" t="s">
        <v>7574</v>
      </c>
      <c r="BQ69" t="s">
        <v>7579</v>
      </c>
      <c r="BR69" t="s">
        <v>11123</v>
      </c>
      <c r="BS69" t="s">
        <v>11310</v>
      </c>
      <c r="BT69" t="s">
        <v>8210</v>
      </c>
      <c r="BU69" t="s">
        <v>10587</v>
      </c>
      <c r="BV69" t="s">
        <v>8376</v>
      </c>
      <c r="BW69" t="s">
        <v>2436</v>
      </c>
      <c r="BX69" t="s">
        <v>9151</v>
      </c>
    </row>
    <row r="70" spans="1:123" x14ac:dyDescent="0.35">
      <c r="A70" s="2" t="s">
        <v>11423</v>
      </c>
      <c r="B70" t="s">
        <v>5155</v>
      </c>
      <c r="C70" t="s">
        <v>4252</v>
      </c>
      <c r="D70" t="s">
        <v>2200</v>
      </c>
      <c r="E70" t="s">
        <v>8329</v>
      </c>
      <c r="F70" t="s">
        <v>2850</v>
      </c>
      <c r="G70" t="s">
        <v>3403</v>
      </c>
      <c r="H70" t="s">
        <v>8650</v>
      </c>
      <c r="I70" t="s">
        <v>1836</v>
      </c>
      <c r="J70" t="s">
        <v>2814</v>
      </c>
      <c r="K70" t="s">
        <v>255</v>
      </c>
      <c r="L70" t="s">
        <v>7160</v>
      </c>
      <c r="M70" t="s">
        <v>7280</v>
      </c>
      <c r="N70" t="s">
        <v>1026</v>
      </c>
      <c r="O70" t="s">
        <v>5197</v>
      </c>
      <c r="P70" t="s">
        <v>1560</v>
      </c>
      <c r="Q70" t="s">
        <v>1137</v>
      </c>
      <c r="R70" t="s">
        <v>856</v>
      </c>
      <c r="S70" t="s">
        <v>4973</v>
      </c>
      <c r="T70" t="s">
        <v>2853</v>
      </c>
      <c r="U70" t="s">
        <v>8489</v>
      </c>
      <c r="V70" t="s">
        <v>4842</v>
      </c>
      <c r="W70" t="s">
        <v>2841</v>
      </c>
      <c r="X70" t="s">
        <v>1980</v>
      </c>
      <c r="Y70" t="s">
        <v>540</v>
      </c>
      <c r="Z70" t="s">
        <v>432</v>
      </c>
      <c r="AA70" t="s">
        <v>387</v>
      </c>
      <c r="AB70" t="s">
        <v>8258</v>
      </c>
      <c r="AC70" t="s">
        <v>693</v>
      </c>
      <c r="AD70" t="s">
        <v>4420</v>
      </c>
      <c r="AE70" t="s">
        <v>3424</v>
      </c>
      <c r="AF70" t="s">
        <v>4159</v>
      </c>
      <c r="AG70" t="s">
        <v>10363</v>
      </c>
      <c r="AH70" t="s">
        <v>1209</v>
      </c>
      <c r="AI70" t="s">
        <v>8414</v>
      </c>
      <c r="AJ70" t="s">
        <v>6169</v>
      </c>
      <c r="AK70" t="s">
        <v>5200</v>
      </c>
      <c r="AL70" t="s">
        <v>4976</v>
      </c>
      <c r="AM70" t="s">
        <v>6422</v>
      </c>
      <c r="AN70" t="s">
        <v>1536</v>
      </c>
      <c r="AO70" t="s">
        <v>3494</v>
      </c>
      <c r="AP70" t="s">
        <v>6559</v>
      </c>
      <c r="AQ70" t="s">
        <v>8609</v>
      </c>
      <c r="AR70" t="s">
        <v>2865</v>
      </c>
      <c r="AS70" t="s">
        <v>9047</v>
      </c>
      <c r="AT70" t="s">
        <v>5517</v>
      </c>
      <c r="AU70" t="s">
        <v>1689</v>
      </c>
      <c r="AV70" t="s">
        <v>3212</v>
      </c>
      <c r="AW70" t="s">
        <v>11320</v>
      </c>
      <c r="AX70" t="s">
        <v>1953</v>
      </c>
      <c r="AY70" t="s">
        <v>690</v>
      </c>
      <c r="AZ70" t="s">
        <v>10065</v>
      </c>
      <c r="BA70" t="s">
        <v>1941</v>
      </c>
    </row>
    <row r="71" spans="1:123" x14ac:dyDescent="0.35">
      <c r="A71" s="2" t="s">
        <v>11424</v>
      </c>
      <c r="B71" t="s">
        <v>1254</v>
      </c>
      <c r="C71" t="s">
        <v>7984</v>
      </c>
      <c r="D71" t="s">
        <v>2024</v>
      </c>
      <c r="E71" t="s">
        <v>10150</v>
      </c>
      <c r="F71" t="s">
        <v>6965</v>
      </c>
      <c r="G71" t="s">
        <v>2562</v>
      </c>
      <c r="H71" t="s">
        <v>10505</v>
      </c>
      <c r="I71" t="s">
        <v>3337</v>
      </c>
      <c r="J71" t="s">
        <v>10742</v>
      </c>
      <c r="K71" t="s">
        <v>1713</v>
      </c>
      <c r="L71" t="s">
        <v>2949</v>
      </c>
      <c r="M71" t="s">
        <v>5443</v>
      </c>
      <c r="N71" t="s">
        <v>1803</v>
      </c>
      <c r="O71" t="s">
        <v>7304</v>
      </c>
      <c r="P71" t="s">
        <v>6541</v>
      </c>
      <c r="Q71" t="s">
        <v>3577</v>
      </c>
      <c r="R71" t="s">
        <v>3850</v>
      </c>
      <c r="S71" t="s">
        <v>2559</v>
      </c>
      <c r="T71" t="s">
        <v>2817</v>
      </c>
      <c r="U71" t="s">
        <v>2844</v>
      </c>
      <c r="V71" t="s">
        <v>6956</v>
      </c>
      <c r="W71" t="s">
        <v>1179</v>
      </c>
      <c r="X71" t="s">
        <v>4417</v>
      </c>
      <c r="Y71" t="s">
        <v>7742</v>
      </c>
      <c r="Z71" t="s">
        <v>7602</v>
      </c>
      <c r="AA71" t="s">
        <v>1665</v>
      </c>
      <c r="AB71" t="s">
        <v>1782</v>
      </c>
      <c r="AC71" t="s">
        <v>10104</v>
      </c>
      <c r="AD71" t="s">
        <v>993</v>
      </c>
      <c r="AE71" t="s">
        <v>10250</v>
      </c>
      <c r="AF71" t="s">
        <v>2553</v>
      </c>
      <c r="AG71" t="s">
        <v>5113</v>
      </c>
      <c r="AH71" t="s">
        <v>11050</v>
      </c>
      <c r="AI71" t="s">
        <v>8970</v>
      </c>
      <c r="AJ71" t="s">
        <v>5383</v>
      </c>
      <c r="AK71" t="s">
        <v>1992</v>
      </c>
      <c r="AL71" t="s">
        <v>3527</v>
      </c>
      <c r="AM71" t="s">
        <v>6151</v>
      </c>
      <c r="AN71" t="s">
        <v>912</v>
      </c>
      <c r="AO71" t="s">
        <v>8432</v>
      </c>
      <c r="AP71" t="s">
        <v>5737</v>
      </c>
      <c r="AQ71" t="s">
        <v>639</v>
      </c>
      <c r="AR71" t="s">
        <v>1536</v>
      </c>
      <c r="AS71" t="s">
        <v>3494</v>
      </c>
      <c r="AT71" t="s">
        <v>11064</v>
      </c>
      <c r="AU71" t="s">
        <v>11286</v>
      </c>
      <c r="AV71" t="s">
        <v>8148</v>
      </c>
      <c r="AW71" t="s">
        <v>9564</v>
      </c>
      <c r="AX71" t="s">
        <v>744</v>
      </c>
      <c r="AY71" t="s">
        <v>9167</v>
      </c>
      <c r="AZ71" t="s">
        <v>1857</v>
      </c>
      <c r="BA71" t="s">
        <v>1491</v>
      </c>
      <c r="BB71" t="s">
        <v>11073</v>
      </c>
      <c r="BC71" t="s">
        <v>4435</v>
      </c>
      <c r="BD71" t="s">
        <v>6917</v>
      </c>
      <c r="BE71" t="s">
        <v>11346</v>
      </c>
      <c r="BF71" t="s">
        <v>11347</v>
      </c>
      <c r="BG71" t="s">
        <v>11396</v>
      </c>
      <c r="BH71" t="s">
        <v>11310</v>
      </c>
    </row>
    <row r="72" spans="1:123" x14ac:dyDescent="0.35">
      <c r="A72" s="2" t="s">
        <v>11425</v>
      </c>
      <c r="B72" t="s">
        <v>1317</v>
      </c>
      <c r="C72" t="s">
        <v>480</v>
      </c>
      <c r="D72" t="s">
        <v>2024</v>
      </c>
      <c r="E72" t="s">
        <v>2021</v>
      </c>
      <c r="F72" t="s">
        <v>2211</v>
      </c>
      <c r="G72" t="s">
        <v>10150</v>
      </c>
      <c r="H72" t="s">
        <v>4961</v>
      </c>
      <c r="I72" t="s">
        <v>11039</v>
      </c>
      <c r="J72" t="s">
        <v>5206</v>
      </c>
      <c r="K72" t="s">
        <v>18</v>
      </c>
      <c r="L72" t="s">
        <v>7168</v>
      </c>
      <c r="M72" t="s">
        <v>10681</v>
      </c>
      <c r="N72" t="s">
        <v>7437</v>
      </c>
      <c r="O72" t="s">
        <v>672</v>
      </c>
      <c r="P72" t="s">
        <v>4748</v>
      </c>
      <c r="Q72" t="s">
        <v>1275</v>
      </c>
      <c r="R72" t="s">
        <v>390</v>
      </c>
      <c r="S72" t="s">
        <v>6585</v>
      </c>
      <c r="T72" t="s">
        <v>6619</v>
      </c>
      <c r="U72" t="s">
        <v>1983</v>
      </c>
      <c r="V72" t="s">
        <v>1437</v>
      </c>
      <c r="W72" t="s">
        <v>10095</v>
      </c>
      <c r="X72" t="s">
        <v>9116</v>
      </c>
      <c r="Y72" t="s">
        <v>1146</v>
      </c>
      <c r="Z72" t="s">
        <v>8958</v>
      </c>
      <c r="AA72" t="s">
        <v>8926</v>
      </c>
      <c r="AB72" t="s">
        <v>7688</v>
      </c>
      <c r="AC72" t="s">
        <v>11043</v>
      </c>
      <c r="AD72" t="s">
        <v>1416</v>
      </c>
      <c r="AE72" t="s">
        <v>5050</v>
      </c>
      <c r="AF72" t="s">
        <v>3503</v>
      </c>
      <c r="AG72" t="s">
        <v>4264</v>
      </c>
      <c r="AH72" t="s">
        <v>2125</v>
      </c>
      <c r="AI72" t="s">
        <v>960</v>
      </c>
      <c r="AJ72" t="s">
        <v>11049</v>
      </c>
      <c r="AK72" t="s">
        <v>3515</v>
      </c>
      <c r="AL72" t="s">
        <v>378</v>
      </c>
      <c r="AM72" t="s">
        <v>11256</v>
      </c>
      <c r="AN72" t="s">
        <v>10644</v>
      </c>
      <c r="AO72" t="s">
        <v>3227</v>
      </c>
      <c r="AP72" t="s">
        <v>8600</v>
      </c>
      <c r="AQ72" t="s">
        <v>10147</v>
      </c>
      <c r="AR72" t="s">
        <v>2712</v>
      </c>
      <c r="AS72" t="s">
        <v>5435</v>
      </c>
      <c r="AT72" t="s">
        <v>3021</v>
      </c>
      <c r="AU72" t="s">
        <v>1125</v>
      </c>
      <c r="AV72" t="s">
        <v>1092</v>
      </c>
      <c r="AW72" t="s">
        <v>8432</v>
      </c>
      <c r="AX72" t="s">
        <v>4644</v>
      </c>
      <c r="AY72" t="s">
        <v>4530</v>
      </c>
      <c r="AZ72" t="s">
        <v>1080</v>
      </c>
      <c r="BA72" t="s">
        <v>999</v>
      </c>
      <c r="BB72" t="s">
        <v>6491</v>
      </c>
      <c r="BC72" t="s">
        <v>5595</v>
      </c>
      <c r="BD72" t="s">
        <v>11063</v>
      </c>
      <c r="BE72" t="s">
        <v>1419</v>
      </c>
      <c r="BF72" t="s">
        <v>1944</v>
      </c>
      <c r="BG72" t="s">
        <v>2397</v>
      </c>
      <c r="BH72" t="s">
        <v>1014</v>
      </c>
      <c r="BI72" t="s">
        <v>3795</v>
      </c>
      <c r="BJ72" t="s">
        <v>1809</v>
      </c>
      <c r="BK72" t="s">
        <v>1902</v>
      </c>
      <c r="BL72" t="s">
        <v>2622</v>
      </c>
      <c r="BM72" t="s">
        <v>11070</v>
      </c>
      <c r="BN72" t="s">
        <v>1857</v>
      </c>
      <c r="BO72" t="s">
        <v>1824</v>
      </c>
      <c r="BP72" t="s">
        <v>978</v>
      </c>
      <c r="BQ72" t="s">
        <v>11072</v>
      </c>
      <c r="BR72" t="s">
        <v>6297</v>
      </c>
      <c r="BS72" t="s">
        <v>10641</v>
      </c>
      <c r="BT72" t="s">
        <v>11076</v>
      </c>
      <c r="BU72" t="s">
        <v>7736</v>
      </c>
      <c r="BV72" t="s">
        <v>7574</v>
      </c>
      <c r="BW72" t="s">
        <v>10332</v>
      </c>
      <c r="BX72" t="s">
        <v>11079</v>
      </c>
      <c r="BY72" t="s">
        <v>8210</v>
      </c>
      <c r="BZ72" t="s">
        <v>4994</v>
      </c>
      <c r="CA72" t="s">
        <v>5867</v>
      </c>
      <c r="CB72" t="s">
        <v>1332</v>
      </c>
    </row>
    <row r="73" spans="1:123" x14ac:dyDescent="0.35">
      <c r="A73" s="2" t="s">
        <v>11426</v>
      </c>
      <c r="B73" t="s">
        <v>3435</v>
      </c>
      <c r="C73" t="s">
        <v>2024</v>
      </c>
      <c r="D73" t="s">
        <v>2021</v>
      </c>
      <c r="E73" t="s">
        <v>7951</v>
      </c>
      <c r="F73" t="s">
        <v>9553</v>
      </c>
      <c r="G73" t="s">
        <v>381</v>
      </c>
      <c r="H73" t="s">
        <v>11039</v>
      </c>
      <c r="I73" t="s">
        <v>5245</v>
      </c>
      <c r="J73" t="s">
        <v>1803</v>
      </c>
      <c r="K73" t="s">
        <v>7978</v>
      </c>
      <c r="L73" t="s">
        <v>4536</v>
      </c>
      <c r="M73" t="s">
        <v>4706</v>
      </c>
      <c r="N73" t="s">
        <v>969</v>
      </c>
      <c r="O73" t="s">
        <v>5944</v>
      </c>
      <c r="P73" t="s">
        <v>2817</v>
      </c>
      <c r="Q73" t="s">
        <v>4444</v>
      </c>
      <c r="R73" t="s">
        <v>9154</v>
      </c>
      <c r="S73" t="s">
        <v>7829</v>
      </c>
      <c r="T73" t="s">
        <v>8798</v>
      </c>
      <c r="U73" t="s">
        <v>3412</v>
      </c>
      <c r="V73" t="s">
        <v>1665</v>
      </c>
      <c r="W73" t="s">
        <v>2580</v>
      </c>
      <c r="X73" t="s">
        <v>993</v>
      </c>
      <c r="Y73" t="s">
        <v>1464</v>
      </c>
      <c r="Z73" t="s">
        <v>8192</v>
      </c>
      <c r="AA73" t="s">
        <v>7849</v>
      </c>
      <c r="AB73" t="s">
        <v>6330</v>
      </c>
      <c r="AC73" t="s">
        <v>210</v>
      </c>
      <c r="AD73" t="s">
        <v>5131</v>
      </c>
      <c r="AE73" t="s">
        <v>4370</v>
      </c>
      <c r="AF73" t="s">
        <v>11050</v>
      </c>
      <c r="AG73" t="s">
        <v>3515</v>
      </c>
      <c r="AH73" t="s">
        <v>11340</v>
      </c>
      <c r="AI73" t="s">
        <v>11207</v>
      </c>
      <c r="AJ73" t="s">
        <v>11053</v>
      </c>
      <c r="AK73" t="s">
        <v>5308</v>
      </c>
      <c r="AL73" t="s">
        <v>5452</v>
      </c>
      <c r="AM73" t="s">
        <v>8029</v>
      </c>
      <c r="AN73" t="s">
        <v>396</v>
      </c>
      <c r="AO73" t="s">
        <v>8432</v>
      </c>
      <c r="AP73" t="s">
        <v>4818</v>
      </c>
      <c r="AQ73" t="s">
        <v>5188</v>
      </c>
      <c r="AR73" t="s">
        <v>5648</v>
      </c>
      <c r="AS73" t="s">
        <v>639</v>
      </c>
      <c r="AT73" t="s">
        <v>11286</v>
      </c>
      <c r="AU73" t="s">
        <v>3713</v>
      </c>
      <c r="AV73" t="s">
        <v>3612</v>
      </c>
      <c r="AW73" t="s">
        <v>3400</v>
      </c>
      <c r="AX73" t="s">
        <v>3672</v>
      </c>
      <c r="AY73" t="s">
        <v>3648</v>
      </c>
      <c r="AZ73" t="s">
        <v>9564</v>
      </c>
      <c r="BA73" t="s">
        <v>10800</v>
      </c>
      <c r="BB73" t="s">
        <v>1857</v>
      </c>
      <c r="BC73" t="s">
        <v>11073</v>
      </c>
      <c r="BD73" t="s">
        <v>6321</v>
      </c>
      <c r="BE73" t="s">
        <v>4435</v>
      </c>
      <c r="BF73" t="s">
        <v>11118</v>
      </c>
      <c r="BG73" t="s">
        <v>7800</v>
      </c>
      <c r="BH73" t="s">
        <v>7763</v>
      </c>
      <c r="BI73" t="s">
        <v>11119</v>
      </c>
      <c r="BJ73" t="s">
        <v>7487</v>
      </c>
      <c r="BK73" t="s">
        <v>10183</v>
      </c>
      <c r="BL73" t="s">
        <v>11396</v>
      </c>
      <c r="BM73" t="s">
        <v>11310</v>
      </c>
      <c r="BN73" t="s">
        <v>10827</v>
      </c>
      <c r="BO73" t="s">
        <v>10535</v>
      </c>
      <c r="BP73" t="s">
        <v>9870</v>
      </c>
      <c r="BQ73" t="s">
        <v>11311</v>
      </c>
    </row>
    <row r="74" spans="1:123" x14ac:dyDescent="0.35">
      <c r="A74" s="2" t="s">
        <v>11427</v>
      </c>
      <c r="B74" t="s">
        <v>2715</v>
      </c>
      <c r="C74" t="s">
        <v>8923</v>
      </c>
      <c r="D74" t="s">
        <v>2421</v>
      </c>
      <c r="E74" t="s">
        <v>5248</v>
      </c>
      <c r="F74" t="s">
        <v>5398</v>
      </c>
      <c r="G74" t="s">
        <v>7909</v>
      </c>
      <c r="H74" t="s">
        <v>6255</v>
      </c>
      <c r="I74" t="s">
        <v>1587</v>
      </c>
      <c r="J74" t="s">
        <v>5899</v>
      </c>
      <c r="K74" t="s">
        <v>1791</v>
      </c>
      <c r="L74" t="s">
        <v>6839</v>
      </c>
      <c r="M74" t="s">
        <v>5764</v>
      </c>
      <c r="N74" t="s">
        <v>5624</v>
      </c>
      <c r="O74" t="s">
        <v>6556</v>
      </c>
      <c r="P74" t="s">
        <v>3242</v>
      </c>
      <c r="Q74" t="s">
        <v>7891</v>
      </c>
      <c r="R74" t="s">
        <v>9090</v>
      </c>
      <c r="S74" t="s">
        <v>3230</v>
      </c>
      <c r="T74" t="s">
        <v>8133</v>
      </c>
      <c r="U74" t="s">
        <v>1353</v>
      </c>
      <c r="V74" t="s">
        <v>7554</v>
      </c>
      <c r="W74" t="s">
        <v>10442</v>
      </c>
      <c r="X74" t="s">
        <v>3639</v>
      </c>
      <c r="Y74" t="s">
        <v>10806</v>
      </c>
      <c r="Z74" t="s">
        <v>1470</v>
      </c>
      <c r="AA74" t="s">
        <v>10454</v>
      </c>
      <c r="AB74" t="s">
        <v>9309</v>
      </c>
      <c r="AC74" t="s">
        <v>2829</v>
      </c>
      <c r="AD74" t="s">
        <v>5140</v>
      </c>
      <c r="AE74" t="s">
        <v>1740</v>
      </c>
      <c r="AF74" t="s">
        <v>4284</v>
      </c>
      <c r="AG74" t="s">
        <v>11420</v>
      </c>
      <c r="AH74" t="s">
        <v>3515</v>
      </c>
      <c r="AI74" t="s">
        <v>9491</v>
      </c>
      <c r="AJ74" t="s">
        <v>10496</v>
      </c>
      <c r="AK74" t="s">
        <v>7963</v>
      </c>
      <c r="AL74" t="s">
        <v>7942</v>
      </c>
      <c r="AM74" t="s">
        <v>9400</v>
      </c>
      <c r="AN74" t="s">
        <v>2973</v>
      </c>
      <c r="AO74" t="s">
        <v>1881</v>
      </c>
      <c r="AP74" t="s">
        <v>3307</v>
      </c>
      <c r="AQ74" t="s">
        <v>4875</v>
      </c>
      <c r="AR74" t="s">
        <v>8432</v>
      </c>
      <c r="AS74" t="s">
        <v>11028</v>
      </c>
      <c r="AT74" t="s">
        <v>1737</v>
      </c>
      <c r="AU74" t="s">
        <v>9231</v>
      </c>
      <c r="AV74" t="s">
        <v>7867</v>
      </c>
      <c r="AW74" t="s">
        <v>8056</v>
      </c>
      <c r="AX74" t="s">
        <v>6719</v>
      </c>
      <c r="AY74" t="s">
        <v>6737</v>
      </c>
      <c r="AZ74" t="s">
        <v>6731</v>
      </c>
      <c r="BA74" t="s">
        <v>11137</v>
      </c>
      <c r="BB74" t="s">
        <v>3134</v>
      </c>
      <c r="BC74" t="s">
        <v>11165</v>
      </c>
      <c r="BD74" t="s">
        <v>3137</v>
      </c>
      <c r="BE74" t="s">
        <v>11167</v>
      </c>
    </row>
    <row r="75" spans="1:123" x14ac:dyDescent="0.35">
      <c r="A75" s="2" t="s">
        <v>11428</v>
      </c>
      <c r="B75" t="s">
        <v>2550</v>
      </c>
      <c r="C75" t="s">
        <v>1245</v>
      </c>
      <c r="D75" t="s">
        <v>120</v>
      </c>
      <c r="E75" t="s">
        <v>4394</v>
      </c>
      <c r="F75" t="s">
        <v>2733</v>
      </c>
      <c r="G75" t="s">
        <v>9496</v>
      </c>
      <c r="H75" t="s">
        <v>2217</v>
      </c>
      <c r="I75" t="s">
        <v>8571</v>
      </c>
      <c r="J75" t="s">
        <v>9370</v>
      </c>
      <c r="K75" t="s">
        <v>9379</v>
      </c>
      <c r="L75" t="s">
        <v>7220</v>
      </c>
      <c r="M75" t="s">
        <v>7022</v>
      </c>
      <c r="N75" t="s">
        <v>4801</v>
      </c>
      <c r="O75" t="s">
        <v>778</v>
      </c>
      <c r="P75" t="s">
        <v>3236</v>
      </c>
      <c r="Q75" t="s">
        <v>2394</v>
      </c>
      <c r="R75" t="s">
        <v>2817</v>
      </c>
      <c r="S75" t="s">
        <v>2457</v>
      </c>
      <c r="T75" t="s">
        <v>9432</v>
      </c>
      <c r="U75" t="s">
        <v>2313</v>
      </c>
      <c r="V75" t="s">
        <v>477</v>
      </c>
      <c r="W75" t="s">
        <v>7674</v>
      </c>
      <c r="X75" t="s">
        <v>1782</v>
      </c>
      <c r="Y75" t="s">
        <v>7945</v>
      </c>
      <c r="Z75" t="s">
        <v>7472</v>
      </c>
      <c r="AA75" t="s">
        <v>8130</v>
      </c>
      <c r="AB75" t="s">
        <v>210</v>
      </c>
      <c r="AC75" t="s">
        <v>2553</v>
      </c>
      <c r="AD75" t="s">
        <v>11045</v>
      </c>
      <c r="AE75" t="s">
        <v>4052</v>
      </c>
      <c r="AF75" t="s">
        <v>3364</v>
      </c>
      <c r="AG75" t="s">
        <v>4117</v>
      </c>
      <c r="AH75" t="s">
        <v>11219</v>
      </c>
      <c r="AI75" t="s">
        <v>2007</v>
      </c>
      <c r="AJ75" t="s">
        <v>435</v>
      </c>
      <c r="AK75" t="s">
        <v>10244</v>
      </c>
      <c r="AL75" t="s">
        <v>4958</v>
      </c>
      <c r="AM75" t="s">
        <v>2910</v>
      </c>
      <c r="AN75" t="s">
        <v>2661</v>
      </c>
      <c r="AO75" t="s">
        <v>28</v>
      </c>
      <c r="AP75" t="s">
        <v>6312</v>
      </c>
      <c r="AQ75" t="s">
        <v>3018</v>
      </c>
      <c r="AR75" t="s">
        <v>483</v>
      </c>
      <c r="AS75" t="s">
        <v>3146</v>
      </c>
      <c r="AT75" t="s">
        <v>7040</v>
      </c>
      <c r="AU75" t="s">
        <v>7440</v>
      </c>
      <c r="AV75" t="s">
        <v>4670</v>
      </c>
      <c r="AW75" t="s">
        <v>4745</v>
      </c>
      <c r="AX75" t="s">
        <v>5663</v>
      </c>
      <c r="AY75" t="s">
        <v>7969</v>
      </c>
      <c r="AZ75" t="s">
        <v>5831</v>
      </c>
      <c r="BA75" t="s">
        <v>1044</v>
      </c>
      <c r="BB75" t="s">
        <v>6401</v>
      </c>
      <c r="BC75" t="s">
        <v>6550</v>
      </c>
      <c r="BD75" t="s">
        <v>732</v>
      </c>
      <c r="BE75" t="s">
        <v>9559</v>
      </c>
      <c r="BF75" t="s">
        <v>744</v>
      </c>
      <c r="BG75" t="s">
        <v>11332</v>
      </c>
      <c r="BH75" t="s">
        <v>9179</v>
      </c>
      <c r="BI75" t="s">
        <v>567</v>
      </c>
      <c r="BJ75" t="s">
        <v>8855</v>
      </c>
      <c r="BK75" t="s">
        <v>8890</v>
      </c>
      <c r="BL75" t="s">
        <v>11287</v>
      </c>
      <c r="BM75" t="s">
        <v>6318</v>
      </c>
      <c r="BN75" t="s">
        <v>5986</v>
      </c>
      <c r="BO75" t="s">
        <v>5486</v>
      </c>
      <c r="BP75" t="s">
        <v>5461</v>
      </c>
      <c r="BQ75" t="s">
        <v>1023</v>
      </c>
      <c r="BR75" t="s">
        <v>7611</v>
      </c>
      <c r="BS75" t="s">
        <v>2886</v>
      </c>
      <c r="BT75" t="s">
        <v>270</v>
      </c>
      <c r="BU75" t="s">
        <v>7517</v>
      </c>
      <c r="BV75" t="s">
        <v>2229</v>
      </c>
      <c r="BW75" t="s">
        <v>7511</v>
      </c>
      <c r="BX75" t="s">
        <v>4423</v>
      </c>
      <c r="BY75" t="s">
        <v>11290</v>
      </c>
      <c r="BZ75" t="s">
        <v>9761</v>
      </c>
      <c r="CA75" t="s">
        <v>10201</v>
      </c>
      <c r="CB75" t="s">
        <v>9848</v>
      </c>
      <c r="CC75" t="s">
        <v>7520</v>
      </c>
      <c r="CD75" t="s">
        <v>10023</v>
      </c>
      <c r="CE75" t="s">
        <v>9873</v>
      </c>
      <c r="CF75" t="s">
        <v>10481</v>
      </c>
      <c r="CG75" t="s">
        <v>2478</v>
      </c>
    </row>
    <row r="76" spans="1:123" x14ac:dyDescent="0.35">
      <c r="A76" s="2" t="s">
        <v>11429</v>
      </c>
      <c r="B76" t="s">
        <v>1752</v>
      </c>
      <c r="C76" t="s">
        <v>2451</v>
      </c>
      <c r="D76" t="s">
        <v>4040</v>
      </c>
      <c r="E76" t="s">
        <v>120</v>
      </c>
      <c r="F76" t="s">
        <v>4091</v>
      </c>
      <c r="G76" t="s">
        <v>4394</v>
      </c>
      <c r="H76" t="s">
        <v>9496</v>
      </c>
      <c r="I76" t="s">
        <v>9370</v>
      </c>
      <c r="J76" t="s">
        <v>1917</v>
      </c>
      <c r="K76" t="s">
        <v>2113</v>
      </c>
      <c r="L76" t="s">
        <v>4492</v>
      </c>
      <c r="M76" t="s">
        <v>6446</v>
      </c>
      <c r="N76" t="s">
        <v>6384</v>
      </c>
      <c r="O76" t="s">
        <v>2271</v>
      </c>
      <c r="P76" t="s">
        <v>10714</v>
      </c>
      <c r="Q76" t="s">
        <v>2457</v>
      </c>
      <c r="R76" t="s">
        <v>9432</v>
      </c>
      <c r="S76" t="s">
        <v>8492</v>
      </c>
      <c r="T76" t="s">
        <v>3349</v>
      </c>
      <c r="U76" t="s">
        <v>8307</v>
      </c>
      <c r="V76" t="s">
        <v>477</v>
      </c>
      <c r="W76" t="s">
        <v>2256</v>
      </c>
      <c r="X76" t="s">
        <v>9839</v>
      </c>
      <c r="Y76" t="s">
        <v>456</v>
      </c>
      <c r="Z76" t="s">
        <v>7472</v>
      </c>
      <c r="AA76" t="s">
        <v>2499</v>
      </c>
      <c r="AB76" t="s">
        <v>11370</v>
      </c>
      <c r="AC76" t="s">
        <v>228</v>
      </c>
      <c r="AD76" t="s">
        <v>11416</v>
      </c>
      <c r="AE76" t="s">
        <v>11430</v>
      </c>
      <c r="AF76" t="s">
        <v>4052</v>
      </c>
      <c r="AG76" t="s">
        <v>1398</v>
      </c>
      <c r="AH76" t="s">
        <v>2007</v>
      </c>
      <c r="AI76" t="s">
        <v>8417</v>
      </c>
      <c r="AJ76" t="s">
        <v>10155</v>
      </c>
      <c r="AK76" t="s">
        <v>420</v>
      </c>
      <c r="AL76" t="s">
        <v>435</v>
      </c>
      <c r="AM76" t="s">
        <v>10244</v>
      </c>
      <c r="AN76" t="s">
        <v>291</v>
      </c>
      <c r="AO76" t="s">
        <v>11431</v>
      </c>
      <c r="AP76" t="s">
        <v>10564</v>
      </c>
      <c r="AQ76" t="s">
        <v>2661</v>
      </c>
      <c r="AR76" t="s">
        <v>11275</v>
      </c>
      <c r="AS76" t="s">
        <v>28</v>
      </c>
      <c r="AT76" t="s">
        <v>11276</v>
      </c>
      <c r="AU76" t="s">
        <v>1362</v>
      </c>
      <c r="AV76" t="s">
        <v>8618</v>
      </c>
      <c r="AW76" t="s">
        <v>8426</v>
      </c>
      <c r="AX76" t="s">
        <v>11278</v>
      </c>
      <c r="AY76" t="s">
        <v>8670</v>
      </c>
      <c r="AZ76" t="s">
        <v>11221</v>
      </c>
      <c r="BA76" t="s">
        <v>8659</v>
      </c>
      <c r="BB76" t="s">
        <v>8121</v>
      </c>
      <c r="BC76" t="s">
        <v>11279</v>
      </c>
      <c r="BD76" t="s">
        <v>793</v>
      </c>
      <c r="BE76" t="s">
        <v>5374</v>
      </c>
      <c r="BF76" t="s">
        <v>483</v>
      </c>
      <c r="BG76" t="s">
        <v>6169</v>
      </c>
      <c r="BH76" t="s">
        <v>6229</v>
      </c>
      <c r="BI76" t="s">
        <v>7124</v>
      </c>
      <c r="BJ76" t="s">
        <v>3146</v>
      </c>
      <c r="BK76" t="s">
        <v>7084</v>
      </c>
      <c r="BL76" t="s">
        <v>8201</v>
      </c>
      <c r="BM76" t="s">
        <v>7034</v>
      </c>
      <c r="BN76" t="s">
        <v>6704</v>
      </c>
      <c r="BO76" t="s">
        <v>7414</v>
      </c>
      <c r="BP76" t="s">
        <v>4562</v>
      </c>
      <c r="BQ76" t="s">
        <v>4662</v>
      </c>
      <c r="BR76" t="s">
        <v>37</v>
      </c>
      <c r="BS76" t="s">
        <v>11283</v>
      </c>
      <c r="BT76" t="s">
        <v>7969</v>
      </c>
      <c r="BU76" t="s">
        <v>2679</v>
      </c>
      <c r="BV76" t="s">
        <v>5831</v>
      </c>
      <c r="BW76" t="s">
        <v>11270</v>
      </c>
      <c r="BX76" t="s">
        <v>6460</v>
      </c>
      <c r="BY76" t="s">
        <v>5598</v>
      </c>
      <c r="BZ76" t="s">
        <v>11284</v>
      </c>
      <c r="CA76" t="s">
        <v>1044</v>
      </c>
      <c r="CB76" t="s">
        <v>6401</v>
      </c>
      <c r="CC76" t="s">
        <v>11285</v>
      </c>
      <c r="CD76" t="s">
        <v>657</v>
      </c>
      <c r="CE76" t="s">
        <v>6550</v>
      </c>
      <c r="CF76" t="s">
        <v>3054</v>
      </c>
      <c r="CG76" t="s">
        <v>3804</v>
      </c>
      <c r="CH76" t="s">
        <v>9559</v>
      </c>
      <c r="CI76" t="s">
        <v>10402</v>
      </c>
      <c r="CJ76" t="s">
        <v>9637</v>
      </c>
      <c r="CK76" t="s">
        <v>744</v>
      </c>
      <c r="CL76" t="s">
        <v>9050</v>
      </c>
      <c r="CM76" t="s">
        <v>11332</v>
      </c>
      <c r="CN76" t="s">
        <v>9341</v>
      </c>
      <c r="CO76" t="s">
        <v>11227</v>
      </c>
      <c r="CP76" t="s">
        <v>9295</v>
      </c>
      <c r="CQ76" t="s">
        <v>10665</v>
      </c>
      <c r="CR76" t="s">
        <v>459</v>
      </c>
      <c r="CS76" t="s">
        <v>567</v>
      </c>
      <c r="CT76" t="s">
        <v>6824</v>
      </c>
      <c r="CU76" t="s">
        <v>2502</v>
      </c>
      <c r="CV76" t="s">
        <v>8795</v>
      </c>
      <c r="CW76" t="s">
        <v>4851</v>
      </c>
      <c r="CX76" t="s">
        <v>11287</v>
      </c>
      <c r="CY76" t="s">
        <v>3101</v>
      </c>
      <c r="CZ76" t="s">
        <v>3098</v>
      </c>
      <c r="DA76" t="s">
        <v>7475</v>
      </c>
      <c r="DB76" t="s">
        <v>1023</v>
      </c>
      <c r="DC76" t="s">
        <v>1656</v>
      </c>
      <c r="DD76" t="s">
        <v>2886</v>
      </c>
      <c r="DE76" t="s">
        <v>270</v>
      </c>
      <c r="DF76" t="s">
        <v>9666</v>
      </c>
      <c r="DG76" t="s">
        <v>7517</v>
      </c>
      <c r="DH76" t="s">
        <v>2229</v>
      </c>
      <c r="DI76" t="s">
        <v>7511</v>
      </c>
      <c r="DJ76" t="s">
        <v>10439</v>
      </c>
      <c r="DK76" t="s">
        <v>11290</v>
      </c>
      <c r="DL76" t="s">
        <v>1677</v>
      </c>
      <c r="DM76" t="s">
        <v>11292</v>
      </c>
      <c r="DN76" t="s">
        <v>7520</v>
      </c>
      <c r="DO76" t="s">
        <v>11138</v>
      </c>
      <c r="DP76" t="s">
        <v>11293</v>
      </c>
      <c r="DQ76" t="s">
        <v>790</v>
      </c>
      <c r="DR76" t="s">
        <v>8023</v>
      </c>
      <c r="DS76" t="s">
        <v>9196</v>
      </c>
    </row>
    <row r="77" spans="1:123" x14ac:dyDescent="0.35">
      <c r="A77" s="2" t="s">
        <v>11432</v>
      </c>
      <c r="B77" t="s">
        <v>4156</v>
      </c>
      <c r="C77" t="s">
        <v>4278</v>
      </c>
      <c r="D77" t="s">
        <v>8920</v>
      </c>
      <c r="E77" t="s">
        <v>5179</v>
      </c>
      <c r="F77" t="s">
        <v>5359</v>
      </c>
      <c r="G77" t="s">
        <v>11148</v>
      </c>
      <c r="H77" t="s">
        <v>972</v>
      </c>
      <c r="I77" t="s">
        <v>1431</v>
      </c>
      <c r="J77" t="s">
        <v>5672</v>
      </c>
      <c r="K77" t="s">
        <v>1200</v>
      </c>
      <c r="L77" t="s">
        <v>6369</v>
      </c>
      <c r="M77" t="s">
        <v>6619</v>
      </c>
      <c r="N77" t="s">
        <v>2469</v>
      </c>
      <c r="O77" t="s">
        <v>3140</v>
      </c>
      <c r="P77" t="s">
        <v>10119</v>
      </c>
      <c r="Q77" t="s">
        <v>867</v>
      </c>
      <c r="R77" t="s">
        <v>8047</v>
      </c>
      <c r="S77" t="s">
        <v>1497</v>
      </c>
      <c r="T77" t="s">
        <v>9087</v>
      </c>
      <c r="U77" t="s">
        <v>9116</v>
      </c>
      <c r="V77" t="s">
        <v>8932</v>
      </c>
      <c r="W77" t="s">
        <v>5556</v>
      </c>
      <c r="X77" t="s">
        <v>4949</v>
      </c>
      <c r="Y77" t="s">
        <v>7532</v>
      </c>
      <c r="Z77" t="s">
        <v>210</v>
      </c>
      <c r="AA77" t="s">
        <v>3071</v>
      </c>
      <c r="AB77" t="s">
        <v>10696</v>
      </c>
      <c r="AC77" t="s">
        <v>2155</v>
      </c>
      <c r="AD77" t="s">
        <v>11171</v>
      </c>
      <c r="AE77" t="s">
        <v>4884</v>
      </c>
      <c r="AF77" t="s">
        <v>6217</v>
      </c>
      <c r="AG77" t="s">
        <v>7295</v>
      </c>
      <c r="AH77" t="s">
        <v>11062</v>
      </c>
      <c r="AI77" s="27">
        <v>43739</v>
      </c>
      <c r="AJ77" t="s">
        <v>10833</v>
      </c>
      <c r="AK77" t="s">
        <v>10142</v>
      </c>
      <c r="AL77" t="s">
        <v>2622</v>
      </c>
      <c r="AM77" t="s">
        <v>11433</v>
      </c>
      <c r="AN77" t="s">
        <v>3530</v>
      </c>
      <c r="AO77" t="s">
        <v>3388</v>
      </c>
      <c r="AP77" t="s">
        <v>9787</v>
      </c>
      <c r="AQ77" t="s">
        <v>9991</v>
      </c>
      <c r="AR77" t="s">
        <v>5867</v>
      </c>
    </row>
    <row r="78" spans="1:123" x14ac:dyDescent="0.35">
      <c r="A78" s="2" t="s">
        <v>11434</v>
      </c>
      <c r="B78" t="s">
        <v>708</v>
      </c>
      <c r="C78" t="s">
        <v>4046</v>
      </c>
      <c r="D78" t="s">
        <v>597</v>
      </c>
      <c r="E78" t="s">
        <v>1185</v>
      </c>
      <c r="F78" t="s">
        <v>279</v>
      </c>
      <c r="G78" t="s">
        <v>8984</v>
      </c>
      <c r="H78" t="s">
        <v>1224</v>
      </c>
      <c r="I78" t="s">
        <v>6300</v>
      </c>
      <c r="J78" t="s">
        <v>6291</v>
      </c>
      <c r="K78" t="s">
        <v>621</v>
      </c>
      <c r="L78" t="s">
        <v>3868</v>
      </c>
      <c r="M78" t="s">
        <v>177</v>
      </c>
      <c r="N78" t="s">
        <v>4516</v>
      </c>
      <c r="O78" t="s">
        <v>4519</v>
      </c>
      <c r="P78" t="s">
        <v>4521</v>
      </c>
      <c r="Q78" t="s">
        <v>273</v>
      </c>
      <c r="R78" t="s">
        <v>507</v>
      </c>
      <c r="S78" t="s">
        <v>276</v>
      </c>
      <c r="T78" t="s">
        <v>1221</v>
      </c>
      <c r="U78" t="s">
        <v>7636</v>
      </c>
      <c r="V78" t="s">
        <v>10092</v>
      </c>
      <c r="W78" t="s">
        <v>1059</v>
      </c>
      <c r="X78" t="s">
        <v>5861</v>
      </c>
      <c r="Y78" t="s">
        <v>6728</v>
      </c>
      <c r="Z78" t="s">
        <v>2250</v>
      </c>
      <c r="AA78" t="s">
        <v>549</v>
      </c>
      <c r="AB78" t="s">
        <v>2027</v>
      </c>
      <c r="AC78" t="s">
        <v>1764</v>
      </c>
      <c r="AD78" t="s">
        <v>4533</v>
      </c>
      <c r="AE78" t="s">
        <v>933</v>
      </c>
      <c r="AF78" t="s">
        <v>2571</v>
      </c>
      <c r="AG78" t="s">
        <v>6722</v>
      </c>
      <c r="AH78" t="s">
        <v>6725</v>
      </c>
      <c r="AI78" t="s">
        <v>1182</v>
      </c>
      <c r="AJ78" t="s">
        <v>648</v>
      </c>
      <c r="AK78" t="s">
        <v>9452</v>
      </c>
    </row>
    <row r="79" spans="1:123" x14ac:dyDescent="0.35">
      <c r="A79" s="2" t="s">
        <v>11435</v>
      </c>
      <c r="B79" t="s">
        <v>480</v>
      </c>
      <c r="C79" t="s">
        <v>6965</v>
      </c>
      <c r="D79" t="s">
        <v>8923</v>
      </c>
      <c r="E79" t="s">
        <v>8154</v>
      </c>
      <c r="F79" t="s">
        <v>8361</v>
      </c>
      <c r="G79" t="s">
        <v>5380</v>
      </c>
      <c r="H79" t="s">
        <v>3397</v>
      </c>
      <c r="I79" t="s">
        <v>6806</v>
      </c>
      <c r="J79" t="s">
        <v>6770</v>
      </c>
      <c r="K79" t="s">
        <v>672</v>
      </c>
      <c r="L79" t="s">
        <v>5802</v>
      </c>
      <c r="M79" t="s">
        <v>5681</v>
      </c>
      <c r="N79" t="s">
        <v>1275</v>
      </c>
      <c r="O79" t="s">
        <v>6476</v>
      </c>
      <c r="P79" t="s">
        <v>3577</v>
      </c>
      <c r="Q79" t="s">
        <v>3850</v>
      </c>
      <c r="R79" t="s">
        <v>10166</v>
      </c>
      <c r="S79" t="s">
        <v>8809</v>
      </c>
      <c r="T79" t="s">
        <v>2844</v>
      </c>
      <c r="U79" t="s">
        <v>9159</v>
      </c>
      <c r="V79" t="s">
        <v>2847</v>
      </c>
      <c r="W79" t="s">
        <v>6956</v>
      </c>
      <c r="X79" t="s">
        <v>8002</v>
      </c>
      <c r="Y79" t="s">
        <v>3116</v>
      </c>
      <c r="Z79" t="s">
        <v>10454</v>
      </c>
      <c r="AA79" t="s">
        <v>11170</v>
      </c>
      <c r="AB79" t="s">
        <v>4168</v>
      </c>
      <c r="AC79" t="s">
        <v>960</v>
      </c>
      <c r="AD79" t="s">
        <v>11049</v>
      </c>
      <c r="AE79" t="s">
        <v>2206</v>
      </c>
      <c r="AF79" t="s">
        <v>8970</v>
      </c>
      <c r="AG79" t="s">
        <v>28</v>
      </c>
      <c r="AH79" t="s">
        <v>2712</v>
      </c>
      <c r="AI79" t="s">
        <v>11221</v>
      </c>
      <c r="AJ79" t="s">
        <v>5383</v>
      </c>
      <c r="AK79" t="s">
        <v>11301</v>
      </c>
      <c r="AL79" t="s">
        <v>4606</v>
      </c>
      <c r="AM79" t="s">
        <v>4530</v>
      </c>
      <c r="AN79" t="s">
        <v>11028</v>
      </c>
      <c r="AO79" t="s">
        <v>6491</v>
      </c>
      <c r="AP79" t="s">
        <v>5595</v>
      </c>
      <c r="AQ79" t="s">
        <v>6443</v>
      </c>
      <c r="AR79" t="s">
        <v>6303</v>
      </c>
      <c r="AS79" t="s">
        <v>8148</v>
      </c>
      <c r="AT79" t="s">
        <v>8107</v>
      </c>
      <c r="AU79" t="s">
        <v>8127</v>
      </c>
      <c r="AV79" t="s">
        <v>8056</v>
      </c>
      <c r="AW79" t="s">
        <v>5101</v>
      </c>
      <c r="AX79" t="s">
        <v>8552</v>
      </c>
      <c r="AY79" t="s">
        <v>2886</v>
      </c>
      <c r="AZ79" t="s">
        <v>8225</v>
      </c>
      <c r="BA79" t="s">
        <v>10023</v>
      </c>
      <c r="BB79" t="s">
        <v>1332</v>
      </c>
    </row>
    <row r="80" spans="1:123" x14ac:dyDescent="0.35">
      <c r="A80" s="2" t="s">
        <v>11436</v>
      </c>
      <c r="B80" t="s">
        <v>954</v>
      </c>
      <c r="C80" t="s">
        <v>1539</v>
      </c>
      <c r="D80" t="s">
        <v>6022</v>
      </c>
      <c r="E80" t="s">
        <v>11437</v>
      </c>
      <c r="F80" t="s">
        <v>10742</v>
      </c>
      <c r="G80" t="s">
        <v>1071</v>
      </c>
      <c r="H80" t="s">
        <v>6273</v>
      </c>
      <c r="I80" t="s">
        <v>573</v>
      </c>
      <c r="J80" t="s">
        <v>5630</v>
      </c>
      <c r="K80" t="s">
        <v>969</v>
      </c>
      <c r="L80" t="s">
        <v>1239</v>
      </c>
      <c r="M80" t="s">
        <v>6500</v>
      </c>
      <c r="N80" t="s">
        <v>3560</v>
      </c>
      <c r="O80" t="s">
        <v>7829</v>
      </c>
      <c r="P80" t="s">
        <v>1377</v>
      </c>
      <c r="Q80" t="s">
        <v>4869</v>
      </c>
      <c r="R80" t="s">
        <v>1464</v>
      </c>
      <c r="S80" t="s">
        <v>1746</v>
      </c>
      <c r="T80" t="s">
        <v>1698</v>
      </c>
      <c r="U80" t="s">
        <v>1545</v>
      </c>
      <c r="V80" t="s">
        <v>951</v>
      </c>
      <c r="W80" t="s">
        <v>618</v>
      </c>
      <c r="X80" t="s">
        <v>1542</v>
      </c>
      <c r="Y80" t="s">
        <v>2667</v>
      </c>
      <c r="Z80" t="s">
        <v>3409</v>
      </c>
      <c r="AA80" t="s">
        <v>2694</v>
      </c>
      <c r="AB80" t="s">
        <v>2104</v>
      </c>
      <c r="AC80" t="s">
        <v>2859</v>
      </c>
      <c r="AD80" t="s">
        <v>3322</v>
      </c>
      <c r="AE80" t="s">
        <v>2433</v>
      </c>
      <c r="AF80" t="s">
        <v>3783</v>
      </c>
      <c r="AG80" t="s">
        <v>11362</v>
      </c>
      <c r="AH80" t="s">
        <v>7972</v>
      </c>
      <c r="AI80" t="s">
        <v>6318</v>
      </c>
      <c r="AJ80" t="s">
        <v>2343</v>
      </c>
      <c r="AK80" t="s">
        <v>3209</v>
      </c>
      <c r="AL80" t="s">
        <v>10469</v>
      </c>
      <c r="AM80" t="s">
        <v>249</v>
      </c>
    </row>
    <row r="81" spans="1:70" x14ac:dyDescent="0.35">
      <c r="A81" s="2" t="s">
        <v>11438</v>
      </c>
      <c r="B81" t="s">
        <v>4214</v>
      </c>
      <c r="C81" t="s">
        <v>10511</v>
      </c>
      <c r="D81" t="s">
        <v>10466</v>
      </c>
      <c r="E81" t="s">
        <v>10809</v>
      </c>
      <c r="F81" t="s">
        <v>5398</v>
      </c>
      <c r="G81" t="s">
        <v>2568</v>
      </c>
      <c r="H81" t="s">
        <v>4585</v>
      </c>
      <c r="I81" t="s">
        <v>6416</v>
      </c>
      <c r="J81" t="s">
        <v>54</v>
      </c>
      <c r="K81" t="s">
        <v>5968</v>
      </c>
      <c r="L81" t="s">
        <v>2718</v>
      </c>
      <c r="M81" t="s">
        <v>9440</v>
      </c>
      <c r="N81" t="s">
        <v>6872</v>
      </c>
      <c r="O81" t="s">
        <v>1920</v>
      </c>
      <c r="P81" t="s">
        <v>6668</v>
      </c>
      <c r="Q81" t="s">
        <v>7648</v>
      </c>
      <c r="R81" t="s">
        <v>7617</v>
      </c>
      <c r="S81" t="s">
        <v>6055</v>
      </c>
      <c r="T81" t="s">
        <v>7576</v>
      </c>
      <c r="U81" t="s">
        <v>2490</v>
      </c>
      <c r="V81" t="s">
        <v>3589</v>
      </c>
      <c r="W81" t="s">
        <v>10223</v>
      </c>
      <c r="X81" t="s">
        <v>9350</v>
      </c>
      <c r="Y81" t="s">
        <v>11023</v>
      </c>
      <c r="Z81" t="s">
        <v>5050</v>
      </c>
      <c r="AA81" t="s">
        <v>3592</v>
      </c>
      <c r="AB81" t="s">
        <v>4196</v>
      </c>
      <c r="AC81" t="s">
        <v>2214</v>
      </c>
      <c r="AD81" t="s">
        <v>10644</v>
      </c>
      <c r="AE81" t="s">
        <v>9412</v>
      </c>
      <c r="AF81" t="s">
        <v>3021</v>
      </c>
      <c r="AG81" t="s">
        <v>6143</v>
      </c>
      <c r="AH81" t="s">
        <v>11155</v>
      </c>
      <c r="AI81" t="s">
        <v>11239</v>
      </c>
      <c r="AJ81" t="s">
        <v>8432</v>
      </c>
      <c r="AK81" t="s">
        <v>4530</v>
      </c>
      <c r="AL81" t="s">
        <v>11439</v>
      </c>
      <c r="AM81" t="s">
        <v>11440</v>
      </c>
      <c r="AN81" t="s">
        <v>5808</v>
      </c>
      <c r="AO81" t="s">
        <v>5775</v>
      </c>
      <c r="AP81" t="s">
        <v>1014</v>
      </c>
      <c r="AQ81" t="s">
        <v>11246</v>
      </c>
      <c r="AR81" t="s">
        <v>11212</v>
      </c>
      <c r="AS81" t="s">
        <v>8089</v>
      </c>
      <c r="AT81" t="s">
        <v>9628</v>
      </c>
      <c r="AU81" t="s">
        <v>3542</v>
      </c>
      <c r="AV81" t="s">
        <v>11182</v>
      </c>
      <c r="AW81" t="s">
        <v>9104</v>
      </c>
      <c r="AX81" t="s">
        <v>11183</v>
      </c>
      <c r="AY81" t="s">
        <v>10641</v>
      </c>
      <c r="AZ81" t="s">
        <v>4541</v>
      </c>
      <c r="BA81" t="s">
        <v>6737</v>
      </c>
      <c r="BB81" t="s">
        <v>7574</v>
      </c>
      <c r="BC81" t="s">
        <v>11137</v>
      </c>
      <c r="BD81" t="s">
        <v>11123</v>
      </c>
      <c r="BE81" t="s">
        <v>11253</v>
      </c>
    </row>
    <row r="82" spans="1:70" x14ac:dyDescent="0.35">
      <c r="A82" s="2" t="s">
        <v>11441</v>
      </c>
      <c r="B82" t="s">
        <v>2018</v>
      </c>
      <c r="C82" t="s">
        <v>9550</v>
      </c>
      <c r="D82" t="s">
        <v>5269</v>
      </c>
      <c r="E82" t="s">
        <v>2949</v>
      </c>
      <c r="F82" t="s">
        <v>612</v>
      </c>
      <c r="G82" t="s">
        <v>7909</v>
      </c>
      <c r="H82" t="s">
        <v>7978</v>
      </c>
      <c r="I82" t="s">
        <v>7209</v>
      </c>
      <c r="J82" t="s">
        <v>7163</v>
      </c>
      <c r="K82" t="s">
        <v>2784</v>
      </c>
      <c r="L82" t="s">
        <v>4748</v>
      </c>
      <c r="M82" t="s">
        <v>2862</v>
      </c>
      <c r="N82" t="s">
        <v>2757</v>
      </c>
      <c r="O82" t="s">
        <v>9631</v>
      </c>
      <c r="P82" t="s">
        <v>2754</v>
      </c>
      <c r="Q82" t="s">
        <v>10095</v>
      </c>
      <c r="R82" t="s">
        <v>8798</v>
      </c>
      <c r="S82" t="s">
        <v>4970</v>
      </c>
      <c r="T82" t="s">
        <v>7753</v>
      </c>
      <c r="U82" t="s">
        <v>3319</v>
      </c>
      <c r="V82" t="s">
        <v>4830</v>
      </c>
      <c r="W82" t="s">
        <v>1470</v>
      </c>
      <c r="X82" t="s">
        <v>465</v>
      </c>
      <c r="Y82" t="s">
        <v>942</v>
      </c>
      <c r="Z82" t="s">
        <v>2307</v>
      </c>
      <c r="AA82" t="s">
        <v>2304</v>
      </c>
      <c r="AB82" t="s">
        <v>3427</v>
      </c>
      <c r="AC82" t="s">
        <v>1932</v>
      </c>
      <c r="AD82" t="s">
        <v>1113</v>
      </c>
      <c r="AE82" t="s">
        <v>4299</v>
      </c>
      <c r="AF82" t="s">
        <v>2125</v>
      </c>
      <c r="AG82" t="s">
        <v>11326</v>
      </c>
      <c r="AH82" t="s">
        <v>2183</v>
      </c>
      <c r="AI82" t="s">
        <v>9525</v>
      </c>
      <c r="AJ82" t="s">
        <v>11328</v>
      </c>
      <c r="AK82" t="s">
        <v>6043</v>
      </c>
      <c r="AL82" t="s">
        <v>6866</v>
      </c>
      <c r="AM82" t="s">
        <v>5435</v>
      </c>
      <c r="AN82" t="s">
        <v>1125</v>
      </c>
      <c r="AO82" t="s">
        <v>7286</v>
      </c>
      <c r="AP82" t="s">
        <v>1719</v>
      </c>
      <c r="AQ82" t="s">
        <v>1092</v>
      </c>
      <c r="AR82" t="s">
        <v>7414</v>
      </c>
      <c r="AS82" t="s">
        <v>8432</v>
      </c>
      <c r="AT82" t="s">
        <v>687</v>
      </c>
      <c r="AU82" t="s">
        <v>7987</v>
      </c>
      <c r="AV82" t="s">
        <v>4709</v>
      </c>
      <c r="AW82" t="s">
        <v>4863</v>
      </c>
      <c r="AX82" t="s">
        <v>6595</v>
      </c>
      <c r="AY82" t="s">
        <v>3083</v>
      </c>
      <c r="AZ82" t="s">
        <v>3281</v>
      </c>
      <c r="BA82" t="s">
        <v>3612</v>
      </c>
      <c r="BB82" t="s">
        <v>1809</v>
      </c>
      <c r="BC82" t="s">
        <v>10547</v>
      </c>
      <c r="BD82" t="s">
        <v>5956</v>
      </c>
      <c r="BE82" t="s">
        <v>8964</v>
      </c>
      <c r="BF82" t="s">
        <v>6321</v>
      </c>
      <c r="BG82" t="s">
        <v>7748</v>
      </c>
      <c r="BH82" t="s">
        <v>6004</v>
      </c>
      <c r="BI82" t="s">
        <v>7543</v>
      </c>
      <c r="BJ82" t="s">
        <v>11122</v>
      </c>
      <c r="BK82" t="s">
        <v>5932</v>
      </c>
      <c r="BL82" t="s">
        <v>11333</v>
      </c>
      <c r="BM82" t="s">
        <v>9825</v>
      </c>
      <c r="BN82" t="s">
        <v>9828</v>
      </c>
      <c r="BO82" t="s">
        <v>4919</v>
      </c>
      <c r="BP82" t="s">
        <v>2619</v>
      </c>
      <c r="BQ82" t="s">
        <v>5867</v>
      </c>
      <c r="BR82" t="s">
        <v>9347</v>
      </c>
    </row>
    <row r="83" spans="1:70" x14ac:dyDescent="0.35">
      <c r="A83" s="2" t="s">
        <v>11442</v>
      </c>
      <c r="B83" t="s">
        <v>2790</v>
      </c>
      <c r="C83" t="s">
        <v>762</v>
      </c>
      <c r="D83" t="s">
        <v>5036</v>
      </c>
      <c r="E83" t="s">
        <v>1836</v>
      </c>
      <c r="F83" t="s">
        <v>2814</v>
      </c>
      <c r="G83" t="s">
        <v>2107</v>
      </c>
      <c r="H83" t="s">
        <v>2919</v>
      </c>
      <c r="I83" t="s">
        <v>3382</v>
      </c>
      <c r="J83" t="s">
        <v>805</v>
      </c>
      <c r="K83" t="s">
        <v>2877</v>
      </c>
      <c r="L83" t="s">
        <v>4641</v>
      </c>
      <c r="M83" t="s">
        <v>2259</v>
      </c>
      <c r="N83" t="s">
        <v>3618</v>
      </c>
      <c r="O83" t="s">
        <v>1956</v>
      </c>
      <c r="P83" t="s">
        <v>4973</v>
      </c>
      <c r="Q83" t="s">
        <v>1278</v>
      </c>
      <c r="R83" t="s">
        <v>765</v>
      </c>
      <c r="S83" t="s">
        <v>3975</v>
      </c>
      <c r="T83" t="s">
        <v>2613</v>
      </c>
      <c r="U83" t="s">
        <v>213</v>
      </c>
      <c r="V83" t="s">
        <v>10635</v>
      </c>
      <c r="W83" t="s">
        <v>2466</v>
      </c>
      <c r="X83" t="s">
        <v>216</v>
      </c>
      <c r="Y83" t="s">
        <v>366</v>
      </c>
      <c r="Z83" t="s">
        <v>945</v>
      </c>
      <c r="AA83" t="s">
        <v>8976</v>
      </c>
      <c r="AB83" t="s">
        <v>6122</v>
      </c>
      <c r="AC83" t="s">
        <v>6360</v>
      </c>
      <c r="AD83" t="s">
        <v>8609</v>
      </c>
      <c r="AE83" t="s">
        <v>6827</v>
      </c>
      <c r="AF83" t="s">
        <v>6363</v>
      </c>
      <c r="AG83" t="s">
        <v>8893</v>
      </c>
      <c r="AH83" t="s">
        <v>7818</v>
      </c>
      <c r="AI83" t="s">
        <v>5458</v>
      </c>
    </row>
    <row r="84" spans="1:70" x14ac:dyDescent="0.35">
      <c r="A84" s="2" t="s">
        <v>11443</v>
      </c>
      <c r="B84" t="s">
        <v>8041</v>
      </c>
      <c r="C84" t="s">
        <v>4082</v>
      </c>
      <c r="D84" t="s">
        <v>1041</v>
      </c>
      <c r="E84" t="s">
        <v>8518</v>
      </c>
      <c r="F84" t="s">
        <v>9982</v>
      </c>
      <c r="G84" t="s">
        <v>4961</v>
      </c>
      <c r="H84" t="s">
        <v>8083</v>
      </c>
      <c r="I84" t="s">
        <v>7909</v>
      </c>
      <c r="J84" t="s">
        <v>7016</v>
      </c>
      <c r="K84" t="s">
        <v>3939</v>
      </c>
      <c r="L84" t="s">
        <v>606</v>
      </c>
      <c r="M84" t="s">
        <v>7927</v>
      </c>
      <c r="N84" t="s">
        <v>2736</v>
      </c>
      <c r="O84" t="s">
        <v>10424</v>
      </c>
      <c r="P84" t="s">
        <v>6974</v>
      </c>
      <c r="Q84" t="s">
        <v>1143</v>
      </c>
      <c r="R84" t="s">
        <v>8949</v>
      </c>
      <c r="S84" t="s">
        <v>7639</v>
      </c>
      <c r="T84" t="s">
        <v>10442</v>
      </c>
      <c r="U84" t="s">
        <v>10393</v>
      </c>
      <c r="V84" t="s">
        <v>3524</v>
      </c>
      <c r="W84" t="s">
        <v>8435</v>
      </c>
      <c r="X84" t="s">
        <v>9309</v>
      </c>
      <c r="Y84" t="s">
        <v>11216</v>
      </c>
      <c r="Z84" t="s">
        <v>3503</v>
      </c>
      <c r="AA84" t="s">
        <v>2119</v>
      </c>
      <c r="AB84" t="s">
        <v>2203</v>
      </c>
      <c r="AC84" t="s">
        <v>11299</v>
      </c>
      <c r="AD84" t="s">
        <v>2832</v>
      </c>
      <c r="AE84" t="s">
        <v>489</v>
      </c>
      <c r="AF84" t="s">
        <v>8121</v>
      </c>
      <c r="AG84" t="s">
        <v>5260</v>
      </c>
      <c r="AH84" t="s">
        <v>3018</v>
      </c>
      <c r="AI84" t="s">
        <v>11109</v>
      </c>
      <c r="AJ84" t="s">
        <v>7240</v>
      </c>
      <c r="AK84" t="s">
        <v>8385</v>
      </c>
      <c r="AL84" t="s">
        <v>4682</v>
      </c>
      <c r="AM84" t="s">
        <v>4721</v>
      </c>
      <c r="AN84" t="s">
        <v>6401</v>
      </c>
      <c r="AO84" t="s">
        <v>6648</v>
      </c>
      <c r="AP84" t="s">
        <v>9559</v>
      </c>
      <c r="AQ84" t="s">
        <v>4848</v>
      </c>
      <c r="AR84" t="s">
        <v>5905</v>
      </c>
      <c r="AS84" t="s">
        <v>6899</v>
      </c>
      <c r="AT84" t="s">
        <v>9956</v>
      </c>
      <c r="AU84" t="s">
        <v>9784</v>
      </c>
      <c r="AV84" t="s">
        <v>9802</v>
      </c>
      <c r="AW84" t="s">
        <v>10032</v>
      </c>
      <c r="AX84" t="s">
        <v>10481</v>
      </c>
    </row>
    <row r="85" spans="1:70" x14ac:dyDescent="0.35">
      <c r="A85" s="2" t="s">
        <v>11444</v>
      </c>
      <c r="B85" t="s">
        <v>480</v>
      </c>
      <c r="C85" t="s">
        <v>120</v>
      </c>
      <c r="D85" t="s">
        <v>1863</v>
      </c>
      <c r="E85" t="s">
        <v>10297</v>
      </c>
      <c r="F85" t="s">
        <v>2949</v>
      </c>
      <c r="G85" t="s">
        <v>7909</v>
      </c>
      <c r="H85" t="s">
        <v>7209</v>
      </c>
      <c r="I85" t="s">
        <v>4489</v>
      </c>
      <c r="J85" t="s">
        <v>4700</v>
      </c>
      <c r="K85" t="s">
        <v>5624</v>
      </c>
      <c r="L85" t="s">
        <v>2862</v>
      </c>
      <c r="M85" t="s">
        <v>3734</v>
      </c>
      <c r="N85" t="s">
        <v>1977</v>
      </c>
      <c r="O85" t="s">
        <v>1437</v>
      </c>
      <c r="P85" t="s">
        <v>8798</v>
      </c>
      <c r="Q85" t="s">
        <v>8955</v>
      </c>
      <c r="R85" t="s">
        <v>1353</v>
      </c>
      <c r="S85" t="s">
        <v>4970</v>
      </c>
      <c r="T85" t="s">
        <v>7706</v>
      </c>
      <c r="U85" t="s">
        <v>3319</v>
      </c>
      <c r="V85" t="s">
        <v>1470</v>
      </c>
      <c r="W85" t="s">
        <v>465</v>
      </c>
      <c r="X85" t="s">
        <v>3981</v>
      </c>
      <c r="Y85" t="s">
        <v>4382</v>
      </c>
      <c r="Z85" t="s">
        <v>2125</v>
      </c>
      <c r="AA85" t="s">
        <v>2101</v>
      </c>
      <c r="AB85" t="s">
        <v>11326</v>
      </c>
      <c r="AC85" t="s">
        <v>11328</v>
      </c>
      <c r="AD85" t="s">
        <v>5251</v>
      </c>
      <c r="AE85" t="s">
        <v>5435</v>
      </c>
      <c r="AF85" t="s">
        <v>7286</v>
      </c>
      <c r="AG85" t="s">
        <v>1092</v>
      </c>
      <c r="AH85" t="s">
        <v>8432</v>
      </c>
      <c r="AI85" t="s">
        <v>11059</v>
      </c>
      <c r="AJ85" t="s">
        <v>5669</v>
      </c>
      <c r="AK85" t="s">
        <v>4863</v>
      </c>
      <c r="AL85" t="s">
        <v>6595</v>
      </c>
      <c r="AM85" t="s">
        <v>3083</v>
      </c>
      <c r="AN85" t="s">
        <v>3281</v>
      </c>
      <c r="AO85" t="s">
        <v>3612</v>
      </c>
      <c r="AP85" t="s">
        <v>2772</v>
      </c>
      <c r="AQ85" t="s">
        <v>3772</v>
      </c>
      <c r="AR85" t="s">
        <v>3859</v>
      </c>
      <c r="AS85" t="s">
        <v>1809</v>
      </c>
      <c r="AT85" t="s">
        <v>5956</v>
      </c>
      <c r="AU85" t="s">
        <v>11309</v>
      </c>
      <c r="AV85" t="s">
        <v>5526</v>
      </c>
      <c r="AW85" t="s">
        <v>6004</v>
      </c>
      <c r="AX85" t="s">
        <v>4994</v>
      </c>
      <c r="AY85" t="s">
        <v>9836</v>
      </c>
      <c r="AZ85" t="s">
        <v>5867</v>
      </c>
    </row>
    <row r="86" spans="1:70" x14ac:dyDescent="0.35">
      <c r="A86" s="2" t="s">
        <v>11445</v>
      </c>
      <c r="B86" t="s">
        <v>7951</v>
      </c>
      <c r="C86" t="s">
        <v>8923</v>
      </c>
      <c r="D86" t="s">
        <v>2421</v>
      </c>
      <c r="E86" t="s">
        <v>2607</v>
      </c>
      <c r="F86" t="s">
        <v>6193</v>
      </c>
      <c r="G86" t="s">
        <v>1038</v>
      </c>
      <c r="H86" t="s">
        <v>7118</v>
      </c>
      <c r="I86" t="s">
        <v>5755</v>
      </c>
      <c r="J86" t="s">
        <v>5837</v>
      </c>
      <c r="K86" t="s">
        <v>1632</v>
      </c>
      <c r="L86" t="s">
        <v>7891</v>
      </c>
      <c r="M86" t="s">
        <v>7930</v>
      </c>
      <c r="N86" t="s">
        <v>10659</v>
      </c>
      <c r="O86" t="s">
        <v>7625</v>
      </c>
      <c r="P86" t="s">
        <v>1680</v>
      </c>
      <c r="Q86" t="s">
        <v>10538</v>
      </c>
      <c r="R86" t="s">
        <v>1470</v>
      </c>
      <c r="S86" t="s">
        <v>8264</v>
      </c>
      <c r="T86" t="s">
        <v>10454</v>
      </c>
      <c r="U86" t="s">
        <v>9306</v>
      </c>
      <c r="V86" t="s">
        <v>5128</v>
      </c>
      <c r="W86" t="s">
        <v>9491</v>
      </c>
      <c r="X86" t="s">
        <v>10496</v>
      </c>
      <c r="Y86" t="s">
        <v>11054</v>
      </c>
      <c r="Z86" t="s">
        <v>3491</v>
      </c>
      <c r="AA86" t="s">
        <v>9008</v>
      </c>
      <c r="AB86" t="s">
        <v>8399</v>
      </c>
      <c r="AC86" t="s">
        <v>7246</v>
      </c>
      <c r="AD86" t="s">
        <v>11026</v>
      </c>
      <c r="AE86" t="s">
        <v>6437</v>
      </c>
      <c r="AF86" t="s">
        <v>11029</v>
      </c>
      <c r="AG86" t="s">
        <v>1911</v>
      </c>
      <c r="AH86" t="s">
        <v>3798</v>
      </c>
      <c r="AI86" t="s">
        <v>9182</v>
      </c>
      <c r="AJ86" t="s">
        <v>11032</v>
      </c>
      <c r="AK86" t="s">
        <v>5469</v>
      </c>
      <c r="AL86" t="s">
        <v>3370</v>
      </c>
      <c r="AM86" t="s">
        <v>11189</v>
      </c>
    </row>
    <row r="87" spans="1:70" x14ac:dyDescent="0.35">
      <c r="A87" s="2" t="s">
        <v>11446</v>
      </c>
      <c r="B87" t="s">
        <v>8017</v>
      </c>
      <c r="C87" t="s">
        <v>1626</v>
      </c>
      <c r="D87" t="s">
        <v>4046</v>
      </c>
      <c r="E87" t="s">
        <v>990</v>
      </c>
      <c r="F87" t="s">
        <v>4108</v>
      </c>
      <c r="G87" t="s">
        <v>4394</v>
      </c>
      <c r="H87" t="s">
        <v>11437</v>
      </c>
      <c r="I87" t="s">
        <v>8038</v>
      </c>
      <c r="J87" t="s">
        <v>2949</v>
      </c>
      <c r="K87" t="s">
        <v>573</v>
      </c>
      <c r="L87" t="s">
        <v>7037</v>
      </c>
      <c r="M87" t="s">
        <v>1866</v>
      </c>
      <c r="N87" t="s">
        <v>5185</v>
      </c>
      <c r="O87" t="s">
        <v>7829</v>
      </c>
      <c r="P87" t="s">
        <v>7499</v>
      </c>
      <c r="Q87" t="s">
        <v>4827</v>
      </c>
      <c r="R87" t="s">
        <v>7945</v>
      </c>
      <c r="S87" t="s">
        <v>9831</v>
      </c>
      <c r="T87" t="s">
        <v>4934</v>
      </c>
      <c r="U87" t="s">
        <v>4017</v>
      </c>
      <c r="V87" t="s">
        <v>10526</v>
      </c>
      <c r="W87" t="s">
        <v>6043</v>
      </c>
      <c r="X87" t="s">
        <v>4991</v>
      </c>
      <c r="Y87" t="s">
        <v>9376</v>
      </c>
      <c r="Z87" t="s">
        <v>3018</v>
      </c>
      <c r="AA87" t="s">
        <v>7040</v>
      </c>
      <c r="AB87" t="s">
        <v>2931</v>
      </c>
      <c r="AC87" t="s">
        <v>1263</v>
      </c>
      <c r="AD87" t="s">
        <v>5663</v>
      </c>
      <c r="AE87" t="s">
        <v>6401</v>
      </c>
      <c r="AF87" t="s">
        <v>1785</v>
      </c>
      <c r="AG87" t="s">
        <v>3755</v>
      </c>
      <c r="AH87" t="s">
        <v>9587</v>
      </c>
      <c r="AI87" t="s">
        <v>11114</v>
      </c>
      <c r="AJ87" t="s">
        <v>9208</v>
      </c>
      <c r="AK87" t="s">
        <v>7966</v>
      </c>
      <c r="AL87" t="s">
        <v>8142</v>
      </c>
      <c r="AM87" t="s">
        <v>8198</v>
      </c>
      <c r="AN87" t="s">
        <v>4423</v>
      </c>
    </row>
    <row r="88" spans="1:70" x14ac:dyDescent="0.35">
      <c r="A88" s="2" t="s">
        <v>11447</v>
      </c>
      <c r="B88" t="s">
        <v>2349</v>
      </c>
      <c r="C88" t="s">
        <v>4394</v>
      </c>
      <c r="D88" t="s">
        <v>2053</v>
      </c>
      <c r="E88" t="s">
        <v>1227</v>
      </c>
      <c r="F88" t="s">
        <v>10323</v>
      </c>
      <c r="G88" t="s">
        <v>9020</v>
      </c>
      <c r="H88" t="s">
        <v>1710</v>
      </c>
      <c r="I88" t="s">
        <v>7313</v>
      </c>
      <c r="J88" t="s">
        <v>5185</v>
      </c>
      <c r="K88" t="s">
        <v>4635</v>
      </c>
      <c r="L88" t="s">
        <v>4650</v>
      </c>
      <c r="M88" t="s">
        <v>6463</v>
      </c>
      <c r="N88" t="s">
        <v>2448</v>
      </c>
      <c r="O88" t="s">
        <v>3290</v>
      </c>
      <c r="P88" t="s">
        <v>7645</v>
      </c>
      <c r="Q88" t="s">
        <v>7499</v>
      </c>
      <c r="R88" t="s">
        <v>9651</v>
      </c>
      <c r="S88" t="s">
        <v>7945</v>
      </c>
      <c r="T88" t="s">
        <v>4934</v>
      </c>
      <c r="U88" t="s">
        <v>11090</v>
      </c>
      <c r="V88" t="s">
        <v>4364</v>
      </c>
      <c r="W88" t="s">
        <v>6043</v>
      </c>
      <c r="X88" t="s">
        <v>7040</v>
      </c>
      <c r="Y88" t="s">
        <v>11091</v>
      </c>
      <c r="Z88" t="s">
        <v>6339</v>
      </c>
      <c r="AA88" t="s">
        <v>7440</v>
      </c>
      <c r="AB88" t="s">
        <v>4667</v>
      </c>
      <c r="AC88" t="s">
        <v>3755</v>
      </c>
      <c r="AD88" t="s">
        <v>9208</v>
      </c>
      <c r="AE88" t="s">
        <v>7966</v>
      </c>
      <c r="AF88" t="s">
        <v>8142</v>
      </c>
      <c r="AG88" t="s">
        <v>5983</v>
      </c>
      <c r="AH88" t="s">
        <v>6734</v>
      </c>
      <c r="AI88" t="s">
        <v>1521</v>
      </c>
      <c r="AJ88" t="s">
        <v>7511</v>
      </c>
      <c r="AK88" t="s">
        <v>9726</v>
      </c>
      <c r="AL88" t="s">
        <v>10139</v>
      </c>
      <c r="AM88" t="s">
        <v>8198</v>
      </c>
      <c r="AN88" t="s">
        <v>1512</v>
      </c>
    </row>
    <row r="89" spans="1:70" x14ac:dyDescent="0.35">
      <c r="A89" s="2" t="s">
        <v>11448</v>
      </c>
      <c r="B89" t="s">
        <v>1752</v>
      </c>
      <c r="C89" t="s">
        <v>4185</v>
      </c>
      <c r="D89" t="s">
        <v>4073</v>
      </c>
      <c r="E89" t="s">
        <v>120</v>
      </c>
      <c r="F89" t="s">
        <v>2122</v>
      </c>
      <c r="G89" t="s">
        <v>9496</v>
      </c>
      <c r="H89" t="s">
        <v>2113</v>
      </c>
      <c r="I89" t="s">
        <v>2919</v>
      </c>
      <c r="J89" t="s">
        <v>6384</v>
      </c>
      <c r="K89" t="s">
        <v>3580</v>
      </c>
      <c r="L89" t="s">
        <v>2394</v>
      </c>
      <c r="M89" t="s">
        <v>10714</v>
      </c>
      <c r="N89" t="s">
        <v>4973</v>
      </c>
      <c r="O89" t="s">
        <v>8492</v>
      </c>
      <c r="P89" t="s">
        <v>1179</v>
      </c>
      <c r="Q89" t="s">
        <v>975</v>
      </c>
      <c r="R89" t="s">
        <v>2256</v>
      </c>
      <c r="S89" t="s">
        <v>8130</v>
      </c>
      <c r="T89" t="s">
        <v>210</v>
      </c>
      <c r="U89" t="s">
        <v>11217</v>
      </c>
      <c r="V89" t="s">
        <v>4052</v>
      </c>
      <c r="W89" t="s">
        <v>4123</v>
      </c>
      <c r="X89" t="s">
        <v>2463</v>
      </c>
      <c r="Y89" t="s">
        <v>11219</v>
      </c>
      <c r="Z89" t="s">
        <v>8417</v>
      </c>
      <c r="AA89" t="s">
        <v>10244</v>
      </c>
      <c r="AB89" t="s">
        <v>11278</v>
      </c>
      <c r="AC89" t="s">
        <v>11280</v>
      </c>
      <c r="AD89" t="s">
        <v>793</v>
      </c>
      <c r="AE89" t="s">
        <v>5374</v>
      </c>
      <c r="AF89" t="s">
        <v>7124</v>
      </c>
      <c r="AG89" t="s">
        <v>3146</v>
      </c>
      <c r="AH89" t="s">
        <v>7013</v>
      </c>
      <c r="AI89" t="s">
        <v>7414</v>
      </c>
      <c r="AJ89" t="s">
        <v>7440</v>
      </c>
      <c r="AK89" t="s">
        <v>4721</v>
      </c>
      <c r="AL89" t="s">
        <v>4760</v>
      </c>
      <c r="AM89" t="s">
        <v>37</v>
      </c>
      <c r="AN89" t="s">
        <v>11285</v>
      </c>
      <c r="AO89" t="s">
        <v>3755</v>
      </c>
      <c r="AP89" t="s">
        <v>3804</v>
      </c>
      <c r="AQ89" t="s">
        <v>10402</v>
      </c>
      <c r="AR89" t="s">
        <v>11332</v>
      </c>
      <c r="AS89" t="s">
        <v>11227</v>
      </c>
      <c r="AT89" t="s">
        <v>459</v>
      </c>
      <c r="AU89" t="s">
        <v>7454</v>
      </c>
      <c r="AV89" t="s">
        <v>567</v>
      </c>
      <c r="AW89" t="s">
        <v>8795</v>
      </c>
      <c r="AX89" t="s">
        <v>11287</v>
      </c>
      <c r="AY89" t="s">
        <v>3098</v>
      </c>
      <c r="AZ89" t="s">
        <v>1023</v>
      </c>
      <c r="BA89" t="s">
        <v>11290</v>
      </c>
      <c r="BB89" t="s">
        <v>10023</v>
      </c>
      <c r="BC89" t="s">
        <v>790</v>
      </c>
    </row>
    <row r="90" spans="1:70" x14ac:dyDescent="0.35">
      <c r="A90" s="2" t="s">
        <v>11449</v>
      </c>
      <c r="B90" t="s">
        <v>10511</v>
      </c>
      <c r="C90" t="s">
        <v>2487</v>
      </c>
      <c r="D90" t="s">
        <v>4429</v>
      </c>
      <c r="E90" t="s">
        <v>612</v>
      </c>
      <c r="F90" t="s">
        <v>7909</v>
      </c>
      <c r="G90" t="s">
        <v>1083</v>
      </c>
      <c r="H90" t="s">
        <v>1743</v>
      </c>
      <c r="I90" t="s">
        <v>4585</v>
      </c>
      <c r="J90" t="s">
        <v>3128</v>
      </c>
      <c r="K90" t="s">
        <v>7954</v>
      </c>
      <c r="L90" t="s">
        <v>5624</v>
      </c>
      <c r="M90" t="s">
        <v>6416</v>
      </c>
      <c r="N90" t="s">
        <v>1437</v>
      </c>
      <c r="O90" t="s">
        <v>8798</v>
      </c>
      <c r="P90" t="s">
        <v>1353</v>
      </c>
      <c r="Q90" t="s">
        <v>3319</v>
      </c>
      <c r="R90" t="s">
        <v>1470</v>
      </c>
      <c r="S90" t="s">
        <v>3589</v>
      </c>
      <c r="T90" t="s">
        <v>3592</v>
      </c>
      <c r="U90" t="s">
        <v>4272</v>
      </c>
      <c r="V90" t="s">
        <v>1053</v>
      </c>
      <c r="W90" t="s">
        <v>11299</v>
      </c>
      <c r="X90" t="s">
        <v>7942</v>
      </c>
      <c r="Y90" t="s">
        <v>2973</v>
      </c>
      <c r="Z90" t="s">
        <v>3307</v>
      </c>
      <c r="AA90" t="s">
        <v>5592</v>
      </c>
      <c r="AB90" t="s">
        <v>4530</v>
      </c>
      <c r="AC90" t="s">
        <v>1473</v>
      </c>
      <c r="AD90" t="s">
        <v>2688</v>
      </c>
      <c r="AE90" t="s">
        <v>3612</v>
      </c>
      <c r="AF90" t="s">
        <v>8089</v>
      </c>
      <c r="AG90" t="s">
        <v>3795</v>
      </c>
      <c r="AH90" t="s">
        <v>1056</v>
      </c>
      <c r="AI90" t="s">
        <v>2319</v>
      </c>
      <c r="AJ90" t="s">
        <v>9211</v>
      </c>
      <c r="AK90" t="s">
        <v>8741</v>
      </c>
      <c r="AL90" t="s">
        <v>1323</v>
      </c>
      <c r="AM90" t="s">
        <v>6743</v>
      </c>
      <c r="AN90" t="s">
        <v>3298</v>
      </c>
      <c r="AO90" t="s">
        <v>10000</v>
      </c>
      <c r="AP90" t="s">
        <v>3137</v>
      </c>
      <c r="AQ90" t="s">
        <v>9457</v>
      </c>
    </row>
    <row r="91" spans="1:70" x14ac:dyDescent="0.35">
      <c r="A91" s="2" t="s">
        <v>11450</v>
      </c>
      <c r="B91" t="s">
        <v>192</v>
      </c>
      <c r="C91" t="s">
        <v>10734</v>
      </c>
      <c r="D91" t="s">
        <v>4373</v>
      </c>
      <c r="E91" t="s">
        <v>4394</v>
      </c>
      <c r="F91" t="s">
        <v>1227</v>
      </c>
      <c r="G91" t="s">
        <v>8597</v>
      </c>
      <c r="H91" t="s">
        <v>10590</v>
      </c>
      <c r="I91" t="s">
        <v>8379</v>
      </c>
      <c r="J91" t="s">
        <v>7237</v>
      </c>
      <c r="K91" t="s">
        <v>1866</v>
      </c>
      <c r="L91" t="s">
        <v>4550</v>
      </c>
      <c r="M91" t="s">
        <v>5758</v>
      </c>
      <c r="N91" t="s">
        <v>9432</v>
      </c>
      <c r="O91" t="s">
        <v>9193</v>
      </c>
      <c r="P91" t="s">
        <v>7571</v>
      </c>
      <c r="Q91" t="s">
        <v>7945</v>
      </c>
      <c r="R91" t="s">
        <v>10360</v>
      </c>
      <c r="S91" t="s">
        <v>9896</v>
      </c>
      <c r="T91" t="s">
        <v>4017</v>
      </c>
      <c r="U91" t="s">
        <v>3113</v>
      </c>
      <c r="V91" t="s">
        <v>4367</v>
      </c>
      <c r="W91" t="s">
        <v>4385</v>
      </c>
      <c r="X91" t="s">
        <v>8656</v>
      </c>
      <c r="Y91" t="s">
        <v>8659</v>
      </c>
      <c r="Z91" t="s">
        <v>8370</v>
      </c>
      <c r="AA91" t="s">
        <v>7040</v>
      </c>
      <c r="AB91" t="s">
        <v>4697</v>
      </c>
      <c r="AC91" t="s">
        <v>4721</v>
      </c>
      <c r="AD91" t="s">
        <v>4821</v>
      </c>
      <c r="AE91" t="s">
        <v>5690</v>
      </c>
      <c r="AF91" t="s">
        <v>6401</v>
      </c>
      <c r="AG91" t="s">
        <v>1785</v>
      </c>
      <c r="AH91" t="s">
        <v>3755</v>
      </c>
      <c r="AI91" t="s">
        <v>11451</v>
      </c>
      <c r="AJ91" t="s">
        <v>11114</v>
      </c>
      <c r="AK91" t="s">
        <v>9058</v>
      </c>
      <c r="AL91" t="s">
        <v>6857</v>
      </c>
      <c r="AM91" t="s">
        <v>4423</v>
      </c>
      <c r="AN91" t="s">
        <v>8275</v>
      </c>
      <c r="AO91" t="s">
        <v>1833</v>
      </c>
    </row>
    <row r="92" spans="1:70" x14ac:dyDescent="0.35">
      <c r="A92" s="2" t="s">
        <v>11452</v>
      </c>
      <c r="B92" t="s">
        <v>5152</v>
      </c>
      <c r="C92" t="s">
        <v>2021</v>
      </c>
      <c r="D92" t="s">
        <v>9005</v>
      </c>
      <c r="E92" t="s">
        <v>471</v>
      </c>
      <c r="F92" t="s">
        <v>699</v>
      </c>
      <c r="G92" t="s">
        <v>11040</v>
      </c>
      <c r="H92" t="s">
        <v>7364</v>
      </c>
      <c r="I92" t="s">
        <v>7379</v>
      </c>
      <c r="J92" t="s">
        <v>11266</v>
      </c>
      <c r="K92" t="s">
        <v>1137</v>
      </c>
      <c r="L92" t="s">
        <v>11095</v>
      </c>
      <c r="M92" t="s">
        <v>9170</v>
      </c>
      <c r="N92" t="s">
        <v>10110</v>
      </c>
      <c r="O92" t="s">
        <v>717</v>
      </c>
      <c r="P92" t="s">
        <v>558</v>
      </c>
      <c r="Q92" t="s">
        <v>2038</v>
      </c>
      <c r="R92" t="s">
        <v>945</v>
      </c>
      <c r="S92" t="s">
        <v>7993</v>
      </c>
      <c r="T92" t="s">
        <v>11207</v>
      </c>
      <c r="U92" t="s">
        <v>11107</v>
      </c>
      <c r="V92" t="s">
        <v>8524</v>
      </c>
      <c r="W92" t="s">
        <v>1209</v>
      </c>
      <c r="X92" t="s">
        <v>5176</v>
      </c>
      <c r="Y92" t="s">
        <v>6151</v>
      </c>
      <c r="Z92" t="s">
        <v>564</v>
      </c>
      <c r="AA92" t="s">
        <v>3421</v>
      </c>
      <c r="AB92" t="s">
        <v>4565</v>
      </c>
      <c r="AC92" t="s">
        <v>4780</v>
      </c>
      <c r="AD92" t="s">
        <v>5767</v>
      </c>
      <c r="AE92" t="s">
        <v>11344</v>
      </c>
      <c r="AF92" t="s">
        <v>11224</v>
      </c>
      <c r="AG92" t="s">
        <v>9104</v>
      </c>
      <c r="AH92" t="s">
        <v>11073</v>
      </c>
      <c r="AI92" t="s">
        <v>5508</v>
      </c>
      <c r="AJ92" t="s">
        <v>5458</v>
      </c>
      <c r="AK92" t="s">
        <v>7505</v>
      </c>
      <c r="AL92" t="s">
        <v>690</v>
      </c>
      <c r="AM92" t="s">
        <v>1677</v>
      </c>
    </row>
    <row r="93" spans="1:70" x14ac:dyDescent="0.35">
      <c r="A93" s="2" t="s">
        <v>11453</v>
      </c>
      <c r="B93" t="s">
        <v>7984</v>
      </c>
      <c r="C93" t="s">
        <v>120</v>
      </c>
      <c r="D93" t="s">
        <v>4135</v>
      </c>
      <c r="E93" t="s">
        <v>2682</v>
      </c>
      <c r="F93" t="s">
        <v>2562</v>
      </c>
      <c r="G93" t="s">
        <v>1797</v>
      </c>
      <c r="H93" t="s">
        <v>132</v>
      </c>
      <c r="I93" t="s">
        <v>2943</v>
      </c>
      <c r="J93" t="s">
        <v>3143</v>
      </c>
      <c r="K93" t="s">
        <v>3328</v>
      </c>
      <c r="L93" t="s">
        <v>2559</v>
      </c>
      <c r="M93" t="s">
        <v>4411</v>
      </c>
      <c r="N93" t="s">
        <v>3916</v>
      </c>
      <c r="O93" t="s">
        <v>4408</v>
      </c>
      <c r="P93" t="s">
        <v>717</v>
      </c>
      <c r="Q93" t="s">
        <v>3497</v>
      </c>
      <c r="R93" t="s">
        <v>1398</v>
      </c>
      <c r="S93" t="s">
        <v>7031</v>
      </c>
      <c r="T93" t="s">
        <v>11258</v>
      </c>
      <c r="U93" t="s">
        <v>1422</v>
      </c>
      <c r="V93" t="s">
        <v>11260</v>
      </c>
      <c r="W93" t="s">
        <v>784</v>
      </c>
      <c r="X93" t="s">
        <v>1677</v>
      </c>
      <c r="Y93" t="s">
        <v>11087</v>
      </c>
    </row>
    <row r="94" spans="1:70" x14ac:dyDescent="0.35">
      <c r="A94" s="2" t="s">
        <v>11454</v>
      </c>
      <c r="B94" t="s">
        <v>3435</v>
      </c>
      <c r="C94" t="s">
        <v>4049</v>
      </c>
      <c r="D94" t="s">
        <v>1863</v>
      </c>
      <c r="E94" t="s">
        <v>1494</v>
      </c>
      <c r="F94" t="s">
        <v>948</v>
      </c>
      <c r="G94" t="s">
        <v>11039</v>
      </c>
      <c r="H94" t="s">
        <v>5245</v>
      </c>
      <c r="I94" t="s">
        <v>2949</v>
      </c>
      <c r="J94" t="s">
        <v>6190</v>
      </c>
      <c r="K94" t="s">
        <v>7978</v>
      </c>
      <c r="L94" t="s">
        <v>7019</v>
      </c>
      <c r="M94" t="s">
        <v>8349</v>
      </c>
      <c r="N94" t="s">
        <v>4830</v>
      </c>
      <c r="O94" t="s">
        <v>5568</v>
      </c>
      <c r="P94" t="s">
        <v>11170</v>
      </c>
      <c r="Q94" t="s">
        <v>5161</v>
      </c>
      <c r="R94" t="s">
        <v>4174</v>
      </c>
      <c r="S94" t="s">
        <v>11339</v>
      </c>
      <c r="T94" t="s">
        <v>11151</v>
      </c>
      <c r="U94" t="s">
        <v>3515</v>
      </c>
      <c r="V94" t="s">
        <v>1572</v>
      </c>
      <c r="W94" t="s">
        <v>1965</v>
      </c>
      <c r="X94" t="s">
        <v>2661</v>
      </c>
      <c r="Y94" t="s">
        <v>6043</v>
      </c>
      <c r="Z94" t="s">
        <v>5414</v>
      </c>
      <c r="AA94" t="s">
        <v>7960</v>
      </c>
      <c r="AB94" t="s">
        <v>11302</v>
      </c>
      <c r="AC94" t="s">
        <v>6013</v>
      </c>
      <c r="AD94" t="s">
        <v>4659</v>
      </c>
      <c r="AE94" t="s">
        <v>8112</v>
      </c>
      <c r="AF94" t="s">
        <v>4901</v>
      </c>
      <c r="AG94" t="s">
        <v>1785</v>
      </c>
      <c r="AH94" t="s">
        <v>9081</v>
      </c>
      <c r="AI94" t="s">
        <v>2247</v>
      </c>
      <c r="AJ94" t="s">
        <v>11076</v>
      </c>
      <c r="AK94" t="s">
        <v>5486</v>
      </c>
      <c r="AL94" t="s">
        <v>10605</v>
      </c>
      <c r="AM94" t="s">
        <v>8278</v>
      </c>
      <c r="AN94" t="s">
        <v>1947</v>
      </c>
    </row>
    <row r="95" spans="1:70" x14ac:dyDescent="0.35">
      <c r="A95" s="2" t="s">
        <v>11455</v>
      </c>
      <c r="B95" t="s">
        <v>711</v>
      </c>
      <c r="C95" t="s">
        <v>4076</v>
      </c>
      <c r="D95" t="s">
        <v>4111</v>
      </c>
      <c r="E95" t="s">
        <v>10794</v>
      </c>
      <c r="F95" t="s">
        <v>6125</v>
      </c>
      <c r="G95" t="s">
        <v>2742</v>
      </c>
      <c r="H95" t="s">
        <v>4638</v>
      </c>
      <c r="I95" t="s">
        <v>9573</v>
      </c>
      <c r="J95" t="s">
        <v>8358</v>
      </c>
      <c r="K95" t="s">
        <v>1590</v>
      </c>
      <c r="L95" t="s">
        <v>9686</v>
      </c>
      <c r="M95" t="s">
        <v>6893</v>
      </c>
      <c r="N95" t="s">
        <v>10195</v>
      </c>
      <c r="O95" t="s">
        <v>10053</v>
      </c>
      <c r="P95" t="s">
        <v>3996</v>
      </c>
      <c r="Q95" t="s">
        <v>11456</v>
      </c>
      <c r="R95" t="s">
        <v>11457</v>
      </c>
      <c r="S95" t="s">
        <v>9505</v>
      </c>
      <c r="T95" t="s">
        <v>3176</v>
      </c>
      <c r="U95" t="s">
        <v>5654</v>
      </c>
      <c r="V95" t="s">
        <v>651</v>
      </c>
      <c r="W95" t="s">
        <v>10523</v>
      </c>
      <c r="X95" t="s">
        <v>6878</v>
      </c>
      <c r="Y95" t="s">
        <v>8313</v>
      </c>
      <c r="Z95" t="s">
        <v>10412</v>
      </c>
      <c r="AA95" t="s">
        <v>6010</v>
      </c>
      <c r="AB95" t="s">
        <v>11458</v>
      </c>
    </row>
    <row r="96" spans="1:70" x14ac:dyDescent="0.35">
      <c r="A96" s="2" t="s">
        <v>11459</v>
      </c>
      <c r="B96" t="s">
        <v>288</v>
      </c>
      <c r="C96" t="s">
        <v>5395</v>
      </c>
      <c r="D96" t="s">
        <v>6884</v>
      </c>
      <c r="E96" t="s">
        <v>450</v>
      </c>
      <c r="F96" t="s">
        <v>5731</v>
      </c>
      <c r="G96" t="s">
        <v>3704</v>
      </c>
      <c r="H96" t="s">
        <v>1443</v>
      </c>
      <c r="I96" t="s">
        <v>10259</v>
      </c>
      <c r="J96" t="s">
        <v>8730</v>
      </c>
      <c r="K96" t="s">
        <v>2823</v>
      </c>
      <c r="L96" t="s">
        <v>9951</v>
      </c>
      <c r="M96" t="s">
        <v>11236</v>
      </c>
      <c r="N96" t="s">
        <v>7451</v>
      </c>
      <c r="O96" t="s">
        <v>2625</v>
      </c>
      <c r="P96" t="s">
        <v>4034</v>
      </c>
      <c r="Q96" t="s">
        <v>4037</v>
      </c>
      <c r="R96" t="s">
        <v>2089</v>
      </c>
      <c r="S96" t="s">
        <v>2137</v>
      </c>
      <c r="T96" t="s">
        <v>11237</v>
      </c>
      <c r="U96" t="s">
        <v>9528</v>
      </c>
      <c r="V96" t="s">
        <v>5992</v>
      </c>
      <c r="W96" t="s">
        <v>9234</v>
      </c>
      <c r="X96" t="s">
        <v>6764</v>
      </c>
      <c r="Y96" t="s">
        <v>5176</v>
      </c>
      <c r="Z96" t="s">
        <v>11242</v>
      </c>
      <c r="AA96" t="s">
        <v>6512</v>
      </c>
      <c r="AB96" t="s">
        <v>7769</v>
      </c>
      <c r="AC96" t="s">
        <v>6908</v>
      </c>
      <c r="AD96" t="s">
        <v>11249</v>
      </c>
      <c r="AE96" t="s">
        <v>10430</v>
      </c>
      <c r="AF96" t="s">
        <v>11254</v>
      </c>
    </row>
    <row r="97" spans="1:167" x14ac:dyDescent="0.35">
      <c r="A97" s="2" t="s">
        <v>11460</v>
      </c>
      <c r="B97" t="s">
        <v>2211</v>
      </c>
      <c r="C97" t="s">
        <v>3476</v>
      </c>
      <c r="D97" t="s">
        <v>471</v>
      </c>
      <c r="E97" t="s">
        <v>897</v>
      </c>
      <c r="F97" t="s">
        <v>5386</v>
      </c>
      <c r="G97" t="s">
        <v>2439</v>
      </c>
      <c r="H97" t="s">
        <v>1266</v>
      </c>
      <c r="I97" t="s">
        <v>4700</v>
      </c>
      <c r="J97" t="s">
        <v>1437</v>
      </c>
      <c r="K97" t="s">
        <v>8955</v>
      </c>
      <c r="L97" t="s">
        <v>1353</v>
      </c>
      <c r="M97" t="s">
        <v>183</v>
      </c>
      <c r="N97" t="s">
        <v>3485</v>
      </c>
      <c r="O97" t="s">
        <v>4231</v>
      </c>
      <c r="P97" t="s">
        <v>11105</v>
      </c>
      <c r="Q97" t="s">
        <v>2149</v>
      </c>
      <c r="R97" t="s">
        <v>1965</v>
      </c>
      <c r="S97" t="s">
        <v>11053</v>
      </c>
      <c r="T97" t="s">
        <v>8826</v>
      </c>
      <c r="U97" t="s">
        <v>3960</v>
      </c>
      <c r="V97" t="s">
        <v>489</v>
      </c>
      <c r="W97" t="s">
        <v>2484</v>
      </c>
      <c r="X97" t="s">
        <v>5392</v>
      </c>
      <c r="Y97" t="s">
        <v>11257</v>
      </c>
      <c r="Z97" t="s">
        <v>5435</v>
      </c>
      <c r="AA97" t="s">
        <v>7090</v>
      </c>
      <c r="AB97" t="s">
        <v>8432</v>
      </c>
      <c r="AC97" t="s">
        <v>4565</v>
      </c>
      <c r="AD97" t="s">
        <v>4530</v>
      </c>
      <c r="AE97" t="s">
        <v>4486</v>
      </c>
      <c r="AF97" t="s">
        <v>1080</v>
      </c>
      <c r="AG97" t="s">
        <v>5663</v>
      </c>
      <c r="AH97" t="s">
        <v>3737</v>
      </c>
      <c r="AI97" t="s">
        <v>3083</v>
      </c>
      <c r="AJ97" t="s">
        <v>11365</v>
      </c>
      <c r="AK97" t="s">
        <v>1809</v>
      </c>
      <c r="AL97" t="s">
        <v>3086</v>
      </c>
      <c r="AM97" t="s">
        <v>5956</v>
      </c>
      <c r="AN97" t="s">
        <v>1857</v>
      </c>
      <c r="AO97" t="s">
        <v>7457</v>
      </c>
      <c r="AP97" t="s">
        <v>8566</v>
      </c>
      <c r="AQ97" t="s">
        <v>5986</v>
      </c>
      <c r="AR97" t="s">
        <v>3394</v>
      </c>
      <c r="AS97" t="s">
        <v>7745</v>
      </c>
      <c r="AT97" t="s">
        <v>11248</v>
      </c>
      <c r="AU97" t="s">
        <v>4994</v>
      </c>
      <c r="AV97" t="s">
        <v>1530</v>
      </c>
      <c r="AW97" t="s">
        <v>9854</v>
      </c>
      <c r="AX97" t="s">
        <v>10593</v>
      </c>
      <c r="AY97" t="s">
        <v>8290</v>
      </c>
    </row>
    <row r="98" spans="1:167" x14ac:dyDescent="0.35">
      <c r="A98" s="2" t="s">
        <v>11461</v>
      </c>
      <c r="B98" t="s">
        <v>1317</v>
      </c>
      <c r="C98" t="s">
        <v>1299</v>
      </c>
      <c r="D98" t="s">
        <v>471</v>
      </c>
      <c r="E98" t="s">
        <v>11337</v>
      </c>
      <c r="F98" t="s">
        <v>4700</v>
      </c>
      <c r="G98" t="s">
        <v>1437</v>
      </c>
      <c r="H98" t="s">
        <v>3975</v>
      </c>
      <c r="I98" t="s">
        <v>4417</v>
      </c>
      <c r="J98" t="s">
        <v>3485</v>
      </c>
      <c r="K98" t="s">
        <v>1416</v>
      </c>
      <c r="L98" t="s">
        <v>426</v>
      </c>
      <c r="M98" t="s">
        <v>11105</v>
      </c>
      <c r="N98" t="s">
        <v>4264</v>
      </c>
      <c r="O98" t="s">
        <v>1398</v>
      </c>
      <c r="P98" t="s">
        <v>2149</v>
      </c>
      <c r="Q98" t="s">
        <v>1965</v>
      </c>
      <c r="R98" t="s">
        <v>11053</v>
      </c>
      <c r="S98" t="s">
        <v>3227</v>
      </c>
      <c r="T98" t="s">
        <v>8826</v>
      </c>
      <c r="U98" t="s">
        <v>489</v>
      </c>
      <c r="V98" t="s">
        <v>5392</v>
      </c>
      <c r="W98" t="s">
        <v>3421</v>
      </c>
      <c r="X98" t="s">
        <v>1125</v>
      </c>
      <c r="Y98" t="s">
        <v>2643</v>
      </c>
      <c r="Z98" t="s">
        <v>5553</v>
      </c>
      <c r="AA98" t="s">
        <v>8432</v>
      </c>
      <c r="AB98" t="s">
        <v>4530</v>
      </c>
      <c r="AC98" t="s">
        <v>1080</v>
      </c>
      <c r="AD98" t="s">
        <v>11059</v>
      </c>
      <c r="AE98" t="s">
        <v>5737</v>
      </c>
      <c r="AF98" t="s">
        <v>3086</v>
      </c>
      <c r="AG98" t="s">
        <v>1857</v>
      </c>
      <c r="AH98" t="s">
        <v>8566</v>
      </c>
      <c r="AI98" t="s">
        <v>6917</v>
      </c>
      <c r="AJ98" t="s">
        <v>7745</v>
      </c>
      <c r="AK98" t="s">
        <v>1476</v>
      </c>
      <c r="AL98" t="s">
        <v>4994</v>
      </c>
      <c r="AM98" t="s">
        <v>1530</v>
      </c>
      <c r="AN98" t="s">
        <v>9991</v>
      </c>
      <c r="AO98" t="s">
        <v>1677</v>
      </c>
      <c r="AP98" t="s">
        <v>9854</v>
      </c>
      <c r="AQ98" t="s">
        <v>8290</v>
      </c>
    </row>
    <row r="99" spans="1:167" x14ac:dyDescent="0.35">
      <c r="A99" s="2" t="s">
        <v>11462</v>
      </c>
      <c r="B99" t="s">
        <v>8588</v>
      </c>
      <c r="C99" t="s">
        <v>5206</v>
      </c>
      <c r="D99" t="s">
        <v>2949</v>
      </c>
      <c r="E99" t="s">
        <v>4489</v>
      </c>
      <c r="F99" t="s">
        <v>4748</v>
      </c>
      <c r="G99" t="s">
        <v>1437</v>
      </c>
      <c r="H99" t="s">
        <v>1830</v>
      </c>
      <c r="I99" t="s">
        <v>11043</v>
      </c>
      <c r="J99" t="s">
        <v>1470</v>
      </c>
      <c r="K99" t="s">
        <v>9350</v>
      </c>
      <c r="L99" t="s">
        <v>2307</v>
      </c>
      <c r="M99" t="s">
        <v>5435</v>
      </c>
      <c r="N99" t="s">
        <v>1827</v>
      </c>
      <c r="O99" t="s">
        <v>5669</v>
      </c>
      <c r="P99" t="s">
        <v>3083</v>
      </c>
      <c r="Q99" t="s">
        <v>2772</v>
      </c>
      <c r="R99" t="s">
        <v>3795</v>
      </c>
      <c r="S99" t="s">
        <v>1809</v>
      </c>
      <c r="T99" t="s">
        <v>10332</v>
      </c>
      <c r="U99" t="s">
        <v>11367</v>
      </c>
    </row>
    <row r="100" spans="1:167" x14ac:dyDescent="0.35">
      <c r="A100" s="2" t="s">
        <v>11463</v>
      </c>
      <c r="B100" t="s">
        <v>5914</v>
      </c>
      <c r="C100" t="s">
        <v>4961</v>
      </c>
      <c r="D100" t="s">
        <v>8653</v>
      </c>
      <c r="E100" t="s">
        <v>3687</v>
      </c>
      <c r="F100" t="s">
        <v>4967</v>
      </c>
      <c r="G100" t="s">
        <v>1143</v>
      </c>
      <c r="H100" t="s">
        <v>5959</v>
      </c>
      <c r="I100" t="s">
        <v>1098</v>
      </c>
      <c r="J100" t="s">
        <v>2155</v>
      </c>
      <c r="K100" t="s">
        <v>2171</v>
      </c>
      <c r="L100" t="s">
        <v>2177</v>
      </c>
      <c r="M100" t="s">
        <v>11299</v>
      </c>
      <c r="N100" t="s">
        <v>6776</v>
      </c>
      <c r="O100" t="s">
        <v>7177</v>
      </c>
      <c r="P100" t="s">
        <v>2508</v>
      </c>
      <c r="Q100" t="s">
        <v>11176</v>
      </c>
      <c r="R100" t="s">
        <v>4766</v>
      </c>
      <c r="S100" t="s">
        <v>4786</v>
      </c>
      <c r="T100" t="s">
        <v>5612</v>
      </c>
      <c r="U100" t="s">
        <v>11180</v>
      </c>
      <c r="V100" t="s">
        <v>6523</v>
      </c>
      <c r="W100" t="s">
        <v>9579</v>
      </c>
      <c r="X100" t="s">
        <v>11183</v>
      </c>
      <c r="Y100" t="s">
        <v>8561</v>
      </c>
      <c r="Z100" t="s">
        <v>1896</v>
      </c>
      <c r="AA100" t="s">
        <v>11185</v>
      </c>
      <c r="AB100" t="s">
        <v>7709</v>
      </c>
      <c r="AC100" t="s">
        <v>11033</v>
      </c>
      <c r="AD100" t="s">
        <v>5562</v>
      </c>
      <c r="AE100" t="s">
        <v>9956</v>
      </c>
      <c r="AF100" t="s">
        <v>6357</v>
      </c>
      <c r="AG100" t="s">
        <v>8234</v>
      </c>
      <c r="AH100" t="s">
        <v>11037</v>
      </c>
      <c r="AI100" t="s">
        <v>11192</v>
      </c>
    </row>
    <row r="101" spans="1:167" x14ac:dyDescent="0.35">
      <c r="A101" s="2" t="s">
        <v>11464</v>
      </c>
      <c r="B101" t="s">
        <v>1371</v>
      </c>
      <c r="C101" t="s">
        <v>4946</v>
      </c>
      <c r="D101" t="s">
        <v>2778</v>
      </c>
      <c r="E101" t="s">
        <v>282</v>
      </c>
      <c r="F101" t="s">
        <v>285</v>
      </c>
      <c r="G101" t="s">
        <v>2781</v>
      </c>
      <c r="H101" t="s">
        <v>2775</v>
      </c>
      <c r="I101" t="s">
        <v>1860</v>
      </c>
      <c r="J101" t="s">
        <v>11208</v>
      </c>
      <c r="K101" t="s">
        <v>7177</v>
      </c>
      <c r="L101" t="s">
        <v>6692</v>
      </c>
      <c r="M101" t="s">
        <v>11258</v>
      </c>
      <c r="N101" t="s">
        <v>4495</v>
      </c>
      <c r="O101" t="s">
        <v>11113</v>
      </c>
      <c r="P101" t="s">
        <v>1902</v>
      </c>
      <c r="Q101" t="s">
        <v>10593</v>
      </c>
      <c r="R101" t="s">
        <v>9151</v>
      </c>
    </row>
    <row r="102" spans="1:167" x14ac:dyDescent="0.35">
      <c r="A102" s="2" t="s">
        <v>11465</v>
      </c>
      <c r="B102" t="s">
        <v>1317</v>
      </c>
      <c r="C102" t="s">
        <v>8999</v>
      </c>
      <c r="D102" t="s">
        <v>1071</v>
      </c>
      <c r="E102" t="s">
        <v>6534</v>
      </c>
      <c r="F102" t="s">
        <v>10314</v>
      </c>
      <c r="G102" t="s">
        <v>1416</v>
      </c>
      <c r="H102" t="s">
        <v>618</v>
      </c>
      <c r="I102" t="s">
        <v>11105</v>
      </c>
      <c r="J102" t="s">
        <v>11466</v>
      </c>
      <c r="K102" t="s">
        <v>3227</v>
      </c>
      <c r="L102" t="s">
        <v>483</v>
      </c>
      <c r="M102" t="s">
        <v>2433</v>
      </c>
      <c r="N102" t="s">
        <v>4745</v>
      </c>
      <c r="O102" t="s">
        <v>7969</v>
      </c>
      <c r="P102" t="s">
        <v>6468</v>
      </c>
      <c r="Q102" t="s">
        <v>11365</v>
      </c>
      <c r="R102" t="s">
        <v>9559</v>
      </c>
      <c r="S102" t="s">
        <v>1857</v>
      </c>
      <c r="T102" t="s">
        <v>6318</v>
      </c>
      <c r="U102" t="s">
        <v>11467</v>
      </c>
      <c r="V102" t="s">
        <v>11290</v>
      </c>
      <c r="W102" t="s">
        <v>9196</v>
      </c>
    </row>
    <row r="103" spans="1:167" x14ac:dyDescent="0.35">
      <c r="A103" s="2" t="s">
        <v>11468</v>
      </c>
      <c r="B103" t="s">
        <v>219</v>
      </c>
      <c r="C103" t="s">
        <v>9462</v>
      </c>
      <c r="D103" t="s">
        <v>222</v>
      </c>
      <c r="E103" t="s">
        <v>5122</v>
      </c>
      <c r="F103" t="s">
        <v>7924</v>
      </c>
      <c r="G103" t="s">
        <v>3993</v>
      </c>
      <c r="H103" t="s">
        <v>144</v>
      </c>
      <c r="I103" t="s">
        <v>2880</v>
      </c>
      <c r="J103" t="s">
        <v>4094</v>
      </c>
      <c r="K103" t="s">
        <v>2739</v>
      </c>
      <c r="L103" t="s">
        <v>4120</v>
      </c>
      <c r="M103" t="s">
        <v>3954</v>
      </c>
      <c r="N103" t="s">
        <v>2086</v>
      </c>
      <c r="O103" t="s">
        <v>10457</v>
      </c>
      <c r="P103" t="s">
        <v>9480</v>
      </c>
      <c r="Q103" t="s">
        <v>6116</v>
      </c>
      <c r="R103" t="s">
        <v>1446</v>
      </c>
      <c r="S103" t="s">
        <v>11469</v>
      </c>
      <c r="T103" t="s">
        <v>3295</v>
      </c>
      <c r="U103" t="s">
        <v>1155</v>
      </c>
      <c r="V103" t="s">
        <v>4890</v>
      </c>
      <c r="W103" t="s">
        <v>8577</v>
      </c>
      <c r="X103" t="s">
        <v>675</v>
      </c>
      <c r="Y103" t="s">
        <v>5263</v>
      </c>
      <c r="Z103" t="s">
        <v>7948</v>
      </c>
      <c r="AA103" t="s">
        <v>5314</v>
      </c>
      <c r="AB103" t="s">
        <v>5233</v>
      </c>
      <c r="AC103" t="s">
        <v>6175</v>
      </c>
      <c r="AD103" t="s">
        <v>6220</v>
      </c>
      <c r="AE103" t="s">
        <v>5104</v>
      </c>
      <c r="AF103" t="s">
        <v>6244</v>
      </c>
      <c r="AG103" t="s">
        <v>6246</v>
      </c>
      <c r="AH103" t="s">
        <v>7206</v>
      </c>
      <c r="AI103" t="s">
        <v>7316</v>
      </c>
      <c r="AJ103" t="s">
        <v>7324</v>
      </c>
      <c r="AK103" t="s">
        <v>6087</v>
      </c>
      <c r="AL103" t="s">
        <v>4612</v>
      </c>
      <c r="AM103" t="s">
        <v>4623</v>
      </c>
      <c r="AN103" t="s">
        <v>4538</v>
      </c>
      <c r="AO103" t="s">
        <v>4703</v>
      </c>
      <c r="AP103" t="s">
        <v>1407</v>
      </c>
      <c r="AQ103" t="s">
        <v>4731</v>
      </c>
      <c r="AR103" t="s">
        <v>10845</v>
      </c>
      <c r="AS103" t="s">
        <v>8449</v>
      </c>
      <c r="AT103" t="s">
        <v>4501</v>
      </c>
      <c r="AU103" t="s">
        <v>11470</v>
      </c>
      <c r="AV103" t="s">
        <v>2004</v>
      </c>
      <c r="AW103" t="s">
        <v>1650</v>
      </c>
      <c r="AX103" t="s">
        <v>5855</v>
      </c>
      <c r="AY103" t="s">
        <v>6547</v>
      </c>
      <c r="AZ103" t="s">
        <v>11471</v>
      </c>
      <c r="BA103" t="s">
        <v>1158</v>
      </c>
      <c r="BB103" t="s">
        <v>2751</v>
      </c>
      <c r="BC103" t="s">
        <v>2370</v>
      </c>
      <c r="BD103" t="s">
        <v>3615</v>
      </c>
      <c r="BE103" t="s">
        <v>3807</v>
      </c>
      <c r="BF103" t="s">
        <v>3191</v>
      </c>
      <c r="BG103" t="s">
        <v>3933</v>
      </c>
      <c r="BH103" t="s">
        <v>6037</v>
      </c>
      <c r="BI103" t="s">
        <v>9418</v>
      </c>
      <c r="BJ103" t="s">
        <v>3074</v>
      </c>
      <c r="BK103" t="s">
        <v>10662</v>
      </c>
      <c r="BL103" t="s">
        <v>8699</v>
      </c>
      <c r="BM103" t="s">
        <v>135</v>
      </c>
      <c r="BN103" t="s">
        <v>8903</v>
      </c>
      <c r="BO103" t="s">
        <v>8911</v>
      </c>
      <c r="BP103" t="s">
        <v>4854</v>
      </c>
      <c r="BQ103" t="s">
        <v>7755</v>
      </c>
      <c r="BR103" t="s">
        <v>7739</v>
      </c>
      <c r="BS103" t="s">
        <v>7721</v>
      </c>
      <c r="BT103" t="s">
        <v>9680</v>
      </c>
      <c r="BU103" t="s">
        <v>9688</v>
      </c>
      <c r="BV103" t="s">
        <v>9738</v>
      </c>
      <c r="BW103" t="s">
        <v>11472</v>
      </c>
      <c r="BX103" t="s">
        <v>11473</v>
      </c>
      <c r="BY103" t="s">
        <v>3161</v>
      </c>
      <c r="BZ103" t="s">
        <v>10812</v>
      </c>
      <c r="CA103" t="s">
        <v>10005</v>
      </c>
      <c r="CB103" t="s">
        <v>8195</v>
      </c>
      <c r="CC103" t="s">
        <v>8284</v>
      </c>
      <c r="CD103" t="s">
        <v>5995</v>
      </c>
      <c r="CE103" t="s">
        <v>10329</v>
      </c>
      <c r="CF103" t="s">
        <v>2535</v>
      </c>
      <c r="CG103" t="s">
        <v>4171</v>
      </c>
      <c r="CH103" t="s">
        <v>4162</v>
      </c>
      <c r="CI103" t="s">
        <v>8071</v>
      </c>
      <c r="CJ103" t="s">
        <v>4100</v>
      </c>
      <c r="CK103" t="s">
        <v>4114</v>
      </c>
      <c r="CL103" t="s">
        <v>11474</v>
      </c>
      <c r="CM103" t="s">
        <v>11475</v>
      </c>
      <c r="CN103" t="s">
        <v>11476</v>
      </c>
      <c r="CO103" t="s">
        <v>1668</v>
      </c>
      <c r="CP103" t="s">
        <v>6713</v>
      </c>
      <c r="CQ103" t="s">
        <v>8664</v>
      </c>
      <c r="CR103" t="s">
        <v>5347</v>
      </c>
      <c r="CS103" t="s">
        <v>5407</v>
      </c>
      <c r="CT103" t="s">
        <v>3015</v>
      </c>
      <c r="CU103" t="s">
        <v>6163</v>
      </c>
      <c r="CV103" t="s">
        <v>6201</v>
      </c>
      <c r="CW103" t="s">
        <v>6241</v>
      </c>
      <c r="CX103" t="s">
        <v>7151</v>
      </c>
      <c r="CY103" t="s">
        <v>720</v>
      </c>
      <c r="CZ103" t="s">
        <v>11477</v>
      </c>
      <c r="DA103" t="s">
        <v>6836</v>
      </c>
      <c r="DB103" t="s">
        <v>1347</v>
      </c>
      <c r="DC103" t="s">
        <v>7028</v>
      </c>
      <c r="DD103" t="s">
        <v>7442</v>
      </c>
      <c r="DE103" t="s">
        <v>11478</v>
      </c>
      <c r="DF103" t="s">
        <v>4673</v>
      </c>
      <c r="DG103" t="s">
        <v>4724</v>
      </c>
      <c r="DH103" t="s">
        <v>4792</v>
      </c>
      <c r="DI103" t="s">
        <v>11479</v>
      </c>
      <c r="DJ103" t="s">
        <v>5704</v>
      </c>
      <c r="DK103" t="s">
        <v>5633</v>
      </c>
      <c r="DL103" t="s">
        <v>5828</v>
      </c>
      <c r="DM103" t="s">
        <v>5834</v>
      </c>
      <c r="DN103" t="s">
        <v>2700</v>
      </c>
      <c r="DO103" t="s">
        <v>2760</v>
      </c>
      <c r="DP103" t="s">
        <v>3095</v>
      </c>
      <c r="DQ103" t="s">
        <v>6471</v>
      </c>
      <c r="DR103" t="s">
        <v>2280</v>
      </c>
      <c r="DS103" t="s">
        <v>5586</v>
      </c>
      <c r="DT103" t="s">
        <v>11480</v>
      </c>
      <c r="DU103" t="s">
        <v>11481</v>
      </c>
      <c r="DV103" t="s">
        <v>3606</v>
      </c>
      <c r="DW103" t="s">
        <v>1029</v>
      </c>
      <c r="DX103" t="s">
        <v>11482</v>
      </c>
      <c r="DY103" t="s">
        <v>3839</v>
      </c>
      <c r="DZ103" t="s">
        <v>10206</v>
      </c>
      <c r="EA103" t="s">
        <v>11483</v>
      </c>
      <c r="EB103" t="s">
        <v>9970</v>
      </c>
      <c r="EC103" t="s">
        <v>10406</v>
      </c>
      <c r="ED103" t="s">
        <v>10226</v>
      </c>
      <c r="EE103" t="s">
        <v>11484</v>
      </c>
      <c r="EF103" t="s">
        <v>9113</v>
      </c>
      <c r="EG103" t="s">
        <v>9093</v>
      </c>
      <c r="EH103" t="s">
        <v>11485</v>
      </c>
      <c r="EI103" t="s">
        <v>9424</v>
      </c>
      <c r="EJ103" t="s">
        <v>8820</v>
      </c>
      <c r="EK103" t="s">
        <v>11486</v>
      </c>
      <c r="EL103" t="s">
        <v>8961</v>
      </c>
      <c r="EM103" t="s">
        <v>8882</v>
      </c>
      <c r="EN103" t="s">
        <v>8725</v>
      </c>
      <c r="EO103" t="s">
        <v>11487</v>
      </c>
      <c r="EP103" t="s">
        <v>8707</v>
      </c>
      <c r="EQ103" t="s">
        <v>8465</v>
      </c>
      <c r="ER103" t="s">
        <v>11488</v>
      </c>
      <c r="ES103" t="s">
        <v>7665</v>
      </c>
      <c r="ET103" t="s">
        <v>636</v>
      </c>
      <c r="EU103" t="s">
        <v>11489</v>
      </c>
      <c r="EV103" t="s">
        <v>2295</v>
      </c>
      <c r="EW103" t="s">
        <v>7590</v>
      </c>
      <c r="EX103" t="s">
        <v>10766</v>
      </c>
      <c r="EY103" t="s">
        <v>9699</v>
      </c>
      <c r="EZ103" t="s">
        <v>11490</v>
      </c>
      <c r="FA103" t="s">
        <v>11491</v>
      </c>
      <c r="FB103" t="s">
        <v>9752</v>
      </c>
      <c r="FC103" t="s">
        <v>1611</v>
      </c>
      <c r="FD103" t="s">
        <v>10320</v>
      </c>
      <c r="FE103" t="s">
        <v>9778</v>
      </c>
      <c r="FF103" t="s">
        <v>5215</v>
      </c>
      <c r="FG103" t="s">
        <v>6671</v>
      </c>
      <c r="FH103" t="s">
        <v>11492</v>
      </c>
      <c r="FI103" t="s">
        <v>1395</v>
      </c>
      <c r="FJ103" t="s">
        <v>9353</v>
      </c>
      <c r="FK103" t="s">
        <v>11493</v>
      </c>
    </row>
  </sheetData>
  <mergeCells count="1">
    <mergeCell ref="B2:PJ2"/>
  </mergeCells>
  <pageMargins left="0.7" right="0.7" top="0.75" bottom="0.75" header="0.51180555555555496" footer="0.51180555555555496"/>
  <pageSetup firstPageNumber="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17"/>
  <sheetViews>
    <sheetView topLeftCell="A50" zoomScaleNormal="100" workbookViewId="0">
      <selection activeCell="D84" sqref="D84"/>
    </sheetView>
  </sheetViews>
  <sheetFormatPr defaultColWidth="10.6640625" defaultRowHeight="15.5" x14ac:dyDescent="0.35"/>
  <cols>
    <col min="1" max="1" width="12.5" customWidth="1"/>
    <col min="15" max="15" width="9.5" customWidth="1"/>
  </cols>
  <sheetData>
    <row r="1" spans="1:18" ht="18.5" x14ac:dyDescent="0.45">
      <c r="A1" s="35" t="s">
        <v>11494</v>
      </c>
      <c r="B1" s="35"/>
      <c r="C1" s="35"/>
      <c r="D1" s="35"/>
      <c r="E1" s="35"/>
      <c r="F1" s="35"/>
      <c r="G1" s="35"/>
      <c r="H1" s="35"/>
      <c r="I1" s="35"/>
      <c r="J1" s="35"/>
      <c r="K1" s="35"/>
      <c r="L1" s="35"/>
      <c r="M1" s="35"/>
      <c r="N1" s="35"/>
      <c r="O1" s="35"/>
      <c r="P1" s="35"/>
      <c r="Q1" s="35"/>
      <c r="R1" s="35"/>
    </row>
    <row r="2" spans="1:18" x14ac:dyDescent="0.35">
      <c r="A2" s="2" t="s">
        <v>11495</v>
      </c>
      <c r="B2" t="s">
        <v>5601</v>
      </c>
      <c r="C2" t="s">
        <v>8873</v>
      </c>
      <c r="D2" t="s">
        <v>8014</v>
      </c>
      <c r="E2" t="s">
        <v>1404</v>
      </c>
      <c r="F2" t="s">
        <v>309</v>
      </c>
      <c r="G2" t="s">
        <v>1788</v>
      </c>
      <c r="H2" t="s">
        <v>252</v>
      </c>
      <c r="I2" t="s">
        <v>534</v>
      </c>
      <c r="J2" t="s">
        <v>234</v>
      </c>
    </row>
    <row r="3" spans="1:18" x14ac:dyDescent="0.35">
      <c r="A3" s="2" t="s">
        <v>11496</v>
      </c>
      <c r="B3" t="s">
        <v>8053</v>
      </c>
      <c r="C3" t="s">
        <v>1854</v>
      </c>
    </row>
    <row r="4" spans="1:18" x14ac:dyDescent="0.35">
      <c r="A4" s="2" t="s">
        <v>11497</v>
      </c>
      <c r="B4" t="s">
        <v>2601</v>
      </c>
      <c r="C4" t="s">
        <v>10650</v>
      </c>
      <c r="D4" t="s">
        <v>546</v>
      </c>
      <c r="E4" t="s">
        <v>5119</v>
      </c>
    </row>
    <row r="5" spans="1:18" x14ac:dyDescent="0.35">
      <c r="A5" s="2" t="s">
        <v>11498</v>
      </c>
      <c r="B5" t="s">
        <v>6154</v>
      </c>
      <c r="C5" t="s">
        <v>3957</v>
      </c>
      <c r="D5" t="s">
        <v>3936</v>
      </c>
      <c r="E5" t="s">
        <v>3933</v>
      </c>
    </row>
    <row r="6" spans="1:18" x14ac:dyDescent="0.35">
      <c r="A6" s="2" t="s">
        <v>11499</v>
      </c>
      <c r="B6" t="s">
        <v>117</v>
      </c>
      <c r="C6" t="s">
        <v>4471</v>
      </c>
      <c r="D6" t="s">
        <v>429</v>
      </c>
      <c r="E6" t="s">
        <v>141</v>
      </c>
      <c r="F6" t="s">
        <v>501</v>
      </c>
      <c r="G6" t="s">
        <v>5796</v>
      </c>
      <c r="H6" t="s">
        <v>3355</v>
      </c>
    </row>
    <row r="7" spans="1:18" x14ac:dyDescent="0.35">
      <c r="A7" s="2" t="s">
        <v>11500</v>
      </c>
      <c r="B7" t="s">
        <v>162</v>
      </c>
      <c r="C7" t="s">
        <v>603</v>
      </c>
      <c r="D7" t="s">
        <v>5045</v>
      </c>
      <c r="E7" t="s">
        <v>399</v>
      </c>
      <c r="F7" t="s">
        <v>2164</v>
      </c>
      <c r="G7" t="s">
        <v>4824</v>
      </c>
      <c r="H7" t="s">
        <v>6653</v>
      </c>
    </row>
    <row r="8" spans="1:18" x14ac:dyDescent="0.35">
      <c r="A8" s="2" t="s">
        <v>11501</v>
      </c>
      <c r="B8" t="s">
        <v>552</v>
      </c>
      <c r="C8" t="s">
        <v>261</v>
      </c>
      <c r="D8" t="s">
        <v>414</v>
      </c>
      <c r="E8" t="s">
        <v>10169</v>
      </c>
      <c r="F8" t="s">
        <v>4824</v>
      </c>
      <c r="G8" t="s">
        <v>6653</v>
      </c>
    </row>
    <row r="9" spans="1:18" x14ac:dyDescent="0.35">
      <c r="A9" s="2" t="s">
        <v>11502</v>
      </c>
      <c r="B9" t="s">
        <v>4937</v>
      </c>
      <c r="C9" t="s">
        <v>615</v>
      </c>
      <c r="D9" t="s">
        <v>6797</v>
      </c>
      <c r="E9" t="s">
        <v>4940</v>
      </c>
      <c r="F9" t="s">
        <v>5722</v>
      </c>
      <c r="G9" t="s">
        <v>6749</v>
      </c>
      <c r="H9" t="s">
        <v>10107</v>
      </c>
    </row>
    <row r="10" spans="1:18" x14ac:dyDescent="0.35">
      <c r="A10" s="2" t="s">
        <v>11503</v>
      </c>
      <c r="B10" t="s">
        <v>654</v>
      </c>
      <c r="C10" t="s">
        <v>669</v>
      </c>
      <c r="D10" t="s">
        <v>6642</v>
      </c>
      <c r="E10" t="s">
        <v>333</v>
      </c>
      <c r="F10" t="s">
        <v>9778</v>
      </c>
      <c r="G10" t="s">
        <v>5104</v>
      </c>
      <c r="H10" t="s">
        <v>6282</v>
      </c>
      <c r="I10" t="s">
        <v>7141</v>
      </c>
      <c r="J10" t="s">
        <v>8080</v>
      </c>
      <c r="K10" t="s">
        <v>1395</v>
      </c>
      <c r="L10" t="s">
        <v>393</v>
      </c>
      <c r="M10" t="s">
        <v>2580</v>
      </c>
    </row>
    <row r="11" spans="1:18" x14ac:dyDescent="0.35">
      <c r="A11" s="2" t="s">
        <v>11504</v>
      </c>
      <c r="B11" t="s">
        <v>2577</v>
      </c>
      <c r="C11" t="s">
        <v>7081</v>
      </c>
      <c r="D11" t="s">
        <v>4737</v>
      </c>
      <c r="E11" t="s">
        <v>2745</v>
      </c>
    </row>
    <row r="12" spans="1:18" x14ac:dyDescent="0.35">
      <c r="A12" s="2" t="s">
        <v>11505</v>
      </c>
      <c r="B12" t="s">
        <v>1086</v>
      </c>
      <c r="C12" t="s">
        <v>909</v>
      </c>
      <c r="D12" t="s">
        <v>2523</v>
      </c>
      <c r="E12" t="s">
        <v>1344</v>
      </c>
      <c r="F12" t="s">
        <v>1257</v>
      </c>
    </row>
    <row r="13" spans="1:18" x14ac:dyDescent="0.35">
      <c r="A13" s="2" t="s">
        <v>11506</v>
      </c>
      <c r="B13" t="s">
        <v>11507</v>
      </c>
      <c r="C13" t="s">
        <v>153</v>
      </c>
      <c r="D13" t="s">
        <v>168</v>
      </c>
      <c r="E13" t="s">
        <v>600</v>
      </c>
      <c r="F13" t="s">
        <v>165</v>
      </c>
    </row>
    <row r="14" spans="1:18" x14ac:dyDescent="0.35">
      <c r="A14" s="2" t="s">
        <v>11508</v>
      </c>
      <c r="B14" t="s">
        <v>2577</v>
      </c>
      <c r="C14" t="s">
        <v>7081</v>
      </c>
      <c r="D14" t="s">
        <v>4737</v>
      </c>
      <c r="E14" t="s">
        <v>1506</v>
      </c>
    </row>
    <row r="15" spans="1:18" x14ac:dyDescent="0.35">
      <c r="A15" s="2" t="s">
        <v>11509</v>
      </c>
      <c r="B15" t="s">
        <v>603</v>
      </c>
      <c r="C15" t="s">
        <v>5045</v>
      </c>
      <c r="D15" t="s">
        <v>399</v>
      </c>
      <c r="E15" t="s">
        <v>2164</v>
      </c>
      <c r="F15" t="s">
        <v>4824</v>
      </c>
      <c r="G15" t="s">
        <v>6653</v>
      </c>
    </row>
    <row r="16" spans="1:18" x14ac:dyDescent="0.35">
      <c r="A16" s="2" t="s">
        <v>11510</v>
      </c>
      <c r="B16" t="s">
        <v>1020</v>
      </c>
      <c r="C16" t="s">
        <v>1314</v>
      </c>
      <c r="D16" t="s">
        <v>1311</v>
      </c>
      <c r="E16" t="s">
        <v>1119</v>
      </c>
      <c r="F16" t="s">
        <v>171</v>
      </c>
      <c r="G16" t="s">
        <v>87</v>
      </c>
      <c r="H16" t="s">
        <v>11511</v>
      </c>
      <c r="I16" t="s">
        <v>84</v>
      </c>
      <c r="J16" t="s">
        <v>126</v>
      </c>
      <c r="K16" t="s">
        <v>174</v>
      </c>
      <c r="L16" t="s">
        <v>156</v>
      </c>
      <c r="M16" t="s">
        <v>159</v>
      </c>
      <c r="N16" t="s">
        <v>6944</v>
      </c>
      <c r="O16" t="s">
        <v>123</v>
      </c>
      <c r="P16" t="s">
        <v>285</v>
      </c>
      <c r="Q16" t="s">
        <v>282</v>
      </c>
      <c r="R16" t="s">
        <v>1371</v>
      </c>
    </row>
    <row r="17" spans="1:21" x14ac:dyDescent="0.35">
      <c r="A17" s="2" t="s">
        <v>11512</v>
      </c>
      <c r="B17" t="s">
        <v>930</v>
      </c>
      <c r="C17" t="s">
        <v>2616</v>
      </c>
      <c r="D17" t="s">
        <v>150</v>
      </c>
      <c r="E17" t="s">
        <v>6264</v>
      </c>
      <c r="F17" t="s">
        <v>1461</v>
      </c>
      <c r="G17" t="s">
        <v>5064</v>
      </c>
      <c r="H17" t="s">
        <v>2427</v>
      </c>
      <c r="I17" t="s">
        <v>2361</v>
      </c>
      <c r="J17" t="s">
        <v>1584</v>
      </c>
      <c r="K17" t="s">
        <v>1452</v>
      </c>
      <c r="L17" t="s">
        <v>723</v>
      </c>
      <c r="M17" t="s">
        <v>7484</v>
      </c>
      <c r="N17" t="s">
        <v>7388</v>
      </c>
      <c r="O17" t="s">
        <v>7981</v>
      </c>
      <c r="P17" t="s">
        <v>1644</v>
      </c>
      <c r="Q17" t="s">
        <v>3346</v>
      </c>
      <c r="R17" t="s">
        <v>3948</v>
      </c>
      <c r="S17" t="s">
        <v>6473</v>
      </c>
      <c r="T17" t="s">
        <v>645</v>
      </c>
      <c r="U17" t="s">
        <v>1350</v>
      </c>
    </row>
  </sheetData>
  <mergeCells count="1">
    <mergeCell ref="A1:R1"/>
  </mergeCells>
  <pageMargins left="0.7" right="0.7" top="0.75" bottom="0.75" header="0.51180555555555496" footer="0.51180555555555496"/>
  <pageSetup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E6093-00F0-4DBA-96F3-F58E60CA4437}">
  <dimension ref="A1:J1209"/>
  <sheetViews>
    <sheetView workbookViewId="0">
      <selection activeCell="I14" sqref="I14"/>
    </sheetView>
  </sheetViews>
  <sheetFormatPr defaultRowHeight="15.5" x14ac:dyDescent="0.35"/>
  <cols>
    <col min="2" max="2" width="10.1640625" customWidth="1"/>
    <col min="4" max="4" width="9.25" customWidth="1"/>
    <col min="5" max="5" width="16.75" customWidth="1"/>
    <col min="6" max="6" width="15.75" customWidth="1"/>
    <col min="7" max="7" width="19.4140625" customWidth="1"/>
    <col min="8" max="8" width="14.9140625" customWidth="1"/>
    <col min="9" max="9" width="10.75" customWidth="1"/>
  </cols>
  <sheetData>
    <row r="1" spans="1:10" x14ac:dyDescent="0.35">
      <c r="A1" s="31" t="s">
        <v>11513</v>
      </c>
      <c r="B1" s="31" t="s">
        <v>11514</v>
      </c>
      <c r="C1" s="31" t="s">
        <v>11515</v>
      </c>
      <c r="D1" s="31" t="s">
        <v>11516</v>
      </c>
      <c r="E1" s="31" t="s">
        <v>11517</v>
      </c>
      <c r="F1" s="31" t="s">
        <v>11518</v>
      </c>
      <c r="G1" s="31" t="s">
        <v>11519</v>
      </c>
      <c r="H1" s="31" t="s">
        <v>11520</v>
      </c>
      <c r="I1" s="31" t="s">
        <v>11521</v>
      </c>
      <c r="J1" s="31" t="s">
        <v>11522</v>
      </c>
    </row>
    <row r="2" spans="1:10" x14ac:dyDescent="0.35">
      <c r="A2" s="28" t="s">
        <v>89</v>
      </c>
      <c r="B2" s="28" t="s">
        <v>89</v>
      </c>
      <c r="C2" s="28" t="s">
        <v>90</v>
      </c>
      <c r="D2" s="28" t="s">
        <v>88</v>
      </c>
      <c r="E2" s="28" t="s">
        <v>11523</v>
      </c>
      <c r="F2" s="28" t="s">
        <v>11524</v>
      </c>
      <c r="G2" s="28" t="s">
        <v>11525</v>
      </c>
      <c r="H2" s="28">
        <v>59.310519999999997</v>
      </c>
      <c r="I2" s="28" t="s">
        <v>11526</v>
      </c>
      <c r="J2" s="28" t="s">
        <v>11527</v>
      </c>
    </row>
    <row r="3" spans="1:10" x14ac:dyDescent="0.35">
      <c r="A3" s="28" t="s">
        <v>11528</v>
      </c>
      <c r="B3" s="28" t="s">
        <v>11528</v>
      </c>
      <c r="C3" s="28" t="s">
        <v>11529</v>
      </c>
      <c r="D3" s="28" t="s">
        <v>11530</v>
      </c>
      <c r="E3" s="28" t="s">
        <v>11523</v>
      </c>
      <c r="F3" s="28"/>
      <c r="G3" s="28"/>
      <c r="H3" s="28">
        <v>5.8552200000000001</v>
      </c>
      <c r="I3" s="28" t="s">
        <v>11531</v>
      </c>
      <c r="J3" s="28"/>
    </row>
    <row r="4" spans="1:10" x14ac:dyDescent="0.35">
      <c r="A4" s="28" t="s">
        <v>11532</v>
      </c>
      <c r="B4" s="28" t="s">
        <v>11532</v>
      </c>
      <c r="C4" s="28" t="s">
        <v>11533</v>
      </c>
      <c r="D4" s="28" t="s">
        <v>11534</v>
      </c>
      <c r="E4" s="28" t="s">
        <v>11523</v>
      </c>
      <c r="F4" s="28"/>
      <c r="G4" s="28"/>
      <c r="H4" s="28">
        <v>29.340769999999999</v>
      </c>
      <c r="I4" s="28" t="s">
        <v>11535</v>
      </c>
      <c r="J4" s="28"/>
    </row>
    <row r="5" spans="1:10" x14ac:dyDescent="0.35">
      <c r="A5" s="28" t="s">
        <v>11536</v>
      </c>
      <c r="B5" s="28" t="s">
        <v>11536</v>
      </c>
      <c r="C5" s="28" t="s">
        <v>11537</v>
      </c>
      <c r="D5" s="28" t="s">
        <v>11538</v>
      </c>
      <c r="E5" s="28" t="s">
        <v>11523</v>
      </c>
      <c r="F5" s="28" t="s">
        <v>11539</v>
      </c>
      <c r="G5" s="28" t="s">
        <v>11540</v>
      </c>
      <c r="H5" s="28">
        <v>44.027479999999997</v>
      </c>
      <c r="I5" s="28" t="s">
        <v>11541</v>
      </c>
      <c r="J5" s="28" t="s">
        <v>11527</v>
      </c>
    </row>
    <row r="6" spans="1:10" x14ac:dyDescent="0.35">
      <c r="A6" s="28" t="s">
        <v>11542</v>
      </c>
      <c r="B6" s="28" t="s">
        <v>11542</v>
      </c>
      <c r="C6" s="28" t="s">
        <v>11543</v>
      </c>
      <c r="D6" s="28" t="s">
        <v>11544</v>
      </c>
      <c r="E6" s="28" t="s">
        <v>11523</v>
      </c>
      <c r="F6" s="28"/>
      <c r="G6" s="28"/>
      <c r="H6" s="28">
        <v>7.8183800000000003</v>
      </c>
      <c r="I6" s="28" t="s">
        <v>11545</v>
      </c>
      <c r="J6" s="28"/>
    </row>
    <row r="7" spans="1:10" x14ac:dyDescent="0.35">
      <c r="A7" s="28" t="s">
        <v>92</v>
      </c>
      <c r="B7" s="28" t="s">
        <v>92</v>
      </c>
      <c r="C7" s="28" t="s">
        <v>93</v>
      </c>
      <c r="D7" s="28" t="s">
        <v>91</v>
      </c>
      <c r="E7" s="28" t="s">
        <v>11523</v>
      </c>
      <c r="F7" s="28" t="s">
        <v>11546</v>
      </c>
      <c r="G7" s="28" t="s">
        <v>11547</v>
      </c>
      <c r="H7" s="28">
        <v>28.78284</v>
      </c>
      <c r="I7" s="28" t="s">
        <v>11548</v>
      </c>
      <c r="J7" s="28" t="s">
        <v>11527</v>
      </c>
    </row>
    <row r="8" spans="1:10" x14ac:dyDescent="0.35">
      <c r="A8" s="28" t="s">
        <v>95</v>
      </c>
      <c r="B8" s="28" t="s">
        <v>95</v>
      </c>
      <c r="C8" s="28" t="s">
        <v>96</v>
      </c>
      <c r="D8" s="28" t="s">
        <v>94</v>
      </c>
      <c r="E8" s="28" t="s">
        <v>11523</v>
      </c>
      <c r="F8" s="28"/>
      <c r="G8" s="28"/>
      <c r="H8" s="28">
        <v>30.607379999999999</v>
      </c>
      <c r="I8" s="28" t="s">
        <v>11549</v>
      </c>
      <c r="J8" s="28"/>
    </row>
    <row r="9" spans="1:10" x14ac:dyDescent="0.35">
      <c r="A9" s="28" t="s">
        <v>2528</v>
      </c>
      <c r="B9" s="28" t="s">
        <v>2528</v>
      </c>
      <c r="C9" s="28" t="s">
        <v>2529</v>
      </c>
      <c r="D9" s="28" t="s">
        <v>2527</v>
      </c>
      <c r="E9" s="28" t="s">
        <v>11550</v>
      </c>
      <c r="F9" s="28" t="s">
        <v>11551</v>
      </c>
      <c r="G9" s="28"/>
      <c r="H9" s="28">
        <v>42.910609999999998</v>
      </c>
      <c r="I9" s="28" t="s">
        <v>11552</v>
      </c>
      <c r="J9" s="28" t="s">
        <v>11553</v>
      </c>
    </row>
    <row r="10" spans="1:10" x14ac:dyDescent="0.35">
      <c r="A10" s="28" t="s">
        <v>2540</v>
      </c>
      <c r="B10" s="28" t="s">
        <v>2540</v>
      </c>
      <c r="C10" s="28" t="s">
        <v>2541</v>
      </c>
      <c r="D10" s="28" t="s">
        <v>2539</v>
      </c>
      <c r="E10" s="28" t="s">
        <v>11554</v>
      </c>
      <c r="F10" s="28"/>
      <c r="G10" s="28"/>
      <c r="H10" s="28">
        <v>58.796599999999998</v>
      </c>
      <c r="I10" s="28" t="s">
        <v>11555</v>
      </c>
      <c r="J10" s="28"/>
    </row>
    <row r="11" spans="1:10" x14ac:dyDescent="0.35">
      <c r="A11" s="28" t="s">
        <v>2543</v>
      </c>
      <c r="B11" s="28" t="s">
        <v>2543</v>
      </c>
      <c r="C11" s="28" t="s">
        <v>2544</v>
      </c>
      <c r="D11" s="28" t="s">
        <v>2542</v>
      </c>
      <c r="E11" s="28" t="s">
        <v>11556</v>
      </c>
      <c r="F11" s="28"/>
      <c r="G11" s="28"/>
      <c r="H11" s="28">
        <v>87.610879999999995</v>
      </c>
      <c r="I11" s="28" t="s">
        <v>11557</v>
      </c>
      <c r="J11" s="28"/>
    </row>
    <row r="12" spans="1:10" x14ac:dyDescent="0.35">
      <c r="A12" s="28" t="s">
        <v>122</v>
      </c>
      <c r="B12" s="28" t="s">
        <v>122</v>
      </c>
      <c r="C12" s="28" t="s">
        <v>123</v>
      </c>
      <c r="D12" s="28" t="s">
        <v>121</v>
      </c>
      <c r="E12" s="28" t="s">
        <v>11550</v>
      </c>
      <c r="F12" s="28" t="s">
        <v>11558</v>
      </c>
      <c r="G12" s="28"/>
      <c r="H12" s="28">
        <v>55.027090000000001</v>
      </c>
      <c r="I12" s="28" t="s">
        <v>11559</v>
      </c>
      <c r="J12" s="28" t="s">
        <v>11527</v>
      </c>
    </row>
    <row r="13" spans="1:10" x14ac:dyDescent="0.35">
      <c r="A13" s="28" t="s">
        <v>5145</v>
      </c>
      <c r="B13" s="28" t="s">
        <v>5145</v>
      </c>
      <c r="C13" s="28" t="s">
        <v>5146</v>
      </c>
      <c r="D13" s="28" t="s">
        <v>5144</v>
      </c>
      <c r="E13" s="28" t="s">
        <v>11560</v>
      </c>
      <c r="F13" s="28"/>
      <c r="G13" s="28" t="s">
        <v>11561</v>
      </c>
      <c r="H13" s="28">
        <v>18.933769999999999</v>
      </c>
      <c r="I13" s="28" t="s">
        <v>11562</v>
      </c>
      <c r="J13" s="28"/>
    </row>
    <row r="14" spans="1:10" x14ac:dyDescent="0.35">
      <c r="A14" s="28" t="s">
        <v>11563</v>
      </c>
      <c r="B14" s="28" t="s">
        <v>8040</v>
      </c>
      <c r="C14" s="28" t="s">
        <v>8041</v>
      </c>
      <c r="D14" s="28" t="s">
        <v>8039</v>
      </c>
      <c r="E14" s="28" t="s">
        <v>11550</v>
      </c>
      <c r="F14" s="28"/>
      <c r="G14" s="28"/>
      <c r="H14" s="28">
        <v>79.825959999999995</v>
      </c>
      <c r="I14" s="28" t="s">
        <v>11564</v>
      </c>
      <c r="J14" s="28"/>
    </row>
    <row r="15" spans="1:10" x14ac:dyDescent="0.35">
      <c r="A15" s="28" t="s">
        <v>11565</v>
      </c>
      <c r="B15" s="28" t="s">
        <v>8040</v>
      </c>
      <c r="C15" s="28" t="s">
        <v>8041</v>
      </c>
      <c r="D15" s="28" t="s">
        <v>8039</v>
      </c>
      <c r="E15" s="28" t="s">
        <v>11560</v>
      </c>
      <c r="F15" s="28"/>
      <c r="G15" s="28"/>
      <c r="H15" s="28">
        <v>79.825959999999995</v>
      </c>
      <c r="I15" s="28" t="s">
        <v>11564</v>
      </c>
      <c r="J15" s="28"/>
    </row>
    <row r="16" spans="1:10" x14ac:dyDescent="0.35">
      <c r="A16" s="28" t="s">
        <v>5121</v>
      </c>
      <c r="B16" s="28" t="s">
        <v>5121</v>
      </c>
      <c r="C16" s="28" t="s">
        <v>5122</v>
      </c>
      <c r="D16" s="28" t="s">
        <v>5120</v>
      </c>
      <c r="E16" s="28" t="s">
        <v>11550</v>
      </c>
      <c r="F16" s="28" t="s">
        <v>11566</v>
      </c>
      <c r="G16" s="28" t="s">
        <v>11567</v>
      </c>
      <c r="H16" s="28">
        <v>41.937640000000002</v>
      </c>
      <c r="I16" s="28" t="s">
        <v>11568</v>
      </c>
      <c r="J16" s="28" t="s">
        <v>11527</v>
      </c>
    </row>
    <row r="17" spans="1:10" x14ac:dyDescent="0.35">
      <c r="A17" s="28" t="s">
        <v>5118</v>
      </c>
      <c r="B17" s="28" t="s">
        <v>5118</v>
      </c>
      <c r="C17" s="28" t="s">
        <v>5119</v>
      </c>
      <c r="D17" s="28" t="s">
        <v>5117</v>
      </c>
      <c r="E17" s="28" t="s">
        <v>11550</v>
      </c>
      <c r="F17" s="28"/>
      <c r="G17" s="28"/>
      <c r="H17" s="28">
        <v>50.057630000000003</v>
      </c>
      <c r="I17" s="28" t="s">
        <v>11569</v>
      </c>
      <c r="J17" s="28"/>
    </row>
    <row r="18" spans="1:10" x14ac:dyDescent="0.35">
      <c r="A18" s="28" t="s">
        <v>2300</v>
      </c>
      <c r="B18" s="28" t="s">
        <v>2300</v>
      </c>
      <c r="C18" s="28" t="s">
        <v>2301</v>
      </c>
      <c r="D18" s="28" t="s">
        <v>2299</v>
      </c>
      <c r="E18" s="28" t="s">
        <v>11550</v>
      </c>
      <c r="F18" s="28"/>
      <c r="G18" s="28"/>
      <c r="H18" s="28">
        <v>34.885069999999999</v>
      </c>
      <c r="I18" s="28" t="s">
        <v>11570</v>
      </c>
      <c r="J18" s="28"/>
    </row>
    <row r="19" spans="1:10" x14ac:dyDescent="0.35">
      <c r="A19" s="28" t="s">
        <v>7923</v>
      </c>
      <c r="B19" s="28" t="s">
        <v>7923</v>
      </c>
      <c r="C19" s="28" t="s">
        <v>7924</v>
      </c>
      <c r="D19" s="28" t="s">
        <v>7922</v>
      </c>
      <c r="E19" s="28" t="s">
        <v>11523</v>
      </c>
      <c r="F19" s="28"/>
      <c r="G19" s="28"/>
      <c r="H19" s="28">
        <v>78.428610000000006</v>
      </c>
      <c r="I19" s="28" t="s">
        <v>11571</v>
      </c>
      <c r="J19" s="28"/>
    </row>
    <row r="20" spans="1:10" x14ac:dyDescent="0.35">
      <c r="A20" s="28" t="s">
        <v>11572</v>
      </c>
      <c r="B20" s="28" t="s">
        <v>11572</v>
      </c>
      <c r="C20" s="28" t="s">
        <v>11573</v>
      </c>
      <c r="D20" s="28" t="s">
        <v>11574</v>
      </c>
      <c r="E20" s="28" t="s">
        <v>11575</v>
      </c>
      <c r="F20" s="28"/>
      <c r="G20" s="28"/>
      <c r="H20" s="28">
        <v>53.188980000000001</v>
      </c>
      <c r="I20" s="28" t="s">
        <v>11576</v>
      </c>
      <c r="J20" s="28"/>
    </row>
    <row r="21" spans="1:10" x14ac:dyDescent="0.35">
      <c r="A21" s="28" t="s">
        <v>3047</v>
      </c>
      <c r="B21" s="28" t="s">
        <v>3047</v>
      </c>
      <c r="C21" s="28" t="s">
        <v>3048</v>
      </c>
      <c r="D21" s="28" t="s">
        <v>3046</v>
      </c>
      <c r="E21" s="28" t="s">
        <v>11556</v>
      </c>
      <c r="F21" s="28"/>
      <c r="G21" s="28"/>
      <c r="H21" s="28">
        <v>86.432640000000006</v>
      </c>
      <c r="I21" s="28" t="s">
        <v>11577</v>
      </c>
      <c r="J21" s="28"/>
    </row>
    <row r="22" spans="1:10" x14ac:dyDescent="0.35">
      <c r="A22" s="28" t="s">
        <v>11578</v>
      </c>
      <c r="B22" s="28" t="s">
        <v>3050</v>
      </c>
      <c r="C22" s="28" t="s">
        <v>3051</v>
      </c>
      <c r="D22" s="28" t="s">
        <v>3049</v>
      </c>
      <c r="E22" s="28" t="s">
        <v>11560</v>
      </c>
      <c r="F22" s="28"/>
      <c r="G22" s="28"/>
      <c r="H22" s="28">
        <v>45.017470000000003</v>
      </c>
      <c r="I22" s="28" t="s">
        <v>11579</v>
      </c>
      <c r="J22" s="28"/>
    </row>
    <row r="23" spans="1:10" x14ac:dyDescent="0.35">
      <c r="A23" s="28" t="s">
        <v>11580</v>
      </c>
      <c r="B23" s="28" t="s">
        <v>3050</v>
      </c>
      <c r="C23" s="28" t="s">
        <v>3051</v>
      </c>
      <c r="D23" s="28" t="s">
        <v>3049</v>
      </c>
      <c r="E23" s="28" t="s">
        <v>11550</v>
      </c>
      <c r="F23" s="28"/>
      <c r="G23" s="28"/>
      <c r="H23" s="28">
        <v>45.017470000000003</v>
      </c>
      <c r="I23" s="28" t="s">
        <v>11579</v>
      </c>
      <c r="J23" s="28"/>
    </row>
    <row r="24" spans="1:10" x14ac:dyDescent="0.35">
      <c r="A24" s="28" t="s">
        <v>2603</v>
      </c>
      <c r="B24" s="28" t="s">
        <v>2603</v>
      </c>
      <c r="C24" s="28" t="s">
        <v>2604</v>
      </c>
      <c r="D24" s="28" t="s">
        <v>2602</v>
      </c>
      <c r="E24" s="28" t="s">
        <v>11560</v>
      </c>
      <c r="F24" s="28"/>
      <c r="G24" s="28"/>
      <c r="H24" s="28">
        <v>59.21237</v>
      </c>
      <c r="I24" s="28" t="s">
        <v>11581</v>
      </c>
      <c r="J24" s="28"/>
    </row>
    <row r="25" spans="1:10" x14ac:dyDescent="0.35">
      <c r="A25" s="28" t="s">
        <v>1391</v>
      </c>
      <c r="B25" s="28" t="s">
        <v>1391</v>
      </c>
      <c r="C25" s="28" t="s">
        <v>1392</v>
      </c>
      <c r="D25" s="28" t="s">
        <v>1390</v>
      </c>
      <c r="E25" s="28" t="s">
        <v>11523</v>
      </c>
      <c r="F25" s="28"/>
      <c r="G25" s="28"/>
      <c r="H25" s="28">
        <v>34.74597</v>
      </c>
      <c r="I25" s="28" t="s">
        <v>11582</v>
      </c>
      <c r="J25" s="28"/>
    </row>
    <row r="26" spans="1:10" x14ac:dyDescent="0.35">
      <c r="A26" s="28" t="s">
        <v>3995</v>
      </c>
      <c r="B26" s="28" t="s">
        <v>3995</v>
      </c>
      <c r="C26" s="28" t="s">
        <v>3996</v>
      </c>
      <c r="D26" s="28" t="s">
        <v>3994</v>
      </c>
      <c r="E26" s="28" t="s">
        <v>11550</v>
      </c>
      <c r="F26" s="28" t="s">
        <v>11583</v>
      </c>
      <c r="G26" s="28" t="s">
        <v>11584</v>
      </c>
      <c r="H26" s="28">
        <v>38.651519999999998</v>
      </c>
      <c r="I26" s="28" t="s">
        <v>11585</v>
      </c>
      <c r="J26" s="28" t="s">
        <v>11527</v>
      </c>
    </row>
    <row r="27" spans="1:10" x14ac:dyDescent="0.35">
      <c r="A27" s="28" t="s">
        <v>2372</v>
      </c>
      <c r="B27" s="28" t="s">
        <v>2372</v>
      </c>
      <c r="C27" s="28" t="s">
        <v>2373</v>
      </c>
      <c r="D27" s="28" t="s">
        <v>2371</v>
      </c>
      <c r="E27" s="28" t="s">
        <v>11550</v>
      </c>
      <c r="F27" s="28" t="s">
        <v>11586</v>
      </c>
      <c r="G27" s="28"/>
      <c r="H27" s="28">
        <v>65.253630000000001</v>
      </c>
      <c r="I27" s="28" t="s">
        <v>11587</v>
      </c>
      <c r="J27" s="28" t="s">
        <v>11553</v>
      </c>
    </row>
    <row r="28" spans="1:10" x14ac:dyDescent="0.35">
      <c r="A28" s="28" t="s">
        <v>4176</v>
      </c>
      <c r="B28" s="28" t="s">
        <v>4176</v>
      </c>
      <c r="C28" s="28" t="s">
        <v>4177</v>
      </c>
      <c r="D28" s="28" t="s">
        <v>4175</v>
      </c>
      <c r="E28" s="28" t="s">
        <v>11554</v>
      </c>
      <c r="F28" s="28"/>
      <c r="G28" s="28"/>
      <c r="H28" s="28">
        <v>72.786289999999994</v>
      </c>
      <c r="I28" s="28" t="s">
        <v>11588</v>
      </c>
      <c r="J28" s="28"/>
    </row>
    <row r="29" spans="1:10" x14ac:dyDescent="0.35">
      <c r="A29" s="28" t="s">
        <v>527</v>
      </c>
      <c r="B29" s="28" t="s">
        <v>527</v>
      </c>
      <c r="C29" s="28" t="s">
        <v>528</v>
      </c>
      <c r="D29" s="28" t="s">
        <v>526</v>
      </c>
      <c r="E29" s="28" t="s">
        <v>11523</v>
      </c>
      <c r="F29" s="28"/>
      <c r="G29" s="28"/>
      <c r="H29" s="28">
        <v>50.665329999999997</v>
      </c>
      <c r="I29" s="28" t="s">
        <v>11589</v>
      </c>
      <c r="J29" s="28"/>
    </row>
    <row r="30" spans="1:10" x14ac:dyDescent="0.35">
      <c r="A30" s="28" t="s">
        <v>3446</v>
      </c>
      <c r="B30" s="28" t="s">
        <v>3446</v>
      </c>
      <c r="C30" s="28" t="s">
        <v>3447</v>
      </c>
      <c r="D30" s="28" t="s">
        <v>3445</v>
      </c>
      <c r="E30" s="28" t="s">
        <v>11560</v>
      </c>
      <c r="F30" s="28"/>
      <c r="G30" s="28"/>
      <c r="H30" s="28">
        <v>29.743539999999999</v>
      </c>
      <c r="I30" s="28" t="s">
        <v>11590</v>
      </c>
      <c r="J30" s="28"/>
    </row>
    <row r="31" spans="1:10" x14ac:dyDescent="0.35">
      <c r="A31" s="28" t="s">
        <v>3986</v>
      </c>
      <c r="B31" s="28" t="s">
        <v>3986</v>
      </c>
      <c r="C31" s="28" t="s">
        <v>3987</v>
      </c>
      <c r="D31" s="28" t="s">
        <v>3985</v>
      </c>
      <c r="E31" s="28" t="s">
        <v>11550</v>
      </c>
      <c r="F31" s="28"/>
      <c r="G31" s="28"/>
      <c r="H31" s="28">
        <v>36.02169</v>
      </c>
      <c r="I31" s="28" t="s">
        <v>11591</v>
      </c>
      <c r="J31" s="28"/>
    </row>
    <row r="32" spans="1:10" x14ac:dyDescent="0.35">
      <c r="A32" s="28" t="s">
        <v>707</v>
      </c>
      <c r="B32" s="28" t="s">
        <v>707</v>
      </c>
      <c r="C32" s="28" t="s">
        <v>708</v>
      </c>
      <c r="D32" s="28" t="s">
        <v>706</v>
      </c>
      <c r="E32" s="28" t="s">
        <v>11550</v>
      </c>
      <c r="F32" s="28"/>
      <c r="G32" s="28"/>
      <c r="H32" s="28">
        <v>124.0181</v>
      </c>
      <c r="I32" s="28" t="s">
        <v>11592</v>
      </c>
      <c r="J32" s="28"/>
    </row>
    <row r="33" spans="1:10" x14ac:dyDescent="0.35">
      <c r="A33" s="28" t="s">
        <v>4149</v>
      </c>
      <c r="B33" s="28" t="s">
        <v>4149</v>
      </c>
      <c r="C33" s="28" t="s">
        <v>4150</v>
      </c>
      <c r="D33" s="28" t="s">
        <v>4148</v>
      </c>
      <c r="E33" s="28" t="s">
        <v>11523</v>
      </c>
      <c r="F33" s="28" t="s">
        <v>11593</v>
      </c>
      <c r="G33" s="28"/>
      <c r="H33" s="28">
        <v>52.876100000000001</v>
      </c>
      <c r="I33" s="28" t="s">
        <v>11594</v>
      </c>
      <c r="J33" s="28" t="s">
        <v>11553</v>
      </c>
    </row>
    <row r="34" spans="1:10" x14ac:dyDescent="0.35">
      <c r="A34" s="28" t="s">
        <v>518</v>
      </c>
      <c r="B34" s="28" t="s">
        <v>518</v>
      </c>
      <c r="C34" s="28" t="s">
        <v>519</v>
      </c>
      <c r="D34" s="28" t="s">
        <v>517</v>
      </c>
      <c r="E34" s="28" t="s">
        <v>11523</v>
      </c>
      <c r="F34" s="28"/>
      <c r="G34" s="28"/>
      <c r="H34" s="28">
        <v>59.140540000000001</v>
      </c>
      <c r="I34" s="28" t="s">
        <v>11595</v>
      </c>
      <c r="J34" s="28"/>
    </row>
    <row r="35" spans="1:10" x14ac:dyDescent="0.35">
      <c r="A35" s="28" t="s">
        <v>3535</v>
      </c>
      <c r="B35" s="28" t="s">
        <v>3535</v>
      </c>
      <c r="C35" s="28" t="s">
        <v>3536</v>
      </c>
      <c r="D35" s="28" t="s">
        <v>3534</v>
      </c>
      <c r="E35" s="28" t="s">
        <v>11556</v>
      </c>
      <c r="F35" s="28" t="s">
        <v>11586</v>
      </c>
      <c r="G35" s="28"/>
      <c r="H35" s="28">
        <v>32.962339999999998</v>
      </c>
      <c r="I35" s="28" t="s">
        <v>11596</v>
      </c>
      <c r="J35" s="28" t="s">
        <v>11553</v>
      </c>
    </row>
    <row r="36" spans="1:10" x14ac:dyDescent="0.35">
      <c r="A36" s="28" t="s">
        <v>1424</v>
      </c>
      <c r="B36" s="28" t="s">
        <v>1424</v>
      </c>
      <c r="C36" s="28" t="s">
        <v>1425</v>
      </c>
      <c r="D36" s="28" t="s">
        <v>1423</v>
      </c>
      <c r="E36" s="28" t="s">
        <v>11523</v>
      </c>
      <c r="F36" s="28" t="s">
        <v>11597</v>
      </c>
      <c r="G36" s="28" t="s">
        <v>11598</v>
      </c>
      <c r="H36" s="28">
        <v>53.021230000000003</v>
      </c>
      <c r="I36" s="28" t="s">
        <v>11599</v>
      </c>
      <c r="J36" s="28" t="s">
        <v>11527</v>
      </c>
    </row>
    <row r="37" spans="1:10" x14ac:dyDescent="0.35">
      <c r="A37" s="28" t="s">
        <v>11600</v>
      </c>
      <c r="B37" s="28" t="s">
        <v>11600</v>
      </c>
      <c r="C37" s="28" t="s">
        <v>11601</v>
      </c>
      <c r="D37" s="28" t="s">
        <v>11602</v>
      </c>
      <c r="E37" s="28" t="s">
        <v>11556</v>
      </c>
      <c r="F37" s="28"/>
      <c r="G37" s="28"/>
      <c r="H37" s="28">
        <v>51.193289999999998</v>
      </c>
      <c r="I37" s="28" t="s">
        <v>11603</v>
      </c>
      <c r="J37" s="28"/>
    </row>
    <row r="38" spans="1:10" x14ac:dyDescent="0.35">
      <c r="A38" s="28" t="s">
        <v>3998</v>
      </c>
      <c r="B38" s="28" t="s">
        <v>3998</v>
      </c>
      <c r="C38" s="28" t="s">
        <v>3999</v>
      </c>
      <c r="D38" s="28" t="s">
        <v>3997</v>
      </c>
      <c r="E38" s="28" t="s">
        <v>11550</v>
      </c>
      <c r="F38" s="28"/>
      <c r="G38" s="28"/>
      <c r="H38" s="28">
        <v>54.664720000000003</v>
      </c>
      <c r="I38" s="28" t="s">
        <v>11604</v>
      </c>
      <c r="J38" s="28"/>
    </row>
    <row r="39" spans="1:10" x14ac:dyDescent="0.35">
      <c r="A39" s="28" t="s">
        <v>143</v>
      </c>
      <c r="B39" s="28" t="s">
        <v>143</v>
      </c>
      <c r="C39" s="28" t="s">
        <v>144</v>
      </c>
      <c r="D39" s="28" t="s">
        <v>142</v>
      </c>
      <c r="E39" s="28" t="s">
        <v>11550</v>
      </c>
      <c r="F39" s="28" t="s">
        <v>11586</v>
      </c>
      <c r="G39" s="28"/>
      <c r="H39" s="28">
        <v>32.560220000000001</v>
      </c>
      <c r="I39" s="28" t="s">
        <v>11605</v>
      </c>
      <c r="J39" s="28" t="s">
        <v>11553</v>
      </c>
    </row>
    <row r="40" spans="1:10" x14ac:dyDescent="0.35">
      <c r="A40" s="28" t="s">
        <v>11606</v>
      </c>
      <c r="B40" s="28" t="s">
        <v>11606</v>
      </c>
      <c r="C40" s="28" t="s">
        <v>11607</v>
      </c>
      <c r="D40" s="28" t="s">
        <v>11608</v>
      </c>
      <c r="E40" s="28" t="s">
        <v>11550</v>
      </c>
      <c r="F40" s="28" t="s">
        <v>11583</v>
      </c>
      <c r="G40" s="28" t="s">
        <v>11609</v>
      </c>
      <c r="H40" s="28">
        <v>42.73272</v>
      </c>
      <c r="I40" s="28" t="s">
        <v>11610</v>
      </c>
      <c r="J40" s="28" t="s">
        <v>11527</v>
      </c>
    </row>
    <row r="41" spans="1:10" x14ac:dyDescent="0.35">
      <c r="A41" s="28" t="s">
        <v>11611</v>
      </c>
      <c r="B41" s="28" t="s">
        <v>11611</v>
      </c>
      <c r="C41" s="28" t="s">
        <v>11612</v>
      </c>
      <c r="D41" s="28" t="s">
        <v>11613</v>
      </c>
      <c r="E41" s="28" t="s">
        <v>11550</v>
      </c>
      <c r="F41" s="28" t="s">
        <v>11614</v>
      </c>
      <c r="G41" s="28"/>
      <c r="H41" s="28">
        <v>78.86224</v>
      </c>
      <c r="I41" s="28" t="s">
        <v>11615</v>
      </c>
      <c r="J41" s="28" t="s">
        <v>11553</v>
      </c>
    </row>
    <row r="42" spans="1:10" x14ac:dyDescent="0.35">
      <c r="A42" s="28" t="s">
        <v>11616</v>
      </c>
      <c r="B42" s="28" t="s">
        <v>11616</v>
      </c>
      <c r="C42" s="28" t="s">
        <v>11617</v>
      </c>
      <c r="D42" s="28" t="s">
        <v>11618</v>
      </c>
      <c r="E42" s="28" t="s">
        <v>11550</v>
      </c>
      <c r="F42" s="28"/>
      <c r="G42" s="28"/>
      <c r="H42" s="28">
        <v>58.449800000000003</v>
      </c>
      <c r="I42" s="28" t="s">
        <v>11619</v>
      </c>
      <c r="J42" s="28"/>
    </row>
    <row r="43" spans="1:10" x14ac:dyDescent="0.35">
      <c r="A43" s="28" t="s">
        <v>11620</v>
      </c>
      <c r="B43" s="28" t="s">
        <v>11620</v>
      </c>
      <c r="C43" s="28" t="s">
        <v>11203</v>
      </c>
      <c r="D43" s="28" t="s">
        <v>11621</v>
      </c>
      <c r="E43" s="28" t="s">
        <v>11554</v>
      </c>
      <c r="F43" s="28"/>
      <c r="G43" s="28"/>
      <c r="H43" s="28">
        <v>72.354190000000003</v>
      </c>
      <c r="I43" s="28" t="s">
        <v>11622</v>
      </c>
      <c r="J43" s="28"/>
    </row>
    <row r="44" spans="1:10" x14ac:dyDescent="0.35">
      <c r="A44" s="28" t="s">
        <v>2444</v>
      </c>
      <c r="B44" s="28" t="s">
        <v>2444</v>
      </c>
      <c r="C44" s="28" t="s">
        <v>2445</v>
      </c>
      <c r="D44" s="28" t="s">
        <v>2443</v>
      </c>
      <c r="E44" s="28" t="s">
        <v>11554</v>
      </c>
      <c r="F44" s="28"/>
      <c r="G44" s="28"/>
      <c r="H44" s="28">
        <v>132.73793000000001</v>
      </c>
      <c r="I44" s="28" t="s">
        <v>11623</v>
      </c>
      <c r="J44" s="28"/>
    </row>
    <row r="45" spans="1:10" x14ac:dyDescent="0.35">
      <c r="A45" s="28" t="s">
        <v>4010</v>
      </c>
      <c r="B45" s="28" t="s">
        <v>4010</v>
      </c>
      <c r="C45" s="28" t="s">
        <v>4011</v>
      </c>
      <c r="D45" s="28" t="s">
        <v>4009</v>
      </c>
      <c r="E45" s="28" t="s">
        <v>11560</v>
      </c>
      <c r="F45" s="28"/>
      <c r="G45" s="28"/>
      <c r="H45" s="28">
        <v>42.43544</v>
      </c>
      <c r="I45" s="28" t="s">
        <v>11624</v>
      </c>
      <c r="J45" s="28"/>
    </row>
    <row r="46" spans="1:10" x14ac:dyDescent="0.35">
      <c r="A46" s="28" t="s">
        <v>4210</v>
      </c>
      <c r="B46" s="28" t="s">
        <v>4210</v>
      </c>
      <c r="C46" s="28" t="s">
        <v>4211</v>
      </c>
      <c r="D46" s="28" t="s">
        <v>4209</v>
      </c>
      <c r="E46" s="28" t="s">
        <v>11556</v>
      </c>
      <c r="F46" s="28" t="s">
        <v>11586</v>
      </c>
      <c r="G46" s="28"/>
      <c r="H46" s="28">
        <v>52.270359999999997</v>
      </c>
      <c r="I46" s="28" t="s">
        <v>11625</v>
      </c>
      <c r="J46" s="28" t="s">
        <v>11553</v>
      </c>
    </row>
    <row r="47" spans="1:10" x14ac:dyDescent="0.35">
      <c r="A47" s="28" t="s">
        <v>4016</v>
      </c>
      <c r="B47" s="28" t="s">
        <v>4016</v>
      </c>
      <c r="C47" s="28" t="s">
        <v>4017</v>
      </c>
      <c r="D47" s="28" t="s">
        <v>4015</v>
      </c>
      <c r="E47" s="28" t="s">
        <v>11626</v>
      </c>
      <c r="F47" s="28"/>
      <c r="G47" s="28"/>
      <c r="H47" s="28">
        <v>40.100619999999999</v>
      </c>
      <c r="I47" s="28" t="s">
        <v>11627</v>
      </c>
      <c r="J47" s="28"/>
    </row>
    <row r="48" spans="1:10" x14ac:dyDescent="0.35">
      <c r="A48" s="28" t="s">
        <v>4019</v>
      </c>
      <c r="B48" s="28" t="s">
        <v>4019</v>
      </c>
      <c r="C48" s="28" t="s">
        <v>4020</v>
      </c>
      <c r="D48" s="28" t="s">
        <v>4018</v>
      </c>
      <c r="E48" s="28" t="s">
        <v>11523</v>
      </c>
      <c r="F48" s="28" t="s">
        <v>11628</v>
      </c>
      <c r="G48" s="28" t="s">
        <v>11629</v>
      </c>
      <c r="H48" s="28">
        <v>27.117930000000001</v>
      </c>
      <c r="I48" s="28" t="s">
        <v>11630</v>
      </c>
      <c r="J48" s="28" t="s">
        <v>11527</v>
      </c>
    </row>
    <row r="49" spans="1:10" x14ac:dyDescent="0.35">
      <c r="A49" s="28" t="s">
        <v>3547</v>
      </c>
      <c r="B49" s="28" t="s">
        <v>3547</v>
      </c>
      <c r="C49" s="28" t="s">
        <v>3548</v>
      </c>
      <c r="D49" s="28" t="s">
        <v>3546</v>
      </c>
      <c r="E49" s="28" t="s">
        <v>11556</v>
      </c>
      <c r="F49" s="28"/>
      <c r="G49" s="28"/>
      <c r="H49" s="28">
        <v>45.833739999999999</v>
      </c>
      <c r="I49" s="28" t="s">
        <v>11631</v>
      </c>
      <c r="J49" s="28"/>
    </row>
    <row r="50" spans="1:10" x14ac:dyDescent="0.35">
      <c r="A50" s="28" t="s">
        <v>1112</v>
      </c>
      <c r="B50" s="28" t="s">
        <v>1112</v>
      </c>
      <c r="C50" s="28" t="s">
        <v>1113</v>
      </c>
      <c r="D50" s="28" t="s">
        <v>1111</v>
      </c>
      <c r="E50" s="28" t="s">
        <v>11554</v>
      </c>
      <c r="F50" s="28"/>
      <c r="G50" s="28"/>
      <c r="H50" s="28">
        <v>110.83763</v>
      </c>
      <c r="I50" s="28" t="s">
        <v>11632</v>
      </c>
      <c r="J50" s="28"/>
    </row>
    <row r="51" spans="1:10" x14ac:dyDescent="0.35">
      <c r="A51" s="28" t="s">
        <v>4022</v>
      </c>
      <c r="B51" s="28" t="s">
        <v>4022</v>
      </c>
      <c r="C51" s="28" t="s">
        <v>4023</v>
      </c>
      <c r="D51" s="28" t="s">
        <v>4021</v>
      </c>
      <c r="E51" s="28" t="s">
        <v>11523</v>
      </c>
      <c r="F51" s="28"/>
      <c r="G51" s="28"/>
      <c r="H51" s="28">
        <v>34.652340000000002</v>
      </c>
      <c r="I51" s="28" t="s">
        <v>11633</v>
      </c>
      <c r="J51" s="28"/>
    </row>
    <row r="52" spans="1:10" x14ac:dyDescent="0.35">
      <c r="A52" s="28" t="s">
        <v>4213</v>
      </c>
      <c r="B52" s="28" t="s">
        <v>4213</v>
      </c>
      <c r="C52" s="28" t="s">
        <v>4214</v>
      </c>
      <c r="D52" s="28" t="s">
        <v>4212</v>
      </c>
      <c r="E52" s="28" t="s">
        <v>11634</v>
      </c>
      <c r="F52" s="28"/>
      <c r="G52" s="28"/>
      <c r="H52" s="28">
        <v>77.797070000000005</v>
      </c>
      <c r="I52" s="28" t="s">
        <v>11635</v>
      </c>
      <c r="J52" s="28"/>
    </row>
    <row r="53" spans="1:10" x14ac:dyDescent="0.35">
      <c r="A53" s="28" t="s">
        <v>4216</v>
      </c>
      <c r="B53" s="28" t="s">
        <v>4216</v>
      </c>
      <c r="C53" s="28" t="s">
        <v>4217</v>
      </c>
      <c r="D53" s="28" t="s">
        <v>4215</v>
      </c>
      <c r="E53" s="28" t="s">
        <v>11634</v>
      </c>
      <c r="F53" s="28"/>
      <c r="G53" s="28"/>
      <c r="H53" s="28">
        <v>45.907829999999997</v>
      </c>
      <c r="I53" s="28" t="s">
        <v>11636</v>
      </c>
      <c r="J53" s="28"/>
    </row>
    <row r="54" spans="1:10" x14ac:dyDescent="0.35">
      <c r="A54" s="28" t="s">
        <v>10692</v>
      </c>
      <c r="B54" s="28" t="s">
        <v>10692</v>
      </c>
      <c r="C54" s="28" t="s">
        <v>10693</v>
      </c>
      <c r="D54" s="28" t="s">
        <v>10691</v>
      </c>
      <c r="E54" s="28" t="s">
        <v>11556</v>
      </c>
      <c r="F54" s="28"/>
      <c r="G54" s="28"/>
      <c r="H54" s="28">
        <v>9.6431400000000007</v>
      </c>
      <c r="I54" s="28" t="s">
        <v>11637</v>
      </c>
      <c r="J54" s="28"/>
    </row>
    <row r="55" spans="1:10" x14ac:dyDescent="0.35">
      <c r="A55" s="28" t="s">
        <v>4033</v>
      </c>
      <c r="B55" s="28" t="s">
        <v>4033</v>
      </c>
      <c r="C55" s="28" t="s">
        <v>4034</v>
      </c>
      <c r="D55" s="28" t="s">
        <v>4032</v>
      </c>
      <c r="E55" s="28" t="s">
        <v>11554</v>
      </c>
      <c r="F55" s="28"/>
      <c r="G55" s="28"/>
      <c r="H55" s="28">
        <v>68.364769999999993</v>
      </c>
      <c r="I55" s="28" t="s">
        <v>11638</v>
      </c>
      <c r="J55" s="28"/>
    </row>
    <row r="56" spans="1:10" x14ac:dyDescent="0.35">
      <c r="A56" s="28" t="s">
        <v>4036</v>
      </c>
      <c r="B56" s="28" t="s">
        <v>4036</v>
      </c>
      <c r="C56" s="28" t="s">
        <v>4037</v>
      </c>
      <c r="D56" s="28" t="s">
        <v>4035</v>
      </c>
      <c r="E56" s="28" t="s">
        <v>11554</v>
      </c>
      <c r="F56" s="28"/>
      <c r="G56" s="28"/>
      <c r="H56" s="28">
        <v>69.359930000000006</v>
      </c>
      <c r="I56" s="28" t="s">
        <v>11639</v>
      </c>
      <c r="J56" s="28"/>
    </row>
    <row r="57" spans="1:10" x14ac:dyDescent="0.35">
      <c r="A57" s="28" t="s">
        <v>710</v>
      </c>
      <c r="B57" s="28" t="s">
        <v>710</v>
      </c>
      <c r="C57" s="28" t="s">
        <v>711</v>
      </c>
      <c r="D57" s="28" t="s">
        <v>709</v>
      </c>
      <c r="E57" s="28" t="s">
        <v>11560</v>
      </c>
      <c r="F57" s="28"/>
      <c r="G57" s="28"/>
      <c r="H57" s="28">
        <v>107.18367000000001</v>
      </c>
      <c r="I57" s="28" t="s">
        <v>11640</v>
      </c>
      <c r="J57" s="28"/>
    </row>
    <row r="58" spans="1:10" x14ac:dyDescent="0.35">
      <c r="A58" s="28" t="s">
        <v>1388</v>
      </c>
      <c r="B58" s="28" t="s">
        <v>1388</v>
      </c>
      <c r="C58" s="28" t="s">
        <v>1389</v>
      </c>
      <c r="D58" s="28" t="s">
        <v>1387</v>
      </c>
      <c r="E58" s="28" t="s">
        <v>11523</v>
      </c>
      <c r="F58" s="28"/>
      <c r="G58" s="28"/>
      <c r="H58" s="28">
        <v>33.621659999999999</v>
      </c>
      <c r="I58" s="28" t="s">
        <v>11641</v>
      </c>
      <c r="J58" s="28"/>
    </row>
    <row r="59" spans="1:10" x14ac:dyDescent="0.35">
      <c r="A59" s="28" t="s">
        <v>11642</v>
      </c>
      <c r="B59" s="28" t="s">
        <v>11642</v>
      </c>
      <c r="C59" s="28" t="s">
        <v>11643</v>
      </c>
      <c r="D59" s="28" t="s">
        <v>11644</v>
      </c>
      <c r="E59" s="28" t="s">
        <v>11575</v>
      </c>
      <c r="F59" s="28"/>
      <c r="G59" s="28"/>
      <c r="H59" s="28">
        <v>53.193669999999997</v>
      </c>
      <c r="I59" s="28" t="s">
        <v>11645</v>
      </c>
      <c r="J59" s="28"/>
    </row>
    <row r="60" spans="1:10" x14ac:dyDescent="0.35">
      <c r="A60" s="28" t="s">
        <v>11646</v>
      </c>
      <c r="B60" s="28" t="s">
        <v>11646</v>
      </c>
      <c r="C60" s="28" t="s">
        <v>11647</v>
      </c>
      <c r="D60" s="28" t="s">
        <v>11648</v>
      </c>
      <c r="E60" s="28" t="s">
        <v>11575</v>
      </c>
      <c r="F60" s="28"/>
      <c r="G60" s="28"/>
      <c r="H60" s="28">
        <v>53.280639999999998</v>
      </c>
      <c r="I60" s="28" t="s">
        <v>11649</v>
      </c>
      <c r="J60" s="28"/>
    </row>
    <row r="61" spans="1:10" x14ac:dyDescent="0.35">
      <c r="A61" s="28" t="s">
        <v>1739</v>
      </c>
      <c r="B61" s="28" t="s">
        <v>1739</v>
      </c>
      <c r="C61" s="28" t="s">
        <v>1740</v>
      </c>
      <c r="D61" s="28" t="s">
        <v>1738</v>
      </c>
      <c r="E61" s="28" t="s">
        <v>11650</v>
      </c>
      <c r="F61" s="28"/>
      <c r="G61" s="28"/>
      <c r="H61" s="28">
        <v>167.79742999999999</v>
      </c>
      <c r="I61" s="28" t="s">
        <v>11651</v>
      </c>
      <c r="J61" s="28"/>
    </row>
    <row r="62" spans="1:10" x14ac:dyDescent="0.35">
      <c r="A62" s="28" t="s">
        <v>1304</v>
      </c>
      <c r="B62" s="28" t="s">
        <v>1304</v>
      </c>
      <c r="C62" s="28" t="s">
        <v>1305</v>
      </c>
      <c r="D62" s="28" t="s">
        <v>1303</v>
      </c>
      <c r="E62" s="28" t="s">
        <v>11556</v>
      </c>
      <c r="F62" s="28"/>
      <c r="G62" s="28"/>
      <c r="H62" s="28">
        <v>52.368659999999998</v>
      </c>
      <c r="I62" s="28" t="s">
        <v>11652</v>
      </c>
      <c r="J62" s="28"/>
    </row>
    <row r="63" spans="1:10" x14ac:dyDescent="0.35">
      <c r="A63" s="28" t="s">
        <v>614</v>
      </c>
      <c r="B63" s="28" t="s">
        <v>614</v>
      </c>
      <c r="C63" s="28" t="s">
        <v>615</v>
      </c>
      <c r="D63" s="28" t="s">
        <v>613</v>
      </c>
      <c r="E63" s="28" t="s">
        <v>11550</v>
      </c>
      <c r="F63" s="28" t="s">
        <v>11653</v>
      </c>
      <c r="G63" s="28" t="s">
        <v>11654</v>
      </c>
      <c r="H63" s="28">
        <v>156.69282999999999</v>
      </c>
      <c r="I63" s="28" t="s">
        <v>11655</v>
      </c>
      <c r="J63" s="28" t="s">
        <v>11527</v>
      </c>
    </row>
    <row r="64" spans="1:10" x14ac:dyDescent="0.35">
      <c r="A64" s="28" t="s">
        <v>3283</v>
      </c>
      <c r="B64" s="28" t="s">
        <v>3283</v>
      </c>
      <c r="C64" s="28" t="s">
        <v>3284</v>
      </c>
      <c r="D64" s="28" t="s">
        <v>3282</v>
      </c>
      <c r="E64" s="28" t="s">
        <v>11550</v>
      </c>
      <c r="F64" s="28" t="s">
        <v>11656</v>
      </c>
      <c r="G64" s="28" t="s">
        <v>11657</v>
      </c>
      <c r="H64" s="28">
        <v>75.677610000000001</v>
      </c>
      <c r="I64" s="28" t="s">
        <v>11658</v>
      </c>
      <c r="J64" s="28" t="s">
        <v>11527</v>
      </c>
    </row>
    <row r="65" spans="1:10" x14ac:dyDescent="0.35">
      <c r="A65" s="28" t="s">
        <v>4045</v>
      </c>
      <c r="B65" s="28" t="s">
        <v>4045</v>
      </c>
      <c r="C65" s="28" t="s">
        <v>4046</v>
      </c>
      <c r="D65" s="28" t="s">
        <v>4044</v>
      </c>
      <c r="E65" s="28" t="s">
        <v>11550</v>
      </c>
      <c r="F65" s="28"/>
      <c r="G65" s="28"/>
      <c r="H65" s="28">
        <v>75.973050000000001</v>
      </c>
      <c r="I65" s="28" t="s">
        <v>11659</v>
      </c>
      <c r="J65" s="28"/>
    </row>
    <row r="66" spans="1:10" x14ac:dyDescent="0.35">
      <c r="A66" s="28" t="s">
        <v>7983</v>
      </c>
      <c r="B66" s="28" t="s">
        <v>7983</v>
      </c>
      <c r="C66" s="28" t="s">
        <v>7984</v>
      </c>
      <c r="D66" s="28" t="s">
        <v>7982</v>
      </c>
      <c r="E66" s="28" t="s">
        <v>11550</v>
      </c>
      <c r="F66" s="28"/>
      <c r="G66" s="28"/>
      <c r="H66" s="28">
        <v>56.612130000000001</v>
      </c>
      <c r="I66" s="28" t="s">
        <v>11660</v>
      </c>
      <c r="J66" s="28"/>
    </row>
    <row r="67" spans="1:10" x14ac:dyDescent="0.35">
      <c r="A67" s="28" t="s">
        <v>1259</v>
      </c>
      <c r="B67" s="28" t="s">
        <v>1259</v>
      </c>
      <c r="C67" s="28" t="s">
        <v>1260</v>
      </c>
      <c r="D67" s="28" t="s">
        <v>1258</v>
      </c>
      <c r="E67" s="28" t="s">
        <v>11550</v>
      </c>
      <c r="F67" s="28"/>
      <c r="G67" s="28"/>
      <c r="H67" s="28">
        <v>58.226590000000002</v>
      </c>
      <c r="I67" s="28" t="s">
        <v>11661</v>
      </c>
      <c r="J67" s="28"/>
    </row>
    <row r="68" spans="1:10" x14ac:dyDescent="0.35">
      <c r="A68" s="28" t="s">
        <v>11662</v>
      </c>
      <c r="B68" s="28" t="s">
        <v>11662</v>
      </c>
      <c r="C68" s="28" t="s">
        <v>11202</v>
      </c>
      <c r="D68" s="28" t="s">
        <v>11663</v>
      </c>
      <c r="E68" s="28" t="s">
        <v>11554</v>
      </c>
      <c r="F68" s="28"/>
      <c r="G68" s="28"/>
      <c r="H68" s="28">
        <v>67.838250000000002</v>
      </c>
      <c r="I68" s="28" t="s">
        <v>11664</v>
      </c>
      <c r="J68" s="28"/>
    </row>
    <row r="69" spans="1:10" x14ac:dyDescent="0.35">
      <c r="A69" s="28" t="s">
        <v>4057</v>
      </c>
      <c r="B69" s="28" t="s">
        <v>4057</v>
      </c>
      <c r="C69" s="28" t="s">
        <v>4058</v>
      </c>
      <c r="D69" s="28" t="s">
        <v>4056</v>
      </c>
      <c r="E69" s="28" t="s">
        <v>11550</v>
      </c>
      <c r="F69" s="28" t="s">
        <v>11566</v>
      </c>
      <c r="G69" s="28" t="s">
        <v>11567</v>
      </c>
      <c r="H69" s="28">
        <v>37.974710000000002</v>
      </c>
      <c r="I69" s="28" t="s">
        <v>11665</v>
      </c>
      <c r="J69" s="28" t="s">
        <v>11527</v>
      </c>
    </row>
    <row r="70" spans="1:10" x14ac:dyDescent="0.35">
      <c r="A70" s="28" t="s">
        <v>4063</v>
      </c>
      <c r="B70" s="28" t="s">
        <v>4063</v>
      </c>
      <c r="C70" s="28" t="s">
        <v>4064</v>
      </c>
      <c r="D70" s="28" t="s">
        <v>4062</v>
      </c>
      <c r="E70" s="28" t="s">
        <v>11550</v>
      </c>
      <c r="F70" s="28"/>
      <c r="G70" s="28"/>
      <c r="H70" s="28">
        <v>39.20017</v>
      </c>
      <c r="I70" s="28" t="s">
        <v>11666</v>
      </c>
      <c r="J70" s="28"/>
    </row>
    <row r="71" spans="1:10" x14ac:dyDescent="0.35">
      <c r="A71" s="28" t="s">
        <v>11667</v>
      </c>
      <c r="B71" s="28" t="s">
        <v>11667</v>
      </c>
      <c r="C71" s="28" t="s">
        <v>11456</v>
      </c>
      <c r="D71" s="28" t="s">
        <v>11668</v>
      </c>
      <c r="E71" s="28" t="s">
        <v>11550</v>
      </c>
      <c r="F71" s="28"/>
      <c r="G71" s="28"/>
      <c r="H71" s="28">
        <v>27.339919999999999</v>
      </c>
      <c r="I71" s="28" t="s">
        <v>11669</v>
      </c>
      <c r="J71" s="28"/>
    </row>
    <row r="72" spans="1:10" x14ac:dyDescent="0.35">
      <c r="A72" s="28" t="s">
        <v>4301</v>
      </c>
      <c r="B72" s="28" t="s">
        <v>4301</v>
      </c>
      <c r="C72" s="28" t="s">
        <v>4302</v>
      </c>
      <c r="D72" s="28" t="s">
        <v>4300</v>
      </c>
      <c r="E72" s="28" t="s">
        <v>11556</v>
      </c>
      <c r="F72" s="28"/>
      <c r="G72" s="28"/>
      <c r="H72" s="28">
        <v>39.050899999999999</v>
      </c>
      <c r="I72" s="28" t="s">
        <v>11670</v>
      </c>
      <c r="J72" s="28"/>
    </row>
    <row r="73" spans="1:10" x14ac:dyDescent="0.35">
      <c r="A73" s="28" t="s">
        <v>11671</v>
      </c>
      <c r="B73" s="28" t="s">
        <v>11671</v>
      </c>
      <c r="C73" s="28" t="s">
        <v>11672</v>
      </c>
      <c r="D73" s="28" t="s">
        <v>11673</v>
      </c>
      <c r="E73" s="28" t="s">
        <v>11674</v>
      </c>
      <c r="F73" s="28"/>
      <c r="G73" s="28"/>
      <c r="H73" s="28">
        <v>44.750529999999998</v>
      </c>
      <c r="I73" s="28" t="s">
        <v>11675</v>
      </c>
      <c r="J73" s="28"/>
    </row>
    <row r="74" spans="1:10" x14ac:dyDescent="0.35">
      <c r="A74" s="28" t="s">
        <v>1505</v>
      </c>
      <c r="B74" s="28" t="s">
        <v>1505</v>
      </c>
      <c r="C74" s="28" t="s">
        <v>1506</v>
      </c>
      <c r="D74" s="28" t="s">
        <v>1504</v>
      </c>
      <c r="E74" s="28" t="s">
        <v>11550</v>
      </c>
      <c r="F74" s="28"/>
      <c r="G74" s="28"/>
      <c r="H74" s="28">
        <v>51.350859999999997</v>
      </c>
      <c r="I74" s="28" t="s">
        <v>11676</v>
      </c>
      <c r="J74" s="28"/>
    </row>
    <row r="75" spans="1:10" x14ac:dyDescent="0.35">
      <c r="A75" s="28" t="s">
        <v>4075</v>
      </c>
      <c r="B75" s="28" t="s">
        <v>4075</v>
      </c>
      <c r="C75" s="28" t="s">
        <v>4076</v>
      </c>
      <c r="D75" s="28" t="s">
        <v>4074</v>
      </c>
      <c r="E75" s="28" t="s">
        <v>11560</v>
      </c>
      <c r="F75" s="28"/>
      <c r="G75" s="28"/>
      <c r="H75" s="28">
        <v>34.761650000000003</v>
      </c>
      <c r="I75" s="28" t="s">
        <v>11677</v>
      </c>
      <c r="J75" s="28"/>
    </row>
    <row r="76" spans="1:10" x14ac:dyDescent="0.35">
      <c r="A76" s="28" t="s">
        <v>11678</v>
      </c>
      <c r="B76" s="28" t="s">
        <v>11678</v>
      </c>
      <c r="C76" s="28" t="s">
        <v>11679</v>
      </c>
      <c r="D76" s="28" t="s">
        <v>11680</v>
      </c>
      <c r="E76" s="28" t="s">
        <v>11554</v>
      </c>
      <c r="F76" s="28"/>
      <c r="G76" s="28"/>
      <c r="H76" s="28">
        <v>63.969360000000002</v>
      </c>
      <c r="I76" s="28" t="s">
        <v>11681</v>
      </c>
      <c r="J76" s="28"/>
    </row>
    <row r="77" spans="1:10" x14ac:dyDescent="0.35">
      <c r="A77" s="28" t="s">
        <v>11682</v>
      </c>
      <c r="B77" s="28" t="s">
        <v>11682</v>
      </c>
      <c r="C77" s="28" t="s">
        <v>11683</v>
      </c>
      <c r="D77" s="28" t="s">
        <v>11684</v>
      </c>
      <c r="E77" s="28" t="s">
        <v>11556</v>
      </c>
      <c r="F77" s="28"/>
      <c r="G77" s="28"/>
      <c r="H77" s="28">
        <v>36.720320000000001</v>
      </c>
      <c r="I77" s="28" t="s">
        <v>11685</v>
      </c>
      <c r="J77" s="28"/>
    </row>
    <row r="78" spans="1:10" x14ac:dyDescent="0.35">
      <c r="A78" s="28" t="s">
        <v>4078</v>
      </c>
      <c r="B78" s="28" t="s">
        <v>4078</v>
      </c>
      <c r="C78" s="28" t="s">
        <v>4079</v>
      </c>
      <c r="D78" s="28" t="s">
        <v>4077</v>
      </c>
      <c r="E78" s="28" t="s">
        <v>11523</v>
      </c>
      <c r="F78" s="28"/>
      <c r="G78" s="28"/>
      <c r="H78" s="28">
        <v>42.478340000000003</v>
      </c>
      <c r="I78" s="28" t="s">
        <v>11686</v>
      </c>
      <c r="J78" s="28"/>
    </row>
    <row r="79" spans="1:10" x14ac:dyDescent="0.35">
      <c r="A79" s="28" t="s">
        <v>1019</v>
      </c>
      <c r="B79" s="28" t="s">
        <v>1019</v>
      </c>
      <c r="C79" s="28" t="s">
        <v>1020</v>
      </c>
      <c r="D79" s="28" t="s">
        <v>1018</v>
      </c>
      <c r="E79" s="28" t="s">
        <v>11550</v>
      </c>
      <c r="F79" s="28"/>
      <c r="G79" s="28"/>
      <c r="H79" s="28">
        <v>61.824469999999998</v>
      </c>
      <c r="I79" s="28" t="s">
        <v>11687</v>
      </c>
      <c r="J79" s="28"/>
    </row>
    <row r="80" spans="1:10" x14ac:dyDescent="0.35">
      <c r="A80" s="28" t="s">
        <v>4087</v>
      </c>
      <c r="B80" s="28" t="s">
        <v>4087</v>
      </c>
      <c r="C80" s="28" t="s">
        <v>4088</v>
      </c>
      <c r="D80" s="28" t="s">
        <v>4086</v>
      </c>
      <c r="E80" s="28" t="s">
        <v>11688</v>
      </c>
      <c r="F80" s="28" t="s">
        <v>11689</v>
      </c>
      <c r="G80" s="28"/>
      <c r="H80" s="28">
        <v>54.970219999999998</v>
      </c>
      <c r="I80" s="28" t="s">
        <v>11690</v>
      </c>
      <c r="J80" s="28" t="s">
        <v>11553</v>
      </c>
    </row>
    <row r="81" spans="1:10" x14ac:dyDescent="0.35">
      <c r="A81" s="28" t="s">
        <v>4099</v>
      </c>
      <c r="B81" s="28" t="s">
        <v>4099</v>
      </c>
      <c r="C81" s="28" t="s">
        <v>4100</v>
      </c>
      <c r="D81" s="28" t="s">
        <v>4098</v>
      </c>
      <c r="E81" s="28" t="s">
        <v>11634</v>
      </c>
      <c r="F81" s="28"/>
      <c r="G81" s="28"/>
      <c r="H81" s="28">
        <v>43.638330000000003</v>
      </c>
      <c r="I81" s="28" t="s">
        <v>11691</v>
      </c>
      <c r="J81" s="28"/>
    </row>
    <row r="82" spans="1:10" x14ac:dyDescent="0.35">
      <c r="A82" s="28" t="s">
        <v>4084</v>
      </c>
      <c r="B82" s="28" t="s">
        <v>4084</v>
      </c>
      <c r="C82" s="28" t="s">
        <v>4085</v>
      </c>
      <c r="D82" s="28" t="s">
        <v>4083</v>
      </c>
      <c r="E82" s="28" t="s">
        <v>11688</v>
      </c>
      <c r="F82" s="28" t="s">
        <v>11689</v>
      </c>
      <c r="G82" s="28"/>
      <c r="H82" s="28">
        <v>47.875880000000002</v>
      </c>
      <c r="I82" s="28" t="s">
        <v>11692</v>
      </c>
      <c r="J82" s="28" t="s">
        <v>11553</v>
      </c>
    </row>
    <row r="83" spans="1:10" x14ac:dyDescent="0.35">
      <c r="A83" s="28" t="s">
        <v>2879</v>
      </c>
      <c r="B83" s="28" t="s">
        <v>2879</v>
      </c>
      <c r="C83" s="28" t="s">
        <v>2880</v>
      </c>
      <c r="D83" s="28" t="s">
        <v>2878</v>
      </c>
      <c r="E83" s="28" t="s">
        <v>11550</v>
      </c>
      <c r="F83" s="28"/>
      <c r="G83" s="28"/>
      <c r="H83" s="28">
        <v>203.61413999999999</v>
      </c>
      <c r="I83" s="28" t="s">
        <v>11693</v>
      </c>
      <c r="J83" s="28"/>
    </row>
    <row r="84" spans="1:10" x14ac:dyDescent="0.35">
      <c r="A84" s="28" t="s">
        <v>1241</v>
      </c>
      <c r="B84" s="28" t="s">
        <v>1241</v>
      </c>
      <c r="C84" s="28" t="s">
        <v>1242</v>
      </c>
      <c r="D84" s="28" t="s">
        <v>1240</v>
      </c>
      <c r="E84" s="28" t="s">
        <v>11550</v>
      </c>
      <c r="F84" s="28"/>
      <c r="G84" s="28"/>
      <c r="H84" s="28">
        <v>32.169420000000002</v>
      </c>
      <c r="I84" s="28" t="s">
        <v>11694</v>
      </c>
      <c r="J84" s="28"/>
    </row>
    <row r="85" spans="1:10" x14ac:dyDescent="0.35">
      <c r="A85" s="28" t="s">
        <v>2615</v>
      </c>
      <c r="B85" s="28" t="s">
        <v>2615</v>
      </c>
      <c r="C85" s="28" t="s">
        <v>2616</v>
      </c>
      <c r="D85" s="28" t="s">
        <v>2614</v>
      </c>
      <c r="E85" s="28" t="s">
        <v>11550</v>
      </c>
      <c r="F85" s="28" t="s">
        <v>11583</v>
      </c>
      <c r="G85" s="28"/>
      <c r="H85" s="28">
        <v>131.31143</v>
      </c>
      <c r="I85" s="28" t="s">
        <v>11695</v>
      </c>
      <c r="J85" s="28" t="s">
        <v>11553</v>
      </c>
    </row>
    <row r="86" spans="1:10" x14ac:dyDescent="0.35">
      <c r="A86" s="28" t="s">
        <v>2795</v>
      </c>
      <c r="B86" s="28" t="s">
        <v>2795</v>
      </c>
      <c r="C86" s="28" t="s">
        <v>2796</v>
      </c>
      <c r="D86" s="28" t="s">
        <v>2794</v>
      </c>
      <c r="E86" s="28" t="s">
        <v>11560</v>
      </c>
      <c r="F86" s="28" t="s">
        <v>11696</v>
      </c>
      <c r="G86" s="28"/>
      <c r="H86" s="28">
        <v>40.392220000000002</v>
      </c>
      <c r="I86" s="28" t="s">
        <v>11697</v>
      </c>
      <c r="J86" s="28" t="s">
        <v>11553</v>
      </c>
    </row>
    <row r="87" spans="1:10" x14ac:dyDescent="0.35">
      <c r="A87" s="28" t="s">
        <v>4104</v>
      </c>
      <c r="B87" s="28" t="s">
        <v>4104</v>
      </c>
      <c r="C87" s="28" t="s">
        <v>4105</v>
      </c>
      <c r="D87" s="28" t="s">
        <v>4103</v>
      </c>
      <c r="E87" s="28" t="s">
        <v>11523</v>
      </c>
      <c r="F87" s="28"/>
      <c r="G87" s="28"/>
      <c r="H87" s="28">
        <v>18.553930000000001</v>
      </c>
      <c r="I87" s="28" t="s">
        <v>11698</v>
      </c>
      <c r="J87" s="28"/>
    </row>
    <row r="88" spans="1:10" x14ac:dyDescent="0.35">
      <c r="A88" s="28" t="s">
        <v>3354</v>
      </c>
      <c r="B88" s="28" t="s">
        <v>3354</v>
      </c>
      <c r="C88" s="28" t="s">
        <v>3355</v>
      </c>
      <c r="D88" s="28" t="s">
        <v>3353</v>
      </c>
      <c r="E88" s="28" t="s">
        <v>11550</v>
      </c>
      <c r="F88" s="28"/>
      <c r="G88" s="28"/>
      <c r="H88" s="28">
        <v>61.587380000000003</v>
      </c>
      <c r="I88" s="28" t="s">
        <v>11699</v>
      </c>
      <c r="J88" s="28"/>
    </row>
    <row r="89" spans="1:10" x14ac:dyDescent="0.35">
      <c r="A89" s="28" t="s">
        <v>2738</v>
      </c>
      <c r="B89" s="28" t="s">
        <v>2738</v>
      </c>
      <c r="C89" s="28" t="s">
        <v>2739</v>
      </c>
      <c r="D89" s="28" t="s">
        <v>2737</v>
      </c>
      <c r="E89" s="28" t="s">
        <v>11550</v>
      </c>
      <c r="F89" s="28"/>
      <c r="G89" s="28"/>
      <c r="H89" s="28">
        <v>40.098770000000002</v>
      </c>
      <c r="I89" s="28" t="s">
        <v>11700</v>
      </c>
      <c r="J89" s="28"/>
    </row>
    <row r="90" spans="1:10" x14ac:dyDescent="0.35">
      <c r="A90" s="28" t="s">
        <v>3286</v>
      </c>
      <c r="B90" s="28" t="s">
        <v>3286</v>
      </c>
      <c r="C90" s="28" t="s">
        <v>3287</v>
      </c>
      <c r="D90" s="28" t="s">
        <v>3285</v>
      </c>
      <c r="E90" s="28" t="s">
        <v>11550</v>
      </c>
      <c r="F90" s="28" t="s">
        <v>11586</v>
      </c>
      <c r="G90" s="28"/>
      <c r="H90" s="28">
        <v>15.43613</v>
      </c>
      <c r="I90" s="28" t="s">
        <v>11701</v>
      </c>
      <c r="J90" s="28" t="s">
        <v>11553</v>
      </c>
    </row>
    <row r="91" spans="1:10" x14ac:dyDescent="0.35">
      <c r="A91" s="28" t="s">
        <v>4110</v>
      </c>
      <c r="B91" s="28" t="s">
        <v>4110</v>
      </c>
      <c r="C91" s="28" t="s">
        <v>4111</v>
      </c>
      <c r="D91" s="28" t="s">
        <v>4109</v>
      </c>
      <c r="E91" s="28" t="s">
        <v>11550</v>
      </c>
      <c r="F91" s="28"/>
      <c r="G91" s="28"/>
      <c r="H91" s="28">
        <v>26.407430000000002</v>
      </c>
      <c r="I91" s="28" t="s">
        <v>11702</v>
      </c>
      <c r="J91" s="28"/>
    </row>
    <row r="92" spans="1:10" x14ac:dyDescent="0.35">
      <c r="A92" s="28" t="s">
        <v>3935</v>
      </c>
      <c r="B92" s="28" t="s">
        <v>3935</v>
      </c>
      <c r="C92" s="28" t="s">
        <v>3936</v>
      </c>
      <c r="D92" s="28" t="s">
        <v>3934</v>
      </c>
      <c r="E92" s="28" t="s">
        <v>11560</v>
      </c>
      <c r="F92" s="28" t="s">
        <v>11551</v>
      </c>
      <c r="G92" s="28"/>
      <c r="H92" s="28">
        <v>54.164029999999997</v>
      </c>
      <c r="I92" s="28" t="s">
        <v>11703</v>
      </c>
      <c r="J92" s="28" t="s">
        <v>11553</v>
      </c>
    </row>
    <row r="93" spans="1:10" x14ac:dyDescent="0.35">
      <c r="A93" s="28" t="s">
        <v>4378</v>
      </c>
      <c r="B93" s="28" t="s">
        <v>4378</v>
      </c>
      <c r="C93" s="28" t="s">
        <v>4379</v>
      </c>
      <c r="D93" s="28" t="s">
        <v>4377</v>
      </c>
      <c r="E93" s="28" t="s">
        <v>11556</v>
      </c>
      <c r="F93" s="28"/>
      <c r="G93" s="28"/>
      <c r="H93" s="28">
        <v>36.270159999999997</v>
      </c>
      <c r="I93" s="28" t="s">
        <v>11704</v>
      </c>
      <c r="J93" s="28"/>
    </row>
    <row r="94" spans="1:10" x14ac:dyDescent="0.35">
      <c r="A94" s="28" t="s">
        <v>4125</v>
      </c>
      <c r="B94" s="28" t="s">
        <v>4125</v>
      </c>
      <c r="C94" s="28" t="s">
        <v>4126</v>
      </c>
      <c r="D94" s="28" t="s">
        <v>4124</v>
      </c>
      <c r="E94" s="28" t="s">
        <v>11523</v>
      </c>
      <c r="F94" s="28"/>
      <c r="G94" s="28"/>
      <c r="H94" s="28">
        <v>32.468060000000001</v>
      </c>
      <c r="I94" s="28" t="s">
        <v>11705</v>
      </c>
      <c r="J94" s="28"/>
    </row>
    <row r="95" spans="1:10" x14ac:dyDescent="0.35">
      <c r="A95" s="28" t="s">
        <v>11706</v>
      </c>
      <c r="B95" s="28" t="s">
        <v>11706</v>
      </c>
      <c r="C95" s="28" t="s">
        <v>11707</v>
      </c>
      <c r="D95" s="28" t="s">
        <v>11708</v>
      </c>
      <c r="E95" s="28" t="s">
        <v>11674</v>
      </c>
      <c r="F95" s="28"/>
      <c r="G95" s="28"/>
      <c r="H95" s="28">
        <v>52.15278</v>
      </c>
      <c r="I95" s="28" t="s">
        <v>11709</v>
      </c>
      <c r="J95" s="28"/>
    </row>
    <row r="96" spans="1:10" x14ac:dyDescent="0.35">
      <c r="A96" s="28" t="s">
        <v>4404</v>
      </c>
      <c r="B96" s="28" t="s">
        <v>4404</v>
      </c>
      <c r="C96" s="28" t="s">
        <v>4405</v>
      </c>
      <c r="D96" s="28" t="s">
        <v>4403</v>
      </c>
      <c r="E96" s="28" t="s">
        <v>11554</v>
      </c>
      <c r="F96" s="28"/>
      <c r="G96" s="28"/>
      <c r="H96" s="28">
        <v>96.785899999999998</v>
      </c>
      <c r="I96" s="28" t="s">
        <v>11710</v>
      </c>
      <c r="J96" s="28"/>
    </row>
    <row r="97" spans="1:10" x14ac:dyDescent="0.35">
      <c r="A97" s="28" t="s">
        <v>11711</v>
      </c>
      <c r="B97" s="28" t="s">
        <v>11711</v>
      </c>
      <c r="C97" s="28" t="s">
        <v>11712</v>
      </c>
      <c r="D97" s="28" t="s">
        <v>11713</v>
      </c>
      <c r="E97" s="28" t="s">
        <v>11554</v>
      </c>
      <c r="F97" s="28"/>
      <c r="G97" s="28"/>
      <c r="H97" s="28">
        <v>63.204880000000003</v>
      </c>
      <c r="I97" s="28" t="s">
        <v>11714</v>
      </c>
      <c r="J97" s="28"/>
    </row>
    <row r="98" spans="1:10" x14ac:dyDescent="0.35">
      <c r="A98" s="28" t="s">
        <v>11715</v>
      </c>
      <c r="B98" s="28" t="s">
        <v>11715</v>
      </c>
      <c r="C98" s="28" t="s">
        <v>11474</v>
      </c>
      <c r="D98" s="28" t="s">
        <v>11716</v>
      </c>
      <c r="E98" s="28" t="s">
        <v>11554</v>
      </c>
      <c r="F98" s="28"/>
      <c r="G98" s="28"/>
      <c r="H98" s="28">
        <v>68.853229999999996</v>
      </c>
      <c r="I98" s="28" t="s">
        <v>11717</v>
      </c>
      <c r="J98" s="28"/>
    </row>
    <row r="99" spans="1:10" x14ac:dyDescent="0.35">
      <c r="A99" s="28" t="s">
        <v>4134</v>
      </c>
      <c r="B99" s="28" t="s">
        <v>4134</v>
      </c>
      <c r="C99" s="28" t="s">
        <v>4135</v>
      </c>
      <c r="D99" s="28" t="s">
        <v>4133</v>
      </c>
      <c r="E99" s="28" t="s">
        <v>11550</v>
      </c>
      <c r="F99" s="28"/>
      <c r="G99" s="28"/>
      <c r="H99" s="28">
        <v>68.691379999999995</v>
      </c>
      <c r="I99" s="28" t="s">
        <v>11718</v>
      </c>
      <c r="J99" s="28"/>
    </row>
    <row r="100" spans="1:10" x14ac:dyDescent="0.35">
      <c r="A100" s="28" t="s">
        <v>2151</v>
      </c>
      <c r="B100" s="28" t="s">
        <v>2151</v>
      </c>
      <c r="C100" s="28" t="s">
        <v>2152</v>
      </c>
      <c r="D100" s="28" t="s">
        <v>2150</v>
      </c>
      <c r="E100" s="28" t="s">
        <v>11560</v>
      </c>
      <c r="F100" s="28"/>
      <c r="G100" s="28"/>
      <c r="H100" s="28">
        <v>59.899839999999998</v>
      </c>
      <c r="I100" s="28" t="s">
        <v>11719</v>
      </c>
      <c r="J100" s="28"/>
    </row>
    <row r="101" spans="1:10" x14ac:dyDescent="0.35">
      <c r="A101" s="28" t="s">
        <v>2163</v>
      </c>
      <c r="B101" s="28" t="s">
        <v>2163</v>
      </c>
      <c r="C101" s="28" t="s">
        <v>2164</v>
      </c>
      <c r="D101" s="28" t="s">
        <v>2162</v>
      </c>
      <c r="E101" s="28" t="s">
        <v>11560</v>
      </c>
      <c r="F101" s="28"/>
      <c r="G101" s="28"/>
      <c r="H101" s="28">
        <v>34.272489999999998</v>
      </c>
      <c r="I101" s="28" t="s">
        <v>11720</v>
      </c>
      <c r="J101" s="28"/>
    </row>
    <row r="102" spans="1:10" x14ac:dyDescent="0.35">
      <c r="A102" s="28" t="s">
        <v>260</v>
      </c>
      <c r="B102" s="28" t="s">
        <v>260</v>
      </c>
      <c r="C102" s="28" t="s">
        <v>261</v>
      </c>
      <c r="D102" s="28" t="s">
        <v>259</v>
      </c>
      <c r="E102" s="28" t="s">
        <v>11550</v>
      </c>
      <c r="F102" s="28" t="s">
        <v>11586</v>
      </c>
      <c r="G102" s="28" t="s">
        <v>11721</v>
      </c>
      <c r="H102" s="28">
        <v>39.291620000000002</v>
      </c>
      <c r="I102" s="28" t="s">
        <v>11722</v>
      </c>
      <c r="J102" s="28" t="s">
        <v>11527</v>
      </c>
    </row>
    <row r="103" spans="1:10" x14ac:dyDescent="0.35">
      <c r="A103" s="28" t="s">
        <v>2088</v>
      </c>
      <c r="B103" s="28" t="s">
        <v>2088</v>
      </c>
      <c r="C103" s="28" t="s">
        <v>2089</v>
      </c>
      <c r="D103" s="28" t="s">
        <v>2087</v>
      </c>
      <c r="E103" s="28" t="s">
        <v>11554</v>
      </c>
      <c r="F103" s="28"/>
      <c r="G103" s="28"/>
      <c r="H103" s="28">
        <v>70.282709999999994</v>
      </c>
      <c r="I103" s="28" t="s">
        <v>11723</v>
      </c>
      <c r="J103" s="28"/>
    </row>
    <row r="104" spans="1:10" x14ac:dyDescent="0.35">
      <c r="A104" s="28" t="s">
        <v>140</v>
      </c>
      <c r="B104" s="28" t="s">
        <v>140</v>
      </c>
      <c r="C104" s="28" t="s">
        <v>141</v>
      </c>
      <c r="D104" s="28" t="s">
        <v>139</v>
      </c>
      <c r="E104" s="28" t="s">
        <v>11550</v>
      </c>
      <c r="F104" s="28" t="s">
        <v>11583</v>
      </c>
      <c r="G104" s="28" t="s">
        <v>11724</v>
      </c>
      <c r="H104" s="28">
        <v>88.47645</v>
      </c>
      <c r="I104" s="28" t="s">
        <v>11725</v>
      </c>
      <c r="J104" s="28" t="s">
        <v>11527</v>
      </c>
    </row>
    <row r="105" spans="1:10" x14ac:dyDescent="0.35">
      <c r="A105" s="28" t="s">
        <v>2079</v>
      </c>
      <c r="B105" s="28" t="s">
        <v>2079</v>
      </c>
      <c r="C105" s="28" t="s">
        <v>2080</v>
      </c>
      <c r="D105" s="28" t="s">
        <v>2078</v>
      </c>
      <c r="E105" s="28" t="s">
        <v>11550</v>
      </c>
      <c r="F105" s="28"/>
      <c r="G105" s="28"/>
      <c r="H105" s="28">
        <v>12.466049999999999</v>
      </c>
      <c r="I105" s="28" t="s">
        <v>11726</v>
      </c>
      <c r="J105" s="28"/>
    </row>
    <row r="106" spans="1:10" x14ac:dyDescent="0.35">
      <c r="A106" s="28" t="s">
        <v>2136</v>
      </c>
      <c r="B106" s="28" t="s">
        <v>2136</v>
      </c>
      <c r="C106" s="28" t="s">
        <v>2137</v>
      </c>
      <c r="D106" s="28" t="s">
        <v>2135</v>
      </c>
      <c r="E106" s="28" t="s">
        <v>11674</v>
      </c>
      <c r="F106" s="28"/>
      <c r="G106" s="28"/>
      <c r="H106" s="28">
        <v>59.357199999999999</v>
      </c>
      <c r="I106" s="28" t="s">
        <v>11727</v>
      </c>
      <c r="J106" s="28"/>
    </row>
    <row r="107" spans="1:10" x14ac:dyDescent="0.35">
      <c r="A107" s="28" t="s">
        <v>1370</v>
      </c>
      <c r="B107" s="28" t="s">
        <v>1370</v>
      </c>
      <c r="C107" s="28" t="s">
        <v>1371</v>
      </c>
      <c r="D107" s="28" t="s">
        <v>1369</v>
      </c>
      <c r="E107" s="28" t="s">
        <v>11550</v>
      </c>
      <c r="F107" s="28"/>
      <c r="G107" s="28"/>
      <c r="H107" s="28">
        <v>55.84789</v>
      </c>
      <c r="I107" s="28" t="s">
        <v>11728</v>
      </c>
      <c r="J107" s="28"/>
    </row>
    <row r="108" spans="1:10" x14ac:dyDescent="0.35">
      <c r="A108" s="28" t="s">
        <v>1286</v>
      </c>
      <c r="B108" s="28" t="s">
        <v>1286</v>
      </c>
      <c r="C108" s="28" t="s">
        <v>1287</v>
      </c>
      <c r="D108" s="28" t="s">
        <v>1285</v>
      </c>
      <c r="E108" s="28" t="s">
        <v>11550</v>
      </c>
      <c r="F108" s="28" t="s">
        <v>11729</v>
      </c>
      <c r="G108" s="28"/>
      <c r="H108" s="28">
        <v>36.778179999999999</v>
      </c>
      <c r="I108" s="28" t="s">
        <v>11730</v>
      </c>
      <c r="J108" s="28" t="s">
        <v>11553</v>
      </c>
    </row>
    <row r="109" spans="1:10" x14ac:dyDescent="0.35">
      <c r="A109" s="28" t="s">
        <v>2154</v>
      </c>
      <c r="B109" s="28" t="s">
        <v>2154</v>
      </c>
      <c r="C109" s="28" t="s">
        <v>2155</v>
      </c>
      <c r="D109" s="28" t="s">
        <v>2153</v>
      </c>
      <c r="E109" s="28" t="s">
        <v>11556</v>
      </c>
      <c r="F109" s="28"/>
      <c r="G109" s="28"/>
      <c r="H109" s="28">
        <v>48.308750000000003</v>
      </c>
      <c r="I109" s="28" t="s">
        <v>11731</v>
      </c>
      <c r="J109" s="28"/>
    </row>
    <row r="110" spans="1:10" x14ac:dyDescent="0.35">
      <c r="A110" s="28" t="s">
        <v>11732</v>
      </c>
      <c r="B110" s="28" t="s">
        <v>11732</v>
      </c>
      <c r="C110" s="28" t="s">
        <v>11733</v>
      </c>
      <c r="D110" s="28" t="s">
        <v>11734</v>
      </c>
      <c r="E110" s="28" t="s">
        <v>11560</v>
      </c>
      <c r="F110" s="28" t="s">
        <v>11551</v>
      </c>
      <c r="G110" s="28"/>
      <c r="H110" s="28">
        <v>39.651049999999998</v>
      </c>
      <c r="I110" s="28" t="s">
        <v>11735</v>
      </c>
      <c r="J110" s="28" t="s">
        <v>11553</v>
      </c>
    </row>
    <row r="111" spans="1:10" x14ac:dyDescent="0.35">
      <c r="A111" s="28" t="s">
        <v>11736</v>
      </c>
      <c r="B111" s="28" t="s">
        <v>11736</v>
      </c>
      <c r="C111" s="28" t="s">
        <v>11737</v>
      </c>
      <c r="D111" s="28" t="s">
        <v>11738</v>
      </c>
      <c r="E111" s="28" t="s">
        <v>11674</v>
      </c>
      <c r="F111" s="28"/>
      <c r="G111" s="28"/>
      <c r="H111" s="28">
        <v>50.67595</v>
      </c>
      <c r="I111" s="28" t="s">
        <v>11739</v>
      </c>
      <c r="J111" s="28"/>
    </row>
    <row r="112" spans="1:10" x14ac:dyDescent="0.35">
      <c r="A112" s="28" t="s">
        <v>683</v>
      </c>
      <c r="B112" s="28" t="s">
        <v>683</v>
      </c>
      <c r="C112" s="28" t="s">
        <v>684</v>
      </c>
      <c r="D112" s="28" t="s">
        <v>682</v>
      </c>
      <c r="E112" s="28" t="s">
        <v>11740</v>
      </c>
      <c r="F112" s="28"/>
      <c r="G112" s="28"/>
      <c r="H112" s="28">
        <v>51.846829999999997</v>
      </c>
      <c r="I112" s="28" t="s">
        <v>11741</v>
      </c>
      <c r="J112" s="28"/>
    </row>
    <row r="113" spans="1:10" x14ac:dyDescent="0.35">
      <c r="A113" s="28" t="s">
        <v>11742</v>
      </c>
      <c r="B113" s="28" t="s">
        <v>11742</v>
      </c>
      <c r="C113" s="28" t="s">
        <v>11204</v>
      </c>
      <c r="D113" s="28" t="s">
        <v>11743</v>
      </c>
      <c r="E113" s="28" t="s">
        <v>11554</v>
      </c>
      <c r="F113" s="28"/>
      <c r="G113" s="28"/>
      <c r="H113" s="28">
        <v>30.983709999999999</v>
      </c>
      <c r="I113" s="28" t="s">
        <v>11744</v>
      </c>
      <c r="J113" s="28"/>
    </row>
    <row r="114" spans="1:10" x14ac:dyDescent="0.35">
      <c r="A114" s="28" t="s">
        <v>125</v>
      </c>
      <c r="B114" s="28" t="s">
        <v>125</v>
      </c>
      <c r="C114" s="28" t="s">
        <v>126</v>
      </c>
      <c r="D114" s="28" t="s">
        <v>124</v>
      </c>
      <c r="E114" s="28" t="s">
        <v>11550</v>
      </c>
      <c r="F114" s="28"/>
      <c r="G114" s="28"/>
      <c r="H114" s="28">
        <v>45.136029999999998</v>
      </c>
      <c r="I114" s="28" t="s">
        <v>11745</v>
      </c>
      <c r="J114" s="28"/>
    </row>
    <row r="115" spans="1:10" x14ac:dyDescent="0.35">
      <c r="A115" s="28" t="s">
        <v>2026</v>
      </c>
      <c r="B115" s="28" t="s">
        <v>2026</v>
      </c>
      <c r="C115" s="28" t="s">
        <v>2027</v>
      </c>
      <c r="D115" s="28" t="s">
        <v>2025</v>
      </c>
      <c r="E115" s="28" t="s">
        <v>11560</v>
      </c>
      <c r="F115" s="28"/>
      <c r="G115" s="28"/>
      <c r="H115" s="28">
        <v>57.26437</v>
      </c>
      <c r="I115" s="28" t="s">
        <v>11746</v>
      </c>
      <c r="J115" s="28"/>
    </row>
    <row r="116" spans="1:10" x14ac:dyDescent="0.35">
      <c r="A116" s="28" t="s">
        <v>11747</v>
      </c>
      <c r="B116" s="28" t="s">
        <v>11747</v>
      </c>
      <c r="C116" s="28" t="s">
        <v>11205</v>
      </c>
      <c r="D116" s="28" t="s">
        <v>11748</v>
      </c>
      <c r="E116" s="28" t="s">
        <v>11554</v>
      </c>
      <c r="F116" s="28"/>
      <c r="G116" s="28"/>
      <c r="H116" s="28">
        <v>58.748930000000001</v>
      </c>
      <c r="I116" s="28" t="s">
        <v>11749</v>
      </c>
      <c r="J116" s="28"/>
    </row>
    <row r="117" spans="1:10" x14ac:dyDescent="0.35">
      <c r="A117" s="28" t="s">
        <v>2049</v>
      </c>
      <c r="B117" s="28" t="s">
        <v>2049</v>
      </c>
      <c r="C117" s="28" t="s">
        <v>2050</v>
      </c>
      <c r="D117" s="28" t="s">
        <v>2048</v>
      </c>
      <c r="E117" s="28" t="s">
        <v>11556</v>
      </c>
      <c r="F117" s="28"/>
      <c r="G117" s="28"/>
      <c r="H117" s="28">
        <v>40.345730000000003</v>
      </c>
      <c r="I117" s="28" t="s">
        <v>11750</v>
      </c>
      <c r="J117" s="28"/>
    </row>
    <row r="118" spans="1:10" x14ac:dyDescent="0.35">
      <c r="A118" s="28" t="s">
        <v>1997</v>
      </c>
      <c r="B118" s="28" t="s">
        <v>1997</v>
      </c>
      <c r="C118" s="28" t="s">
        <v>1998</v>
      </c>
      <c r="D118" s="28" t="s">
        <v>1996</v>
      </c>
      <c r="E118" s="28" t="s">
        <v>11550</v>
      </c>
      <c r="F118" s="28" t="s">
        <v>11586</v>
      </c>
      <c r="G118" s="28" t="s">
        <v>11751</v>
      </c>
      <c r="H118" s="28">
        <v>37.227600000000002</v>
      </c>
      <c r="I118" s="28" t="s">
        <v>11752</v>
      </c>
      <c r="J118" s="28" t="s">
        <v>11527</v>
      </c>
    </row>
    <row r="119" spans="1:10" x14ac:dyDescent="0.35">
      <c r="A119" s="28" t="s">
        <v>2055</v>
      </c>
      <c r="B119" s="28" t="s">
        <v>2055</v>
      </c>
      <c r="C119" s="28" t="s">
        <v>2056</v>
      </c>
      <c r="D119" s="28" t="s">
        <v>2054</v>
      </c>
      <c r="E119" s="28" t="s">
        <v>11554</v>
      </c>
      <c r="F119" s="28"/>
      <c r="G119" s="28"/>
      <c r="H119" s="28">
        <v>103.4349</v>
      </c>
      <c r="I119" s="28" t="s">
        <v>11753</v>
      </c>
      <c r="J119" s="28"/>
    </row>
    <row r="120" spans="1:10" x14ac:dyDescent="0.35">
      <c r="A120" s="28" t="s">
        <v>2185</v>
      </c>
      <c r="B120" s="28" t="s">
        <v>2185</v>
      </c>
      <c r="C120" s="28" t="s">
        <v>2186</v>
      </c>
      <c r="D120" s="28" t="s">
        <v>2184</v>
      </c>
      <c r="E120" s="28" t="s">
        <v>11556</v>
      </c>
      <c r="F120" s="28"/>
      <c r="G120" s="28"/>
      <c r="H120" s="28">
        <v>72.210279999999997</v>
      </c>
      <c r="I120" s="28" t="s">
        <v>11754</v>
      </c>
      <c r="J120" s="28"/>
    </row>
    <row r="121" spans="1:10" x14ac:dyDescent="0.35">
      <c r="A121" s="28" t="s">
        <v>1256</v>
      </c>
      <c r="B121" s="28" t="s">
        <v>1256</v>
      </c>
      <c r="C121" s="28" t="s">
        <v>1257</v>
      </c>
      <c r="D121" s="28" t="s">
        <v>1255</v>
      </c>
      <c r="E121" s="28" t="s">
        <v>11550</v>
      </c>
      <c r="F121" s="28" t="s">
        <v>11551</v>
      </c>
      <c r="G121" s="28"/>
      <c r="H121" s="28">
        <v>57.960599999999999</v>
      </c>
      <c r="I121" s="28" t="s">
        <v>11755</v>
      </c>
      <c r="J121" s="28" t="s">
        <v>11553</v>
      </c>
    </row>
    <row r="122" spans="1:10" x14ac:dyDescent="0.35">
      <c r="A122" s="28" t="s">
        <v>11756</v>
      </c>
      <c r="B122" s="28" t="s">
        <v>11756</v>
      </c>
      <c r="C122" s="28" t="s">
        <v>11757</v>
      </c>
      <c r="D122" s="28" t="s">
        <v>11758</v>
      </c>
      <c r="E122" s="28" t="s">
        <v>11674</v>
      </c>
      <c r="F122" s="28"/>
      <c r="G122" s="28"/>
      <c r="H122" s="28">
        <v>30.363029999999998</v>
      </c>
      <c r="I122" s="28" t="s">
        <v>11759</v>
      </c>
      <c r="J122" s="28"/>
    </row>
    <row r="123" spans="1:10" x14ac:dyDescent="0.35">
      <c r="A123" s="28" t="s">
        <v>2076</v>
      </c>
      <c r="B123" s="28" t="s">
        <v>2076</v>
      </c>
      <c r="C123" s="28" t="s">
        <v>2077</v>
      </c>
      <c r="D123" s="28" t="s">
        <v>2075</v>
      </c>
      <c r="E123" s="28" t="s">
        <v>11560</v>
      </c>
      <c r="F123" s="28"/>
      <c r="G123" s="28"/>
      <c r="H123" s="28">
        <v>14.54602</v>
      </c>
      <c r="I123" s="28" t="s">
        <v>11760</v>
      </c>
      <c r="J123" s="28"/>
    </row>
    <row r="124" spans="1:10" x14ac:dyDescent="0.35">
      <c r="A124" s="28" t="s">
        <v>11761</v>
      </c>
      <c r="B124" s="28" t="s">
        <v>11761</v>
      </c>
      <c r="C124" s="28" t="s">
        <v>11762</v>
      </c>
      <c r="D124" s="28" t="s">
        <v>11763</v>
      </c>
      <c r="E124" s="28" t="s">
        <v>11554</v>
      </c>
      <c r="F124" s="28"/>
      <c r="G124" s="28"/>
      <c r="H124" s="28">
        <v>57.82808</v>
      </c>
      <c r="I124" s="28" t="s">
        <v>11764</v>
      </c>
      <c r="J124" s="28"/>
    </row>
    <row r="125" spans="1:10" x14ac:dyDescent="0.35">
      <c r="A125" s="28" t="s">
        <v>11765</v>
      </c>
      <c r="B125" s="28" t="s">
        <v>11765</v>
      </c>
      <c r="C125" s="28" t="s">
        <v>11766</v>
      </c>
      <c r="D125" s="28" t="s">
        <v>11767</v>
      </c>
      <c r="E125" s="28" t="s">
        <v>11550</v>
      </c>
      <c r="F125" s="28" t="s">
        <v>11566</v>
      </c>
      <c r="G125" s="28" t="s">
        <v>11567</v>
      </c>
      <c r="H125" s="28">
        <v>39.690190000000001</v>
      </c>
      <c r="I125" s="28" t="s">
        <v>11768</v>
      </c>
      <c r="J125" s="28" t="s">
        <v>11527</v>
      </c>
    </row>
    <row r="126" spans="1:10" x14ac:dyDescent="0.35">
      <c r="A126" s="28" t="s">
        <v>11769</v>
      </c>
      <c r="B126" s="28" t="s">
        <v>11769</v>
      </c>
      <c r="C126" s="28" t="s">
        <v>11770</v>
      </c>
      <c r="D126" s="28" t="s">
        <v>11771</v>
      </c>
      <c r="E126" s="28" t="s">
        <v>11523</v>
      </c>
      <c r="F126" s="28"/>
      <c r="G126" s="28"/>
      <c r="H126" s="28">
        <v>17.161300000000001</v>
      </c>
      <c r="I126" s="28" t="s">
        <v>11772</v>
      </c>
      <c r="J126" s="28"/>
    </row>
    <row r="127" spans="1:10" x14ac:dyDescent="0.35">
      <c r="A127" s="28" t="s">
        <v>10771</v>
      </c>
      <c r="B127" s="28" t="s">
        <v>10771</v>
      </c>
      <c r="C127" s="28" t="s">
        <v>10772</v>
      </c>
      <c r="D127" s="28" t="s">
        <v>10770</v>
      </c>
      <c r="E127" s="28" t="s">
        <v>11556</v>
      </c>
      <c r="F127" s="28"/>
      <c r="G127" s="28"/>
      <c r="H127" s="28">
        <v>37.074449999999999</v>
      </c>
      <c r="I127" s="28" t="s">
        <v>11773</v>
      </c>
      <c r="J127" s="28"/>
    </row>
    <row r="128" spans="1:10" x14ac:dyDescent="0.35">
      <c r="A128" s="28" t="s">
        <v>7950</v>
      </c>
      <c r="B128" s="28" t="s">
        <v>7950</v>
      </c>
      <c r="C128" s="28" t="s">
        <v>7951</v>
      </c>
      <c r="D128" s="28" t="s">
        <v>7949</v>
      </c>
      <c r="E128" s="28" t="s">
        <v>11550</v>
      </c>
      <c r="F128" s="28"/>
      <c r="G128" s="28"/>
      <c r="H128" s="28">
        <v>43.226349999999996</v>
      </c>
      <c r="I128" s="28" t="s">
        <v>11774</v>
      </c>
      <c r="J128" s="28"/>
    </row>
    <row r="129" spans="1:10" x14ac:dyDescent="0.35">
      <c r="A129" s="28" t="s">
        <v>434</v>
      </c>
      <c r="B129" s="28" t="s">
        <v>434</v>
      </c>
      <c r="C129" s="28" t="s">
        <v>435</v>
      </c>
      <c r="D129" s="28" t="s">
        <v>433</v>
      </c>
      <c r="E129" s="28" t="s">
        <v>11626</v>
      </c>
      <c r="F129" s="28" t="s">
        <v>11583</v>
      </c>
      <c r="G129" s="28" t="s">
        <v>11584</v>
      </c>
      <c r="H129" s="28">
        <v>63.813429999999997</v>
      </c>
      <c r="I129" s="28" t="s">
        <v>11775</v>
      </c>
      <c r="J129" s="28" t="s">
        <v>11527</v>
      </c>
    </row>
    <row r="130" spans="1:10" x14ac:dyDescent="0.35">
      <c r="A130" s="28" t="s">
        <v>4844</v>
      </c>
      <c r="B130" s="28" t="s">
        <v>4844</v>
      </c>
      <c r="C130" s="28" t="s">
        <v>4845</v>
      </c>
      <c r="D130" s="28" t="s">
        <v>4843</v>
      </c>
      <c r="E130" s="28" t="s">
        <v>11550</v>
      </c>
      <c r="F130" s="28"/>
      <c r="G130" s="28"/>
      <c r="H130" s="28">
        <v>35.822740000000003</v>
      </c>
      <c r="I130" s="28" t="s">
        <v>11776</v>
      </c>
      <c r="J130" s="28"/>
    </row>
    <row r="131" spans="1:10" x14ac:dyDescent="0.35">
      <c r="A131" s="28" t="s">
        <v>3309</v>
      </c>
      <c r="B131" s="28" t="s">
        <v>3309</v>
      </c>
      <c r="C131" s="28" t="s">
        <v>3310</v>
      </c>
      <c r="D131" s="28" t="s">
        <v>3308</v>
      </c>
      <c r="E131" s="28" t="s">
        <v>11634</v>
      </c>
      <c r="F131" s="28"/>
      <c r="G131" s="28"/>
      <c r="H131" s="28">
        <v>34.18873</v>
      </c>
      <c r="I131" s="28" t="s">
        <v>11777</v>
      </c>
      <c r="J131" s="28"/>
    </row>
    <row r="132" spans="1:10" x14ac:dyDescent="0.35">
      <c r="A132" s="28" t="s">
        <v>6039</v>
      </c>
      <c r="B132" s="28" t="s">
        <v>6039</v>
      </c>
      <c r="C132" s="28" t="s">
        <v>6040</v>
      </c>
      <c r="D132" s="28" t="s">
        <v>6038</v>
      </c>
      <c r="E132" s="28" t="s">
        <v>11550</v>
      </c>
      <c r="F132" s="28"/>
      <c r="G132" s="28"/>
      <c r="H132" s="28">
        <v>39.904499999999999</v>
      </c>
      <c r="I132" s="28" t="s">
        <v>11778</v>
      </c>
      <c r="J132" s="28"/>
    </row>
    <row r="133" spans="1:10" x14ac:dyDescent="0.35">
      <c r="A133" s="28" t="s">
        <v>1658</v>
      </c>
      <c r="B133" s="28" t="s">
        <v>1658</v>
      </c>
      <c r="C133" s="28" t="s">
        <v>1659</v>
      </c>
      <c r="D133" s="28" t="s">
        <v>1657</v>
      </c>
      <c r="E133" s="28" t="s">
        <v>11560</v>
      </c>
      <c r="F133" s="28" t="s">
        <v>11586</v>
      </c>
      <c r="G133" s="28" t="s">
        <v>11721</v>
      </c>
      <c r="H133" s="28">
        <v>48.605989999999998</v>
      </c>
      <c r="I133" s="28" t="s">
        <v>11779</v>
      </c>
      <c r="J133" s="28" t="s">
        <v>11527</v>
      </c>
    </row>
    <row r="134" spans="1:10" x14ac:dyDescent="0.35">
      <c r="A134" s="28" t="s">
        <v>524</v>
      </c>
      <c r="B134" s="28" t="s">
        <v>524</v>
      </c>
      <c r="C134" s="28" t="s">
        <v>525</v>
      </c>
      <c r="D134" s="28" t="s">
        <v>523</v>
      </c>
      <c r="E134" s="28" t="s">
        <v>11523</v>
      </c>
      <c r="F134" s="28"/>
      <c r="G134" s="28"/>
      <c r="H134" s="28">
        <v>7.0081699999999998</v>
      </c>
      <c r="I134" s="28" t="s">
        <v>11780</v>
      </c>
      <c r="J134" s="28"/>
    </row>
    <row r="135" spans="1:10" x14ac:dyDescent="0.35">
      <c r="A135" s="28" t="s">
        <v>2729</v>
      </c>
      <c r="B135" s="28" t="s">
        <v>2729</v>
      </c>
      <c r="C135" s="28" t="s">
        <v>2730</v>
      </c>
      <c r="D135" s="28" t="s">
        <v>2728</v>
      </c>
      <c r="E135" s="28" t="s">
        <v>11740</v>
      </c>
      <c r="F135" s="28"/>
      <c r="G135" s="28"/>
      <c r="H135" s="28">
        <v>37.517910000000001</v>
      </c>
      <c r="I135" s="28" t="s">
        <v>11781</v>
      </c>
      <c r="J135" s="28"/>
    </row>
    <row r="136" spans="1:10" x14ac:dyDescent="0.35">
      <c r="A136" s="28" t="s">
        <v>9504</v>
      </c>
      <c r="B136" s="28" t="s">
        <v>9504</v>
      </c>
      <c r="C136" s="28" t="s">
        <v>9505</v>
      </c>
      <c r="D136" s="28" t="s">
        <v>9503</v>
      </c>
      <c r="E136" s="28" t="s">
        <v>11626</v>
      </c>
      <c r="F136" s="28" t="s">
        <v>11782</v>
      </c>
      <c r="G136" s="28" t="s">
        <v>11783</v>
      </c>
      <c r="H136" s="28">
        <v>68.948700000000002</v>
      </c>
      <c r="I136" s="28" t="s">
        <v>11784</v>
      </c>
      <c r="J136" s="28" t="s">
        <v>11527</v>
      </c>
    </row>
    <row r="137" spans="1:10" x14ac:dyDescent="0.35">
      <c r="A137" s="28" t="s">
        <v>9510</v>
      </c>
      <c r="B137" s="28" t="s">
        <v>9510</v>
      </c>
      <c r="C137" s="28" t="s">
        <v>9511</v>
      </c>
      <c r="D137" s="28" t="s">
        <v>9509</v>
      </c>
      <c r="E137" s="28" t="s">
        <v>11523</v>
      </c>
      <c r="F137" s="28"/>
      <c r="G137" s="28"/>
      <c r="H137" s="28">
        <v>62.190710000000003</v>
      </c>
      <c r="I137" s="28" t="s">
        <v>11785</v>
      </c>
      <c r="J137" s="28"/>
    </row>
    <row r="138" spans="1:10" x14ac:dyDescent="0.35">
      <c r="A138" s="28" t="s">
        <v>1667</v>
      </c>
      <c r="B138" s="28" t="s">
        <v>1667</v>
      </c>
      <c r="C138" s="28" t="s">
        <v>1668</v>
      </c>
      <c r="D138" s="28" t="s">
        <v>1666</v>
      </c>
      <c r="E138" s="28" t="s">
        <v>11550</v>
      </c>
      <c r="F138" s="28" t="s">
        <v>11583</v>
      </c>
      <c r="G138" s="28" t="s">
        <v>11584</v>
      </c>
      <c r="H138" s="28">
        <v>48.596499999999999</v>
      </c>
      <c r="I138" s="28" t="s">
        <v>11786</v>
      </c>
      <c r="J138" s="28" t="s">
        <v>11527</v>
      </c>
    </row>
    <row r="139" spans="1:10" x14ac:dyDescent="0.35">
      <c r="A139" s="28" t="s">
        <v>11787</v>
      </c>
      <c r="B139" s="28" t="s">
        <v>11787</v>
      </c>
      <c r="C139" s="28" t="s">
        <v>11788</v>
      </c>
      <c r="D139" s="28" t="s">
        <v>11789</v>
      </c>
      <c r="E139" s="28" t="s">
        <v>11556</v>
      </c>
      <c r="F139" s="28"/>
      <c r="G139" s="28"/>
      <c r="H139" s="28">
        <v>85.502970000000005</v>
      </c>
      <c r="I139" s="28" t="s">
        <v>11790</v>
      </c>
      <c r="J139" s="28"/>
    </row>
    <row r="140" spans="1:10" x14ac:dyDescent="0.35">
      <c r="A140" s="28" t="s">
        <v>3375</v>
      </c>
      <c r="B140" s="28" t="s">
        <v>3375</v>
      </c>
      <c r="C140" s="28" t="s">
        <v>3376</v>
      </c>
      <c r="D140" s="28" t="s">
        <v>3374</v>
      </c>
      <c r="E140" s="28" t="s">
        <v>11556</v>
      </c>
      <c r="F140" s="28"/>
      <c r="G140" s="28"/>
      <c r="H140" s="28">
        <v>93.463470000000001</v>
      </c>
      <c r="I140" s="28" t="s">
        <v>11791</v>
      </c>
      <c r="J140" s="28"/>
    </row>
    <row r="141" spans="1:10" x14ac:dyDescent="0.35">
      <c r="A141" s="28" t="s">
        <v>10149</v>
      </c>
      <c r="B141" s="28" t="s">
        <v>10149</v>
      </c>
      <c r="C141" s="28" t="s">
        <v>10150</v>
      </c>
      <c r="D141" s="28" t="s">
        <v>10148</v>
      </c>
      <c r="E141" s="28" t="s">
        <v>11550</v>
      </c>
      <c r="F141" s="28"/>
      <c r="G141" s="28"/>
      <c r="H141" s="28">
        <v>39.672269999999997</v>
      </c>
      <c r="I141" s="28" t="s">
        <v>11792</v>
      </c>
      <c r="J141" s="28"/>
    </row>
    <row r="142" spans="1:10" x14ac:dyDescent="0.35">
      <c r="A142" s="28" t="s">
        <v>6115</v>
      </c>
      <c r="B142" s="28" t="s">
        <v>6115</v>
      </c>
      <c r="C142" s="28" t="s">
        <v>6116</v>
      </c>
      <c r="D142" s="28" t="s">
        <v>6114</v>
      </c>
      <c r="E142" s="28" t="s">
        <v>11550</v>
      </c>
      <c r="F142" s="28"/>
      <c r="G142" s="28"/>
      <c r="H142" s="28">
        <v>53.934559999999998</v>
      </c>
      <c r="I142" s="28" t="s">
        <v>11793</v>
      </c>
      <c r="J142" s="28"/>
    </row>
    <row r="143" spans="1:10" x14ac:dyDescent="0.35">
      <c r="A143" s="28" t="s">
        <v>10106</v>
      </c>
      <c r="B143" s="28" t="s">
        <v>10106</v>
      </c>
      <c r="C143" s="28" t="s">
        <v>10107</v>
      </c>
      <c r="D143" s="28" t="s">
        <v>10105</v>
      </c>
      <c r="E143" s="28" t="s">
        <v>11560</v>
      </c>
      <c r="F143" s="28" t="s">
        <v>11729</v>
      </c>
      <c r="G143" s="28"/>
      <c r="H143" s="28">
        <v>49.007680000000001</v>
      </c>
      <c r="I143" s="28" t="s">
        <v>11794</v>
      </c>
      <c r="J143" s="28" t="s">
        <v>11527</v>
      </c>
    </row>
    <row r="144" spans="1:10" x14ac:dyDescent="0.35">
      <c r="A144" s="28" t="s">
        <v>11795</v>
      </c>
      <c r="B144" s="28" t="s">
        <v>11795</v>
      </c>
      <c r="C144" s="28" t="s">
        <v>11025</v>
      </c>
      <c r="D144" s="28" t="s">
        <v>11796</v>
      </c>
      <c r="E144" s="28" t="s">
        <v>11523</v>
      </c>
      <c r="F144" s="28" t="s">
        <v>11586</v>
      </c>
      <c r="G144" s="28"/>
      <c r="H144" s="28">
        <v>32.299439999999997</v>
      </c>
      <c r="I144" s="28" t="s">
        <v>11797</v>
      </c>
      <c r="J144" s="28" t="s">
        <v>11553</v>
      </c>
    </row>
    <row r="145" spans="1:10" x14ac:dyDescent="0.35">
      <c r="A145" s="28" t="s">
        <v>3032</v>
      </c>
      <c r="B145" s="28" t="s">
        <v>3032</v>
      </c>
      <c r="C145" s="28" t="s">
        <v>3033</v>
      </c>
      <c r="D145" s="28" t="s">
        <v>3031</v>
      </c>
      <c r="E145" s="28" t="s">
        <v>11550</v>
      </c>
      <c r="F145" s="28" t="s">
        <v>11566</v>
      </c>
      <c r="G145" s="28" t="s">
        <v>11567</v>
      </c>
      <c r="H145" s="28">
        <v>41.406599999999997</v>
      </c>
      <c r="I145" s="28" t="s">
        <v>11798</v>
      </c>
      <c r="J145" s="28" t="s">
        <v>11527</v>
      </c>
    </row>
    <row r="146" spans="1:10" x14ac:dyDescent="0.35">
      <c r="A146" s="28" t="s">
        <v>10649</v>
      </c>
      <c r="B146" s="28" t="s">
        <v>10649</v>
      </c>
      <c r="C146" s="28" t="s">
        <v>10650</v>
      </c>
      <c r="D146" s="28" t="s">
        <v>10648</v>
      </c>
      <c r="E146" s="28" t="s">
        <v>11550</v>
      </c>
      <c r="F146" s="28" t="s">
        <v>11799</v>
      </c>
      <c r="G146" s="28" t="s">
        <v>11800</v>
      </c>
      <c r="H146" s="28">
        <v>240.20357000000001</v>
      </c>
      <c r="I146" s="28" t="s">
        <v>11801</v>
      </c>
      <c r="J146" s="28" t="s">
        <v>11527</v>
      </c>
    </row>
    <row r="147" spans="1:10" x14ac:dyDescent="0.35">
      <c r="A147" s="28" t="s">
        <v>3163</v>
      </c>
      <c r="B147" s="28" t="s">
        <v>3163</v>
      </c>
      <c r="C147" s="28" t="s">
        <v>3164</v>
      </c>
      <c r="D147" s="28" t="s">
        <v>3162</v>
      </c>
      <c r="E147" s="28" t="s">
        <v>11523</v>
      </c>
      <c r="F147" s="28" t="s">
        <v>11802</v>
      </c>
      <c r="G147" s="28" t="s">
        <v>11803</v>
      </c>
      <c r="H147" s="28">
        <v>65.855919999999998</v>
      </c>
      <c r="I147" s="28" t="s">
        <v>11804</v>
      </c>
      <c r="J147" s="28" t="s">
        <v>11527</v>
      </c>
    </row>
    <row r="148" spans="1:10" x14ac:dyDescent="0.35">
      <c r="A148" s="28" t="s">
        <v>6323</v>
      </c>
      <c r="B148" s="28" t="s">
        <v>6323</v>
      </c>
      <c r="C148" s="28" t="s">
        <v>6324</v>
      </c>
      <c r="D148" s="28" t="s">
        <v>6322</v>
      </c>
      <c r="E148" s="28" t="s">
        <v>11560</v>
      </c>
      <c r="F148" s="28" t="s">
        <v>11593</v>
      </c>
      <c r="G148" s="28"/>
      <c r="H148" s="28">
        <v>59.770820000000001</v>
      </c>
      <c r="I148" s="28" t="s">
        <v>11805</v>
      </c>
      <c r="J148" s="28" t="s">
        <v>11553</v>
      </c>
    </row>
    <row r="149" spans="1:10" x14ac:dyDescent="0.35">
      <c r="A149" s="28" t="s">
        <v>6748</v>
      </c>
      <c r="B149" s="28" t="s">
        <v>6748</v>
      </c>
      <c r="C149" s="28" t="s">
        <v>6749</v>
      </c>
      <c r="D149" s="28" t="s">
        <v>6747</v>
      </c>
      <c r="E149" s="28" t="s">
        <v>11550</v>
      </c>
      <c r="F149" s="28" t="s">
        <v>11729</v>
      </c>
      <c r="G149" s="28"/>
      <c r="H149" s="28">
        <v>47.507429999999999</v>
      </c>
      <c r="I149" s="28" t="s">
        <v>11806</v>
      </c>
      <c r="J149" s="28" t="s">
        <v>11527</v>
      </c>
    </row>
    <row r="150" spans="1:10" x14ac:dyDescent="0.35">
      <c r="A150" s="28" t="s">
        <v>1340</v>
      </c>
      <c r="B150" s="28" t="s">
        <v>1340</v>
      </c>
      <c r="C150" s="28" t="s">
        <v>1341</v>
      </c>
      <c r="D150" s="28" t="s">
        <v>1339</v>
      </c>
      <c r="E150" s="28" t="s">
        <v>11674</v>
      </c>
      <c r="F150" s="28"/>
      <c r="G150" s="28"/>
      <c r="H150" s="28">
        <v>119.6725</v>
      </c>
      <c r="I150" s="28" t="s">
        <v>11807</v>
      </c>
      <c r="J150" s="28"/>
    </row>
    <row r="151" spans="1:10" x14ac:dyDescent="0.35">
      <c r="A151" s="28" t="s">
        <v>4912</v>
      </c>
      <c r="B151" s="28" t="s">
        <v>4912</v>
      </c>
      <c r="C151" s="28" t="s">
        <v>4913</v>
      </c>
      <c r="D151" s="28" t="s">
        <v>4911</v>
      </c>
      <c r="E151" s="28" t="s">
        <v>11523</v>
      </c>
      <c r="F151" s="28"/>
      <c r="G151" s="28"/>
      <c r="H151" s="28">
        <v>33.516240000000003</v>
      </c>
      <c r="I151" s="28" t="s">
        <v>11808</v>
      </c>
      <c r="J151" s="28"/>
    </row>
    <row r="152" spans="1:10" x14ac:dyDescent="0.35">
      <c r="A152" s="28" t="s">
        <v>2414</v>
      </c>
      <c r="B152" s="28" t="s">
        <v>2414</v>
      </c>
      <c r="C152" s="28" t="s">
        <v>2415</v>
      </c>
      <c r="D152" s="28" t="s">
        <v>2413</v>
      </c>
      <c r="E152" s="28" t="s">
        <v>11550</v>
      </c>
      <c r="F152" s="28"/>
      <c r="G152" s="28" t="s">
        <v>11809</v>
      </c>
      <c r="H152" s="28">
        <v>36.978319999999997</v>
      </c>
      <c r="I152" s="28" t="s">
        <v>11810</v>
      </c>
      <c r="J152" s="28"/>
    </row>
    <row r="153" spans="1:10" x14ac:dyDescent="0.35">
      <c r="A153" s="28" t="s">
        <v>11811</v>
      </c>
      <c r="B153" s="28" t="s">
        <v>11811</v>
      </c>
      <c r="C153" s="28" t="s">
        <v>11812</v>
      </c>
      <c r="D153" s="28" t="s">
        <v>11813</v>
      </c>
      <c r="E153" s="28" t="s">
        <v>11674</v>
      </c>
      <c r="F153" s="28"/>
      <c r="G153" s="28"/>
      <c r="H153" s="28">
        <v>62.423470000000002</v>
      </c>
      <c r="I153" s="28" t="s">
        <v>11814</v>
      </c>
      <c r="J153" s="28"/>
    </row>
    <row r="154" spans="1:10" x14ac:dyDescent="0.35">
      <c r="A154" s="28" t="s">
        <v>3294</v>
      </c>
      <c r="B154" s="28" t="s">
        <v>3294</v>
      </c>
      <c r="C154" s="28" t="s">
        <v>3295</v>
      </c>
      <c r="D154" s="28" t="s">
        <v>3293</v>
      </c>
      <c r="E154" s="28" t="s">
        <v>11550</v>
      </c>
      <c r="F154" s="28"/>
      <c r="G154" s="28"/>
      <c r="H154" s="28">
        <v>125.37863</v>
      </c>
      <c r="I154" s="28" t="s">
        <v>11815</v>
      </c>
      <c r="J154" s="28"/>
    </row>
    <row r="155" spans="1:10" x14ac:dyDescent="0.35">
      <c r="A155" s="28" t="s">
        <v>11816</v>
      </c>
      <c r="B155" s="28" t="s">
        <v>11816</v>
      </c>
      <c r="C155" s="28" t="s">
        <v>11144</v>
      </c>
      <c r="D155" s="28" t="s">
        <v>11817</v>
      </c>
      <c r="E155" s="28" t="s">
        <v>11550</v>
      </c>
      <c r="F155" s="28" t="s">
        <v>11583</v>
      </c>
      <c r="G155" s="28" t="s">
        <v>11584</v>
      </c>
      <c r="H155" s="28">
        <v>55.66189</v>
      </c>
      <c r="I155" s="28" t="s">
        <v>11818</v>
      </c>
      <c r="J155" s="28" t="s">
        <v>11527</v>
      </c>
    </row>
    <row r="156" spans="1:10" x14ac:dyDescent="0.35">
      <c r="A156" s="28" t="s">
        <v>11819</v>
      </c>
      <c r="B156" s="28" t="s">
        <v>11819</v>
      </c>
      <c r="C156" s="28" t="s">
        <v>11820</v>
      </c>
      <c r="D156" s="28" t="s">
        <v>11821</v>
      </c>
      <c r="E156" s="28" t="s">
        <v>11554</v>
      </c>
      <c r="F156" s="28"/>
      <c r="G156" s="28"/>
      <c r="H156" s="28">
        <v>63.484900000000003</v>
      </c>
      <c r="I156" s="28" t="s">
        <v>11822</v>
      </c>
      <c r="J156" s="28"/>
    </row>
    <row r="157" spans="1:10" x14ac:dyDescent="0.35">
      <c r="A157" s="28" t="s">
        <v>11823</v>
      </c>
      <c r="B157" s="28" t="s">
        <v>11823</v>
      </c>
      <c r="C157" s="28" t="s">
        <v>11824</v>
      </c>
      <c r="D157" s="28" t="s">
        <v>11825</v>
      </c>
      <c r="E157" s="28" t="s">
        <v>11554</v>
      </c>
      <c r="F157" s="28"/>
      <c r="G157" s="28"/>
      <c r="H157" s="28">
        <v>68.791650000000004</v>
      </c>
      <c r="I157" s="28" t="s">
        <v>11826</v>
      </c>
      <c r="J157" s="28"/>
    </row>
    <row r="158" spans="1:10" x14ac:dyDescent="0.35">
      <c r="A158" s="28" t="s">
        <v>2681</v>
      </c>
      <c r="B158" s="28" t="s">
        <v>2681</v>
      </c>
      <c r="C158" s="28" t="s">
        <v>2682</v>
      </c>
      <c r="D158" s="28" t="s">
        <v>2680</v>
      </c>
      <c r="E158" s="28" t="s">
        <v>11550</v>
      </c>
      <c r="F158" s="28"/>
      <c r="G158" s="28"/>
      <c r="H158" s="28">
        <v>86.612300000000005</v>
      </c>
      <c r="I158" s="28" t="s">
        <v>11827</v>
      </c>
      <c r="J158" s="28"/>
    </row>
    <row r="159" spans="1:10" x14ac:dyDescent="0.35">
      <c r="A159" s="28" t="s">
        <v>11828</v>
      </c>
      <c r="B159" s="28" t="s">
        <v>11828</v>
      </c>
      <c r="C159" s="28" t="s">
        <v>11507</v>
      </c>
      <c r="D159" s="28" t="s">
        <v>11829</v>
      </c>
      <c r="E159" s="28" t="s">
        <v>11550</v>
      </c>
      <c r="F159" s="28"/>
      <c r="G159" s="28"/>
      <c r="H159" s="28">
        <v>24.34525</v>
      </c>
      <c r="I159" s="28" t="s">
        <v>11830</v>
      </c>
      <c r="J159" s="28"/>
    </row>
    <row r="160" spans="1:10" x14ac:dyDescent="0.35">
      <c r="A160" s="28" t="s">
        <v>10569</v>
      </c>
      <c r="B160" s="28" t="s">
        <v>10569</v>
      </c>
      <c r="C160" s="28" t="s">
        <v>10570</v>
      </c>
      <c r="D160" s="28" t="s">
        <v>10568</v>
      </c>
      <c r="E160" s="28" t="s">
        <v>11550</v>
      </c>
      <c r="F160" s="28"/>
      <c r="G160" s="28"/>
      <c r="H160" s="28">
        <v>120.56792</v>
      </c>
      <c r="I160" s="28" t="s">
        <v>11831</v>
      </c>
      <c r="J160" s="28"/>
    </row>
    <row r="161" spans="1:10" x14ac:dyDescent="0.35">
      <c r="A161" s="28" t="s">
        <v>6673</v>
      </c>
      <c r="B161" s="28" t="s">
        <v>6673</v>
      </c>
      <c r="C161" s="28" t="s">
        <v>6674</v>
      </c>
      <c r="D161" s="28" t="s">
        <v>6672</v>
      </c>
      <c r="E161" s="28" t="s">
        <v>11560</v>
      </c>
      <c r="F161" s="28"/>
      <c r="G161" s="28"/>
      <c r="H161" s="28">
        <v>44.856630000000003</v>
      </c>
      <c r="I161" s="28" t="s">
        <v>11832</v>
      </c>
      <c r="J161" s="28"/>
    </row>
    <row r="162" spans="1:10" x14ac:dyDescent="0.35">
      <c r="A162" s="28" t="s">
        <v>596</v>
      </c>
      <c r="B162" s="28" t="s">
        <v>596</v>
      </c>
      <c r="C162" s="28" t="s">
        <v>597</v>
      </c>
      <c r="D162" s="28" t="s">
        <v>595</v>
      </c>
      <c r="E162" s="28" t="s">
        <v>11550</v>
      </c>
      <c r="F162" s="28"/>
      <c r="G162" s="28"/>
      <c r="H162" s="28">
        <v>53.745080000000002</v>
      </c>
      <c r="I162" s="28" t="s">
        <v>11833</v>
      </c>
      <c r="J162" s="28"/>
    </row>
    <row r="163" spans="1:10" x14ac:dyDescent="0.35">
      <c r="A163" s="28" t="s">
        <v>1154</v>
      </c>
      <c r="B163" s="28" t="s">
        <v>1154</v>
      </c>
      <c r="C163" s="28" t="s">
        <v>1155</v>
      </c>
      <c r="D163" s="28" t="s">
        <v>1153</v>
      </c>
      <c r="E163" s="28" t="s">
        <v>11550</v>
      </c>
      <c r="F163" s="28"/>
      <c r="G163" s="28"/>
      <c r="H163" s="28">
        <v>41.421570000000003</v>
      </c>
      <c r="I163" s="28" t="s">
        <v>11834</v>
      </c>
      <c r="J163" s="28"/>
    </row>
    <row r="164" spans="1:10" x14ac:dyDescent="0.35">
      <c r="A164" s="28" t="s">
        <v>1184</v>
      </c>
      <c r="B164" s="28" t="s">
        <v>1184</v>
      </c>
      <c r="C164" s="28" t="s">
        <v>1185</v>
      </c>
      <c r="D164" s="28" t="s">
        <v>1183</v>
      </c>
      <c r="E164" s="28" t="s">
        <v>11550</v>
      </c>
      <c r="F164" s="28"/>
      <c r="G164" s="28"/>
      <c r="H164" s="28">
        <v>68.517920000000004</v>
      </c>
      <c r="I164" s="28" t="s">
        <v>11835</v>
      </c>
      <c r="J164" s="28"/>
    </row>
    <row r="165" spans="1:10" x14ac:dyDescent="0.35">
      <c r="A165" s="28" t="s">
        <v>935</v>
      </c>
      <c r="B165" s="28" t="s">
        <v>935</v>
      </c>
      <c r="C165" s="28" t="s">
        <v>936</v>
      </c>
      <c r="D165" s="28" t="s">
        <v>934</v>
      </c>
      <c r="E165" s="28" t="s">
        <v>11550</v>
      </c>
      <c r="F165" s="28"/>
      <c r="G165" s="28"/>
      <c r="H165" s="28">
        <v>38.017119999999998</v>
      </c>
      <c r="I165" s="28" t="s">
        <v>11836</v>
      </c>
      <c r="J165" s="28"/>
    </row>
    <row r="166" spans="1:10" x14ac:dyDescent="0.35">
      <c r="A166" s="28" t="s">
        <v>5991</v>
      </c>
      <c r="B166" s="28" t="s">
        <v>5991</v>
      </c>
      <c r="C166" s="28" t="s">
        <v>5992</v>
      </c>
      <c r="D166" s="28" t="s">
        <v>5990</v>
      </c>
      <c r="E166" s="28" t="s">
        <v>11554</v>
      </c>
      <c r="F166" s="28"/>
      <c r="G166" s="28"/>
      <c r="H166" s="28">
        <v>67.954369999999997</v>
      </c>
      <c r="I166" s="28" t="s">
        <v>11837</v>
      </c>
      <c r="J166" s="28"/>
    </row>
    <row r="167" spans="1:10" x14ac:dyDescent="0.35">
      <c r="A167" s="28" t="s">
        <v>2663</v>
      </c>
      <c r="B167" s="28" t="s">
        <v>2663</v>
      </c>
      <c r="C167" s="28" t="s">
        <v>2664</v>
      </c>
      <c r="D167" s="28" t="s">
        <v>2662</v>
      </c>
      <c r="E167" s="28" t="s">
        <v>11550</v>
      </c>
      <c r="F167" s="28"/>
      <c r="G167" s="28"/>
      <c r="H167" s="28">
        <v>41.691699999999997</v>
      </c>
      <c r="I167" s="28" t="s">
        <v>11838</v>
      </c>
      <c r="J167" s="28"/>
    </row>
    <row r="168" spans="1:10" x14ac:dyDescent="0.35">
      <c r="A168" s="28" t="s">
        <v>170</v>
      </c>
      <c r="B168" s="28" t="s">
        <v>170</v>
      </c>
      <c r="C168" s="28" t="s">
        <v>171</v>
      </c>
      <c r="D168" s="28" t="s">
        <v>169</v>
      </c>
      <c r="E168" s="28" t="s">
        <v>11550</v>
      </c>
      <c r="F168" s="28"/>
      <c r="G168" s="28"/>
      <c r="H168" s="28">
        <v>27.02214</v>
      </c>
      <c r="I168" s="28" t="s">
        <v>11839</v>
      </c>
      <c r="J168" s="28"/>
    </row>
    <row r="169" spans="1:10" x14ac:dyDescent="0.35">
      <c r="A169" s="28" t="s">
        <v>11840</v>
      </c>
      <c r="B169" s="28" t="s">
        <v>11840</v>
      </c>
      <c r="C169" s="28" t="s">
        <v>11841</v>
      </c>
      <c r="D169" s="28" t="s">
        <v>11842</v>
      </c>
      <c r="E169" s="28" t="s">
        <v>11523</v>
      </c>
      <c r="F169" s="28"/>
      <c r="G169" s="28"/>
      <c r="H169" s="28">
        <v>37.812800000000003</v>
      </c>
      <c r="I169" s="28" t="s">
        <v>11843</v>
      </c>
      <c r="J169" s="28"/>
    </row>
    <row r="170" spans="1:10" x14ac:dyDescent="0.35">
      <c r="A170" s="28" t="s">
        <v>5910</v>
      </c>
      <c r="B170" s="28" t="s">
        <v>5910</v>
      </c>
      <c r="C170" s="28" t="s">
        <v>5911</v>
      </c>
      <c r="D170" s="28" t="s">
        <v>5909</v>
      </c>
      <c r="E170" s="28" t="s">
        <v>11844</v>
      </c>
      <c r="F170" s="28" t="s">
        <v>11551</v>
      </c>
      <c r="G170" s="28"/>
      <c r="H170" s="28">
        <v>63.658290000000001</v>
      </c>
      <c r="I170" s="28" t="s">
        <v>11845</v>
      </c>
      <c r="J170" s="28" t="s">
        <v>11553</v>
      </c>
    </row>
    <row r="171" spans="1:10" x14ac:dyDescent="0.35">
      <c r="A171" s="28" t="s">
        <v>4880</v>
      </c>
      <c r="B171" s="28" t="s">
        <v>4880</v>
      </c>
      <c r="C171" s="28" t="s">
        <v>4881</v>
      </c>
      <c r="D171" s="28" t="s">
        <v>4879</v>
      </c>
      <c r="E171" s="28" t="s">
        <v>11688</v>
      </c>
      <c r="F171" s="28"/>
      <c r="G171" s="28"/>
      <c r="H171" s="28">
        <v>61.382579999999997</v>
      </c>
      <c r="I171" s="28" t="s">
        <v>11846</v>
      </c>
      <c r="J171" s="28"/>
    </row>
    <row r="172" spans="1:10" x14ac:dyDescent="0.35">
      <c r="A172" s="28" t="s">
        <v>2561</v>
      </c>
      <c r="B172" s="28" t="s">
        <v>2561</v>
      </c>
      <c r="C172" s="28" t="s">
        <v>2562</v>
      </c>
      <c r="D172" s="28" t="s">
        <v>2560</v>
      </c>
      <c r="E172" s="28" t="s">
        <v>11550</v>
      </c>
      <c r="F172" s="28" t="s">
        <v>11586</v>
      </c>
      <c r="G172" s="28"/>
      <c r="H172" s="28">
        <v>103.85826</v>
      </c>
      <c r="I172" s="28" t="s">
        <v>11847</v>
      </c>
      <c r="J172" s="28" t="s">
        <v>11553</v>
      </c>
    </row>
    <row r="173" spans="1:10" x14ac:dyDescent="0.35">
      <c r="A173" s="28" t="s">
        <v>8573</v>
      </c>
      <c r="B173" s="28" t="s">
        <v>8573</v>
      </c>
      <c r="C173" s="28" t="s">
        <v>8574</v>
      </c>
      <c r="D173" s="28" t="s">
        <v>8572</v>
      </c>
      <c r="E173" s="28" t="s">
        <v>11550</v>
      </c>
      <c r="F173" s="28"/>
      <c r="G173" s="28"/>
      <c r="H173" s="28">
        <v>28.464939999999999</v>
      </c>
      <c r="I173" s="28" t="s">
        <v>11848</v>
      </c>
      <c r="J173" s="28"/>
    </row>
    <row r="174" spans="1:10" x14ac:dyDescent="0.35">
      <c r="A174" s="28" t="s">
        <v>674</v>
      </c>
      <c r="B174" s="28" t="s">
        <v>674</v>
      </c>
      <c r="C174" s="28" t="s">
        <v>675</v>
      </c>
      <c r="D174" s="28" t="s">
        <v>673</v>
      </c>
      <c r="E174" s="28" t="s">
        <v>11550</v>
      </c>
      <c r="F174" s="28" t="s">
        <v>11566</v>
      </c>
      <c r="G174" s="28" t="s">
        <v>11567</v>
      </c>
      <c r="H174" s="28">
        <v>176.29736</v>
      </c>
      <c r="I174" s="28" t="s">
        <v>11849</v>
      </c>
      <c r="J174" s="28" t="s">
        <v>11527</v>
      </c>
    </row>
    <row r="175" spans="1:10" x14ac:dyDescent="0.35">
      <c r="A175" s="28" t="s">
        <v>5017</v>
      </c>
      <c r="B175" s="28" t="s">
        <v>5017</v>
      </c>
      <c r="C175" s="28" t="s">
        <v>5018</v>
      </c>
      <c r="D175" s="28" t="s">
        <v>5016</v>
      </c>
      <c r="E175" s="28" t="s">
        <v>11674</v>
      </c>
      <c r="F175" s="28"/>
      <c r="G175" s="28"/>
      <c r="H175" s="28">
        <v>172.62982</v>
      </c>
      <c r="I175" s="28" t="s">
        <v>11850</v>
      </c>
      <c r="J175" s="28"/>
    </row>
    <row r="176" spans="1:10" x14ac:dyDescent="0.35">
      <c r="A176" s="28" t="s">
        <v>8520</v>
      </c>
      <c r="B176" s="28" t="s">
        <v>8520</v>
      </c>
      <c r="C176" s="28" t="s">
        <v>8521</v>
      </c>
      <c r="D176" s="28" t="s">
        <v>8519</v>
      </c>
      <c r="E176" s="28" t="s">
        <v>11550</v>
      </c>
      <c r="F176" s="28"/>
      <c r="G176" s="28"/>
      <c r="H176" s="28">
        <v>62.158340000000003</v>
      </c>
      <c r="I176" s="28" t="s">
        <v>11851</v>
      </c>
      <c r="J176" s="28"/>
    </row>
    <row r="177" spans="1:10" x14ac:dyDescent="0.35">
      <c r="A177" s="28" t="s">
        <v>1451</v>
      </c>
      <c r="B177" s="28" t="s">
        <v>1451</v>
      </c>
      <c r="C177" s="28" t="s">
        <v>1452</v>
      </c>
      <c r="D177" s="28" t="s">
        <v>1450</v>
      </c>
      <c r="E177" s="28" t="s">
        <v>11560</v>
      </c>
      <c r="F177" s="28"/>
      <c r="G177" s="28" t="s">
        <v>11561</v>
      </c>
      <c r="H177" s="28">
        <v>50.880360000000003</v>
      </c>
      <c r="I177" s="28" t="s">
        <v>11852</v>
      </c>
      <c r="J177" s="28"/>
    </row>
    <row r="178" spans="1:10" x14ac:dyDescent="0.35">
      <c r="A178" s="28" t="s">
        <v>1085</v>
      </c>
      <c r="B178" s="28" t="s">
        <v>1085</v>
      </c>
      <c r="C178" s="28" t="s">
        <v>1086</v>
      </c>
      <c r="D178" s="28" t="s">
        <v>1084</v>
      </c>
      <c r="E178" s="28" t="s">
        <v>11550</v>
      </c>
      <c r="F178" s="28"/>
      <c r="G178" s="28"/>
      <c r="H178" s="28">
        <v>39.8874</v>
      </c>
      <c r="I178" s="28" t="s">
        <v>11853</v>
      </c>
      <c r="J178" s="28"/>
    </row>
    <row r="179" spans="1:10" x14ac:dyDescent="0.35">
      <c r="A179" s="28" t="s">
        <v>11854</v>
      </c>
      <c r="B179" s="28" t="s">
        <v>11854</v>
      </c>
      <c r="C179" s="28" t="s">
        <v>11097</v>
      </c>
      <c r="D179" s="28" t="s">
        <v>11855</v>
      </c>
      <c r="E179" s="28" t="s">
        <v>11626</v>
      </c>
      <c r="F179" s="28" t="s">
        <v>11856</v>
      </c>
      <c r="G179" s="28"/>
      <c r="H179" s="28">
        <v>40.662480000000002</v>
      </c>
      <c r="I179" s="28" t="s">
        <v>11857</v>
      </c>
      <c r="J179" s="28" t="s">
        <v>11553</v>
      </c>
    </row>
    <row r="180" spans="1:10" x14ac:dyDescent="0.35">
      <c r="A180" s="28" t="s">
        <v>3947</v>
      </c>
      <c r="B180" s="28" t="s">
        <v>3947</v>
      </c>
      <c r="C180" s="28" t="s">
        <v>3948</v>
      </c>
      <c r="D180" s="28" t="s">
        <v>3946</v>
      </c>
      <c r="E180" s="28" t="s">
        <v>11523</v>
      </c>
      <c r="F180" s="28"/>
      <c r="G180" s="28"/>
      <c r="H180" s="28">
        <v>20.41544</v>
      </c>
      <c r="I180" s="28" t="s">
        <v>11858</v>
      </c>
      <c r="J180" s="28"/>
    </row>
    <row r="181" spans="1:10" x14ac:dyDescent="0.35">
      <c r="A181" s="28" t="s">
        <v>11859</v>
      </c>
      <c r="B181" s="28" t="s">
        <v>11859</v>
      </c>
      <c r="C181" s="28" t="s">
        <v>11860</v>
      </c>
      <c r="D181" s="28" t="s">
        <v>11861</v>
      </c>
      <c r="E181" s="28" t="s">
        <v>11626</v>
      </c>
      <c r="F181" s="28" t="s">
        <v>11583</v>
      </c>
      <c r="G181" s="28" t="s">
        <v>11584</v>
      </c>
      <c r="H181" s="28">
        <v>42.131019999999999</v>
      </c>
      <c r="I181" s="28" t="s">
        <v>11862</v>
      </c>
      <c r="J181" s="28" t="s">
        <v>11527</v>
      </c>
    </row>
    <row r="182" spans="1:10" x14ac:dyDescent="0.35">
      <c r="A182" s="28" t="s">
        <v>8593</v>
      </c>
      <c r="B182" s="28" t="s">
        <v>8593</v>
      </c>
      <c r="C182" s="28" t="s">
        <v>8594</v>
      </c>
      <c r="D182" s="28" t="s">
        <v>8592</v>
      </c>
      <c r="E182" s="28" t="s">
        <v>11560</v>
      </c>
      <c r="F182" s="28"/>
      <c r="G182" s="28"/>
      <c r="H182" s="28">
        <v>27.566579999999998</v>
      </c>
      <c r="I182" s="28" t="s">
        <v>11863</v>
      </c>
      <c r="J182" s="28"/>
    </row>
    <row r="183" spans="1:10" x14ac:dyDescent="0.35">
      <c r="A183" s="28" t="s">
        <v>33</v>
      </c>
      <c r="B183" s="28" t="s">
        <v>33</v>
      </c>
      <c r="C183" s="28" t="s">
        <v>34</v>
      </c>
      <c r="D183" s="28" t="s">
        <v>32</v>
      </c>
      <c r="E183" s="28" t="s">
        <v>11523</v>
      </c>
      <c r="F183" s="28"/>
      <c r="G183" s="28"/>
      <c r="H183" s="28">
        <v>38.959969999999998</v>
      </c>
      <c r="I183" s="28" t="s">
        <v>11864</v>
      </c>
      <c r="J183" s="28"/>
    </row>
    <row r="184" spans="1:10" x14ac:dyDescent="0.35">
      <c r="A184" s="28" t="s">
        <v>11865</v>
      </c>
      <c r="B184" s="28" t="s">
        <v>4927</v>
      </c>
      <c r="C184" s="28" t="s">
        <v>4928</v>
      </c>
      <c r="D184" s="28" t="s">
        <v>4926</v>
      </c>
      <c r="E184" s="28" t="s">
        <v>11554</v>
      </c>
      <c r="F184" s="28"/>
      <c r="G184" s="28"/>
      <c r="H184" s="28">
        <v>90.100719999999995</v>
      </c>
      <c r="I184" s="28" t="s">
        <v>11866</v>
      </c>
      <c r="J184" s="28"/>
    </row>
    <row r="185" spans="1:10" x14ac:dyDescent="0.35">
      <c r="A185" s="28" t="s">
        <v>11867</v>
      </c>
      <c r="B185" s="28" t="s">
        <v>4927</v>
      </c>
      <c r="C185" s="28" t="s">
        <v>4928</v>
      </c>
      <c r="D185" s="28" t="s">
        <v>4926</v>
      </c>
      <c r="E185" s="28" t="s">
        <v>11626</v>
      </c>
      <c r="F185" s="28"/>
      <c r="G185" s="28"/>
      <c r="H185" s="28">
        <v>90.100719999999995</v>
      </c>
      <c r="I185" s="28" t="s">
        <v>11866</v>
      </c>
      <c r="J185" s="28"/>
    </row>
    <row r="186" spans="1:10" x14ac:dyDescent="0.35">
      <c r="A186" s="28" t="s">
        <v>497</v>
      </c>
      <c r="B186" s="28" t="s">
        <v>497</v>
      </c>
      <c r="C186" s="28" t="s">
        <v>498</v>
      </c>
      <c r="D186" s="28" t="s">
        <v>496</v>
      </c>
      <c r="E186" s="28" t="s">
        <v>11550</v>
      </c>
      <c r="F186" s="28"/>
      <c r="G186" s="28"/>
      <c r="H186" s="28">
        <v>24.4556</v>
      </c>
      <c r="I186" s="28" t="s">
        <v>11868</v>
      </c>
      <c r="J186" s="28"/>
    </row>
    <row r="187" spans="1:10" x14ac:dyDescent="0.35">
      <c r="A187" s="28" t="s">
        <v>740</v>
      </c>
      <c r="B187" s="28" t="s">
        <v>740</v>
      </c>
      <c r="C187" s="28" t="s">
        <v>741</v>
      </c>
      <c r="D187" s="28" t="s">
        <v>739</v>
      </c>
      <c r="E187" s="28" t="s">
        <v>11560</v>
      </c>
      <c r="F187" s="28" t="s">
        <v>11551</v>
      </c>
      <c r="G187" s="28"/>
      <c r="H187" s="28">
        <v>59.890729999999998</v>
      </c>
      <c r="I187" s="28" t="s">
        <v>11869</v>
      </c>
      <c r="J187" s="28" t="s">
        <v>11553</v>
      </c>
    </row>
    <row r="188" spans="1:10" x14ac:dyDescent="0.35">
      <c r="A188" s="28" t="s">
        <v>6796</v>
      </c>
      <c r="B188" s="28" t="s">
        <v>6796</v>
      </c>
      <c r="C188" s="28" t="s">
        <v>6797</v>
      </c>
      <c r="D188" s="28" t="s">
        <v>6795</v>
      </c>
      <c r="E188" s="28" t="s">
        <v>11560</v>
      </c>
      <c r="F188" s="28"/>
      <c r="G188" s="28" t="s">
        <v>11870</v>
      </c>
      <c r="H188" s="28">
        <v>75.824089999999998</v>
      </c>
      <c r="I188" s="28" t="s">
        <v>11871</v>
      </c>
      <c r="J188" s="28"/>
    </row>
    <row r="189" spans="1:10" x14ac:dyDescent="0.35">
      <c r="A189" s="28" t="s">
        <v>11872</v>
      </c>
      <c r="B189" s="28" t="s">
        <v>8538</v>
      </c>
      <c r="C189" s="28" t="s">
        <v>8539</v>
      </c>
      <c r="D189" s="28" t="s">
        <v>8537</v>
      </c>
      <c r="E189" s="28" t="s">
        <v>11844</v>
      </c>
      <c r="F189" s="28" t="s">
        <v>11583</v>
      </c>
      <c r="G189" s="28" t="s">
        <v>11873</v>
      </c>
      <c r="H189" s="28">
        <v>24.729710000000001</v>
      </c>
      <c r="I189" s="28" t="s">
        <v>11874</v>
      </c>
      <c r="J189" s="28" t="s">
        <v>11527</v>
      </c>
    </row>
    <row r="190" spans="1:10" x14ac:dyDescent="0.35">
      <c r="A190" s="28" t="s">
        <v>11875</v>
      </c>
      <c r="B190" s="28" t="s">
        <v>8538</v>
      </c>
      <c r="C190" s="28" t="s">
        <v>8539</v>
      </c>
      <c r="D190" s="28" t="s">
        <v>8537</v>
      </c>
      <c r="E190" s="28" t="s">
        <v>11523</v>
      </c>
      <c r="F190" s="28" t="s">
        <v>11583</v>
      </c>
      <c r="G190" s="28" t="s">
        <v>11873</v>
      </c>
      <c r="H190" s="28">
        <v>24.729710000000001</v>
      </c>
      <c r="I190" s="28" t="s">
        <v>11874</v>
      </c>
      <c r="J190" s="28" t="s">
        <v>11527</v>
      </c>
    </row>
    <row r="191" spans="1:10" x14ac:dyDescent="0.35">
      <c r="A191" s="28" t="s">
        <v>1187</v>
      </c>
      <c r="B191" s="28" t="s">
        <v>1187</v>
      </c>
      <c r="C191" s="28" t="s">
        <v>1188</v>
      </c>
      <c r="D191" s="28" t="s">
        <v>1186</v>
      </c>
      <c r="E191" s="28" t="s">
        <v>11740</v>
      </c>
      <c r="F191" s="28" t="s">
        <v>11876</v>
      </c>
      <c r="G191" s="28"/>
      <c r="H191" s="28">
        <v>59.050750000000001</v>
      </c>
      <c r="I191" s="28" t="s">
        <v>11877</v>
      </c>
      <c r="J191" s="28" t="s">
        <v>11553</v>
      </c>
    </row>
    <row r="192" spans="1:10" x14ac:dyDescent="0.35">
      <c r="A192" s="28" t="s">
        <v>6976</v>
      </c>
      <c r="B192" s="28" t="s">
        <v>6976</v>
      </c>
      <c r="C192" s="28" t="s">
        <v>6977</v>
      </c>
      <c r="D192" s="28" t="s">
        <v>6975</v>
      </c>
      <c r="E192" s="28" t="s">
        <v>11554</v>
      </c>
      <c r="F192" s="28"/>
      <c r="G192" s="28"/>
      <c r="H192" s="28">
        <v>64.035219999999995</v>
      </c>
      <c r="I192" s="28" t="s">
        <v>11878</v>
      </c>
      <c r="J192" s="28"/>
    </row>
    <row r="193" spans="1:10" x14ac:dyDescent="0.35">
      <c r="A193" s="28" t="s">
        <v>278</v>
      </c>
      <c r="B193" s="28" t="s">
        <v>278</v>
      </c>
      <c r="C193" s="28" t="s">
        <v>279</v>
      </c>
      <c r="D193" s="28" t="s">
        <v>277</v>
      </c>
      <c r="E193" s="28" t="s">
        <v>11560</v>
      </c>
      <c r="F193" s="28"/>
      <c r="G193" s="28"/>
      <c r="H193" s="28">
        <v>43.384140000000002</v>
      </c>
      <c r="I193" s="28" t="s">
        <v>11879</v>
      </c>
      <c r="J193" s="28"/>
    </row>
    <row r="194" spans="1:10" x14ac:dyDescent="0.35">
      <c r="A194" s="28" t="s">
        <v>9013</v>
      </c>
      <c r="B194" s="28" t="s">
        <v>9013</v>
      </c>
      <c r="C194" s="28" t="s">
        <v>9014</v>
      </c>
      <c r="D194" s="28" t="s">
        <v>9012</v>
      </c>
      <c r="E194" s="28" t="s">
        <v>11550</v>
      </c>
      <c r="F194" s="28" t="s">
        <v>11566</v>
      </c>
      <c r="G194" s="28" t="s">
        <v>11567</v>
      </c>
      <c r="H194" s="28">
        <v>31.576180000000001</v>
      </c>
      <c r="I194" s="28" t="s">
        <v>11880</v>
      </c>
      <c r="J194" s="28" t="s">
        <v>11527</v>
      </c>
    </row>
    <row r="195" spans="1:10" x14ac:dyDescent="0.35">
      <c r="A195" s="28" t="s">
        <v>8992</v>
      </c>
      <c r="B195" s="28" t="s">
        <v>8992</v>
      </c>
      <c r="C195" s="28" t="s">
        <v>8993</v>
      </c>
      <c r="D195" s="28" t="s">
        <v>8991</v>
      </c>
      <c r="E195" s="28" t="s">
        <v>11674</v>
      </c>
      <c r="F195" s="28"/>
      <c r="G195" s="28"/>
      <c r="H195" s="28">
        <v>33.779640000000001</v>
      </c>
      <c r="I195" s="28" t="s">
        <v>11881</v>
      </c>
      <c r="J195" s="28"/>
    </row>
    <row r="196" spans="1:10" x14ac:dyDescent="0.35">
      <c r="A196" s="28" t="s">
        <v>11882</v>
      </c>
      <c r="B196" s="28" t="s">
        <v>11882</v>
      </c>
      <c r="C196" s="28" t="s">
        <v>11883</v>
      </c>
      <c r="D196" s="28" t="s">
        <v>11884</v>
      </c>
      <c r="E196" s="28" t="s">
        <v>11550</v>
      </c>
      <c r="F196" s="28" t="s">
        <v>11586</v>
      </c>
      <c r="G196" s="28"/>
      <c r="H196" s="28">
        <v>32.359220000000001</v>
      </c>
      <c r="I196" s="28" t="s">
        <v>11885</v>
      </c>
      <c r="J196" s="28" t="s">
        <v>11553</v>
      </c>
    </row>
    <row r="197" spans="1:10" x14ac:dyDescent="0.35">
      <c r="A197" s="28" t="s">
        <v>9004</v>
      </c>
      <c r="B197" s="28" t="s">
        <v>9004</v>
      </c>
      <c r="C197" s="28" t="s">
        <v>9005</v>
      </c>
      <c r="D197" s="28" t="s">
        <v>9003</v>
      </c>
      <c r="E197" s="28" t="s">
        <v>11844</v>
      </c>
      <c r="F197" s="28" t="s">
        <v>11551</v>
      </c>
      <c r="G197" s="28"/>
      <c r="H197" s="28">
        <v>66.139060000000001</v>
      </c>
      <c r="I197" s="28" t="s">
        <v>11886</v>
      </c>
      <c r="J197" s="28" t="s">
        <v>11553</v>
      </c>
    </row>
    <row r="198" spans="1:10" x14ac:dyDescent="0.35">
      <c r="A198" s="28" t="s">
        <v>4921</v>
      </c>
      <c r="B198" s="28" t="s">
        <v>4921</v>
      </c>
      <c r="C198" s="28" t="s">
        <v>4922</v>
      </c>
      <c r="D198" s="28" t="s">
        <v>4920</v>
      </c>
      <c r="E198" s="28" t="s">
        <v>11556</v>
      </c>
      <c r="F198" s="28"/>
      <c r="G198" s="28"/>
      <c r="H198" s="28">
        <v>41.066839999999999</v>
      </c>
      <c r="I198" s="28" t="s">
        <v>11887</v>
      </c>
      <c r="J198" s="28"/>
    </row>
    <row r="199" spans="1:10" x14ac:dyDescent="0.35">
      <c r="A199" s="28" t="s">
        <v>713</v>
      </c>
      <c r="B199" s="28" t="s">
        <v>713</v>
      </c>
      <c r="C199" s="28" t="s">
        <v>714</v>
      </c>
      <c r="D199" s="28" t="s">
        <v>712</v>
      </c>
      <c r="E199" s="28" t="s">
        <v>11523</v>
      </c>
      <c r="F199" s="28"/>
      <c r="G199" s="28"/>
      <c r="H199" s="28">
        <v>23.01727</v>
      </c>
      <c r="I199" s="28" t="s">
        <v>11888</v>
      </c>
      <c r="J199" s="28"/>
    </row>
    <row r="200" spans="1:10" x14ac:dyDescent="0.35">
      <c r="A200" s="28" t="s">
        <v>2594</v>
      </c>
      <c r="B200" s="28" t="s">
        <v>2594</v>
      </c>
      <c r="C200" s="28" t="s">
        <v>2595</v>
      </c>
      <c r="D200" s="28" t="s">
        <v>2593</v>
      </c>
      <c r="E200" s="28" t="s">
        <v>11550</v>
      </c>
      <c r="F200" s="28"/>
      <c r="G200" s="28"/>
      <c r="H200" s="28">
        <v>47.56765</v>
      </c>
      <c r="I200" s="28" t="s">
        <v>11889</v>
      </c>
      <c r="J200" s="28"/>
    </row>
    <row r="201" spans="1:10" x14ac:dyDescent="0.35">
      <c r="A201" s="28" t="s">
        <v>11890</v>
      </c>
      <c r="B201" s="28" t="s">
        <v>11890</v>
      </c>
      <c r="C201" s="28" t="s">
        <v>11891</v>
      </c>
      <c r="D201" s="28" t="s">
        <v>11892</v>
      </c>
      <c r="E201" s="28" t="s">
        <v>11556</v>
      </c>
      <c r="F201" s="28"/>
      <c r="G201" s="28"/>
      <c r="H201" s="28">
        <v>25.4727</v>
      </c>
      <c r="I201" s="28" t="s">
        <v>11893</v>
      </c>
      <c r="J201" s="28"/>
    </row>
    <row r="202" spans="1:10" x14ac:dyDescent="0.35">
      <c r="A202" s="28" t="s">
        <v>6814</v>
      </c>
      <c r="B202" s="28" t="s">
        <v>6814</v>
      </c>
      <c r="C202" s="28" t="s">
        <v>6815</v>
      </c>
      <c r="D202" s="28" t="s">
        <v>6813</v>
      </c>
      <c r="E202" s="28" t="s">
        <v>11550</v>
      </c>
      <c r="F202" s="28" t="s">
        <v>11729</v>
      </c>
      <c r="G202" s="28" t="s">
        <v>11894</v>
      </c>
      <c r="H202" s="28">
        <v>24.987089999999998</v>
      </c>
      <c r="I202" s="28" t="s">
        <v>11895</v>
      </c>
      <c r="J202" s="28" t="s">
        <v>11527</v>
      </c>
    </row>
    <row r="203" spans="1:10" x14ac:dyDescent="0.35">
      <c r="A203" s="28" t="s">
        <v>11896</v>
      </c>
      <c r="B203" s="28" t="s">
        <v>11896</v>
      </c>
      <c r="C203" s="28" t="s">
        <v>11897</v>
      </c>
      <c r="D203" s="28" t="s">
        <v>11898</v>
      </c>
      <c r="E203" s="28" t="s">
        <v>11626</v>
      </c>
      <c r="F203" s="28"/>
      <c r="G203" s="28"/>
      <c r="H203" s="28">
        <v>33.182690000000001</v>
      </c>
      <c r="I203" s="28" t="s">
        <v>11899</v>
      </c>
      <c r="J203" s="28"/>
    </row>
    <row r="204" spans="1:10" x14ac:dyDescent="0.35">
      <c r="A204" s="28" t="s">
        <v>4909</v>
      </c>
      <c r="B204" s="28" t="s">
        <v>4909</v>
      </c>
      <c r="C204" s="28" t="s">
        <v>4910</v>
      </c>
      <c r="D204" s="28" t="s">
        <v>4908</v>
      </c>
      <c r="E204" s="28" t="s">
        <v>11550</v>
      </c>
      <c r="F204" s="28"/>
      <c r="G204" s="28"/>
      <c r="H204" s="28">
        <v>41.747799999999998</v>
      </c>
      <c r="I204" s="28" t="s">
        <v>11900</v>
      </c>
      <c r="J204" s="28"/>
    </row>
    <row r="205" spans="1:10" x14ac:dyDescent="0.35">
      <c r="A205" s="28" t="s">
        <v>11901</v>
      </c>
      <c r="B205" s="28" t="s">
        <v>11901</v>
      </c>
      <c r="C205" s="28" t="s">
        <v>11902</v>
      </c>
      <c r="D205" s="28" t="s">
        <v>11903</v>
      </c>
      <c r="E205" s="28" t="s">
        <v>11523</v>
      </c>
      <c r="F205" s="28"/>
      <c r="G205" s="28"/>
      <c r="H205" s="28">
        <v>10.95241</v>
      </c>
      <c r="I205" s="28" t="s">
        <v>11904</v>
      </c>
      <c r="J205" s="28"/>
    </row>
    <row r="206" spans="1:10" x14ac:dyDescent="0.35">
      <c r="A206" s="28" t="s">
        <v>8984</v>
      </c>
      <c r="B206" s="28" t="s">
        <v>8984</v>
      </c>
      <c r="C206" s="28" t="s">
        <v>8984</v>
      </c>
      <c r="D206" s="28" t="s">
        <v>8983</v>
      </c>
      <c r="E206" s="28" t="s">
        <v>11550</v>
      </c>
      <c r="F206" s="28"/>
      <c r="G206" s="28"/>
      <c r="H206" s="28">
        <v>70.108369999999994</v>
      </c>
      <c r="I206" s="28" t="s">
        <v>11905</v>
      </c>
      <c r="J206" s="28"/>
    </row>
    <row r="207" spans="1:10" x14ac:dyDescent="0.35">
      <c r="A207" s="28" t="s">
        <v>4945</v>
      </c>
      <c r="B207" s="28" t="s">
        <v>4945</v>
      </c>
      <c r="C207" s="28" t="s">
        <v>4946</v>
      </c>
      <c r="D207" s="28" t="s">
        <v>4944</v>
      </c>
      <c r="E207" s="28" t="s">
        <v>11554</v>
      </c>
      <c r="F207" s="28"/>
      <c r="G207" s="28"/>
      <c r="H207" s="28">
        <v>63.28848</v>
      </c>
      <c r="I207" s="28" t="s">
        <v>11906</v>
      </c>
      <c r="J207" s="28"/>
    </row>
    <row r="208" spans="1:10" x14ac:dyDescent="0.35">
      <c r="A208" s="28" t="s">
        <v>11907</v>
      </c>
      <c r="B208" s="28" t="s">
        <v>11907</v>
      </c>
      <c r="C208" s="28" t="s">
        <v>11908</v>
      </c>
      <c r="D208" s="28" t="s">
        <v>11909</v>
      </c>
      <c r="E208" s="28" t="s">
        <v>11554</v>
      </c>
      <c r="F208" s="28"/>
      <c r="G208" s="28"/>
      <c r="H208" s="28">
        <v>63.258459999999999</v>
      </c>
      <c r="I208" s="28" t="s">
        <v>11910</v>
      </c>
      <c r="J208" s="28"/>
    </row>
    <row r="209" spans="1:10" x14ac:dyDescent="0.35">
      <c r="A209" s="28" t="s">
        <v>2777</v>
      </c>
      <c r="B209" s="28" t="s">
        <v>2777</v>
      </c>
      <c r="C209" s="28" t="s">
        <v>2778</v>
      </c>
      <c r="D209" s="28" t="s">
        <v>2776</v>
      </c>
      <c r="E209" s="28" t="s">
        <v>11554</v>
      </c>
      <c r="F209" s="28"/>
      <c r="G209" s="28"/>
      <c r="H209" s="28">
        <v>63.105930000000001</v>
      </c>
      <c r="I209" s="28" t="s">
        <v>11911</v>
      </c>
      <c r="J209" s="28"/>
    </row>
    <row r="210" spans="1:10" x14ac:dyDescent="0.35">
      <c r="A210" s="28" t="s">
        <v>2459</v>
      </c>
      <c r="B210" s="28" t="s">
        <v>2459</v>
      </c>
      <c r="C210" s="28" t="s">
        <v>2460</v>
      </c>
      <c r="D210" s="28" t="s">
        <v>2458</v>
      </c>
      <c r="E210" s="28" t="s">
        <v>11523</v>
      </c>
      <c r="F210" s="28" t="s">
        <v>11593</v>
      </c>
      <c r="G210" s="28" t="s">
        <v>11912</v>
      </c>
      <c r="H210" s="28">
        <v>34.533760000000001</v>
      </c>
      <c r="I210" s="28" t="s">
        <v>11913</v>
      </c>
      <c r="J210" s="28" t="s">
        <v>11527</v>
      </c>
    </row>
    <row r="211" spans="1:10" x14ac:dyDescent="0.35">
      <c r="A211" s="28" t="s">
        <v>599</v>
      </c>
      <c r="B211" s="28" t="s">
        <v>599</v>
      </c>
      <c r="C211" s="28" t="s">
        <v>600</v>
      </c>
      <c r="D211" s="28" t="s">
        <v>598</v>
      </c>
      <c r="E211" s="28" t="s">
        <v>11550</v>
      </c>
      <c r="F211" s="28"/>
      <c r="G211" s="28"/>
      <c r="H211" s="28">
        <v>41.729109999999999</v>
      </c>
      <c r="I211" s="28" t="s">
        <v>11914</v>
      </c>
      <c r="J211" s="28"/>
    </row>
    <row r="212" spans="1:10" x14ac:dyDescent="0.35">
      <c r="A212" s="28" t="s">
        <v>9251</v>
      </c>
      <c r="B212" s="28" t="s">
        <v>9251</v>
      </c>
      <c r="C212" s="28" t="s">
        <v>9252</v>
      </c>
      <c r="D212" s="28" t="s">
        <v>9250</v>
      </c>
      <c r="E212" s="28" t="s">
        <v>11688</v>
      </c>
      <c r="F212" s="28"/>
      <c r="G212" s="28"/>
      <c r="H212" s="28">
        <v>25.68862</v>
      </c>
      <c r="I212" s="28" t="s">
        <v>11915</v>
      </c>
      <c r="J212" s="28"/>
    </row>
    <row r="213" spans="1:10" x14ac:dyDescent="0.35">
      <c r="A213" s="28" t="s">
        <v>10528</v>
      </c>
      <c r="B213" s="28" t="s">
        <v>10528</v>
      </c>
      <c r="C213" s="28" t="s">
        <v>10529</v>
      </c>
      <c r="D213" s="28" t="s">
        <v>10527</v>
      </c>
      <c r="E213" s="28" t="s">
        <v>11550</v>
      </c>
      <c r="F213" s="28" t="s">
        <v>11566</v>
      </c>
      <c r="G213" s="28" t="s">
        <v>11567</v>
      </c>
      <c r="H213" s="28">
        <v>35.047710000000002</v>
      </c>
      <c r="I213" s="28" t="s">
        <v>11916</v>
      </c>
      <c r="J213" s="28" t="s">
        <v>11527</v>
      </c>
    </row>
    <row r="214" spans="1:10" x14ac:dyDescent="0.35">
      <c r="A214" s="28" t="s">
        <v>9260</v>
      </c>
      <c r="B214" s="28" t="s">
        <v>9260</v>
      </c>
      <c r="C214" s="28" t="s">
        <v>9261</v>
      </c>
      <c r="D214" s="28" t="s">
        <v>9259</v>
      </c>
      <c r="E214" s="28" t="s">
        <v>11688</v>
      </c>
      <c r="F214" s="28"/>
      <c r="G214" s="28"/>
      <c r="H214" s="28">
        <v>22.17266</v>
      </c>
      <c r="I214" s="28" t="s">
        <v>11917</v>
      </c>
      <c r="J214" s="28"/>
    </row>
    <row r="215" spans="1:10" x14ac:dyDescent="0.35">
      <c r="A215" s="28" t="s">
        <v>6688</v>
      </c>
      <c r="B215" s="28" t="s">
        <v>6688</v>
      </c>
      <c r="C215" s="28" t="s">
        <v>6689</v>
      </c>
      <c r="D215" s="28" t="s">
        <v>6687</v>
      </c>
      <c r="E215" s="28" t="s">
        <v>11523</v>
      </c>
      <c r="F215" s="28" t="s">
        <v>11593</v>
      </c>
      <c r="G215" s="28"/>
      <c r="H215" s="28">
        <v>56.720689999999998</v>
      </c>
      <c r="I215" s="28" t="s">
        <v>11918</v>
      </c>
      <c r="J215" s="28" t="s">
        <v>11553</v>
      </c>
    </row>
    <row r="216" spans="1:10" x14ac:dyDescent="0.35">
      <c r="A216" s="28" t="s">
        <v>9263</v>
      </c>
      <c r="B216" s="28" t="s">
        <v>9263</v>
      </c>
      <c r="C216" s="28" t="s">
        <v>9264</v>
      </c>
      <c r="D216" s="28" t="s">
        <v>9262</v>
      </c>
      <c r="E216" s="28" t="s">
        <v>11523</v>
      </c>
      <c r="F216" s="28"/>
      <c r="G216" s="28"/>
      <c r="H216" s="28">
        <v>11.40508</v>
      </c>
      <c r="I216" s="28" t="s">
        <v>11919</v>
      </c>
      <c r="J216" s="28"/>
    </row>
    <row r="217" spans="1:10" x14ac:dyDescent="0.35">
      <c r="A217" s="28" t="s">
        <v>9272</v>
      </c>
      <c r="B217" s="28" t="s">
        <v>9272</v>
      </c>
      <c r="C217" s="28" t="s">
        <v>9273</v>
      </c>
      <c r="D217" s="28" t="s">
        <v>9271</v>
      </c>
      <c r="E217" s="28" t="s">
        <v>11550</v>
      </c>
      <c r="F217" s="28" t="s">
        <v>11782</v>
      </c>
      <c r="G217" s="28" t="s">
        <v>11783</v>
      </c>
      <c r="H217" s="28">
        <v>71.993639999999999</v>
      </c>
      <c r="I217" s="28" t="s">
        <v>11920</v>
      </c>
      <c r="J217" s="28" t="s">
        <v>11527</v>
      </c>
    </row>
    <row r="218" spans="1:10" x14ac:dyDescent="0.35">
      <c r="A218" s="28" t="s">
        <v>11921</v>
      </c>
      <c r="B218" s="28" t="s">
        <v>11921</v>
      </c>
      <c r="C218" s="28" t="s">
        <v>11922</v>
      </c>
      <c r="D218" s="28" t="s">
        <v>11923</v>
      </c>
      <c r="E218" s="28" t="s">
        <v>11554</v>
      </c>
      <c r="F218" s="28"/>
      <c r="G218" s="28"/>
      <c r="H218" s="28">
        <v>30.277049999999999</v>
      </c>
      <c r="I218" s="28" t="s">
        <v>11924</v>
      </c>
      <c r="J218" s="28"/>
    </row>
    <row r="219" spans="1:10" x14ac:dyDescent="0.35">
      <c r="A219" s="28" t="s">
        <v>8683</v>
      </c>
      <c r="B219" s="28" t="s">
        <v>8683</v>
      </c>
      <c r="C219" s="28" t="s">
        <v>8684</v>
      </c>
      <c r="D219" s="28" t="s">
        <v>8682</v>
      </c>
      <c r="E219" s="28" t="s">
        <v>11550</v>
      </c>
      <c r="F219" s="28" t="s">
        <v>11586</v>
      </c>
      <c r="G219" s="28" t="s">
        <v>11925</v>
      </c>
      <c r="H219" s="28">
        <v>25.387460000000001</v>
      </c>
      <c r="I219" s="28" t="s">
        <v>11926</v>
      </c>
      <c r="J219" s="28" t="s">
        <v>11527</v>
      </c>
    </row>
    <row r="220" spans="1:10" x14ac:dyDescent="0.35">
      <c r="A220" s="28" t="s">
        <v>8686</v>
      </c>
      <c r="B220" s="28" t="s">
        <v>8686</v>
      </c>
      <c r="C220" s="28" t="s">
        <v>8687</v>
      </c>
      <c r="D220" s="28" t="s">
        <v>8685</v>
      </c>
      <c r="E220" s="28" t="s">
        <v>11550</v>
      </c>
      <c r="F220" s="28"/>
      <c r="G220" s="28"/>
      <c r="H220" s="28">
        <v>38.270969999999998</v>
      </c>
      <c r="I220" s="28" t="s">
        <v>11927</v>
      </c>
      <c r="J220" s="28"/>
    </row>
    <row r="221" spans="1:10" x14ac:dyDescent="0.35">
      <c r="A221" s="28" t="s">
        <v>11928</v>
      </c>
      <c r="B221" s="28" t="s">
        <v>11928</v>
      </c>
      <c r="C221" s="28" t="s">
        <v>11929</v>
      </c>
      <c r="D221" s="28" t="s">
        <v>11930</v>
      </c>
      <c r="E221" s="28" t="s">
        <v>11844</v>
      </c>
      <c r="F221" s="28" t="s">
        <v>11876</v>
      </c>
      <c r="G221" s="28"/>
      <c r="H221" s="28">
        <v>56.549700000000001</v>
      </c>
      <c r="I221" s="28" t="s">
        <v>11931</v>
      </c>
      <c r="J221" s="28" t="s">
        <v>11553</v>
      </c>
    </row>
    <row r="222" spans="1:10" x14ac:dyDescent="0.35">
      <c r="A222" s="28" t="s">
        <v>11932</v>
      </c>
      <c r="B222" s="28" t="s">
        <v>11932</v>
      </c>
      <c r="C222" s="28" t="s">
        <v>11933</v>
      </c>
      <c r="D222" s="28" t="s">
        <v>11934</v>
      </c>
      <c r="E222" s="28" t="s">
        <v>11550</v>
      </c>
      <c r="F222" s="28"/>
      <c r="G222" s="28"/>
      <c r="H222" s="28">
        <v>61.899030000000003</v>
      </c>
      <c r="I222" s="28" t="s">
        <v>11935</v>
      </c>
      <c r="J222" s="28"/>
    </row>
    <row r="223" spans="1:10" x14ac:dyDescent="0.35">
      <c r="A223" s="28" t="s">
        <v>257</v>
      </c>
      <c r="B223" s="28" t="s">
        <v>257</v>
      </c>
      <c r="C223" s="28" t="s">
        <v>258</v>
      </c>
      <c r="D223" s="28" t="s">
        <v>256</v>
      </c>
      <c r="E223" s="28" t="s">
        <v>11550</v>
      </c>
      <c r="F223" s="28"/>
      <c r="G223" s="28"/>
      <c r="H223" s="28">
        <v>23.732009999999999</v>
      </c>
      <c r="I223" s="28" t="s">
        <v>11936</v>
      </c>
      <c r="J223" s="28"/>
    </row>
    <row r="224" spans="1:10" x14ac:dyDescent="0.35">
      <c r="A224" s="28" t="s">
        <v>8646</v>
      </c>
      <c r="B224" s="28" t="s">
        <v>8646</v>
      </c>
      <c r="C224" s="28" t="s">
        <v>8647</v>
      </c>
      <c r="D224" s="28" t="s">
        <v>8645</v>
      </c>
      <c r="E224" s="28" t="s">
        <v>11550</v>
      </c>
      <c r="F224" s="28"/>
      <c r="G224" s="28"/>
      <c r="H224" s="28">
        <v>30.225999999999999</v>
      </c>
      <c r="I224" s="28" t="s">
        <v>11937</v>
      </c>
      <c r="J224" s="28"/>
    </row>
    <row r="225" spans="1:10" x14ac:dyDescent="0.35">
      <c r="A225" s="28" t="s">
        <v>8666</v>
      </c>
      <c r="B225" s="28" t="s">
        <v>8666</v>
      </c>
      <c r="C225" s="28" t="s">
        <v>8667</v>
      </c>
      <c r="D225" s="28" t="s">
        <v>8665</v>
      </c>
      <c r="E225" s="28" t="s">
        <v>11550</v>
      </c>
      <c r="F225" s="28"/>
      <c r="G225" s="28"/>
      <c r="H225" s="28">
        <v>21.792639999999999</v>
      </c>
      <c r="I225" s="28" t="s">
        <v>11938</v>
      </c>
      <c r="J225" s="28"/>
    </row>
    <row r="226" spans="1:10" x14ac:dyDescent="0.35">
      <c r="A226" s="28" t="s">
        <v>1211</v>
      </c>
      <c r="B226" s="28" t="s">
        <v>1211</v>
      </c>
      <c r="C226" s="28" t="s">
        <v>1212</v>
      </c>
      <c r="D226" s="28" t="s">
        <v>1210</v>
      </c>
      <c r="E226" s="28" t="s">
        <v>11550</v>
      </c>
      <c r="F226" s="28"/>
      <c r="G226" s="28"/>
      <c r="H226" s="28">
        <v>20.806159999999998</v>
      </c>
      <c r="I226" s="28" t="s">
        <v>11939</v>
      </c>
      <c r="J226" s="28"/>
    </row>
    <row r="227" spans="1:10" x14ac:dyDescent="0.35">
      <c r="A227" s="28" t="s">
        <v>947</v>
      </c>
      <c r="B227" s="28" t="s">
        <v>947</v>
      </c>
      <c r="C227" s="28" t="s">
        <v>948</v>
      </c>
      <c r="D227" s="28" t="s">
        <v>946</v>
      </c>
      <c r="E227" s="28" t="s">
        <v>11550</v>
      </c>
      <c r="F227" s="28" t="s">
        <v>11940</v>
      </c>
      <c r="G227" s="28" t="s">
        <v>11941</v>
      </c>
      <c r="H227" s="28">
        <v>63.523249999999997</v>
      </c>
      <c r="I227" s="28" t="s">
        <v>11942</v>
      </c>
      <c r="J227" s="28" t="s">
        <v>11527</v>
      </c>
    </row>
    <row r="228" spans="1:10" x14ac:dyDescent="0.35">
      <c r="A228" s="28" t="s">
        <v>2321</v>
      </c>
      <c r="B228" s="28" t="s">
        <v>2321</v>
      </c>
      <c r="C228" s="28" t="s">
        <v>2322</v>
      </c>
      <c r="D228" s="28" t="s">
        <v>2320</v>
      </c>
      <c r="E228" s="28" t="s">
        <v>11688</v>
      </c>
      <c r="F228" s="28" t="s">
        <v>11689</v>
      </c>
      <c r="G228" s="28"/>
      <c r="H228" s="28">
        <v>51.795070000000003</v>
      </c>
      <c r="I228" s="28" t="s">
        <v>11943</v>
      </c>
      <c r="J228" s="28" t="s">
        <v>11553</v>
      </c>
    </row>
    <row r="229" spans="1:10" x14ac:dyDescent="0.35">
      <c r="A229" s="28" t="s">
        <v>10793</v>
      </c>
      <c r="B229" s="28" t="s">
        <v>10793</v>
      </c>
      <c r="C229" s="28" t="s">
        <v>10794</v>
      </c>
      <c r="D229" s="28" t="s">
        <v>10792</v>
      </c>
      <c r="E229" s="28" t="s">
        <v>11550</v>
      </c>
      <c r="F229" s="28" t="s">
        <v>11944</v>
      </c>
      <c r="G229" s="28" t="s">
        <v>11945</v>
      </c>
      <c r="H229" s="28">
        <v>22.750440000000001</v>
      </c>
      <c r="I229" s="28" t="s">
        <v>11946</v>
      </c>
      <c r="J229" s="28" t="s">
        <v>11527</v>
      </c>
    </row>
    <row r="230" spans="1:10" x14ac:dyDescent="0.35">
      <c r="A230" s="28" t="s">
        <v>2483</v>
      </c>
      <c r="B230" s="28" t="s">
        <v>2483</v>
      </c>
      <c r="C230" s="28" t="s">
        <v>2484</v>
      </c>
      <c r="D230" s="28" t="s">
        <v>2482</v>
      </c>
      <c r="E230" s="28" t="s">
        <v>11554</v>
      </c>
      <c r="F230" s="28"/>
      <c r="G230" s="28"/>
      <c r="H230" s="28">
        <v>64.131039999999999</v>
      </c>
      <c r="I230" s="28" t="s">
        <v>11947</v>
      </c>
      <c r="J230" s="28"/>
    </row>
    <row r="231" spans="1:10" x14ac:dyDescent="0.35">
      <c r="A231" s="28" t="s">
        <v>1457</v>
      </c>
      <c r="B231" s="28" t="s">
        <v>1457</v>
      </c>
      <c r="C231" s="28" t="s">
        <v>1458</v>
      </c>
      <c r="D231" s="28" t="s">
        <v>1456</v>
      </c>
      <c r="E231" s="28" t="s">
        <v>11550</v>
      </c>
      <c r="F231" s="28" t="s">
        <v>11948</v>
      </c>
      <c r="G231" s="28" t="s">
        <v>11949</v>
      </c>
      <c r="H231" s="28">
        <v>42.610460000000003</v>
      </c>
      <c r="I231" s="28" t="s">
        <v>11950</v>
      </c>
      <c r="J231" s="28" t="s">
        <v>11527</v>
      </c>
    </row>
    <row r="232" spans="1:10" x14ac:dyDescent="0.35">
      <c r="A232" s="28" t="s">
        <v>11951</v>
      </c>
      <c r="B232" s="28" t="s">
        <v>11951</v>
      </c>
      <c r="C232" s="28" t="s">
        <v>11952</v>
      </c>
      <c r="D232" s="28" t="s">
        <v>11953</v>
      </c>
      <c r="E232" s="28" t="s">
        <v>11688</v>
      </c>
      <c r="F232" s="28"/>
      <c r="G232" s="28"/>
      <c r="H232" s="28">
        <v>31.84703</v>
      </c>
      <c r="I232" s="28" t="s">
        <v>11954</v>
      </c>
      <c r="J232" s="28"/>
    </row>
    <row r="233" spans="1:10" x14ac:dyDescent="0.35">
      <c r="A233" s="28" t="s">
        <v>6763</v>
      </c>
      <c r="B233" s="28" t="s">
        <v>6763</v>
      </c>
      <c r="C233" s="28" t="s">
        <v>6764</v>
      </c>
      <c r="D233" s="28" t="s">
        <v>6762</v>
      </c>
      <c r="E233" s="28" t="s">
        <v>11523</v>
      </c>
      <c r="F233" s="28"/>
      <c r="G233" s="28"/>
      <c r="H233" s="28">
        <v>74.244370000000004</v>
      </c>
      <c r="I233" s="28" t="s">
        <v>11955</v>
      </c>
      <c r="J233" s="28"/>
    </row>
    <row r="234" spans="1:10" x14ac:dyDescent="0.35">
      <c r="A234" s="28" t="s">
        <v>1367</v>
      </c>
      <c r="B234" s="28" t="s">
        <v>1367</v>
      </c>
      <c r="C234" s="28" t="s">
        <v>1368</v>
      </c>
      <c r="D234" s="28" t="s">
        <v>1366</v>
      </c>
      <c r="E234" s="28" t="s">
        <v>11550</v>
      </c>
      <c r="F234" s="28"/>
      <c r="G234" s="28"/>
      <c r="H234" s="28">
        <v>15.986330000000001</v>
      </c>
      <c r="I234" s="28" t="s">
        <v>11956</v>
      </c>
      <c r="J234" s="28"/>
    </row>
    <row r="235" spans="1:10" x14ac:dyDescent="0.35">
      <c r="A235" s="28" t="s">
        <v>71</v>
      </c>
      <c r="B235" s="28" t="s">
        <v>71</v>
      </c>
      <c r="C235" s="28" t="s">
        <v>72</v>
      </c>
      <c r="D235" s="28" t="s">
        <v>70</v>
      </c>
      <c r="E235" s="28" t="s">
        <v>11523</v>
      </c>
      <c r="F235" s="28"/>
      <c r="G235" s="28"/>
      <c r="H235" s="28">
        <v>14.670680000000001</v>
      </c>
      <c r="I235" s="28" t="s">
        <v>11957</v>
      </c>
      <c r="J235" s="28"/>
    </row>
    <row r="236" spans="1:10" x14ac:dyDescent="0.35">
      <c r="A236" s="28" t="s">
        <v>11958</v>
      </c>
      <c r="B236" s="28" t="s">
        <v>11958</v>
      </c>
      <c r="C236" s="28" t="s">
        <v>11959</v>
      </c>
      <c r="D236" s="28" t="s">
        <v>11960</v>
      </c>
      <c r="E236" s="28" t="s">
        <v>11550</v>
      </c>
      <c r="F236" s="28" t="s">
        <v>11729</v>
      </c>
      <c r="G236" s="28"/>
      <c r="H236" s="28">
        <v>37.133420000000001</v>
      </c>
      <c r="I236" s="28" t="s">
        <v>11961</v>
      </c>
      <c r="J236" s="28" t="s">
        <v>11553</v>
      </c>
    </row>
    <row r="237" spans="1:10" x14ac:dyDescent="0.35">
      <c r="A237" s="28" t="s">
        <v>8785</v>
      </c>
      <c r="B237" s="28" t="s">
        <v>8785</v>
      </c>
      <c r="C237" s="28" t="s">
        <v>8786</v>
      </c>
      <c r="D237" s="28" t="s">
        <v>8784</v>
      </c>
      <c r="E237" s="28" t="s">
        <v>11550</v>
      </c>
      <c r="F237" s="28"/>
      <c r="G237" s="28"/>
      <c r="H237" s="28">
        <v>41.245699999999999</v>
      </c>
      <c r="I237" s="28" t="s">
        <v>11962</v>
      </c>
      <c r="J237" s="28"/>
    </row>
    <row r="238" spans="1:10" x14ac:dyDescent="0.35">
      <c r="A238" s="28" t="s">
        <v>11963</v>
      </c>
      <c r="B238" s="28" t="s">
        <v>11963</v>
      </c>
      <c r="C238" s="28" t="s">
        <v>11208</v>
      </c>
      <c r="D238" s="28" t="s">
        <v>11964</v>
      </c>
      <c r="E238" s="28" t="s">
        <v>11554</v>
      </c>
      <c r="F238" s="28"/>
      <c r="G238" s="28"/>
      <c r="H238" s="28">
        <v>64.078090000000003</v>
      </c>
      <c r="I238" s="28" t="s">
        <v>11965</v>
      </c>
      <c r="J238" s="28"/>
    </row>
    <row r="239" spans="1:10" x14ac:dyDescent="0.35">
      <c r="A239" s="28" t="s">
        <v>5220</v>
      </c>
      <c r="B239" s="28" t="s">
        <v>5220</v>
      </c>
      <c r="C239" s="28" t="s">
        <v>5221</v>
      </c>
      <c r="D239" s="28" t="s">
        <v>5219</v>
      </c>
      <c r="E239" s="28" t="s">
        <v>11523</v>
      </c>
      <c r="F239" s="28"/>
      <c r="G239" s="28"/>
      <c r="H239" s="28">
        <v>37.29345</v>
      </c>
      <c r="I239" s="28" t="s">
        <v>11966</v>
      </c>
      <c r="J239" s="28"/>
    </row>
    <row r="240" spans="1:10" x14ac:dyDescent="0.35">
      <c r="A240" s="28" t="s">
        <v>230</v>
      </c>
      <c r="B240" s="28" t="s">
        <v>230</v>
      </c>
      <c r="C240" s="28" t="s">
        <v>231</v>
      </c>
      <c r="D240" s="28" t="s">
        <v>229</v>
      </c>
      <c r="E240" s="28" t="s">
        <v>11550</v>
      </c>
      <c r="F240" s="28"/>
      <c r="G240" s="28"/>
      <c r="H240" s="28">
        <v>29.488209999999999</v>
      </c>
      <c r="I240" s="28" t="s">
        <v>11967</v>
      </c>
      <c r="J240" s="28"/>
    </row>
    <row r="241" spans="1:10" x14ac:dyDescent="0.35">
      <c r="A241" s="28" t="s">
        <v>641</v>
      </c>
      <c r="B241" s="28" t="s">
        <v>641</v>
      </c>
      <c r="C241" s="28" t="s">
        <v>642</v>
      </c>
      <c r="D241" s="28" t="s">
        <v>640</v>
      </c>
      <c r="E241" s="28" t="s">
        <v>11523</v>
      </c>
      <c r="F241" s="28"/>
      <c r="G241" s="28" t="s">
        <v>11968</v>
      </c>
      <c r="H241" s="28">
        <v>23.563800000000001</v>
      </c>
      <c r="I241" s="28" t="s">
        <v>11969</v>
      </c>
      <c r="J241" s="28"/>
    </row>
    <row r="242" spans="1:10" x14ac:dyDescent="0.35">
      <c r="A242" s="28" t="s">
        <v>11970</v>
      </c>
      <c r="B242" s="28" t="s">
        <v>11970</v>
      </c>
      <c r="C242" s="28" t="s">
        <v>11971</v>
      </c>
      <c r="D242" s="28" t="s">
        <v>11972</v>
      </c>
      <c r="E242" s="28" t="s">
        <v>11674</v>
      </c>
      <c r="F242" s="28"/>
      <c r="G242" s="28"/>
      <c r="H242" s="28">
        <v>16.49447</v>
      </c>
      <c r="I242" s="28" t="s">
        <v>11973</v>
      </c>
      <c r="J242" s="28"/>
    </row>
    <row r="243" spans="1:10" x14ac:dyDescent="0.35">
      <c r="A243" s="28" t="s">
        <v>5268</v>
      </c>
      <c r="B243" s="28" t="s">
        <v>5268</v>
      </c>
      <c r="C243" s="28" t="s">
        <v>5269</v>
      </c>
      <c r="D243" s="28" t="s">
        <v>5267</v>
      </c>
      <c r="E243" s="28" t="s">
        <v>11550</v>
      </c>
      <c r="F243" s="28" t="s">
        <v>11729</v>
      </c>
      <c r="G243" s="28"/>
      <c r="H243" s="28">
        <v>35.84984</v>
      </c>
      <c r="I243" s="28" t="s">
        <v>11974</v>
      </c>
      <c r="J243" s="28" t="s">
        <v>11553</v>
      </c>
    </row>
    <row r="244" spans="1:10" x14ac:dyDescent="0.35">
      <c r="A244" s="28" t="s">
        <v>2993</v>
      </c>
      <c r="B244" s="28" t="s">
        <v>2993</v>
      </c>
      <c r="C244" s="28" t="s">
        <v>2994</v>
      </c>
      <c r="D244" s="28" t="s">
        <v>2992</v>
      </c>
      <c r="E244" s="28" t="s">
        <v>11550</v>
      </c>
      <c r="F244" s="28" t="s">
        <v>11586</v>
      </c>
      <c r="G244" s="28" t="s">
        <v>11975</v>
      </c>
      <c r="H244" s="28">
        <v>25.39113</v>
      </c>
      <c r="I244" s="28" t="s">
        <v>11976</v>
      </c>
      <c r="J244" s="28" t="s">
        <v>11527</v>
      </c>
    </row>
    <row r="245" spans="1:10" x14ac:dyDescent="0.35">
      <c r="A245" s="28" t="s">
        <v>65</v>
      </c>
      <c r="B245" s="28" t="s">
        <v>65</v>
      </c>
      <c r="C245" s="28" t="s">
        <v>66</v>
      </c>
      <c r="D245" s="28" t="s">
        <v>64</v>
      </c>
      <c r="E245" s="28" t="s">
        <v>11523</v>
      </c>
      <c r="F245" s="28" t="s">
        <v>11876</v>
      </c>
      <c r="G245" s="28" t="s">
        <v>11977</v>
      </c>
      <c r="H245" s="28">
        <v>12.636229999999999</v>
      </c>
      <c r="I245" s="28" t="s">
        <v>11978</v>
      </c>
      <c r="J245" s="28" t="s">
        <v>11527</v>
      </c>
    </row>
    <row r="246" spans="1:10" x14ac:dyDescent="0.35">
      <c r="A246" s="28" t="s">
        <v>11979</v>
      </c>
      <c r="B246" s="28" t="s">
        <v>11979</v>
      </c>
      <c r="C246" s="28" t="s">
        <v>11146</v>
      </c>
      <c r="D246" s="28" t="s">
        <v>11980</v>
      </c>
      <c r="E246" s="28" t="s">
        <v>11550</v>
      </c>
      <c r="F246" s="28" t="s">
        <v>11729</v>
      </c>
      <c r="G246" s="28"/>
      <c r="H246" s="28">
        <v>56.339979999999997</v>
      </c>
      <c r="I246" s="28" t="s">
        <v>11981</v>
      </c>
      <c r="J246" s="28" t="s">
        <v>11527</v>
      </c>
    </row>
    <row r="247" spans="1:10" x14ac:dyDescent="0.35">
      <c r="A247" s="28" t="s">
        <v>2987</v>
      </c>
      <c r="B247" s="28" t="s">
        <v>2987</v>
      </c>
      <c r="C247" s="28" t="s">
        <v>2988</v>
      </c>
      <c r="D247" s="28" t="s">
        <v>2986</v>
      </c>
      <c r="E247" s="28" t="s">
        <v>11688</v>
      </c>
      <c r="F247" s="28"/>
      <c r="G247" s="28"/>
      <c r="H247" s="28">
        <v>57.306040000000003</v>
      </c>
      <c r="I247" s="28" t="s">
        <v>11982</v>
      </c>
      <c r="J247" s="28"/>
    </row>
    <row r="248" spans="1:10" x14ac:dyDescent="0.35">
      <c r="A248" s="28" t="s">
        <v>3956</v>
      </c>
      <c r="B248" s="28" t="s">
        <v>3956</v>
      </c>
      <c r="C248" s="28" t="s">
        <v>3957</v>
      </c>
      <c r="D248" s="28" t="s">
        <v>3955</v>
      </c>
      <c r="E248" s="28" t="s">
        <v>11550</v>
      </c>
      <c r="F248" s="28" t="s">
        <v>11551</v>
      </c>
      <c r="G248" s="28"/>
      <c r="H248" s="28">
        <v>43.175640000000001</v>
      </c>
      <c r="I248" s="28" t="s">
        <v>11983</v>
      </c>
      <c r="J248" s="28" t="s">
        <v>11553</v>
      </c>
    </row>
    <row r="249" spans="1:10" x14ac:dyDescent="0.35">
      <c r="A249" s="28" t="s">
        <v>2984</v>
      </c>
      <c r="B249" s="28" t="s">
        <v>2984</v>
      </c>
      <c r="C249" s="28" t="s">
        <v>2985</v>
      </c>
      <c r="D249" s="28" t="s">
        <v>2983</v>
      </c>
      <c r="E249" s="28" t="s">
        <v>11550</v>
      </c>
      <c r="F249" s="28" t="s">
        <v>11593</v>
      </c>
      <c r="G249" s="28" t="s">
        <v>11984</v>
      </c>
      <c r="H249" s="28">
        <v>51.289589999999997</v>
      </c>
      <c r="I249" s="28" t="s">
        <v>11985</v>
      </c>
      <c r="J249" s="28" t="s">
        <v>11527</v>
      </c>
    </row>
    <row r="250" spans="1:10" x14ac:dyDescent="0.35">
      <c r="A250" s="28" t="s">
        <v>2975</v>
      </c>
      <c r="B250" s="28" t="s">
        <v>2975</v>
      </c>
      <c r="C250" s="28" t="s">
        <v>2976</v>
      </c>
      <c r="D250" s="28" t="s">
        <v>2974</v>
      </c>
      <c r="E250" s="28" t="s">
        <v>11550</v>
      </c>
      <c r="F250" s="28"/>
      <c r="G250" s="28"/>
      <c r="H250" s="28">
        <v>29.4297</v>
      </c>
      <c r="I250" s="28" t="s">
        <v>11986</v>
      </c>
      <c r="J250" s="28"/>
    </row>
    <row r="251" spans="1:10" x14ac:dyDescent="0.35">
      <c r="A251" s="28" t="s">
        <v>4458</v>
      </c>
      <c r="B251" s="28" t="s">
        <v>4458</v>
      </c>
      <c r="C251" s="28" t="s">
        <v>4459</v>
      </c>
      <c r="D251" s="28" t="s">
        <v>4457</v>
      </c>
      <c r="E251" s="28" t="s">
        <v>11550</v>
      </c>
      <c r="F251" s="28" t="s">
        <v>11586</v>
      </c>
      <c r="G251" s="28" t="s">
        <v>11975</v>
      </c>
      <c r="H251" s="28">
        <v>62.591000000000001</v>
      </c>
      <c r="I251" s="28" t="s">
        <v>11987</v>
      </c>
      <c r="J251" s="28" t="s">
        <v>11527</v>
      </c>
    </row>
    <row r="252" spans="1:10" x14ac:dyDescent="0.35">
      <c r="A252" s="28" t="s">
        <v>287</v>
      </c>
      <c r="B252" s="28" t="s">
        <v>287</v>
      </c>
      <c r="C252" s="28" t="s">
        <v>288</v>
      </c>
      <c r="D252" s="28" t="s">
        <v>286</v>
      </c>
      <c r="E252" s="28" t="s">
        <v>11554</v>
      </c>
      <c r="F252" s="28"/>
      <c r="G252" s="28"/>
      <c r="H252" s="28">
        <v>66.360749999999996</v>
      </c>
      <c r="I252" s="28" t="s">
        <v>11988</v>
      </c>
      <c r="J252" s="28"/>
    </row>
    <row r="253" spans="1:10" x14ac:dyDescent="0.35">
      <c r="A253" s="28" t="s">
        <v>11989</v>
      </c>
      <c r="B253" s="28" t="s">
        <v>11989</v>
      </c>
      <c r="C253" s="28" t="s">
        <v>11990</v>
      </c>
      <c r="D253" s="28" t="s">
        <v>11991</v>
      </c>
      <c r="E253" s="28" t="s">
        <v>11554</v>
      </c>
      <c r="F253" s="28"/>
      <c r="G253" s="28"/>
      <c r="H253" s="28">
        <v>63.279589999999999</v>
      </c>
      <c r="I253" s="28" t="s">
        <v>11992</v>
      </c>
      <c r="J253" s="28"/>
    </row>
    <row r="254" spans="1:10" x14ac:dyDescent="0.35">
      <c r="A254" s="28" t="s">
        <v>5253</v>
      </c>
      <c r="B254" s="28" t="s">
        <v>5253</v>
      </c>
      <c r="C254" s="28" t="s">
        <v>5254</v>
      </c>
      <c r="D254" s="28" t="s">
        <v>5252</v>
      </c>
      <c r="E254" s="28" t="s">
        <v>11550</v>
      </c>
      <c r="F254" s="28" t="s">
        <v>11593</v>
      </c>
      <c r="G254" s="28"/>
      <c r="H254" s="28">
        <v>55.698430000000002</v>
      </c>
      <c r="I254" s="28" t="s">
        <v>11993</v>
      </c>
      <c r="J254" s="28" t="s">
        <v>11553</v>
      </c>
    </row>
    <row r="255" spans="1:10" x14ac:dyDescent="0.35">
      <c r="A255" s="28" t="s">
        <v>2474</v>
      </c>
      <c r="B255" s="28" t="s">
        <v>2474</v>
      </c>
      <c r="C255" s="28" t="s">
        <v>2475</v>
      </c>
      <c r="D255" s="28" t="s">
        <v>2473</v>
      </c>
      <c r="E255" s="28" t="s">
        <v>11550</v>
      </c>
      <c r="F255" s="28" t="s">
        <v>11583</v>
      </c>
      <c r="G255" s="28" t="s">
        <v>11584</v>
      </c>
      <c r="H255" s="28">
        <v>48.589320000000001</v>
      </c>
      <c r="I255" s="28" t="s">
        <v>11994</v>
      </c>
      <c r="J255" s="28" t="s">
        <v>11527</v>
      </c>
    </row>
    <row r="256" spans="1:10" x14ac:dyDescent="0.35">
      <c r="A256" s="28" t="s">
        <v>11995</v>
      </c>
      <c r="B256" s="28" t="s">
        <v>11995</v>
      </c>
      <c r="C256" s="28" t="s">
        <v>11996</v>
      </c>
      <c r="D256" s="28" t="s">
        <v>11997</v>
      </c>
      <c r="E256" s="28" t="s">
        <v>11688</v>
      </c>
      <c r="F256" s="28" t="s">
        <v>11856</v>
      </c>
      <c r="G256" s="28" t="s">
        <v>11998</v>
      </c>
      <c r="H256" s="28">
        <v>72.451130000000006</v>
      </c>
      <c r="I256" s="28" t="s">
        <v>11999</v>
      </c>
      <c r="J256" s="28" t="s">
        <v>11527</v>
      </c>
    </row>
    <row r="257" spans="1:10" x14ac:dyDescent="0.35">
      <c r="A257" s="28" t="s">
        <v>5301</v>
      </c>
      <c r="B257" s="28" t="s">
        <v>5301</v>
      </c>
      <c r="C257" s="28" t="s">
        <v>5302</v>
      </c>
      <c r="D257" s="28" t="s">
        <v>5300</v>
      </c>
      <c r="E257" s="28" t="s">
        <v>11523</v>
      </c>
      <c r="F257" s="28" t="s">
        <v>11593</v>
      </c>
      <c r="G257" s="28" t="s">
        <v>11912</v>
      </c>
      <c r="H257" s="28">
        <v>60.240409999999997</v>
      </c>
      <c r="I257" s="28" t="s">
        <v>12000</v>
      </c>
      <c r="J257" s="28" t="s">
        <v>11527</v>
      </c>
    </row>
    <row r="258" spans="1:10" x14ac:dyDescent="0.35">
      <c r="A258" s="28" t="s">
        <v>5038</v>
      </c>
      <c r="B258" s="28" t="s">
        <v>5038</v>
      </c>
      <c r="C258" s="28" t="s">
        <v>5039</v>
      </c>
      <c r="D258" s="28" t="s">
        <v>5037</v>
      </c>
      <c r="E258" s="28" t="s">
        <v>11740</v>
      </c>
      <c r="F258" s="28" t="s">
        <v>11586</v>
      </c>
      <c r="G258" s="28"/>
      <c r="H258" s="28">
        <v>84.16516</v>
      </c>
      <c r="I258" s="28" t="s">
        <v>12001</v>
      </c>
      <c r="J258" s="28" t="s">
        <v>11553</v>
      </c>
    </row>
    <row r="259" spans="1:10" x14ac:dyDescent="0.35">
      <c r="A259" s="28" t="s">
        <v>12002</v>
      </c>
      <c r="B259" s="28" t="s">
        <v>5307</v>
      </c>
      <c r="C259" s="28" t="s">
        <v>5308</v>
      </c>
      <c r="D259" s="28" t="s">
        <v>5306</v>
      </c>
      <c r="E259" s="28" t="s">
        <v>11556</v>
      </c>
      <c r="F259" s="28" t="s">
        <v>11586</v>
      </c>
      <c r="G259" s="28"/>
      <c r="H259" s="28">
        <v>54.398980000000002</v>
      </c>
      <c r="I259" s="28" t="s">
        <v>12003</v>
      </c>
      <c r="J259" s="28" t="s">
        <v>11553</v>
      </c>
    </row>
    <row r="260" spans="1:10" x14ac:dyDescent="0.35">
      <c r="A260" s="28" t="s">
        <v>12004</v>
      </c>
      <c r="B260" s="28" t="s">
        <v>5307</v>
      </c>
      <c r="C260" s="28" t="s">
        <v>5308</v>
      </c>
      <c r="D260" s="28" t="s">
        <v>5306</v>
      </c>
      <c r="E260" s="28" t="s">
        <v>11523</v>
      </c>
      <c r="F260" s="28" t="s">
        <v>11586</v>
      </c>
      <c r="G260" s="28"/>
      <c r="H260" s="28">
        <v>54.398980000000002</v>
      </c>
      <c r="I260" s="28" t="s">
        <v>12003</v>
      </c>
      <c r="J260" s="28" t="s">
        <v>11553</v>
      </c>
    </row>
    <row r="261" spans="1:10" x14ac:dyDescent="0.35">
      <c r="A261" s="28" t="s">
        <v>2591</v>
      </c>
      <c r="B261" s="28" t="s">
        <v>2591</v>
      </c>
      <c r="C261" s="28" t="s">
        <v>2592</v>
      </c>
      <c r="D261" s="28" t="s">
        <v>2590</v>
      </c>
      <c r="E261" s="28" t="s">
        <v>11550</v>
      </c>
      <c r="F261" s="28"/>
      <c r="G261" s="28"/>
      <c r="H261" s="28">
        <v>30.393599999999999</v>
      </c>
      <c r="I261" s="28" t="s">
        <v>12005</v>
      </c>
      <c r="J261" s="28"/>
    </row>
    <row r="262" spans="1:10" x14ac:dyDescent="0.35">
      <c r="A262" s="28" t="s">
        <v>5313</v>
      </c>
      <c r="B262" s="28" t="s">
        <v>5313</v>
      </c>
      <c r="C262" s="28" t="s">
        <v>5314</v>
      </c>
      <c r="D262" s="28" t="s">
        <v>5312</v>
      </c>
      <c r="E262" s="28" t="s">
        <v>11550</v>
      </c>
      <c r="F262" s="28"/>
      <c r="G262" s="28"/>
      <c r="H262" s="28">
        <v>104.21969</v>
      </c>
      <c r="I262" s="28" t="s">
        <v>12006</v>
      </c>
      <c r="J262" s="28"/>
    </row>
    <row r="263" spans="1:10" x14ac:dyDescent="0.35">
      <c r="A263" s="28" t="s">
        <v>12007</v>
      </c>
      <c r="B263" s="28" t="s">
        <v>12007</v>
      </c>
      <c r="C263" s="28" t="s">
        <v>12008</v>
      </c>
      <c r="D263" s="28" t="s">
        <v>12009</v>
      </c>
      <c r="E263" s="28" t="s">
        <v>11556</v>
      </c>
      <c r="F263" s="28"/>
      <c r="G263" s="28"/>
      <c r="H263" s="28">
        <v>31.05621</v>
      </c>
      <c r="I263" s="28" t="s">
        <v>12010</v>
      </c>
      <c r="J263" s="28"/>
    </row>
    <row r="264" spans="1:10" x14ac:dyDescent="0.35">
      <c r="A264" s="28" t="s">
        <v>12011</v>
      </c>
      <c r="B264" s="28" t="s">
        <v>12011</v>
      </c>
      <c r="C264" s="28" t="s">
        <v>12012</v>
      </c>
      <c r="D264" s="28" t="s">
        <v>12013</v>
      </c>
      <c r="E264" s="28" t="s">
        <v>11550</v>
      </c>
      <c r="F264" s="28"/>
      <c r="G264" s="28"/>
      <c r="H264" s="28">
        <v>38.010530000000003</v>
      </c>
      <c r="I264" s="28" t="s">
        <v>12014</v>
      </c>
      <c r="J264" s="28"/>
    </row>
    <row r="265" spans="1:10" x14ac:dyDescent="0.35">
      <c r="A265" s="28" t="s">
        <v>5223</v>
      </c>
      <c r="B265" s="28" t="s">
        <v>5223</v>
      </c>
      <c r="C265" s="28" t="s">
        <v>5224</v>
      </c>
      <c r="D265" s="28" t="s">
        <v>5222</v>
      </c>
      <c r="E265" s="28" t="s">
        <v>11550</v>
      </c>
      <c r="F265" s="28" t="s">
        <v>11614</v>
      </c>
      <c r="G265" s="28" t="s">
        <v>12015</v>
      </c>
      <c r="H265" s="28">
        <v>49.54504</v>
      </c>
      <c r="I265" s="28" t="s">
        <v>12016</v>
      </c>
      <c r="J265" s="28" t="s">
        <v>11527</v>
      </c>
    </row>
    <row r="266" spans="1:10" x14ac:dyDescent="0.35">
      <c r="A266" s="28" t="s">
        <v>908</v>
      </c>
      <c r="B266" s="28" t="s">
        <v>908</v>
      </c>
      <c r="C266" s="28" t="s">
        <v>909</v>
      </c>
      <c r="D266" s="28" t="s">
        <v>907</v>
      </c>
      <c r="E266" s="28" t="s">
        <v>11550</v>
      </c>
      <c r="F266" s="28"/>
      <c r="G266" s="28"/>
      <c r="H266" s="28">
        <v>58.613219999999998</v>
      </c>
      <c r="I266" s="28" t="s">
        <v>12017</v>
      </c>
      <c r="J266" s="28"/>
    </row>
    <row r="267" spans="1:10" x14ac:dyDescent="0.35">
      <c r="A267" s="28" t="s">
        <v>5334</v>
      </c>
      <c r="B267" s="28" t="s">
        <v>5334</v>
      </c>
      <c r="C267" s="28" t="s">
        <v>5335</v>
      </c>
      <c r="D267" s="28" t="s">
        <v>5333</v>
      </c>
      <c r="E267" s="28" t="s">
        <v>11523</v>
      </c>
      <c r="F267" s="28"/>
      <c r="G267" s="28"/>
      <c r="H267" s="28">
        <v>33.82714</v>
      </c>
      <c r="I267" s="28" t="s">
        <v>12018</v>
      </c>
      <c r="J267" s="28"/>
    </row>
    <row r="268" spans="1:10" x14ac:dyDescent="0.35">
      <c r="A268" s="28" t="s">
        <v>116</v>
      </c>
      <c r="B268" s="28" t="s">
        <v>116</v>
      </c>
      <c r="C268" s="28" t="s">
        <v>117</v>
      </c>
      <c r="D268" s="28" t="s">
        <v>115</v>
      </c>
      <c r="E268" s="28" t="s">
        <v>11550</v>
      </c>
      <c r="F268" s="28"/>
      <c r="G268" s="28"/>
      <c r="H268" s="28">
        <v>32.543129999999998</v>
      </c>
      <c r="I268" s="28" t="s">
        <v>12019</v>
      </c>
      <c r="J268" s="28"/>
    </row>
    <row r="269" spans="1:10" x14ac:dyDescent="0.35">
      <c r="A269" s="28" t="s">
        <v>1319</v>
      </c>
      <c r="B269" s="28" t="s">
        <v>1319</v>
      </c>
      <c r="C269" s="28" t="s">
        <v>1320</v>
      </c>
      <c r="D269" s="28" t="s">
        <v>1318</v>
      </c>
      <c r="E269" s="28" t="s">
        <v>11554</v>
      </c>
      <c r="F269" s="28"/>
      <c r="G269" s="28"/>
      <c r="H269" s="28">
        <v>58.705579999999998</v>
      </c>
      <c r="I269" s="28" t="s">
        <v>12020</v>
      </c>
      <c r="J269" s="28"/>
    </row>
    <row r="270" spans="1:10" x14ac:dyDescent="0.35">
      <c r="A270" s="28" t="s">
        <v>12021</v>
      </c>
      <c r="B270" s="28" t="s">
        <v>12021</v>
      </c>
      <c r="C270" s="28" t="s">
        <v>12022</v>
      </c>
      <c r="D270" s="28" t="s">
        <v>12023</v>
      </c>
      <c r="E270" s="28" t="s">
        <v>11554</v>
      </c>
      <c r="F270" s="28"/>
      <c r="G270" s="28"/>
      <c r="H270" s="28">
        <v>58.550460000000001</v>
      </c>
      <c r="I270" s="28" t="s">
        <v>12024</v>
      </c>
      <c r="J270" s="28"/>
    </row>
    <row r="271" spans="1:10" x14ac:dyDescent="0.35">
      <c r="A271" s="28" t="s">
        <v>12025</v>
      </c>
      <c r="B271" s="28" t="s">
        <v>12025</v>
      </c>
      <c r="C271" s="28" t="s">
        <v>12026</v>
      </c>
      <c r="D271" s="28" t="s">
        <v>12027</v>
      </c>
      <c r="E271" s="28" t="s">
        <v>11554</v>
      </c>
      <c r="F271" s="28"/>
      <c r="G271" s="28"/>
      <c r="H271" s="28">
        <v>57.828659999999999</v>
      </c>
      <c r="I271" s="28" t="s">
        <v>12028</v>
      </c>
      <c r="J271" s="28"/>
    </row>
    <row r="272" spans="1:10" x14ac:dyDescent="0.35">
      <c r="A272" s="28" t="s">
        <v>5052</v>
      </c>
      <c r="B272" s="28" t="s">
        <v>5052</v>
      </c>
      <c r="C272" s="28" t="s">
        <v>5053</v>
      </c>
      <c r="D272" s="28" t="s">
        <v>5051</v>
      </c>
      <c r="E272" s="28" t="s">
        <v>11560</v>
      </c>
      <c r="F272" s="28"/>
      <c r="G272" s="28"/>
      <c r="H272" s="28">
        <v>47.98283</v>
      </c>
      <c r="I272" s="28" t="s">
        <v>12029</v>
      </c>
      <c r="J272" s="28"/>
    </row>
    <row r="273" spans="1:10" x14ac:dyDescent="0.35">
      <c r="A273" s="28" t="s">
        <v>5451</v>
      </c>
      <c r="B273" s="28" t="s">
        <v>5451</v>
      </c>
      <c r="C273" s="28" t="s">
        <v>5452</v>
      </c>
      <c r="D273" s="28" t="s">
        <v>5450</v>
      </c>
      <c r="E273" s="28" t="s">
        <v>11550</v>
      </c>
      <c r="F273" s="28" t="s">
        <v>11586</v>
      </c>
      <c r="G273" s="28"/>
      <c r="H273" s="28">
        <v>28.041460000000001</v>
      </c>
      <c r="I273" s="28" t="s">
        <v>12030</v>
      </c>
      <c r="J273" s="28" t="s">
        <v>11553</v>
      </c>
    </row>
    <row r="274" spans="1:10" x14ac:dyDescent="0.35">
      <c r="A274" s="28" t="s">
        <v>2357</v>
      </c>
      <c r="B274" s="28" t="s">
        <v>2357</v>
      </c>
      <c r="C274" s="28" t="s">
        <v>2358</v>
      </c>
      <c r="D274" s="28" t="s">
        <v>2356</v>
      </c>
      <c r="E274" s="28" t="s">
        <v>11550</v>
      </c>
      <c r="F274" s="28" t="s">
        <v>11586</v>
      </c>
      <c r="G274" s="28"/>
      <c r="H274" s="28">
        <v>62.937179999999998</v>
      </c>
      <c r="I274" s="28" t="s">
        <v>12031</v>
      </c>
      <c r="J274" s="28" t="s">
        <v>11553</v>
      </c>
    </row>
    <row r="275" spans="1:10" x14ac:dyDescent="0.35">
      <c r="A275" s="28" t="s">
        <v>8013</v>
      </c>
      <c r="B275" s="28" t="s">
        <v>8013</v>
      </c>
      <c r="C275" s="28" t="s">
        <v>8014</v>
      </c>
      <c r="D275" s="28" t="s">
        <v>8012</v>
      </c>
      <c r="E275" s="28" t="s">
        <v>11560</v>
      </c>
      <c r="F275" s="28"/>
      <c r="G275" s="28"/>
      <c r="H275" s="28">
        <v>95.718400000000003</v>
      </c>
      <c r="I275" s="28" t="s">
        <v>12032</v>
      </c>
      <c r="J275" s="28"/>
    </row>
    <row r="276" spans="1:10" x14ac:dyDescent="0.35">
      <c r="A276" s="28" t="s">
        <v>1622</v>
      </c>
      <c r="B276" s="28" t="s">
        <v>1622</v>
      </c>
      <c r="C276" s="28" t="s">
        <v>1623</v>
      </c>
      <c r="D276" s="28" t="s">
        <v>1621</v>
      </c>
      <c r="E276" s="28" t="s">
        <v>11550</v>
      </c>
      <c r="F276" s="28" t="s">
        <v>12033</v>
      </c>
      <c r="G276" s="28" t="s">
        <v>12034</v>
      </c>
      <c r="H276" s="28">
        <v>100.41724000000001</v>
      </c>
      <c r="I276" s="28" t="s">
        <v>12035</v>
      </c>
      <c r="J276" s="28" t="s">
        <v>11527</v>
      </c>
    </row>
    <row r="277" spans="1:10" x14ac:dyDescent="0.35">
      <c r="A277" s="28" t="s">
        <v>5352</v>
      </c>
      <c r="B277" s="28" t="s">
        <v>5352</v>
      </c>
      <c r="C277" s="28" t="s">
        <v>5353</v>
      </c>
      <c r="D277" s="28" t="s">
        <v>5351</v>
      </c>
      <c r="E277" s="28" t="s">
        <v>11560</v>
      </c>
      <c r="F277" s="28"/>
      <c r="G277" s="28"/>
      <c r="H277" s="28">
        <v>57.197270000000003</v>
      </c>
      <c r="I277" s="28" t="s">
        <v>12036</v>
      </c>
      <c r="J277" s="28"/>
    </row>
    <row r="278" spans="1:10" x14ac:dyDescent="0.35">
      <c r="A278" s="28" t="s">
        <v>5364</v>
      </c>
      <c r="B278" s="28" t="s">
        <v>5364</v>
      </c>
      <c r="C278" s="28" t="s">
        <v>5365</v>
      </c>
      <c r="D278" s="28" t="s">
        <v>5363</v>
      </c>
      <c r="E278" s="28" t="s">
        <v>11550</v>
      </c>
      <c r="F278" s="28"/>
      <c r="G278" s="28"/>
      <c r="H278" s="28">
        <v>51.63073</v>
      </c>
      <c r="I278" s="28" t="s">
        <v>12037</v>
      </c>
      <c r="J278" s="28"/>
    </row>
    <row r="279" spans="1:10" x14ac:dyDescent="0.35">
      <c r="A279" s="28" t="s">
        <v>152</v>
      </c>
      <c r="B279" s="28" t="s">
        <v>152</v>
      </c>
      <c r="C279" s="28" t="s">
        <v>153</v>
      </c>
      <c r="D279" s="28" t="s">
        <v>151</v>
      </c>
      <c r="E279" s="28" t="s">
        <v>11550</v>
      </c>
      <c r="F279" s="28" t="s">
        <v>11586</v>
      </c>
      <c r="G279" s="28" t="s">
        <v>11975</v>
      </c>
      <c r="H279" s="28">
        <v>57.244010000000003</v>
      </c>
      <c r="I279" s="28" t="s">
        <v>12038</v>
      </c>
      <c r="J279" s="28" t="s">
        <v>11527</v>
      </c>
    </row>
    <row r="280" spans="1:10" x14ac:dyDescent="0.35">
      <c r="A280" s="28" t="s">
        <v>332</v>
      </c>
      <c r="B280" s="28" t="s">
        <v>332</v>
      </c>
      <c r="C280" s="28" t="s">
        <v>333</v>
      </c>
      <c r="D280" s="28" t="s">
        <v>331</v>
      </c>
      <c r="E280" s="28" t="s">
        <v>11550</v>
      </c>
      <c r="F280" s="28" t="s">
        <v>11583</v>
      </c>
      <c r="G280" s="28"/>
      <c r="H280" s="28">
        <v>86.601050000000001</v>
      </c>
      <c r="I280" s="28" t="s">
        <v>12039</v>
      </c>
      <c r="J280" s="28" t="s">
        <v>11553</v>
      </c>
    </row>
    <row r="281" spans="1:10" x14ac:dyDescent="0.35">
      <c r="A281" s="28" t="s">
        <v>4440</v>
      </c>
      <c r="B281" s="28" t="s">
        <v>4440</v>
      </c>
      <c r="C281" s="28" t="s">
        <v>4441</v>
      </c>
      <c r="D281" s="28" t="s">
        <v>4439</v>
      </c>
      <c r="E281" s="28" t="s">
        <v>11550</v>
      </c>
      <c r="F281" s="28"/>
      <c r="G281" s="28"/>
      <c r="H281" s="28">
        <v>35.058619999999998</v>
      </c>
      <c r="I281" s="28" t="s">
        <v>12040</v>
      </c>
      <c r="J281" s="28"/>
    </row>
    <row r="282" spans="1:10" x14ac:dyDescent="0.35">
      <c r="A282" s="28" t="s">
        <v>5394</v>
      </c>
      <c r="B282" s="28" t="s">
        <v>5394</v>
      </c>
      <c r="C282" s="28" t="s">
        <v>5395</v>
      </c>
      <c r="D282" s="28" t="s">
        <v>5393</v>
      </c>
      <c r="E282" s="28" t="s">
        <v>11674</v>
      </c>
      <c r="F282" s="28"/>
      <c r="G282" s="28"/>
      <c r="H282" s="28">
        <v>49.279119999999999</v>
      </c>
      <c r="I282" s="28" t="s">
        <v>12041</v>
      </c>
      <c r="J282" s="28"/>
    </row>
    <row r="283" spans="1:10" x14ac:dyDescent="0.35">
      <c r="A283" s="28" t="s">
        <v>861</v>
      </c>
      <c r="B283" s="28" t="s">
        <v>861</v>
      </c>
      <c r="C283" s="28" t="s">
        <v>861</v>
      </c>
      <c r="D283" s="28" t="s">
        <v>860</v>
      </c>
      <c r="E283" s="28" t="s">
        <v>11550</v>
      </c>
      <c r="F283" s="28" t="s">
        <v>11551</v>
      </c>
      <c r="G283" s="28"/>
      <c r="H283" s="28">
        <v>49.910730000000001</v>
      </c>
      <c r="I283" s="28" t="s">
        <v>12042</v>
      </c>
      <c r="J283" s="28" t="s">
        <v>11553</v>
      </c>
    </row>
    <row r="284" spans="1:10" x14ac:dyDescent="0.35">
      <c r="A284" s="28" t="s">
        <v>12043</v>
      </c>
      <c r="B284" s="28" t="s">
        <v>12043</v>
      </c>
      <c r="C284" s="28" t="s">
        <v>12044</v>
      </c>
      <c r="D284" s="28" t="s">
        <v>12045</v>
      </c>
      <c r="E284" s="28" t="s">
        <v>11560</v>
      </c>
      <c r="F284" s="28"/>
      <c r="G284" s="28"/>
      <c r="H284" s="28">
        <v>25.403770000000002</v>
      </c>
      <c r="I284" s="28" t="s">
        <v>12046</v>
      </c>
      <c r="J284" s="28"/>
    </row>
    <row r="285" spans="1:10" x14ac:dyDescent="0.35">
      <c r="A285" s="28" t="s">
        <v>3005</v>
      </c>
      <c r="B285" s="28" t="s">
        <v>3005</v>
      </c>
      <c r="C285" s="28" t="s">
        <v>3006</v>
      </c>
      <c r="D285" s="28" t="s">
        <v>3004</v>
      </c>
      <c r="E285" s="28" t="s">
        <v>11550</v>
      </c>
      <c r="F285" s="28"/>
      <c r="G285" s="28"/>
      <c r="H285" s="28">
        <v>27.700569999999999</v>
      </c>
      <c r="I285" s="28" t="s">
        <v>12047</v>
      </c>
      <c r="J285" s="28"/>
    </row>
    <row r="286" spans="1:10" x14ac:dyDescent="0.35">
      <c r="A286" s="28" t="s">
        <v>3008</v>
      </c>
      <c r="B286" s="28" t="s">
        <v>3008</v>
      </c>
      <c r="C286" s="28" t="s">
        <v>3009</v>
      </c>
      <c r="D286" s="28" t="s">
        <v>3007</v>
      </c>
      <c r="E286" s="28" t="s">
        <v>11550</v>
      </c>
      <c r="F286" s="28"/>
      <c r="G286" s="28"/>
      <c r="H286" s="28">
        <v>35.043909999999997</v>
      </c>
      <c r="I286" s="28" t="s">
        <v>12048</v>
      </c>
      <c r="J286" s="28"/>
    </row>
    <row r="287" spans="1:10" x14ac:dyDescent="0.35">
      <c r="A287" s="28" t="s">
        <v>1265</v>
      </c>
      <c r="B287" s="28" t="s">
        <v>1265</v>
      </c>
      <c r="C287" s="28" t="s">
        <v>1266</v>
      </c>
      <c r="D287" s="28" t="s">
        <v>1264</v>
      </c>
      <c r="E287" s="28" t="s">
        <v>11560</v>
      </c>
      <c r="F287" s="28" t="s">
        <v>11696</v>
      </c>
      <c r="G287" s="28"/>
      <c r="H287" s="28">
        <v>46.747680000000003</v>
      </c>
      <c r="I287" s="28" t="s">
        <v>12049</v>
      </c>
      <c r="J287" s="28" t="s">
        <v>11553</v>
      </c>
    </row>
    <row r="288" spans="1:10" x14ac:dyDescent="0.35">
      <c r="A288" s="28" t="s">
        <v>5448</v>
      </c>
      <c r="B288" s="28" t="s">
        <v>5448</v>
      </c>
      <c r="C288" s="28" t="s">
        <v>5449</v>
      </c>
      <c r="D288" s="28" t="s">
        <v>5447</v>
      </c>
      <c r="E288" s="28" t="s">
        <v>11560</v>
      </c>
      <c r="F288" s="28"/>
      <c r="G288" s="28"/>
      <c r="H288" s="28">
        <v>24.249559999999999</v>
      </c>
      <c r="I288" s="28" t="s">
        <v>12050</v>
      </c>
      <c r="J288" s="28"/>
    </row>
    <row r="289" spans="1:10" x14ac:dyDescent="0.35">
      <c r="A289" s="28" t="s">
        <v>2519</v>
      </c>
      <c r="B289" s="28" t="s">
        <v>2519</v>
      </c>
      <c r="C289" s="28" t="s">
        <v>2520</v>
      </c>
      <c r="D289" s="28" t="s">
        <v>2518</v>
      </c>
      <c r="E289" s="28" t="s">
        <v>11626</v>
      </c>
      <c r="F289" s="28" t="s">
        <v>11583</v>
      </c>
      <c r="G289" s="28" t="s">
        <v>11584</v>
      </c>
      <c r="H289" s="28">
        <v>51.330370000000002</v>
      </c>
      <c r="I289" s="28" t="s">
        <v>12051</v>
      </c>
      <c r="J289" s="28" t="s">
        <v>11527</v>
      </c>
    </row>
    <row r="290" spans="1:10" x14ac:dyDescent="0.35">
      <c r="A290" s="28" t="s">
        <v>12052</v>
      </c>
      <c r="B290" s="28" t="s">
        <v>12052</v>
      </c>
      <c r="C290" s="28" t="s">
        <v>12053</v>
      </c>
      <c r="D290" s="28" t="s">
        <v>12054</v>
      </c>
      <c r="E290" s="28" t="s">
        <v>11554</v>
      </c>
      <c r="F290" s="28"/>
      <c r="G290" s="28"/>
      <c r="H290" s="28">
        <v>61.202449999999999</v>
      </c>
      <c r="I290" s="28" t="s">
        <v>12055</v>
      </c>
      <c r="J290" s="28"/>
    </row>
    <row r="291" spans="1:10" x14ac:dyDescent="0.35">
      <c r="A291" s="28" t="s">
        <v>6174</v>
      </c>
      <c r="B291" s="28" t="s">
        <v>6174</v>
      </c>
      <c r="C291" s="28" t="s">
        <v>6175</v>
      </c>
      <c r="D291" s="28" t="s">
        <v>6173</v>
      </c>
      <c r="E291" s="28" t="s">
        <v>11550</v>
      </c>
      <c r="F291" s="28"/>
      <c r="G291" s="28"/>
      <c r="H291" s="28">
        <v>18.270669999999999</v>
      </c>
      <c r="I291" s="28" t="s">
        <v>12056</v>
      </c>
      <c r="J291" s="28"/>
    </row>
    <row r="292" spans="1:10" x14ac:dyDescent="0.35">
      <c r="A292" s="28" t="s">
        <v>722</v>
      </c>
      <c r="B292" s="28" t="s">
        <v>722</v>
      </c>
      <c r="C292" s="28" t="s">
        <v>723</v>
      </c>
      <c r="D292" s="28" t="s">
        <v>721</v>
      </c>
      <c r="E292" s="28" t="s">
        <v>11560</v>
      </c>
      <c r="F292" s="28" t="s">
        <v>11593</v>
      </c>
      <c r="G292" s="28" t="s">
        <v>11912</v>
      </c>
      <c r="H292" s="28">
        <v>54.492570000000001</v>
      </c>
      <c r="I292" s="28" t="s">
        <v>12057</v>
      </c>
      <c r="J292" s="28" t="s">
        <v>11527</v>
      </c>
    </row>
    <row r="293" spans="1:10" x14ac:dyDescent="0.35">
      <c r="A293" s="28" t="s">
        <v>1223</v>
      </c>
      <c r="B293" s="28" t="s">
        <v>1223</v>
      </c>
      <c r="C293" s="28" t="s">
        <v>1224</v>
      </c>
      <c r="D293" s="28" t="s">
        <v>1222</v>
      </c>
      <c r="E293" s="28" t="s">
        <v>11550</v>
      </c>
      <c r="F293" s="28"/>
      <c r="G293" s="28"/>
      <c r="H293" s="28">
        <v>57.98283</v>
      </c>
      <c r="I293" s="28" t="s">
        <v>12058</v>
      </c>
      <c r="J293" s="28"/>
    </row>
    <row r="294" spans="1:10" x14ac:dyDescent="0.35">
      <c r="A294" s="28" t="s">
        <v>6153</v>
      </c>
      <c r="B294" s="28" t="s">
        <v>6153</v>
      </c>
      <c r="C294" s="28" t="s">
        <v>6154</v>
      </c>
      <c r="D294" s="28" t="s">
        <v>6152</v>
      </c>
      <c r="E294" s="28" t="s">
        <v>11550</v>
      </c>
      <c r="F294" s="28" t="s">
        <v>11551</v>
      </c>
      <c r="G294" s="28"/>
      <c r="H294" s="28">
        <v>42.275829999999999</v>
      </c>
      <c r="I294" s="28" t="s">
        <v>12059</v>
      </c>
      <c r="J294" s="28" t="s">
        <v>11553</v>
      </c>
    </row>
    <row r="295" spans="1:10" x14ac:dyDescent="0.35">
      <c r="A295" s="28" t="s">
        <v>593</v>
      </c>
      <c r="B295" s="28" t="s">
        <v>593</v>
      </c>
      <c r="C295" s="28" t="s">
        <v>594</v>
      </c>
      <c r="D295" s="28" t="s">
        <v>592</v>
      </c>
      <c r="E295" s="28" t="s">
        <v>11550</v>
      </c>
      <c r="F295" s="28"/>
      <c r="G295" s="28"/>
      <c r="H295" s="28">
        <v>29.289490000000001</v>
      </c>
      <c r="I295" s="28" t="s">
        <v>12060</v>
      </c>
      <c r="J295" s="28"/>
    </row>
    <row r="296" spans="1:10" x14ac:dyDescent="0.35">
      <c r="A296" s="28" t="s">
        <v>12061</v>
      </c>
      <c r="B296" s="28" t="s">
        <v>12061</v>
      </c>
      <c r="C296" s="28" t="s">
        <v>12062</v>
      </c>
      <c r="D296" s="28" t="s">
        <v>12063</v>
      </c>
      <c r="E296" s="28" t="s">
        <v>11550</v>
      </c>
      <c r="F296" s="28"/>
      <c r="G296" s="28"/>
      <c r="H296" s="28">
        <v>62.695050000000002</v>
      </c>
      <c r="I296" s="28" t="s">
        <v>12064</v>
      </c>
      <c r="J296" s="28"/>
    </row>
    <row r="297" spans="1:10" x14ac:dyDescent="0.35">
      <c r="A297" s="28" t="s">
        <v>12065</v>
      </c>
      <c r="B297" s="28" t="s">
        <v>12065</v>
      </c>
      <c r="C297" s="28" t="s">
        <v>12066</v>
      </c>
      <c r="D297" s="28" t="s">
        <v>12067</v>
      </c>
      <c r="E297" s="28" t="s">
        <v>11554</v>
      </c>
      <c r="F297" s="28"/>
      <c r="G297" s="28"/>
      <c r="H297" s="28">
        <v>61.591189999999997</v>
      </c>
      <c r="I297" s="28" t="s">
        <v>12068</v>
      </c>
      <c r="J297" s="28"/>
    </row>
    <row r="298" spans="1:10" x14ac:dyDescent="0.35">
      <c r="A298" s="28" t="s">
        <v>1838</v>
      </c>
      <c r="B298" s="28" t="s">
        <v>1838</v>
      </c>
      <c r="C298" s="28" t="s">
        <v>1839</v>
      </c>
      <c r="D298" s="28" t="s">
        <v>1837</v>
      </c>
      <c r="E298" s="28" t="s">
        <v>11550</v>
      </c>
      <c r="F298" s="28"/>
      <c r="G298" s="28"/>
      <c r="H298" s="28">
        <v>81.181219999999996</v>
      </c>
      <c r="I298" s="28" t="s">
        <v>12069</v>
      </c>
      <c r="J298" s="28"/>
    </row>
    <row r="299" spans="1:10" x14ac:dyDescent="0.35">
      <c r="A299" s="28" t="s">
        <v>3478</v>
      </c>
      <c r="B299" s="28" t="s">
        <v>3478</v>
      </c>
      <c r="C299" s="28" t="s">
        <v>3479</v>
      </c>
      <c r="D299" s="28" t="s">
        <v>3477</v>
      </c>
      <c r="E299" s="28" t="s">
        <v>11674</v>
      </c>
      <c r="F299" s="28" t="s">
        <v>11729</v>
      </c>
      <c r="G299" s="28"/>
      <c r="H299" s="28">
        <v>259.69439999999997</v>
      </c>
      <c r="I299" s="28" t="s">
        <v>12070</v>
      </c>
      <c r="J299" s="28" t="s">
        <v>11527</v>
      </c>
    </row>
    <row r="300" spans="1:10" x14ac:dyDescent="0.35">
      <c r="A300" s="28" t="s">
        <v>4470</v>
      </c>
      <c r="B300" s="28" t="s">
        <v>4470</v>
      </c>
      <c r="C300" s="28" t="s">
        <v>4471</v>
      </c>
      <c r="D300" s="28" t="s">
        <v>4469</v>
      </c>
      <c r="E300" s="28" t="s">
        <v>11550</v>
      </c>
      <c r="F300" s="28"/>
      <c r="G300" s="28"/>
      <c r="H300" s="28">
        <v>38.88438</v>
      </c>
      <c r="I300" s="28" t="s">
        <v>12071</v>
      </c>
      <c r="J300" s="28"/>
    </row>
    <row r="301" spans="1:10" x14ac:dyDescent="0.35">
      <c r="A301" s="28" t="s">
        <v>5103</v>
      </c>
      <c r="B301" s="28" t="s">
        <v>5103</v>
      </c>
      <c r="C301" s="28" t="s">
        <v>5104</v>
      </c>
      <c r="D301" s="28" t="s">
        <v>5102</v>
      </c>
      <c r="E301" s="28" t="s">
        <v>11550</v>
      </c>
      <c r="F301" s="28" t="s">
        <v>11799</v>
      </c>
      <c r="G301" s="28" t="s">
        <v>12072</v>
      </c>
      <c r="H301" s="28">
        <v>115.81433</v>
      </c>
      <c r="I301" s="28" t="s">
        <v>12073</v>
      </c>
      <c r="J301" s="28" t="s">
        <v>11527</v>
      </c>
    </row>
    <row r="302" spans="1:10" x14ac:dyDescent="0.35">
      <c r="A302" s="28" t="s">
        <v>68</v>
      </c>
      <c r="B302" s="28" t="s">
        <v>68</v>
      </c>
      <c r="C302" s="28" t="s">
        <v>69</v>
      </c>
      <c r="D302" s="28" t="s">
        <v>67</v>
      </c>
      <c r="E302" s="28" t="s">
        <v>11523</v>
      </c>
      <c r="F302" s="28"/>
      <c r="G302" s="28"/>
      <c r="H302" s="28">
        <v>17.339690000000001</v>
      </c>
      <c r="I302" s="28" t="s">
        <v>12074</v>
      </c>
      <c r="J302" s="28"/>
    </row>
    <row r="303" spans="1:10" x14ac:dyDescent="0.35">
      <c r="A303" s="28" t="s">
        <v>6248</v>
      </c>
      <c r="B303" s="28" t="s">
        <v>6248</v>
      </c>
      <c r="C303" s="28" t="s">
        <v>6249</v>
      </c>
      <c r="D303" s="28" t="s">
        <v>6247</v>
      </c>
      <c r="E303" s="28" t="s">
        <v>11550</v>
      </c>
      <c r="F303" s="28"/>
      <c r="G303" s="28"/>
      <c r="H303" s="28">
        <v>32.634639999999997</v>
      </c>
      <c r="I303" s="28" t="s">
        <v>12075</v>
      </c>
      <c r="J303" s="28"/>
    </row>
    <row r="304" spans="1:10" x14ac:dyDescent="0.35">
      <c r="A304" s="28" t="s">
        <v>281</v>
      </c>
      <c r="B304" s="28" t="s">
        <v>281</v>
      </c>
      <c r="C304" s="28" t="s">
        <v>282</v>
      </c>
      <c r="D304" s="28" t="s">
        <v>280</v>
      </c>
      <c r="E304" s="28" t="s">
        <v>11550</v>
      </c>
      <c r="F304" s="28"/>
      <c r="G304" s="28"/>
      <c r="H304" s="28">
        <v>54.190869999999997</v>
      </c>
      <c r="I304" s="28" t="s">
        <v>12076</v>
      </c>
      <c r="J304" s="28"/>
    </row>
    <row r="305" spans="1:10" x14ac:dyDescent="0.35">
      <c r="A305" s="28" t="s">
        <v>7233</v>
      </c>
      <c r="B305" s="28" t="s">
        <v>7233</v>
      </c>
      <c r="C305" s="28" t="s">
        <v>7234</v>
      </c>
      <c r="D305" s="28" t="s">
        <v>7232</v>
      </c>
      <c r="E305" s="28" t="s">
        <v>11556</v>
      </c>
      <c r="F305" s="28"/>
      <c r="G305" s="28"/>
      <c r="H305" s="28">
        <v>39.03295</v>
      </c>
      <c r="I305" s="28" t="s">
        <v>12077</v>
      </c>
      <c r="J305" s="28"/>
    </row>
    <row r="306" spans="1:10" x14ac:dyDescent="0.35">
      <c r="A306" s="28" t="s">
        <v>302</v>
      </c>
      <c r="B306" s="28" t="s">
        <v>302</v>
      </c>
      <c r="C306" s="28" t="s">
        <v>303</v>
      </c>
      <c r="D306" s="28" t="s">
        <v>301</v>
      </c>
      <c r="E306" s="28" t="s">
        <v>11554</v>
      </c>
      <c r="F306" s="28"/>
      <c r="G306" s="28"/>
      <c r="H306" s="28">
        <v>100.48632000000001</v>
      </c>
      <c r="I306" s="28" t="s">
        <v>12078</v>
      </c>
      <c r="J306" s="28"/>
    </row>
    <row r="307" spans="1:10" x14ac:dyDescent="0.35">
      <c r="A307" s="28" t="s">
        <v>551</v>
      </c>
      <c r="B307" s="28" t="s">
        <v>551</v>
      </c>
      <c r="C307" s="28" t="s">
        <v>552</v>
      </c>
      <c r="D307" s="28" t="s">
        <v>550</v>
      </c>
      <c r="E307" s="28" t="s">
        <v>11550</v>
      </c>
      <c r="F307" s="28"/>
      <c r="G307" s="28" t="s">
        <v>11870</v>
      </c>
      <c r="H307" s="28">
        <v>86.537610000000001</v>
      </c>
      <c r="I307" s="28" t="s">
        <v>12079</v>
      </c>
      <c r="J307" s="28"/>
    </row>
    <row r="308" spans="1:10" x14ac:dyDescent="0.35">
      <c r="A308" s="28" t="s">
        <v>2014</v>
      </c>
      <c r="B308" s="28" t="s">
        <v>2014</v>
      </c>
      <c r="C308" s="28" t="s">
        <v>2015</v>
      </c>
      <c r="D308" s="28" t="s">
        <v>2013</v>
      </c>
      <c r="E308" s="28" t="s">
        <v>11556</v>
      </c>
      <c r="F308" s="28"/>
      <c r="G308" s="28"/>
      <c r="H308" s="28">
        <v>56.504040000000003</v>
      </c>
      <c r="I308" s="28" t="s">
        <v>12080</v>
      </c>
      <c r="J308" s="28"/>
    </row>
    <row r="309" spans="1:10" x14ac:dyDescent="0.35">
      <c r="A309" s="28" t="s">
        <v>164</v>
      </c>
      <c r="B309" s="28" t="s">
        <v>164</v>
      </c>
      <c r="C309" s="28" t="s">
        <v>165</v>
      </c>
      <c r="D309" s="28" t="s">
        <v>163</v>
      </c>
      <c r="E309" s="28" t="s">
        <v>11550</v>
      </c>
      <c r="F309" s="28" t="s">
        <v>11551</v>
      </c>
      <c r="G309" s="28"/>
      <c r="H309" s="28">
        <v>77.304199999999994</v>
      </c>
      <c r="I309" s="28" t="s">
        <v>12081</v>
      </c>
      <c r="J309" s="28" t="s">
        <v>11553</v>
      </c>
    </row>
    <row r="310" spans="1:10" x14ac:dyDescent="0.35">
      <c r="A310" s="28" t="s">
        <v>7219</v>
      </c>
      <c r="B310" s="28" t="s">
        <v>7219</v>
      </c>
      <c r="C310" s="28" t="s">
        <v>7220</v>
      </c>
      <c r="D310" s="28" t="s">
        <v>7218</v>
      </c>
      <c r="E310" s="28" t="s">
        <v>11550</v>
      </c>
      <c r="F310" s="28"/>
      <c r="G310" s="28"/>
      <c r="H310" s="28">
        <v>25.18299</v>
      </c>
      <c r="I310" s="28" t="s">
        <v>12082</v>
      </c>
      <c r="J310" s="28"/>
    </row>
    <row r="311" spans="1:10" x14ac:dyDescent="0.35">
      <c r="A311" s="28" t="s">
        <v>317</v>
      </c>
      <c r="B311" s="28" t="s">
        <v>317</v>
      </c>
      <c r="C311" s="28" t="s">
        <v>318</v>
      </c>
      <c r="D311" s="28" t="s">
        <v>316</v>
      </c>
      <c r="E311" s="28" t="s">
        <v>11550</v>
      </c>
      <c r="F311" s="28" t="s">
        <v>11583</v>
      </c>
      <c r="G311" s="28" t="s">
        <v>12083</v>
      </c>
      <c r="H311" s="28">
        <v>38.05686</v>
      </c>
      <c r="I311" s="28" t="s">
        <v>12084</v>
      </c>
      <c r="J311" s="28" t="s">
        <v>11527</v>
      </c>
    </row>
    <row r="312" spans="1:10" x14ac:dyDescent="0.35">
      <c r="A312" s="28" t="s">
        <v>1586</v>
      </c>
      <c r="B312" s="28" t="s">
        <v>1586</v>
      </c>
      <c r="C312" s="28" t="s">
        <v>1587</v>
      </c>
      <c r="D312" s="28" t="s">
        <v>1585</v>
      </c>
      <c r="E312" s="28" t="s">
        <v>11556</v>
      </c>
      <c r="F312" s="28" t="s">
        <v>12033</v>
      </c>
      <c r="G312" s="28" t="s">
        <v>12085</v>
      </c>
      <c r="H312" s="28">
        <v>58.903419999999997</v>
      </c>
      <c r="I312" s="28" t="s">
        <v>12086</v>
      </c>
      <c r="J312" s="28" t="s">
        <v>11527</v>
      </c>
    </row>
    <row r="313" spans="1:10" x14ac:dyDescent="0.35">
      <c r="A313" s="28" t="s">
        <v>929</v>
      </c>
      <c r="B313" s="28" t="s">
        <v>929</v>
      </c>
      <c r="C313" s="28" t="s">
        <v>930</v>
      </c>
      <c r="D313" s="28" t="s">
        <v>928</v>
      </c>
      <c r="E313" s="28" t="s">
        <v>11550</v>
      </c>
      <c r="F313" s="28" t="s">
        <v>11583</v>
      </c>
      <c r="G313" s="28"/>
      <c r="H313" s="28">
        <v>131.23715000000001</v>
      </c>
      <c r="I313" s="28" t="s">
        <v>12087</v>
      </c>
      <c r="J313" s="28" t="s">
        <v>11553</v>
      </c>
    </row>
    <row r="314" spans="1:10" x14ac:dyDescent="0.35">
      <c r="A314" s="28" t="s">
        <v>12088</v>
      </c>
      <c r="B314" s="28" t="s">
        <v>12088</v>
      </c>
      <c r="C314" s="28" t="s">
        <v>12089</v>
      </c>
      <c r="D314" s="28" t="s">
        <v>12090</v>
      </c>
      <c r="E314" s="28" t="s">
        <v>11560</v>
      </c>
      <c r="F314" s="28" t="s">
        <v>11583</v>
      </c>
      <c r="G314" s="28" t="s">
        <v>11584</v>
      </c>
      <c r="H314" s="28">
        <v>42.251959999999997</v>
      </c>
      <c r="I314" s="28" t="s">
        <v>12091</v>
      </c>
      <c r="J314" s="28" t="s">
        <v>11527</v>
      </c>
    </row>
    <row r="315" spans="1:10" x14ac:dyDescent="0.35">
      <c r="A315" s="28" t="s">
        <v>7190</v>
      </c>
      <c r="B315" s="28" t="s">
        <v>7190</v>
      </c>
      <c r="C315" s="28" t="s">
        <v>7191</v>
      </c>
      <c r="D315" s="28" t="s">
        <v>7189</v>
      </c>
      <c r="E315" s="28" t="s">
        <v>11740</v>
      </c>
      <c r="F315" s="28" t="s">
        <v>12092</v>
      </c>
      <c r="G315" s="28" t="s">
        <v>12093</v>
      </c>
      <c r="H315" s="28">
        <v>43.877949999999998</v>
      </c>
      <c r="I315" s="28" t="s">
        <v>12094</v>
      </c>
      <c r="J315" s="28" t="s">
        <v>11527</v>
      </c>
    </row>
    <row r="316" spans="1:10" x14ac:dyDescent="0.35">
      <c r="A316" s="28" t="s">
        <v>1484</v>
      </c>
      <c r="B316" s="28" t="s">
        <v>1484</v>
      </c>
      <c r="C316" s="28" t="s">
        <v>1485</v>
      </c>
      <c r="D316" s="28" t="s">
        <v>1483</v>
      </c>
      <c r="E316" s="28" t="s">
        <v>11554</v>
      </c>
      <c r="F316" s="28"/>
      <c r="G316" s="28"/>
      <c r="H316" s="28">
        <v>62.59646</v>
      </c>
      <c r="I316" s="28" t="s">
        <v>12095</v>
      </c>
      <c r="J316" s="28"/>
    </row>
    <row r="317" spans="1:10" x14ac:dyDescent="0.35">
      <c r="A317" s="28" t="s">
        <v>7181</v>
      </c>
      <c r="B317" s="28" t="s">
        <v>7181</v>
      </c>
      <c r="C317" s="28" t="s">
        <v>7182</v>
      </c>
      <c r="D317" s="28" t="s">
        <v>7180</v>
      </c>
      <c r="E317" s="28" t="s">
        <v>11523</v>
      </c>
      <c r="F317" s="28"/>
      <c r="G317" s="28"/>
      <c r="H317" s="28">
        <v>15.11426</v>
      </c>
      <c r="I317" s="28" t="s">
        <v>12096</v>
      </c>
      <c r="J317" s="28"/>
    </row>
    <row r="318" spans="1:10" x14ac:dyDescent="0.35">
      <c r="A318" s="28" t="s">
        <v>7176</v>
      </c>
      <c r="B318" s="28" t="s">
        <v>7176</v>
      </c>
      <c r="C318" s="28" t="s">
        <v>7177</v>
      </c>
      <c r="D318" s="28" t="s">
        <v>7175</v>
      </c>
      <c r="E318" s="28" t="s">
        <v>11554</v>
      </c>
      <c r="F318" s="28"/>
      <c r="G318" s="28"/>
      <c r="H318" s="28">
        <v>65.900319999999994</v>
      </c>
      <c r="I318" s="28" t="s">
        <v>12097</v>
      </c>
      <c r="J318" s="28"/>
    </row>
    <row r="319" spans="1:10" x14ac:dyDescent="0.35">
      <c r="A319" s="28" t="s">
        <v>2315</v>
      </c>
      <c r="B319" s="28" t="s">
        <v>2315</v>
      </c>
      <c r="C319" s="28" t="s">
        <v>2316</v>
      </c>
      <c r="D319" s="28" t="s">
        <v>2314</v>
      </c>
      <c r="E319" s="28" t="s">
        <v>11523</v>
      </c>
      <c r="F319" s="28"/>
      <c r="G319" s="28"/>
      <c r="H319" s="28">
        <v>57.24127</v>
      </c>
      <c r="I319" s="28" t="s">
        <v>12098</v>
      </c>
      <c r="J319" s="28"/>
    </row>
    <row r="320" spans="1:10" x14ac:dyDescent="0.35">
      <c r="A320" s="28" t="s">
        <v>7140</v>
      </c>
      <c r="B320" s="28" t="s">
        <v>7140</v>
      </c>
      <c r="C320" s="28" t="s">
        <v>7141</v>
      </c>
      <c r="D320" s="28" t="s">
        <v>7139</v>
      </c>
      <c r="E320" s="28" t="s">
        <v>11550</v>
      </c>
      <c r="F320" s="28" t="s">
        <v>11593</v>
      </c>
      <c r="G320" s="28"/>
      <c r="H320" s="28">
        <v>69.124489999999994</v>
      </c>
      <c r="I320" s="28" t="s">
        <v>12099</v>
      </c>
      <c r="J320" s="28" t="s">
        <v>11553</v>
      </c>
    </row>
    <row r="321" spans="1:10" x14ac:dyDescent="0.35">
      <c r="A321" s="28" t="s">
        <v>2507</v>
      </c>
      <c r="B321" s="28" t="s">
        <v>2507</v>
      </c>
      <c r="C321" s="28" t="s">
        <v>2508</v>
      </c>
      <c r="D321" s="28" t="s">
        <v>2506</v>
      </c>
      <c r="E321" s="28" t="s">
        <v>11556</v>
      </c>
      <c r="F321" s="28"/>
      <c r="G321" s="28"/>
      <c r="H321" s="28">
        <v>73.167060000000006</v>
      </c>
      <c r="I321" s="28" t="s">
        <v>12100</v>
      </c>
      <c r="J321" s="28"/>
    </row>
    <row r="322" spans="1:10" x14ac:dyDescent="0.35">
      <c r="A322" s="28" t="s">
        <v>2408</v>
      </c>
      <c r="B322" s="28" t="s">
        <v>2408</v>
      </c>
      <c r="C322" s="28" t="s">
        <v>2409</v>
      </c>
      <c r="D322" s="28" t="s">
        <v>2407</v>
      </c>
      <c r="E322" s="28" t="s">
        <v>11550</v>
      </c>
      <c r="F322" s="28" t="s">
        <v>12101</v>
      </c>
      <c r="G322" s="28"/>
      <c r="H322" s="28">
        <v>41.19697</v>
      </c>
      <c r="I322" s="28" t="s">
        <v>12102</v>
      </c>
      <c r="J322" s="28" t="s">
        <v>11553</v>
      </c>
    </row>
    <row r="323" spans="1:10" x14ac:dyDescent="0.35">
      <c r="A323" s="28" t="s">
        <v>12103</v>
      </c>
      <c r="B323" s="28" t="s">
        <v>12103</v>
      </c>
      <c r="C323" s="28" t="s">
        <v>12104</v>
      </c>
      <c r="D323" s="28" t="s">
        <v>12105</v>
      </c>
      <c r="E323" s="28" t="s">
        <v>11550</v>
      </c>
      <c r="F323" s="28"/>
      <c r="G323" s="28"/>
      <c r="H323" s="28">
        <v>30.924810000000001</v>
      </c>
      <c r="I323" s="28" t="s">
        <v>12106</v>
      </c>
      <c r="J323" s="28"/>
    </row>
    <row r="324" spans="1:10" x14ac:dyDescent="0.35">
      <c r="A324" s="28" t="s">
        <v>7097</v>
      </c>
      <c r="B324" s="28" t="s">
        <v>7097</v>
      </c>
      <c r="C324" s="28" t="s">
        <v>7098</v>
      </c>
      <c r="D324" s="28" t="s">
        <v>7096</v>
      </c>
      <c r="E324" s="28" t="s">
        <v>11550</v>
      </c>
      <c r="F324" s="28" t="s">
        <v>11551</v>
      </c>
      <c r="G324" s="28"/>
      <c r="H324" s="28">
        <v>52.277970000000003</v>
      </c>
      <c r="I324" s="28" t="s">
        <v>12107</v>
      </c>
      <c r="J324" s="28" t="s">
        <v>11553</v>
      </c>
    </row>
    <row r="325" spans="1:10" x14ac:dyDescent="0.35">
      <c r="A325" s="28" t="s">
        <v>12108</v>
      </c>
      <c r="B325" s="28" t="s">
        <v>12108</v>
      </c>
      <c r="C325" s="28" t="s">
        <v>12109</v>
      </c>
      <c r="D325" s="28" t="s">
        <v>12110</v>
      </c>
      <c r="E325" s="28" t="s">
        <v>11554</v>
      </c>
      <c r="F325" s="28"/>
      <c r="G325" s="28"/>
      <c r="H325" s="28">
        <v>65.117739999999998</v>
      </c>
      <c r="I325" s="28" t="s">
        <v>12111</v>
      </c>
      <c r="J325" s="28"/>
    </row>
    <row r="326" spans="1:10" x14ac:dyDescent="0.35">
      <c r="A326" s="28" t="s">
        <v>236</v>
      </c>
      <c r="B326" s="28" t="s">
        <v>236</v>
      </c>
      <c r="C326" s="28" t="s">
        <v>237</v>
      </c>
      <c r="D326" s="28" t="s">
        <v>235</v>
      </c>
      <c r="E326" s="28" t="s">
        <v>11523</v>
      </c>
      <c r="F326" s="28"/>
      <c r="G326" s="28"/>
      <c r="H326" s="28">
        <v>17.278400000000001</v>
      </c>
      <c r="I326" s="28" t="s">
        <v>12112</v>
      </c>
      <c r="J326" s="28"/>
    </row>
    <row r="327" spans="1:10" x14ac:dyDescent="0.35">
      <c r="A327" s="28" t="s">
        <v>3079</v>
      </c>
      <c r="B327" s="28" t="s">
        <v>3079</v>
      </c>
      <c r="C327" s="28" t="s">
        <v>3080</v>
      </c>
      <c r="D327" s="28" t="s">
        <v>3078</v>
      </c>
      <c r="E327" s="28" t="s">
        <v>11523</v>
      </c>
      <c r="F327" s="28"/>
      <c r="G327" s="28"/>
      <c r="H327" s="28">
        <v>15.133010000000001</v>
      </c>
      <c r="I327" s="28" t="s">
        <v>12113</v>
      </c>
      <c r="J327" s="28"/>
    </row>
    <row r="328" spans="1:10" x14ac:dyDescent="0.35">
      <c r="A328" s="28" t="s">
        <v>7080</v>
      </c>
      <c r="B328" s="28" t="s">
        <v>7080</v>
      </c>
      <c r="C328" s="28" t="s">
        <v>7081</v>
      </c>
      <c r="D328" s="28" t="s">
        <v>7079</v>
      </c>
      <c r="E328" s="28" t="s">
        <v>11550</v>
      </c>
      <c r="F328" s="28" t="s">
        <v>11551</v>
      </c>
      <c r="G328" s="28"/>
      <c r="H328" s="28">
        <v>56.650329999999997</v>
      </c>
      <c r="I328" s="28" t="s">
        <v>12114</v>
      </c>
      <c r="J328" s="28" t="s">
        <v>11553</v>
      </c>
    </row>
    <row r="329" spans="1:10" x14ac:dyDescent="0.35">
      <c r="A329" s="28" t="s">
        <v>1088</v>
      </c>
      <c r="B329" s="28" t="s">
        <v>1088</v>
      </c>
      <c r="C329" s="28" t="s">
        <v>1089</v>
      </c>
      <c r="D329" s="28" t="s">
        <v>1087</v>
      </c>
      <c r="E329" s="28" t="s">
        <v>11740</v>
      </c>
      <c r="F329" s="28" t="s">
        <v>11593</v>
      </c>
      <c r="G329" s="28"/>
      <c r="H329" s="28">
        <v>84.778329999999997</v>
      </c>
      <c r="I329" s="28" t="s">
        <v>12115</v>
      </c>
      <c r="J329" s="28" t="s">
        <v>11553</v>
      </c>
    </row>
    <row r="330" spans="1:10" x14ac:dyDescent="0.35">
      <c r="A330" s="28" t="s">
        <v>7065</v>
      </c>
      <c r="B330" s="28" t="s">
        <v>7065</v>
      </c>
      <c r="C330" s="28" t="s">
        <v>7066</v>
      </c>
      <c r="D330" s="28" t="s">
        <v>7064</v>
      </c>
      <c r="E330" s="28" t="s">
        <v>11550</v>
      </c>
      <c r="F330" s="28"/>
      <c r="G330" s="28"/>
      <c r="H330" s="28">
        <v>32.224350000000001</v>
      </c>
      <c r="I330" s="28" t="s">
        <v>12116</v>
      </c>
      <c r="J330" s="28"/>
    </row>
    <row r="331" spans="1:10" x14ac:dyDescent="0.35">
      <c r="A331" s="28" t="s">
        <v>5454</v>
      </c>
      <c r="B331" s="28" t="s">
        <v>5454</v>
      </c>
      <c r="C331" s="28" t="s">
        <v>5455</v>
      </c>
      <c r="D331" s="28" t="s">
        <v>5453</v>
      </c>
      <c r="E331" s="28" t="s">
        <v>11688</v>
      </c>
      <c r="F331" s="28"/>
      <c r="G331" s="28"/>
      <c r="H331" s="28">
        <v>37.348419999999997</v>
      </c>
      <c r="I331" s="28" t="s">
        <v>12117</v>
      </c>
      <c r="J331" s="28"/>
    </row>
    <row r="332" spans="1:10" x14ac:dyDescent="0.35">
      <c r="A332" s="28" t="s">
        <v>509</v>
      </c>
      <c r="B332" s="28" t="s">
        <v>509</v>
      </c>
      <c r="C332" s="28" t="s">
        <v>510</v>
      </c>
      <c r="D332" s="28" t="s">
        <v>508</v>
      </c>
      <c r="E332" s="28" t="s">
        <v>11550</v>
      </c>
      <c r="F332" s="28"/>
      <c r="G332" s="28"/>
      <c r="H332" s="28">
        <v>86.824039999999997</v>
      </c>
      <c r="I332" s="28" t="s">
        <v>12118</v>
      </c>
      <c r="J332" s="28"/>
    </row>
    <row r="333" spans="1:10" x14ac:dyDescent="0.35">
      <c r="A333" s="28" t="s">
        <v>6290</v>
      </c>
      <c r="B333" s="28" t="s">
        <v>6290</v>
      </c>
      <c r="C333" s="28" t="s">
        <v>6291</v>
      </c>
      <c r="D333" s="28" t="s">
        <v>6289</v>
      </c>
      <c r="E333" s="28" t="s">
        <v>11550</v>
      </c>
      <c r="F333" s="28"/>
      <c r="G333" s="28"/>
      <c r="H333" s="28">
        <v>81.531949999999995</v>
      </c>
      <c r="I333" s="28" t="s">
        <v>12119</v>
      </c>
      <c r="J333" s="28"/>
    </row>
    <row r="334" spans="1:10" x14ac:dyDescent="0.35">
      <c r="A334" s="28" t="s">
        <v>1760</v>
      </c>
      <c r="B334" s="28" t="s">
        <v>1760</v>
      </c>
      <c r="C334" s="28" t="s">
        <v>1761</v>
      </c>
      <c r="D334" s="28" t="s">
        <v>1759</v>
      </c>
      <c r="E334" s="28" t="s">
        <v>11550</v>
      </c>
      <c r="F334" s="28" t="s">
        <v>11944</v>
      </c>
      <c r="G334" s="28" t="s">
        <v>12120</v>
      </c>
      <c r="H334" s="28">
        <v>42.356659999999998</v>
      </c>
      <c r="I334" s="28" t="s">
        <v>12121</v>
      </c>
      <c r="J334" s="28" t="s">
        <v>11527</v>
      </c>
    </row>
    <row r="335" spans="1:10" x14ac:dyDescent="0.35">
      <c r="A335" s="28" t="s">
        <v>284</v>
      </c>
      <c r="B335" s="28" t="s">
        <v>284</v>
      </c>
      <c r="C335" s="28" t="s">
        <v>285</v>
      </c>
      <c r="D335" s="28" t="s">
        <v>283</v>
      </c>
      <c r="E335" s="28" t="s">
        <v>11550</v>
      </c>
      <c r="F335" s="28"/>
      <c r="G335" s="28"/>
      <c r="H335" s="28">
        <v>54.397910000000003</v>
      </c>
      <c r="I335" s="28" t="s">
        <v>12122</v>
      </c>
      <c r="J335" s="28"/>
    </row>
    <row r="336" spans="1:10" x14ac:dyDescent="0.35">
      <c r="A336" s="28" t="s">
        <v>858</v>
      </c>
      <c r="B336" s="28" t="s">
        <v>858</v>
      </c>
      <c r="C336" s="28" t="s">
        <v>859</v>
      </c>
      <c r="D336" s="28" t="s">
        <v>857</v>
      </c>
      <c r="E336" s="28" t="s">
        <v>11560</v>
      </c>
      <c r="F336" s="28" t="s">
        <v>11583</v>
      </c>
      <c r="G336" s="28" t="s">
        <v>12123</v>
      </c>
      <c r="H336" s="28">
        <v>41.49671</v>
      </c>
      <c r="I336" s="28" t="s">
        <v>12124</v>
      </c>
      <c r="J336" s="28" t="s">
        <v>11527</v>
      </c>
    </row>
    <row r="337" spans="1:10" x14ac:dyDescent="0.35">
      <c r="A337" s="28" t="s">
        <v>3333</v>
      </c>
      <c r="B337" s="28" t="s">
        <v>3333</v>
      </c>
      <c r="C337" s="28" t="s">
        <v>3334</v>
      </c>
      <c r="D337" s="28" t="s">
        <v>3332</v>
      </c>
      <c r="E337" s="28" t="s">
        <v>11550</v>
      </c>
      <c r="F337" s="28"/>
      <c r="G337" s="28"/>
      <c r="H337" s="28">
        <v>37.160330000000002</v>
      </c>
      <c r="I337" s="28" t="s">
        <v>12125</v>
      </c>
      <c r="J337" s="28"/>
    </row>
    <row r="338" spans="1:10" x14ac:dyDescent="0.35">
      <c r="A338" s="28" t="s">
        <v>7248</v>
      </c>
      <c r="B338" s="28" t="s">
        <v>7248</v>
      </c>
      <c r="C338" s="28" t="s">
        <v>7249</v>
      </c>
      <c r="D338" s="28" t="s">
        <v>7247</v>
      </c>
      <c r="E338" s="28" t="s">
        <v>11626</v>
      </c>
      <c r="F338" s="28" t="s">
        <v>11729</v>
      </c>
      <c r="G338" s="28" t="s">
        <v>12126</v>
      </c>
      <c r="H338" s="28">
        <v>45.273670000000003</v>
      </c>
      <c r="I338" s="28" t="s">
        <v>12127</v>
      </c>
      <c r="J338" s="28" t="s">
        <v>11527</v>
      </c>
    </row>
    <row r="339" spans="1:10" x14ac:dyDescent="0.35">
      <c r="A339" s="28" t="s">
        <v>1364</v>
      </c>
      <c r="B339" s="28" t="s">
        <v>1364</v>
      </c>
      <c r="C339" s="28" t="s">
        <v>1365</v>
      </c>
      <c r="D339" s="28" t="s">
        <v>1363</v>
      </c>
      <c r="E339" s="28" t="s">
        <v>11550</v>
      </c>
      <c r="F339" s="28" t="s">
        <v>11551</v>
      </c>
      <c r="G339" s="28"/>
      <c r="H339" s="28">
        <v>53.394750000000002</v>
      </c>
      <c r="I339" s="28" t="s">
        <v>12128</v>
      </c>
      <c r="J339" s="28" t="s">
        <v>11553</v>
      </c>
    </row>
    <row r="340" spans="1:10" x14ac:dyDescent="0.35">
      <c r="A340" s="28" t="s">
        <v>5023</v>
      </c>
      <c r="B340" s="28" t="s">
        <v>5023</v>
      </c>
      <c r="C340" s="28" t="s">
        <v>5024</v>
      </c>
      <c r="D340" s="28" t="s">
        <v>5022</v>
      </c>
      <c r="E340" s="28" t="s">
        <v>11550</v>
      </c>
      <c r="F340" s="28"/>
      <c r="G340" s="28"/>
      <c r="H340" s="28">
        <v>13.554</v>
      </c>
      <c r="I340" s="28" t="s">
        <v>12129</v>
      </c>
      <c r="J340" s="28"/>
    </row>
    <row r="341" spans="1:10" x14ac:dyDescent="0.35">
      <c r="A341" s="28" t="s">
        <v>5922</v>
      </c>
      <c r="B341" s="28" t="s">
        <v>5922</v>
      </c>
      <c r="C341" s="28" t="s">
        <v>5923</v>
      </c>
      <c r="D341" s="28" t="s">
        <v>5921</v>
      </c>
      <c r="E341" s="28" t="s">
        <v>11554</v>
      </c>
      <c r="F341" s="28"/>
      <c r="G341" s="28"/>
      <c r="H341" s="28">
        <v>218.85554999999999</v>
      </c>
      <c r="I341" s="28" t="s">
        <v>12130</v>
      </c>
      <c r="J341" s="28"/>
    </row>
    <row r="342" spans="1:10" x14ac:dyDescent="0.35">
      <c r="A342" s="28" t="s">
        <v>6883</v>
      </c>
      <c r="B342" s="28" t="s">
        <v>6883</v>
      </c>
      <c r="C342" s="28" t="s">
        <v>6884</v>
      </c>
      <c r="D342" s="28" t="s">
        <v>6882</v>
      </c>
      <c r="E342" s="28" t="s">
        <v>11554</v>
      </c>
      <c r="F342" s="28"/>
      <c r="G342" s="28"/>
      <c r="H342" s="28">
        <v>63.777569999999997</v>
      </c>
      <c r="I342" s="28" t="s">
        <v>12131</v>
      </c>
      <c r="J342" s="28"/>
    </row>
    <row r="343" spans="1:10" x14ac:dyDescent="0.35">
      <c r="A343" s="28" t="s">
        <v>7024</v>
      </c>
      <c r="B343" s="28" t="s">
        <v>7024</v>
      </c>
      <c r="C343" s="28" t="s">
        <v>7025</v>
      </c>
      <c r="D343" s="28" t="s">
        <v>7023</v>
      </c>
      <c r="E343" s="28" t="s">
        <v>11556</v>
      </c>
      <c r="F343" s="28" t="s">
        <v>12132</v>
      </c>
      <c r="G343" s="28"/>
      <c r="H343" s="28">
        <v>36.771769999999997</v>
      </c>
      <c r="I343" s="28" t="s">
        <v>12133</v>
      </c>
      <c r="J343" s="28" t="s">
        <v>11553</v>
      </c>
    </row>
    <row r="344" spans="1:10" x14ac:dyDescent="0.35">
      <c r="A344" s="28" t="s">
        <v>4903</v>
      </c>
      <c r="B344" s="28" t="s">
        <v>4903</v>
      </c>
      <c r="C344" s="28" t="s">
        <v>4904</v>
      </c>
      <c r="D344" s="28" t="s">
        <v>4902</v>
      </c>
      <c r="E344" s="28" t="s">
        <v>11550</v>
      </c>
      <c r="F344" s="28"/>
      <c r="G344" s="28"/>
      <c r="H344" s="28">
        <v>150.20158000000001</v>
      </c>
      <c r="I344" s="28" t="s">
        <v>12134</v>
      </c>
      <c r="J344" s="28"/>
    </row>
    <row r="345" spans="1:10" x14ac:dyDescent="0.35">
      <c r="A345" s="28" t="s">
        <v>7288</v>
      </c>
      <c r="B345" s="28" t="s">
        <v>7288</v>
      </c>
      <c r="C345" s="28" t="s">
        <v>7289</v>
      </c>
      <c r="D345" s="28" t="s">
        <v>7287</v>
      </c>
      <c r="E345" s="28" t="s">
        <v>11554</v>
      </c>
      <c r="F345" s="28"/>
      <c r="G345" s="28"/>
      <c r="H345" s="28">
        <v>69.672089999999997</v>
      </c>
      <c r="I345" s="28" t="s">
        <v>12135</v>
      </c>
      <c r="J345" s="28"/>
    </row>
    <row r="346" spans="1:10" x14ac:dyDescent="0.35">
      <c r="A346" s="28" t="s">
        <v>2231</v>
      </c>
      <c r="B346" s="28" t="s">
        <v>2231</v>
      </c>
      <c r="C346" s="28" t="s">
        <v>2232</v>
      </c>
      <c r="D346" s="28" t="s">
        <v>2230</v>
      </c>
      <c r="E346" s="28" t="s">
        <v>11550</v>
      </c>
      <c r="F346" s="28" t="s">
        <v>11782</v>
      </c>
      <c r="G346" s="28" t="s">
        <v>11783</v>
      </c>
      <c r="H346" s="28">
        <v>62.115749999999998</v>
      </c>
      <c r="I346" s="28" t="s">
        <v>12136</v>
      </c>
      <c r="J346" s="28" t="s">
        <v>11527</v>
      </c>
    </row>
    <row r="347" spans="1:10" x14ac:dyDescent="0.35">
      <c r="A347" s="28" t="s">
        <v>395</v>
      </c>
      <c r="B347" s="28" t="s">
        <v>395</v>
      </c>
      <c r="C347" s="28" t="s">
        <v>396</v>
      </c>
      <c r="D347" s="28" t="s">
        <v>394</v>
      </c>
      <c r="E347" s="28" t="s">
        <v>11550</v>
      </c>
      <c r="F347" s="28" t="s">
        <v>11876</v>
      </c>
      <c r="G347" s="28"/>
      <c r="H347" s="28">
        <v>65.118499999999997</v>
      </c>
      <c r="I347" s="28" t="s">
        <v>12137</v>
      </c>
      <c r="J347" s="28" t="s">
        <v>11553</v>
      </c>
    </row>
    <row r="348" spans="1:10" x14ac:dyDescent="0.35">
      <c r="A348" s="28" t="s">
        <v>12138</v>
      </c>
      <c r="B348" s="28" t="s">
        <v>620</v>
      </c>
      <c r="C348" s="28" t="s">
        <v>621</v>
      </c>
      <c r="D348" s="28" t="s">
        <v>619</v>
      </c>
      <c r="E348" s="28" t="s">
        <v>11560</v>
      </c>
      <c r="F348" s="28"/>
      <c r="G348" s="28"/>
      <c r="H348" s="28">
        <v>126.84864</v>
      </c>
      <c r="I348" s="28" t="s">
        <v>12139</v>
      </c>
      <c r="J348" s="28"/>
    </row>
    <row r="349" spans="1:10" x14ac:dyDescent="0.35">
      <c r="A349" s="28" t="s">
        <v>12140</v>
      </c>
      <c r="B349" s="28" t="s">
        <v>620</v>
      </c>
      <c r="C349" s="28" t="s">
        <v>621</v>
      </c>
      <c r="D349" s="28" t="s">
        <v>619</v>
      </c>
      <c r="E349" s="28" t="s">
        <v>11550</v>
      </c>
      <c r="F349" s="28"/>
      <c r="G349" s="28"/>
      <c r="H349" s="28">
        <v>126.84864</v>
      </c>
      <c r="I349" s="28" t="s">
        <v>12139</v>
      </c>
      <c r="J349" s="28"/>
    </row>
    <row r="350" spans="1:10" x14ac:dyDescent="0.35">
      <c r="A350" s="28" t="s">
        <v>12141</v>
      </c>
      <c r="B350" s="28" t="s">
        <v>12141</v>
      </c>
      <c r="C350" s="28" t="s">
        <v>11238</v>
      </c>
      <c r="D350" s="28" t="s">
        <v>12142</v>
      </c>
      <c r="E350" s="28" t="s">
        <v>11523</v>
      </c>
      <c r="F350" s="28"/>
      <c r="G350" s="28"/>
      <c r="H350" s="28">
        <v>35.449579999999997</v>
      </c>
      <c r="I350" s="28" t="s">
        <v>12143</v>
      </c>
      <c r="J350" s="28"/>
    </row>
    <row r="351" spans="1:10" x14ac:dyDescent="0.35">
      <c r="A351" s="28" t="s">
        <v>12144</v>
      </c>
      <c r="B351" s="28" t="s">
        <v>12144</v>
      </c>
      <c r="C351" s="28" t="s">
        <v>11174</v>
      </c>
      <c r="D351" s="28" t="s">
        <v>12145</v>
      </c>
      <c r="E351" s="28" t="s">
        <v>11560</v>
      </c>
      <c r="F351" s="28"/>
      <c r="G351" s="28"/>
      <c r="H351" s="28">
        <v>52.489260000000002</v>
      </c>
      <c r="I351" s="28" t="s">
        <v>12146</v>
      </c>
      <c r="J351" s="28"/>
    </row>
    <row r="352" spans="1:10" x14ac:dyDescent="0.35">
      <c r="A352" s="28" t="s">
        <v>12147</v>
      </c>
      <c r="B352" s="28" t="s">
        <v>12147</v>
      </c>
      <c r="C352" s="28" t="s">
        <v>12148</v>
      </c>
      <c r="D352" s="28" t="s">
        <v>12149</v>
      </c>
      <c r="E352" s="28" t="s">
        <v>11554</v>
      </c>
      <c r="F352" s="28"/>
      <c r="G352" s="28"/>
      <c r="H352" s="28">
        <v>54.665500000000002</v>
      </c>
      <c r="I352" s="28" t="s">
        <v>12150</v>
      </c>
      <c r="J352" s="28"/>
    </row>
    <row r="353" spans="1:10" x14ac:dyDescent="0.35">
      <c r="A353" s="28" t="s">
        <v>6781</v>
      </c>
      <c r="B353" s="28" t="s">
        <v>6781</v>
      </c>
      <c r="C353" s="28" t="s">
        <v>6782</v>
      </c>
      <c r="D353" s="28" t="s">
        <v>6780</v>
      </c>
      <c r="E353" s="28" t="s">
        <v>11550</v>
      </c>
      <c r="F353" s="28"/>
      <c r="G353" s="28"/>
      <c r="H353" s="28">
        <v>65.127570000000006</v>
      </c>
      <c r="I353" s="28" t="s">
        <v>12151</v>
      </c>
      <c r="J353" s="28"/>
    </row>
    <row r="354" spans="1:10" x14ac:dyDescent="0.35">
      <c r="A354" s="28" t="s">
        <v>7351</v>
      </c>
      <c r="B354" s="28" t="s">
        <v>7351</v>
      </c>
      <c r="C354" s="28" t="s">
        <v>7352</v>
      </c>
      <c r="D354" s="28" t="s">
        <v>7350</v>
      </c>
      <c r="E354" s="28" t="s">
        <v>11554</v>
      </c>
      <c r="F354" s="28"/>
      <c r="G354" s="28"/>
      <c r="H354" s="28">
        <v>68.182969999999997</v>
      </c>
      <c r="I354" s="28" t="s">
        <v>12152</v>
      </c>
      <c r="J354" s="28"/>
    </row>
    <row r="355" spans="1:10" x14ac:dyDescent="0.35">
      <c r="A355" s="28" t="s">
        <v>3315</v>
      </c>
      <c r="B355" s="28" t="s">
        <v>3315</v>
      </c>
      <c r="C355" s="28" t="s">
        <v>3316</v>
      </c>
      <c r="D355" s="28" t="s">
        <v>3314</v>
      </c>
      <c r="E355" s="28" t="s">
        <v>11554</v>
      </c>
      <c r="F355" s="28"/>
      <c r="G355" s="28"/>
      <c r="H355" s="28">
        <v>86.951939999999993</v>
      </c>
      <c r="I355" s="28" t="s">
        <v>12153</v>
      </c>
      <c r="J355" s="28"/>
    </row>
    <row r="356" spans="1:10" x14ac:dyDescent="0.35">
      <c r="A356" s="28" t="s">
        <v>2924</v>
      </c>
      <c r="B356" s="28" t="s">
        <v>2924</v>
      </c>
      <c r="C356" s="28" t="s">
        <v>2925</v>
      </c>
      <c r="D356" s="28" t="s">
        <v>2923</v>
      </c>
      <c r="E356" s="28" t="s">
        <v>11550</v>
      </c>
      <c r="F356" s="28" t="s">
        <v>11551</v>
      </c>
      <c r="G356" s="28"/>
      <c r="H356" s="28">
        <v>56.507330000000003</v>
      </c>
      <c r="I356" s="28" t="s">
        <v>12154</v>
      </c>
      <c r="J356" s="28" t="s">
        <v>11553</v>
      </c>
    </row>
    <row r="357" spans="1:10" x14ac:dyDescent="0.35">
      <c r="A357" s="28" t="s">
        <v>320</v>
      </c>
      <c r="B357" s="28" t="s">
        <v>320</v>
      </c>
      <c r="C357" s="28" t="s">
        <v>321</v>
      </c>
      <c r="D357" s="28" t="s">
        <v>319</v>
      </c>
      <c r="E357" s="28" t="s">
        <v>11556</v>
      </c>
      <c r="F357" s="28"/>
      <c r="G357" s="28"/>
      <c r="H357" s="28">
        <v>102.05929999999999</v>
      </c>
      <c r="I357" s="28" t="s">
        <v>12155</v>
      </c>
      <c r="J357" s="28"/>
    </row>
    <row r="358" spans="1:10" x14ac:dyDescent="0.35">
      <c r="A358" s="28" t="s">
        <v>7009</v>
      </c>
      <c r="B358" s="28" t="s">
        <v>7009</v>
      </c>
      <c r="C358" s="28" t="s">
        <v>7010</v>
      </c>
      <c r="D358" s="28" t="s">
        <v>7008</v>
      </c>
      <c r="E358" s="28" t="s">
        <v>11688</v>
      </c>
      <c r="F358" s="28" t="s">
        <v>12156</v>
      </c>
      <c r="G358" s="28" t="s">
        <v>12157</v>
      </c>
      <c r="H358" s="28">
        <v>131.18674999999999</v>
      </c>
      <c r="I358" s="28" t="s">
        <v>12158</v>
      </c>
      <c r="J358" s="28" t="s">
        <v>11527</v>
      </c>
    </row>
    <row r="359" spans="1:10" x14ac:dyDescent="0.35">
      <c r="A359" s="28" t="s">
        <v>1763</v>
      </c>
      <c r="B359" s="28" t="s">
        <v>1763</v>
      </c>
      <c r="C359" s="28" t="s">
        <v>1764</v>
      </c>
      <c r="D359" s="28" t="s">
        <v>1762</v>
      </c>
      <c r="E359" s="28" t="s">
        <v>11560</v>
      </c>
      <c r="F359" s="28"/>
      <c r="G359" s="28"/>
      <c r="H359" s="28">
        <v>67.300839999999994</v>
      </c>
      <c r="I359" s="28" t="s">
        <v>12159</v>
      </c>
      <c r="J359" s="28"/>
    </row>
    <row r="360" spans="1:10" x14ac:dyDescent="0.35">
      <c r="A360" s="28" t="s">
        <v>2801</v>
      </c>
      <c r="B360" s="28" t="s">
        <v>2801</v>
      </c>
      <c r="C360" s="28" t="s">
        <v>2802</v>
      </c>
      <c r="D360" s="28" t="s">
        <v>2800</v>
      </c>
      <c r="E360" s="28" t="s">
        <v>11556</v>
      </c>
      <c r="F360" s="28" t="s">
        <v>11593</v>
      </c>
      <c r="G360" s="28"/>
      <c r="H360" s="28">
        <v>55.597340000000003</v>
      </c>
      <c r="I360" s="28" t="s">
        <v>12160</v>
      </c>
      <c r="J360" s="28" t="s">
        <v>11553</v>
      </c>
    </row>
    <row r="361" spans="1:10" x14ac:dyDescent="0.35">
      <c r="A361" s="28" t="s">
        <v>7366</v>
      </c>
      <c r="B361" s="28" t="s">
        <v>7366</v>
      </c>
      <c r="C361" s="28" t="s">
        <v>7367</v>
      </c>
      <c r="D361" s="28" t="s">
        <v>7365</v>
      </c>
      <c r="E361" s="28" t="s">
        <v>11634</v>
      </c>
      <c r="F361" s="28"/>
      <c r="G361" s="28"/>
      <c r="H361" s="28">
        <v>62.399259999999998</v>
      </c>
      <c r="I361" s="28" t="s">
        <v>12161</v>
      </c>
      <c r="J361" s="28"/>
    </row>
    <row r="362" spans="1:10" x14ac:dyDescent="0.35">
      <c r="A362" s="28" t="s">
        <v>6811</v>
      </c>
      <c r="B362" s="28" t="s">
        <v>6811</v>
      </c>
      <c r="C362" s="28" t="s">
        <v>6812</v>
      </c>
      <c r="D362" s="28" t="s">
        <v>6810</v>
      </c>
      <c r="E362" s="28" t="s">
        <v>11626</v>
      </c>
      <c r="F362" s="28" t="s">
        <v>12033</v>
      </c>
      <c r="G362" s="28" t="s">
        <v>12034</v>
      </c>
      <c r="H362" s="28">
        <v>40.368180000000002</v>
      </c>
      <c r="I362" s="28" t="s">
        <v>12162</v>
      </c>
      <c r="J362" s="28" t="s">
        <v>11527</v>
      </c>
    </row>
    <row r="363" spans="1:10" x14ac:dyDescent="0.35">
      <c r="A363" s="28" t="s">
        <v>1748</v>
      </c>
      <c r="B363" s="28" t="s">
        <v>1748</v>
      </c>
      <c r="C363" s="28" t="s">
        <v>1749</v>
      </c>
      <c r="D363" s="28" t="s">
        <v>1747</v>
      </c>
      <c r="E363" s="28" t="s">
        <v>11523</v>
      </c>
      <c r="F363" s="28"/>
      <c r="G363" s="28"/>
      <c r="H363" s="28">
        <v>7.5232099999999997</v>
      </c>
      <c r="I363" s="28" t="s">
        <v>12163</v>
      </c>
      <c r="J363" s="28"/>
    </row>
    <row r="364" spans="1:10" x14ac:dyDescent="0.35">
      <c r="A364" s="28" t="s">
        <v>3867</v>
      </c>
      <c r="B364" s="28" t="s">
        <v>3867</v>
      </c>
      <c r="C364" s="28" t="s">
        <v>3868</v>
      </c>
      <c r="D364" s="28" t="s">
        <v>3866</v>
      </c>
      <c r="E364" s="28" t="s">
        <v>11550</v>
      </c>
      <c r="F364" s="28"/>
      <c r="G364" s="28"/>
      <c r="H364" s="28">
        <v>44.399659999999997</v>
      </c>
      <c r="I364" s="28" t="s">
        <v>12164</v>
      </c>
      <c r="J364" s="28"/>
    </row>
    <row r="365" spans="1:10" x14ac:dyDescent="0.35">
      <c r="A365" s="28" t="s">
        <v>449</v>
      </c>
      <c r="B365" s="28" t="s">
        <v>449</v>
      </c>
      <c r="C365" s="28" t="s">
        <v>450</v>
      </c>
      <c r="D365" s="28" t="s">
        <v>448</v>
      </c>
      <c r="E365" s="28" t="s">
        <v>11554</v>
      </c>
      <c r="F365" s="28"/>
      <c r="G365" s="28"/>
      <c r="H365" s="28">
        <v>66.590729999999994</v>
      </c>
      <c r="I365" s="28" t="s">
        <v>12165</v>
      </c>
      <c r="J365" s="28"/>
    </row>
    <row r="366" spans="1:10" x14ac:dyDescent="0.35">
      <c r="A366" s="28" t="s">
        <v>83</v>
      </c>
      <c r="B366" s="28" t="s">
        <v>83</v>
      </c>
      <c r="C366" s="28" t="s">
        <v>84</v>
      </c>
      <c r="D366" s="28" t="s">
        <v>82</v>
      </c>
      <c r="E366" s="28" t="s">
        <v>11550</v>
      </c>
      <c r="F366" s="28"/>
      <c r="G366" s="28"/>
      <c r="H366" s="28">
        <v>36.058280000000003</v>
      </c>
      <c r="I366" s="28" t="s">
        <v>12166</v>
      </c>
      <c r="J366" s="28"/>
    </row>
    <row r="367" spans="1:10" x14ac:dyDescent="0.35">
      <c r="A367" s="28" t="s">
        <v>1268</v>
      </c>
      <c r="B367" s="28" t="s">
        <v>1268</v>
      </c>
      <c r="C367" s="28" t="s">
        <v>1269</v>
      </c>
      <c r="D367" s="28" t="s">
        <v>1267</v>
      </c>
      <c r="E367" s="28" t="s">
        <v>11560</v>
      </c>
      <c r="F367" s="28"/>
      <c r="G367" s="28"/>
      <c r="H367" s="28">
        <v>45.747410000000002</v>
      </c>
      <c r="I367" s="28" t="s">
        <v>12167</v>
      </c>
      <c r="J367" s="28"/>
    </row>
    <row r="368" spans="1:10" x14ac:dyDescent="0.35">
      <c r="A368" s="28" t="s">
        <v>6048</v>
      </c>
      <c r="B368" s="28" t="s">
        <v>6048</v>
      </c>
      <c r="C368" s="28" t="s">
        <v>6049</v>
      </c>
      <c r="D368" s="28" t="s">
        <v>6047</v>
      </c>
      <c r="E368" s="28" t="s">
        <v>11550</v>
      </c>
      <c r="F368" s="28"/>
      <c r="G368" s="28"/>
      <c r="H368" s="28">
        <v>68.897319999999993</v>
      </c>
      <c r="I368" s="28" t="s">
        <v>12168</v>
      </c>
      <c r="J368" s="28"/>
    </row>
    <row r="369" spans="1:10" x14ac:dyDescent="0.35">
      <c r="A369" s="28" t="s">
        <v>1061</v>
      </c>
      <c r="B369" s="28" t="s">
        <v>1061</v>
      </c>
      <c r="C369" s="28" t="s">
        <v>1062</v>
      </c>
      <c r="D369" s="28" t="s">
        <v>1060</v>
      </c>
      <c r="E369" s="28" t="s">
        <v>11550</v>
      </c>
      <c r="F369" s="28"/>
      <c r="G369" s="28"/>
      <c r="H369" s="28">
        <v>49.817630000000001</v>
      </c>
      <c r="I369" s="28" t="s">
        <v>12169</v>
      </c>
      <c r="J369" s="28"/>
    </row>
    <row r="370" spans="1:10" x14ac:dyDescent="0.35">
      <c r="A370" s="28" t="s">
        <v>512</v>
      </c>
      <c r="B370" s="28" t="s">
        <v>512</v>
      </c>
      <c r="C370" s="28" t="s">
        <v>513</v>
      </c>
      <c r="D370" s="28" t="s">
        <v>511</v>
      </c>
      <c r="E370" s="28" t="s">
        <v>11550</v>
      </c>
      <c r="F370" s="28"/>
      <c r="G370" s="28"/>
      <c r="H370" s="28">
        <v>103.12519</v>
      </c>
      <c r="I370" s="28" t="s">
        <v>12170</v>
      </c>
      <c r="J370" s="28"/>
    </row>
    <row r="371" spans="1:10" x14ac:dyDescent="0.35">
      <c r="A371" s="28" t="s">
        <v>6095</v>
      </c>
      <c r="B371" s="28" t="s">
        <v>6095</v>
      </c>
      <c r="C371" s="28" t="s">
        <v>6096</v>
      </c>
      <c r="D371" s="28" t="s">
        <v>6094</v>
      </c>
      <c r="E371" s="28" t="s">
        <v>11550</v>
      </c>
      <c r="F371" s="28" t="s">
        <v>11586</v>
      </c>
      <c r="G371" s="28" t="s">
        <v>11975</v>
      </c>
      <c r="H371" s="28">
        <v>34.487900000000003</v>
      </c>
      <c r="I371" s="28" t="s">
        <v>12171</v>
      </c>
      <c r="J371" s="28" t="s">
        <v>11527</v>
      </c>
    </row>
    <row r="372" spans="1:10" x14ac:dyDescent="0.35">
      <c r="A372" s="28" t="s">
        <v>1790</v>
      </c>
      <c r="B372" s="28" t="s">
        <v>1790</v>
      </c>
      <c r="C372" s="28" t="s">
        <v>1791</v>
      </c>
      <c r="D372" s="28" t="s">
        <v>1789</v>
      </c>
      <c r="E372" s="28" t="s">
        <v>11550</v>
      </c>
      <c r="F372" s="28"/>
      <c r="G372" s="28"/>
      <c r="H372" s="28">
        <v>11.28678</v>
      </c>
      <c r="I372" s="28" t="s">
        <v>12172</v>
      </c>
      <c r="J372" s="28"/>
    </row>
    <row r="373" spans="1:10" x14ac:dyDescent="0.35">
      <c r="A373" s="28" t="s">
        <v>1310</v>
      </c>
      <c r="B373" s="28" t="s">
        <v>1310</v>
      </c>
      <c r="C373" s="28" t="s">
        <v>1311</v>
      </c>
      <c r="D373" s="28" t="s">
        <v>1309</v>
      </c>
      <c r="E373" s="28" t="s">
        <v>11550</v>
      </c>
      <c r="F373" s="28" t="s">
        <v>11586</v>
      </c>
      <c r="G373" s="28"/>
      <c r="H373" s="28">
        <v>108.9241</v>
      </c>
      <c r="I373" s="28" t="s">
        <v>12173</v>
      </c>
      <c r="J373" s="28" t="s">
        <v>11553</v>
      </c>
    </row>
    <row r="374" spans="1:10" x14ac:dyDescent="0.35">
      <c r="A374" s="28" t="s">
        <v>12174</v>
      </c>
      <c r="B374" s="28" t="s">
        <v>12174</v>
      </c>
      <c r="C374" s="28" t="s">
        <v>12175</v>
      </c>
      <c r="D374" s="28" t="s">
        <v>12176</v>
      </c>
      <c r="E374" s="28" t="s">
        <v>11523</v>
      </c>
      <c r="F374" s="28"/>
      <c r="G374" s="28"/>
      <c r="H374" s="28">
        <v>16.369689999999999</v>
      </c>
      <c r="I374" s="28" t="s">
        <v>12177</v>
      </c>
      <c r="J374" s="28"/>
    </row>
    <row r="375" spans="1:10" x14ac:dyDescent="0.35">
      <c r="A375" s="28" t="s">
        <v>7387</v>
      </c>
      <c r="B375" s="28" t="s">
        <v>7387</v>
      </c>
      <c r="C375" s="28" t="s">
        <v>7388</v>
      </c>
      <c r="D375" s="28" t="s">
        <v>7386</v>
      </c>
      <c r="E375" s="28" t="s">
        <v>11560</v>
      </c>
      <c r="F375" s="28" t="s">
        <v>11586</v>
      </c>
      <c r="G375" s="28" t="s">
        <v>11975</v>
      </c>
      <c r="H375" s="28">
        <v>47.309310000000004</v>
      </c>
      <c r="I375" s="28" t="s">
        <v>12178</v>
      </c>
      <c r="J375" s="28" t="s">
        <v>11527</v>
      </c>
    </row>
    <row r="376" spans="1:10" x14ac:dyDescent="0.35">
      <c r="A376" s="28" t="s">
        <v>7393</v>
      </c>
      <c r="B376" s="28" t="s">
        <v>7393</v>
      </c>
      <c r="C376" s="28" t="s">
        <v>7394</v>
      </c>
      <c r="D376" s="28" t="s">
        <v>7392</v>
      </c>
      <c r="E376" s="28" t="s">
        <v>11650</v>
      </c>
      <c r="F376" s="28"/>
      <c r="G376" s="28"/>
      <c r="H376" s="28">
        <v>26.952349999999999</v>
      </c>
      <c r="I376" s="28" t="s">
        <v>12179</v>
      </c>
      <c r="J376" s="28"/>
    </row>
    <row r="377" spans="1:10" x14ac:dyDescent="0.35">
      <c r="A377" s="28" t="s">
        <v>7396</v>
      </c>
      <c r="B377" s="28" t="s">
        <v>7396</v>
      </c>
      <c r="C377" s="28" t="s">
        <v>7397</v>
      </c>
      <c r="D377" s="28" t="s">
        <v>7395</v>
      </c>
      <c r="E377" s="28" t="s">
        <v>11550</v>
      </c>
      <c r="F377" s="28"/>
      <c r="G377" s="28"/>
      <c r="H377" s="28">
        <v>28.67642</v>
      </c>
      <c r="I377" s="28" t="s">
        <v>12180</v>
      </c>
      <c r="J377" s="28"/>
    </row>
    <row r="378" spans="1:10" x14ac:dyDescent="0.35">
      <c r="A378" s="28" t="s">
        <v>155</v>
      </c>
      <c r="B378" s="28" t="s">
        <v>155</v>
      </c>
      <c r="C378" s="28" t="s">
        <v>156</v>
      </c>
      <c r="D378" s="28" t="s">
        <v>154</v>
      </c>
      <c r="E378" s="28" t="s">
        <v>11550</v>
      </c>
      <c r="F378" s="28" t="s">
        <v>11586</v>
      </c>
      <c r="G378" s="28" t="s">
        <v>12181</v>
      </c>
      <c r="H378" s="28">
        <v>47.229700000000001</v>
      </c>
      <c r="I378" s="28" t="s">
        <v>12182</v>
      </c>
      <c r="J378" s="28" t="s">
        <v>11527</v>
      </c>
    </row>
    <row r="379" spans="1:10" x14ac:dyDescent="0.35">
      <c r="A379" s="28" t="s">
        <v>7404</v>
      </c>
      <c r="B379" s="28" t="s">
        <v>7404</v>
      </c>
      <c r="C379" s="28" t="s">
        <v>7405</v>
      </c>
      <c r="D379" s="28" t="s">
        <v>7403</v>
      </c>
      <c r="E379" s="28" t="s">
        <v>11523</v>
      </c>
      <c r="F379" s="28" t="s">
        <v>11593</v>
      </c>
      <c r="G379" s="28"/>
      <c r="H379" s="28">
        <v>53.985959999999999</v>
      </c>
      <c r="I379" s="28" t="s">
        <v>12183</v>
      </c>
      <c r="J379" s="28" t="s">
        <v>11553</v>
      </c>
    </row>
    <row r="380" spans="1:10" x14ac:dyDescent="0.35">
      <c r="A380" s="28" t="s">
        <v>7407</v>
      </c>
      <c r="B380" s="28" t="s">
        <v>7407</v>
      </c>
      <c r="C380" s="28" t="s">
        <v>7408</v>
      </c>
      <c r="D380" s="28" t="s">
        <v>7406</v>
      </c>
      <c r="E380" s="28" t="s">
        <v>11550</v>
      </c>
      <c r="F380" s="28"/>
      <c r="G380" s="28"/>
      <c r="H380" s="28">
        <v>54.395350000000001</v>
      </c>
      <c r="I380" s="28" t="s">
        <v>12184</v>
      </c>
      <c r="J380" s="28"/>
    </row>
    <row r="381" spans="1:10" x14ac:dyDescent="0.35">
      <c r="A381" s="28" t="s">
        <v>7410</v>
      </c>
      <c r="B381" s="28" t="s">
        <v>7410</v>
      </c>
      <c r="C381" s="28" t="s">
        <v>7411</v>
      </c>
      <c r="D381" s="28" t="s">
        <v>7409</v>
      </c>
      <c r="E381" s="28" t="s">
        <v>11554</v>
      </c>
      <c r="F381" s="28"/>
      <c r="G381" s="28"/>
      <c r="H381" s="28">
        <v>60.648310000000002</v>
      </c>
      <c r="I381" s="28" t="s">
        <v>12185</v>
      </c>
      <c r="J381" s="28"/>
    </row>
    <row r="382" spans="1:10" x14ac:dyDescent="0.35">
      <c r="A382" s="28" t="s">
        <v>176</v>
      </c>
      <c r="B382" s="28" t="s">
        <v>176</v>
      </c>
      <c r="C382" s="28" t="s">
        <v>177</v>
      </c>
      <c r="D382" s="28" t="s">
        <v>175</v>
      </c>
      <c r="E382" s="28" t="s">
        <v>11550</v>
      </c>
      <c r="F382" s="28"/>
      <c r="G382" s="28"/>
      <c r="H382" s="28">
        <v>86.400189999999995</v>
      </c>
      <c r="I382" s="28" t="s">
        <v>12186</v>
      </c>
      <c r="J382" s="28"/>
    </row>
    <row r="383" spans="1:10" x14ac:dyDescent="0.35">
      <c r="A383" s="28" t="s">
        <v>6928</v>
      </c>
      <c r="B383" s="28" t="s">
        <v>6928</v>
      </c>
      <c r="C383" s="28" t="s">
        <v>6929</v>
      </c>
      <c r="D383" s="28" t="s">
        <v>6927</v>
      </c>
      <c r="E383" s="28" t="s">
        <v>11550</v>
      </c>
      <c r="F383" s="28"/>
      <c r="G383" s="28"/>
      <c r="H383" s="28">
        <v>27.992840000000001</v>
      </c>
      <c r="I383" s="28" t="s">
        <v>12187</v>
      </c>
      <c r="J383" s="28"/>
    </row>
    <row r="384" spans="1:10" x14ac:dyDescent="0.35">
      <c r="A384" s="28" t="s">
        <v>7430</v>
      </c>
      <c r="B384" s="28" t="s">
        <v>7430</v>
      </c>
      <c r="C384" s="28" t="s">
        <v>7431</v>
      </c>
      <c r="D384" s="28" t="s">
        <v>7429</v>
      </c>
      <c r="E384" s="28" t="s">
        <v>11550</v>
      </c>
      <c r="F384" s="28"/>
      <c r="G384" s="28"/>
      <c r="H384" s="28">
        <v>34.586190000000002</v>
      </c>
      <c r="I384" s="28" t="s">
        <v>12188</v>
      </c>
      <c r="J384" s="28"/>
    </row>
    <row r="385" spans="1:10" x14ac:dyDescent="0.35">
      <c r="A385" s="28" t="s">
        <v>1232</v>
      </c>
      <c r="B385" s="28" t="s">
        <v>1232</v>
      </c>
      <c r="C385" s="28" t="s">
        <v>1233</v>
      </c>
      <c r="D385" s="28" t="s">
        <v>1231</v>
      </c>
      <c r="E385" s="28" t="s">
        <v>11575</v>
      </c>
      <c r="F385" s="28"/>
      <c r="G385" s="28"/>
      <c r="H385" s="28">
        <v>34.39405</v>
      </c>
      <c r="I385" s="28" t="s">
        <v>12189</v>
      </c>
      <c r="J385" s="28"/>
    </row>
    <row r="386" spans="1:10" x14ac:dyDescent="0.35">
      <c r="A386" s="28" t="s">
        <v>2741</v>
      </c>
      <c r="B386" s="28" t="s">
        <v>2741</v>
      </c>
      <c r="C386" s="28" t="s">
        <v>2742</v>
      </c>
      <c r="D386" s="28" t="s">
        <v>2740</v>
      </c>
      <c r="E386" s="28" t="s">
        <v>11560</v>
      </c>
      <c r="F386" s="28"/>
      <c r="G386" s="28" t="s">
        <v>12190</v>
      </c>
      <c r="H386" s="28">
        <v>42.247920000000001</v>
      </c>
      <c r="I386" s="28" t="s">
        <v>12191</v>
      </c>
      <c r="J386" s="28"/>
    </row>
    <row r="387" spans="1:10" x14ac:dyDescent="0.35">
      <c r="A387" s="28" t="s">
        <v>7030</v>
      </c>
      <c r="B387" s="28" t="s">
        <v>7030</v>
      </c>
      <c r="C387" s="28" t="s">
        <v>7031</v>
      </c>
      <c r="D387" s="28" t="s">
        <v>7029</v>
      </c>
      <c r="E387" s="28" t="s">
        <v>11560</v>
      </c>
      <c r="F387" s="28"/>
      <c r="G387" s="28"/>
      <c r="H387" s="28">
        <v>69.141679999999994</v>
      </c>
      <c r="I387" s="28" t="s">
        <v>12192</v>
      </c>
      <c r="J387" s="28"/>
    </row>
    <row r="388" spans="1:10" x14ac:dyDescent="0.35">
      <c r="A388" s="28" t="s">
        <v>12193</v>
      </c>
      <c r="B388" s="28" t="s">
        <v>12193</v>
      </c>
      <c r="C388" s="28" t="s">
        <v>11258</v>
      </c>
      <c r="D388" s="28" t="s">
        <v>12194</v>
      </c>
      <c r="E388" s="28" t="s">
        <v>11554</v>
      </c>
      <c r="F388" s="28"/>
      <c r="G388" s="28"/>
      <c r="H388" s="28">
        <v>68.572630000000004</v>
      </c>
      <c r="I388" s="28" t="s">
        <v>12195</v>
      </c>
      <c r="J388" s="28"/>
    </row>
    <row r="389" spans="1:10" x14ac:dyDescent="0.35">
      <c r="A389" s="28" t="s">
        <v>12196</v>
      </c>
      <c r="B389" s="28" t="s">
        <v>12196</v>
      </c>
      <c r="C389" s="28" t="s">
        <v>12197</v>
      </c>
      <c r="D389" s="28" t="s">
        <v>12198</v>
      </c>
      <c r="E389" s="28" t="s">
        <v>11550</v>
      </c>
      <c r="F389" s="28"/>
      <c r="G389" s="28"/>
      <c r="H389" s="28">
        <v>68.643339999999995</v>
      </c>
      <c r="I389" s="28" t="s">
        <v>12199</v>
      </c>
      <c r="J389" s="28"/>
    </row>
    <row r="390" spans="1:10" x14ac:dyDescent="0.35">
      <c r="A390" s="28" t="s">
        <v>4512</v>
      </c>
      <c r="B390" s="28" t="s">
        <v>4512</v>
      </c>
      <c r="C390" s="28" t="s">
        <v>4513</v>
      </c>
      <c r="D390" s="28" t="s">
        <v>4511</v>
      </c>
      <c r="E390" s="28" t="s">
        <v>11556</v>
      </c>
      <c r="F390" s="28"/>
      <c r="G390" s="28"/>
      <c r="H390" s="28">
        <v>48.854979999999998</v>
      </c>
      <c r="I390" s="28" t="s">
        <v>12200</v>
      </c>
      <c r="J390" s="28"/>
    </row>
    <row r="391" spans="1:10" x14ac:dyDescent="0.35">
      <c r="A391" s="28" t="s">
        <v>4482</v>
      </c>
      <c r="B391" s="28" t="s">
        <v>4482</v>
      </c>
      <c r="C391" s="28" t="s">
        <v>4483</v>
      </c>
      <c r="D391" s="28" t="s">
        <v>4481</v>
      </c>
      <c r="E391" s="28" t="s">
        <v>11550</v>
      </c>
      <c r="F391" s="28"/>
      <c r="G391" s="28"/>
      <c r="H391" s="28">
        <v>35.428489999999996</v>
      </c>
      <c r="I391" s="28" t="s">
        <v>12201</v>
      </c>
      <c r="J391" s="28"/>
    </row>
    <row r="392" spans="1:10" x14ac:dyDescent="0.35">
      <c r="A392" s="28" t="s">
        <v>12202</v>
      </c>
      <c r="B392" s="28" t="s">
        <v>12202</v>
      </c>
      <c r="C392" s="28" t="s">
        <v>11241</v>
      </c>
      <c r="D392" s="28" t="s">
        <v>12203</v>
      </c>
      <c r="E392" s="28" t="s">
        <v>11554</v>
      </c>
      <c r="F392" s="28"/>
      <c r="G392" s="28"/>
      <c r="H392" s="28">
        <v>81.322100000000006</v>
      </c>
      <c r="I392" s="28" t="s">
        <v>12204</v>
      </c>
      <c r="J392" s="28"/>
    </row>
    <row r="393" spans="1:10" x14ac:dyDescent="0.35">
      <c r="A393" s="28" t="s">
        <v>2582</v>
      </c>
      <c r="B393" s="28" t="s">
        <v>2582</v>
      </c>
      <c r="C393" s="28" t="s">
        <v>2583</v>
      </c>
      <c r="D393" s="28" t="s">
        <v>2581</v>
      </c>
      <c r="E393" s="28" t="s">
        <v>11550</v>
      </c>
      <c r="F393" s="28"/>
      <c r="G393" s="28"/>
      <c r="H393" s="28">
        <v>80.518680000000003</v>
      </c>
      <c r="I393" s="28" t="s">
        <v>12205</v>
      </c>
      <c r="J393" s="28"/>
    </row>
    <row r="394" spans="1:10" x14ac:dyDescent="0.35">
      <c r="A394" s="28" t="s">
        <v>12206</v>
      </c>
      <c r="B394" s="28" t="s">
        <v>12206</v>
      </c>
      <c r="C394" s="28" t="s">
        <v>11242</v>
      </c>
      <c r="D394" s="28" t="s">
        <v>12207</v>
      </c>
      <c r="E394" s="28" t="s">
        <v>11554</v>
      </c>
      <c r="F394" s="28"/>
      <c r="G394" s="28"/>
      <c r="H394" s="28">
        <v>61.156109999999998</v>
      </c>
      <c r="I394" s="28" t="s">
        <v>12208</v>
      </c>
      <c r="J394" s="28"/>
    </row>
    <row r="395" spans="1:10" x14ac:dyDescent="0.35">
      <c r="A395" s="28" t="s">
        <v>3950</v>
      </c>
      <c r="B395" s="28" t="s">
        <v>3950</v>
      </c>
      <c r="C395" s="28" t="s">
        <v>3951</v>
      </c>
      <c r="D395" s="28" t="s">
        <v>3949</v>
      </c>
      <c r="E395" s="28" t="s">
        <v>11523</v>
      </c>
      <c r="F395" s="28"/>
      <c r="G395" s="28"/>
      <c r="H395" s="28">
        <v>8.6528700000000001</v>
      </c>
      <c r="I395" s="28" t="s">
        <v>12209</v>
      </c>
      <c r="J395" s="28"/>
    </row>
    <row r="396" spans="1:10" x14ac:dyDescent="0.35">
      <c r="A396" s="28" t="s">
        <v>4509</v>
      </c>
      <c r="B396" s="28" t="s">
        <v>4509</v>
      </c>
      <c r="C396" s="28" t="s">
        <v>4510</v>
      </c>
      <c r="D396" s="28" t="s">
        <v>4508</v>
      </c>
      <c r="E396" s="28" t="s">
        <v>11523</v>
      </c>
      <c r="F396" s="28"/>
      <c r="G396" s="28"/>
      <c r="H396" s="28">
        <v>41.180929999999996</v>
      </c>
      <c r="I396" s="28" t="s">
        <v>12210</v>
      </c>
      <c r="J396" s="28"/>
    </row>
    <row r="397" spans="1:10" x14ac:dyDescent="0.35">
      <c r="A397" s="28" t="s">
        <v>878</v>
      </c>
      <c r="B397" s="28" t="s">
        <v>878</v>
      </c>
      <c r="C397" s="28" t="s">
        <v>879</v>
      </c>
      <c r="D397" s="28" t="s">
        <v>877</v>
      </c>
      <c r="E397" s="28" t="s">
        <v>11556</v>
      </c>
      <c r="F397" s="28" t="s">
        <v>11876</v>
      </c>
      <c r="G397" s="28"/>
      <c r="H397" s="28">
        <v>61.23771</v>
      </c>
      <c r="I397" s="28" t="s">
        <v>12211</v>
      </c>
      <c r="J397" s="28" t="s">
        <v>11553</v>
      </c>
    </row>
    <row r="398" spans="1:10" x14ac:dyDescent="0.35">
      <c r="A398" s="28" t="s">
        <v>4515</v>
      </c>
      <c r="B398" s="28" t="s">
        <v>4515</v>
      </c>
      <c r="C398" s="28" t="s">
        <v>4516</v>
      </c>
      <c r="D398" s="28" t="s">
        <v>4514</v>
      </c>
      <c r="E398" s="28" t="s">
        <v>11560</v>
      </c>
      <c r="F398" s="28"/>
      <c r="G398" s="28"/>
      <c r="H398" s="28">
        <v>50.82667</v>
      </c>
      <c r="I398" s="28" t="s">
        <v>12212</v>
      </c>
      <c r="J398" s="28"/>
    </row>
    <row r="399" spans="1:10" x14ac:dyDescent="0.35">
      <c r="A399" s="28" t="s">
        <v>251</v>
      </c>
      <c r="B399" s="28" t="s">
        <v>251</v>
      </c>
      <c r="C399" s="28" t="s">
        <v>252</v>
      </c>
      <c r="D399" s="28" t="s">
        <v>250</v>
      </c>
      <c r="E399" s="28" t="s">
        <v>11550</v>
      </c>
      <c r="F399" s="28"/>
      <c r="G399" s="28"/>
      <c r="H399" s="28">
        <v>52.419530000000002</v>
      </c>
      <c r="I399" s="28" t="s">
        <v>12213</v>
      </c>
      <c r="J399" s="28"/>
    </row>
    <row r="400" spans="1:10" x14ac:dyDescent="0.35">
      <c r="A400" s="28" t="s">
        <v>4518</v>
      </c>
      <c r="B400" s="28" t="s">
        <v>4518</v>
      </c>
      <c r="C400" s="28" t="s">
        <v>4519</v>
      </c>
      <c r="D400" s="28" t="s">
        <v>4517</v>
      </c>
      <c r="E400" s="28" t="s">
        <v>11550</v>
      </c>
      <c r="F400" s="28"/>
      <c r="G400" s="28"/>
      <c r="H400" s="28">
        <v>62.731180000000002</v>
      </c>
      <c r="I400" s="28" t="s">
        <v>12214</v>
      </c>
      <c r="J400" s="28"/>
    </row>
    <row r="401" spans="1:10" x14ac:dyDescent="0.35">
      <c r="A401" s="28" t="s">
        <v>4521</v>
      </c>
      <c r="B401" s="28" t="s">
        <v>4521</v>
      </c>
      <c r="C401" s="28" t="s">
        <v>4521</v>
      </c>
      <c r="D401" s="28" t="s">
        <v>4520</v>
      </c>
      <c r="E401" s="28" t="s">
        <v>11550</v>
      </c>
      <c r="F401" s="28"/>
      <c r="G401" s="28"/>
      <c r="H401" s="28">
        <v>78.047560000000004</v>
      </c>
      <c r="I401" s="28" t="s">
        <v>12215</v>
      </c>
      <c r="J401" s="28"/>
    </row>
    <row r="402" spans="1:10" x14ac:dyDescent="0.35">
      <c r="A402" s="28" t="s">
        <v>1343</v>
      </c>
      <c r="B402" s="28" t="s">
        <v>1343</v>
      </c>
      <c r="C402" s="28" t="s">
        <v>1344</v>
      </c>
      <c r="D402" s="28" t="s">
        <v>1342</v>
      </c>
      <c r="E402" s="28" t="s">
        <v>11550</v>
      </c>
      <c r="F402" s="28"/>
      <c r="G402" s="28"/>
      <c r="H402" s="28">
        <v>39.044110000000003</v>
      </c>
      <c r="I402" s="28" t="s">
        <v>12216</v>
      </c>
      <c r="J402" s="28"/>
    </row>
    <row r="403" spans="1:10" x14ac:dyDescent="0.35">
      <c r="A403" s="28" t="s">
        <v>12217</v>
      </c>
      <c r="B403" s="28" t="s">
        <v>1904</v>
      </c>
      <c r="C403" s="28" t="s">
        <v>1905</v>
      </c>
      <c r="D403" s="28" t="s">
        <v>1903</v>
      </c>
      <c r="E403" s="28" t="s">
        <v>11674</v>
      </c>
      <c r="F403" s="28"/>
      <c r="G403" s="28"/>
      <c r="H403" s="28">
        <v>22.792529999999999</v>
      </c>
      <c r="I403" s="28" t="s">
        <v>12218</v>
      </c>
      <c r="J403" s="28"/>
    </row>
    <row r="404" spans="1:10" x14ac:dyDescent="0.35">
      <c r="A404" s="28" t="s">
        <v>12219</v>
      </c>
      <c r="B404" s="28" t="s">
        <v>1904</v>
      </c>
      <c r="C404" s="28" t="s">
        <v>1905</v>
      </c>
      <c r="D404" s="28" t="s">
        <v>1903</v>
      </c>
      <c r="E404" s="28" t="s">
        <v>11688</v>
      </c>
      <c r="F404" s="28"/>
      <c r="G404" s="28"/>
      <c r="H404" s="28">
        <v>22.792529999999999</v>
      </c>
      <c r="I404" s="28" t="s">
        <v>12218</v>
      </c>
      <c r="J404" s="28"/>
    </row>
    <row r="405" spans="1:10" x14ac:dyDescent="0.35">
      <c r="A405" s="28" t="s">
        <v>578</v>
      </c>
      <c r="B405" s="28" t="s">
        <v>578</v>
      </c>
      <c r="C405" s="28" t="s">
        <v>579</v>
      </c>
      <c r="D405" s="28" t="s">
        <v>577</v>
      </c>
      <c r="E405" s="28" t="s">
        <v>11523</v>
      </c>
      <c r="F405" s="28"/>
      <c r="G405" s="28"/>
      <c r="H405" s="28">
        <v>64.989519999999999</v>
      </c>
      <c r="I405" s="28" t="s">
        <v>12220</v>
      </c>
      <c r="J405" s="28"/>
    </row>
    <row r="406" spans="1:10" x14ac:dyDescent="0.35">
      <c r="A406" s="28" t="s">
        <v>6766</v>
      </c>
      <c r="B406" s="28" t="s">
        <v>6766</v>
      </c>
      <c r="C406" s="28" t="s">
        <v>6767</v>
      </c>
      <c r="D406" s="28" t="s">
        <v>6765</v>
      </c>
      <c r="E406" s="28" t="s">
        <v>11550</v>
      </c>
      <c r="F406" s="28"/>
      <c r="G406" s="28"/>
      <c r="H406" s="28">
        <v>12.81162</v>
      </c>
      <c r="I406" s="28" t="s">
        <v>12221</v>
      </c>
      <c r="J406" s="28"/>
    </row>
    <row r="407" spans="1:10" x14ac:dyDescent="0.35">
      <c r="A407" s="28" t="s">
        <v>1289</v>
      </c>
      <c r="B407" s="28" t="s">
        <v>1289</v>
      </c>
      <c r="C407" s="28" t="s">
        <v>1290</v>
      </c>
      <c r="D407" s="28" t="s">
        <v>1288</v>
      </c>
      <c r="E407" s="28" t="s">
        <v>11556</v>
      </c>
      <c r="F407" s="28" t="s">
        <v>11799</v>
      </c>
      <c r="G407" s="28" t="s">
        <v>12222</v>
      </c>
      <c r="H407" s="28">
        <v>77.41986</v>
      </c>
      <c r="I407" s="28" t="s">
        <v>12223</v>
      </c>
      <c r="J407" s="28" t="s">
        <v>11527</v>
      </c>
    </row>
    <row r="408" spans="1:10" x14ac:dyDescent="0.35">
      <c r="A408" s="28" t="s">
        <v>4523</v>
      </c>
      <c r="B408" s="28" t="s">
        <v>4523</v>
      </c>
      <c r="C408" s="28" t="s">
        <v>4524</v>
      </c>
      <c r="D408" s="28" t="s">
        <v>4522</v>
      </c>
      <c r="E408" s="28" t="s">
        <v>11550</v>
      </c>
      <c r="F408" s="28" t="s">
        <v>11586</v>
      </c>
      <c r="G408" s="28"/>
      <c r="H408" s="28">
        <v>33.091769999999997</v>
      </c>
      <c r="I408" s="28" t="s">
        <v>12224</v>
      </c>
      <c r="J408" s="28" t="s">
        <v>11553</v>
      </c>
    </row>
    <row r="409" spans="1:10" x14ac:dyDescent="0.35">
      <c r="A409" s="28" t="s">
        <v>104</v>
      </c>
      <c r="B409" s="28" t="s">
        <v>104</v>
      </c>
      <c r="C409" s="28" t="s">
        <v>105</v>
      </c>
      <c r="D409" s="28" t="s">
        <v>103</v>
      </c>
      <c r="E409" s="28" t="s">
        <v>11523</v>
      </c>
      <c r="F409" s="28"/>
      <c r="G409" s="28"/>
      <c r="H409" s="28">
        <v>17.469390000000001</v>
      </c>
      <c r="I409" s="28" t="s">
        <v>12225</v>
      </c>
      <c r="J409" s="28"/>
    </row>
    <row r="410" spans="1:10" x14ac:dyDescent="0.35">
      <c r="A410" s="28" t="s">
        <v>4637</v>
      </c>
      <c r="B410" s="28" t="s">
        <v>4637</v>
      </c>
      <c r="C410" s="28" t="s">
        <v>4638</v>
      </c>
      <c r="D410" s="28" t="s">
        <v>4636</v>
      </c>
      <c r="E410" s="28" t="s">
        <v>11550</v>
      </c>
      <c r="F410" s="28"/>
      <c r="G410" s="28"/>
      <c r="H410" s="28">
        <v>43.17886</v>
      </c>
      <c r="I410" s="28" t="s">
        <v>12226</v>
      </c>
      <c r="J410" s="28"/>
    </row>
    <row r="411" spans="1:10" x14ac:dyDescent="0.35">
      <c r="A411" s="28" t="s">
        <v>12227</v>
      </c>
      <c r="B411" s="28" t="s">
        <v>12227</v>
      </c>
      <c r="C411" s="28" t="s">
        <v>11177</v>
      </c>
      <c r="D411" s="28" t="s">
        <v>12228</v>
      </c>
      <c r="E411" s="28" t="s">
        <v>11560</v>
      </c>
      <c r="F411" s="28"/>
      <c r="G411" s="28"/>
      <c r="H411" s="28">
        <v>33.323830000000001</v>
      </c>
      <c r="I411" s="28" t="s">
        <v>12229</v>
      </c>
      <c r="J411" s="28"/>
    </row>
    <row r="412" spans="1:10" x14ac:dyDescent="0.35">
      <c r="A412" s="28" t="s">
        <v>4646</v>
      </c>
      <c r="B412" s="28" t="s">
        <v>4646</v>
      </c>
      <c r="C412" s="28" t="s">
        <v>4647</v>
      </c>
      <c r="D412" s="28" t="s">
        <v>4645</v>
      </c>
      <c r="E412" s="28" t="s">
        <v>11550</v>
      </c>
      <c r="F412" s="28" t="s">
        <v>11614</v>
      </c>
      <c r="G412" s="28"/>
      <c r="H412" s="28">
        <v>43.251849999999997</v>
      </c>
      <c r="I412" s="28" t="s">
        <v>12230</v>
      </c>
      <c r="J412" s="28" t="s">
        <v>11553</v>
      </c>
    </row>
    <row r="413" spans="1:10" x14ac:dyDescent="0.35">
      <c r="A413" s="28" t="s">
        <v>4431</v>
      </c>
      <c r="B413" s="28" t="s">
        <v>4431</v>
      </c>
      <c r="C413" s="28" t="s">
        <v>4432</v>
      </c>
      <c r="D413" s="28" t="s">
        <v>4430</v>
      </c>
      <c r="E413" s="28" t="s">
        <v>11556</v>
      </c>
      <c r="F413" s="28"/>
      <c r="G413" s="28"/>
      <c r="H413" s="28">
        <v>84.163520000000005</v>
      </c>
      <c r="I413" s="28" t="s">
        <v>12231</v>
      </c>
      <c r="J413" s="28"/>
    </row>
    <row r="414" spans="1:10" x14ac:dyDescent="0.35">
      <c r="A414" s="28" t="s">
        <v>12232</v>
      </c>
      <c r="B414" s="28" t="s">
        <v>4655</v>
      </c>
      <c r="C414" s="28" t="s">
        <v>4656</v>
      </c>
      <c r="D414" s="28" t="s">
        <v>4654</v>
      </c>
      <c r="E414" s="28" t="s">
        <v>11550</v>
      </c>
      <c r="F414" s="28"/>
      <c r="G414" s="28"/>
      <c r="H414" s="28">
        <v>81.372979999999998</v>
      </c>
      <c r="I414" s="28" t="s">
        <v>12233</v>
      </c>
      <c r="J414" s="28"/>
    </row>
    <row r="415" spans="1:10" x14ac:dyDescent="0.35">
      <c r="A415" s="28" t="s">
        <v>12234</v>
      </c>
      <c r="B415" s="28" t="s">
        <v>4655</v>
      </c>
      <c r="C415" s="28" t="s">
        <v>4656</v>
      </c>
      <c r="D415" s="28" t="s">
        <v>4654</v>
      </c>
      <c r="E415" s="28" t="s">
        <v>11626</v>
      </c>
      <c r="F415" s="28"/>
      <c r="G415" s="28"/>
      <c r="H415" s="28">
        <v>81.372979999999998</v>
      </c>
      <c r="I415" s="28" t="s">
        <v>12233</v>
      </c>
      <c r="J415" s="28"/>
    </row>
    <row r="416" spans="1:10" x14ac:dyDescent="0.35">
      <c r="A416" s="28" t="s">
        <v>4532</v>
      </c>
      <c r="B416" s="28" t="s">
        <v>4532</v>
      </c>
      <c r="C416" s="28" t="s">
        <v>4533</v>
      </c>
      <c r="D416" s="28" t="s">
        <v>4531</v>
      </c>
      <c r="E416" s="28" t="s">
        <v>11560</v>
      </c>
      <c r="F416" s="28"/>
      <c r="G416" s="28"/>
      <c r="H416" s="28">
        <v>74.338440000000006</v>
      </c>
      <c r="I416" s="28" t="s">
        <v>12235</v>
      </c>
      <c r="J416" s="28"/>
    </row>
    <row r="417" spans="1:10" x14ac:dyDescent="0.35">
      <c r="A417" s="28" t="s">
        <v>2780</v>
      </c>
      <c r="B417" s="28" t="s">
        <v>2780</v>
      </c>
      <c r="C417" s="28" t="s">
        <v>2781</v>
      </c>
      <c r="D417" s="28" t="s">
        <v>2779</v>
      </c>
      <c r="E417" s="28" t="s">
        <v>11554</v>
      </c>
      <c r="F417" s="28"/>
      <c r="G417" s="28"/>
      <c r="H417" s="28">
        <v>64.465350000000001</v>
      </c>
      <c r="I417" s="28" t="s">
        <v>12236</v>
      </c>
      <c r="J417" s="28"/>
    </row>
    <row r="418" spans="1:10" x14ac:dyDescent="0.35">
      <c r="A418" s="28" t="s">
        <v>2774</v>
      </c>
      <c r="B418" s="28" t="s">
        <v>2774</v>
      </c>
      <c r="C418" s="28" t="s">
        <v>2775</v>
      </c>
      <c r="D418" s="28" t="s">
        <v>2773</v>
      </c>
      <c r="E418" s="28" t="s">
        <v>11554</v>
      </c>
      <c r="F418" s="28"/>
      <c r="G418" s="28"/>
      <c r="H418" s="28">
        <v>63.81371</v>
      </c>
      <c r="I418" s="28" t="s">
        <v>12237</v>
      </c>
      <c r="J418" s="28"/>
    </row>
    <row r="419" spans="1:10" x14ac:dyDescent="0.35">
      <c r="A419" s="28" t="s">
        <v>4494</v>
      </c>
      <c r="B419" s="28" t="s">
        <v>4494</v>
      </c>
      <c r="C419" s="28" t="s">
        <v>4495</v>
      </c>
      <c r="D419" s="28" t="s">
        <v>4493</v>
      </c>
      <c r="E419" s="28" t="s">
        <v>11554</v>
      </c>
      <c r="F419" s="28"/>
      <c r="G419" s="28"/>
      <c r="H419" s="28">
        <v>66.826740000000001</v>
      </c>
      <c r="I419" s="28" t="s">
        <v>12238</v>
      </c>
      <c r="J419" s="28"/>
    </row>
    <row r="420" spans="1:10" x14ac:dyDescent="0.35">
      <c r="A420" s="28" t="s">
        <v>12239</v>
      </c>
      <c r="B420" s="28" t="s">
        <v>12239</v>
      </c>
      <c r="C420" s="28" t="s">
        <v>12240</v>
      </c>
      <c r="D420" s="28" t="s">
        <v>12241</v>
      </c>
      <c r="E420" s="28" t="s">
        <v>11523</v>
      </c>
      <c r="F420" s="28"/>
      <c r="G420" s="28"/>
      <c r="H420" s="28">
        <v>21.115960000000001</v>
      </c>
      <c r="I420" s="28" t="s">
        <v>12242</v>
      </c>
      <c r="J420" s="28"/>
    </row>
    <row r="421" spans="1:10" x14ac:dyDescent="0.35">
      <c r="A421" s="28" t="s">
        <v>4535</v>
      </c>
      <c r="B421" s="28" t="s">
        <v>4535</v>
      </c>
      <c r="C421" s="28" t="s">
        <v>4536</v>
      </c>
      <c r="D421" s="28" t="s">
        <v>4534</v>
      </c>
      <c r="E421" s="28" t="s">
        <v>11550</v>
      </c>
      <c r="F421" s="28"/>
      <c r="G421" s="28"/>
      <c r="H421" s="28">
        <v>37.425409999999999</v>
      </c>
      <c r="I421" s="28" t="s">
        <v>12243</v>
      </c>
      <c r="J421" s="28"/>
    </row>
    <row r="422" spans="1:10" x14ac:dyDescent="0.35">
      <c r="A422" s="28" t="s">
        <v>4690</v>
      </c>
      <c r="B422" s="28" t="s">
        <v>4690</v>
      </c>
      <c r="C422" s="28" t="s">
        <v>4691</v>
      </c>
      <c r="D422" s="28" t="s">
        <v>4689</v>
      </c>
      <c r="E422" s="28" t="s">
        <v>11560</v>
      </c>
      <c r="F422" s="28" t="s">
        <v>11593</v>
      </c>
      <c r="G422" s="28" t="s">
        <v>11912</v>
      </c>
      <c r="H422" s="28">
        <v>37.409030000000001</v>
      </c>
      <c r="I422" s="28" t="s">
        <v>12244</v>
      </c>
      <c r="J422" s="28" t="s">
        <v>11527</v>
      </c>
    </row>
    <row r="423" spans="1:10" x14ac:dyDescent="0.35">
      <c r="A423" s="28" t="s">
        <v>1700</v>
      </c>
      <c r="B423" s="28" t="s">
        <v>1700</v>
      </c>
      <c r="C423" s="28" t="s">
        <v>1701</v>
      </c>
      <c r="D423" s="28" t="s">
        <v>1699</v>
      </c>
      <c r="E423" s="28" t="s">
        <v>11688</v>
      </c>
      <c r="F423" s="28" t="s">
        <v>11586</v>
      </c>
      <c r="G423" s="28"/>
      <c r="H423" s="28">
        <v>44.927239999999998</v>
      </c>
      <c r="I423" s="28" t="s">
        <v>12245</v>
      </c>
      <c r="J423" s="28" t="s">
        <v>11553</v>
      </c>
    </row>
    <row r="424" spans="1:10" x14ac:dyDescent="0.35">
      <c r="A424" s="28" t="s">
        <v>1406</v>
      </c>
      <c r="B424" s="28" t="s">
        <v>1406</v>
      </c>
      <c r="C424" s="28" t="s">
        <v>1407</v>
      </c>
      <c r="D424" s="28" t="s">
        <v>1405</v>
      </c>
      <c r="E424" s="28" t="s">
        <v>11550</v>
      </c>
      <c r="F424" s="28" t="s">
        <v>11586</v>
      </c>
      <c r="G424" s="28" t="s">
        <v>12246</v>
      </c>
      <c r="H424" s="28">
        <v>24.789200000000001</v>
      </c>
      <c r="I424" s="28" t="s">
        <v>12247</v>
      </c>
      <c r="J424" s="28" t="s">
        <v>11527</v>
      </c>
    </row>
    <row r="425" spans="1:10" x14ac:dyDescent="0.35">
      <c r="A425" s="28" t="s">
        <v>4736</v>
      </c>
      <c r="B425" s="28" t="s">
        <v>4736</v>
      </c>
      <c r="C425" s="28" t="s">
        <v>4737</v>
      </c>
      <c r="D425" s="28" t="s">
        <v>4735</v>
      </c>
      <c r="E425" s="28" t="s">
        <v>11550</v>
      </c>
      <c r="F425" s="28" t="s">
        <v>11551</v>
      </c>
      <c r="G425" s="28"/>
      <c r="H425" s="28">
        <v>59.012030000000003</v>
      </c>
      <c r="I425" s="28" t="s">
        <v>12248</v>
      </c>
      <c r="J425" s="28" t="s">
        <v>11553</v>
      </c>
    </row>
    <row r="426" spans="1:10" x14ac:dyDescent="0.35">
      <c r="A426" s="28" t="s">
        <v>446</v>
      </c>
      <c r="B426" s="28" t="s">
        <v>446</v>
      </c>
      <c r="C426" s="28" t="s">
        <v>447</v>
      </c>
      <c r="D426" s="28" t="s">
        <v>445</v>
      </c>
      <c r="E426" s="28" t="s">
        <v>11550</v>
      </c>
      <c r="F426" s="28" t="s">
        <v>11583</v>
      </c>
      <c r="G426" s="28"/>
      <c r="H426" s="28">
        <v>35.94276</v>
      </c>
      <c r="I426" s="28" t="s">
        <v>12249</v>
      </c>
      <c r="J426" s="28" t="s">
        <v>11553</v>
      </c>
    </row>
    <row r="427" spans="1:10" x14ac:dyDescent="0.35">
      <c r="A427" s="28" t="s">
        <v>12250</v>
      </c>
      <c r="B427" s="28" t="s">
        <v>12250</v>
      </c>
      <c r="C427" s="28" t="s">
        <v>12251</v>
      </c>
      <c r="D427" s="28" t="s">
        <v>12252</v>
      </c>
      <c r="E427" s="28" t="s">
        <v>11523</v>
      </c>
      <c r="F427" s="28"/>
      <c r="G427" s="28"/>
      <c r="H427" s="28">
        <v>14.67573</v>
      </c>
      <c r="I427" s="28" t="s">
        <v>12253</v>
      </c>
      <c r="J427" s="28"/>
    </row>
    <row r="428" spans="1:10" x14ac:dyDescent="0.35">
      <c r="A428" s="28" t="s">
        <v>4756</v>
      </c>
      <c r="B428" s="28" t="s">
        <v>4756</v>
      </c>
      <c r="C428" s="28" t="s">
        <v>4757</v>
      </c>
      <c r="D428" s="28" t="s">
        <v>4755</v>
      </c>
      <c r="E428" s="28" t="s">
        <v>11550</v>
      </c>
      <c r="F428" s="28"/>
      <c r="G428" s="28"/>
      <c r="H428" s="28">
        <v>28.008189999999999</v>
      </c>
      <c r="I428" s="28" t="s">
        <v>12254</v>
      </c>
      <c r="J428" s="28"/>
    </row>
    <row r="429" spans="1:10" x14ac:dyDescent="0.35">
      <c r="A429" s="28" t="s">
        <v>158</v>
      </c>
      <c r="B429" s="28" t="s">
        <v>158</v>
      </c>
      <c r="C429" s="28" t="s">
        <v>159</v>
      </c>
      <c r="D429" s="28" t="s">
        <v>157</v>
      </c>
      <c r="E429" s="28" t="s">
        <v>11550</v>
      </c>
      <c r="F429" s="28" t="s">
        <v>11586</v>
      </c>
      <c r="G429" s="28" t="s">
        <v>12181</v>
      </c>
      <c r="H429" s="28">
        <v>47.323729999999998</v>
      </c>
      <c r="I429" s="28" t="s">
        <v>12255</v>
      </c>
      <c r="J429" s="28" t="s">
        <v>11527</v>
      </c>
    </row>
    <row r="430" spans="1:10" x14ac:dyDescent="0.35">
      <c r="A430" s="28" t="s">
        <v>4546</v>
      </c>
      <c r="B430" s="28" t="s">
        <v>4546</v>
      </c>
      <c r="C430" s="28" t="s">
        <v>4547</v>
      </c>
      <c r="D430" s="28" t="s">
        <v>4545</v>
      </c>
      <c r="E430" s="28" t="s">
        <v>11550</v>
      </c>
      <c r="F430" s="28"/>
      <c r="G430" s="28"/>
      <c r="H430" s="28">
        <v>54.00976</v>
      </c>
      <c r="I430" s="28" t="s">
        <v>12256</v>
      </c>
      <c r="J430" s="28"/>
    </row>
    <row r="431" spans="1:10" x14ac:dyDescent="0.35">
      <c r="A431" s="28" t="s">
        <v>2471</v>
      </c>
      <c r="B431" s="28" t="s">
        <v>2471</v>
      </c>
      <c r="C431" s="28" t="s">
        <v>2472</v>
      </c>
      <c r="D431" s="28" t="s">
        <v>2470</v>
      </c>
      <c r="E431" s="28" t="s">
        <v>11556</v>
      </c>
      <c r="F431" s="28" t="s">
        <v>11586</v>
      </c>
      <c r="G431" s="28"/>
      <c r="H431" s="28">
        <v>52.132350000000002</v>
      </c>
      <c r="I431" s="28" t="s">
        <v>12257</v>
      </c>
      <c r="J431" s="28" t="s">
        <v>11553</v>
      </c>
    </row>
    <row r="432" spans="1:10" x14ac:dyDescent="0.35">
      <c r="A432" s="28" t="s">
        <v>4823</v>
      </c>
      <c r="B432" s="28" t="s">
        <v>4823</v>
      </c>
      <c r="C432" s="28" t="s">
        <v>4824</v>
      </c>
      <c r="D432" s="28" t="s">
        <v>4822</v>
      </c>
      <c r="E432" s="28" t="s">
        <v>11560</v>
      </c>
      <c r="F432" s="28" t="s">
        <v>11551</v>
      </c>
      <c r="G432" s="28"/>
      <c r="H432" s="28">
        <v>43.97766</v>
      </c>
      <c r="I432" s="28" t="s">
        <v>12258</v>
      </c>
      <c r="J432" s="28" t="s">
        <v>11553</v>
      </c>
    </row>
    <row r="433" spans="1:10" x14ac:dyDescent="0.35">
      <c r="A433" s="28" t="s">
        <v>4497</v>
      </c>
      <c r="B433" s="28" t="s">
        <v>4497</v>
      </c>
      <c r="C433" s="28" t="s">
        <v>4498</v>
      </c>
      <c r="D433" s="28" t="s">
        <v>4496</v>
      </c>
      <c r="E433" s="28" t="s">
        <v>11550</v>
      </c>
      <c r="F433" s="28" t="s">
        <v>12259</v>
      </c>
      <c r="G433" s="28"/>
      <c r="H433" s="28">
        <v>57.040439999999997</v>
      </c>
      <c r="I433" s="28" t="s">
        <v>12260</v>
      </c>
      <c r="J433" s="28" t="s">
        <v>11553</v>
      </c>
    </row>
    <row r="434" spans="1:10" x14ac:dyDescent="0.35">
      <c r="A434" s="28" t="s">
        <v>5822</v>
      </c>
      <c r="B434" s="28" t="s">
        <v>5822</v>
      </c>
      <c r="C434" s="28" t="s">
        <v>5823</v>
      </c>
      <c r="D434" s="28" t="s">
        <v>5821</v>
      </c>
      <c r="E434" s="28" t="s">
        <v>11550</v>
      </c>
      <c r="F434" s="28"/>
      <c r="G434" s="28"/>
      <c r="H434" s="28">
        <v>109.34950000000001</v>
      </c>
      <c r="I434" s="28" t="s">
        <v>12261</v>
      </c>
      <c r="J434" s="28"/>
    </row>
    <row r="435" spans="1:10" x14ac:dyDescent="0.35">
      <c r="A435" s="28" t="s">
        <v>12262</v>
      </c>
      <c r="B435" s="28" t="s">
        <v>12262</v>
      </c>
      <c r="C435" s="28" t="s">
        <v>11211</v>
      </c>
      <c r="D435" s="28" t="s">
        <v>12263</v>
      </c>
      <c r="E435" s="28" t="s">
        <v>11523</v>
      </c>
      <c r="F435" s="28"/>
      <c r="G435" s="28"/>
      <c r="H435" s="28">
        <v>42.314059999999998</v>
      </c>
      <c r="I435" s="28" t="s">
        <v>12264</v>
      </c>
      <c r="J435" s="28"/>
    </row>
    <row r="436" spans="1:10" x14ac:dyDescent="0.35">
      <c r="A436" s="28" t="s">
        <v>4942</v>
      </c>
      <c r="B436" s="28" t="s">
        <v>4942</v>
      </c>
      <c r="C436" s="28" t="s">
        <v>4943</v>
      </c>
      <c r="D436" s="28" t="s">
        <v>4941</v>
      </c>
      <c r="E436" s="28" t="s">
        <v>11554</v>
      </c>
      <c r="F436" s="28" t="s">
        <v>11586</v>
      </c>
      <c r="G436" s="28"/>
      <c r="H436" s="28">
        <v>78.638959999999997</v>
      </c>
      <c r="I436" s="28" t="s">
        <v>12265</v>
      </c>
      <c r="J436" s="28" t="s">
        <v>11553</v>
      </c>
    </row>
    <row r="437" spans="1:10" x14ac:dyDescent="0.35">
      <c r="A437" s="28" t="s">
        <v>5810</v>
      </c>
      <c r="B437" s="28" t="s">
        <v>5810</v>
      </c>
      <c r="C437" s="28" t="s">
        <v>5811</v>
      </c>
      <c r="D437" s="28" t="s">
        <v>5809</v>
      </c>
      <c r="E437" s="28" t="s">
        <v>11626</v>
      </c>
      <c r="F437" s="28"/>
      <c r="G437" s="28"/>
      <c r="H437" s="28">
        <v>24.3245</v>
      </c>
      <c r="I437" s="28" t="s">
        <v>12266</v>
      </c>
      <c r="J437" s="28"/>
    </row>
    <row r="438" spans="1:10" x14ac:dyDescent="0.35">
      <c r="A438" s="28" t="s">
        <v>5807</v>
      </c>
      <c r="B438" s="28" t="s">
        <v>5807</v>
      </c>
      <c r="C438" s="28" t="s">
        <v>5808</v>
      </c>
      <c r="D438" s="28" t="s">
        <v>5806</v>
      </c>
      <c r="E438" s="28" t="s">
        <v>11554</v>
      </c>
      <c r="F438" s="28"/>
      <c r="G438" s="28"/>
      <c r="H438" s="28">
        <v>161.91882000000001</v>
      </c>
      <c r="I438" s="28" t="s">
        <v>12267</v>
      </c>
      <c r="J438" s="28"/>
    </row>
    <row r="439" spans="1:10" x14ac:dyDescent="0.35">
      <c r="A439" s="28" t="s">
        <v>5795</v>
      </c>
      <c r="B439" s="28" t="s">
        <v>5795</v>
      </c>
      <c r="C439" s="28" t="s">
        <v>5796</v>
      </c>
      <c r="D439" s="28" t="s">
        <v>5794</v>
      </c>
      <c r="E439" s="28" t="s">
        <v>11550</v>
      </c>
      <c r="F439" s="28"/>
      <c r="G439" s="28"/>
      <c r="H439" s="28">
        <v>29.793240000000001</v>
      </c>
      <c r="I439" s="28" t="s">
        <v>12268</v>
      </c>
      <c r="J439" s="28"/>
    </row>
    <row r="440" spans="1:10" x14ac:dyDescent="0.35">
      <c r="A440" s="28" t="s">
        <v>5943</v>
      </c>
      <c r="B440" s="28" t="s">
        <v>5943</v>
      </c>
      <c r="C440" s="28" t="s">
        <v>5944</v>
      </c>
      <c r="D440" s="28" t="s">
        <v>5942</v>
      </c>
      <c r="E440" s="28" t="s">
        <v>11550</v>
      </c>
      <c r="F440" s="28" t="s">
        <v>11586</v>
      </c>
      <c r="G440" s="28"/>
      <c r="H440" s="28">
        <v>28.1706</v>
      </c>
      <c r="I440" s="28" t="s">
        <v>12269</v>
      </c>
      <c r="J440" s="28" t="s">
        <v>11553</v>
      </c>
    </row>
    <row r="441" spans="1:10" x14ac:dyDescent="0.35">
      <c r="A441" s="28" t="s">
        <v>12270</v>
      </c>
      <c r="B441" s="28" t="s">
        <v>12270</v>
      </c>
      <c r="C441" s="28" t="s">
        <v>12271</v>
      </c>
      <c r="D441" s="28" t="s">
        <v>12272</v>
      </c>
      <c r="E441" s="28" t="s">
        <v>11550</v>
      </c>
      <c r="F441" s="28" t="s">
        <v>12033</v>
      </c>
      <c r="G441" s="28" t="s">
        <v>12034</v>
      </c>
      <c r="H441" s="28">
        <v>98.347710000000006</v>
      </c>
      <c r="I441" s="28" t="s">
        <v>12273</v>
      </c>
      <c r="J441" s="28" t="s">
        <v>11527</v>
      </c>
    </row>
    <row r="442" spans="1:10" x14ac:dyDescent="0.35">
      <c r="A442" s="28" t="s">
        <v>5748</v>
      </c>
      <c r="B442" s="28" t="s">
        <v>5748</v>
      </c>
      <c r="C442" s="28" t="s">
        <v>5749</v>
      </c>
      <c r="D442" s="28" t="s">
        <v>5747</v>
      </c>
      <c r="E442" s="28" t="s">
        <v>11550</v>
      </c>
      <c r="F442" s="28"/>
      <c r="G442" s="28"/>
      <c r="H442" s="28">
        <v>51.631819999999998</v>
      </c>
      <c r="I442" s="28" t="s">
        <v>12274</v>
      </c>
      <c r="J442" s="28"/>
    </row>
    <row r="443" spans="1:10" x14ac:dyDescent="0.35">
      <c r="A443" s="28" t="s">
        <v>272</v>
      </c>
      <c r="B443" s="28" t="s">
        <v>272</v>
      </c>
      <c r="C443" s="28" t="s">
        <v>273</v>
      </c>
      <c r="D443" s="28" t="s">
        <v>271</v>
      </c>
      <c r="E443" s="28" t="s">
        <v>11550</v>
      </c>
      <c r="F443" s="28"/>
      <c r="G443" s="28"/>
      <c r="H443" s="28">
        <v>85.231650000000002</v>
      </c>
      <c r="I443" s="28" t="s">
        <v>12275</v>
      </c>
      <c r="J443" s="28"/>
    </row>
    <row r="444" spans="1:10" x14ac:dyDescent="0.35">
      <c r="A444" s="28" t="s">
        <v>5739</v>
      </c>
      <c r="B444" s="28" t="s">
        <v>5739</v>
      </c>
      <c r="C444" s="28" t="s">
        <v>5740</v>
      </c>
      <c r="D444" s="28" t="s">
        <v>5738</v>
      </c>
      <c r="E444" s="28" t="s">
        <v>11550</v>
      </c>
      <c r="F444" s="28"/>
      <c r="G444" s="28"/>
      <c r="H444" s="28">
        <v>42.215530000000001</v>
      </c>
      <c r="I444" s="28" t="s">
        <v>12276</v>
      </c>
      <c r="J444" s="28"/>
    </row>
    <row r="445" spans="1:10" x14ac:dyDescent="0.35">
      <c r="A445" s="28" t="s">
        <v>5721</v>
      </c>
      <c r="B445" s="28" t="s">
        <v>5721</v>
      </c>
      <c r="C445" s="28" t="s">
        <v>5722</v>
      </c>
      <c r="D445" s="28" t="s">
        <v>5720</v>
      </c>
      <c r="E445" s="28" t="s">
        <v>11560</v>
      </c>
      <c r="F445" s="28" t="s">
        <v>11586</v>
      </c>
      <c r="G445" s="28" t="s">
        <v>11721</v>
      </c>
      <c r="H445" s="28">
        <v>40.423589999999997</v>
      </c>
      <c r="I445" s="28" t="s">
        <v>12277</v>
      </c>
      <c r="J445" s="28" t="s">
        <v>11527</v>
      </c>
    </row>
    <row r="446" spans="1:10" x14ac:dyDescent="0.35">
      <c r="A446" s="28" t="s">
        <v>12278</v>
      </c>
      <c r="B446" s="28" t="s">
        <v>12278</v>
      </c>
      <c r="C446" s="28" t="s">
        <v>12279</v>
      </c>
      <c r="D446" s="28" t="s">
        <v>12280</v>
      </c>
      <c r="E446" s="28" t="s">
        <v>12281</v>
      </c>
      <c r="F446" s="28"/>
      <c r="G446" s="28"/>
      <c r="H446" s="28">
        <v>61.969119999999997</v>
      </c>
      <c r="I446" s="28" t="s">
        <v>12282</v>
      </c>
      <c r="J446" s="28"/>
    </row>
    <row r="447" spans="1:10" x14ac:dyDescent="0.35">
      <c r="A447" s="28" t="s">
        <v>5632</v>
      </c>
      <c r="B447" s="28" t="s">
        <v>5632</v>
      </c>
      <c r="C447" s="28" t="s">
        <v>5633</v>
      </c>
      <c r="D447" s="28" t="s">
        <v>5631</v>
      </c>
      <c r="E447" s="28" t="s">
        <v>11550</v>
      </c>
      <c r="F447" s="28"/>
      <c r="G447" s="28"/>
      <c r="H447" s="28">
        <v>94.232240000000004</v>
      </c>
      <c r="I447" s="28" t="s">
        <v>12283</v>
      </c>
      <c r="J447" s="28"/>
    </row>
    <row r="448" spans="1:10" x14ac:dyDescent="0.35">
      <c r="A448" s="28" t="s">
        <v>101</v>
      </c>
      <c r="B448" s="28" t="s">
        <v>101</v>
      </c>
      <c r="C448" s="28" t="s">
        <v>102</v>
      </c>
      <c r="D448" s="28" t="s">
        <v>100</v>
      </c>
      <c r="E448" s="28" t="s">
        <v>11523</v>
      </c>
      <c r="F448" s="28"/>
      <c r="G448" s="28"/>
      <c r="H448" s="28">
        <v>17.337599999999998</v>
      </c>
      <c r="I448" s="28" t="s">
        <v>12284</v>
      </c>
      <c r="J448" s="28"/>
    </row>
    <row r="449" spans="1:10" x14ac:dyDescent="0.35">
      <c r="A449" s="28" t="s">
        <v>500</v>
      </c>
      <c r="B449" s="28" t="s">
        <v>500</v>
      </c>
      <c r="C449" s="28" t="s">
        <v>501</v>
      </c>
      <c r="D449" s="28" t="s">
        <v>499</v>
      </c>
      <c r="E449" s="28" t="s">
        <v>11550</v>
      </c>
      <c r="F449" s="28" t="s">
        <v>11551</v>
      </c>
      <c r="G449" s="28"/>
      <c r="H449" s="28">
        <v>43.009700000000002</v>
      </c>
      <c r="I449" s="28" t="s">
        <v>12285</v>
      </c>
      <c r="J449" s="28" t="s">
        <v>11553</v>
      </c>
    </row>
    <row r="450" spans="1:10" x14ac:dyDescent="0.35">
      <c r="A450" s="28" t="s">
        <v>12286</v>
      </c>
      <c r="B450" s="28" t="s">
        <v>5674</v>
      </c>
      <c r="C450" s="28" t="s">
        <v>5675</v>
      </c>
      <c r="D450" s="28" t="s">
        <v>5673</v>
      </c>
      <c r="E450" s="28" t="s">
        <v>11844</v>
      </c>
      <c r="F450" s="28"/>
      <c r="G450" s="28"/>
      <c r="H450" s="28">
        <v>33.101700000000001</v>
      </c>
      <c r="I450" s="28" t="s">
        <v>12287</v>
      </c>
      <c r="J450" s="28"/>
    </row>
    <row r="451" spans="1:10" x14ac:dyDescent="0.35">
      <c r="A451" s="28" t="s">
        <v>12288</v>
      </c>
      <c r="B451" s="28" t="s">
        <v>5674</v>
      </c>
      <c r="C451" s="28" t="s">
        <v>5675</v>
      </c>
      <c r="D451" s="28" t="s">
        <v>5673</v>
      </c>
      <c r="E451" s="28" t="s">
        <v>11634</v>
      </c>
      <c r="F451" s="28"/>
      <c r="G451" s="28"/>
      <c r="H451" s="28">
        <v>33.101700000000001</v>
      </c>
      <c r="I451" s="28" t="s">
        <v>12287</v>
      </c>
      <c r="J451" s="28"/>
    </row>
    <row r="452" spans="1:10" x14ac:dyDescent="0.35">
      <c r="A452" s="28" t="s">
        <v>1583</v>
      </c>
      <c r="B452" s="28" t="s">
        <v>1583</v>
      </c>
      <c r="C452" s="28" t="s">
        <v>1584</v>
      </c>
      <c r="D452" s="28" t="s">
        <v>1582</v>
      </c>
      <c r="E452" s="28" t="s">
        <v>11560</v>
      </c>
      <c r="F452" s="28" t="s">
        <v>11696</v>
      </c>
      <c r="G452" s="28"/>
      <c r="H452" s="28">
        <v>115.40613</v>
      </c>
      <c r="I452" s="28" t="s">
        <v>12289</v>
      </c>
      <c r="J452" s="28" t="s">
        <v>11553</v>
      </c>
    </row>
    <row r="453" spans="1:10" x14ac:dyDescent="0.35">
      <c r="A453" s="28" t="s">
        <v>12290</v>
      </c>
      <c r="B453" s="28" t="s">
        <v>12290</v>
      </c>
      <c r="C453" s="28" t="s">
        <v>11244</v>
      </c>
      <c r="D453" s="28" t="s">
        <v>12291</v>
      </c>
      <c r="E453" s="28" t="s">
        <v>11523</v>
      </c>
      <c r="F453" s="28"/>
      <c r="G453" s="28"/>
      <c r="H453" s="28">
        <v>34.719970000000004</v>
      </c>
      <c r="I453" s="28" t="s">
        <v>12292</v>
      </c>
      <c r="J453" s="28"/>
    </row>
    <row r="454" spans="1:10" x14ac:dyDescent="0.35">
      <c r="A454" s="28" t="s">
        <v>5653</v>
      </c>
      <c r="B454" s="28" t="s">
        <v>5653</v>
      </c>
      <c r="C454" s="28" t="s">
        <v>5654</v>
      </c>
      <c r="D454" s="28" t="s">
        <v>5652</v>
      </c>
      <c r="E454" s="28" t="s">
        <v>11550</v>
      </c>
      <c r="F454" s="28"/>
      <c r="G454" s="28"/>
      <c r="H454" s="28">
        <v>35.314830000000001</v>
      </c>
      <c r="I454" s="28" t="s">
        <v>12293</v>
      </c>
      <c r="J454" s="28"/>
    </row>
    <row r="455" spans="1:10" x14ac:dyDescent="0.35">
      <c r="A455" s="28" t="s">
        <v>2585</v>
      </c>
      <c r="B455" s="28" t="s">
        <v>2585</v>
      </c>
      <c r="C455" s="28" t="s">
        <v>2586</v>
      </c>
      <c r="D455" s="28" t="s">
        <v>2584</v>
      </c>
      <c r="E455" s="28" t="s">
        <v>11523</v>
      </c>
      <c r="F455" s="28" t="s">
        <v>11593</v>
      </c>
      <c r="G455" s="28"/>
      <c r="H455" s="28">
        <v>73.021230000000003</v>
      </c>
      <c r="I455" s="28" t="s">
        <v>12294</v>
      </c>
      <c r="J455" s="28" t="s">
        <v>11553</v>
      </c>
    </row>
    <row r="456" spans="1:10" x14ac:dyDescent="0.35">
      <c r="A456" s="28" t="s">
        <v>12295</v>
      </c>
      <c r="B456" s="28" t="s">
        <v>12295</v>
      </c>
      <c r="C456" s="28" t="s">
        <v>11178</v>
      </c>
      <c r="D456" s="28" t="s">
        <v>12296</v>
      </c>
      <c r="E456" s="28" t="s">
        <v>11740</v>
      </c>
      <c r="F456" s="28"/>
      <c r="G456" s="28"/>
      <c r="H456" s="28">
        <v>45.130009999999999</v>
      </c>
      <c r="I456" s="28" t="s">
        <v>12297</v>
      </c>
      <c r="J456" s="28"/>
    </row>
    <row r="457" spans="1:10" x14ac:dyDescent="0.35">
      <c r="A457" s="28" t="s">
        <v>131</v>
      </c>
      <c r="B457" s="28" t="s">
        <v>131</v>
      </c>
      <c r="C457" s="28" t="s">
        <v>132</v>
      </c>
      <c r="D457" s="28" t="s">
        <v>130</v>
      </c>
      <c r="E457" s="28" t="s">
        <v>11575</v>
      </c>
      <c r="F457" s="28"/>
      <c r="G457" s="28"/>
      <c r="H457" s="28">
        <v>61.129359999999998</v>
      </c>
      <c r="I457" s="28" t="s">
        <v>12298</v>
      </c>
      <c r="J457" s="28"/>
    </row>
    <row r="458" spans="1:10" x14ac:dyDescent="0.35">
      <c r="A458" s="28" t="s">
        <v>12299</v>
      </c>
      <c r="B458" s="28" t="s">
        <v>12299</v>
      </c>
      <c r="C458" s="28" t="s">
        <v>12300</v>
      </c>
      <c r="D458" s="28" t="s">
        <v>12301</v>
      </c>
      <c r="E458" s="28" t="s">
        <v>11550</v>
      </c>
      <c r="F458" s="28"/>
      <c r="G458" s="28"/>
      <c r="H458" s="28">
        <v>69.250799999999998</v>
      </c>
      <c r="I458" s="28" t="s">
        <v>12302</v>
      </c>
      <c r="J458" s="28"/>
    </row>
    <row r="459" spans="1:10" x14ac:dyDescent="0.35">
      <c r="A459" s="28" t="s">
        <v>2699</v>
      </c>
      <c r="B459" s="28" t="s">
        <v>2699</v>
      </c>
      <c r="C459" s="28" t="s">
        <v>2700</v>
      </c>
      <c r="D459" s="28" t="s">
        <v>2698</v>
      </c>
      <c r="E459" s="28" t="s">
        <v>11550</v>
      </c>
      <c r="F459" s="28" t="s">
        <v>11566</v>
      </c>
      <c r="G459" s="28" t="s">
        <v>11567</v>
      </c>
      <c r="H459" s="28">
        <v>50.554819999999999</v>
      </c>
      <c r="I459" s="28" t="s">
        <v>12303</v>
      </c>
      <c r="J459" s="28" t="s">
        <v>11527</v>
      </c>
    </row>
    <row r="460" spans="1:10" x14ac:dyDescent="0.35">
      <c r="A460" s="28" t="s">
        <v>12304</v>
      </c>
      <c r="B460" s="28" t="s">
        <v>12304</v>
      </c>
      <c r="C460" s="28" t="s">
        <v>11470</v>
      </c>
      <c r="D460" s="28" t="s">
        <v>12305</v>
      </c>
      <c r="E460" s="28" t="s">
        <v>11554</v>
      </c>
      <c r="F460" s="28"/>
      <c r="G460" s="28"/>
      <c r="H460" s="28">
        <v>72.375360000000001</v>
      </c>
      <c r="I460" s="28" t="s">
        <v>12306</v>
      </c>
      <c r="J460" s="28"/>
    </row>
    <row r="461" spans="1:10" x14ac:dyDescent="0.35">
      <c r="A461" s="28" t="s">
        <v>2003</v>
      </c>
      <c r="B461" s="28" t="s">
        <v>2003</v>
      </c>
      <c r="C461" s="28" t="s">
        <v>2004</v>
      </c>
      <c r="D461" s="28" t="s">
        <v>2002</v>
      </c>
      <c r="E461" s="28" t="s">
        <v>11550</v>
      </c>
      <c r="F461" s="28"/>
      <c r="G461" s="28"/>
      <c r="H461" s="28">
        <v>39.030299999999997</v>
      </c>
      <c r="I461" s="28" t="s">
        <v>12307</v>
      </c>
      <c r="J461" s="28"/>
    </row>
    <row r="462" spans="1:10" x14ac:dyDescent="0.35">
      <c r="A462" s="28" t="s">
        <v>1649</v>
      </c>
      <c r="B462" s="28" t="s">
        <v>1649</v>
      </c>
      <c r="C462" s="28" t="s">
        <v>1650</v>
      </c>
      <c r="D462" s="28" t="s">
        <v>1648</v>
      </c>
      <c r="E462" s="28" t="s">
        <v>11550</v>
      </c>
      <c r="F462" s="28"/>
      <c r="G462" s="28"/>
      <c r="H462" s="28">
        <v>63.32141</v>
      </c>
      <c r="I462" s="28" t="s">
        <v>12308</v>
      </c>
      <c r="J462" s="28"/>
    </row>
    <row r="463" spans="1:10" x14ac:dyDescent="0.35">
      <c r="A463" s="28" t="s">
        <v>12309</v>
      </c>
      <c r="B463" s="28" t="s">
        <v>12309</v>
      </c>
      <c r="C463" s="28" t="s">
        <v>12310</v>
      </c>
      <c r="D463" s="28" t="s">
        <v>12311</v>
      </c>
      <c r="E463" s="28" t="s">
        <v>11550</v>
      </c>
      <c r="F463" s="28"/>
      <c r="G463" s="28"/>
      <c r="H463" s="28">
        <v>21.89547</v>
      </c>
      <c r="I463" s="28" t="s">
        <v>12312</v>
      </c>
      <c r="J463" s="28"/>
    </row>
    <row r="464" spans="1:10" x14ac:dyDescent="0.35">
      <c r="A464" s="28" t="s">
        <v>4936</v>
      </c>
      <c r="B464" s="28" t="s">
        <v>4936</v>
      </c>
      <c r="C464" s="28" t="s">
        <v>4937</v>
      </c>
      <c r="D464" s="28" t="s">
        <v>4935</v>
      </c>
      <c r="E464" s="28" t="s">
        <v>11550</v>
      </c>
      <c r="F464" s="28"/>
      <c r="G464" s="28"/>
      <c r="H464" s="28">
        <v>41.827489999999997</v>
      </c>
      <c r="I464" s="28" t="s">
        <v>12313</v>
      </c>
      <c r="J464" s="28"/>
    </row>
    <row r="465" spans="1:10" x14ac:dyDescent="0.35">
      <c r="A465" s="28" t="s">
        <v>5851</v>
      </c>
      <c r="B465" s="28" t="s">
        <v>5851</v>
      </c>
      <c r="C465" s="28" t="s">
        <v>5852</v>
      </c>
      <c r="D465" s="28" t="s">
        <v>5850</v>
      </c>
      <c r="E465" s="28" t="s">
        <v>11550</v>
      </c>
      <c r="F465" s="28"/>
      <c r="G465" s="28"/>
      <c r="H465" s="28">
        <v>18.788319999999999</v>
      </c>
      <c r="I465" s="28" t="s">
        <v>12314</v>
      </c>
      <c r="J465" s="28"/>
    </row>
    <row r="466" spans="1:10" x14ac:dyDescent="0.35">
      <c r="A466" s="28" t="s">
        <v>680</v>
      </c>
      <c r="B466" s="28" t="s">
        <v>680</v>
      </c>
      <c r="C466" s="28" t="s">
        <v>681</v>
      </c>
      <c r="D466" s="28" t="s">
        <v>679</v>
      </c>
      <c r="E466" s="28" t="s">
        <v>11550</v>
      </c>
      <c r="F466" s="28" t="s">
        <v>11586</v>
      </c>
      <c r="G466" s="28" t="s">
        <v>11975</v>
      </c>
      <c r="H466" s="28">
        <v>229.83394999999999</v>
      </c>
      <c r="I466" s="28" t="s">
        <v>12315</v>
      </c>
      <c r="J466" s="28" t="s">
        <v>11527</v>
      </c>
    </row>
    <row r="467" spans="1:10" x14ac:dyDescent="0.35">
      <c r="A467" s="28" t="s">
        <v>737</v>
      </c>
      <c r="B467" s="28" t="s">
        <v>737</v>
      </c>
      <c r="C467" s="28" t="s">
        <v>738</v>
      </c>
      <c r="D467" s="28" t="s">
        <v>736</v>
      </c>
      <c r="E467" s="28" t="s">
        <v>11626</v>
      </c>
      <c r="F467" s="28" t="s">
        <v>12033</v>
      </c>
      <c r="G467" s="28" t="s">
        <v>12034</v>
      </c>
      <c r="H467" s="28">
        <v>46.509929999999997</v>
      </c>
      <c r="I467" s="28" t="s">
        <v>12316</v>
      </c>
      <c r="J467" s="28" t="s">
        <v>11527</v>
      </c>
    </row>
    <row r="468" spans="1:10" x14ac:dyDescent="0.35">
      <c r="A468" s="28" t="s">
        <v>6473</v>
      </c>
      <c r="B468" s="28" t="s">
        <v>6473</v>
      </c>
      <c r="C468" s="28" t="s">
        <v>6473</v>
      </c>
      <c r="D468" s="28" t="s">
        <v>6472</v>
      </c>
      <c r="E468" s="28" t="s">
        <v>11523</v>
      </c>
      <c r="F468" s="28" t="s">
        <v>11593</v>
      </c>
      <c r="G468" s="28"/>
      <c r="H468" s="28">
        <v>69.995750000000001</v>
      </c>
      <c r="I468" s="28" t="s">
        <v>12317</v>
      </c>
      <c r="J468" s="28" t="s">
        <v>11553</v>
      </c>
    </row>
    <row r="469" spans="1:10" x14ac:dyDescent="0.35">
      <c r="A469" s="28" t="s">
        <v>86</v>
      </c>
      <c r="B469" s="28" t="s">
        <v>86</v>
      </c>
      <c r="C469" s="28" t="s">
        <v>87</v>
      </c>
      <c r="D469" s="28" t="s">
        <v>85</v>
      </c>
      <c r="E469" s="28" t="s">
        <v>11550</v>
      </c>
      <c r="F469" s="28"/>
      <c r="G469" s="28"/>
      <c r="H469" s="28">
        <v>36.06559</v>
      </c>
      <c r="I469" s="28" t="s">
        <v>12318</v>
      </c>
      <c r="J469" s="28"/>
    </row>
    <row r="470" spans="1:10" x14ac:dyDescent="0.35">
      <c r="A470" s="28" t="s">
        <v>6448</v>
      </c>
      <c r="B470" s="28" t="s">
        <v>6448</v>
      </c>
      <c r="C470" s="28" t="s">
        <v>6449</v>
      </c>
      <c r="D470" s="28" t="s">
        <v>6447</v>
      </c>
      <c r="E470" s="28" t="s">
        <v>11550</v>
      </c>
      <c r="F470" s="28" t="s">
        <v>11551</v>
      </c>
      <c r="G470" s="28"/>
      <c r="H470" s="28">
        <v>50.504840000000002</v>
      </c>
      <c r="I470" s="28" t="s">
        <v>12319</v>
      </c>
      <c r="J470" s="28" t="s">
        <v>11553</v>
      </c>
    </row>
    <row r="471" spans="1:10" x14ac:dyDescent="0.35">
      <c r="A471" s="28" t="s">
        <v>12320</v>
      </c>
      <c r="B471" s="28" t="s">
        <v>12320</v>
      </c>
      <c r="C471" s="28" t="s">
        <v>12320</v>
      </c>
      <c r="D471" s="28" t="s">
        <v>12321</v>
      </c>
      <c r="E471" s="28" t="s">
        <v>11550</v>
      </c>
      <c r="F471" s="28"/>
      <c r="G471" s="28"/>
      <c r="H471" s="28">
        <v>34.209789999999998</v>
      </c>
      <c r="I471" s="28" t="s">
        <v>12322</v>
      </c>
      <c r="J471" s="28"/>
    </row>
    <row r="472" spans="1:10" x14ac:dyDescent="0.35">
      <c r="A472" s="28" t="s">
        <v>5600</v>
      </c>
      <c r="B472" s="28" t="s">
        <v>5600</v>
      </c>
      <c r="C472" s="28" t="s">
        <v>5601</v>
      </c>
      <c r="D472" s="28" t="s">
        <v>5599</v>
      </c>
      <c r="E472" s="28" t="s">
        <v>11560</v>
      </c>
      <c r="F472" s="28"/>
      <c r="G472" s="28"/>
      <c r="H472" s="28">
        <v>66.174639999999997</v>
      </c>
      <c r="I472" s="28" t="s">
        <v>12323</v>
      </c>
      <c r="J472" s="28"/>
    </row>
    <row r="473" spans="1:10" x14ac:dyDescent="0.35">
      <c r="A473" s="28" t="s">
        <v>308</v>
      </c>
      <c r="B473" s="28" t="s">
        <v>308</v>
      </c>
      <c r="C473" s="28" t="s">
        <v>309</v>
      </c>
      <c r="D473" s="28" t="s">
        <v>307</v>
      </c>
      <c r="E473" s="28" t="s">
        <v>11550</v>
      </c>
      <c r="F473" s="28"/>
      <c r="G473" s="28"/>
      <c r="H473" s="28">
        <v>38.158830000000002</v>
      </c>
      <c r="I473" s="28" t="s">
        <v>12324</v>
      </c>
      <c r="J473" s="28"/>
    </row>
    <row r="474" spans="1:10" x14ac:dyDescent="0.35">
      <c r="A474" s="28" t="s">
        <v>12325</v>
      </c>
      <c r="B474" s="28" t="s">
        <v>12325</v>
      </c>
      <c r="C474" s="28" t="s">
        <v>11180</v>
      </c>
      <c r="D474" s="28" t="s">
        <v>12326</v>
      </c>
      <c r="E474" s="28" t="s">
        <v>11556</v>
      </c>
      <c r="F474" s="28"/>
      <c r="G474" s="28"/>
      <c r="H474" s="28">
        <v>55.955820000000003</v>
      </c>
      <c r="I474" s="28" t="s">
        <v>12327</v>
      </c>
      <c r="J474" s="28"/>
    </row>
    <row r="475" spans="1:10" x14ac:dyDescent="0.35">
      <c r="A475" s="28" t="s">
        <v>5872</v>
      </c>
      <c r="B475" s="28" t="s">
        <v>5872</v>
      </c>
      <c r="C475" s="28" t="s">
        <v>5873</v>
      </c>
      <c r="D475" s="28" t="s">
        <v>5871</v>
      </c>
      <c r="E475" s="28" t="s">
        <v>11556</v>
      </c>
      <c r="F475" s="28"/>
      <c r="G475" s="28"/>
      <c r="H475" s="28">
        <v>24.725570000000001</v>
      </c>
      <c r="I475" s="28" t="s">
        <v>12328</v>
      </c>
      <c r="J475" s="28"/>
    </row>
    <row r="476" spans="1:10" x14ac:dyDescent="0.35">
      <c r="A476" s="28" t="s">
        <v>12329</v>
      </c>
      <c r="B476" s="28" t="s">
        <v>6112</v>
      </c>
      <c r="C476" s="28" t="s">
        <v>6113</v>
      </c>
      <c r="D476" s="28" t="s">
        <v>6111</v>
      </c>
      <c r="E476" s="28" t="s">
        <v>11674</v>
      </c>
      <c r="F476" s="28" t="s">
        <v>11586</v>
      </c>
      <c r="G476" s="28"/>
      <c r="H476" s="28">
        <v>70.797250000000005</v>
      </c>
      <c r="I476" s="28" t="s">
        <v>12330</v>
      </c>
      <c r="J476" s="28" t="s">
        <v>11527</v>
      </c>
    </row>
    <row r="477" spans="1:10" x14ac:dyDescent="0.35">
      <c r="A477" s="28" t="s">
        <v>12331</v>
      </c>
      <c r="B477" s="28" t="s">
        <v>6112</v>
      </c>
      <c r="C477" s="28" t="s">
        <v>6113</v>
      </c>
      <c r="D477" s="28" t="s">
        <v>6111</v>
      </c>
      <c r="E477" s="28" t="s">
        <v>11554</v>
      </c>
      <c r="F477" s="28" t="s">
        <v>11586</v>
      </c>
      <c r="G477" s="28"/>
      <c r="H477" s="28">
        <v>70.797250000000005</v>
      </c>
      <c r="I477" s="28" t="s">
        <v>12330</v>
      </c>
      <c r="J477" s="28" t="s">
        <v>11527</v>
      </c>
    </row>
    <row r="478" spans="1:10" x14ac:dyDescent="0.35">
      <c r="A478" s="28" t="s">
        <v>2804</v>
      </c>
      <c r="B478" s="28" t="s">
        <v>2804</v>
      </c>
      <c r="C478" s="28" t="s">
        <v>2805</v>
      </c>
      <c r="D478" s="28" t="s">
        <v>2803</v>
      </c>
      <c r="E478" s="28" t="s">
        <v>11550</v>
      </c>
      <c r="F478" s="28"/>
      <c r="G478" s="28"/>
      <c r="H478" s="28">
        <v>78.899739999999994</v>
      </c>
      <c r="I478" s="28" t="s">
        <v>12332</v>
      </c>
      <c r="J478" s="28"/>
    </row>
    <row r="479" spans="1:10" x14ac:dyDescent="0.35">
      <c r="A479" s="28" t="s">
        <v>6371</v>
      </c>
      <c r="B479" s="28" t="s">
        <v>6371</v>
      </c>
      <c r="C479" s="28" t="s">
        <v>6372</v>
      </c>
      <c r="D479" s="28" t="s">
        <v>6370</v>
      </c>
      <c r="E479" s="28" t="s">
        <v>11550</v>
      </c>
      <c r="F479" s="28" t="s">
        <v>12333</v>
      </c>
      <c r="G479" s="28" t="s">
        <v>12334</v>
      </c>
      <c r="H479" s="28">
        <v>26.180900000000001</v>
      </c>
      <c r="I479" s="28" t="s">
        <v>12335</v>
      </c>
      <c r="J479" s="28" t="s">
        <v>11527</v>
      </c>
    </row>
    <row r="480" spans="1:10" x14ac:dyDescent="0.35">
      <c r="A480" s="28" t="s">
        <v>12336</v>
      </c>
      <c r="B480" s="28" t="s">
        <v>12336</v>
      </c>
      <c r="C480" s="28" t="s">
        <v>12337</v>
      </c>
      <c r="D480" s="28" t="s">
        <v>12338</v>
      </c>
      <c r="E480" s="28" t="s">
        <v>11554</v>
      </c>
      <c r="F480" s="28"/>
      <c r="G480" s="28"/>
      <c r="H480" s="28">
        <v>142.29787999999999</v>
      </c>
      <c r="I480" s="28" t="s">
        <v>12339</v>
      </c>
      <c r="J480" s="28"/>
    </row>
    <row r="481" spans="1:10" x14ac:dyDescent="0.35">
      <c r="A481" s="28" t="s">
        <v>536</v>
      </c>
      <c r="B481" s="28" t="s">
        <v>536</v>
      </c>
      <c r="C481" s="28" t="s">
        <v>537</v>
      </c>
      <c r="D481" s="28" t="s">
        <v>535</v>
      </c>
      <c r="E481" s="28" t="s">
        <v>11550</v>
      </c>
      <c r="F481" s="28"/>
      <c r="G481" s="28"/>
      <c r="H481" s="28">
        <v>247.1883</v>
      </c>
      <c r="I481" s="28" t="s">
        <v>12340</v>
      </c>
      <c r="J481" s="28"/>
    </row>
    <row r="482" spans="1:10" x14ac:dyDescent="0.35">
      <c r="A482" s="28" t="s">
        <v>6418</v>
      </c>
      <c r="B482" s="28" t="s">
        <v>6418</v>
      </c>
      <c r="C482" s="28" t="s">
        <v>6419</v>
      </c>
      <c r="D482" s="28" t="s">
        <v>6417</v>
      </c>
      <c r="E482" s="28" t="s">
        <v>11556</v>
      </c>
      <c r="F482" s="28"/>
      <c r="G482" s="28"/>
      <c r="H482" s="28">
        <v>47.776310000000002</v>
      </c>
      <c r="I482" s="28" t="s">
        <v>12341</v>
      </c>
      <c r="J482" s="28"/>
    </row>
    <row r="483" spans="1:10" x14ac:dyDescent="0.35">
      <c r="A483" s="28" t="s">
        <v>12342</v>
      </c>
      <c r="B483" s="28" t="s">
        <v>12342</v>
      </c>
      <c r="C483" s="28" t="s">
        <v>11259</v>
      </c>
      <c r="D483" s="28" t="s">
        <v>12343</v>
      </c>
      <c r="E483" s="28" t="s">
        <v>11550</v>
      </c>
      <c r="F483" s="28" t="s">
        <v>11689</v>
      </c>
      <c r="G483" s="28"/>
      <c r="H483" s="28">
        <v>44.897530000000003</v>
      </c>
      <c r="I483" s="28" t="s">
        <v>12344</v>
      </c>
      <c r="J483" s="28" t="s">
        <v>11553</v>
      </c>
    </row>
    <row r="484" spans="1:10" x14ac:dyDescent="0.35">
      <c r="A484" s="28" t="s">
        <v>2252</v>
      </c>
      <c r="B484" s="28" t="s">
        <v>2252</v>
      </c>
      <c r="C484" s="28" t="s">
        <v>2253</v>
      </c>
      <c r="D484" s="28" t="s">
        <v>2251</v>
      </c>
      <c r="E484" s="28" t="s">
        <v>11688</v>
      </c>
      <c r="F484" s="28" t="s">
        <v>11689</v>
      </c>
      <c r="G484" s="28"/>
      <c r="H484" s="28">
        <v>51.229320000000001</v>
      </c>
      <c r="I484" s="28" t="s">
        <v>12345</v>
      </c>
      <c r="J484" s="28" t="s">
        <v>11553</v>
      </c>
    </row>
    <row r="485" spans="1:10" x14ac:dyDescent="0.35">
      <c r="A485" s="28" t="s">
        <v>983</v>
      </c>
      <c r="B485" s="28" t="s">
        <v>983</v>
      </c>
      <c r="C485" s="28" t="s">
        <v>984</v>
      </c>
      <c r="D485" s="28" t="s">
        <v>982</v>
      </c>
      <c r="E485" s="28" t="s">
        <v>11550</v>
      </c>
      <c r="F485" s="28" t="s">
        <v>11614</v>
      </c>
      <c r="G485" s="28"/>
      <c r="H485" s="28">
        <v>60.147419999999997</v>
      </c>
      <c r="I485" s="28" t="s">
        <v>12346</v>
      </c>
      <c r="J485" s="28" t="s">
        <v>11553</v>
      </c>
    </row>
    <row r="486" spans="1:10" x14ac:dyDescent="0.35">
      <c r="A486" s="28" t="s">
        <v>2960</v>
      </c>
      <c r="B486" s="28" t="s">
        <v>2960</v>
      </c>
      <c r="C486" s="28" t="s">
        <v>2961</v>
      </c>
      <c r="D486" s="28" t="s">
        <v>2959</v>
      </c>
      <c r="E486" s="28" t="s">
        <v>11550</v>
      </c>
      <c r="F486" s="28"/>
      <c r="G486" s="28"/>
      <c r="H486" s="28">
        <v>53.026400000000002</v>
      </c>
      <c r="I486" s="28" t="s">
        <v>12347</v>
      </c>
      <c r="J486" s="28"/>
    </row>
    <row r="487" spans="1:10" x14ac:dyDescent="0.35">
      <c r="A487" s="28" t="s">
        <v>665</v>
      </c>
      <c r="B487" s="28" t="s">
        <v>665</v>
      </c>
      <c r="C487" s="28" t="s">
        <v>666</v>
      </c>
      <c r="D487" s="28" t="s">
        <v>664</v>
      </c>
      <c r="E487" s="28" t="s">
        <v>11523</v>
      </c>
      <c r="F487" s="28"/>
      <c r="G487" s="28"/>
      <c r="H487" s="28">
        <v>11.05644</v>
      </c>
      <c r="I487" s="28" t="s">
        <v>12348</v>
      </c>
      <c r="J487" s="28"/>
    </row>
    <row r="488" spans="1:10" x14ac:dyDescent="0.35">
      <c r="A488" s="28" t="s">
        <v>662</v>
      </c>
      <c r="B488" s="28" t="s">
        <v>662</v>
      </c>
      <c r="C488" s="28" t="s">
        <v>663</v>
      </c>
      <c r="D488" s="28" t="s">
        <v>661</v>
      </c>
      <c r="E488" s="28" t="s">
        <v>11550</v>
      </c>
      <c r="F488" s="28" t="s">
        <v>11597</v>
      </c>
      <c r="G488" s="28" t="s">
        <v>11598</v>
      </c>
      <c r="H488" s="28">
        <v>40.808</v>
      </c>
      <c r="I488" s="28" t="s">
        <v>12349</v>
      </c>
      <c r="J488" s="28" t="s">
        <v>11527</v>
      </c>
    </row>
    <row r="489" spans="1:10" x14ac:dyDescent="0.35">
      <c r="A489" s="28" t="s">
        <v>5066</v>
      </c>
      <c r="B489" s="28" t="s">
        <v>5066</v>
      </c>
      <c r="C489" s="28" t="s">
        <v>5067</v>
      </c>
      <c r="D489" s="28" t="s">
        <v>5065</v>
      </c>
      <c r="E489" s="28" t="s">
        <v>11554</v>
      </c>
      <c r="F489" s="28"/>
      <c r="G489" s="28"/>
      <c r="H489" s="28">
        <v>98.548779999999994</v>
      </c>
      <c r="I489" s="28" t="s">
        <v>12350</v>
      </c>
      <c r="J489" s="28"/>
    </row>
    <row r="490" spans="1:10" x14ac:dyDescent="0.35">
      <c r="A490" s="28" t="s">
        <v>12351</v>
      </c>
      <c r="B490" s="28" t="s">
        <v>12351</v>
      </c>
      <c r="C490" s="28" t="s">
        <v>12352</v>
      </c>
      <c r="D490" s="28" t="s">
        <v>12353</v>
      </c>
      <c r="E490" s="28" t="s">
        <v>11554</v>
      </c>
      <c r="F490" s="28"/>
      <c r="G490" s="28"/>
      <c r="H490" s="28">
        <v>92.409549999999996</v>
      </c>
      <c r="I490" s="28" t="s">
        <v>12354</v>
      </c>
      <c r="J490" s="28"/>
    </row>
    <row r="491" spans="1:10" x14ac:dyDescent="0.35">
      <c r="A491" s="28" t="s">
        <v>12355</v>
      </c>
      <c r="B491" s="28" t="s">
        <v>12355</v>
      </c>
      <c r="C491" s="28" t="s">
        <v>12356</v>
      </c>
      <c r="D491" s="28" t="s">
        <v>12357</v>
      </c>
      <c r="E491" s="28" t="s">
        <v>11554</v>
      </c>
      <c r="F491" s="28"/>
      <c r="G491" s="28"/>
      <c r="H491" s="28">
        <v>64.035809999999998</v>
      </c>
      <c r="I491" s="28" t="s">
        <v>12358</v>
      </c>
      <c r="J491" s="28"/>
    </row>
    <row r="492" spans="1:10" x14ac:dyDescent="0.35">
      <c r="A492" s="28" t="s">
        <v>12359</v>
      </c>
      <c r="B492" s="28" t="s">
        <v>12359</v>
      </c>
      <c r="C492" s="28" t="s">
        <v>11260</v>
      </c>
      <c r="D492" s="28" t="s">
        <v>12360</v>
      </c>
      <c r="E492" s="28" t="s">
        <v>11550</v>
      </c>
      <c r="F492" s="28"/>
      <c r="G492" s="28"/>
      <c r="H492" s="28">
        <v>68.100040000000007</v>
      </c>
      <c r="I492" s="28" t="s">
        <v>12361</v>
      </c>
      <c r="J492" s="28"/>
    </row>
    <row r="493" spans="1:10" x14ac:dyDescent="0.35">
      <c r="A493" s="28" t="s">
        <v>12362</v>
      </c>
      <c r="B493" s="28" t="s">
        <v>12362</v>
      </c>
      <c r="C493" s="28" t="s">
        <v>12363</v>
      </c>
      <c r="D493" s="28" t="s">
        <v>12364</v>
      </c>
      <c r="E493" s="28" t="s">
        <v>11554</v>
      </c>
      <c r="F493" s="28"/>
      <c r="G493" s="28"/>
      <c r="H493" s="28">
        <v>63.411029999999997</v>
      </c>
      <c r="I493" s="28" t="s">
        <v>12365</v>
      </c>
      <c r="J493" s="28"/>
    </row>
    <row r="494" spans="1:10" x14ac:dyDescent="0.35">
      <c r="A494" s="28" t="s">
        <v>783</v>
      </c>
      <c r="B494" s="28" t="s">
        <v>783</v>
      </c>
      <c r="C494" s="28" t="s">
        <v>784</v>
      </c>
      <c r="D494" s="28" t="s">
        <v>782</v>
      </c>
      <c r="E494" s="28" t="s">
        <v>11550</v>
      </c>
      <c r="F494" s="28"/>
      <c r="G494" s="28"/>
      <c r="H494" s="28">
        <v>69.250799999999998</v>
      </c>
      <c r="I494" s="28" t="s">
        <v>12302</v>
      </c>
      <c r="J494" s="28"/>
    </row>
    <row r="495" spans="1:10" x14ac:dyDescent="0.35">
      <c r="A495" s="28" t="s">
        <v>6511</v>
      </c>
      <c r="B495" s="28" t="s">
        <v>6511</v>
      </c>
      <c r="C495" s="28" t="s">
        <v>6512</v>
      </c>
      <c r="D495" s="28" t="s">
        <v>6510</v>
      </c>
      <c r="E495" s="28" t="s">
        <v>11674</v>
      </c>
      <c r="F495" s="28"/>
      <c r="G495" s="28"/>
      <c r="H495" s="28">
        <v>65.934510000000003</v>
      </c>
      <c r="I495" s="28" t="s">
        <v>12366</v>
      </c>
      <c r="J495" s="28"/>
    </row>
    <row r="496" spans="1:10" x14ac:dyDescent="0.35">
      <c r="A496" s="28" t="s">
        <v>12367</v>
      </c>
      <c r="B496" s="28" t="s">
        <v>12367</v>
      </c>
      <c r="C496" s="28" t="s">
        <v>11511</v>
      </c>
      <c r="D496" s="28" t="s">
        <v>12368</v>
      </c>
      <c r="E496" s="28" t="s">
        <v>11550</v>
      </c>
      <c r="F496" s="28"/>
      <c r="G496" s="28"/>
      <c r="H496" s="28">
        <v>36.158470000000001</v>
      </c>
      <c r="I496" s="28" t="s">
        <v>12369</v>
      </c>
      <c r="J496" s="28"/>
    </row>
    <row r="497" spans="1:10" x14ac:dyDescent="0.35">
      <c r="A497" s="28" t="s">
        <v>668</v>
      </c>
      <c r="B497" s="28" t="s">
        <v>668</v>
      </c>
      <c r="C497" s="28" t="s">
        <v>669</v>
      </c>
      <c r="D497" s="28" t="s">
        <v>667</v>
      </c>
      <c r="E497" s="28" t="s">
        <v>11550</v>
      </c>
      <c r="F497" s="28"/>
      <c r="G497" s="28"/>
      <c r="H497" s="28">
        <v>58.202840000000002</v>
      </c>
      <c r="I497" s="28" t="s">
        <v>12370</v>
      </c>
      <c r="J497" s="28"/>
    </row>
    <row r="498" spans="1:10" x14ac:dyDescent="0.35">
      <c r="A498" s="28" t="s">
        <v>6522</v>
      </c>
      <c r="B498" s="28" t="s">
        <v>6522</v>
      </c>
      <c r="C498" s="28" t="s">
        <v>6523</v>
      </c>
      <c r="D498" s="28" t="s">
        <v>6521</v>
      </c>
      <c r="E498" s="28" t="s">
        <v>11556</v>
      </c>
      <c r="F498" s="28"/>
      <c r="G498" s="28"/>
      <c r="H498" s="28">
        <v>47.561729999999997</v>
      </c>
      <c r="I498" s="28" t="s">
        <v>12371</v>
      </c>
      <c r="J498" s="28"/>
    </row>
    <row r="499" spans="1:10" x14ac:dyDescent="0.35">
      <c r="A499" s="28" t="s">
        <v>5044</v>
      </c>
      <c r="B499" s="28" t="s">
        <v>5044</v>
      </c>
      <c r="C499" s="28" t="s">
        <v>5045</v>
      </c>
      <c r="D499" s="28" t="s">
        <v>5043</v>
      </c>
      <c r="E499" s="28" t="s">
        <v>11560</v>
      </c>
      <c r="F499" s="28"/>
      <c r="G499" s="28" t="s">
        <v>12372</v>
      </c>
      <c r="H499" s="28">
        <v>63.429659999999998</v>
      </c>
      <c r="I499" s="28" t="s">
        <v>12373</v>
      </c>
      <c r="J499" s="28"/>
    </row>
    <row r="500" spans="1:10" x14ac:dyDescent="0.35">
      <c r="A500" s="28" t="s">
        <v>6018</v>
      </c>
      <c r="B500" s="28" t="s">
        <v>6018</v>
      </c>
      <c r="C500" s="28" t="s">
        <v>6019</v>
      </c>
      <c r="D500" s="28" t="s">
        <v>6017</v>
      </c>
      <c r="E500" s="28" t="s">
        <v>11740</v>
      </c>
      <c r="F500" s="28"/>
      <c r="G500" s="28"/>
      <c r="H500" s="28">
        <v>40.594299999999997</v>
      </c>
      <c r="I500" s="28" t="s">
        <v>12374</v>
      </c>
      <c r="J500" s="28"/>
    </row>
    <row r="501" spans="1:10" x14ac:dyDescent="0.35">
      <c r="A501" s="28" t="s">
        <v>6531</v>
      </c>
      <c r="B501" s="28" t="s">
        <v>6531</v>
      </c>
      <c r="C501" s="28" t="s">
        <v>6532</v>
      </c>
      <c r="D501" s="28" t="s">
        <v>6530</v>
      </c>
      <c r="E501" s="28" t="s">
        <v>11550</v>
      </c>
      <c r="F501" s="28" t="s">
        <v>12132</v>
      </c>
      <c r="G501" s="28"/>
      <c r="H501" s="28">
        <v>20.387720000000002</v>
      </c>
      <c r="I501" s="28" t="s">
        <v>12375</v>
      </c>
      <c r="J501" s="28" t="s">
        <v>11553</v>
      </c>
    </row>
    <row r="502" spans="1:10" x14ac:dyDescent="0.35">
      <c r="A502" s="28" t="s">
        <v>62</v>
      </c>
      <c r="B502" s="28" t="s">
        <v>62</v>
      </c>
      <c r="C502" s="28" t="s">
        <v>63</v>
      </c>
      <c r="D502" s="28" t="s">
        <v>61</v>
      </c>
      <c r="E502" s="28" t="s">
        <v>11523</v>
      </c>
      <c r="F502" s="28" t="s">
        <v>11876</v>
      </c>
      <c r="G502" s="28" t="s">
        <v>11977</v>
      </c>
      <c r="H502" s="28">
        <v>12.280889999999999</v>
      </c>
      <c r="I502" s="28" t="s">
        <v>12376</v>
      </c>
      <c r="J502" s="28" t="s">
        <v>11527</v>
      </c>
    </row>
    <row r="503" spans="1:10" x14ac:dyDescent="0.35">
      <c r="A503" s="28" t="s">
        <v>1613</v>
      </c>
      <c r="B503" s="28" t="s">
        <v>1613</v>
      </c>
      <c r="C503" s="28" t="s">
        <v>1614</v>
      </c>
      <c r="D503" s="28" t="s">
        <v>1612</v>
      </c>
      <c r="E503" s="28" t="s">
        <v>11550</v>
      </c>
      <c r="F503" s="28" t="s">
        <v>11586</v>
      </c>
      <c r="G503" s="28"/>
      <c r="H503" s="28">
        <v>59.978650000000002</v>
      </c>
      <c r="I503" s="28" t="s">
        <v>12377</v>
      </c>
      <c r="J503" s="28" t="s">
        <v>11527</v>
      </c>
    </row>
    <row r="504" spans="1:10" x14ac:dyDescent="0.35">
      <c r="A504" s="28" t="s">
        <v>128</v>
      </c>
      <c r="B504" s="28" t="s">
        <v>128</v>
      </c>
      <c r="C504" s="28" t="s">
        <v>129</v>
      </c>
      <c r="D504" s="28" t="s">
        <v>127</v>
      </c>
      <c r="E504" s="28" t="s">
        <v>11550</v>
      </c>
      <c r="F504" s="28"/>
      <c r="G504" s="28"/>
      <c r="H504" s="28">
        <v>24.88109</v>
      </c>
      <c r="I504" s="28" t="s">
        <v>12378</v>
      </c>
      <c r="J504" s="28"/>
    </row>
    <row r="505" spans="1:10" x14ac:dyDescent="0.35">
      <c r="A505" s="28" t="s">
        <v>323</v>
      </c>
      <c r="B505" s="28" t="s">
        <v>323</v>
      </c>
      <c r="C505" s="28" t="s">
        <v>324</v>
      </c>
      <c r="D505" s="28" t="s">
        <v>322</v>
      </c>
      <c r="E505" s="28" t="s">
        <v>11556</v>
      </c>
      <c r="F505" s="28"/>
      <c r="G505" s="28"/>
      <c r="H505" s="28">
        <v>23.344110000000001</v>
      </c>
      <c r="I505" s="28" t="s">
        <v>12379</v>
      </c>
      <c r="J505" s="28"/>
    </row>
    <row r="506" spans="1:10" x14ac:dyDescent="0.35">
      <c r="A506" s="28" t="s">
        <v>1874</v>
      </c>
      <c r="B506" s="28" t="s">
        <v>1874</v>
      </c>
      <c r="C506" s="28" t="s">
        <v>1875</v>
      </c>
      <c r="D506" s="28" t="s">
        <v>1873</v>
      </c>
      <c r="E506" s="28" t="s">
        <v>11523</v>
      </c>
      <c r="F506" s="28"/>
      <c r="G506" s="28"/>
      <c r="H506" s="28">
        <v>33.11383</v>
      </c>
      <c r="I506" s="28" t="s">
        <v>12380</v>
      </c>
      <c r="J506" s="28"/>
    </row>
    <row r="507" spans="1:10" x14ac:dyDescent="0.35">
      <c r="A507" s="28" t="s">
        <v>6576</v>
      </c>
      <c r="B507" s="28" t="s">
        <v>6576</v>
      </c>
      <c r="C507" s="28" t="s">
        <v>6577</v>
      </c>
      <c r="D507" s="28" t="s">
        <v>6575</v>
      </c>
      <c r="E507" s="28" t="s">
        <v>11550</v>
      </c>
      <c r="F507" s="28" t="s">
        <v>11876</v>
      </c>
      <c r="G507" s="28" t="s">
        <v>12381</v>
      </c>
      <c r="H507" s="28">
        <v>51.212940000000003</v>
      </c>
      <c r="I507" s="28" t="s">
        <v>12382</v>
      </c>
      <c r="J507" s="28" t="s">
        <v>11527</v>
      </c>
    </row>
    <row r="508" spans="1:10" x14ac:dyDescent="0.35">
      <c r="A508" s="28" t="s">
        <v>3259</v>
      </c>
      <c r="B508" s="28" t="s">
        <v>3259</v>
      </c>
      <c r="C508" s="28" t="s">
        <v>3260</v>
      </c>
      <c r="D508" s="28" t="s">
        <v>3258</v>
      </c>
      <c r="E508" s="28" t="s">
        <v>11523</v>
      </c>
      <c r="F508" s="28"/>
      <c r="G508" s="28"/>
      <c r="H508" s="28">
        <v>35.663110000000003</v>
      </c>
      <c r="I508" s="28" t="s">
        <v>12383</v>
      </c>
      <c r="J508" s="28"/>
    </row>
    <row r="509" spans="1:10" x14ac:dyDescent="0.35">
      <c r="A509" s="28" t="s">
        <v>4455</v>
      </c>
      <c r="B509" s="28" t="s">
        <v>4455</v>
      </c>
      <c r="C509" s="28" t="s">
        <v>4456</v>
      </c>
      <c r="D509" s="28" t="s">
        <v>4454</v>
      </c>
      <c r="E509" s="28" t="s">
        <v>11550</v>
      </c>
      <c r="F509" s="28" t="s">
        <v>11586</v>
      </c>
      <c r="G509" s="28"/>
      <c r="H509" s="28">
        <v>65.048879999999997</v>
      </c>
      <c r="I509" s="28" t="s">
        <v>12384</v>
      </c>
      <c r="J509" s="28" t="s">
        <v>11553</v>
      </c>
    </row>
    <row r="510" spans="1:10" x14ac:dyDescent="0.35">
      <c r="A510" s="28" t="s">
        <v>6607</v>
      </c>
      <c r="B510" s="28" t="s">
        <v>6607</v>
      </c>
      <c r="C510" s="28" t="s">
        <v>6608</v>
      </c>
      <c r="D510" s="28" t="s">
        <v>6606</v>
      </c>
      <c r="E510" s="28" t="s">
        <v>11550</v>
      </c>
      <c r="F510" s="28" t="s">
        <v>11586</v>
      </c>
      <c r="G510" s="28"/>
      <c r="H510" s="28">
        <v>36.68092</v>
      </c>
      <c r="I510" s="28" t="s">
        <v>12385</v>
      </c>
      <c r="J510" s="28" t="s">
        <v>11553</v>
      </c>
    </row>
    <row r="511" spans="1:10" x14ac:dyDescent="0.35">
      <c r="A511" s="28" t="s">
        <v>233</v>
      </c>
      <c r="B511" s="28" t="s">
        <v>233</v>
      </c>
      <c r="C511" s="28" t="s">
        <v>234</v>
      </c>
      <c r="D511" s="28" t="s">
        <v>232</v>
      </c>
      <c r="E511" s="28" t="s">
        <v>11550</v>
      </c>
      <c r="F511" s="28" t="s">
        <v>12386</v>
      </c>
      <c r="G511" s="28" t="s">
        <v>12387</v>
      </c>
      <c r="H511" s="28">
        <v>124.98302</v>
      </c>
      <c r="I511" s="28" t="s">
        <v>12388</v>
      </c>
      <c r="J511" s="28" t="s">
        <v>11527</v>
      </c>
    </row>
    <row r="512" spans="1:10" x14ac:dyDescent="0.35">
      <c r="A512" s="28" t="s">
        <v>6610</v>
      </c>
      <c r="B512" s="28" t="s">
        <v>6610</v>
      </c>
      <c r="C512" s="28" t="s">
        <v>6611</v>
      </c>
      <c r="D512" s="28" t="s">
        <v>6609</v>
      </c>
      <c r="E512" s="28" t="s">
        <v>11550</v>
      </c>
      <c r="F512" s="28"/>
      <c r="G512" s="28"/>
      <c r="H512" s="28">
        <v>80.820849999999993</v>
      </c>
      <c r="I512" s="28" t="s">
        <v>12389</v>
      </c>
      <c r="J512" s="28"/>
    </row>
    <row r="513" spans="1:10" x14ac:dyDescent="0.35">
      <c r="A513" s="28" t="s">
        <v>146</v>
      </c>
      <c r="B513" s="28" t="s">
        <v>146</v>
      </c>
      <c r="C513" s="28" t="s">
        <v>147</v>
      </c>
      <c r="D513" s="28" t="s">
        <v>145</v>
      </c>
      <c r="E513" s="28" t="s">
        <v>11523</v>
      </c>
      <c r="F513" s="28"/>
      <c r="G513" s="28"/>
      <c r="H513" s="28">
        <v>55.277239999999999</v>
      </c>
      <c r="I513" s="28" t="s">
        <v>12390</v>
      </c>
      <c r="J513" s="28"/>
    </row>
    <row r="514" spans="1:10" x14ac:dyDescent="0.35">
      <c r="A514" s="28" t="s">
        <v>6632</v>
      </c>
      <c r="B514" s="28" t="s">
        <v>6632</v>
      </c>
      <c r="C514" s="28" t="s">
        <v>6633</v>
      </c>
      <c r="D514" s="28" t="s">
        <v>6631</v>
      </c>
      <c r="E514" s="28" t="s">
        <v>11550</v>
      </c>
      <c r="F514" s="28" t="s">
        <v>11551</v>
      </c>
      <c r="G514" s="28"/>
      <c r="H514" s="28">
        <v>72.960769999999997</v>
      </c>
      <c r="I514" s="28" t="s">
        <v>12391</v>
      </c>
      <c r="J514" s="28" t="s">
        <v>11553</v>
      </c>
    </row>
    <row r="515" spans="1:10" x14ac:dyDescent="0.35">
      <c r="A515" s="28" t="s">
        <v>6635</v>
      </c>
      <c r="B515" s="28" t="s">
        <v>6635</v>
      </c>
      <c r="C515" s="28" t="s">
        <v>6636</v>
      </c>
      <c r="D515" s="28" t="s">
        <v>6634</v>
      </c>
      <c r="E515" s="28" t="s">
        <v>11550</v>
      </c>
      <c r="F515" s="28"/>
      <c r="G515" s="28"/>
      <c r="H515" s="28">
        <v>23.856960000000001</v>
      </c>
      <c r="I515" s="28" t="s">
        <v>12392</v>
      </c>
      <c r="J515" s="28"/>
    </row>
    <row r="516" spans="1:10" x14ac:dyDescent="0.35">
      <c r="A516" s="28" t="s">
        <v>6641</v>
      </c>
      <c r="B516" s="28" t="s">
        <v>6641</v>
      </c>
      <c r="C516" s="28" t="s">
        <v>6642</v>
      </c>
      <c r="D516" s="28" t="s">
        <v>6640</v>
      </c>
      <c r="E516" s="28" t="s">
        <v>11550</v>
      </c>
      <c r="F516" s="28" t="s">
        <v>12393</v>
      </c>
      <c r="G516" s="28" t="s">
        <v>12394</v>
      </c>
      <c r="H516" s="28">
        <v>162.60126</v>
      </c>
      <c r="I516" s="28" t="s">
        <v>12395</v>
      </c>
      <c r="J516" s="28" t="s">
        <v>11527</v>
      </c>
    </row>
    <row r="517" spans="1:10" x14ac:dyDescent="0.35">
      <c r="A517" s="28" t="s">
        <v>2522</v>
      </c>
      <c r="B517" s="28" t="s">
        <v>2522</v>
      </c>
      <c r="C517" s="28" t="s">
        <v>2523</v>
      </c>
      <c r="D517" s="28" t="s">
        <v>2521</v>
      </c>
      <c r="E517" s="28" t="s">
        <v>11550</v>
      </c>
      <c r="F517" s="28"/>
      <c r="G517" s="28"/>
      <c r="H517" s="28">
        <v>38.842730000000003</v>
      </c>
      <c r="I517" s="28" t="s">
        <v>12396</v>
      </c>
      <c r="J517" s="28"/>
    </row>
    <row r="518" spans="1:10" x14ac:dyDescent="0.35">
      <c r="A518" s="28" t="s">
        <v>6377</v>
      </c>
      <c r="B518" s="28" t="s">
        <v>6377</v>
      </c>
      <c r="C518" s="28" t="s">
        <v>6378</v>
      </c>
      <c r="D518" s="28" t="s">
        <v>6376</v>
      </c>
      <c r="E518" s="28" t="s">
        <v>11556</v>
      </c>
      <c r="F518" s="28"/>
      <c r="G518" s="28"/>
      <c r="H518" s="28">
        <v>88.702259999999995</v>
      </c>
      <c r="I518" s="28" t="s">
        <v>12397</v>
      </c>
      <c r="J518" s="28"/>
    </row>
    <row r="519" spans="1:10" x14ac:dyDescent="0.35">
      <c r="A519" s="28" t="s">
        <v>6652</v>
      </c>
      <c r="B519" s="28" t="s">
        <v>6652</v>
      </c>
      <c r="C519" s="28" t="s">
        <v>6653</v>
      </c>
      <c r="D519" s="28" t="s">
        <v>6651</v>
      </c>
      <c r="E519" s="28" t="s">
        <v>11550</v>
      </c>
      <c r="F519" s="28" t="s">
        <v>11551</v>
      </c>
      <c r="G519" s="28"/>
      <c r="H519" s="28">
        <v>41.982320000000001</v>
      </c>
      <c r="I519" s="28" t="s">
        <v>12398</v>
      </c>
      <c r="J519" s="28" t="s">
        <v>11553</v>
      </c>
    </row>
    <row r="520" spans="1:10" x14ac:dyDescent="0.35">
      <c r="A520" s="28" t="s">
        <v>1196</v>
      </c>
      <c r="B520" s="28" t="s">
        <v>1196</v>
      </c>
      <c r="C520" s="28" t="s">
        <v>1197</v>
      </c>
      <c r="D520" s="28" t="s">
        <v>1195</v>
      </c>
      <c r="E520" s="28" t="s">
        <v>11554</v>
      </c>
      <c r="F520" s="28"/>
      <c r="G520" s="28"/>
      <c r="H520" s="28">
        <v>61.381680000000003</v>
      </c>
      <c r="I520" s="28" t="s">
        <v>12399</v>
      </c>
      <c r="J520" s="28"/>
    </row>
    <row r="521" spans="1:10" x14ac:dyDescent="0.35">
      <c r="A521" s="28" t="s">
        <v>12400</v>
      </c>
      <c r="B521" s="28" t="s">
        <v>12400</v>
      </c>
      <c r="C521" s="28" t="s">
        <v>12401</v>
      </c>
      <c r="D521" s="28" t="s">
        <v>12402</v>
      </c>
      <c r="E521" s="28" t="s">
        <v>11575</v>
      </c>
      <c r="F521" s="28"/>
      <c r="G521" s="28"/>
      <c r="H521" s="28">
        <v>37.633409999999998</v>
      </c>
      <c r="I521" s="28" t="s">
        <v>12403</v>
      </c>
      <c r="J521" s="28"/>
    </row>
    <row r="522" spans="1:10" x14ac:dyDescent="0.35">
      <c r="A522" s="28" t="s">
        <v>12404</v>
      </c>
      <c r="B522" s="28" t="s">
        <v>12404</v>
      </c>
      <c r="C522" s="28" t="s">
        <v>12405</v>
      </c>
      <c r="D522" s="28" t="s">
        <v>12406</v>
      </c>
      <c r="E522" s="28" t="s">
        <v>11554</v>
      </c>
      <c r="F522" s="28"/>
      <c r="G522" s="28"/>
      <c r="H522" s="28">
        <v>63.472819999999999</v>
      </c>
      <c r="I522" s="28" t="s">
        <v>12407</v>
      </c>
      <c r="J522" s="28"/>
    </row>
    <row r="523" spans="1:10" x14ac:dyDescent="0.35">
      <c r="A523" s="28" t="s">
        <v>12408</v>
      </c>
      <c r="B523" s="28" t="s">
        <v>12408</v>
      </c>
      <c r="C523" s="28" t="s">
        <v>12409</v>
      </c>
      <c r="D523" s="28" t="s">
        <v>12410</v>
      </c>
      <c r="E523" s="28" t="s">
        <v>11550</v>
      </c>
      <c r="F523" s="28" t="s">
        <v>11583</v>
      </c>
      <c r="G523" s="28" t="s">
        <v>11584</v>
      </c>
      <c r="H523" s="28">
        <v>38.502180000000003</v>
      </c>
      <c r="I523" s="28" t="s">
        <v>12411</v>
      </c>
      <c r="J523" s="28" t="s">
        <v>11527</v>
      </c>
    </row>
    <row r="524" spans="1:10" x14ac:dyDescent="0.35">
      <c r="A524" s="28" t="s">
        <v>12412</v>
      </c>
      <c r="B524" s="28" t="s">
        <v>12412</v>
      </c>
      <c r="C524" s="28" t="s">
        <v>12413</v>
      </c>
      <c r="D524" s="28" t="s">
        <v>12414</v>
      </c>
      <c r="E524" s="28" t="s">
        <v>11554</v>
      </c>
      <c r="F524" s="28"/>
      <c r="G524" s="28"/>
      <c r="H524" s="28">
        <v>67.845309999999998</v>
      </c>
      <c r="I524" s="28" t="s">
        <v>12415</v>
      </c>
      <c r="J524" s="28"/>
    </row>
    <row r="525" spans="1:10" x14ac:dyDescent="0.35">
      <c r="A525" s="28" t="s">
        <v>8079</v>
      </c>
      <c r="B525" s="28" t="s">
        <v>8079</v>
      </c>
      <c r="C525" s="28" t="s">
        <v>8080</v>
      </c>
      <c r="D525" s="28" t="s">
        <v>8078</v>
      </c>
      <c r="E525" s="28" t="s">
        <v>11550</v>
      </c>
      <c r="F525" s="28"/>
      <c r="G525" s="28"/>
      <c r="H525" s="28">
        <v>23.246230000000001</v>
      </c>
      <c r="I525" s="28" t="s">
        <v>12416</v>
      </c>
      <c r="J525" s="28"/>
    </row>
    <row r="526" spans="1:10" x14ac:dyDescent="0.35">
      <c r="A526" s="28" t="s">
        <v>12417</v>
      </c>
      <c r="B526" s="28" t="s">
        <v>12417</v>
      </c>
      <c r="C526" s="28" t="s">
        <v>12418</v>
      </c>
      <c r="D526" s="28" t="s">
        <v>12419</v>
      </c>
      <c r="E526" s="28" t="s">
        <v>11650</v>
      </c>
      <c r="F526" s="28"/>
      <c r="G526" s="28"/>
      <c r="H526" s="28">
        <v>45.568860000000001</v>
      </c>
      <c r="I526" s="28" t="s">
        <v>12420</v>
      </c>
      <c r="J526" s="28"/>
    </row>
    <row r="527" spans="1:10" x14ac:dyDescent="0.35">
      <c r="A527" s="28" t="s">
        <v>2384</v>
      </c>
      <c r="B527" s="28" t="s">
        <v>2384</v>
      </c>
      <c r="C527" s="28" t="s">
        <v>2385</v>
      </c>
      <c r="D527" s="28" t="s">
        <v>2383</v>
      </c>
      <c r="E527" s="28" t="s">
        <v>11556</v>
      </c>
      <c r="F527" s="28"/>
      <c r="G527" s="28"/>
      <c r="H527" s="28">
        <v>49.40654</v>
      </c>
      <c r="I527" s="28" t="s">
        <v>12421</v>
      </c>
      <c r="J527" s="28"/>
    </row>
    <row r="528" spans="1:10" x14ac:dyDescent="0.35">
      <c r="A528" s="28" t="s">
        <v>2513</v>
      </c>
      <c r="B528" s="28" t="s">
        <v>2513</v>
      </c>
      <c r="C528" s="28" t="s">
        <v>2514</v>
      </c>
      <c r="D528" s="28" t="s">
        <v>2512</v>
      </c>
      <c r="E528" s="28" t="s">
        <v>11523</v>
      </c>
      <c r="F528" s="28"/>
      <c r="G528" s="28"/>
      <c r="H528" s="28">
        <v>19.96847</v>
      </c>
      <c r="I528" s="28" t="s">
        <v>12422</v>
      </c>
      <c r="J528" s="28"/>
    </row>
    <row r="529" spans="1:10" x14ac:dyDescent="0.35">
      <c r="A529" s="28" t="s">
        <v>2468</v>
      </c>
      <c r="B529" s="28" t="s">
        <v>2468</v>
      </c>
      <c r="C529" s="28" t="s">
        <v>2469</v>
      </c>
      <c r="D529" s="28" t="s">
        <v>2467</v>
      </c>
      <c r="E529" s="28" t="s">
        <v>11550</v>
      </c>
      <c r="F529" s="28" t="s">
        <v>11586</v>
      </c>
      <c r="G529" s="28"/>
      <c r="H529" s="28">
        <v>37.78931</v>
      </c>
      <c r="I529" s="28" t="s">
        <v>12423</v>
      </c>
      <c r="J529" s="28" t="s">
        <v>11553</v>
      </c>
    </row>
    <row r="530" spans="1:10" x14ac:dyDescent="0.35">
      <c r="A530" s="28" t="s">
        <v>12424</v>
      </c>
      <c r="B530" s="28" t="s">
        <v>1229</v>
      </c>
      <c r="C530" s="28" t="s">
        <v>1230</v>
      </c>
      <c r="D530" s="28" t="s">
        <v>1228</v>
      </c>
      <c r="E530" s="28" t="s">
        <v>11550</v>
      </c>
      <c r="F530" s="28" t="s">
        <v>11586</v>
      </c>
      <c r="G530" s="28" t="s">
        <v>12425</v>
      </c>
      <c r="H530" s="28">
        <v>23.11797</v>
      </c>
      <c r="I530" s="28" t="s">
        <v>12426</v>
      </c>
      <c r="J530" s="28" t="s">
        <v>11527</v>
      </c>
    </row>
    <row r="531" spans="1:10" x14ac:dyDescent="0.35">
      <c r="A531" s="28" t="s">
        <v>12427</v>
      </c>
      <c r="B531" s="28" t="s">
        <v>1229</v>
      </c>
      <c r="C531" s="28" t="s">
        <v>1230</v>
      </c>
      <c r="D531" s="28" t="s">
        <v>1228</v>
      </c>
      <c r="E531" s="28" t="s">
        <v>11626</v>
      </c>
      <c r="F531" s="28" t="s">
        <v>11586</v>
      </c>
      <c r="G531" s="28" t="s">
        <v>12425</v>
      </c>
      <c r="H531" s="28">
        <v>23.11797</v>
      </c>
      <c r="I531" s="28" t="s">
        <v>12426</v>
      </c>
      <c r="J531" s="28" t="s">
        <v>11527</v>
      </c>
    </row>
    <row r="532" spans="1:10" x14ac:dyDescent="0.35">
      <c r="A532" s="28" t="s">
        <v>12428</v>
      </c>
      <c r="B532" s="28" t="s">
        <v>12428</v>
      </c>
      <c r="C532" s="28" t="s">
        <v>12429</v>
      </c>
      <c r="D532" s="28" t="s">
        <v>12430</v>
      </c>
      <c r="E532" s="28" t="s">
        <v>11550</v>
      </c>
      <c r="F532" s="28"/>
      <c r="G532" s="28"/>
      <c r="H532" s="28">
        <v>19.63738</v>
      </c>
      <c r="I532" s="28" t="s">
        <v>12431</v>
      </c>
      <c r="J532" s="28"/>
    </row>
    <row r="533" spans="1:10" x14ac:dyDescent="0.35">
      <c r="A533" s="28" t="s">
        <v>3629</v>
      </c>
      <c r="B533" s="28" t="s">
        <v>3629</v>
      </c>
      <c r="C533" s="28" t="s">
        <v>3630</v>
      </c>
      <c r="D533" s="28" t="s">
        <v>3628</v>
      </c>
      <c r="E533" s="28" t="s">
        <v>11560</v>
      </c>
      <c r="F533" s="28" t="s">
        <v>11729</v>
      </c>
      <c r="G533" s="28" t="s">
        <v>12432</v>
      </c>
      <c r="H533" s="28">
        <v>75.030299999999997</v>
      </c>
      <c r="I533" s="28" t="s">
        <v>12433</v>
      </c>
      <c r="J533" s="28" t="s">
        <v>11527</v>
      </c>
    </row>
    <row r="534" spans="1:10" x14ac:dyDescent="0.35">
      <c r="A534" s="28" t="s">
        <v>3142</v>
      </c>
      <c r="B534" s="28" t="s">
        <v>3142</v>
      </c>
      <c r="C534" s="28" t="s">
        <v>3143</v>
      </c>
      <c r="D534" s="28" t="s">
        <v>3141</v>
      </c>
      <c r="E534" s="28" t="s">
        <v>11550</v>
      </c>
      <c r="F534" s="28"/>
      <c r="G534" s="28"/>
      <c r="H534" s="28">
        <v>56.467379999999999</v>
      </c>
      <c r="I534" s="28" t="s">
        <v>12434</v>
      </c>
      <c r="J534" s="28"/>
    </row>
    <row r="535" spans="1:10" x14ac:dyDescent="0.35">
      <c r="A535" s="28" t="s">
        <v>12435</v>
      </c>
      <c r="B535" s="28" t="s">
        <v>12435</v>
      </c>
      <c r="C535" s="28" t="s">
        <v>11181</v>
      </c>
      <c r="D535" s="28" t="s">
        <v>12436</v>
      </c>
      <c r="E535" s="28" t="s">
        <v>11560</v>
      </c>
      <c r="F535" s="28"/>
      <c r="G535" s="28"/>
      <c r="H535" s="28">
        <v>31.451820000000001</v>
      </c>
      <c r="I535" s="28" t="s">
        <v>12437</v>
      </c>
      <c r="J535" s="28"/>
    </row>
    <row r="536" spans="1:10" x14ac:dyDescent="0.35">
      <c r="A536" s="28" t="s">
        <v>1118</v>
      </c>
      <c r="B536" s="28" t="s">
        <v>1118</v>
      </c>
      <c r="C536" s="28" t="s">
        <v>1119</v>
      </c>
      <c r="D536" s="28" t="s">
        <v>1117</v>
      </c>
      <c r="E536" s="28" t="s">
        <v>11550</v>
      </c>
      <c r="F536" s="28" t="s">
        <v>11566</v>
      </c>
      <c r="G536" s="28" t="s">
        <v>12438</v>
      </c>
      <c r="H536" s="28">
        <v>39.949330000000003</v>
      </c>
      <c r="I536" s="28" t="s">
        <v>12439</v>
      </c>
      <c r="J536" s="28" t="s">
        <v>11527</v>
      </c>
    </row>
    <row r="537" spans="1:10" x14ac:dyDescent="0.35">
      <c r="A537" s="28" t="s">
        <v>3623</v>
      </c>
      <c r="B537" s="28" t="s">
        <v>3623</v>
      </c>
      <c r="C537" s="28" t="s">
        <v>3624</v>
      </c>
      <c r="D537" s="28" t="s">
        <v>3622</v>
      </c>
      <c r="E537" s="28" t="s">
        <v>11550</v>
      </c>
      <c r="F537" s="28" t="s">
        <v>11586</v>
      </c>
      <c r="G537" s="28"/>
      <c r="H537" s="28">
        <v>17.303519999999999</v>
      </c>
      <c r="I537" s="28" t="s">
        <v>12440</v>
      </c>
      <c r="J537" s="28" t="s">
        <v>11553</v>
      </c>
    </row>
    <row r="538" spans="1:10" x14ac:dyDescent="0.35">
      <c r="A538" s="28" t="s">
        <v>12441</v>
      </c>
      <c r="B538" s="28" t="s">
        <v>2555</v>
      </c>
      <c r="C538" s="28" t="s">
        <v>2556</v>
      </c>
      <c r="D538" s="28" t="s">
        <v>2554</v>
      </c>
      <c r="E538" s="28" t="s">
        <v>11674</v>
      </c>
      <c r="F538" s="28"/>
      <c r="G538" s="28"/>
      <c r="H538" s="28">
        <v>44.559080000000002</v>
      </c>
      <c r="I538" s="28" t="s">
        <v>12442</v>
      </c>
      <c r="J538" s="28"/>
    </row>
    <row r="539" spans="1:10" x14ac:dyDescent="0.35">
      <c r="A539" s="28" t="s">
        <v>12443</v>
      </c>
      <c r="B539" s="28" t="s">
        <v>2555</v>
      </c>
      <c r="C539" s="28" t="s">
        <v>2556</v>
      </c>
      <c r="D539" s="28" t="s">
        <v>2554</v>
      </c>
      <c r="E539" s="28" t="s">
        <v>11688</v>
      </c>
      <c r="F539" s="28"/>
      <c r="G539" s="28"/>
      <c r="H539" s="28">
        <v>44.559080000000002</v>
      </c>
      <c r="I539" s="28" t="s">
        <v>12442</v>
      </c>
      <c r="J539" s="28"/>
    </row>
    <row r="540" spans="1:10" x14ac:dyDescent="0.35">
      <c r="A540" s="28" t="s">
        <v>1349</v>
      </c>
      <c r="B540" s="28" t="s">
        <v>1349</v>
      </c>
      <c r="C540" s="28" t="s">
        <v>1350</v>
      </c>
      <c r="D540" s="28" t="s">
        <v>1348</v>
      </c>
      <c r="E540" s="28" t="s">
        <v>11560</v>
      </c>
      <c r="F540" s="28"/>
      <c r="G540" s="28"/>
      <c r="H540" s="28">
        <v>35.967689999999997</v>
      </c>
      <c r="I540" s="28" t="s">
        <v>12444</v>
      </c>
      <c r="J540" s="28"/>
    </row>
    <row r="541" spans="1:10" x14ac:dyDescent="0.35">
      <c r="A541" s="28" t="s">
        <v>3712</v>
      </c>
      <c r="B541" s="28" t="s">
        <v>3712</v>
      </c>
      <c r="C541" s="28" t="s">
        <v>3713</v>
      </c>
      <c r="D541" s="28" t="s">
        <v>3711</v>
      </c>
      <c r="E541" s="28" t="s">
        <v>11550</v>
      </c>
      <c r="F541" s="28"/>
      <c r="G541" s="28"/>
      <c r="H541" s="28">
        <v>65.757540000000006</v>
      </c>
      <c r="I541" s="28" t="s">
        <v>12445</v>
      </c>
      <c r="J541" s="28"/>
    </row>
    <row r="542" spans="1:10" x14ac:dyDescent="0.35">
      <c r="A542" s="28" t="s">
        <v>2378</v>
      </c>
      <c r="B542" s="28" t="s">
        <v>2378</v>
      </c>
      <c r="C542" s="28" t="s">
        <v>2379</v>
      </c>
      <c r="D542" s="28" t="s">
        <v>2377</v>
      </c>
      <c r="E542" s="28" t="s">
        <v>11634</v>
      </c>
      <c r="F542" s="28"/>
      <c r="G542" s="28"/>
      <c r="H542" s="28">
        <v>35.860239999999997</v>
      </c>
      <c r="I542" s="28" t="s">
        <v>12446</v>
      </c>
      <c r="J542" s="28"/>
    </row>
    <row r="543" spans="1:10" x14ac:dyDescent="0.35">
      <c r="A543" s="28" t="s">
        <v>1139</v>
      </c>
      <c r="B543" s="28" t="s">
        <v>1139</v>
      </c>
      <c r="C543" s="28" t="s">
        <v>1140</v>
      </c>
      <c r="D543" s="28" t="s">
        <v>1138</v>
      </c>
      <c r="E543" s="28" t="s">
        <v>11550</v>
      </c>
      <c r="F543" s="28"/>
      <c r="G543" s="28"/>
      <c r="H543" s="28">
        <v>80.732979999999998</v>
      </c>
      <c r="I543" s="28" t="s">
        <v>12447</v>
      </c>
      <c r="J543" s="28"/>
    </row>
    <row r="544" spans="1:10" x14ac:dyDescent="0.35">
      <c r="A544" s="28" t="s">
        <v>8052</v>
      </c>
      <c r="B544" s="28" t="s">
        <v>8052</v>
      </c>
      <c r="C544" s="28" t="s">
        <v>8053</v>
      </c>
      <c r="D544" s="28" t="s">
        <v>8051</v>
      </c>
      <c r="E544" s="28" t="s">
        <v>11560</v>
      </c>
      <c r="F544" s="28" t="s">
        <v>11551</v>
      </c>
      <c r="G544" s="28"/>
      <c r="H544" s="28">
        <v>52.238950000000003</v>
      </c>
      <c r="I544" s="28" t="s">
        <v>12448</v>
      </c>
      <c r="J544" s="28" t="s">
        <v>11553</v>
      </c>
    </row>
    <row r="545" spans="1:10" x14ac:dyDescent="0.35">
      <c r="A545" s="28" t="s">
        <v>2627</v>
      </c>
      <c r="B545" s="28" t="s">
        <v>2627</v>
      </c>
      <c r="C545" s="28" t="s">
        <v>2628</v>
      </c>
      <c r="D545" s="28" t="s">
        <v>2626</v>
      </c>
      <c r="E545" s="28" t="s">
        <v>11523</v>
      </c>
      <c r="F545" s="28"/>
      <c r="G545" s="28"/>
      <c r="H545" s="28">
        <v>35.471780000000003</v>
      </c>
      <c r="I545" s="28" t="s">
        <v>12449</v>
      </c>
      <c r="J545" s="28"/>
    </row>
    <row r="546" spans="1:10" x14ac:dyDescent="0.35">
      <c r="A546" s="28" t="s">
        <v>3327</v>
      </c>
      <c r="B546" s="28" t="s">
        <v>3327</v>
      </c>
      <c r="C546" s="28" t="s">
        <v>3328</v>
      </c>
      <c r="D546" s="28" t="s">
        <v>3326</v>
      </c>
      <c r="E546" s="28" t="s">
        <v>11550</v>
      </c>
      <c r="F546" s="28" t="s">
        <v>11586</v>
      </c>
      <c r="G546" s="28" t="s">
        <v>11975</v>
      </c>
      <c r="H546" s="28">
        <v>63.662149999999997</v>
      </c>
      <c r="I546" s="28" t="s">
        <v>12450</v>
      </c>
      <c r="J546" s="28" t="s">
        <v>11527</v>
      </c>
    </row>
    <row r="547" spans="1:10" x14ac:dyDescent="0.35">
      <c r="A547" s="28" t="s">
        <v>12451</v>
      </c>
      <c r="B547" s="28" t="s">
        <v>12451</v>
      </c>
      <c r="C547" s="28" t="s">
        <v>12452</v>
      </c>
      <c r="D547" s="28" t="s">
        <v>12453</v>
      </c>
      <c r="E547" s="28" t="s">
        <v>11560</v>
      </c>
      <c r="F547" s="28"/>
      <c r="G547" s="28"/>
      <c r="H547" s="28">
        <v>48.55397</v>
      </c>
      <c r="I547" s="28" t="s">
        <v>12454</v>
      </c>
      <c r="J547" s="28"/>
    </row>
    <row r="548" spans="1:10" x14ac:dyDescent="0.35">
      <c r="A548" s="28" t="s">
        <v>3417</v>
      </c>
      <c r="B548" s="28" t="s">
        <v>3417</v>
      </c>
      <c r="C548" s="28" t="s">
        <v>3418</v>
      </c>
      <c r="D548" s="28" t="s">
        <v>3416</v>
      </c>
      <c r="E548" s="28" t="s">
        <v>11634</v>
      </c>
      <c r="F548" s="28"/>
      <c r="G548" s="28"/>
      <c r="H548" s="28">
        <v>63.502470000000002</v>
      </c>
      <c r="I548" s="28" t="s">
        <v>12455</v>
      </c>
      <c r="J548" s="28"/>
    </row>
    <row r="549" spans="1:10" x14ac:dyDescent="0.35">
      <c r="A549" s="28" t="s">
        <v>3345</v>
      </c>
      <c r="B549" s="28" t="s">
        <v>3345</v>
      </c>
      <c r="C549" s="28" t="s">
        <v>3346</v>
      </c>
      <c r="D549" s="28" t="s">
        <v>3344</v>
      </c>
      <c r="E549" s="28" t="s">
        <v>11523</v>
      </c>
      <c r="F549" s="28" t="s">
        <v>11876</v>
      </c>
      <c r="G549" s="28" t="s">
        <v>12456</v>
      </c>
      <c r="H549" s="28">
        <v>22.262879999999999</v>
      </c>
      <c r="I549" s="28" t="s">
        <v>12457</v>
      </c>
      <c r="J549" s="28" t="s">
        <v>11527</v>
      </c>
    </row>
    <row r="550" spans="1:10" x14ac:dyDescent="0.35">
      <c r="A550" s="28" t="s">
        <v>3703</v>
      </c>
      <c r="B550" s="28" t="s">
        <v>3703</v>
      </c>
      <c r="C550" s="28" t="s">
        <v>3704</v>
      </c>
      <c r="D550" s="28" t="s">
        <v>3702</v>
      </c>
      <c r="E550" s="28" t="s">
        <v>11674</v>
      </c>
      <c r="F550" s="28"/>
      <c r="G550" s="28"/>
      <c r="H550" s="28">
        <v>76.139840000000007</v>
      </c>
      <c r="I550" s="28" t="s">
        <v>12458</v>
      </c>
      <c r="J550" s="28"/>
    </row>
    <row r="551" spans="1:10" x14ac:dyDescent="0.35">
      <c r="A551" s="28" t="s">
        <v>7980</v>
      </c>
      <c r="B551" s="28" t="s">
        <v>7980</v>
      </c>
      <c r="C551" s="28" t="s">
        <v>7981</v>
      </c>
      <c r="D551" s="28" t="s">
        <v>7979</v>
      </c>
      <c r="E551" s="28" t="s">
        <v>11523</v>
      </c>
      <c r="F551" s="28" t="s">
        <v>11593</v>
      </c>
      <c r="G551" s="28"/>
      <c r="H551" s="28">
        <v>70.849670000000003</v>
      </c>
      <c r="I551" s="28" t="s">
        <v>12459</v>
      </c>
      <c r="J551" s="28" t="s">
        <v>11553</v>
      </c>
    </row>
    <row r="552" spans="1:10" x14ac:dyDescent="0.35">
      <c r="A552" s="28" t="s">
        <v>173</v>
      </c>
      <c r="B552" s="28" t="s">
        <v>173</v>
      </c>
      <c r="C552" s="28" t="s">
        <v>174</v>
      </c>
      <c r="D552" s="28" t="s">
        <v>172</v>
      </c>
      <c r="E552" s="28" t="s">
        <v>11550</v>
      </c>
      <c r="F552" s="28"/>
      <c r="G552" s="28"/>
      <c r="H552" s="28">
        <v>27.84036</v>
      </c>
      <c r="I552" s="28" t="s">
        <v>12460</v>
      </c>
      <c r="J552" s="28"/>
    </row>
    <row r="553" spans="1:10" x14ac:dyDescent="0.35">
      <c r="A553" s="28" t="s">
        <v>3686</v>
      </c>
      <c r="B553" s="28" t="s">
        <v>3686</v>
      </c>
      <c r="C553" s="28" t="s">
        <v>3687</v>
      </c>
      <c r="D553" s="28" t="s">
        <v>3685</v>
      </c>
      <c r="E553" s="28" t="s">
        <v>11556</v>
      </c>
      <c r="F553" s="28"/>
      <c r="G553" s="28"/>
      <c r="H553" s="28">
        <v>106.58316000000001</v>
      </c>
      <c r="I553" s="28" t="s">
        <v>12461</v>
      </c>
      <c r="J553" s="28"/>
    </row>
    <row r="554" spans="1:10" x14ac:dyDescent="0.35">
      <c r="A554" s="28" t="s">
        <v>12462</v>
      </c>
      <c r="B554" s="28" t="s">
        <v>12462</v>
      </c>
      <c r="C554" s="28" t="s">
        <v>11481</v>
      </c>
      <c r="D554" s="28" t="s">
        <v>12463</v>
      </c>
      <c r="E554" s="28" t="s">
        <v>11688</v>
      </c>
      <c r="F554" s="28"/>
      <c r="G554" s="28"/>
      <c r="H554" s="28">
        <v>69.823970000000003</v>
      </c>
      <c r="I554" s="28" t="s">
        <v>12464</v>
      </c>
      <c r="J554" s="28"/>
    </row>
    <row r="555" spans="1:10" x14ac:dyDescent="0.35">
      <c r="A555" s="28" t="s">
        <v>3172</v>
      </c>
      <c r="B555" s="28" t="s">
        <v>3172</v>
      </c>
      <c r="C555" s="28" t="s">
        <v>3173</v>
      </c>
      <c r="D555" s="28" t="s">
        <v>3171</v>
      </c>
      <c r="E555" s="28" t="s">
        <v>11550</v>
      </c>
      <c r="F555" s="28"/>
      <c r="G555" s="28"/>
      <c r="H555" s="28">
        <v>47.44303</v>
      </c>
      <c r="I555" s="28" t="s">
        <v>12465</v>
      </c>
      <c r="J555" s="28"/>
    </row>
    <row r="556" spans="1:10" x14ac:dyDescent="0.35">
      <c r="A556" s="28" t="s">
        <v>494</v>
      </c>
      <c r="B556" s="28" t="s">
        <v>494</v>
      </c>
      <c r="C556" s="28" t="s">
        <v>495</v>
      </c>
      <c r="D556" s="28" t="s">
        <v>493</v>
      </c>
      <c r="E556" s="28" t="s">
        <v>11550</v>
      </c>
      <c r="F556" s="28"/>
      <c r="G556" s="28"/>
      <c r="H556" s="28">
        <v>230.68384</v>
      </c>
      <c r="I556" s="28" t="s">
        <v>12466</v>
      </c>
      <c r="J556" s="28"/>
    </row>
    <row r="557" spans="1:10" x14ac:dyDescent="0.35">
      <c r="A557" s="28" t="s">
        <v>650</v>
      </c>
      <c r="B557" s="28" t="s">
        <v>650</v>
      </c>
      <c r="C557" s="28" t="s">
        <v>651</v>
      </c>
      <c r="D557" s="28" t="s">
        <v>649</v>
      </c>
      <c r="E557" s="28" t="s">
        <v>11550</v>
      </c>
      <c r="F557" s="28" t="s">
        <v>11551</v>
      </c>
      <c r="G557" s="28"/>
      <c r="H557" s="28">
        <v>52.717680000000001</v>
      </c>
      <c r="I557" s="28" t="s">
        <v>12467</v>
      </c>
      <c r="J557" s="28" t="s">
        <v>11553</v>
      </c>
    </row>
    <row r="558" spans="1:10" x14ac:dyDescent="0.35">
      <c r="A558" s="28" t="s">
        <v>12468</v>
      </c>
      <c r="B558" s="28" t="s">
        <v>12468</v>
      </c>
      <c r="C558" s="28" t="s">
        <v>11212</v>
      </c>
      <c r="D558" s="28" t="s">
        <v>12469</v>
      </c>
      <c r="E558" s="28" t="s">
        <v>11740</v>
      </c>
      <c r="F558" s="28"/>
      <c r="G558" s="28"/>
      <c r="H558" s="28">
        <v>97.975710000000007</v>
      </c>
      <c r="I558" s="28" t="s">
        <v>12470</v>
      </c>
      <c r="J558" s="28"/>
    </row>
    <row r="559" spans="1:10" x14ac:dyDescent="0.35">
      <c r="A559" s="28" t="s">
        <v>2768</v>
      </c>
      <c r="B559" s="28" t="s">
        <v>2768</v>
      </c>
      <c r="C559" s="28" t="s">
        <v>2769</v>
      </c>
      <c r="D559" s="28" t="s">
        <v>2767</v>
      </c>
      <c r="E559" s="28" t="s">
        <v>11560</v>
      </c>
      <c r="F559" s="28"/>
      <c r="G559" s="28"/>
      <c r="H559" s="28">
        <v>14.04452</v>
      </c>
      <c r="I559" s="28" t="s">
        <v>12471</v>
      </c>
      <c r="J559" s="28"/>
    </row>
    <row r="560" spans="1:10" x14ac:dyDescent="0.35">
      <c r="A560" s="28" t="s">
        <v>506</v>
      </c>
      <c r="B560" s="28" t="s">
        <v>506</v>
      </c>
      <c r="C560" s="28" t="s">
        <v>507</v>
      </c>
      <c r="D560" s="28" t="s">
        <v>505</v>
      </c>
      <c r="E560" s="28" t="s">
        <v>11560</v>
      </c>
      <c r="F560" s="28"/>
      <c r="G560" s="28"/>
      <c r="H560" s="28">
        <v>54.540529999999997</v>
      </c>
      <c r="I560" s="28" t="s">
        <v>12472</v>
      </c>
      <c r="J560" s="28"/>
    </row>
    <row r="561" spans="1:10" x14ac:dyDescent="0.35">
      <c r="A561" s="28" t="s">
        <v>167</v>
      </c>
      <c r="B561" s="28" t="s">
        <v>167</v>
      </c>
      <c r="C561" s="28" t="s">
        <v>168</v>
      </c>
      <c r="D561" s="28" t="s">
        <v>166</v>
      </c>
      <c r="E561" s="28" t="s">
        <v>11550</v>
      </c>
      <c r="F561" s="28"/>
      <c r="G561" s="28"/>
      <c r="H561" s="28">
        <v>53.950920000000004</v>
      </c>
      <c r="I561" s="28" t="s">
        <v>12473</v>
      </c>
      <c r="J561" s="28"/>
    </row>
    <row r="562" spans="1:10" x14ac:dyDescent="0.35">
      <c r="A562" s="28" t="s">
        <v>12474</v>
      </c>
      <c r="B562" s="28" t="s">
        <v>2696</v>
      </c>
      <c r="C562" s="28" t="s">
        <v>2697</v>
      </c>
      <c r="D562" s="28" t="s">
        <v>2695</v>
      </c>
      <c r="E562" s="28" t="s">
        <v>11556</v>
      </c>
      <c r="F562" s="28"/>
      <c r="G562" s="28"/>
      <c r="H562" s="28">
        <v>71.728700000000003</v>
      </c>
      <c r="I562" s="28" t="s">
        <v>12475</v>
      </c>
      <c r="J562" s="28"/>
    </row>
    <row r="563" spans="1:10" x14ac:dyDescent="0.35">
      <c r="A563" s="28" t="s">
        <v>12476</v>
      </c>
      <c r="B563" s="28" t="s">
        <v>2696</v>
      </c>
      <c r="C563" s="28" t="s">
        <v>2697</v>
      </c>
      <c r="D563" s="28" t="s">
        <v>2695</v>
      </c>
      <c r="E563" s="28" t="s">
        <v>11688</v>
      </c>
      <c r="F563" s="28"/>
      <c r="G563" s="28"/>
      <c r="H563" s="28">
        <v>71.728700000000003</v>
      </c>
      <c r="I563" s="28" t="s">
        <v>12475</v>
      </c>
      <c r="J563" s="28"/>
    </row>
    <row r="564" spans="1:10" x14ac:dyDescent="0.35">
      <c r="A564" s="28" t="s">
        <v>2366</v>
      </c>
      <c r="B564" s="28" t="s">
        <v>2366</v>
      </c>
      <c r="C564" s="28" t="s">
        <v>2367</v>
      </c>
      <c r="D564" s="28" t="s">
        <v>2365</v>
      </c>
      <c r="E564" s="28" t="s">
        <v>11550</v>
      </c>
      <c r="F564" s="28" t="s">
        <v>11628</v>
      </c>
      <c r="G564" s="28" t="s">
        <v>11629</v>
      </c>
      <c r="H564" s="28">
        <v>35.09357</v>
      </c>
      <c r="I564" s="28" t="s">
        <v>12477</v>
      </c>
      <c r="J564" s="28" t="s">
        <v>11527</v>
      </c>
    </row>
    <row r="565" spans="1:10" x14ac:dyDescent="0.35">
      <c r="A565" s="28" t="s">
        <v>3650</v>
      </c>
      <c r="B565" s="28" t="s">
        <v>3650</v>
      </c>
      <c r="C565" s="28" t="s">
        <v>3651</v>
      </c>
      <c r="D565" s="28" t="s">
        <v>3649</v>
      </c>
      <c r="E565" s="28" t="s">
        <v>11554</v>
      </c>
      <c r="F565" s="28"/>
      <c r="G565" s="28"/>
      <c r="H565" s="28">
        <v>69.964550000000003</v>
      </c>
      <c r="I565" s="28" t="s">
        <v>12478</v>
      </c>
      <c r="J565" s="28"/>
    </row>
    <row r="566" spans="1:10" x14ac:dyDescent="0.35">
      <c r="A566" s="28" t="s">
        <v>8103</v>
      </c>
      <c r="B566" s="28" t="s">
        <v>8103</v>
      </c>
      <c r="C566" s="28" t="s">
        <v>8104</v>
      </c>
      <c r="D566" s="28" t="s">
        <v>8102</v>
      </c>
      <c r="E566" s="28" t="s">
        <v>11740</v>
      </c>
      <c r="F566" s="28"/>
      <c r="G566" s="28"/>
      <c r="H566" s="28">
        <v>99.599239999999995</v>
      </c>
      <c r="I566" s="28" t="s">
        <v>12479</v>
      </c>
      <c r="J566" s="28"/>
    </row>
    <row r="567" spans="1:10" x14ac:dyDescent="0.35">
      <c r="A567" s="28" t="s">
        <v>3794</v>
      </c>
      <c r="B567" s="28" t="s">
        <v>3794</v>
      </c>
      <c r="C567" s="28" t="s">
        <v>3795</v>
      </c>
      <c r="D567" s="28" t="s">
        <v>3793</v>
      </c>
      <c r="E567" s="28" t="s">
        <v>11550</v>
      </c>
      <c r="F567" s="28"/>
      <c r="G567" s="28"/>
      <c r="H567" s="28">
        <v>196.86525</v>
      </c>
      <c r="I567" s="28" t="s">
        <v>12480</v>
      </c>
      <c r="J567" s="28"/>
    </row>
    <row r="568" spans="1:10" x14ac:dyDescent="0.35">
      <c r="A568" s="28" t="s">
        <v>12481</v>
      </c>
      <c r="B568" s="28" t="s">
        <v>1442</v>
      </c>
      <c r="C568" s="28" t="s">
        <v>1443</v>
      </c>
      <c r="D568" s="28" t="s">
        <v>1441</v>
      </c>
      <c r="E568" s="28" t="s">
        <v>11554</v>
      </c>
      <c r="F568" s="28"/>
      <c r="G568" s="28"/>
      <c r="H568" s="28">
        <v>66.243949999999998</v>
      </c>
      <c r="I568" s="28" t="s">
        <v>12482</v>
      </c>
      <c r="J568" s="28"/>
    </row>
    <row r="569" spans="1:10" x14ac:dyDescent="0.35">
      <c r="A569" s="28" t="s">
        <v>12483</v>
      </c>
      <c r="B569" s="28" t="s">
        <v>1442</v>
      </c>
      <c r="C569" s="28" t="s">
        <v>1443</v>
      </c>
      <c r="D569" s="28" t="s">
        <v>1441</v>
      </c>
      <c r="E569" s="28" t="s">
        <v>11556</v>
      </c>
      <c r="F569" s="28"/>
      <c r="G569" s="28"/>
      <c r="H569" s="28">
        <v>66.243949999999998</v>
      </c>
      <c r="I569" s="28" t="s">
        <v>12482</v>
      </c>
      <c r="J569" s="28"/>
    </row>
    <row r="570" spans="1:10" x14ac:dyDescent="0.35">
      <c r="A570" s="28" t="s">
        <v>3806</v>
      </c>
      <c r="B570" s="28" t="s">
        <v>3806</v>
      </c>
      <c r="C570" s="28" t="s">
        <v>3807</v>
      </c>
      <c r="D570" s="28" t="s">
        <v>3805</v>
      </c>
      <c r="E570" s="28" t="s">
        <v>11550</v>
      </c>
      <c r="F570" s="28"/>
      <c r="G570" s="28"/>
      <c r="H570" s="28">
        <v>31.266590000000001</v>
      </c>
      <c r="I570" s="28" t="s">
        <v>12484</v>
      </c>
      <c r="J570" s="28"/>
    </row>
    <row r="571" spans="1:10" x14ac:dyDescent="0.35">
      <c r="A571" s="28" t="s">
        <v>12485</v>
      </c>
      <c r="B571" s="28" t="s">
        <v>12485</v>
      </c>
      <c r="C571" s="28" t="s">
        <v>12486</v>
      </c>
      <c r="D571" s="28" t="s">
        <v>12487</v>
      </c>
      <c r="E571" s="28" t="s">
        <v>11556</v>
      </c>
      <c r="F571" s="28"/>
      <c r="G571" s="28"/>
      <c r="H571" s="28">
        <v>46.87462</v>
      </c>
      <c r="I571" s="28" t="s">
        <v>12488</v>
      </c>
      <c r="J571" s="28"/>
    </row>
    <row r="572" spans="1:10" x14ac:dyDescent="0.35">
      <c r="A572" s="28" t="s">
        <v>12489</v>
      </c>
      <c r="B572" s="28" t="s">
        <v>12489</v>
      </c>
      <c r="C572" s="28" t="s">
        <v>12490</v>
      </c>
      <c r="D572" s="28" t="s">
        <v>12491</v>
      </c>
      <c r="E572" s="28" t="s">
        <v>11550</v>
      </c>
      <c r="F572" s="28" t="s">
        <v>11689</v>
      </c>
      <c r="G572" s="28"/>
      <c r="H572" s="28">
        <v>70.251940000000005</v>
      </c>
      <c r="I572" s="28" t="s">
        <v>12492</v>
      </c>
      <c r="J572" s="28" t="s">
        <v>11553</v>
      </c>
    </row>
    <row r="573" spans="1:10" x14ac:dyDescent="0.35">
      <c r="A573" s="28" t="s">
        <v>12493</v>
      </c>
      <c r="B573" s="28" t="s">
        <v>12493</v>
      </c>
      <c r="C573" s="28" t="s">
        <v>12494</v>
      </c>
      <c r="D573" s="28" t="s">
        <v>12495</v>
      </c>
      <c r="E573" s="28" t="s">
        <v>11688</v>
      </c>
      <c r="F573" s="28" t="s">
        <v>11689</v>
      </c>
      <c r="G573" s="28"/>
      <c r="H573" s="28">
        <v>51.049669999999999</v>
      </c>
      <c r="I573" s="28" t="s">
        <v>12496</v>
      </c>
      <c r="J573" s="28" t="s">
        <v>11553</v>
      </c>
    </row>
    <row r="574" spans="1:10" x14ac:dyDescent="0.35">
      <c r="A574" s="28" t="s">
        <v>107</v>
      </c>
      <c r="B574" s="28" t="s">
        <v>107</v>
      </c>
      <c r="C574" s="28" t="s">
        <v>108</v>
      </c>
      <c r="D574" s="28" t="s">
        <v>106</v>
      </c>
      <c r="E574" s="28" t="s">
        <v>11523</v>
      </c>
      <c r="F574" s="28" t="s">
        <v>12497</v>
      </c>
      <c r="G574" s="28" t="s">
        <v>12498</v>
      </c>
      <c r="H574" s="28">
        <v>40.690469999999998</v>
      </c>
      <c r="I574" s="28" t="s">
        <v>12499</v>
      </c>
      <c r="J574" s="28" t="s">
        <v>11527</v>
      </c>
    </row>
    <row r="575" spans="1:10" x14ac:dyDescent="0.35">
      <c r="A575" s="28" t="s">
        <v>12500</v>
      </c>
      <c r="B575" s="28" t="s">
        <v>3821</v>
      </c>
      <c r="C575" s="28" t="s">
        <v>3822</v>
      </c>
      <c r="D575" s="28" t="s">
        <v>3820</v>
      </c>
      <c r="E575" s="28" t="s">
        <v>11556</v>
      </c>
      <c r="F575" s="28"/>
      <c r="G575" s="28"/>
      <c r="H575" s="28">
        <v>84.398319999999998</v>
      </c>
      <c r="I575" s="28" t="s">
        <v>12501</v>
      </c>
      <c r="J575" s="28"/>
    </row>
    <row r="576" spans="1:10" x14ac:dyDescent="0.35">
      <c r="A576" s="28" t="s">
        <v>12502</v>
      </c>
      <c r="B576" s="28" t="s">
        <v>3821</v>
      </c>
      <c r="C576" s="28" t="s">
        <v>3822</v>
      </c>
      <c r="D576" s="28" t="s">
        <v>3820</v>
      </c>
      <c r="E576" s="28" t="s">
        <v>11634</v>
      </c>
      <c r="F576" s="28"/>
      <c r="G576" s="28"/>
      <c r="H576" s="28">
        <v>84.398319999999998</v>
      </c>
      <c r="I576" s="28" t="s">
        <v>12501</v>
      </c>
      <c r="J576" s="28"/>
    </row>
    <row r="577" spans="1:10" x14ac:dyDescent="0.35">
      <c r="A577" s="28" t="s">
        <v>3827</v>
      </c>
      <c r="B577" s="28" t="s">
        <v>3827</v>
      </c>
      <c r="C577" s="28" t="s">
        <v>3828</v>
      </c>
      <c r="D577" s="28" t="s">
        <v>3826</v>
      </c>
      <c r="E577" s="28" t="s">
        <v>11550</v>
      </c>
      <c r="F577" s="28"/>
      <c r="G577" s="28"/>
      <c r="H577" s="28">
        <v>66.69462</v>
      </c>
      <c r="I577" s="28" t="s">
        <v>12503</v>
      </c>
      <c r="J577" s="28"/>
    </row>
    <row r="578" spans="1:10" x14ac:dyDescent="0.35">
      <c r="A578" s="28" t="s">
        <v>3647</v>
      </c>
      <c r="B578" s="28" t="s">
        <v>3647</v>
      </c>
      <c r="C578" s="28" t="s">
        <v>3648</v>
      </c>
      <c r="D578" s="28" t="s">
        <v>3646</v>
      </c>
      <c r="E578" s="28" t="s">
        <v>11550</v>
      </c>
      <c r="F578" s="28"/>
      <c r="G578" s="28"/>
      <c r="H578" s="28">
        <v>62.981459999999998</v>
      </c>
      <c r="I578" s="28" t="s">
        <v>12504</v>
      </c>
      <c r="J578" s="28"/>
    </row>
    <row r="579" spans="1:10" x14ac:dyDescent="0.35">
      <c r="A579" s="28" t="s">
        <v>8073</v>
      </c>
      <c r="B579" s="28" t="s">
        <v>8073</v>
      </c>
      <c r="C579" s="28" t="s">
        <v>8074</v>
      </c>
      <c r="D579" s="28" t="s">
        <v>8072</v>
      </c>
      <c r="E579" s="28" t="s">
        <v>11550</v>
      </c>
      <c r="F579" s="28"/>
      <c r="G579" s="28"/>
      <c r="H579" s="28">
        <v>36.540230000000001</v>
      </c>
      <c r="I579" s="28" t="s">
        <v>12505</v>
      </c>
      <c r="J579" s="28"/>
    </row>
    <row r="580" spans="1:10" x14ac:dyDescent="0.35">
      <c r="A580" s="28" t="s">
        <v>3858</v>
      </c>
      <c r="B580" s="28" t="s">
        <v>3858</v>
      </c>
      <c r="C580" s="28" t="s">
        <v>3859</v>
      </c>
      <c r="D580" s="28" t="s">
        <v>3857</v>
      </c>
      <c r="E580" s="28" t="s">
        <v>11634</v>
      </c>
      <c r="F580" s="28"/>
      <c r="G580" s="28"/>
      <c r="H580" s="28">
        <v>103.61074000000001</v>
      </c>
      <c r="I580" s="28" t="s">
        <v>12506</v>
      </c>
      <c r="J580" s="28"/>
    </row>
    <row r="581" spans="1:10" x14ac:dyDescent="0.35">
      <c r="A581" s="28" t="s">
        <v>917</v>
      </c>
      <c r="B581" s="28" t="s">
        <v>917</v>
      </c>
      <c r="C581" s="28" t="s">
        <v>918</v>
      </c>
      <c r="D581" s="28" t="s">
        <v>916</v>
      </c>
      <c r="E581" s="28" t="s">
        <v>11550</v>
      </c>
      <c r="F581" s="28"/>
      <c r="G581" s="28"/>
      <c r="H581" s="28">
        <v>61.503619999999998</v>
      </c>
      <c r="I581" s="28" t="s">
        <v>12507</v>
      </c>
      <c r="J581" s="28"/>
    </row>
    <row r="582" spans="1:10" x14ac:dyDescent="0.35">
      <c r="A582" s="28" t="s">
        <v>9566</v>
      </c>
      <c r="B582" s="28" t="s">
        <v>9566</v>
      </c>
      <c r="C582" s="28" t="s">
        <v>9567</v>
      </c>
      <c r="D582" s="28" t="s">
        <v>9565</v>
      </c>
      <c r="E582" s="28" t="s">
        <v>11634</v>
      </c>
      <c r="F582" s="28"/>
      <c r="G582" s="28"/>
      <c r="H582" s="28">
        <v>67.053089999999997</v>
      </c>
      <c r="I582" s="28" t="s">
        <v>12508</v>
      </c>
      <c r="J582" s="28"/>
    </row>
    <row r="583" spans="1:10" x14ac:dyDescent="0.35">
      <c r="A583" s="28" t="s">
        <v>1148</v>
      </c>
      <c r="B583" s="28" t="s">
        <v>1148</v>
      </c>
      <c r="C583" s="28" t="s">
        <v>1149</v>
      </c>
      <c r="D583" s="28" t="s">
        <v>1147</v>
      </c>
      <c r="E583" s="28" t="s">
        <v>11674</v>
      </c>
      <c r="F583" s="28"/>
      <c r="G583" s="28"/>
      <c r="H583" s="28">
        <v>178.41560000000001</v>
      </c>
      <c r="I583" s="28" t="s">
        <v>12509</v>
      </c>
      <c r="J583" s="28"/>
    </row>
    <row r="584" spans="1:10" x14ac:dyDescent="0.35">
      <c r="A584" s="28" t="s">
        <v>275</v>
      </c>
      <c r="B584" s="28" t="s">
        <v>275</v>
      </c>
      <c r="C584" s="28" t="s">
        <v>276</v>
      </c>
      <c r="D584" s="28" t="s">
        <v>274</v>
      </c>
      <c r="E584" s="28" t="s">
        <v>11550</v>
      </c>
      <c r="F584" s="28"/>
      <c r="G584" s="28"/>
      <c r="H584" s="28">
        <v>64.047939999999997</v>
      </c>
      <c r="I584" s="28" t="s">
        <v>12510</v>
      </c>
      <c r="J584" s="28"/>
    </row>
    <row r="585" spans="1:10" x14ac:dyDescent="0.35">
      <c r="A585" s="28" t="s">
        <v>12511</v>
      </c>
      <c r="B585" s="28" t="s">
        <v>12511</v>
      </c>
      <c r="C585" s="28" t="s">
        <v>12512</v>
      </c>
      <c r="D585" s="28" t="s">
        <v>12513</v>
      </c>
      <c r="E585" s="28" t="s">
        <v>11554</v>
      </c>
      <c r="F585" s="28"/>
      <c r="G585" s="28"/>
      <c r="H585" s="28">
        <v>64.836669999999998</v>
      </c>
      <c r="I585" s="28" t="s">
        <v>12514</v>
      </c>
      <c r="J585" s="28"/>
    </row>
    <row r="586" spans="1:10" x14ac:dyDescent="0.35">
      <c r="A586" s="28" t="s">
        <v>9578</v>
      </c>
      <c r="B586" s="28" t="s">
        <v>9578</v>
      </c>
      <c r="C586" s="28" t="s">
        <v>9579</v>
      </c>
      <c r="D586" s="28" t="s">
        <v>9577</v>
      </c>
      <c r="E586" s="28" t="s">
        <v>11556</v>
      </c>
      <c r="F586" s="28"/>
      <c r="G586" s="28"/>
      <c r="H586" s="28">
        <v>116.61923</v>
      </c>
      <c r="I586" s="28" t="s">
        <v>12515</v>
      </c>
      <c r="J586" s="28"/>
    </row>
    <row r="587" spans="1:10" x14ac:dyDescent="0.35">
      <c r="A587" s="28" t="s">
        <v>1643</v>
      </c>
      <c r="B587" s="28" t="s">
        <v>1643</v>
      </c>
      <c r="C587" s="28" t="s">
        <v>1644</v>
      </c>
      <c r="D587" s="28" t="s">
        <v>1642</v>
      </c>
      <c r="E587" s="28" t="s">
        <v>11523</v>
      </c>
      <c r="F587" s="28"/>
      <c r="G587" s="28" t="s">
        <v>12516</v>
      </c>
      <c r="H587" s="28">
        <v>30.492080000000001</v>
      </c>
      <c r="I587" s="28" t="s">
        <v>12517</v>
      </c>
      <c r="J587" s="28"/>
    </row>
    <row r="588" spans="1:10" x14ac:dyDescent="0.35">
      <c r="A588" s="28" t="s">
        <v>1901</v>
      </c>
      <c r="B588" s="28" t="s">
        <v>1901</v>
      </c>
      <c r="C588" s="28" t="s">
        <v>1902</v>
      </c>
      <c r="D588" s="28" t="s">
        <v>1900</v>
      </c>
      <c r="E588" s="28" t="s">
        <v>11554</v>
      </c>
      <c r="F588" s="28"/>
      <c r="G588" s="28"/>
      <c r="H588" s="28">
        <v>74.52261</v>
      </c>
      <c r="I588" s="28" t="s">
        <v>12518</v>
      </c>
      <c r="J588" s="28"/>
    </row>
    <row r="589" spans="1:10" x14ac:dyDescent="0.35">
      <c r="A589" s="28" t="s">
        <v>2717</v>
      </c>
      <c r="B589" s="28" t="s">
        <v>2717</v>
      </c>
      <c r="C589" s="28" t="s">
        <v>2718</v>
      </c>
      <c r="D589" s="28" t="s">
        <v>2716</v>
      </c>
      <c r="E589" s="28" t="s">
        <v>11674</v>
      </c>
      <c r="F589" s="28"/>
      <c r="G589" s="28"/>
      <c r="H589" s="28">
        <v>190.80957000000001</v>
      </c>
      <c r="I589" s="28" t="s">
        <v>12519</v>
      </c>
      <c r="J589" s="28"/>
    </row>
    <row r="590" spans="1:10" x14ac:dyDescent="0.35">
      <c r="A590" s="28" t="s">
        <v>12520</v>
      </c>
      <c r="B590" s="28" t="s">
        <v>12521</v>
      </c>
      <c r="C590" s="28" t="s">
        <v>12522</v>
      </c>
      <c r="D590" s="28" t="s">
        <v>12523</v>
      </c>
      <c r="E590" s="28" t="s">
        <v>11554</v>
      </c>
      <c r="F590" s="28"/>
      <c r="G590" s="28"/>
      <c r="H590" s="28">
        <v>17.144960000000001</v>
      </c>
      <c r="I590" s="28" t="s">
        <v>12524</v>
      </c>
      <c r="J590" s="28"/>
    </row>
    <row r="591" spans="1:10" x14ac:dyDescent="0.35">
      <c r="A591" s="28" t="s">
        <v>12525</v>
      </c>
      <c r="B591" s="28" t="s">
        <v>12521</v>
      </c>
      <c r="C591" s="28" t="s">
        <v>12522</v>
      </c>
      <c r="D591" s="28" t="s">
        <v>12523</v>
      </c>
      <c r="E591" s="28" t="s">
        <v>11556</v>
      </c>
      <c r="F591" s="28"/>
      <c r="G591" s="28"/>
      <c r="H591" s="28">
        <v>17.144960000000001</v>
      </c>
      <c r="I591" s="28" t="s">
        <v>12524</v>
      </c>
      <c r="J591" s="28"/>
    </row>
    <row r="592" spans="1:10" x14ac:dyDescent="0.35">
      <c r="A592" s="28" t="s">
        <v>12526</v>
      </c>
      <c r="B592" s="28" t="s">
        <v>12526</v>
      </c>
      <c r="C592" s="28" t="s">
        <v>12527</v>
      </c>
      <c r="D592" s="28" t="s">
        <v>12528</v>
      </c>
      <c r="E592" s="28" t="s">
        <v>11550</v>
      </c>
      <c r="F592" s="28" t="s">
        <v>12132</v>
      </c>
      <c r="G592" s="28" t="s">
        <v>12529</v>
      </c>
      <c r="H592" s="28">
        <v>47.368139999999997</v>
      </c>
      <c r="I592" s="28" t="s">
        <v>12530</v>
      </c>
      <c r="J592" s="28" t="s">
        <v>11527</v>
      </c>
    </row>
    <row r="593" spans="1:10" x14ac:dyDescent="0.35">
      <c r="A593" s="28" t="s">
        <v>12531</v>
      </c>
      <c r="B593" s="28" t="s">
        <v>12531</v>
      </c>
      <c r="C593" s="28" t="s">
        <v>12532</v>
      </c>
      <c r="D593" s="28" t="s">
        <v>12533</v>
      </c>
      <c r="E593" s="28" t="s">
        <v>11554</v>
      </c>
      <c r="F593" s="28"/>
      <c r="G593" s="28"/>
      <c r="H593" s="28">
        <v>64.786190000000005</v>
      </c>
      <c r="I593" s="28" t="s">
        <v>12534</v>
      </c>
      <c r="J593" s="28"/>
    </row>
    <row r="594" spans="1:10" x14ac:dyDescent="0.35">
      <c r="A594" s="28" t="s">
        <v>12535</v>
      </c>
      <c r="B594" s="28" t="s">
        <v>12535</v>
      </c>
      <c r="C594" s="28" t="s">
        <v>11100</v>
      </c>
      <c r="D594" s="28" t="s">
        <v>12536</v>
      </c>
      <c r="E594" s="28" t="s">
        <v>11550</v>
      </c>
      <c r="F594" s="28" t="s">
        <v>11583</v>
      </c>
      <c r="G594" s="28"/>
      <c r="H594" s="28">
        <v>37.010440000000003</v>
      </c>
      <c r="I594" s="28" t="s">
        <v>12537</v>
      </c>
      <c r="J594" s="28" t="s">
        <v>11553</v>
      </c>
    </row>
    <row r="595" spans="1:10" x14ac:dyDescent="0.35">
      <c r="A595" s="28" t="s">
        <v>9609</v>
      </c>
      <c r="B595" s="28" t="s">
        <v>9609</v>
      </c>
      <c r="C595" s="28" t="s">
        <v>9610</v>
      </c>
      <c r="D595" s="28" t="s">
        <v>9608</v>
      </c>
      <c r="E595" s="28" t="s">
        <v>11550</v>
      </c>
      <c r="F595" s="28"/>
      <c r="G595" s="28"/>
      <c r="H595" s="28">
        <v>21.44942</v>
      </c>
      <c r="I595" s="28" t="s">
        <v>12538</v>
      </c>
      <c r="J595" s="28"/>
    </row>
    <row r="596" spans="1:10" x14ac:dyDescent="0.35">
      <c r="A596" s="28" t="s">
        <v>9612</v>
      </c>
      <c r="B596" s="28" t="s">
        <v>9612</v>
      </c>
      <c r="C596" s="28" t="s">
        <v>9613</v>
      </c>
      <c r="D596" s="28" t="s">
        <v>9611</v>
      </c>
      <c r="E596" s="28" t="s">
        <v>11550</v>
      </c>
      <c r="F596" s="28"/>
      <c r="G596" s="28"/>
      <c r="H596" s="28">
        <v>38.176270000000002</v>
      </c>
      <c r="I596" s="28" t="s">
        <v>12539</v>
      </c>
      <c r="J596" s="28"/>
    </row>
    <row r="597" spans="1:10" x14ac:dyDescent="0.35">
      <c r="A597" s="28" t="s">
        <v>9615</v>
      </c>
      <c r="B597" s="28" t="s">
        <v>9615</v>
      </c>
      <c r="C597" s="28" t="s">
        <v>9616</v>
      </c>
      <c r="D597" s="28" t="s">
        <v>9614</v>
      </c>
      <c r="E597" s="28" t="s">
        <v>11554</v>
      </c>
      <c r="F597" s="28"/>
      <c r="G597" s="28"/>
      <c r="H597" s="28">
        <v>62.96895</v>
      </c>
      <c r="I597" s="28" t="s">
        <v>12540</v>
      </c>
      <c r="J597" s="28"/>
    </row>
    <row r="598" spans="1:10" x14ac:dyDescent="0.35">
      <c r="A598" s="28" t="s">
        <v>12541</v>
      </c>
      <c r="B598" s="28" t="s">
        <v>1853</v>
      </c>
      <c r="C598" s="28" t="s">
        <v>1854</v>
      </c>
      <c r="D598" s="28" t="s">
        <v>1852</v>
      </c>
      <c r="E598" s="28" t="s">
        <v>11740</v>
      </c>
      <c r="F598" s="28" t="s">
        <v>11551</v>
      </c>
      <c r="G598" s="28"/>
      <c r="H598" s="28">
        <v>46.4602</v>
      </c>
      <c r="I598" s="28" t="s">
        <v>12542</v>
      </c>
      <c r="J598" s="28" t="s">
        <v>11553</v>
      </c>
    </row>
    <row r="599" spans="1:10" x14ac:dyDescent="0.35">
      <c r="A599" s="28" t="s">
        <v>12543</v>
      </c>
      <c r="B599" s="28" t="s">
        <v>1853</v>
      </c>
      <c r="C599" s="28" t="s">
        <v>1854</v>
      </c>
      <c r="D599" s="28" t="s">
        <v>1852</v>
      </c>
      <c r="E599" s="28" t="s">
        <v>11550</v>
      </c>
      <c r="F599" s="28" t="s">
        <v>11551</v>
      </c>
      <c r="G599" s="28"/>
      <c r="H599" s="28">
        <v>46.4602</v>
      </c>
      <c r="I599" s="28" t="s">
        <v>12542</v>
      </c>
      <c r="J599" s="28" t="s">
        <v>11553</v>
      </c>
    </row>
    <row r="600" spans="1:10" x14ac:dyDescent="0.35">
      <c r="A600" s="28" t="s">
        <v>7842</v>
      </c>
      <c r="B600" s="28" t="s">
        <v>7842</v>
      </c>
      <c r="C600" s="28" t="s">
        <v>7843</v>
      </c>
      <c r="D600" s="28" t="s">
        <v>7841</v>
      </c>
      <c r="E600" s="28" t="s">
        <v>11550</v>
      </c>
      <c r="F600" s="28"/>
      <c r="G600" s="28"/>
      <c r="H600" s="28">
        <v>65.848789999999994</v>
      </c>
      <c r="I600" s="28" t="s">
        <v>12544</v>
      </c>
      <c r="J600" s="28"/>
    </row>
    <row r="601" spans="1:10" x14ac:dyDescent="0.35">
      <c r="A601" s="28" t="s">
        <v>8031</v>
      </c>
      <c r="B601" s="28" t="s">
        <v>8031</v>
      </c>
      <c r="C601" s="28" t="s">
        <v>8032</v>
      </c>
      <c r="D601" s="28" t="s">
        <v>8030</v>
      </c>
      <c r="E601" s="28" t="s">
        <v>11523</v>
      </c>
      <c r="F601" s="28"/>
      <c r="G601" s="28"/>
      <c r="H601" s="28">
        <v>9.8487600000000004</v>
      </c>
      <c r="I601" s="28" t="s">
        <v>12545</v>
      </c>
      <c r="J601" s="28"/>
    </row>
    <row r="602" spans="1:10" x14ac:dyDescent="0.35">
      <c r="A602" s="28" t="s">
        <v>1736</v>
      </c>
      <c r="B602" s="28" t="s">
        <v>1736</v>
      </c>
      <c r="C602" s="28" t="s">
        <v>1737</v>
      </c>
      <c r="D602" s="28" t="s">
        <v>1735</v>
      </c>
      <c r="E602" s="28" t="s">
        <v>11550</v>
      </c>
      <c r="F602" s="28"/>
      <c r="G602" s="28"/>
      <c r="H602" s="28">
        <v>11.316879999999999</v>
      </c>
      <c r="I602" s="28" t="s">
        <v>12546</v>
      </c>
      <c r="J602" s="28"/>
    </row>
    <row r="603" spans="1:10" x14ac:dyDescent="0.35">
      <c r="A603" s="28" t="s">
        <v>401</v>
      </c>
      <c r="B603" s="28" t="s">
        <v>401</v>
      </c>
      <c r="C603" s="28" t="s">
        <v>402</v>
      </c>
      <c r="D603" s="28" t="s">
        <v>400</v>
      </c>
      <c r="E603" s="28" t="s">
        <v>11550</v>
      </c>
      <c r="F603" s="28" t="s">
        <v>11782</v>
      </c>
      <c r="G603" s="28" t="s">
        <v>11783</v>
      </c>
      <c r="H603" s="28">
        <v>62.030740000000002</v>
      </c>
      <c r="I603" s="28" t="s">
        <v>12547</v>
      </c>
      <c r="J603" s="28" t="s">
        <v>11527</v>
      </c>
    </row>
    <row r="604" spans="1:10" x14ac:dyDescent="0.35">
      <c r="A604" s="28" t="s">
        <v>2675</v>
      </c>
      <c r="B604" s="28" t="s">
        <v>2675</v>
      </c>
      <c r="C604" s="28" t="s">
        <v>2676</v>
      </c>
      <c r="D604" s="28" t="s">
        <v>2674</v>
      </c>
      <c r="E604" s="28" t="s">
        <v>11556</v>
      </c>
      <c r="F604" s="28" t="s">
        <v>12132</v>
      </c>
      <c r="G604" s="28"/>
      <c r="H604" s="28">
        <v>43.076810000000002</v>
      </c>
      <c r="I604" s="28" t="s">
        <v>12548</v>
      </c>
      <c r="J604" s="28" t="s">
        <v>11553</v>
      </c>
    </row>
    <row r="605" spans="1:10" x14ac:dyDescent="0.35">
      <c r="A605" s="28" t="s">
        <v>3932</v>
      </c>
      <c r="B605" s="28" t="s">
        <v>3932</v>
      </c>
      <c r="C605" s="28" t="s">
        <v>3933</v>
      </c>
      <c r="D605" s="28" t="s">
        <v>3931</v>
      </c>
      <c r="E605" s="28" t="s">
        <v>11550</v>
      </c>
      <c r="F605" s="28" t="s">
        <v>11551</v>
      </c>
      <c r="G605" s="28"/>
      <c r="H605" s="28">
        <v>52.66798</v>
      </c>
      <c r="I605" s="28" t="s">
        <v>12549</v>
      </c>
      <c r="J605" s="28" t="s">
        <v>11553</v>
      </c>
    </row>
    <row r="606" spans="1:10" x14ac:dyDescent="0.35">
      <c r="A606" s="28" t="s">
        <v>1220</v>
      </c>
      <c r="B606" s="28" t="s">
        <v>1220</v>
      </c>
      <c r="C606" s="28" t="s">
        <v>1221</v>
      </c>
      <c r="D606" s="28" t="s">
        <v>1219</v>
      </c>
      <c r="E606" s="28" t="s">
        <v>11550</v>
      </c>
      <c r="F606" s="28"/>
      <c r="G606" s="28"/>
      <c r="H606" s="28">
        <v>67.925309999999996</v>
      </c>
      <c r="I606" s="28" t="s">
        <v>12550</v>
      </c>
      <c r="J606" s="28"/>
    </row>
    <row r="607" spans="1:10" x14ac:dyDescent="0.35">
      <c r="A607" s="28" t="s">
        <v>12551</v>
      </c>
      <c r="B607" s="28" t="s">
        <v>12551</v>
      </c>
      <c r="C607" s="28" t="s">
        <v>12552</v>
      </c>
      <c r="D607" s="28" t="s">
        <v>12553</v>
      </c>
      <c r="E607" s="28" t="s">
        <v>11550</v>
      </c>
      <c r="F607" s="28" t="s">
        <v>11583</v>
      </c>
      <c r="G607" s="28" t="s">
        <v>11584</v>
      </c>
      <c r="H607" s="28">
        <v>38.931019999999997</v>
      </c>
      <c r="I607" s="28" t="s">
        <v>12554</v>
      </c>
      <c r="J607" s="28" t="s">
        <v>11527</v>
      </c>
    </row>
    <row r="608" spans="1:10" x14ac:dyDescent="0.35">
      <c r="A608" s="28" t="s">
        <v>12555</v>
      </c>
      <c r="B608" s="28" t="s">
        <v>12555</v>
      </c>
      <c r="C608" s="28" t="s">
        <v>12556</v>
      </c>
      <c r="D608" s="28" t="s">
        <v>12557</v>
      </c>
      <c r="E608" s="28" t="s">
        <v>11554</v>
      </c>
      <c r="F608" s="28"/>
      <c r="G608" s="28"/>
      <c r="H608" s="28">
        <v>64.181340000000006</v>
      </c>
      <c r="I608" s="28" t="s">
        <v>12558</v>
      </c>
      <c r="J608" s="28"/>
    </row>
    <row r="609" spans="1:10" x14ac:dyDescent="0.35">
      <c r="A609" s="28" t="s">
        <v>6970</v>
      </c>
      <c r="B609" s="28" t="s">
        <v>6970</v>
      </c>
      <c r="C609" s="28" t="s">
        <v>6971</v>
      </c>
      <c r="D609" s="28" t="s">
        <v>6969</v>
      </c>
      <c r="E609" s="28" t="s">
        <v>11560</v>
      </c>
      <c r="F609" s="28" t="s">
        <v>11551</v>
      </c>
      <c r="G609" s="28"/>
      <c r="H609" s="28">
        <v>66.991069999999993</v>
      </c>
      <c r="I609" s="28" t="s">
        <v>12559</v>
      </c>
      <c r="J609" s="28" t="s">
        <v>11553</v>
      </c>
    </row>
    <row r="610" spans="1:10" x14ac:dyDescent="0.35">
      <c r="A610" s="28" t="s">
        <v>10371</v>
      </c>
      <c r="B610" s="28" t="s">
        <v>10371</v>
      </c>
      <c r="C610" s="28" t="s">
        <v>10372</v>
      </c>
      <c r="D610" s="28" t="s">
        <v>10370</v>
      </c>
      <c r="E610" s="28" t="s">
        <v>11554</v>
      </c>
      <c r="F610" s="28"/>
      <c r="G610" s="28"/>
      <c r="H610" s="28">
        <v>100.5177</v>
      </c>
      <c r="I610" s="28" t="s">
        <v>12560</v>
      </c>
      <c r="J610" s="28"/>
    </row>
    <row r="611" spans="1:10" x14ac:dyDescent="0.35">
      <c r="A611" s="28" t="s">
        <v>10513</v>
      </c>
      <c r="B611" s="28" t="s">
        <v>10513</v>
      </c>
      <c r="C611" s="28" t="s">
        <v>10514</v>
      </c>
      <c r="D611" s="28" t="s">
        <v>10512</v>
      </c>
      <c r="E611" s="28" t="s">
        <v>11556</v>
      </c>
      <c r="F611" s="28"/>
      <c r="G611" s="28"/>
      <c r="H611" s="28">
        <v>40.055250000000001</v>
      </c>
      <c r="I611" s="28" t="s">
        <v>12561</v>
      </c>
      <c r="J611" s="28"/>
    </row>
    <row r="612" spans="1:10" x14ac:dyDescent="0.35">
      <c r="A612" s="28" t="s">
        <v>3977</v>
      </c>
      <c r="B612" s="28" t="s">
        <v>3977</v>
      </c>
      <c r="C612" s="28" t="s">
        <v>3978</v>
      </c>
      <c r="D612" s="28" t="s">
        <v>3976</v>
      </c>
      <c r="E612" s="28" t="s">
        <v>11550</v>
      </c>
      <c r="F612" s="28"/>
      <c r="G612" s="28"/>
      <c r="H612" s="28">
        <v>19.266439999999999</v>
      </c>
      <c r="I612" s="28" t="s">
        <v>12562</v>
      </c>
      <c r="J612" s="28"/>
    </row>
    <row r="613" spans="1:10" x14ac:dyDescent="0.35">
      <c r="A613" s="28" t="s">
        <v>1565</v>
      </c>
      <c r="B613" s="28" t="s">
        <v>1565</v>
      </c>
      <c r="C613" s="28" t="s">
        <v>1566</v>
      </c>
      <c r="D613" s="28" t="s">
        <v>1564</v>
      </c>
      <c r="E613" s="28" t="s">
        <v>11550</v>
      </c>
      <c r="F613" s="28"/>
      <c r="G613" s="28"/>
      <c r="H613" s="28">
        <v>66.869010000000003</v>
      </c>
      <c r="I613" s="28" t="s">
        <v>12563</v>
      </c>
      <c r="J613" s="28"/>
    </row>
    <row r="614" spans="1:10" x14ac:dyDescent="0.35">
      <c r="A614" s="28" t="s">
        <v>1271</v>
      </c>
      <c r="B614" s="28" t="s">
        <v>1271</v>
      </c>
      <c r="C614" s="28" t="s">
        <v>1272</v>
      </c>
      <c r="D614" s="28" t="s">
        <v>1270</v>
      </c>
      <c r="E614" s="28" t="s">
        <v>11550</v>
      </c>
      <c r="F614" s="28" t="s">
        <v>11782</v>
      </c>
      <c r="G614" s="28" t="s">
        <v>11783</v>
      </c>
      <c r="H614" s="28">
        <v>62.448430000000002</v>
      </c>
      <c r="I614" s="28" t="s">
        <v>12564</v>
      </c>
      <c r="J614" s="28" t="s">
        <v>11527</v>
      </c>
    </row>
    <row r="615" spans="1:10" x14ac:dyDescent="0.35">
      <c r="A615" s="28" t="s">
        <v>10799</v>
      </c>
      <c r="B615" s="28" t="s">
        <v>10799</v>
      </c>
      <c r="C615" s="28" t="s">
        <v>10800</v>
      </c>
      <c r="D615" s="28" t="s">
        <v>10798</v>
      </c>
      <c r="E615" s="28" t="s">
        <v>11554</v>
      </c>
      <c r="F615" s="28"/>
      <c r="G615" s="28"/>
      <c r="H615" s="28">
        <v>110.31209</v>
      </c>
      <c r="I615" s="28" t="s">
        <v>12565</v>
      </c>
      <c r="J615" s="28"/>
    </row>
    <row r="616" spans="1:10" x14ac:dyDescent="0.35">
      <c r="A616" s="28" t="s">
        <v>701</v>
      </c>
      <c r="B616" s="28" t="s">
        <v>701</v>
      </c>
      <c r="C616" s="28" t="s">
        <v>702</v>
      </c>
      <c r="D616" s="28" t="s">
        <v>700</v>
      </c>
      <c r="E616" s="28" t="s">
        <v>11560</v>
      </c>
      <c r="F616" s="28" t="s">
        <v>11593</v>
      </c>
      <c r="G616" s="28"/>
      <c r="H616" s="28">
        <v>53.738050000000001</v>
      </c>
      <c r="I616" s="28" t="s">
        <v>12566</v>
      </c>
      <c r="J616" s="28" t="s">
        <v>11553</v>
      </c>
    </row>
    <row r="617" spans="1:10" x14ac:dyDescent="0.35">
      <c r="A617" s="28" t="s">
        <v>10522</v>
      </c>
      <c r="B617" s="28" t="s">
        <v>10522</v>
      </c>
      <c r="C617" s="28" t="s">
        <v>10523</v>
      </c>
      <c r="D617" s="28" t="s">
        <v>10521</v>
      </c>
      <c r="E617" s="28" t="s">
        <v>11550</v>
      </c>
      <c r="F617" s="28"/>
      <c r="G617" s="28"/>
      <c r="H617" s="28">
        <v>34.35933</v>
      </c>
      <c r="I617" s="28" t="s">
        <v>12567</v>
      </c>
      <c r="J617" s="28"/>
    </row>
    <row r="618" spans="1:10" x14ac:dyDescent="0.35">
      <c r="A618" s="28" t="s">
        <v>6973</v>
      </c>
      <c r="B618" s="28" t="s">
        <v>6973</v>
      </c>
      <c r="C618" s="28" t="s">
        <v>6974</v>
      </c>
      <c r="D618" s="28" t="s">
        <v>6972</v>
      </c>
      <c r="E618" s="28" t="s">
        <v>11550</v>
      </c>
      <c r="F618" s="28"/>
      <c r="G618" s="28"/>
      <c r="H618" s="28">
        <v>76.146789999999996</v>
      </c>
      <c r="I618" s="28" t="s">
        <v>12568</v>
      </c>
      <c r="J618" s="28"/>
    </row>
    <row r="619" spans="1:10" x14ac:dyDescent="0.35">
      <c r="A619" s="28" t="s">
        <v>12569</v>
      </c>
      <c r="B619" s="28" t="s">
        <v>12569</v>
      </c>
      <c r="C619" s="28" t="s">
        <v>12570</v>
      </c>
      <c r="D619" s="28" t="s">
        <v>12571</v>
      </c>
      <c r="E619" s="28" t="s">
        <v>11575</v>
      </c>
      <c r="F619" s="28"/>
      <c r="G619" s="28"/>
      <c r="H619" s="28">
        <v>39.01614</v>
      </c>
      <c r="I619" s="28" t="s">
        <v>12572</v>
      </c>
      <c r="J619" s="28"/>
    </row>
    <row r="620" spans="1:10" x14ac:dyDescent="0.35">
      <c r="A620" s="28" t="s">
        <v>12573</v>
      </c>
      <c r="B620" s="28" t="s">
        <v>12573</v>
      </c>
      <c r="C620" s="28" t="s">
        <v>12574</v>
      </c>
      <c r="D620" s="28" t="s">
        <v>12575</v>
      </c>
      <c r="E620" s="28" t="s">
        <v>11575</v>
      </c>
      <c r="F620" s="28"/>
      <c r="G620" s="28"/>
      <c r="H620" s="28">
        <v>39.01614</v>
      </c>
      <c r="I620" s="28" t="s">
        <v>12572</v>
      </c>
      <c r="J620" s="28"/>
    </row>
    <row r="621" spans="1:10" x14ac:dyDescent="0.35">
      <c r="A621" s="28" t="s">
        <v>12576</v>
      </c>
      <c r="B621" s="28" t="s">
        <v>12576</v>
      </c>
      <c r="C621" s="28" t="s">
        <v>12577</v>
      </c>
      <c r="D621" s="28" t="s">
        <v>12578</v>
      </c>
      <c r="E621" s="28" t="s">
        <v>11575</v>
      </c>
      <c r="F621" s="28"/>
      <c r="G621" s="28"/>
      <c r="H621" s="28">
        <v>39.01614</v>
      </c>
      <c r="I621" s="28" t="s">
        <v>12572</v>
      </c>
      <c r="J621" s="28"/>
    </row>
    <row r="622" spans="1:10" x14ac:dyDescent="0.35">
      <c r="A622" s="28" t="s">
        <v>12579</v>
      </c>
      <c r="B622" s="28" t="s">
        <v>12579</v>
      </c>
      <c r="C622" s="28" t="s">
        <v>11095</v>
      </c>
      <c r="D622" s="28" t="s">
        <v>12580</v>
      </c>
      <c r="E622" s="28" t="s">
        <v>11575</v>
      </c>
      <c r="F622" s="28"/>
      <c r="G622" s="28"/>
      <c r="H622" s="28">
        <v>39.01614</v>
      </c>
      <c r="I622" s="28" t="s">
        <v>12572</v>
      </c>
      <c r="J622" s="28"/>
    </row>
    <row r="623" spans="1:10" x14ac:dyDescent="0.35">
      <c r="A623" s="28" t="s">
        <v>2786</v>
      </c>
      <c r="B623" s="28" t="s">
        <v>2786</v>
      </c>
      <c r="C623" s="28" t="s">
        <v>2787</v>
      </c>
      <c r="D623" s="28" t="s">
        <v>2785</v>
      </c>
      <c r="E623" s="28" t="s">
        <v>11550</v>
      </c>
      <c r="F623" s="28"/>
      <c r="G623" s="28"/>
      <c r="H623" s="28">
        <v>34.112009999999998</v>
      </c>
      <c r="I623" s="28" t="s">
        <v>12581</v>
      </c>
      <c r="J623" s="28"/>
    </row>
    <row r="624" spans="1:10" x14ac:dyDescent="0.35">
      <c r="A624" s="28" t="s">
        <v>6036</v>
      </c>
      <c r="B624" s="28" t="s">
        <v>6036</v>
      </c>
      <c r="C624" s="28" t="s">
        <v>6037</v>
      </c>
      <c r="D624" s="28" t="s">
        <v>6035</v>
      </c>
      <c r="E624" s="28" t="s">
        <v>11550</v>
      </c>
      <c r="F624" s="28" t="s">
        <v>11586</v>
      </c>
      <c r="G624" s="28" t="s">
        <v>11721</v>
      </c>
      <c r="H624" s="28">
        <v>46.948770000000003</v>
      </c>
      <c r="I624" s="28" t="s">
        <v>12582</v>
      </c>
      <c r="J624" s="28" t="s">
        <v>11527</v>
      </c>
    </row>
    <row r="625" spans="1:10" x14ac:dyDescent="0.35">
      <c r="A625" s="28" t="s">
        <v>884</v>
      </c>
      <c r="B625" s="28" t="s">
        <v>884</v>
      </c>
      <c r="C625" s="28" t="s">
        <v>885</v>
      </c>
      <c r="D625" s="28" t="s">
        <v>883</v>
      </c>
      <c r="E625" s="28" t="s">
        <v>11550</v>
      </c>
      <c r="F625" s="28" t="s">
        <v>11948</v>
      </c>
      <c r="G625" s="28" t="s">
        <v>11949</v>
      </c>
      <c r="H625" s="28">
        <v>42.16686</v>
      </c>
      <c r="I625" s="28" t="s">
        <v>12583</v>
      </c>
      <c r="J625" s="28" t="s">
        <v>11527</v>
      </c>
    </row>
    <row r="626" spans="1:10" x14ac:dyDescent="0.35">
      <c r="A626" s="28" t="s">
        <v>9227</v>
      </c>
      <c r="B626" s="28" t="s">
        <v>9227</v>
      </c>
      <c r="C626" s="28" t="s">
        <v>9228</v>
      </c>
      <c r="D626" s="28" t="s">
        <v>9226</v>
      </c>
      <c r="E626" s="28" t="s">
        <v>11550</v>
      </c>
      <c r="F626" s="28"/>
      <c r="G626" s="28"/>
      <c r="H626" s="28">
        <v>137.2321</v>
      </c>
      <c r="I626" s="28" t="s">
        <v>12584</v>
      </c>
      <c r="J626" s="28"/>
    </row>
    <row r="627" spans="1:10" x14ac:dyDescent="0.35">
      <c r="A627" s="28" t="s">
        <v>9034</v>
      </c>
      <c r="B627" s="28" t="s">
        <v>9034</v>
      </c>
      <c r="C627" s="28" t="s">
        <v>9035</v>
      </c>
      <c r="D627" s="28" t="s">
        <v>9033</v>
      </c>
      <c r="E627" s="28" t="s">
        <v>11523</v>
      </c>
      <c r="F627" s="28"/>
      <c r="G627" s="28"/>
      <c r="H627" s="28">
        <v>30.204280000000001</v>
      </c>
      <c r="I627" s="28" t="s">
        <v>12585</v>
      </c>
      <c r="J627" s="28"/>
    </row>
    <row r="628" spans="1:10" x14ac:dyDescent="0.35">
      <c r="A628" s="28" t="s">
        <v>9043</v>
      </c>
      <c r="B628" s="28" t="s">
        <v>9043</v>
      </c>
      <c r="C628" s="28" t="s">
        <v>9044</v>
      </c>
      <c r="D628" s="28" t="s">
        <v>9042</v>
      </c>
      <c r="E628" s="28" t="s">
        <v>11550</v>
      </c>
      <c r="F628" s="28"/>
      <c r="G628" s="28"/>
      <c r="H628" s="28">
        <v>34.046619999999997</v>
      </c>
      <c r="I628" s="28" t="s">
        <v>12586</v>
      </c>
      <c r="J628" s="28"/>
    </row>
    <row r="629" spans="1:10" x14ac:dyDescent="0.35">
      <c r="A629" s="28" t="s">
        <v>9106</v>
      </c>
      <c r="B629" s="28" t="s">
        <v>9106</v>
      </c>
      <c r="C629" s="28" t="s">
        <v>9107</v>
      </c>
      <c r="D629" s="28" t="s">
        <v>9105</v>
      </c>
      <c r="E629" s="28" t="s">
        <v>11550</v>
      </c>
      <c r="F629" s="28" t="s">
        <v>11551</v>
      </c>
      <c r="G629" s="28"/>
      <c r="H629" s="28">
        <v>51.448520000000002</v>
      </c>
      <c r="I629" s="28" t="s">
        <v>12587</v>
      </c>
      <c r="J629" s="28" t="s">
        <v>11553</v>
      </c>
    </row>
    <row r="630" spans="1:10" x14ac:dyDescent="0.35">
      <c r="A630" s="28" t="s">
        <v>9109</v>
      </c>
      <c r="B630" s="28" t="s">
        <v>9109</v>
      </c>
      <c r="C630" s="28" t="s">
        <v>9110</v>
      </c>
      <c r="D630" s="28" t="s">
        <v>9108</v>
      </c>
      <c r="E630" s="28" t="s">
        <v>11554</v>
      </c>
      <c r="F630" s="28"/>
      <c r="G630" s="28"/>
      <c r="H630" s="28">
        <v>67.481170000000006</v>
      </c>
      <c r="I630" s="28" t="s">
        <v>12588</v>
      </c>
      <c r="J630" s="28"/>
    </row>
    <row r="631" spans="1:10" x14ac:dyDescent="0.35">
      <c r="A631" s="28" t="s">
        <v>1778</v>
      </c>
      <c r="B631" s="28" t="s">
        <v>1778</v>
      </c>
      <c r="C631" s="28" t="s">
        <v>1779</v>
      </c>
      <c r="D631" s="28" t="s">
        <v>1777</v>
      </c>
      <c r="E631" s="28" t="s">
        <v>11550</v>
      </c>
      <c r="F631" s="28"/>
      <c r="G631" s="28"/>
      <c r="H631" s="28">
        <v>101.77952000000001</v>
      </c>
      <c r="I631" s="28" t="s">
        <v>12589</v>
      </c>
      <c r="J631" s="28"/>
    </row>
    <row r="632" spans="1:10" x14ac:dyDescent="0.35">
      <c r="A632" s="28" t="s">
        <v>9337</v>
      </c>
      <c r="B632" s="28" t="s">
        <v>9337</v>
      </c>
      <c r="C632" s="28" t="s">
        <v>9338</v>
      </c>
      <c r="D632" s="28" t="s">
        <v>9336</v>
      </c>
      <c r="E632" s="28" t="s">
        <v>11550</v>
      </c>
      <c r="F632" s="28" t="s">
        <v>11583</v>
      </c>
      <c r="G632" s="28"/>
      <c r="H632" s="28">
        <v>15.659940000000001</v>
      </c>
      <c r="I632" s="28" t="s">
        <v>12590</v>
      </c>
      <c r="J632" s="28" t="s">
        <v>11553</v>
      </c>
    </row>
    <row r="633" spans="1:10" x14ac:dyDescent="0.35">
      <c r="A633" s="28" t="s">
        <v>2285</v>
      </c>
      <c r="B633" s="28" t="s">
        <v>2285</v>
      </c>
      <c r="C633" s="28" t="s">
        <v>2286</v>
      </c>
      <c r="D633" s="28" t="s">
        <v>2284</v>
      </c>
      <c r="E633" s="28" t="s">
        <v>11550</v>
      </c>
      <c r="F633" s="28"/>
      <c r="G633" s="28"/>
      <c r="H633" s="28">
        <v>80.749870000000001</v>
      </c>
      <c r="I633" s="28" t="s">
        <v>12591</v>
      </c>
      <c r="J633" s="28"/>
    </row>
    <row r="634" spans="1:10" x14ac:dyDescent="0.35">
      <c r="A634" s="28" t="s">
        <v>9166</v>
      </c>
      <c r="B634" s="28" t="s">
        <v>9166</v>
      </c>
      <c r="C634" s="28" t="s">
        <v>9167</v>
      </c>
      <c r="D634" s="28" t="s">
        <v>9165</v>
      </c>
      <c r="E634" s="28" t="s">
        <v>11688</v>
      </c>
      <c r="F634" s="28"/>
      <c r="G634" s="28"/>
      <c r="H634" s="28">
        <v>78.228960000000001</v>
      </c>
      <c r="I634" s="28" t="s">
        <v>12592</v>
      </c>
      <c r="J634" s="28"/>
    </row>
    <row r="635" spans="1:10" x14ac:dyDescent="0.35">
      <c r="A635" s="28" t="s">
        <v>9054</v>
      </c>
      <c r="B635" s="28" t="s">
        <v>9054</v>
      </c>
      <c r="C635" s="28" t="s">
        <v>9055</v>
      </c>
      <c r="D635" s="28" t="s">
        <v>9053</v>
      </c>
      <c r="E635" s="28" t="s">
        <v>11740</v>
      </c>
      <c r="F635" s="28"/>
      <c r="G635" s="28"/>
      <c r="H635" s="28">
        <v>31.96312</v>
      </c>
      <c r="I635" s="28" t="s">
        <v>12593</v>
      </c>
      <c r="J635" s="28"/>
    </row>
    <row r="636" spans="1:10" x14ac:dyDescent="0.35">
      <c r="A636" s="28" t="s">
        <v>9057</v>
      </c>
      <c r="B636" s="28" t="s">
        <v>9057</v>
      </c>
      <c r="C636" s="28" t="s">
        <v>9058</v>
      </c>
      <c r="D636" s="28" t="s">
        <v>9056</v>
      </c>
      <c r="E636" s="28" t="s">
        <v>11550</v>
      </c>
      <c r="F636" s="28"/>
      <c r="G636" s="28"/>
      <c r="H636" s="28">
        <v>29.85727</v>
      </c>
      <c r="I636" s="28" t="s">
        <v>12594</v>
      </c>
      <c r="J636" s="28"/>
    </row>
    <row r="637" spans="1:10" x14ac:dyDescent="0.35">
      <c r="A637" s="28" t="s">
        <v>12595</v>
      </c>
      <c r="B637" s="28" t="s">
        <v>12595</v>
      </c>
      <c r="C637" s="28" t="s">
        <v>12596</v>
      </c>
      <c r="D637" s="28" t="s">
        <v>12597</v>
      </c>
      <c r="E637" s="28" t="s">
        <v>11523</v>
      </c>
      <c r="F637" s="28"/>
      <c r="G637" s="28"/>
      <c r="H637" s="28">
        <v>14.223660000000001</v>
      </c>
      <c r="I637" s="28" t="s">
        <v>12598</v>
      </c>
      <c r="J637" s="28"/>
    </row>
    <row r="638" spans="1:10" x14ac:dyDescent="0.35">
      <c r="A638" s="28" t="s">
        <v>9068</v>
      </c>
      <c r="B638" s="28" t="s">
        <v>9068</v>
      </c>
      <c r="C638" s="28" t="s">
        <v>9069</v>
      </c>
      <c r="D638" s="28" t="s">
        <v>9067</v>
      </c>
      <c r="E638" s="28" t="s">
        <v>11674</v>
      </c>
      <c r="F638" s="28"/>
      <c r="G638" s="28"/>
      <c r="H638" s="28">
        <v>73.804739999999995</v>
      </c>
      <c r="I638" s="28" t="s">
        <v>12599</v>
      </c>
      <c r="J638" s="28"/>
    </row>
    <row r="639" spans="1:10" x14ac:dyDescent="0.35">
      <c r="A639" s="28" t="s">
        <v>1889</v>
      </c>
      <c r="B639" s="28" t="s">
        <v>1889</v>
      </c>
      <c r="C639" s="28" t="s">
        <v>1890</v>
      </c>
      <c r="D639" s="28" t="s">
        <v>1888</v>
      </c>
      <c r="E639" s="28" t="s">
        <v>11575</v>
      </c>
      <c r="F639" s="28"/>
      <c r="G639" s="28"/>
      <c r="H639" s="28">
        <v>51.70917</v>
      </c>
      <c r="I639" s="28" t="s">
        <v>12600</v>
      </c>
      <c r="J639" s="28"/>
    </row>
    <row r="640" spans="1:10" x14ac:dyDescent="0.35">
      <c r="A640" s="28" t="s">
        <v>392</v>
      </c>
      <c r="B640" s="28" t="s">
        <v>392</v>
      </c>
      <c r="C640" s="28" t="s">
        <v>393</v>
      </c>
      <c r="D640" s="28" t="s">
        <v>391</v>
      </c>
      <c r="E640" s="28" t="s">
        <v>11550</v>
      </c>
      <c r="F640" s="28" t="s">
        <v>11551</v>
      </c>
      <c r="G640" s="28"/>
      <c r="H640" s="28">
        <v>49.088079999999998</v>
      </c>
      <c r="I640" s="28" t="s">
        <v>12601</v>
      </c>
      <c r="J640" s="28" t="s">
        <v>11553</v>
      </c>
    </row>
    <row r="641" spans="1:10" x14ac:dyDescent="0.35">
      <c r="A641" s="28" t="s">
        <v>12602</v>
      </c>
      <c r="B641" s="28" t="s">
        <v>1460</v>
      </c>
      <c r="C641" s="28" t="s">
        <v>1461</v>
      </c>
      <c r="D641" s="28" t="s">
        <v>1459</v>
      </c>
      <c r="E641" s="28" t="s">
        <v>11560</v>
      </c>
      <c r="F641" s="28"/>
      <c r="G641" s="28" t="s">
        <v>11870</v>
      </c>
      <c r="H641" s="28">
        <v>86.130430000000004</v>
      </c>
      <c r="I641" s="28" t="s">
        <v>12603</v>
      </c>
      <c r="J641" s="28"/>
    </row>
    <row r="642" spans="1:10" x14ac:dyDescent="0.35">
      <c r="A642" s="28" t="s">
        <v>12604</v>
      </c>
      <c r="B642" s="28" t="s">
        <v>1460</v>
      </c>
      <c r="C642" s="28" t="s">
        <v>1461</v>
      </c>
      <c r="D642" s="28" t="s">
        <v>1459</v>
      </c>
      <c r="E642" s="28" t="s">
        <v>11550</v>
      </c>
      <c r="F642" s="28"/>
      <c r="G642" s="28" t="s">
        <v>11870</v>
      </c>
      <c r="H642" s="28">
        <v>86.130430000000004</v>
      </c>
      <c r="I642" s="28" t="s">
        <v>12603</v>
      </c>
      <c r="J642" s="28"/>
    </row>
    <row r="643" spans="1:10" x14ac:dyDescent="0.35">
      <c r="A643" s="28" t="s">
        <v>3944</v>
      </c>
      <c r="B643" s="28" t="s">
        <v>3944</v>
      </c>
      <c r="C643" s="28" t="s">
        <v>3945</v>
      </c>
      <c r="D643" s="28" t="s">
        <v>3943</v>
      </c>
      <c r="E643" s="28" t="s">
        <v>11554</v>
      </c>
      <c r="F643" s="28" t="s">
        <v>11586</v>
      </c>
      <c r="G643" s="28"/>
      <c r="H643" s="28">
        <v>216.48613</v>
      </c>
      <c r="I643" s="28" t="s">
        <v>12605</v>
      </c>
      <c r="J643" s="28" t="s">
        <v>11527</v>
      </c>
    </row>
    <row r="644" spans="1:10" x14ac:dyDescent="0.35">
      <c r="A644" s="28" t="s">
        <v>12606</v>
      </c>
      <c r="B644" s="28" t="s">
        <v>12606</v>
      </c>
      <c r="C644" s="28" t="s">
        <v>12607</v>
      </c>
      <c r="D644" s="28" t="s">
        <v>12608</v>
      </c>
      <c r="E644" s="28" t="s">
        <v>11550</v>
      </c>
      <c r="F644" s="28" t="s">
        <v>12333</v>
      </c>
      <c r="G644" s="28"/>
      <c r="H644" s="28">
        <v>34.907859999999999</v>
      </c>
      <c r="I644" s="28" t="s">
        <v>12609</v>
      </c>
      <c r="J644" s="28" t="s">
        <v>11553</v>
      </c>
    </row>
    <row r="645" spans="1:10" x14ac:dyDescent="0.35">
      <c r="A645" s="28" t="s">
        <v>12610</v>
      </c>
      <c r="B645" s="28" t="s">
        <v>12610</v>
      </c>
      <c r="C645" s="28" t="s">
        <v>12611</v>
      </c>
      <c r="D645" s="28" t="s">
        <v>12612</v>
      </c>
      <c r="E645" s="28" t="s">
        <v>11550</v>
      </c>
      <c r="F645" s="28" t="s">
        <v>12333</v>
      </c>
      <c r="G645" s="28"/>
      <c r="H645" s="28">
        <v>35.969659999999998</v>
      </c>
      <c r="I645" s="28" t="s">
        <v>12613</v>
      </c>
      <c r="J645" s="28" t="s">
        <v>11553</v>
      </c>
    </row>
    <row r="646" spans="1:10" x14ac:dyDescent="0.35">
      <c r="A646" s="28" t="s">
        <v>12614</v>
      </c>
      <c r="B646" s="28" t="s">
        <v>9184</v>
      </c>
      <c r="C646" s="28" t="s">
        <v>9185</v>
      </c>
      <c r="D646" s="28" t="s">
        <v>9183</v>
      </c>
      <c r="E646" s="28" t="s">
        <v>11550</v>
      </c>
      <c r="F646" s="28" t="s">
        <v>11729</v>
      </c>
      <c r="G646" s="28" t="s">
        <v>12126</v>
      </c>
      <c r="H646" s="28">
        <v>46.235689999999998</v>
      </c>
      <c r="I646" s="28" t="s">
        <v>12615</v>
      </c>
      <c r="J646" s="28" t="s">
        <v>11527</v>
      </c>
    </row>
    <row r="647" spans="1:10" x14ac:dyDescent="0.35">
      <c r="A647" s="28" t="s">
        <v>12616</v>
      </c>
      <c r="B647" s="28" t="s">
        <v>9184</v>
      </c>
      <c r="C647" s="28" t="s">
        <v>9185</v>
      </c>
      <c r="D647" s="28" t="s">
        <v>9183</v>
      </c>
      <c r="E647" s="28" t="s">
        <v>11626</v>
      </c>
      <c r="F647" s="28" t="s">
        <v>11729</v>
      </c>
      <c r="G647" s="28" t="s">
        <v>12126</v>
      </c>
      <c r="H647" s="28">
        <v>46.235689999999998</v>
      </c>
      <c r="I647" s="28" t="s">
        <v>12615</v>
      </c>
      <c r="J647" s="28" t="s">
        <v>11527</v>
      </c>
    </row>
    <row r="648" spans="1:10" x14ac:dyDescent="0.35">
      <c r="A648" s="28" t="s">
        <v>4467</v>
      </c>
      <c r="B648" s="28" t="s">
        <v>4467</v>
      </c>
      <c r="C648" s="28" t="s">
        <v>4468</v>
      </c>
      <c r="D648" s="28" t="s">
        <v>4466</v>
      </c>
      <c r="E648" s="28" t="s">
        <v>11554</v>
      </c>
      <c r="F648" s="28"/>
      <c r="G648" s="28"/>
      <c r="H648" s="28">
        <v>216.70178000000001</v>
      </c>
      <c r="I648" s="28" t="s">
        <v>12617</v>
      </c>
      <c r="J648" s="28"/>
    </row>
    <row r="649" spans="1:10" x14ac:dyDescent="0.35">
      <c r="A649" s="28" t="s">
        <v>9161</v>
      </c>
      <c r="B649" s="28" t="s">
        <v>9161</v>
      </c>
      <c r="C649" s="28" t="s">
        <v>9162</v>
      </c>
      <c r="D649" s="28" t="s">
        <v>9160</v>
      </c>
      <c r="E649" s="28" t="s">
        <v>11523</v>
      </c>
      <c r="F649" s="28"/>
      <c r="G649" s="28"/>
      <c r="H649" s="28">
        <v>33.285330000000002</v>
      </c>
      <c r="I649" s="28" t="s">
        <v>12618</v>
      </c>
      <c r="J649" s="28"/>
    </row>
    <row r="650" spans="1:10" x14ac:dyDescent="0.35">
      <c r="A650" s="28" t="s">
        <v>1175</v>
      </c>
      <c r="B650" s="28" t="s">
        <v>1175</v>
      </c>
      <c r="C650" s="28" t="s">
        <v>1176</v>
      </c>
      <c r="D650" s="28" t="s">
        <v>1174</v>
      </c>
      <c r="E650" s="28" t="s">
        <v>11550</v>
      </c>
      <c r="F650" s="28"/>
      <c r="G650" s="28"/>
      <c r="H650" s="28">
        <v>37.351050000000001</v>
      </c>
      <c r="I650" s="28" t="s">
        <v>12619</v>
      </c>
      <c r="J650" s="28"/>
    </row>
    <row r="651" spans="1:10" x14ac:dyDescent="0.35">
      <c r="A651" s="28" t="s">
        <v>398</v>
      </c>
      <c r="B651" s="28" t="s">
        <v>398</v>
      </c>
      <c r="C651" s="28" t="s">
        <v>399</v>
      </c>
      <c r="D651" s="28" t="s">
        <v>397</v>
      </c>
      <c r="E651" s="28" t="s">
        <v>11560</v>
      </c>
      <c r="F651" s="28" t="s">
        <v>11597</v>
      </c>
      <c r="G651" s="28" t="s">
        <v>12620</v>
      </c>
      <c r="H651" s="28">
        <v>44.753</v>
      </c>
      <c r="I651" s="28" t="s">
        <v>12621</v>
      </c>
      <c r="J651" s="28" t="s">
        <v>11527</v>
      </c>
    </row>
    <row r="652" spans="1:10" x14ac:dyDescent="0.35">
      <c r="A652" s="28" t="s">
        <v>9074</v>
      </c>
      <c r="B652" s="28" t="s">
        <v>9074</v>
      </c>
      <c r="C652" s="28" t="s">
        <v>9075</v>
      </c>
      <c r="D652" s="28" t="s">
        <v>9073</v>
      </c>
      <c r="E652" s="28" t="s">
        <v>11550</v>
      </c>
      <c r="F652" s="28"/>
      <c r="G652" s="28"/>
      <c r="H652" s="28">
        <v>54.966940000000001</v>
      </c>
      <c r="I652" s="28" t="s">
        <v>12622</v>
      </c>
      <c r="J652" s="28"/>
    </row>
    <row r="653" spans="1:10" x14ac:dyDescent="0.35">
      <c r="A653" s="28" t="s">
        <v>5537</v>
      </c>
      <c r="B653" s="28" t="s">
        <v>5537</v>
      </c>
      <c r="C653" s="28" t="s">
        <v>5538</v>
      </c>
      <c r="D653" s="28" t="s">
        <v>5536</v>
      </c>
      <c r="E653" s="28" t="s">
        <v>11556</v>
      </c>
      <c r="F653" s="28"/>
      <c r="G653" s="28"/>
      <c r="H653" s="28">
        <v>39.804929999999999</v>
      </c>
      <c r="I653" s="28" t="s">
        <v>12623</v>
      </c>
      <c r="J653" s="28"/>
    </row>
    <row r="654" spans="1:10" x14ac:dyDescent="0.35">
      <c r="A654" s="28" t="s">
        <v>695</v>
      </c>
      <c r="B654" s="28" t="s">
        <v>695</v>
      </c>
      <c r="C654" s="28" t="s">
        <v>696</v>
      </c>
      <c r="D654" s="28" t="s">
        <v>694</v>
      </c>
      <c r="E654" s="28" t="s">
        <v>11550</v>
      </c>
      <c r="F654" s="28" t="s">
        <v>12624</v>
      </c>
      <c r="G654" s="28" t="s">
        <v>12625</v>
      </c>
      <c r="H654" s="28">
        <v>38.585129999999999</v>
      </c>
      <c r="I654" s="28" t="s">
        <v>12626</v>
      </c>
      <c r="J654" s="28" t="s">
        <v>11527</v>
      </c>
    </row>
    <row r="655" spans="1:10" x14ac:dyDescent="0.35">
      <c r="A655" s="28" t="s">
        <v>932</v>
      </c>
      <c r="B655" s="28" t="s">
        <v>932</v>
      </c>
      <c r="C655" s="28" t="s">
        <v>933</v>
      </c>
      <c r="D655" s="28" t="s">
        <v>931</v>
      </c>
      <c r="E655" s="28" t="s">
        <v>11560</v>
      </c>
      <c r="F655" s="28"/>
      <c r="G655" s="28"/>
      <c r="H655" s="28">
        <v>102.80349</v>
      </c>
      <c r="I655" s="28" t="s">
        <v>12627</v>
      </c>
      <c r="J655" s="28"/>
    </row>
    <row r="656" spans="1:10" x14ac:dyDescent="0.35">
      <c r="A656" s="28" t="s">
        <v>9445</v>
      </c>
      <c r="B656" s="28" t="s">
        <v>9445</v>
      </c>
      <c r="C656" s="28" t="s">
        <v>9446</v>
      </c>
      <c r="D656" s="28" t="s">
        <v>9444</v>
      </c>
      <c r="E656" s="28" t="s">
        <v>11674</v>
      </c>
      <c r="F656" s="28"/>
      <c r="G656" s="28"/>
      <c r="H656" s="28">
        <v>100.61168000000001</v>
      </c>
      <c r="I656" s="28" t="s">
        <v>12628</v>
      </c>
      <c r="J656" s="28"/>
    </row>
    <row r="657" spans="1:10" x14ac:dyDescent="0.35">
      <c r="A657" s="28" t="s">
        <v>239</v>
      </c>
      <c r="B657" s="28" t="s">
        <v>239</v>
      </c>
      <c r="C657" s="28" t="s">
        <v>240</v>
      </c>
      <c r="D657" s="28" t="s">
        <v>238</v>
      </c>
      <c r="E657" s="28" t="s">
        <v>11523</v>
      </c>
      <c r="F657" s="28"/>
      <c r="G657" s="28"/>
      <c r="H657" s="28">
        <v>8.9776299999999996</v>
      </c>
      <c r="I657" s="28" t="s">
        <v>12629</v>
      </c>
      <c r="J657" s="28"/>
    </row>
    <row r="658" spans="1:10" x14ac:dyDescent="0.35">
      <c r="A658" s="28" t="s">
        <v>9417</v>
      </c>
      <c r="B658" s="28" t="s">
        <v>9417</v>
      </c>
      <c r="C658" s="28" t="s">
        <v>9418</v>
      </c>
      <c r="D658" s="28" t="s">
        <v>9416</v>
      </c>
      <c r="E658" s="28" t="s">
        <v>11550</v>
      </c>
      <c r="F658" s="28" t="s">
        <v>11586</v>
      </c>
      <c r="G658" s="28"/>
      <c r="H658" s="28">
        <v>130.89534</v>
      </c>
      <c r="I658" s="28" t="s">
        <v>12630</v>
      </c>
      <c r="J658" s="28" t="s">
        <v>11553</v>
      </c>
    </row>
    <row r="659" spans="1:10" x14ac:dyDescent="0.35">
      <c r="A659" s="28" t="s">
        <v>1508</v>
      </c>
      <c r="B659" s="28" t="s">
        <v>1508</v>
      </c>
      <c r="C659" s="28" t="s">
        <v>1509</v>
      </c>
      <c r="D659" s="28" t="s">
        <v>1507</v>
      </c>
      <c r="E659" s="28" t="s">
        <v>11550</v>
      </c>
      <c r="F659" s="28" t="s">
        <v>11566</v>
      </c>
      <c r="G659" s="28" t="s">
        <v>11567</v>
      </c>
      <c r="H659" s="28">
        <v>40.652949999999997</v>
      </c>
      <c r="I659" s="28" t="s">
        <v>12631</v>
      </c>
      <c r="J659" s="28" t="s">
        <v>11527</v>
      </c>
    </row>
    <row r="660" spans="1:10" x14ac:dyDescent="0.35">
      <c r="A660" s="28" t="s">
        <v>6850</v>
      </c>
      <c r="B660" s="28" t="s">
        <v>6850</v>
      </c>
      <c r="C660" s="28" t="s">
        <v>6851</v>
      </c>
      <c r="D660" s="28" t="s">
        <v>6849</v>
      </c>
      <c r="E660" s="28" t="s">
        <v>11550</v>
      </c>
      <c r="F660" s="28" t="s">
        <v>12259</v>
      </c>
      <c r="G660" s="28"/>
      <c r="H660" s="28">
        <v>57.089289999999998</v>
      </c>
      <c r="I660" s="28" t="s">
        <v>12632</v>
      </c>
      <c r="J660" s="28" t="s">
        <v>11553</v>
      </c>
    </row>
    <row r="661" spans="1:10" x14ac:dyDescent="0.35">
      <c r="A661" s="28" t="s">
        <v>632</v>
      </c>
      <c r="B661" s="28" t="s">
        <v>632</v>
      </c>
      <c r="C661" s="28" t="s">
        <v>633</v>
      </c>
      <c r="D661" s="28" t="s">
        <v>631</v>
      </c>
      <c r="E661" s="28" t="s">
        <v>11550</v>
      </c>
      <c r="F661" s="28" t="s">
        <v>11551</v>
      </c>
      <c r="G661" s="28"/>
      <c r="H661" s="28">
        <v>46.486649999999997</v>
      </c>
      <c r="I661" s="28" t="s">
        <v>12633</v>
      </c>
      <c r="J661" s="28" t="s">
        <v>11553</v>
      </c>
    </row>
    <row r="662" spans="1:10" x14ac:dyDescent="0.35">
      <c r="A662" s="28" t="s">
        <v>12634</v>
      </c>
      <c r="B662" s="28" t="s">
        <v>2690</v>
      </c>
      <c r="C662" s="28" t="s">
        <v>2691</v>
      </c>
      <c r="D662" s="28" t="s">
        <v>2689</v>
      </c>
      <c r="E662" s="28" t="s">
        <v>11674</v>
      </c>
      <c r="F662" s="28"/>
      <c r="G662" s="28"/>
      <c r="H662" s="28">
        <v>40.09207</v>
      </c>
      <c r="I662" s="28" t="s">
        <v>12635</v>
      </c>
      <c r="J662" s="28"/>
    </row>
    <row r="663" spans="1:10" x14ac:dyDescent="0.35">
      <c r="A663" s="28" t="s">
        <v>12636</v>
      </c>
      <c r="B663" s="28" t="s">
        <v>2690</v>
      </c>
      <c r="C663" s="28" t="s">
        <v>2691</v>
      </c>
      <c r="D663" s="28" t="s">
        <v>2689</v>
      </c>
      <c r="E663" s="28" t="s">
        <v>11688</v>
      </c>
      <c r="F663" s="28"/>
      <c r="G663" s="28"/>
      <c r="H663" s="28">
        <v>40.09207</v>
      </c>
      <c r="I663" s="28" t="s">
        <v>12635</v>
      </c>
      <c r="J663" s="28"/>
    </row>
    <row r="664" spans="1:10" x14ac:dyDescent="0.35">
      <c r="A664" s="28" t="s">
        <v>1004</v>
      </c>
      <c r="B664" s="28" t="s">
        <v>1004</v>
      </c>
      <c r="C664" s="28" t="s">
        <v>1005</v>
      </c>
      <c r="D664" s="28" t="s">
        <v>1003</v>
      </c>
      <c r="E664" s="28" t="s">
        <v>11556</v>
      </c>
      <c r="F664" s="28"/>
      <c r="G664" s="28"/>
      <c r="H664" s="28">
        <v>116.71899999999999</v>
      </c>
      <c r="I664" s="28" t="s">
        <v>12637</v>
      </c>
      <c r="J664" s="28"/>
    </row>
    <row r="665" spans="1:10" x14ac:dyDescent="0.35">
      <c r="A665" s="28" t="s">
        <v>6862</v>
      </c>
      <c r="B665" s="28" t="s">
        <v>6862</v>
      </c>
      <c r="C665" s="28" t="s">
        <v>6863</v>
      </c>
      <c r="D665" s="28" t="s">
        <v>6861</v>
      </c>
      <c r="E665" s="28" t="s">
        <v>11550</v>
      </c>
      <c r="F665" s="28" t="s">
        <v>11583</v>
      </c>
      <c r="G665" s="28" t="s">
        <v>11584</v>
      </c>
      <c r="H665" s="28">
        <v>37.51247</v>
      </c>
      <c r="I665" s="28" t="s">
        <v>12638</v>
      </c>
      <c r="J665" s="28" t="s">
        <v>11527</v>
      </c>
    </row>
    <row r="666" spans="1:10" x14ac:dyDescent="0.35">
      <c r="A666" s="28" t="s">
        <v>1970</v>
      </c>
      <c r="B666" s="28" t="s">
        <v>1970</v>
      </c>
      <c r="C666" s="28" t="s">
        <v>1971</v>
      </c>
      <c r="D666" s="28" t="s">
        <v>1969</v>
      </c>
      <c r="E666" s="28" t="s">
        <v>11550</v>
      </c>
      <c r="F666" s="28"/>
      <c r="G666" s="28"/>
      <c r="H666" s="28">
        <v>43.786279999999998</v>
      </c>
      <c r="I666" s="28" t="s">
        <v>12639</v>
      </c>
      <c r="J666" s="28"/>
    </row>
    <row r="667" spans="1:10" x14ac:dyDescent="0.35">
      <c r="A667" s="28" t="s">
        <v>6799</v>
      </c>
      <c r="B667" s="28" t="s">
        <v>6799</v>
      </c>
      <c r="C667" s="28" t="s">
        <v>6800</v>
      </c>
      <c r="D667" s="28" t="s">
        <v>6798</v>
      </c>
      <c r="E667" s="28" t="s">
        <v>11550</v>
      </c>
      <c r="F667" s="28" t="s">
        <v>11586</v>
      </c>
      <c r="G667" s="28"/>
      <c r="H667" s="28">
        <v>20.749649999999999</v>
      </c>
      <c r="I667" s="28" t="s">
        <v>12640</v>
      </c>
      <c r="J667" s="28" t="s">
        <v>11553</v>
      </c>
    </row>
    <row r="668" spans="1:10" x14ac:dyDescent="0.35">
      <c r="A668" s="28" t="s">
        <v>1190</v>
      </c>
      <c r="B668" s="28" t="s">
        <v>1190</v>
      </c>
      <c r="C668" s="28" t="s">
        <v>1191</v>
      </c>
      <c r="D668" s="28" t="s">
        <v>1189</v>
      </c>
      <c r="E668" s="28" t="s">
        <v>11550</v>
      </c>
      <c r="F668" s="28" t="s">
        <v>11583</v>
      </c>
      <c r="G668" s="28" t="s">
        <v>11584</v>
      </c>
      <c r="H668" s="28">
        <v>94.078599999999994</v>
      </c>
      <c r="I668" s="28" t="s">
        <v>12641</v>
      </c>
      <c r="J668" s="28" t="s">
        <v>11527</v>
      </c>
    </row>
    <row r="669" spans="1:10" x14ac:dyDescent="0.35">
      <c r="A669" s="28" t="s">
        <v>12642</v>
      </c>
      <c r="B669" s="28" t="s">
        <v>3073</v>
      </c>
      <c r="C669" s="28" t="s">
        <v>3074</v>
      </c>
      <c r="D669" s="28" t="s">
        <v>3072</v>
      </c>
      <c r="E669" s="28" t="s">
        <v>11523</v>
      </c>
      <c r="F669" s="28"/>
      <c r="G669" s="28"/>
      <c r="H669" s="28">
        <v>77.897109999999998</v>
      </c>
      <c r="I669" s="28" t="s">
        <v>12643</v>
      </c>
      <c r="J669" s="28"/>
    </row>
    <row r="670" spans="1:10" x14ac:dyDescent="0.35">
      <c r="A670" s="28" t="s">
        <v>12644</v>
      </c>
      <c r="B670" s="28" t="s">
        <v>3073</v>
      </c>
      <c r="C670" s="28" t="s">
        <v>3074</v>
      </c>
      <c r="D670" s="28" t="s">
        <v>3072</v>
      </c>
      <c r="E670" s="28" t="s">
        <v>11740</v>
      </c>
      <c r="F670" s="28"/>
      <c r="G670" s="28"/>
      <c r="H670" s="28">
        <v>77.897109999999998</v>
      </c>
      <c r="I670" s="28" t="s">
        <v>12643</v>
      </c>
      <c r="J670" s="28"/>
    </row>
    <row r="671" spans="1:10" x14ac:dyDescent="0.35">
      <c r="A671" s="28" t="s">
        <v>74</v>
      </c>
      <c r="B671" s="28" t="s">
        <v>74</v>
      </c>
      <c r="C671" s="28" t="s">
        <v>75</v>
      </c>
      <c r="D671" s="28" t="s">
        <v>73</v>
      </c>
      <c r="E671" s="28" t="s">
        <v>11523</v>
      </c>
      <c r="F671" s="28" t="s">
        <v>12645</v>
      </c>
      <c r="G671" s="28" t="s">
        <v>12646</v>
      </c>
      <c r="H671" s="28">
        <v>66.117919999999998</v>
      </c>
      <c r="I671" s="28" t="s">
        <v>12647</v>
      </c>
      <c r="J671" s="28" t="s">
        <v>11527</v>
      </c>
    </row>
    <row r="672" spans="1:10" x14ac:dyDescent="0.35">
      <c r="A672" s="28" t="s">
        <v>6847</v>
      </c>
      <c r="B672" s="28" t="s">
        <v>6847</v>
      </c>
      <c r="C672" s="28" t="s">
        <v>6848</v>
      </c>
      <c r="D672" s="28" t="s">
        <v>6846</v>
      </c>
      <c r="E672" s="28" t="s">
        <v>11550</v>
      </c>
      <c r="F672" s="28" t="s">
        <v>12259</v>
      </c>
      <c r="G672" s="28"/>
      <c r="H672" s="28">
        <v>56.903440000000003</v>
      </c>
      <c r="I672" s="28" t="s">
        <v>12648</v>
      </c>
      <c r="J672" s="28" t="s">
        <v>11553</v>
      </c>
    </row>
    <row r="673" spans="1:10" x14ac:dyDescent="0.35">
      <c r="A673" s="28" t="s">
        <v>8928</v>
      </c>
      <c r="B673" s="28" t="s">
        <v>8928</v>
      </c>
      <c r="C673" s="28" t="s">
        <v>8929</v>
      </c>
      <c r="D673" s="28" t="s">
        <v>8927</v>
      </c>
      <c r="E673" s="28" t="s">
        <v>11556</v>
      </c>
      <c r="F673" s="28"/>
      <c r="G673" s="28"/>
      <c r="H673" s="28">
        <v>188.79622000000001</v>
      </c>
      <c r="I673" s="28" t="s">
        <v>12649</v>
      </c>
      <c r="J673" s="28"/>
    </row>
    <row r="674" spans="1:10" x14ac:dyDescent="0.35">
      <c r="A674" s="28" t="s">
        <v>7878</v>
      </c>
      <c r="B674" s="28" t="s">
        <v>7878</v>
      </c>
      <c r="C674" s="28" t="s">
        <v>7879</v>
      </c>
      <c r="D674" s="28" t="s">
        <v>7877</v>
      </c>
      <c r="E674" s="28" t="s">
        <v>11550</v>
      </c>
      <c r="F674" s="28"/>
      <c r="G674" s="28"/>
      <c r="H674" s="28">
        <v>62.757040000000003</v>
      </c>
      <c r="I674" s="28" t="s">
        <v>12650</v>
      </c>
      <c r="J674" s="28"/>
    </row>
    <row r="675" spans="1:10" x14ac:dyDescent="0.35">
      <c r="A675" s="28" t="s">
        <v>1001</v>
      </c>
      <c r="B675" s="28" t="s">
        <v>1001</v>
      </c>
      <c r="C675" s="28" t="s">
        <v>1002</v>
      </c>
      <c r="D675" s="28" t="s">
        <v>1000</v>
      </c>
      <c r="E675" s="28" t="s">
        <v>11556</v>
      </c>
      <c r="F675" s="28"/>
      <c r="G675" s="28"/>
      <c r="H675" s="28">
        <v>116.66566</v>
      </c>
      <c r="I675" s="28" t="s">
        <v>12651</v>
      </c>
      <c r="J675" s="28"/>
    </row>
    <row r="676" spans="1:10" x14ac:dyDescent="0.35">
      <c r="A676" s="28" t="s">
        <v>7935</v>
      </c>
      <c r="B676" s="28" t="s">
        <v>7935</v>
      </c>
      <c r="C676" s="28" t="s">
        <v>7936</v>
      </c>
      <c r="D676" s="28" t="s">
        <v>7934</v>
      </c>
      <c r="E676" s="28" t="s">
        <v>11523</v>
      </c>
      <c r="F676" s="28"/>
      <c r="G676" s="28"/>
      <c r="H676" s="28">
        <v>6.7327199999999996</v>
      </c>
      <c r="I676" s="28" t="s">
        <v>12652</v>
      </c>
      <c r="J676" s="28"/>
    </row>
    <row r="677" spans="1:10" x14ac:dyDescent="0.35">
      <c r="A677" s="28" t="s">
        <v>7860</v>
      </c>
      <c r="B677" s="28" t="s">
        <v>7860</v>
      </c>
      <c r="C677" s="28" t="s">
        <v>7861</v>
      </c>
      <c r="D677" s="28" t="s">
        <v>7859</v>
      </c>
      <c r="E677" s="28" t="s">
        <v>11523</v>
      </c>
      <c r="F677" s="28" t="s">
        <v>11593</v>
      </c>
      <c r="G677" s="28"/>
      <c r="H677" s="28">
        <v>59.998010000000001</v>
      </c>
      <c r="I677" s="28" t="s">
        <v>12653</v>
      </c>
      <c r="J677" s="28" t="s">
        <v>11553</v>
      </c>
    </row>
    <row r="678" spans="1:10" x14ac:dyDescent="0.35">
      <c r="A678" s="28" t="s">
        <v>4410</v>
      </c>
      <c r="B678" s="28" t="s">
        <v>4410</v>
      </c>
      <c r="C678" s="28" t="s">
        <v>4411</v>
      </c>
      <c r="D678" s="28" t="s">
        <v>4409</v>
      </c>
      <c r="E678" s="28" t="s">
        <v>11550</v>
      </c>
      <c r="F678" s="28"/>
      <c r="G678" s="28"/>
      <c r="H678" s="28">
        <v>124.08481</v>
      </c>
      <c r="I678" s="28" t="s">
        <v>12654</v>
      </c>
      <c r="J678" s="28"/>
    </row>
    <row r="679" spans="1:10" x14ac:dyDescent="0.35">
      <c r="A679" s="28" t="s">
        <v>1064</v>
      </c>
      <c r="B679" s="28" t="s">
        <v>1064</v>
      </c>
      <c r="C679" s="28" t="s">
        <v>1065</v>
      </c>
      <c r="D679" s="28" t="s">
        <v>1063</v>
      </c>
      <c r="E679" s="28" t="s">
        <v>11550</v>
      </c>
      <c r="F679" s="28"/>
      <c r="G679" s="28"/>
      <c r="H679" s="28">
        <v>24.870270000000001</v>
      </c>
      <c r="I679" s="28" t="s">
        <v>12655</v>
      </c>
      <c r="J679" s="28"/>
    </row>
    <row r="680" spans="1:10" x14ac:dyDescent="0.35">
      <c r="A680" s="28" t="s">
        <v>6772</v>
      </c>
      <c r="B680" s="28" t="s">
        <v>6772</v>
      </c>
      <c r="C680" s="28" t="s">
        <v>6773</v>
      </c>
      <c r="D680" s="28" t="s">
        <v>6771</v>
      </c>
      <c r="E680" s="28" t="s">
        <v>11523</v>
      </c>
      <c r="F680" s="28"/>
      <c r="G680" s="28"/>
      <c r="H680" s="28">
        <v>34.970199999999998</v>
      </c>
      <c r="I680" s="28" t="s">
        <v>12656</v>
      </c>
      <c r="J680" s="28"/>
    </row>
    <row r="681" spans="1:10" x14ac:dyDescent="0.35">
      <c r="A681" s="28" t="s">
        <v>2648</v>
      </c>
      <c r="B681" s="28" t="s">
        <v>2648</v>
      </c>
      <c r="C681" s="28" t="s">
        <v>2649</v>
      </c>
      <c r="D681" s="28" t="s">
        <v>2647</v>
      </c>
      <c r="E681" s="28" t="s">
        <v>11523</v>
      </c>
      <c r="F681" s="28" t="s">
        <v>11593</v>
      </c>
      <c r="G681" s="28" t="s">
        <v>11912</v>
      </c>
      <c r="H681" s="28">
        <v>57.758380000000002</v>
      </c>
      <c r="I681" s="28" t="s">
        <v>12657</v>
      </c>
      <c r="J681" s="28" t="s">
        <v>11527</v>
      </c>
    </row>
    <row r="682" spans="1:10" x14ac:dyDescent="0.35">
      <c r="A682" s="28" t="s">
        <v>12658</v>
      </c>
      <c r="B682" s="28" t="s">
        <v>12658</v>
      </c>
      <c r="C682" s="28" t="s">
        <v>12659</v>
      </c>
      <c r="D682" s="28" t="s">
        <v>12660</v>
      </c>
      <c r="E682" s="28" t="s">
        <v>11554</v>
      </c>
      <c r="F682" s="28"/>
      <c r="G682" s="28"/>
      <c r="H682" s="28">
        <v>64.940420000000003</v>
      </c>
      <c r="I682" s="28" t="s">
        <v>12661</v>
      </c>
      <c r="J682" s="28"/>
    </row>
    <row r="683" spans="1:10" x14ac:dyDescent="0.35">
      <c r="A683" s="28" t="s">
        <v>7881</v>
      </c>
      <c r="B683" s="28" t="s">
        <v>7881</v>
      </c>
      <c r="C683" s="28" t="s">
        <v>7882</v>
      </c>
      <c r="D683" s="28" t="s">
        <v>7880</v>
      </c>
      <c r="E683" s="28" t="s">
        <v>11550</v>
      </c>
      <c r="F683" s="28"/>
      <c r="G683" s="28"/>
      <c r="H683" s="28">
        <v>55.489930000000001</v>
      </c>
      <c r="I683" s="28" t="s">
        <v>12662</v>
      </c>
      <c r="J683" s="28"/>
    </row>
    <row r="684" spans="1:10" x14ac:dyDescent="0.35">
      <c r="A684" s="28" t="s">
        <v>8482</v>
      </c>
      <c r="B684" s="28" t="s">
        <v>8482</v>
      </c>
      <c r="C684" s="28" t="s">
        <v>8483</v>
      </c>
      <c r="D684" s="28" t="s">
        <v>8481</v>
      </c>
      <c r="E684" s="28" t="s">
        <v>11554</v>
      </c>
      <c r="F684" s="28"/>
      <c r="G684" s="28"/>
      <c r="H684" s="28">
        <v>76.11551</v>
      </c>
      <c r="I684" s="28" t="s">
        <v>12663</v>
      </c>
      <c r="J684" s="28"/>
    </row>
    <row r="685" spans="1:10" x14ac:dyDescent="0.35">
      <c r="A685" s="28" t="s">
        <v>5008</v>
      </c>
      <c r="B685" s="28" t="s">
        <v>5008</v>
      </c>
      <c r="C685" s="28" t="s">
        <v>5009</v>
      </c>
      <c r="D685" s="28" t="s">
        <v>5007</v>
      </c>
      <c r="E685" s="28" t="s">
        <v>11554</v>
      </c>
      <c r="F685" s="28"/>
      <c r="G685" s="28"/>
      <c r="H685" s="28">
        <v>72.284400000000005</v>
      </c>
      <c r="I685" s="28" t="s">
        <v>12664</v>
      </c>
      <c r="J685" s="28"/>
    </row>
    <row r="686" spans="1:10" x14ac:dyDescent="0.35">
      <c r="A686" s="28" t="s">
        <v>8485</v>
      </c>
      <c r="B686" s="28" t="s">
        <v>8485</v>
      </c>
      <c r="C686" s="28" t="s">
        <v>8486</v>
      </c>
      <c r="D686" s="28" t="s">
        <v>8484</v>
      </c>
      <c r="E686" s="28" t="s">
        <v>11550</v>
      </c>
      <c r="F686" s="28" t="s">
        <v>11729</v>
      </c>
      <c r="G686" s="28" t="s">
        <v>12665</v>
      </c>
      <c r="H686" s="28">
        <v>21.031089999999999</v>
      </c>
      <c r="I686" s="28" t="s">
        <v>12666</v>
      </c>
      <c r="J686" s="28" t="s">
        <v>11527</v>
      </c>
    </row>
    <row r="687" spans="1:10" x14ac:dyDescent="0.35">
      <c r="A687" s="28" t="s">
        <v>1859</v>
      </c>
      <c r="B687" s="28" t="s">
        <v>1859</v>
      </c>
      <c r="C687" s="28" t="s">
        <v>1860</v>
      </c>
      <c r="D687" s="28" t="s">
        <v>1858</v>
      </c>
      <c r="E687" s="28" t="s">
        <v>11554</v>
      </c>
      <c r="F687" s="28"/>
      <c r="G687" s="28"/>
      <c r="H687" s="28">
        <v>60.369079999999997</v>
      </c>
      <c r="I687" s="28" t="s">
        <v>12667</v>
      </c>
      <c r="J687" s="28"/>
    </row>
    <row r="688" spans="1:10" x14ac:dyDescent="0.35">
      <c r="A688" s="28" t="s">
        <v>12668</v>
      </c>
      <c r="B688" s="28" t="s">
        <v>12668</v>
      </c>
      <c r="C688" s="28" t="s">
        <v>12669</v>
      </c>
      <c r="D688" s="28" t="s">
        <v>12670</v>
      </c>
      <c r="E688" s="28" t="s">
        <v>11556</v>
      </c>
      <c r="F688" s="28"/>
      <c r="G688" s="28"/>
      <c r="H688" s="28">
        <v>59.416719999999998</v>
      </c>
      <c r="I688" s="28" t="s">
        <v>12671</v>
      </c>
      <c r="J688" s="28"/>
    </row>
    <row r="689" spans="1:10" x14ac:dyDescent="0.35">
      <c r="A689" s="28" t="s">
        <v>7857</v>
      </c>
      <c r="B689" s="28" t="s">
        <v>7857</v>
      </c>
      <c r="C689" s="28" t="s">
        <v>7858</v>
      </c>
      <c r="D689" s="28" t="s">
        <v>7856</v>
      </c>
      <c r="E689" s="28" t="s">
        <v>11550</v>
      </c>
      <c r="F689" s="28" t="s">
        <v>11876</v>
      </c>
      <c r="G689" s="28"/>
      <c r="H689" s="28">
        <v>61.856900000000003</v>
      </c>
      <c r="I689" s="28" t="s">
        <v>12672</v>
      </c>
      <c r="J689" s="28" t="s">
        <v>11553</v>
      </c>
    </row>
    <row r="690" spans="1:10" x14ac:dyDescent="0.35">
      <c r="A690" s="28" t="s">
        <v>6877</v>
      </c>
      <c r="B690" s="28" t="s">
        <v>6877</v>
      </c>
      <c r="C690" s="28" t="s">
        <v>6878</v>
      </c>
      <c r="D690" s="28" t="s">
        <v>6876</v>
      </c>
      <c r="E690" s="28" t="s">
        <v>11550</v>
      </c>
      <c r="F690" s="28" t="s">
        <v>11593</v>
      </c>
      <c r="G690" s="28" t="s">
        <v>11912</v>
      </c>
      <c r="H690" s="28">
        <v>58.280970000000003</v>
      </c>
      <c r="I690" s="28" t="s">
        <v>12673</v>
      </c>
      <c r="J690" s="28" t="s">
        <v>11527</v>
      </c>
    </row>
    <row r="691" spans="1:10" x14ac:dyDescent="0.35">
      <c r="A691" s="28" t="s">
        <v>8698</v>
      </c>
      <c r="B691" s="28" t="s">
        <v>8698</v>
      </c>
      <c r="C691" s="28" t="s">
        <v>8699</v>
      </c>
      <c r="D691" s="28" t="s">
        <v>8697</v>
      </c>
      <c r="E691" s="28" t="s">
        <v>11550</v>
      </c>
      <c r="F691" s="28"/>
      <c r="G691" s="28"/>
      <c r="H691" s="28">
        <v>38.52702</v>
      </c>
      <c r="I691" s="28" t="s">
        <v>12674</v>
      </c>
      <c r="J691" s="28"/>
    </row>
    <row r="692" spans="1:10" x14ac:dyDescent="0.35">
      <c r="A692" s="28" t="s">
        <v>3941</v>
      </c>
      <c r="B692" s="28" t="s">
        <v>3941</v>
      </c>
      <c r="C692" s="28" t="s">
        <v>3942</v>
      </c>
      <c r="D692" s="28" t="s">
        <v>3940</v>
      </c>
      <c r="E692" s="28" t="s">
        <v>11688</v>
      </c>
      <c r="F692" s="28"/>
      <c r="G692" s="28"/>
      <c r="H692" s="28">
        <v>102.50165</v>
      </c>
      <c r="I692" s="28" t="s">
        <v>12675</v>
      </c>
      <c r="J692" s="28"/>
    </row>
    <row r="693" spans="1:10" x14ac:dyDescent="0.35">
      <c r="A693" s="28" t="s">
        <v>12676</v>
      </c>
      <c r="B693" s="28" t="s">
        <v>12676</v>
      </c>
      <c r="C693" s="28" t="s">
        <v>11195</v>
      </c>
      <c r="D693" s="28" t="s">
        <v>12677</v>
      </c>
      <c r="E693" s="28" t="s">
        <v>11523</v>
      </c>
      <c r="F693" s="28"/>
      <c r="G693" s="28"/>
      <c r="H693" s="28">
        <v>34.427219999999998</v>
      </c>
      <c r="I693" s="28" t="s">
        <v>12678</v>
      </c>
      <c r="J693" s="28"/>
    </row>
    <row r="694" spans="1:10" x14ac:dyDescent="0.35">
      <c r="A694" s="28" t="s">
        <v>8872</v>
      </c>
      <c r="B694" s="28" t="s">
        <v>8872</v>
      </c>
      <c r="C694" s="28" t="s">
        <v>8873</v>
      </c>
      <c r="D694" s="28" t="s">
        <v>8871</v>
      </c>
      <c r="E694" s="28" t="s">
        <v>11560</v>
      </c>
      <c r="F694" s="28"/>
      <c r="G694" s="28"/>
      <c r="H694" s="28">
        <v>48.271279999999997</v>
      </c>
      <c r="I694" s="28" t="s">
        <v>12679</v>
      </c>
      <c r="J694" s="28"/>
    </row>
    <row r="695" spans="1:10" x14ac:dyDescent="0.35">
      <c r="A695" s="28" t="s">
        <v>515</v>
      </c>
      <c r="B695" s="28" t="s">
        <v>515</v>
      </c>
      <c r="C695" s="28" t="s">
        <v>516</v>
      </c>
      <c r="D695" s="28" t="s">
        <v>514</v>
      </c>
      <c r="E695" s="28" t="s">
        <v>11560</v>
      </c>
      <c r="F695" s="28" t="s">
        <v>11566</v>
      </c>
      <c r="G695" s="28" t="s">
        <v>11567</v>
      </c>
      <c r="H695" s="28">
        <v>40.731169999999999</v>
      </c>
      <c r="I695" s="28" t="s">
        <v>12680</v>
      </c>
      <c r="J695" s="28" t="s">
        <v>11527</v>
      </c>
    </row>
    <row r="696" spans="1:10" x14ac:dyDescent="0.35">
      <c r="A696" s="28" t="s">
        <v>8729</v>
      </c>
      <c r="B696" s="28" t="s">
        <v>8729</v>
      </c>
      <c r="C696" s="28" t="s">
        <v>8730</v>
      </c>
      <c r="D696" s="28" t="s">
        <v>8728</v>
      </c>
      <c r="E696" s="28" t="s">
        <v>11674</v>
      </c>
      <c r="F696" s="28"/>
      <c r="G696" s="28"/>
      <c r="H696" s="28">
        <v>63.192929999999997</v>
      </c>
      <c r="I696" s="28" t="s">
        <v>12681</v>
      </c>
      <c r="J696" s="28"/>
    </row>
    <row r="697" spans="1:10" x14ac:dyDescent="0.35">
      <c r="A697" s="28" t="s">
        <v>12682</v>
      </c>
      <c r="B697" s="28" t="s">
        <v>12682</v>
      </c>
      <c r="C697" s="28" t="s">
        <v>12683</v>
      </c>
      <c r="D697" s="28" t="s">
        <v>12684</v>
      </c>
      <c r="E697" s="28" t="s">
        <v>11634</v>
      </c>
      <c r="F697" s="28" t="s">
        <v>11586</v>
      </c>
      <c r="G697" s="28"/>
      <c r="H697" s="28">
        <v>40.540750000000003</v>
      </c>
      <c r="I697" s="28" t="s">
        <v>12685</v>
      </c>
      <c r="J697" s="28" t="s">
        <v>11553</v>
      </c>
    </row>
    <row r="698" spans="1:10" x14ac:dyDescent="0.35">
      <c r="A698" s="28" t="s">
        <v>3915</v>
      </c>
      <c r="B698" s="28" t="s">
        <v>3915</v>
      </c>
      <c r="C698" s="28" t="s">
        <v>3916</v>
      </c>
      <c r="D698" s="28" t="s">
        <v>3914</v>
      </c>
      <c r="E698" s="28" t="s">
        <v>11550</v>
      </c>
      <c r="F698" s="28" t="s">
        <v>11586</v>
      </c>
      <c r="G698" s="28" t="s">
        <v>12686</v>
      </c>
      <c r="H698" s="28">
        <v>63.63382</v>
      </c>
      <c r="I698" s="28" t="s">
        <v>12687</v>
      </c>
      <c r="J698" s="28" t="s">
        <v>11527</v>
      </c>
    </row>
    <row r="699" spans="1:10" x14ac:dyDescent="0.35">
      <c r="A699" s="28" t="s">
        <v>602</v>
      </c>
      <c r="B699" s="28" t="s">
        <v>602</v>
      </c>
      <c r="C699" s="28" t="s">
        <v>603</v>
      </c>
      <c r="D699" s="28" t="s">
        <v>601</v>
      </c>
      <c r="E699" s="28" t="s">
        <v>11560</v>
      </c>
      <c r="F699" s="28" t="s">
        <v>11782</v>
      </c>
      <c r="G699" s="28" t="s">
        <v>12688</v>
      </c>
      <c r="H699" s="28">
        <v>75.609210000000004</v>
      </c>
      <c r="I699" s="28" t="s">
        <v>12689</v>
      </c>
      <c r="J699" s="28" t="s">
        <v>11527</v>
      </c>
    </row>
    <row r="700" spans="1:10" x14ac:dyDescent="0.35">
      <c r="A700" s="28" t="s">
        <v>10646</v>
      </c>
      <c r="B700" s="28" t="s">
        <v>10646</v>
      </c>
      <c r="C700" s="28" t="s">
        <v>10647</v>
      </c>
      <c r="D700" s="28" t="s">
        <v>10645</v>
      </c>
      <c r="E700" s="28" t="s">
        <v>11550</v>
      </c>
      <c r="F700" s="28"/>
      <c r="G700" s="28"/>
      <c r="H700" s="28">
        <v>48.255679999999998</v>
      </c>
      <c r="I700" s="28" t="s">
        <v>12690</v>
      </c>
      <c r="J700" s="28"/>
    </row>
    <row r="701" spans="1:10" x14ac:dyDescent="0.35">
      <c r="A701" s="28" t="s">
        <v>3971</v>
      </c>
      <c r="B701" s="28" t="s">
        <v>3971</v>
      </c>
      <c r="C701" s="28" t="s">
        <v>3972</v>
      </c>
      <c r="D701" s="28" t="s">
        <v>3970</v>
      </c>
      <c r="E701" s="28" t="s">
        <v>11550</v>
      </c>
      <c r="F701" s="28"/>
      <c r="G701" s="28"/>
      <c r="H701" s="28">
        <v>65.830730000000003</v>
      </c>
      <c r="I701" s="28" t="s">
        <v>12691</v>
      </c>
      <c r="J701" s="28"/>
    </row>
    <row r="702" spans="1:10" x14ac:dyDescent="0.35">
      <c r="A702" s="28" t="s">
        <v>5513</v>
      </c>
      <c r="B702" s="28" t="s">
        <v>5513</v>
      </c>
      <c r="C702" s="28" t="s">
        <v>5514</v>
      </c>
      <c r="D702" s="28" t="s">
        <v>5512</v>
      </c>
      <c r="E702" s="28" t="s">
        <v>11523</v>
      </c>
      <c r="F702" s="28"/>
      <c r="G702" s="28"/>
      <c r="H702" s="28">
        <v>63.330640000000002</v>
      </c>
      <c r="I702" s="28" t="s">
        <v>12692</v>
      </c>
      <c r="J702" s="28"/>
    </row>
    <row r="703" spans="1:10" x14ac:dyDescent="0.35">
      <c r="A703" s="28" t="s">
        <v>2900</v>
      </c>
      <c r="B703" s="28" t="s">
        <v>2900</v>
      </c>
      <c r="C703" s="28" t="s">
        <v>2901</v>
      </c>
      <c r="D703" s="28" t="s">
        <v>2899</v>
      </c>
      <c r="E703" s="28" t="s">
        <v>11556</v>
      </c>
      <c r="F703" s="28" t="s">
        <v>11586</v>
      </c>
      <c r="G703" s="28"/>
      <c r="H703" s="28">
        <v>95.831829999999997</v>
      </c>
      <c r="I703" s="28" t="s">
        <v>12693</v>
      </c>
      <c r="J703" s="28" t="s">
        <v>11553</v>
      </c>
    </row>
    <row r="704" spans="1:10" x14ac:dyDescent="0.35">
      <c r="A704" s="28" t="s">
        <v>7845</v>
      </c>
      <c r="B704" s="28" t="s">
        <v>7845</v>
      </c>
      <c r="C704" s="28" t="s">
        <v>7846</v>
      </c>
      <c r="D704" s="28" t="s">
        <v>7844</v>
      </c>
      <c r="E704" s="28" t="s">
        <v>11550</v>
      </c>
      <c r="F704" s="28"/>
      <c r="G704" s="28"/>
      <c r="H704" s="28">
        <v>55.866689999999998</v>
      </c>
      <c r="I704" s="28" t="s">
        <v>12694</v>
      </c>
      <c r="J704" s="28"/>
    </row>
    <row r="705" spans="1:10" x14ac:dyDescent="0.35">
      <c r="A705" s="28" t="s">
        <v>6661</v>
      </c>
      <c r="B705" s="28" t="s">
        <v>6661</v>
      </c>
      <c r="C705" s="28" t="s">
        <v>6662</v>
      </c>
      <c r="D705" s="28" t="s">
        <v>6660</v>
      </c>
      <c r="E705" s="28" t="s">
        <v>11550</v>
      </c>
      <c r="F705" s="28"/>
      <c r="G705" s="28"/>
      <c r="H705" s="28">
        <v>55.66827</v>
      </c>
      <c r="I705" s="28" t="s">
        <v>12695</v>
      </c>
      <c r="J705" s="28"/>
    </row>
    <row r="706" spans="1:10" x14ac:dyDescent="0.35">
      <c r="A706" s="28" t="s">
        <v>6784</v>
      </c>
      <c r="B706" s="28" t="s">
        <v>6784</v>
      </c>
      <c r="C706" s="28" t="s">
        <v>6785</v>
      </c>
      <c r="D706" s="28" t="s">
        <v>6783</v>
      </c>
      <c r="E706" s="28" t="s">
        <v>11560</v>
      </c>
      <c r="F706" s="28" t="s">
        <v>11551</v>
      </c>
      <c r="G706" s="28"/>
      <c r="H706" s="28">
        <v>115.46241999999999</v>
      </c>
      <c r="I706" s="28" t="s">
        <v>12696</v>
      </c>
      <c r="J706" s="28" t="s">
        <v>11553</v>
      </c>
    </row>
    <row r="707" spans="1:10" x14ac:dyDescent="0.35">
      <c r="A707" s="28" t="s">
        <v>2672</v>
      </c>
      <c r="B707" s="28" t="s">
        <v>2672</v>
      </c>
      <c r="C707" s="28" t="s">
        <v>2673</v>
      </c>
      <c r="D707" s="28" t="s">
        <v>2671</v>
      </c>
      <c r="E707" s="28" t="s">
        <v>11556</v>
      </c>
      <c r="F707" s="28"/>
      <c r="G707" s="28"/>
      <c r="H707" s="28">
        <v>25.092279999999999</v>
      </c>
      <c r="I707" s="28" t="s">
        <v>12697</v>
      </c>
      <c r="J707" s="28"/>
    </row>
    <row r="708" spans="1:10" x14ac:dyDescent="0.35">
      <c r="A708" s="28" t="s">
        <v>1313</v>
      </c>
      <c r="B708" s="28" t="s">
        <v>1313</v>
      </c>
      <c r="C708" s="28" t="s">
        <v>1314</v>
      </c>
      <c r="D708" s="28" t="s">
        <v>1312</v>
      </c>
      <c r="E708" s="28" t="s">
        <v>11550</v>
      </c>
      <c r="F708" s="28" t="s">
        <v>11586</v>
      </c>
      <c r="G708" s="28"/>
      <c r="H708" s="28">
        <v>105.54973</v>
      </c>
      <c r="I708" s="28" t="s">
        <v>12698</v>
      </c>
      <c r="J708" s="28" t="s">
        <v>11553</v>
      </c>
    </row>
    <row r="709" spans="1:10" x14ac:dyDescent="0.35">
      <c r="A709" s="28" t="s">
        <v>3157</v>
      </c>
      <c r="B709" s="28" t="s">
        <v>3157</v>
      </c>
      <c r="C709" s="28" t="s">
        <v>3158</v>
      </c>
      <c r="D709" s="28" t="s">
        <v>3156</v>
      </c>
      <c r="E709" s="28" t="s">
        <v>11560</v>
      </c>
      <c r="F709" s="28"/>
      <c r="G709" s="28"/>
      <c r="H709" s="28">
        <v>243.89632</v>
      </c>
      <c r="I709" s="28" t="s">
        <v>12699</v>
      </c>
      <c r="J709" s="28"/>
    </row>
    <row r="710" spans="1:10" x14ac:dyDescent="0.35">
      <c r="A710" s="28" t="s">
        <v>584</v>
      </c>
      <c r="B710" s="28" t="s">
        <v>584</v>
      </c>
      <c r="C710" s="28" t="s">
        <v>585</v>
      </c>
      <c r="D710" s="28" t="s">
        <v>583</v>
      </c>
      <c r="E710" s="28" t="s">
        <v>11550</v>
      </c>
      <c r="F710" s="28" t="s">
        <v>11586</v>
      </c>
      <c r="G710" s="28"/>
      <c r="H710" s="28">
        <v>48.872039999999998</v>
      </c>
      <c r="I710" s="28" t="s">
        <v>12700</v>
      </c>
      <c r="J710" s="28" t="s">
        <v>11553</v>
      </c>
    </row>
    <row r="711" spans="1:10" x14ac:dyDescent="0.35">
      <c r="A711" s="28" t="s">
        <v>4449</v>
      </c>
      <c r="B711" s="28" t="s">
        <v>4449</v>
      </c>
      <c r="C711" s="28" t="s">
        <v>4450</v>
      </c>
      <c r="D711" s="28" t="s">
        <v>4448</v>
      </c>
      <c r="E711" s="28" t="s">
        <v>11550</v>
      </c>
      <c r="F711" s="28"/>
      <c r="G711" s="28"/>
      <c r="H711" s="28">
        <v>58.97963</v>
      </c>
      <c r="I711" s="28" t="s">
        <v>12701</v>
      </c>
      <c r="J711" s="28"/>
    </row>
    <row r="712" spans="1:10" x14ac:dyDescent="0.35">
      <c r="A712" s="28" t="s">
        <v>1928</v>
      </c>
      <c r="B712" s="28" t="s">
        <v>1928</v>
      </c>
      <c r="C712" s="28" t="s">
        <v>1929</v>
      </c>
      <c r="D712" s="28" t="s">
        <v>1927</v>
      </c>
      <c r="E712" s="28" t="s">
        <v>11550</v>
      </c>
      <c r="F712" s="28"/>
      <c r="G712" s="28"/>
      <c r="H712" s="28">
        <v>50.87932</v>
      </c>
      <c r="I712" s="28" t="s">
        <v>12702</v>
      </c>
      <c r="J712" s="28"/>
    </row>
    <row r="713" spans="1:10" x14ac:dyDescent="0.35">
      <c r="A713" s="28" t="s">
        <v>8937</v>
      </c>
      <c r="B713" s="28" t="s">
        <v>8937</v>
      </c>
      <c r="C713" s="28" t="s">
        <v>8937</v>
      </c>
      <c r="D713" s="28" t="s">
        <v>8936</v>
      </c>
      <c r="E713" s="28" t="s">
        <v>11550</v>
      </c>
      <c r="F713" s="28"/>
      <c r="G713" s="28"/>
      <c r="H713" s="28">
        <v>29.406110000000002</v>
      </c>
      <c r="I713" s="28" t="s">
        <v>12703</v>
      </c>
      <c r="J713" s="28"/>
    </row>
    <row r="714" spans="1:10" x14ac:dyDescent="0.35">
      <c r="A714" s="28" t="s">
        <v>8623</v>
      </c>
      <c r="B714" s="28" t="s">
        <v>8623</v>
      </c>
      <c r="C714" s="28" t="s">
        <v>8624</v>
      </c>
      <c r="D714" s="28" t="s">
        <v>8622</v>
      </c>
      <c r="E714" s="28" t="s">
        <v>11523</v>
      </c>
      <c r="F714" s="28"/>
      <c r="G714" s="28"/>
      <c r="H714" s="28">
        <v>34.498309999999996</v>
      </c>
      <c r="I714" s="28" t="s">
        <v>12704</v>
      </c>
      <c r="J714" s="28"/>
    </row>
    <row r="715" spans="1:10" x14ac:dyDescent="0.35">
      <c r="A715" s="28" t="s">
        <v>6667</v>
      </c>
      <c r="B715" s="28" t="s">
        <v>6667</v>
      </c>
      <c r="C715" s="28" t="s">
        <v>6668</v>
      </c>
      <c r="D715" s="28" t="s">
        <v>6666</v>
      </c>
      <c r="E715" s="28" t="s">
        <v>11634</v>
      </c>
      <c r="F715" s="28" t="s">
        <v>11586</v>
      </c>
      <c r="G715" s="28"/>
      <c r="H715" s="28">
        <v>77.93535</v>
      </c>
      <c r="I715" s="28" t="s">
        <v>12705</v>
      </c>
      <c r="J715" s="28" t="s">
        <v>11553</v>
      </c>
    </row>
    <row r="716" spans="1:10" x14ac:dyDescent="0.35">
      <c r="A716" s="28" t="s">
        <v>8895</v>
      </c>
      <c r="B716" s="28" t="s">
        <v>8895</v>
      </c>
      <c r="C716" s="28" t="s">
        <v>8896</v>
      </c>
      <c r="D716" s="28" t="s">
        <v>8894</v>
      </c>
      <c r="E716" s="28" t="s">
        <v>11550</v>
      </c>
      <c r="F716" s="28" t="s">
        <v>11551</v>
      </c>
      <c r="G716" s="28"/>
      <c r="H716" s="28">
        <v>66.545360000000002</v>
      </c>
      <c r="I716" s="28" t="s">
        <v>12706</v>
      </c>
      <c r="J716" s="28" t="s">
        <v>11553</v>
      </c>
    </row>
    <row r="717" spans="1:10" x14ac:dyDescent="0.35">
      <c r="A717" s="28" t="s">
        <v>12707</v>
      </c>
      <c r="B717" s="28" t="s">
        <v>12707</v>
      </c>
      <c r="C717" s="28" t="s">
        <v>12708</v>
      </c>
      <c r="D717" s="28" t="s">
        <v>12709</v>
      </c>
      <c r="E717" s="28" t="s">
        <v>11523</v>
      </c>
      <c r="F717" s="28"/>
      <c r="G717" s="28"/>
      <c r="H717" s="28">
        <v>6.9833600000000002</v>
      </c>
      <c r="I717" s="28" t="s">
        <v>12710</v>
      </c>
      <c r="J717" s="28"/>
    </row>
    <row r="718" spans="1:10" x14ac:dyDescent="0.35">
      <c r="A718" s="28" t="s">
        <v>4407</v>
      </c>
      <c r="B718" s="28" t="s">
        <v>4407</v>
      </c>
      <c r="C718" s="28" t="s">
        <v>4408</v>
      </c>
      <c r="D718" s="28" t="s">
        <v>4406</v>
      </c>
      <c r="E718" s="28" t="s">
        <v>11550</v>
      </c>
      <c r="F718" s="28"/>
      <c r="G718" s="28"/>
      <c r="H718" s="28">
        <v>119.852</v>
      </c>
      <c r="I718" s="28" t="s">
        <v>12711</v>
      </c>
      <c r="J718" s="28"/>
    </row>
    <row r="719" spans="1:10" x14ac:dyDescent="0.35">
      <c r="A719" s="28" t="s">
        <v>2354</v>
      </c>
      <c r="B719" s="28" t="s">
        <v>2354</v>
      </c>
      <c r="C719" s="28" t="s">
        <v>2355</v>
      </c>
      <c r="D719" s="28" t="s">
        <v>2353</v>
      </c>
      <c r="E719" s="28" t="s">
        <v>11560</v>
      </c>
      <c r="F719" s="28" t="s">
        <v>11586</v>
      </c>
      <c r="G719" s="28"/>
      <c r="H719" s="28">
        <v>35.864229999999999</v>
      </c>
      <c r="I719" s="28" t="s">
        <v>12712</v>
      </c>
      <c r="J719" s="28" t="s">
        <v>11553</v>
      </c>
    </row>
    <row r="720" spans="1:10" x14ac:dyDescent="0.35">
      <c r="A720" s="28" t="s">
        <v>2480</v>
      </c>
      <c r="B720" s="28" t="s">
        <v>2480</v>
      </c>
      <c r="C720" s="28" t="s">
        <v>2481</v>
      </c>
      <c r="D720" s="28" t="s">
        <v>2479</v>
      </c>
      <c r="E720" s="28" t="s">
        <v>11550</v>
      </c>
      <c r="F720" s="28"/>
      <c r="G720" s="28"/>
      <c r="H720" s="28">
        <v>25.022369999999999</v>
      </c>
      <c r="I720" s="28" t="s">
        <v>12713</v>
      </c>
      <c r="J720" s="28"/>
    </row>
    <row r="721" spans="1:10" x14ac:dyDescent="0.35">
      <c r="A721" s="28" t="s">
        <v>8442</v>
      </c>
      <c r="B721" s="28" t="s">
        <v>8442</v>
      </c>
      <c r="C721" s="28" t="s">
        <v>8443</v>
      </c>
      <c r="D721" s="28" t="s">
        <v>8441</v>
      </c>
      <c r="E721" s="28" t="s">
        <v>11556</v>
      </c>
      <c r="F721" s="28" t="s">
        <v>11566</v>
      </c>
      <c r="G721" s="28" t="s">
        <v>12714</v>
      </c>
      <c r="H721" s="28">
        <v>45.236899999999999</v>
      </c>
      <c r="I721" s="28" t="s">
        <v>12715</v>
      </c>
      <c r="J721" s="28" t="s">
        <v>11527</v>
      </c>
    </row>
    <row r="722" spans="1:10" x14ac:dyDescent="0.35">
      <c r="A722" s="28" t="s">
        <v>8351</v>
      </c>
      <c r="B722" s="28" t="s">
        <v>8351</v>
      </c>
      <c r="C722" s="28" t="s">
        <v>8352</v>
      </c>
      <c r="D722" s="28" t="s">
        <v>8350</v>
      </c>
      <c r="E722" s="28" t="s">
        <v>11550</v>
      </c>
      <c r="F722" s="28" t="s">
        <v>11586</v>
      </c>
      <c r="G722" s="28" t="s">
        <v>11975</v>
      </c>
      <c r="H722" s="28">
        <v>71.659279999999995</v>
      </c>
      <c r="I722" s="28" t="s">
        <v>12716</v>
      </c>
      <c r="J722" s="28" t="s">
        <v>11527</v>
      </c>
    </row>
    <row r="723" spans="1:10" x14ac:dyDescent="0.35">
      <c r="A723" s="28" t="s">
        <v>1895</v>
      </c>
      <c r="B723" s="28" t="s">
        <v>1895</v>
      </c>
      <c r="C723" s="28" t="s">
        <v>1896</v>
      </c>
      <c r="D723" s="28" t="s">
        <v>1894</v>
      </c>
      <c r="E723" s="28" t="s">
        <v>11556</v>
      </c>
      <c r="F723" s="28"/>
      <c r="G723" s="28"/>
      <c r="H723" s="28">
        <v>35.736609999999999</v>
      </c>
      <c r="I723" s="28" t="s">
        <v>12717</v>
      </c>
      <c r="J723" s="28"/>
    </row>
    <row r="724" spans="1:10" x14ac:dyDescent="0.35">
      <c r="A724" s="28" t="s">
        <v>8357</v>
      </c>
      <c r="B724" s="28" t="s">
        <v>8357</v>
      </c>
      <c r="C724" s="28" t="s">
        <v>8358</v>
      </c>
      <c r="D724" s="28" t="s">
        <v>8356</v>
      </c>
      <c r="E724" s="28" t="s">
        <v>11550</v>
      </c>
      <c r="F724" s="28" t="s">
        <v>11551</v>
      </c>
      <c r="G724" s="28"/>
      <c r="H724" s="28">
        <v>42.989359999999998</v>
      </c>
      <c r="I724" s="28" t="s">
        <v>12718</v>
      </c>
      <c r="J724" s="28" t="s">
        <v>11553</v>
      </c>
    </row>
    <row r="725" spans="1:10" x14ac:dyDescent="0.35">
      <c r="A725" s="28" t="s">
        <v>12719</v>
      </c>
      <c r="B725" s="28" t="s">
        <v>12719</v>
      </c>
      <c r="C725" s="28" t="s">
        <v>12720</v>
      </c>
      <c r="D725" s="28" t="s">
        <v>12721</v>
      </c>
      <c r="E725" s="28" t="s">
        <v>11560</v>
      </c>
      <c r="F725" s="28"/>
      <c r="G725" s="28"/>
      <c r="H725" s="28">
        <v>51.370170000000002</v>
      </c>
      <c r="I725" s="28" t="s">
        <v>12722</v>
      </c>
      <c r="J725" s="28"/>
    </row>
    <row r="726" spans="1:10" x14ac:dyDescent="0.35">
      <c r="A726" s="28" t="s">
        <v>1967</v>
      </c>
      <c r="B726" s="28" t="s">
        <v>1967</v>
      </c>
      <c r="C726" s="28" t="s">
        <v>1968</v>
      </c>
      <c r="D726" s="28" t="s">
        <v>1966</v>
      </c>
      <c r="E726" s="28" t="s">
        <v>11556</v>
      </c>
      <c r="F726" s="28" t="s">
        <v>11551</v>
      </c>
      <c r="G726" s="28"/>
      <c r="H726" s="28">
        <v>62.737540000000003</v>
      </c>
      <c r="I726" s="28" t="s">
        <v>12723</v>
      </c>
      <c r="J726" s="28" t="s">
        <v>11553</v>
      </c>
    </row>
    <row r="727" spans="1:10" x14ac:dyDescent="0.35">
      <c r="A727" s="28" t="s">
        <v>12724</v>
      </c>
      <c r="B727" s="28" t="s">
        <v>12724</v>
      </c>
      <c r="C727" s="28" t="s">
        <v>12725</v>
      </c>
      <c r="D727" s="28" t="s">
        <v>12726</v>
      </c>
      <c r="E727" s="28" t="s">
        <v>11556</v>
      </c>
      <c r="F727" s="28"/>
      <c r="G727" s="28"/>
      <c r="H727" s="28">
        <v>17.336510000000001</v>
      </c>
      <c r="I727" s="28" t="s">
        <v>12727</v>
      </c>
      <c r="J727" s="28"/>
    </row>
    <row r="728" spans="1:10" x14ac:dyDescent="0.35">
      <c r="A728" s="28" t="s">
        <v>242</v>
      </c>
      <c r="B728" s="28" t="s">
        <v>242</v>
      </c>
      <c r="C728" s="28" t="s">
        <v>243</v>
      </c>
      <c r="D728" s="28" t="s">
        <v>241</v>
      </c>
      <c r="E728" s="28" t="s">
        <v>11550</v>
      </c>
      <c r="F728" s="28" t="s">
        <v>11586</v>
      </c>
      <c r="G728" s="28" t="s">
        <v>11975</v>
      </c>
      <c r="H728" s="28">
        <v>57.203719999999997</v>
      </c>
      <c r="I728" s="28" t="s">
        <v>12728</v>
      </c>
      <c r="J728" s="28" t="s">
        <v>11527</v>
      </c>
    </row>
    <row r="729" spans="1:10" x14ac:dyDescent="0.35">
      <c r="A729" s="28" t="s">
        <v>80</v>
      </c>
      <c r="B729" s="28" t="s">
        <v>80</v>
      </c>
      <c r="C729" s="28" t="s">
        <v>81</v>
      </c>
      <c r="D729" s="28" t="s">
        <v>79</v>
      </c>
      <c r="E729" s="28" t="s">
        <v>11550</v>
      </c>
      <c r="F729" s="28" t="s">
        <v>11566</v>
      </c>
      <c r="G729" s="28" t="s">
        <v>11567</v>
      </c>
      <c r="H729" s="28">
        <v>37.057569999999998</v>
      </c>
      <c r="I729" s="28" t="s">
        <v>12729</v>
      </c>
      <c r="J729" s="28" t="s">
        <v>11527</v>
      </c>
    </row>
    <row r="730" spans="1:10" x14ac:dyDescent="0.35">
      <c r="A730" s="28" t="s">
        <v>5525</v>
      </c>
      <c r="B730" s="28" t="s">
        <v>5525</v>
      </c>
      <c r="C730" s="28" t="s">
        <v>5526</v>
      </c>
      <c r="D730" s="28" t="s">
        <v>5524</v>
      </c>
      <c r="E730" s="28" t="s">
        <v>11634</v>
      </c>
      <c r="F730" s="28"/>
      <c r="G730" s="28"/>
      <c r="H730" s="28">
        <v>74.243960000000001</v>
      </c>
      <c r="I730" s="28" t="s">
        <v>12730</v>
      </c>
      <c r="J730" s="28"/>
    </row>
    <row r="731" spans="1:10" x14ac:dyDescent="0.35">
      <c r="A731" s="28" t="s">
        <v>8910</v>
      </c>
      <c r="B731" s="28" t="s">
        <v>8910</v>
      </c>
      <c r="C731" s="28" t="s">
        <v>8911</v>
      </c>
      <c r="D731" s="28" t="s">
        <v>8909</v>
      </c>
      <c r="E731" s="28" t="s">
        <v>11550</v>
      </c>
      <c r="F731" s="28" t="s">
        <v>11566</v>
      </c>
      <c r="G731" s="28" t="s">
        <v>11567</v>
      </c>
      <c r="H731" s="28">
        <v>39.955190000000002</v>
      </c>
      <c r="I731" s="28" t="s">
        <v>12731</v>
      </c>
      <c r="J731" s="28" t="s">
        <v>11527</v>
      </c>
    </row>
    <row r="732" spans="1:10" x14ac:dyDescent="0.35">
      <c r="A732" s="28" t="s">
        <v>5919</v>
      </c>
      <c r="B732" s="28" t="s">
        <v>5919</v>
      </c>
      <c r="C732" s="28" t="s">
        <v>5920</v>
      </c>
      <c r="D732" s="28" t="s">
        <v>5918</v>
      </c>
      <c r="E732" s="28" t="s">
        <v>11554</v>
      </c>
      <c r="F732" s="28" t="s">
        <v>12732</v>
      </c>
      <c r="G732" s="28" t="s">
        <v>12733</v>
      </c>
      <c r="H732" s="28">
        <v>63.311210000000003</v>
      </c>
      <c r="I732" s="28" t="s">
        <v>12734</v>
      </c>
      <c r="J732" s="28" t="s">
        <v>11527</v>
      </c>
    </row>
    <row r="733" spans="1:10" x14ac:dyDescent="0.35">
      <c r="A733" s="28" t="s">
        <v>4853</v>
      </c>
      <c r="B733" s="28" t="s">
        <v>4853</v>
      </c>
      <c r="C733" s="28" t="s">
        <v>4854</v>
      </c>
      <c r="D733" s="28" t="s">
        <v>4852</v>
      </c>
      <c r="E733" s="28" t="s">
        <v>11523</v>
      </c>
      <c r="F733" s="28"/>
      <c r="G733" s="28"/>
      <c r="H733" s="28">
        <v>31.305630000000001</v>
      </c>
      <c r="I733" s="28" t="s">
        <v>12735</v>
      </c>
      <c r="J733" s="28"/>
    </row>
    <row r="734" spans="1:10" x14ac:dyDescent="0.35">
      <c r="A734" s="28" t="s">
        <v>7822</v>
      </c>
      <c r="B734" s="28" t="s">
        <v>7822</v>
      </c>
      <c r="C734" s="28" t="s">
        <v>7823</v>
      </c>
      <c r="D734" s="28" t="s">
        <v>7821</v>
      </c>
      <c r="E734" s="28" t="s">
        <v>11740</v>
      </c>
      <c r="F734" s="28" t="s">
        <v>11586</v>
      </c>
      <c r="G734" s="28" t="s">
        <v>11721</v>
      </c>
      <c r="H734" s="28">
        <v>48.268979999999999</v>
      </c>
      <c r="I734" s="28" t="s">
        <v>12736</v>
      </c>
      <c r="J734" s="28" t="s">
        <v>11527</v>
      </c>
    </row>
    <row r="735" spans="1:10" x14ac:dyDescent="0.35">
      <c r="A735" s="28" t="s">
        <v>12737</v>
      </c>
      <c r="B735" s="28" t="s">
        <v>12737</v>
      </c>
      <c r="C735" s="28" t="s">
        <v>12738</v>
      </c>
      <c r="D735" s="28" t="s">
        <v>12739</v>
      </c>
      <c r="E735" s="28" t="s">
        <v>11688</v>
      </c>
      <c r="F735" s="28" t="s">
        <v>11689</v>
      </c>
      <c r="G735" s="28"/>
      <c r="H735" s="28">
        <v>62.213009999999997</v>
      </c>
      <c r="I735" s="28" t="s">
        <v>12740</v>
      </c>
      <c r="J735" s="28" t="s">
        <v>11553</v>
      </c>
    </row>
    <row r="736" spans="1:10" x14ac:dyDescent="0.35">
      <c r="A736" s="28" t="s">
        <v>2426</v>
      </c>
      <c r="B736" s="28" t="s">
        <v>2426</v>
      </c>
      <c r="C736" s="28" t="s">
        <v>2427</v>
      </c>
      <c r="D736" s="28" t="s">
        <v>2425</v>
      </c>
      <c r="E736" s="28" t="s">
        <v>11560</v>
      </c>
      <c r="F736" s="28" t="s">
        <v>11586</v>
      </c>
      <c r="G736" s="28" t="s">
        <v>11721</v>
      </c>
      <c r="H736" s="28">
        <v>39.669649999999997</v>
      </c>
      <c r="I736" s="28" t="s">
        <v>12741</v>
      </c>
      <c r="J736" s="28" t="s">
        <v>11527</v>
      </c>
    </row>
    <row r="737" spans="1:10" x14ac:dyDescent="0.35">
      <c r="A737" s="28" t="s">
        <v>12742</v>
      </c>
      <c r="B737" s="28" t="s">
        <v>9932</v>
      </c>
      <c r="C737" s="28" t="s">
        <v>9933</v>
      </c>
      <c r="D737" s="28" t="s">
        <v>9931</v>
      </c>
      <c r="E737" s="28" t="s">
        <v>11550</v>
      </c>
      <c r="F737" s="28" t="s">
        <v>11583</v>
      </c>
      <c r="G737" s="28" t="s">
        <v>11584</v>
      </c>
      <c r="H737" s="28">
        <v>77.99494</v>
      </c>
      <c r="I737" s="28" t="s">
        <v>12743</v>
      </c>
      <c r="J737" s="28" t="s">
        <v>11527</v>
      </c>
    </row>
    <row r="738" spans="1:10" x14ac:dyDescent="0.35">
      <c r="A738" s="28" t="s">
        <v>12744</v>
      </c>
      <c r="B738" s="28" t="s">
        <v>9932</v>
      </c>
      <c r="C738" s="28" t="s">
        <v>9933</v>
      </c>
      <c r="D738" s="28" t="s">
        <v>9931</v>
      </c>
      <c r="E738" s="28" t="s">
        <v>11626</v>
      </c>
      <c r="F738" s="28" t="s">
        <v>11583</v>
      </c>
      <c r="G738" s="28" t="s">
        <v>11584</v>
      </c>
      <c r="H738" s="28">
        <v>77.99494</v>
      </c>
      <c r="I738" s="28" t="s">
        <v>12743</v>
      </c>
      <c r="J738" s="28" t="s">
        <v>11527</v>
      </c>
    </row>
    <row r="739" spans="1:10" x14ac:dyDescent="0.35">
      <c r="A739" s="28" t="s">
        <v>98</v>
      </c>
      <c r="B739" s="28" t="s">
        <v>98</v>
      </c>
      <c r="C739" s="28" t="s">
        <v>99</v>
      </c>
      <c r="D739" s="28" t="s">
        <v>97</v>
      </c>
      <c r="E739" s="28" t="s">
        <v>11523</v>
      </c>
      <c r="F739" s="28"/>
      <c r="G739" s="28"/>
      <c r="H739" s="28">
        <v>17.282389999999999</v>
      </c>
      <c r="I739" s="28" t="s">
        <v>12745</v>
      </c>
      <c r="J739" s="28"/>
    </row>
    <row r="740" spans="1:10" x14ac:dyDescent="0.35">
      <c r="A740" s="28" t="s">
        <v>1016</v>
      </c>
      <c r="B740" s="28" t="s">
        <v>1016</v>
      </c>
      <c r="C740" s="28" t="s">
        <v>1017</v>
      </c>
      <c r="D740" s="28" t="s">
        <v>1015</v>
      </c>
      <c r="E740" s="28" t="s">
        <v>11560</v>
      </c>
      <c r="F740" s="28"/>
      <c r="G740" s="28" t="s">
        <v>11561</v>
      </c>
      <c r="H740" s="28">
        <v>52.282789999999999</v>
      </c>
      <c r="I740" s="28" t="s">
        <v>12746</v>
      </c>
      <c r="J740" s="28"/>
    </row>
    <row r="741" spans="1:10" x14ac:dyDescent="0.35">
      <c r="A741" s="28" t="s">
        <v>2570</v>
      </c>
      <c r="B741" s="28" t="s">
        <v>2570</v>
      </c>
      <c r="C741" s="28" t="s">
        <v>2571</v>
      </c>
      <c r="D741" s="28" t="s">
        <v>2569</v>
      </c>
      <c r="E741" s="28" t="s">
        <v>11560</v>
      </c>
      <c r="F741" s="28"/>
      <c r="G741" s="28"/>
      <c r="H741" s="28">
        <v>66.697730000000007</v>
      </c>
      <c r="I741" s="28" t="s">
        <v>12747</v>
      </c>
      <c r="J741" s="28"/>
    </row>
    <row r="742" spans="1:10" x14ac:dyDescent="0.35">
      <c r="A742" s="28" t="s">
        <v>6907</v>
      </c>
      <c r="B742" s="28" t="s">
        <v>6907</v>
      </c>
      <c r="C742" s="28" t="s">
        <v>6908</v>
      </c>
      <c r="D742" s="28" t="s">
        <v>6906</v>
      </c>
      <c r="E742" s="28" t="s">
        <v>11674</v>
      </c>
      <c r="F742" s="28"/>
      <c r="G742" s="28"/>
      <c r="H742" s="28">
        <v>80.734179999999995</v>
      </c>
      <c r="I742" s="28" t="s">
        <v>12748</v>
      </c>
      <c r="J742" s="28"/>
    </row>
    <row r="743" spans="1:10" x14ac:dyDescent="0.35">
      <c r="A743" s="28" t="s">
        <v>12749</v>
      </c>
      <c r="B743" s="28" t="s">
        <v>413</v>
      </c>
      <c r="C743" s="28" t="s">
        <v>414</v>
      </c>
      <c r="D743" s="28" t="s">
        <v>412</v>
      </c>
      <c r="E743" s="28" t="s">
        <v>11560</v>
      </c>
      <c r="F743" s="28"/>
      <c r="G743" s="28"/>
      <c r="H743" s="28">
        <v>68.998189999999994</v>
      </c>
      <c r="I743" s="28" t="s">
        <v>12750</v>
      </c>
      <c r="J743" s="28"/>
    </row>
    <row r="744" spans="1:10" x14ac:dyDescent="0.35">
      <c r="A744" s="28" t="s">
        <v>12751</v>
      </c>
      <c r="B744" s="28" t="s">
        <v>413</v>
      </c>
      <c r="C744" s="28" t="s">
        <v>414</v>
      </c>
      <c r="D744" s="28" t="s">
        <v>412</v>
      </c>
      <c r="E744" s="28" t="s">
        <v>11550</v>
      </c>
      <c r="F744" s="28"/>
      <c r="G744" s="28"/>
      <c r="H744" s="28">
        <v>68.998189999999994</v>
      </c>
      <c r="I744" s="28" t="s">
        <v>12750</v>
      </c>
      <c r="J744" s="28"/>
    </row>
    <row r="745" spans="1:10" x14ac:dyDescent="0.35">
      <c r="A745" s="28" t="s">
        <v>6904</v>
      </c>
      <c r="B745" s="28" t="s">
        <v>6904</v>
      </c>
      <c r="C745" s="28" t="s">
        <v>6905</v>
      </c>
      <c r="D745" s="28" t="s">
        <v>6903</v>
      </c>
      <c r="E745" s="28" t="s">
        <v>11550</v>
      </c>
      <c r="F745" s="28"/>
      <c r="G745" s="28"/>
      <c r="H745" s="28">
        <v>134.50898000000001</v>
      </c>
      <c r="I745" s="28" t="s">
        <v>12752</v>
      </c>
      <c r="J745" s="28"/>
    </row>
    <row r="746" spans="1:10" x14ac:dyDescent="0.35">
      <c r="A746" s="28" t="s">
        <v>2516</v>
      </c>
      <c r="B746" s="28" t="s">
        <v>2516</v>
      </c>
      <c r="C746" s="28" t="s">
        <v>2517</v>
      </c>
      <c r="D746" s="28" t="s">
        <v>2515</v>
      </c>
      <c r="E746" s="28" t="s">
        <v>11740</v>
      </c>
      <c r="F746" s="28"/>
      <c r="G746" s="28"/>
      <c r="H746" s="28">
        <v>63.32452</v>
      </c>
      <c r="I746" s="28" t="s">
        <v>12753</v>
      </c>
      <c r="J746" s="28"/>
    </row>
    <row r="747" spans="1:10" x14ac:dyDescent="0.35">
      <c r="A747" s="28" t="s">
        <v>12754</v>
      </c>
      <c r="B747" s="28" t="s">
        <v>12754</v>
      </c>
      <c r="C747" s="28" t="s">
        <v>12755</v>
      </c>
      <c r="D747" s="28" t="s">
        <v>12756</v>
      </c>
      <c r="E747" s="28" t="s">
        <v>11550</v>
      </c>
      <c r="F747" s="28"/>
      <c r="G747" s="28"/>
      <c r="H747" s="28">
        <v>27.909230000000001</v>
      </c>
      <c r="I747" s="28" t="s">
        <v>12757</v>
      </c>
      <c r="J747" s="28"/>
    </row>
    <row r="748" spans="1:10" x14ac:dyDescent="0.35">
      <c r="A748" s="28" t="s">
        <v>1382</v>
      </c>
      <c r="B748" s="28" t="s">
        <v>1382</v>
      </c>
      <c r="C748" s="28" t="s">
        <v>1383</v>
      </c>
      <c r="D748" s="28" t="s">
        <v>1381</v>
      </c>
      <c r="E748" s="28" t="s">
        <v>11556</v>
      </c>
      <c r="F748" s="28" t="s">
        <v>11586</v>
      </c>
      <c r="G748" s="28"/>
      <c r="H748" s="28">
        <v>45.198950000000004</v>
      </c>
      <c r="I748" s="28" t="s">
        <v>12758</v>
      </c>
      <c r="J748" s="28" t="s">
        <v>11553</v>
      </c>
    </row>
    <row r="749" spans="1:10" x14ac:dyDescent="0.35">
      <c r="A749" s="28" t="s">
        <v>7729</v>
      </c>
      <c r="B749" s="28" t="s">
        <v>7729</v>
      </c>
      <c r="C749" s="28" t="s">
        <v>7730</v>
      </c>
      <c r="D749" s="28" t="s">
        <v>7728</v>
      </c>
      <c r="E749" s="28" t="s">
        <v>11550</v>
      </c>
      <c r="F749" s="28" t="s">
        <v>11583</v>
      </c>
      <c r="G749" s="28" t="s">
        <v>11584</v>
      </c>
      <c r="H749" s="28">
        <v>39.946559999999998</v>
      </c>
      <c r="I749" s="28" t="s">
        <v>12759</v>
      </c>
      <c r="J749" s="28" t="s">
        <v>11527</v>
      </c>
    </row>
    <row r="750" spans="1:10" x14ac:dyDescent="0.35">
      <c r="A750" s="28" t="s">
        <v>12760</v>
      </c>
      <c r="B750" s="28" t="s">
        <v>12760</v>
      </c>
      <c r="C750" s="28" t="s">
        <v>11248</v>
      </c>
      <c r="D750" s="28" t="s">
        <v>12761</v>
      </c>
      <c r="E750" s="28" t="s">
        <v>11554</v>
      </c>
      <c r="F750" s="28"/>
      <c r="G750" s="28"/>
      <c r="H750" s="28">
        <v>53.877090000000003</v>
      </c>
      <c r="I750" s="28" t="s">
        <v>12762</v>
      </c>
      <c r="J750" s="28"/>
    </row>
    <row r="751" spans="1:10" x14ac:dyDescent="0.35">
      <c r="A751" s="28" t="s">
        <v>4948</v>
      </c>
      <c r="B751" s="28" t="s">
        <v>4948</v>
      </c>
      <c r="C751" s="28" t="s">
        <v>4949</v>
      </c>
      <c r="D751" s="28" t="s">
        <v>4947</v>
      </c>
      <c r="E751" s="28" t="s">
        <v>11523</v>
      </c>
      <c r="F751" s="28" t="s">
        <v>12763</v>
      </c>
      <c r="G751" s="28" t="s">
        <v>12157</v>
      </c>
      <c r="H751" s="28">
        <v>57.086269999999999</v>
      </c>
      <c r="I751" s="28" t="s">
        <v>12764</v>
      </c>
      <c r="J751" s="28" t="s">
        <v>11527</v>
      </c>
    </row>
    <row r="752" spans="1:10" x14ac:dyDescent="0.35">
      <c r="A752" s="28" t="s">
        <v>635</v>
      </c>
      <c r="B752" s="28" t="s">
        <v>635</v>
      </c>
      <c r="C752" s="28" t="s">
        <v>636</v>
      </c>
      <c r="D752" s="28" t="s">
        <v>634</v>
      </c>
      <c r="E752" s="28" t="s">
        <v>11554</v>
      </c>
      <c r="F752" s="28"/>
      <c r="G752" s="28"/>
      <c r="H752" s="28">
        <v>130.96619999999999</v>
      </c>
      <c r="I752" s="28" t="s">
        <v>12765</v>
      </c>
      <c r="J752" s="28"/>
    </row>
    <row r="753" spans="1:10" x14ac:dyDescent="0.35">
      <c r="A753" s="28" t="s">
        <v>2912</v>
      </c>
      <c r="B753" s="28" t="s">
        <v>2912</v>
      </c>
      <c r="C753" s="28" t="s">
        <v>2913</v>
      </c>
      <c r="D753" s="28" t="s">
        <v>2911</v>
      </c>
      <c r="E753" s="28" t="s">
        <v>11740</v>
      </c>
      <c r="F753" s="28"/>
      <c r="G753" s="28"/>
      <c r="H753" s="28">
        <v>31.39068</v>
      </c>
      <c r="I753" s="28" t="s">
        <v>12766</v>
      </c>
      <c r="J753" s="28"/>
    </row>
    <row r="754" spans="1:10" x14ac:dyDescent="0.35">
      <c r="A754" s="28" t="s">
        <v>7920</v>
      </c>
      <c r="B754" s="28" t="s">
        <v>7920</v>
      </c>
      <c r="C754" s="28" t="s">
        <v>7921</v>
      </c>
      <c r="D754" s="28" t="s">
        <v>7919</v>
      </c>
      <c r="E754" s="28" t="s">
        <v>11550</v>
      </c>
      <c r="F754" s="28" t="s">
        <v>11586</v>
      </c>
      <c r="G754" s="28" t="s">
        <v>11975</v>
      </c>
      <c r="H754" s="28">
        <v>48.695810000000002</v>
      </c>
      <c r="I754" s="28" t="s">
        <v>12767</v>
      </c>
      <c r="J754" s="28" t="s">
        <v>11527</v>
      </c>
    </row>
    <row r="755" spans="1:10" x14ac:dyDescent="0.35">
      <c r="A755" s="28" t="s">
        <v>938</v>
      </c>
      <c r="B755" s="28" t="s">
        <v>938</v>
      </c>
      <c r="C755" s="28" t="s">
        <v>939</v>
      </c>
      <c r="D755" s="28" t="s">
        <v>937</v>
      </c>
      <c r="E755" s="28" t="s">
        <v>11550</v>
      </c>
      <c r="F755" s="28"/>
      <c r="G755" s="28"/>
      <c r="H755" s="28">
        <v>58.000959999999999</v>
      </c>
      <c r="I755" s="28" t="s">
        <v>12768</v>
      </c>
      <c r="J755" s="28"/>
    </row>
    <row r="756" spans="1:10" x14ac:dyDescent="0.35">
      <c r="A756" s="28" t="s">
        <v>7636</v>
      </c>
      <c r="B756" s="28" t="s">
        <v>7636</v>
      </c>
      <c r="C756" s="28" t="s">
        <v>7636</v>
      </c>
      <c r="D756" s="28" t="s">
        <v>7635</v>
      </c>
      <c r="E756" s="28" t="s">
        <v>11550</v>
      </c>
      <c r="F756" s="28" t="s">
        <v>11583</v>
      </c>
      <c r="G756" s="28" t="s">
        <v>11584</v>
      </c>
      <c r="H756" s="28">
        <v>88.273380000000003</v>
      </c>
      <c r="I756" s="28" t="s">
        <v>12769</v>
      </c>
      <c r="J756" s="28" t="s">
        <v>11527</v>
      </c>
    </row>
    <row r="757" spans="1:10" x14ac:dyDescent="0.35">
      <c r="A757" s="28" t="s">
        <v>7627</v>
      </c>
      <c r="B757" s="28" t="s">
        <v>7627</v>
      </c>
      <c r="C757" s="28" t="s">
        <v>7628</v>
      </c>
      <c r="D757" s="28" t="s">
        <v>7626</v>
      </c>
      <c r="E757" s="28" t="s">
        <v>11523</v>
      </c>
      <c r="F757" s="28" t="s">
        <v>11586</v>
      </c>
      <c r="G757" s="28"/>
      <c r="H757" s="28">
        <v>93.913120000000006</v>
      </c>
      <c r="I757" s="28" t="s">
        <v>12770</v>
      </c>
      <c r="J757" s="28" t="s">
        <v>11553</v>
      </c>
    </row>
    <row r="758" spans="1:10" x14ac:dyDescent="0.35">
      <c r="A758" s="28" t="s">
        <v>5005</v>
      </c>
      <c r="B758" s="28" t="s">
        <v>5005</v>
      </c>
      <c r="C758" s="28" t="s">
        <v>5006</v>
      </c>
      <c r="D758" s="28" t="s">
        <v>5004</v>
      </c>
      <c r="E758" s="28" t="s">
        <v>11626</v>
      </c>
      <c r="F758" s="28"/>
      <c r="G758" s="28"/>
      <c r="H758" s="28">
        <v>120.95811999999999</v>
      </c>
      <c r="I758" s="28" t="s">
        <v>12771</v>
      </c>
      <c r="J758" s="28"/>
    </row>
    <row r="759" spans="1:10" x14ac:dyDescent="0.35">
      <c r="A759" s="28" t="s">
        <v>2822</v>
      </c>
      <c r="B759" s="28" t="s">
        <v>2822</v>
      </c>
      <c r="C759" s="28" t="s">
        <v>2823</v>
      </c>
      <c r="D759" s="28" t="s">
        <v>2821</v>
      </c>
      <c r="E759" s="28" t="s">
        <v>11554</v>
      </c>
      <c r="F759" s="28"/>
      <c r="G759" s="28"/>
      <c r="H759" s="28">
        <v>68.679959999999994</v>
      </c>
      <c r="I759" s="28" t="s">
        <v>12772</v>
      </c>
      <c r="J759" s="28"/>
    </row>
    <row r="760" spans="1:10" x14ac:dyDescent="0.35">
      <c r="A760" s="28" t="s">
        <v>12773</v>
      </c>
      <c r="B760" s="28" t="s">
        <v>12773</v>
      </c>
      <c r="C760" s="28" t="s">
        <v>12774</v>
      </c>
      <c r="D760" s="28" t="s">
        <v>12775</v>
      </c>
      <c r="E760" s="28" t="s">
        <v>11554</v>
      </c>
      <c r="F760" s="28"/>
      <c r="G760" s="28"/>
      <c r="H760" s="28">
        <v>64.569950000000006</v>
      </c>
      <c r="I760" s="28" t="s">
        <v>12776</v>
      </c>
      <c r="J760" s="28"/>
    </row>
    <row r="761" spans="1:10" x14ac:dyDescent="0.35">
      <c r="A761" s="28" t="s">
        <v>653</v>
      </c>
      <c r="B761" s="28" t="s">
        <v>653</v>
      </c>
      <c r="C761" s="28" t="s">
        <v>654</v>
      </c>
      <c r="D761" s="28" t="s">
        <v>652</v>
      </c>
      <c r="E761" s="28" t="s">
        <v>11550</v>
      </c>
      <c r="F761" s="28"/>
      <c r="G761" s="28"/>
      <c r="H761" s="28">
        <v>54.115960000000001</v>
      </c>
      <c r="I761" s="28" t="s">
        <v>12777</v>
      </c>
      <c r="J761" s="28"/>
    </row>
    <row r="762" spans="1:10" x14ac:dyDescent="0.35">
      <c r="A762" s="28" t="s">
        <v>2765</v>
      </c>
      <c r="B762" s="28" t="s">
        <v>2765</v>
      </c>
      <c r="C762" s="28" t="s">
        <v>2766</v>
      </c>
      <c r="D762" s="28" t="s">
        <v>2764</v>
      </c>
      <c r="E762" s="28" t="s">
        <v>11550</v>
      </c>
      <c r="F762" s="28"/>
      <c r="G762" s="28"/>
      <c r="H762" s="28">
        <v>51.043959999999998</v>
      </c>
      <c r="I762" s="28" t="s">
        <v>12778</v>
      </c>
      <c r="J762" s="28"/>
    </row>
    <row r="763" spans="1:10" x14ac:dyDescent="0.35">
      <c r="A763" s="28" t="s">
        <v>6745</v>
      </c>
      <c r="B763" s="28" t="s">
        <v>6745</v>
      </c>
      <c r="C763" s="28" t="s">
        <v>6746</v>
      </c>
      <c r="D763" s="28" t="s">
        <v>6744</v>
      </c>
      <c r="E763" s="28" t="s">
        <v>11550</v>
      </c>
      <c r="F763" s="28" t="s">
        <v>11583</v>
      </c>
      <c r="G763" s="28" t="s">
        <v>11584</v>
      </c>
      <c r="H763" s="28">
        <v>45.654000000000003</v>
      </c>
      <c r="I763" s="28" t="s">
        <v>12779</v>
      </c>
      <c r="J763" s="28" t="s">
        <v>11527</v>
      </c>
    </row>
    <row r="764" spans="1:10" x14ac:dyDescent="0.35">
      <c r="A764" s="28" t="s">
        <v>2744</v>
      </c>
      <c r="B764" s="28" t="s">
        <v>2744</v>
      </c>
      <c r="C764" s="28" t="s">
        <v>2745</v>
      </c>
      <c r="D764" s="28" t="s">
        <v>2743</v>
      </c>
      <c r="E764" s="28" t="s">
        <v>11550</v>
      </c>
      <c r="F764" s="28"/>
      <c r="G764" s="28"/>
      <c r="H764" s="28">
        <v>38.532800000000002</v>
      </c>
      <c r="I764" s="28" t="s">
        <v>12780</v>
      </c>
      <c r="J764" s="28"/>
    </row>
    <row r="765" spans="1:10" x14ac:dyDescent="0.35">
      <c r="A765" s="28" t="s">
        <v>12781</v>
      </c>
      <c r="B765" s="28" t="s">
        <v>12781</v>
      </c>
      <c r="C765" s="28" t="s">
        <v>12782</v>
      </c>
      <c r="D765" s="28" t="s">
        <v>12783</v>
      </c>
      <c r="E765" s="28" t="s">
        <v>11554</v>
      </c>
      <c r="F765" s="28"/>
      <c r="G765" s="28"/>
      <c r="H765" s="28">
        <v>61.500999999999998</v>
      </c>
      <c r="I765" s="28" t="s">
        <v>12784</v>
      </c>
      <c r="J765" s="28"/>
    </row>
    <row r="766" spans="1:10" x14ac:dyDescent="0.35">
      <c r="A766" s="28" t="s">
        <v>6051</v>
      </c>
      <c r="B766" s="28" t="s">
        <v>6051</v>
      </c>
      <c r="C766" s="28" t="s">
        <v>6052</v>
      </c>
      <c r="D766" s="28" t="s">
        <v>6050</v>
      </c>
      <c r="E766" s="28" t="s">
        <v>11674</v>
      </c>
      <c r="F766" s="28" t="s">
        <v>11586</v>
      </c>
      <c r="G766" s="28"/>
      <c r="H766" s="28">
        <v>102.57975999999999</v>
      </c>
      <c r="I766" s="28" t="s">
        <v>12785</v>
      </c>
      <c r="J766" s="28" t="s">
        <v>11553</v>
      </c>
    </row>
    <row r="767" spans="1:10" x14ac:dyDescent="0.35">
      <c r="A767" s="28" t="s">
        <v>149</v>
      </c>
      <c r="B767" s="28" t="s">
        <v>149</v>
      </c>
      <c r="C767" s="28" t="s">
        <v>150</v>
      </c>
      <c r="D767" s="28" t="s">
        <v>148</v>
      </c>
      <c r="E767" s="28" t="s">
        <v>11560</v>
      </c>
      <c r="F767" s="28"/>
      <c r="G767" s="28"/>
      <c r="H767" s="28">
        <v>53.822650000000003</v>
      </c>
      <c r="I767" s="28" t="s">
        <v>12786</v>
      </c>
      <c r="J767" s="28"/>
    </row>
    <row r="768" spans="1:10" x14ac:dyDescent="0.35">
      <c r="A768" s="28" t="s">
        <v>5564</v>
      </c>
      <c r="B768" s="28" t="s">
        <v>5564</v>
      </c>
      <c r="C768" s="28" t="s">
        <v>5565</v>
      </c>
      <c r="D768" s="28" t="s">
        <v>5563</v>
      </c>
      <c r="E768" s="28" t="s">
        <v>11556</v>
      </c>
      <c r="F768" s="28"/>
      <c r="G768" s="28"/>
      <c r="H768" s="28">
        <v>76.02637</v>
      </c>
      <c r="I768" s="28" t="s">
        <v>12787</v>
      </c>
      <c r="J768" s="28"/>
    </row>
    <row r="769" spans="1:10" x14ac:dyDescent="0.35">
      <c r="A769" s="28" t="s">
        <v>2294</v>
      </c>
      <c r="B769" s="28" t="s">
        <v>2294</v>
      </c>
      <c r="C769" s="28" t="s">
        <v>2295</v>
      </c>
      <c r="D769" s="28" t="s">
        <v>2293</v>
      </c>
      <c r="E769" s="28" t="s">
        <v>11550</v>
      </c>
      <c r="F769" s="28"/>
      <c r="G769" s="28"/>
      <c r="H769" s="28">
        <v>56.77966</v>
      </c>
      <c r="I769" s="28" t="s">
        <v>12788</v>
      </c>
      <c r="J769" s="28"/>
    </row>
    <row r="770" spans="1:10" x14ac:dyDescent="0.35">
      <c r="A770" s="28" t="s">
        <v>2291</v>
      </c>
      <c r="B770" s="28" t="s">
        <v>2291</v>
      </c>
      <c r="C770" s="28" t="s">
        <v>2292</v>
      </c>
      <c r="D770" s="28" t="s">
        <v>2290</v>
      </c>
      <c r="E770" s="28" t="s">
        <v>11674</v>
      </c>
      <c r="F770" s="28"/>
      <c r="G770" s="28"/>
      <c r="H770" s="28">
        <v>100.36868</v>
      </c>
      <c r="I770" s="28" t="s">
        <v>12789</v>
      </c>
      <c r="J770" s="28"/>
    </row>
    <row r="771" spans="1:10" x14ac:dyDescent="0.35">
      <c r="A771" s="28" t="s">
        <v>8001</v>
      </c>
      <c r="B771" s="28" t="s">
        <v>8001</v>
      </c>
      <c r="C771" s="28" t="s">
        <v>8002</v>
      </c>
      <c r="D771" s="28" t="s">
        <v>8000</v>
      </c>
      <c r="E771" s="28" t="s">
        <v>11550</v>
      </c>
      <c r="F771" s="28" t="s">
        <v>12790</v>
      </c>
      <c r="G771" s="28" t="s">
        <v>12791</v>
      </c>
      <c r="H771" s="28">
        <v>252.52905000000001</v>
      </c>
      <c r="I771" s="28" t="s">
        <v>12792</v>
      </c>
      <c r="J771" s="28" t="s">
        <v>11527</v>
      </c>
    </row>
    <row r="772" spans="1:10" x14ac:dyDescent="0.35">
      <c r="A772" s="28" t="s">
        <v>7507</v>
      </c>
      <c r="B772" s="28" t="s">
        <v>7507</v>
      </c>
      <c r="C772" s="28" t="s">
        <v>7508</v>
      </c>
      <c r="D772" s="28" t="s">
        <v>7506</v>
      </c>
      <c r="E772" s="28" t="s">
        <v>11556</v>
      </c>
      <c r="F772" s="28"/>
      <c r="G772" s="28"/>
      <c r="H772" s="28">
        <v>74.647120000000001</v>
      </c>
      <c r="I772" s="28" t="s">
        <v>12793</v>
      </c>
      <c r="J772" s="28"/>
    </row>
    <row r="773" spans="1:10" x14ac:dyDescent="0.35">
      <c r="A773" s="28" t="s">
        <v>3921</v>
      </c>
      <c r="B773" s="28" t="s">
        <v>3921</v>
      </c>
      <c r="C773" s="28" t="s">
        <v>3922</v>
      </c>
      <c r="D773" s="28" t="s">
        <v>3920</v>
      </c>
      <c r="E773" s="28" t="s">
        <v>11550</v>
      </c>
      <c r="F773" s="28"/>
      <c r="G773" s="28"/>
      <c r="H773" s="28">
        <v>89.294240000000002</v>
      </c>
      <c r="I773" s="28" t="s">
        <v>12794</v>
      </c>
      <c r="J773" s="28"/>
    </row>
    <row r="774" spans="1:10" x14ac:dyDescent="0.35">
      <c r="A774" s="28" t="s">
        <v>2705</v>
      </c>
      <c r="B774" s="28" t="s">
        <v>2705</v>
      </c>
      <c r="C774" s="28" t="s">
        <v>2706</v>
      </c>
      <c r="D774" s="28" t="s">
        <v>2704</v>
      </c>
      <c r="E774" s="28" t="s">
        <v>11523</v>
      </c>
      <c r="F774" s="28" t="s">
        <v>11586</v>
      </c>
      <c r="G774" s="28"/>
      <c r="H774" s="28">
        <v>41.379330000000003</v>
      </c>
      <c r="I774" s="28" t="s">
        <v>12795</v>
      </c>
      <c r="J774" s="28" t="s">
        <v>11553</v>
      </c>
    </row>
    <row r="775" spans="1:10" x14ac:dyDescent="0.35">
      <c r="A775" s="28" t="s">
        <v>2702</v>
      </c>
      <c r="B775" s="28" t="s">
        <v>2702</v>
      </c>
      <c r="C775" s="28" t="s">
        <v>2703</v>
      </c>
      <c r="D775" s="28" t="s">
        <v>2701</v>
      </c>
      <c r="E775" s="28" t="s">
        <v>11550</v>
      </c>
      <c r="F775" s="28"/>
      <c r="G775" s="28"/>
      <c r="H775" s="28">
        <v>44.485469999999999</v>
      </c>
      <c r="I775" s="28" t="s">
        <v>12796</v>
      </c>
      <c r="J775" s="28"/>
    </row>
    <row r="776" spans="1:10" x14ac:dyDescent="0.35">
      <c r="A776" s="28" t="s">
        <v>4939</v>
      </c>
      <c r="B776" s="28" t="s">
        <v>4939</v>
      </c>
      <c r="C776" s="28" t="s">
        <v>4940</v>
      </c>
      <c r="D776" s="28" t="s">
        <v>4938</v>
      </c>
      <c r="E776" s="28" t="s">
        <v>11550</v>
      </c>
      <c r="F776" s="28"/>
      <c r="G776" s="28"/>
      <c r="H776" s="28">
        <v>49.333329999999997</v>
      </c>
      <c r="I776" s="28" t="s">
        <v>12797</v>
      </c>
      <c r="J776" s="28"/>
    </row>
    <row r="777" spans="1:10" x14ac:dyDescent="0.35">
      <c r="A777" s="28" t="s">
        <v>12798</v>
      </c>
      <c r="B777" s="28" t="s">
        <v>12798</v>
      </c>
      <c r="C777" s="28" t="s">
        <v>12799</v>
      </c>
      <c r="D777" s="28" t="s">
        <v>12800</v>
      </c>
      <c r="E777" s="28" t="s">
        <v>11554</v>
      </c>
      <c r="F777" s="28"/>
      <c r="G777" s="28"/>
      <c r="H777" s="28">
        <v>62.97052</v>
      </c>
      <c r="I777" s="28" t="s">
        <v>12801</v>
      </c>
      <c r="J777" s="28"/>
    </row>
    <row r="778" spans="1:10" x14ac:dyDescent="0.35">
      <c r="A778" s="28" t="s">
        <v>12802</v>
      </c>
      <c r="B778" s="28" t="s">
        <v>12802</v>
      </c>
      <c r="C778" s="28" t="s">
        <v>12803</v>
      </c>
      <c r="D778" s="28" t="s">
        <v>12804</v>
      </c>
      <c r="E778" s="28" t="s">
        <v>11550</v>
      </c>
      <c r="F778" s="28" t="s">
        <v>11586</v>
      </c>
      <c r="G778" s="28"/>
      <c r="H778" s="28">
        <v>26.463539999999998</v>
      </c>
      <c r="I778" s="28" t="s">
        <v>12805</v>
      </c>
      <c r="J778" s="28" t="s">
        <v>11553</v>
      </c>
    </row>
    <row r="779" spans="1:10" x14ac:dyDescent="0.35">
      <c r="A779" s="28" t="s">
        <v>12806</v>
      </c>
      <c r="B779" s="28" t="s">
        <v>12806</v>
      </c>
      <c r="C779" s="28" t="s">
        <v>12807</v>
      </c>
      <c r="D779" s="28" t="s">
        <v>12808</v>
      </c>
      <c r="E779" s="28" t="s">
        <v>11550</v>
      </c>
      <c r="F779" s="28" t="s">
        <v>11551</v>
      </c>
      <c r="G779" s="28"/>
      <c r="H779" s="28">
        <v>54.160200000000003</v>
      </c>
      <c r="I779" s="28" t="s">
        <v>12809</v>
      </c>
      <c r="J779" s="28" t="s">
        <v>11553</v>
      </c>
    </row>
    <row r="780" spans="1:10" x14ac:dyDescent="0.35">
      <c r="A780" s="28" t="s">
        <v>7589</v>
      </c>
      <c r="B780" s="28" t="s">
        <v>7589</v>
      </c>
      <c r="C780" s="28" t="s">
        <v>7590</v>
      </c>
      <c r="D780" s="28" t="s">
        <v>7588</v>
      </c>
      <c r="E780" s="28" t="s">
        <v>11575</v>
      </c>
      <c r="F780" s="28"/>
      <c r="G780" s="28"/>
      <c r="H780" s="28">
        <v>122.10292</v>
      </c>
      <c r="I780" s="28" t="s">
        <v>12810</v>
      </c>
      <c r="J780" s="28"/>
    </row>
    <row r="781" spans="1:10" x14ac:dyDescent="0.35">
      <c r="A781" s="28" t="s">
        <v>12811</v>
      </c>
      <c r="B781" s="28" t="s">
        <v>12811</v>
      </c>
      <c r="C781" s="28" t="s">
        <v>12812</v>
      </c>
      <c r="D781" s="28" t="s">
        <v>12813</v>
      </c>
      <c r="E781" s="28" t="s">
        <v>11554</v>
      </c>
      <c r="F781" s="28"/>
      <c r="G781" s="28"/>
      <c r="H781" s="28">
        <v>63.372689999999999</v>
      </c>
      <c r="I781" s="28" t="s">
        <v>12814</v>
      </c>
      <c r="J781" s="28"/>
    </row>
    <row r="782" spans="1:10" x14ac:dyDescent="0.35">
      <c r="A782" s="28" t="s">
        <v>12815</v>
      </c>
      <c r="B782" s="28" t="s">
        <v>12815</v>
      </c>
      <c r="C782" s="28" t="s">
        <v>11187</v>
      </c>
      <c r="D782" s="28" t="s">
        <v>12816</v>
      </c>
      <c r="E782" s="28" t="s">
        <v>11554</v>
      </c>
      <c r="F782" s="28"/>
      <c r="G782" s="28"/>
      <c r="H782" s="28">
        <v>75.723129999999998</v>
      </c>
      <c r="I782" s="28" t="s">
        <v>12817</v>
      </c>
      <c r="J782" s="28"/>
    </row>
    <row r="783" spans="1:10" x14ac:dyDescent="0.35">
      <c r="A783" s="28" t="s">
        <v>12818</v>
      </c>
      <c r="B783" s="28" t="s">
        <v>12818</v>
      </c>
      <c r="C783" s="28" t="s">
        <v>11249</v>
      </c>
      <c r="D783" s="28" t="s">
        <v>12819</v>
      </c>
      <c r="E783" s="28" t="s">
        <v>11554</v>
      </c>
      <c r="F783" s="28"/>
      <c r="G783" s="28"/>
      <c r="H783" s="28">
        <v>65.984870000000001</v>
      </c>
      <c r="I783" s="28" t="s">
        <v>12820</v>
      </c>
      <c r="J783" s="28"/>
    </row>
    <row r="784" spans="1:10" x14ac:dyDescent="0.35">
      <c r="A784" s="28" t="s">
        <v>6721</v>
      </c>
      <c r="B784" s="28" t="s">
        <v>6721</v>
      </c>
      <c r="C784" s="28" t="s">
        <v>6722</v>
      </c>
      <c r="D784" s="28" t="s">
        <v>6720</v>
      </c>
      <c r="E784" s="28" t="s">
        <v>11560</v>
      </c>
      <c r="F784" s="28"/>
      <c r="G784" s="28"/>
      <c r="H784" s="28">
        <v>62.137920000000001</v>
      </c>
      <c r="I784" s="28" t="s">
        <v>12821</v>
      </c>
      <c r="J784" s="28"/>
    </row>
    <row r="785" spans="1:10" x14ac:dyDescent="0.35">
      <c r="A785" s="28" t="s">
        <v>9679</v>
      </c>
      <c r="B785" s="28" t="s">
        <v>9679</v>
      </c>
      <c r="C785" s="28" t="s">
        <v>9680</v>
      </c>
      <c r="D785" s="28" t="s">
        <v>9678</v>
      </c>
      <c r="E785" s="28" t="s">
        <v>11550</v>
      </c>
      <c r="F785" s="28" t="s">
        <v>11586</v>
      </c>
      <c r="G785" s="28" t="s">
        <v>11975</v>
      </c>
      <c r="H785" s="28">
        <v>56.280619999999999</v>
      </c>
      <c r="I785" s="28" t="s">
        <v>12822</v>
      </c>
      <c r="J785" s="28" t="s">
        <v>11527</v>
      </c>
    </row>
    <row r="786" spans="1:10" x14ac:dyDescent="0.35">
      <c r="A786" s="28" t="s">
        <v>1589</v>
      </c>
      <c r="B786" s="28" t="s">
        <v>1589</v>
      </c>
      <c r="C786" s="28" t="s">
        <v>1590</v>
      </c>
      <c r="D786" s="28" t="s">
        <v>1588</v>
      </c>
      <c r="E786" s="28" t="s">
        <v>11550</v>
      </c>
      <c r="F786" s="28" t="s">
        <v>12763</v>
      </c>
      <c r="G786" s="28" t="s">
        <v>12157</v>
      </c>
      <c r="H786" s="28">
        <v>46.595799999999997</v>
      </c>
      <c r="I786" s="28" t="s">
        <v>12823</v>
      </c>
      <c r="J786" s="28" t="s">
        <v>11527</v>
      </c>
    </row>
    <row r="787" spans="1:10" x14ac:dyDescent="0.35">
      <c r="A787" s="28" t="s">
        <v>9685</v>
      </c>
      <c r="B787" s="28" t="s">
        <v>9685</v>
      </c>
      <c r="C787" s="28" t="s">
        <v>9686</v>
      </c>
      <c r="D787" s="28" t="s">
        <v>9684</v>
      </c>
      <c r="E787" s="28" t="s">
        <v>11550</v>
      </c>
      <c r="F787" s="28"/>
      <c r="G787" s="28"/>
      <c r="H787" s="28">
        <v>61.791719999999998</v>
      </c>
      <c r="I787" s="28" t="s">
        <v>12824</v>
      </c>
      <c r="J787" s="28"/>
    </row>
    <row r="788" spans="1:10" x14ac:dyDescent="0.35">
      <c r="A788" s="28" t="s">
        <v>1787</v>
      </c>
      <c r="B788" s="28" t="s">
        <v>1787</v>
      </c>
      <c r="C788" s="28" t="s">
        <v>1788</v>
      </c>
      <c r="D788" s="28" t="s">
        <v>1786</v>
      </c>
      <c r="E788" s="28" t="s">
        <v>11550</v>
      </c>
      <c r="F788" s="28"/>
      <c r="G788" s="28"/>
      <c r="H788" s="28">
        <v>47.323160000000001</v>
      </c>
      <c r="I788" s="28" t="s">
        <v>12825</v>
      </c>
      <c r="J788" s="28"/>
    </row>
    <row r="789" spans="1:10" x14ac:dyDescent="0.35">
      <c r="A789" s="28" t="s">
        <v>12826</v>
      </c>
      <c r="B789" s="28" t="s">
        <v>6024</v>
      </c>
      <c r="C789" s="28" t="s">
        <v>6025</v>
      </c>
      <c r="D789" s="28" t="s">
        <v>6023</v>
      </c>
      <c r="E789" s="28" t="s">
        <v>11560</v>
      </c>
      <c r="F789" s="28"/>
      <c r="G789" s="28"/>
      <c r="H789" s="28">
        <v>49.839199999999998</v>
      </c>
      <c r="I789" s="28" t="s">
        <v>12827</v>
      </c>
      <c r="J789" s="28"/>
    </row>
    <row r="790" spans="1:10" x14ac:dyDescent="0.35">
      <c r="A790" s="28" t="s">
        <v>12828</v>
      </c>
      <c r="B790" s="28" t="s">
        <v>6024</v>
      </c>
      <c r="C790" s="28" t="s">
        <v>6025</v>
      </c>
      <c r="D790" s="28" t="s">
        <v>6023</v>
      </c>
      <c r="E790" s="28" t="s">
        <v>11550</v>
      </c>
      <c r="F790" s="28"/>
      <c r="G790" s="28"/>
      <c r="H790" s="28">
        <v>49.839199999999998</v>
      </c>
      <c r="I790" s="28" t="s">
        <v>12827</v>
      </c>
      <c r="J790" s="28"/>
    </row>
    <row r="791" spans="1:10" x14ac:dyDescent="0.35">
      <c r="A791" s="28" t="s">
        <v>10299</v>
      </c>
      <c r="B791" s="28" t="s">
        <v>10299</v>
      </c>
      <c r="C791" s="28" t="s">
        <v>10300</v>
      </c>
      <c r="D791" s="28" t="s">
        <v>10298</v>
      </c>
      <c r="E791" s="28" t="s">
        <v>11550</v>
      </c>
      <c r="F791" s="28"/>
      <c r="G791" s="28"/>
      <c r="H791" s="28">
        <v>53.981349999999999</v>
      </c>
      <c r="I791" s="28" t="s">
        <v>12829</v>
      </c>
      <c r="J791" s="28"/>
    </row>
    <row r="792" spans="1:10" x14ac:dyDescent="0.35">
      <c r="A792" s="28" t="s">
        <v>2579</v>
      </c>
      <c r="B792" s="28" t="s">
        <v>2579</v>
      </c>
      <c r="C792" s="28" t="s">
        <v>2580</v>
      </c>
      <c r="D792" s="28" t="s">
        <v>2578</v>
      </c>
      <c r="E792" s="28" t="s">
        <v>11550</v>
      </c>
      <c r="F792" s="28" t="s">
        <v>11586</v>
      </c>
      <c r="G792" s="28"/>
      <c r="H792" s="28">
        <v>39.47983</v>
      </c>
      <c r="I792" s="28" t="s">
        <v>12830</v>
      </c>
      <c r="J792" s="28" t="s">
        <v>11553</v>
      </c>
    </row>
    <row r="793" spans="1:10" x14ac:dyDescent="0.35">
      <c r="A793" s="28" t="s">
        <v>9690</v>
      </c>
      <c r="B793" s="28" t="s">
        <v>9690</v>
      </c>
      <c r="C793" s="28" t="s">
        <v>9691</v>
      </c>
      <c r="D793" s="28" t="s">
        <v>9689</v>
      </c>
      <c r="E793" s="28" t="s">
        <v>11556</v>
      </c>
      <c r="F793" s="28"/>
      <c r="G793" s="28"/>
      <c r="H793" s="28">
        <v>44.165469999999999</v>
      </c>
      <c r="I793" s="28" t="s">
        <v>12831</v>
      </c>
      <c r="J793" s="28"/>
    </row>
    <row r="794" spans="1:10" x14ac:dyDescent="0.35">
      <c r="A794" s="28" t="s">
        <v>10411</v>
      </c>
      <c r="B794" s="28" t="s">
        <v>10411</v>
      </c>
      <c r="C794" s="28" t="s">
        <v>10412</v>
      </c>
      <c r="D794" s="28" t="s">
        <v>10410</v>
      </c>
      <c r="E794" s="28" t="s">
        <v>11550</v>
      </c>
      <c r="F794" s="28" t="s">
        <v>11583</v>
      </c>
      <c r="G794" s="28" t="s">
        <v>11724</v>
      </c>
      <c r="H794" s="28">
        <v>67.599069999999998</v>
      </c>
      <c r="I794" s="28" t="s">
        <v>12832</v>
      </c>
      <c r="J794" s="28" t="s">
        <v>11527</v>
      </c>
    </row>
    <row r="795" spans="1:10" x14ac:dyDescent="0.35">
      <c r="A795" s="28" t="s">
        <v>7516</v>
      </c>
      <c r="B795" s="28" t="s">
        <v>7516</v>
      </c>
      <c r="C795" s="28" t="s">
        <v>7517</v>
      </c>
      <c r="D795" s="28" t="s">
        <v>7515</v>
      </c>
      <c r="E795" s="28" t="s">
        <v>11626</v>
      </c>
      <c r="F795" s="28" t="s">
        <v>11583</v>
      </c>
      <c r="G795" s="28" t="s">
        <v>11584</v>
      </c>
      <c r="H795" s="28">
        <v>58.194589999999998</v>
      </c>
      <c r="I795" s="28" t="s">
        <v>12833</v>
      </c>
      <c r="J795" s="28" t="s">
        <v>11527</v>
      </c>
    </row>
    <row r="796" spans="1:10" x14ac:dyDescent="0.35">
      <c r="A796" s="28" t="s">
        <v>77</v>
      </c>
      <c r="B796" s="28" t="s">
        <v>77</v>
      </c>
      <c r="C796" s="28" t="s">
        <v>78</v>
      </c>
      <c r="D796" s="28" t="s">
        <v>76</v>
      </c>
      <c r="E796" s="28" t="s">
        <v>11550</v>
      </c>
      <c r="F796" s="28" t="s">
        <v>11566</v>
      </c>
      <c r="G796" s="28" t="s">
        <v>11567</v>
      </c>
      <c r="H796" s="28">
        <v>37.174819999999997</v>
      </c>
      <c r="I796" s="28" t="s">
        <v>12834</v>
      </c>
      <c r="J796" s="28" t="s">
        <v>11527</v>
      </c>
    </row>
    <row r="797" spans="1:10" x14ac:dyDescent="0.35">
      <c r="A797" s="28" t="s">
        <v>2309</v>
      </c>
      <c r="B797" s="28" t="s">
        <v>2309</v>
      </c>
      <c r="C797" s="28" t="s">
        <v>2310</v>
      </c>
      <c r="D797" s="28" t="s">
        <v>2308</v>
      </c>
      <c r="E797" s="28" t="s">
        <v>11523</v>
      </c>
      <c r="F797" s="28"/>
      <c r="G797" s="28"/>
      <c r="H797" s="28">
        <v>36.622540000000001</v>
      </c>
      <c r="I797" s="28" t="s">
        <v>12835</v>
      </c>
      <c r="J797" s="28"/>
    </row>
    <row r="798" spans="1:10" x14ac:dyDescent="0.35">
      <c r="A798" s="28" t="s">
        <v>10091</v>
      </c>
      <c r="B798" s="28" t="s">
        <v>10091</v>
      </c>
      <c r="C798" s="28" t="s">
        <v>10092</v>
      </c>
      <c r="D798" s="28" t="s">
        <v>10090</v>
      </c>
      <c r="E798" s="28" t="s">
        <v>11550</v>
      </c>
      <c r="F798" s="28"/>
      <c r="G798" s="28"/>
      <c r="H798" s="28">
        <v>49.760750000000002</v>
      </c>
      <c r="I798" s="28" t="s">
        <v>12836</v>
      </c>
      <c r="J798" s="28"/>
    </row>
    <row r="799" spans="1:10" x14ac:dyDescent="0.35">
      <c r="A799" s="28" t="s">
        <v>12837</v>
      </c>
      <c r="B799" s="28" t="s">
        <v>12837</v>
      </c>
      <c r="C799" s="28" t="s">
        <v>11490</v>
      </c>
      <c r="D799" s="28" t="s">
        <v>12838</v>
      </c>
      <c r="E799" s="28" t="s">
        <v>11554</v>
      </c>
      <c r="F799" s="28"/>
      <c r="G799" s="28"/>
      <c r="H799" s="28">
        <v>67.305520000000001</v>
      </c>
      <c r="I799" s="28" t="s">
        <v>12839</v>
      </c>
      <c r="J799" s="28"/>
    </row>
    <row r="800" spans="1:10" x14ac:dyDescent="0.35">
      <c r="A800" s="28" t="s">
        <v>1679</v>
      </c>
      <c r="B800" s="28" t="s">
        <v>1679</v>
      </c>
      <c r="C800" s="28" t="s">
        <v>1680</v>
      </c>
      <c r="D800" s="28" t="s">
        <v>1678</v>
      </c>
      <c r="E800" s="28" t="s">
        <v>11550</v>
      </c>
      <c r="F800" s="28"/>
      <c r="G800" s="28"/>
      <c r="H800" s="28">
        <v>41.086469999999998</v>
      </c>
      <c r="I800" s="28" t="s">
        <v>12840</v>
      </c>
      <c r="J800" s="28"/>
    </row>
    <row r="801" spans="1:10" x14ac:dyDescent="0.35">
      <c r="A801" s="28" t="s">
        <v>12841</v>
      </c>
      <c r="B801" s="28" t="s">
        <v>12841</v>
      </c>
      <c r="C801" s="28" t="s">
        <v>12842</v>
      </c>
      <c r="D801" s="28" t="s">
        <v>12843</v>
      </c>
      <c r="E801" s="28" t="s">
        <v>11550</v>
      </c>
      <c r="F801" s="28"/>
      <c r="G801" s="28"/>
      <c r="H801" s="28">
        <v>45.683</v>
      </c>
      <c r="I801" s="28" t="s">
        <v>12844</v>
      </c>
      <c r="J801" s="28"/>
    </row>
    <row r="802" spans="1:10" x14ac:dyDescent="0.35">
      <c r="A802" s="28" t="s">
        <v>1403</v>
      </c>
      <c r="B802" s="28" t="s">
        <v>1403</v>
      </c>
      <c r="C802" s="28" t="s">
        <v>1404</v>
      </c>
      <c r="D802" s="28" t="s">
        <v>1402</v>
      </c>
      <c r="E802" s="28" t="s">
        <v>11560</v>
      </c>
      <c r="F802" s="28" t="s">
        <v>11551</v>
      </c>
      <c r="G802" s="28"/>
      <c r="H802" s="28">
        <v>47.085999999999999</v>
      </c>
      <c r="I802" s="28" t="s">
        <v>12845</v>
      </c>
      <c r="J802" s="28" t="s">
        <v>11553</v>
      </c>
    </row>
    <row r="803" spans="1:10" x14ac:dyDescent="0.35">
      <c r="A803" s="28" t="s">
        <v>6892</v>
      </c>
      <c r="B803" s="28" t="s">
        <v>6892</v>
      </c>
      <c r="C803" s="28" t="s">
        <v>6893</v>
      </c>
      <c r="D803" s="28" t="s">
        <v>6891</v>
      </c>
      <c r="E803" s="28" t="s">
        <v>11523</v>
      </c>
      <c r="F803" s="28"/>
      <c r="G803" s="28"/>
      <c r="H803" s="28">
        <v>18.70337</v>
      </c>
      <c r="I803" s="28" t="s">
        <v>12846</v>
      </c>
      <c r="J803" s="28"/>
    </row>
    <row r="804" spans="1:10" x14ac:dyDescent="0.35">
      <c r="A804" s="28" t="s">
        <v>10040</v>
      </c>
      <c r="B804" s="28" t="s">
        <v>10040</v>
      </c>
      <c r="C804" s="28" t="s">
        <v>10041</v>
      </c>
      <c r="D804" s="28" t="s">
        <v>10039</v>
      </c>
      <c r="E804" s="28" t="s">
        <v>11550</v>
      </c>
      <c r="F804" s="28"/>
      <c r="G804" s="28"/>
      <c r="H804" s="28">
        <v>38.486089999999997</v>
      </c>
      <c r="I804" s="28" t="s">
        <v>12847</v>
      </c>
      <c r="J804" s="28"/>
    </row>
    <row r="805" spans="1:10" x14ac:dyDescent="0.35">
      <c r="A805" s="28" t="s">
        <v>12848</v>
      </c>
      <c r="B805" s="28" t="s">
        <v>12848</v>
      </c>
      <c r="C805" s="28" t="s">
        <v>12849</v>
      </c>
      <c r="D805" s="28" t="s">
        <v>12850</v>
      </c>
      <c r="E805" s="28" t="s">
        <v>11554</v>
      </c>
      <c r="F805" s="28"/>
      <c r="G805" s="28"/>
      <c r="H805" s="28">
        <v>63.288020000000003</v>
      </c>
      <c r="I805" s="28" t="s">
        <v>12851</v>
      </c>
      <c r="J805" s="28"/>
    </row>
    <row r="806" spans="1:10" x14ac:dyDescent="0.35">
      <c r="A806" s="28" t="s">
        <v>12852</v>
      </c>
      <c r="B806" s="28" t="s">
        <v>12852</v>
      </c>
      <c r="C806" s="28" t="s">
        <v>12853</v>
      </c>
      <c r="D806" s="28" t="s">
        <v>12854</v>
      </c>
      <c r="E806" s="28" t="s">
        <v>11554</v>
      </c>
      <c r="F806" s="28"/>
      <c r="G806" s="28"/>
      <c r="H806" s="28">
        <v>159.12231</v>
      </c>
      <c r="I806" s="28" t="s">
        <v>12855</v>
      </c>
      <c r="J806" s="28"/>
    </row>
    <row r="807" spans="1:10" x14ac:dyDescent="0.35">
      <c r="A807" s="28" t="s">
        <v>12856</v>
      </c>
      <c r="B807" s="28" t="s">
        <v>12856</v>
      </c>
      <c r="C807" s="28" t="s">
        <v>12857</v>
      </c>
      <c r="D807" s="28" t="s">
        <v>12858</v>
      </c>
      <c r="E807" s="28" t="s">
        <v>11626</v>
      </c>
      <c r="F807" s="28" t="s">
        <v>11583</v>
      </c>
      <c r="G807" s="28" t="s">
        <v>11584</v>
      </c>
      <c r="H807" s="28">
        <v>50.968670000000003</v>
      </c>
      <c r="I807" s="28" t="s">
        <v>12859</v>
      </c>
      <c r="J807" s="28" t="s">
        <v>11527</v>
      </c>
    </row>
    <row r="808" spans="1:10" x14ac:dyDescent="0.35">
      <c r="A808" s="28" t="s">
        <v>12860</v>
      </c>
      <c r="B808" s="28" t="s">
        <v>12860</v>
      </c>
      <c r="C808" s="28" t="s">
        <v>11264</v>
      </c>
      <c r="D808" s="28" t="s">
        <v>12861</v>
      </c>
      <c r="E808" s="28" t="s">
        <v>11560</v>
      </c>
      <c r="F808" s="28" t="s">
        <v>11566</v>
      </c>
      <c r="G808" s="28" t="s">
        <v>11567</v>
      </c>
      <c r="H808" s="28">
        <v>32.605510000000002</v>
      </c>
      <c r="I808" s="28" t="s">
        <v>12862</v>
      </c>
      <c r="J808" s="28" t="s">
        <v>11527</v>
      </c>
    </row>
    <row r="809" spans="1:10" x14ac:dyDescent="0.35">
      <c r="A809" s="28" t="s">
        <v>12863</v>
      </c>
      <c r="B809" s="28" t="s">
        <v>12863</v>
      </c>
      <c r="C809" s="28" t="s">
        <v>12864</v>
      </c>
      <c r="D809" s="28" t="s">
        <v>12865</v>
      </c>
      <c r="E809" s="28" t="s">
        <v>11550</v>
      </c>
      <c r="F809" s="28"/>
      <c r="G809" s="28"/>
      <c r="H809" s="28">
        <v>74.250240000000005</v>
      </c>
      <c r="I809" s="28" t="s">
        <v>12866</v>
      </c>
      <c r="J809" s="28"/>
    </row>
    <row r="810" spans="1:10" x14ac:dyDescent="0.35">
      <c r="A810" s="28" t="s">
        <v>491</v>
      </c>
      <c r="B810" s="28" t="s">
        <v>491</v>
      </c>
      <c r="C810" s="28" t="s">
        <v>492</v>
      </c>
      <c r="D810" s="28" t="s">
        <v>490</v>
      </c>
      <c r="E810" s="28" t="s">
        <v>11523</v>
      </c>
      <c r="F810" s="28" t="s">
        <v>11876</v>
      </c>
      <c r="G810" s="28" t="s">
        <v>11977</v>
      </c>
      <c r="H810" s="28">
        <v>34.347270000000002</v>
      </c>
      <c r="I810" s="28" t="s">
        <v>12867</v>
      </c>
      <c r="J810" s="28" t="s">
        <v>11527</v>
      </c>
    </row>
    <row r="811" spans="1:10" x14ac:dyDescent="0.35">
      <c r="A811" s="28" t="s">
        <v>12868</v>
      </c>
      <c r="B811" s="28" t="s">
        <v>12868</v>
      </c>
      <c r="C811" s="28" t="s">
        <v>12869</v>
      </c>
      <c r="D811" s="28" t="s">
        <v>12870</v>
      </c>
      <c r="E811" s="28" t="s">
        <v>11554</v>
      </c>
      <c r="F811" s="28"/>
      <c r="G811" s="28"/>
      <c r="H811" s="28">
        <v>67.774760000000001</v>
      </c>
      <c r="I811" s="28" t="s">
        <v>12871</v>
      </c>
      <c r="J811" s="28"/>
    </row>
    <row r="812" spans="1:10" x14ac:dyDescent="0.35">
      <c r="A812" s="28" t="s">
        <v>473</v>
      </c>
      <c r="B812" s="28" t="s">
        <v>473</v>
      </c>
      <c r="C812" s="28" t="s">
        <v>474</v>
      </c>
      <c r="D812" s="28" t="s">
        <v>472</v>
      </c>
      <c r="E812" s="28" t="s">
        <v>11626</v>
      </c>
      <c r="F812" s="28"/>
      <c r="G812" s="28"/>
      <c r="H812" s="28">
        <v>35.331899999999997</v>
      </c>
      <c r="I812" s="28" t="s">
        <v>12872</v>
      </c>
      <c r="J812" s="28"/>
    </row>
    <row r="813" spans="1:10" x14ac:dyDescent="0.35">
      <c r="A813" s="28" t="s">
        <v>10007</v>
      </c>
      <c r="B813" s="28" t="s">
        <v>10007</v>
      </c>
      <c r="C813" s="28" t="s">
        <v>10008</v>
      </c>
      <c r="D813" s="28" t="s">
        <v>10006</v>
      </c>
      <c r="E813" s="28" t="s">
        <v>11634</v>
      </c>
      <c r="F813" s="28"/>
      <c r="G813" s="28"/>
      <c r="H813" s="28">
        <v>85.460300000000004</v>
      </c>
      <c r="I813" s="28" t="s">
        <v>12873</v>
      </c>
      <c r="J813" s="28"/>
    </row>
    <row r="814" spans="1:10" x14ac:dyDescent="0.35">
      <c r="A814" s="28" t="s">
        <v>10194</v>
      </c>
      <c r="B814" s="28" t="s">
        <v>10194</v>
      </c>
      <c r="C814" s="28" t="s">
        <v>10195</v>
      </c>
      <c r="D814" s="28" t="s">
        <v>10193</v>
      </c>
      <c r="E814" s="28" t="s">
        <v>11550</v>
      </c>
      <c r="F814" s="28"/>
      <c r="G814" s="28"/>
      <c r="H814" s="28">
        <v>28.49278</v>
      </c>
      <c r="I814" s="28" t="s">
        <v>12874</v>
      </c>
      <c r="J814" s="28"/>
    </row>
    <row r="815" spans="1:10" x14ac:dyDescent="0.35">
      <c r="A815" s="28" t="s">
        <v>2324</v>
      </c>
      <c r="B815" s="28" t="s">
        <v>2324</v>
      </c>
      <c r="C815" s="28" t="s">
        <v>2325</v>
      </c>
      <c r="D815" s="28" t="s">
        <v>2323</v>
      </c>
      <c r="E815" s="28" t="s">
        <v>11688</v>
      </c>
      <c r="F815" s="28" t="s">
        <v>11689</v>
      </c>
      <c r="G815" s="28"/>
      <c r="H815" s="28">
        <v>46.390509999999999</v>
      </c>
      <c r="I815" s="28" t="s">
        <v>12875</v>
      </c>
      <c r="J815" s="28" t="s">
        <v>11553</v>
      </c>
    </row>
    <row r="816" spans="1:10" x14ac:dyDescent="0.35">
      <c r="A816" s="28" t="s">
        <v>10339</v>
      </c>
      <c r="B816" s="28" t="s">
        <v>10339</v>
      </c>
      <c r="C816" s="28" t="s">
        <v>10340</v>
      </c>
      <c r="D816" s="28" t="s">
        <v>10338</v>
      </c>
      <c r="E816" s="28" t="s">
        <v>11523</v>
      </c>
      <c r="F816" s="28"/>
      <c r="G816" s="28"/>
      <c r="H816" s="28">
        <v>35.08</v>
      </c>
      <c r="I816" s="28" t="s">
        <v>12876</v>
      </c>
      <c r="J816" s="28"/>
    </row>
    <row r="817" spans="1:10" x14ac:dyDescent="0.35">
      <c r="A817" s="28" t="s">
        <v>10168</v>
      </c>
      <c r="B817" s="28" t="s">
        <v>10168</v>
      </c>
      <c r="C817" s="28" t="s">
        <v>10169</v>
      </c>
      <c r="D817" s="28" t="s">
        <v>10167</v>
      </c>
      <c r="E817" s="28" t="s">
        <v>11560</v>
      </c>
      <c r="F817" s="28"/>
      <c r="G817" s="28"/>
      <c r="H817" s="28">
        <v>67.78058</v>
      </c>
      <c r="I817" s="28" t="s">
        <v>12877</v>
      </c>
      <c r="J817" s="28"/>
    </row>
    <row r="818" spans="1:10" x14ac:dyDescent="0.35">
      <c r="A818" s="28" t="s">
        <v>10308</v>
      </c>
      <c r="B818" s="28" t="s">
        <v>10308</v>
      </c>
      <c r="C818" s="28" t="s">
        <v>10309</v>
      </c>
      <c r="D818" s="28" t="s">
        <v>10307</v>
      </c>
      <c r="E818" s="28" t="s">
        <v>11550</v>
      </c>
      <c r="F818" s="28"/>
      <c r="G818" s="28"/>
      <c r="H818" s="28">
        <v>125.66186999999999</v>
      </c>
      <c r="I818" s="28" t="s">
        <v>12878</v>
      </c>
      <c r="J818" s="28"/>
    </row>
    <row r="819" spans="1:10" x14ac:dyDescent="0.35">
      <c r="A819" s="28" t="s">
        <v>1100</v>
      </c>
      <c r="B819" s="28" t="s">
        <v>1100</v>
      </c>
      <c r="C819" s="28" t="s">
        <v>1101</v>
      </c>
      <c r="D819" s="28" t="s">
        <v>1099</v>
      </c>
      <c r="E819" s="28" t="s">
        <v>11550</v>
      </c>
      <c r="F819" s="28"/>
      <c r="G819" s="28"/>
      <c r="H819" s="28">
        <v>35.373849999999997</v>
      </c>
      <c r="I819" s="28" t="s">
        <v>12879</v>
      </c>
      <c r="J819" s="28"/>
    </row>
    <row r="820" spans="1:10" x14ac:dyDescent="0.35">
      <c r="A820" s="28" t="s">
        <v>5964</v>
      </c>
      <c r="B820" s="28" t="s">
        <v>5964</v>
      </c>
      <c r="C820" s="28" t="s">
        <v>5965</v>
      </c>
      <c r="D820" s="28" t="s">
        <v>5963</v>
      </c>
      <c r="E820" s="28" t="s">
        <v>11523</v>
      </c>
      <c r="F820" s="28" t="s">
        <v>12033</v>
      </c>
      <c r="G820" s="28" t="s">
        <v>12034</v>
      </c>
      <c r="H820" s="28">
        <v>26.275459999999999</v>
      </c>
      <c r="I820" s="28" t="s">
        <v>12880</v>
      </c>
      <c r="J820" s="28" t="s">
        <v>11527</v>
      </c>
    </row>
    <row r="821" spans="1:10" x14ac:dyDescent="0.35">
      <c r="A821" s="28" t="s">
        <v>5961</v>
      </c>
      <c r="B821" s="28" t="s">
        <v>5961</v>
      </c>
      <c r="C821" s="28" t="s">
        <v>5962</v>
      </c>
      <c r="D821" s="28" t="s">
        <v>5960</v>
      </c>
      <c r="E821" s="28" t="s">
        <v>11550</v>
      </c>
      <c r="F821" s="28"/>
      <c r="G821" s="28"/>
      <c r="H821" s="28">
        <v>27.55997</v>
      </c>
      <c r="I821" s="28" t="s">
        <v>12881</v>
      </c>
      <c r="J821" s="28"/>
    </row>
    <row r="822" spans="1:10" x14ac:dyDescent="0.35">
      <c r="A822" s="28" t="s">
        <v>1598</v>
      </c>
      <c r="B822" s="28" t="s">
        <v>1598</v>
      </c>
      <c r="C822" s="28" t="s">
        <v>1599</v>
      </c>
      <c r="D822" s="28" t="s">
        <v>1597</v>
      </c>
      <c r="E822" s="28" t="s">
        <v>11550</v>
      </c>
      <c r="F822" s="28"/>
      <c r="G822" s="28"/>
      <c r="H822" s="28">
        <v>62.890889999999999</v>
      </c>
      <c r="I822" s="28" t="s">
        <v>12882</v>
      </c>
      <c r="J822" s="28"/>
    </row>
    <row r="823" spans="1:10" x14ac:dyDescent="0.35">
      <c r="A823" s="28" t="s">
        <v>10429</v>
      </c>
      <c r="B823" s="28" t="s">
        <v>10429</v>
      </c>
      <c r="C823" s="28" t="s">
        <v>10430</v>
      </c>
      <c r="D823" s="28" t="s">
        <v>10428</v>
      </c>
      <c r="E823" s="28" t="s">
        <v>11523</v>
      </c>
      <c r="F823" s="28"/>
      <c r="G823" s="28"/>
      <c r="H823" s="28">
        <v>31.80339</v>
      </c>
      <c r="I823" s="28" t="s">
        <v>12883</v>
      </c>
      <c r="J823" s="28"/>
    </row>
    <row r="824" spans="1:10" x14ac:dyDescent="0.35">
      <c r="A824" s="28" t="s">
        <v>2360</v>
      </c>
      <c r="B824" s="28" t="s">
        <v>2360</v>
      </c>
      <c r="C824" s="28" t="s">
        <v>2361</v>
      </c>
      <c r="D824" s="28" t="s">
        <v>2359</v>
      </c>
      <c r="E824" s="28" t="s">
        <v>11560</v>
      </c>
      <c r="F824" s="28" t="s">
        <v>11586</v>
      </c>
      <c r="G824" s="28" t="s">
        <v>11721</v>
      </c>
      <c r="H824" s="28">
        <v>40.094079999999998</v>
      </c>
      <c r="I824" s="28" t="s">
        <v>12884</v>
      </c>
      <c r="J824" s="28" t="s">
        <v>11527</v>
      </c>
    </row>
    <row r="825" spans="1:10" x14ac:dyDescent="0.35">
      <c r="A825" s="28" t="s">
        <v>7483</v>
      </c>
      <c r="B825" s="28" t="s">
        <v>7483</v>
      </c>
      <c r="C825" s="28" t="s">
        <v>7484</v>
      </c>
      <c r="D825" s="28" t="s">
        <v>7482</v>
      </c>
      <c r="E825" s="28" t="s">
        <v>11560</v>
      </c>
      <c r="F825" s="28"/>
      <c r="G825" s="28"/>
      <c r="H825" s="28">
        <v>35.346200000000003</v>
      </c>
      <c r="I825" s="28" t="s">
        <v>12885</v>
      </c>
      <c r="J825" s="28"/>
    </row>
    <row r="826" spans="1:10" x14ac:dyDescent="0.35">
      <c r="A826" s="28" t="s">
        <v>3544</v>
      </c>
      <c r="B826" s="28" t="s">
        <v>3544</v>
      </c>
      <c r="C826" s="28" t="s">
        <v>3545</v>
      </c>
      <c r="D826" s="28" t="s">
        <v>3543</v>
      </c>
      <c r="E826" s="28" t="s">
        <v>11550</v>
      </c>
      <c r="F826" s="28"/>
      <c r="G826" s="28"/>
      <c r="H826" s="28">
        <v>36.912640000000003</v>
      </c>
      <c r="I826" s="28" t="s">
        <v>12886</v>
      </c>
      <c r="J826" s="28"/>
    </row>
    <row r="827" spans="1:10" x14ac:dyDescent="0.35">
      <c r="A827" s="28" t="s">
        <v>10814</v>
      </c>
      <c r="B827" s="28" t="s">
        <v>10814</v>
      </c>
      <c r="C827" s="28" t="s">
        <v>10815</v>
      </c>
      <c r="D827" s="28" t="s">
        <v>10813</v>
      </c>
      <c r="E827" s="28" t="s">
        <v>11550</v>
      </c>
      <c r="F827" s="28" t="s">
        <v>11586</v>
      </c>
      <c r="G827" s="28"/>
      <c r="H827" s="28">
        <v>51.746339999999996</v>
      </c>
      <c r="I827" s="28" t="s">
        <v>12887</v>
      </c>
      <c r="J827" s="28" t="s">
        <v>11553</v>
      </c>
    </row>
    <row r="828" spans="1:10" x14ac:dyDescent="0.35">
      <c r="A828" s="28" t="s">
        <v>10823</v>
      </c>
      <c r="B828" s="28" t="s">
        <v>10823</v>
      </c>
      <c r="C828" s="28" t="s">
        <v>10824</v>
      </c>
      <c r="D828" s="28" t="s">
        <v>10822</v>
      </c>
      <c r="E828" s="28" t="s">
        <v>11550</v>
      </c>
      <c r="F828" s="28" t="s">
        <v>11586</v>
      </c>
      <c r="G828" s="28"/>
      <c r="H828" s="28">
        <v>21.74428</v>
      </c>
      <c r="I828" s="28" t="s">
        <v>12888</v>
      </c>
      <c r="J828" s="28" t="s">
        <v>11553</v>
      </c>
    </row>
    <row r="829" spans="1:10" x14ac:dyDescent="0.35">
      <c r="A829" s="28" t="s">
        <v>1058</v>
      </c>
      <c r="B829" s="28" t="s">
        <v>1058</v>
      </c>
      <c r="C829" s="28" t="s">
        <v>1059</v>
      </c>
      <c r="D829" s="28" t="s">
        <v>1057</v>
      </c>
      <c r="E829" s="28" t="s">
        <v>11550</v>
      </c>
      <c r="F829" s="28"/>
      <c r="G829" s="28"/>
      <c r="H829" s="28">
        <v>93.929900000000004</v>
      </c>
      <c r="I829" s="28" t="s">
        <v>12889</v>
      </c>
      <c r="J829" s="28"/>
    </row>
    <row r="830" spans="1:10" x14ac:dyDescent="0.35">
      <c r="A830" s="28" t="s">
        <v>10277</v>
      </c>
      <c r="B830" s="28" t="s">
        <v>10277</v>
      </c>
      <c r="C830" s="28" t="s">
        <v>10278</v>
      </c>
      <c r="D830" s="28" t="s">
        <v>10276</v>
      </c>
      <c r="E830" s="28" t="s">
        <v>11556</v>
      </c>
      <c r="F830" s="28"/>
      <c r="G830" s="28"/>
      <c r="H830" s="28">
        <v>70.237740000000002</v>
      </c>
      <c r="I830" s="28" t="s">
        <v>12890</v>
      </c>
      <c r="J830" s="28"/>
    </row>
    <row r="831" spans="1:10" x14ac:dyDescent="0.35">
      <c r="A831" s="28" t="s">
        <v>9757</v>
      </c>
      <c r="B831" s="28" t="s">
        <v>9757</v>
      </c>
      <c r="C831" s="28" t="s">
        <v>9758</v>
      </c>
      <c r="D831" s="28" t="s">
        <v>9756</v>
      </c>
      <c r="E831" s="28" t="s">
        <v>11556</v>
      </c>
      <c r="F831" s="28"/>
      <c r="G831" s="28"/>
      <c r="H831" s="28">
        <v>72.85745</v>
      </c>
      <c r="I831" s="28" t="s">
        <v>12891</v>
      </c>
      <c r="J831" s="28"/>
    </row>
    <row r="832" spans="1:10" x14ac:dyDescent="0.35">
      <c r="A832" s="28" t="s">
        <v>1292</v>
      </c>
      <c r="B832" s="28" t="s">
        <v>1292</v>
      </c>
      <c r="C832" s="28" t="s">
        <v>1293</v>
      </c>
      <c r="D832" s="28" t="s">
        <v>1291</v>
      </c>
      <c r="E832" s="28" t="s">
        <v>11523</v>
      </c>
      <c r="F832" s="28"/>
      <c r="G832" s="28"/>
      <c r="H832" s="28">
        <v>44.978749999999998</v>
      </c>
      <c r="I832" s="28" t="s">
        <v>12892</v>
      </c>
      <c r="J832" s="28"/>
    </row>
    <row r="833" spans="1:10" x14ac:dyDescent="0.35">
      <c r="A833" s="28" t="s">
        <v>12893</v>
      </c>
      <c r="B833" s="28" t="s">
        <v>12893</v>
      </c>
      <c r="C833" s="28" t="s">
        <v>12894</v>
      </c>
      <c r="D833" s="28" t="s">
        <v>12895</v>
      </c>
      <c r="E833" s="28" t="s">
        <v>11740</v>
      </c>
      <c r="F833" s="28"/>
      <c r="G833" s="28"/>
      <c r="H833" s="28">
        <v>30.314630000000001</v>
      </c>
      <c r="I833" s="28" t="s">
        <v>12896</v>
      </c>
      <c r="J833" s="28"/>
    </row>
    <row r="834" spans="1:10" x14ac:dyDescent="0.35">
      <c r="A834" s="28" t="s">
        <v>3300</v>
      </c>
      <c r="B834" s="28" t="s">
        <v>3300</v>
      </c>
      <c r="C834" s="28" t="s">
        <v>3301</v>
      </c>
      <c r="D834" s="28" t="s">
        <v>3299</v>
      </c>
      <c r="E834" s="28" t="s">
        <v>11550</v>
      </c>
      <c r="F834" s="28" t="s">
        <v>11551</v>
      </c>
      <c r="G834" s="28" t="s">
        <v>12897</v>
      </c>
      <c r="H834" s="28">
        <v>43.786140000000003</v>
      </c>
      <c r="I834" s="28" t="s">
        <v>12898</v>
      </c>
      <c r="J834" s="28" t="s">
        <v>11527</v>
      </c>
    </row>
    <row r="835" spans="1:10" x14ac:dyDescent="0.35">
      <c r="A835" s="28" t="s">
        <v>12899</v>
      </c>
      <c r="B835" s="28" t="s">
        <v>12899</v>
      </c>
      <c r="C835" s="28" t="s">
        <v>12900</v>
      </c>
      <c r="D835" s="28" t="s">
        <v>12901</v>
      </c>
      <c r="E835" s="28" t="s">
        <v>11575</v>
      </c>
      <c r="F835" s="28"/>
      <c r="G835" s="28"/>
      <c r="H835" s="28">
        <v>52.22278</v>
      </c>
      <c r="I835" s="28" t="s">
        <v>12902</v>
      </c>
      <c r="J835" s="28"/>
    </row>
    <row r="836" spans="1:10" x14ac:dyDescent="0.35">
      <c r="A836" s="28" t="s">
        <v>12903</v>
      </c>
      <c r="B836" s="28" t="s">
        <v>12903</v>
      </c>
      <c r="C836" s="28" t="s">
        <v>12904</v>
      </c>
      <c r="D836" s="28" t="s">
        <v>12905</v>
      </c>
      <c r="E836" s="28" t="s">
        <v>11554</v>
      </c>
      <c r="F836" s="28"/>
      <c r="G836" s="28"/>
      <c r="H836" s="28">
        <v>67.76473</v>
      </c>
      <c r="I836" s="28" t="s">
        <v>12906</v>
      </c>
      <c r="J836" s="28"/>
    </row>
    <row r="837" spans="1:10" x14ac:dyDescent="0.35">
      <c r="A837" s="28" t="s">
        <v>428</v>
      </c>
      <c r="B837" s="28" t="s">
        <v>428</v>
      </c>
      <c r="C837" s="28" t="s">
        <v>429</v>
      </c>
      <c r="D837" s="28" t="s">
        <v>427</v>
      </c>
      <c r="E837" s="28" t="s">
        <v>11550</v>
      </c>
      <c r="F837" s="28" t="s">
        <v>12790</v>
      </c>
      <c r="G837" s="28" t="s">
        <v>12791</v>
      </c>
      <c r="H837" s="28">
        <v>24.02796</v>
      </c>
      <c r="I837" s="28" t="s">
        <v>12907</v>
      </c>
      <c r="J837" s="28" t="s">
        <v>11527</v>
      </c>
    </row>
    <row r="838" spans="1:10" x14ac:dyDescent="0.35">
      <c r="A838" s="28" t="s">
        <v>5097</v>
      </c>
      <c r="B838" s="28" t="s">
        <v>5097</v>
      </c>
      <c r="C838" s="28" t="s">
        <v>5098</v>
      </c>
      <c r="D838" s="28" t="s">
        <v>5096</v>
      </c>
      <c r="E838" s="28" t="s">
        <v>11550</v>
      </c>
      <c r="F838" s="28"/>
      <c r="G838" s="28"/>
      <c r="H838" s="28">
        <v>49.426079999999999</v>
      </c>
      <c r="I838" s="28" t="s">
        <v>12908</v>
      </c>
      <c r="J838" s="28"/>
    </row>
    <row r="839" spans="1:10" x14ac:dyDescent="0.35">
      <c r="A839" s="28" t="s">
        <v>10325</v>
      </c>
      <c r="B839" s="28" t="s">
        <v>10325</v>
      </c>
      <c r="C839" s="28" t="s">
        <v>10326</v>
      </c>
      <c r="D839" s="28" t="s">
        <v>10324</v>
      </c>
      <c r="E839" s="28" t="s">
        <v>11560</v>
      </c>
      <c r="F839" s="28"/>
      <c r="G839" s="28"/>
      <c r="H839" s="28">
        <v>41.046909999999997</v>
      </c>
      <c r="I839" s="28" t="s">
        <v>12909</v>
      </c>
      <c r="J839" s="28"/>
    </row>
    <row r="840" spans="1:10" x14ac:dyDescent="0.35">
      <c r="A840" s="28" t="s">
        <v>10811</v>
      </c>
      <c r="B840" s="28" t="s">
        <v>10811</v>
      </c>
      <c r="C840" s="28" t="s">
        <v>10812</v>
      </c>
      <c r="D840" s="28" t="s">
        <v>10810</v>
      </c>
      <c r="E840" s="28" t="s">
        <v>11523</v>
      </c>
      <c r="F840" s="28"/>
      <c r="G840" s="28"/>
      <c r="H840" s="28">
        <v>34.314729999999997</v>
      </c>
      <c r="I840" s="28" t="s">
        <v>12910</v>
      </c>
      <c r="J840" s="28"/>
    </row>
    <row r="841" spans="1:10" x14ac:dyDescent="0.35">
      <c r="A841" s="28" t="s">
        <v>12911</v>
      </c>
      <c r="B841" s="28" t="s">
        <v>12912</v>
      </c>
      <c r="C841" s="28" t="s">
        <v>12913</v>
      </c>
      <c r="D841" s="28" t="s">
        <v>12914</v>
      </c>
      <c r="E841" s="28" t="s">
        <v>11560</v>
      </c>
      <c r="F841" s="28"/>
      <c r="G841" s="28"/>
      <c r="H841" s="28">
        <v>24.454820000000002</v>
      </c>
      <c r="I841" s="28" t="s">
        <v>12915</v>
      </c>
      <c r="J841" s="28"/>
    </row>
    <row r="842" spans="1:10" x14ac:dyDescent="0.35">
      <c r="A842" s="28" t="s">
        <v>12916</v>
      </c>
      <c r="B842" s="28" t="s">
        <v>12912</v>
      </c>
      <c r="C842" s="28" t="s">
        <v>12913</v>
      </c>
      <c r="D842" s="28" t="s">
        <v>12914</v>
      </c>
      <c r="E842" s="28" t="s">
        <v>11550</v>
      </c>
      <c r="F842" s="28"/>
      <c r="G842" s="28"/>
      <c r="H842" s="28">
        <v>24.454820000000002</v>
      </c>
      <c r="I842" s="28" t="s">
        <v>12915</v>
      </c>
      <c r="J842" s="28"/>
    </row>
    <row r="843" spans="1:10" x14ac:dyDescent="0.35">
      <c r="A843" s="28" t="s">
        <v>9777</v>
      </c>
      <c r="B843" s="28" t="s">
        <v>9777</v>
      </c>
      <c r="C843" s="28" t="s">
        <v>9778</v>
      </c>
      <c r="D843" s="28" t="s">
        <v>9776</v>
      </c>
      <c r="E843" s="28" t="s">
        <v>11550</v>
      </c>
      <c r="F843" s="28" t="s">
        <v>12917</v>
      </c>
      <c r="G843" s="28" t="s">
        <v>12918</v>
      </c>
      <c r="H843" s="28">
        <v>62.688879999999997</v>
      </c>
      <c r="I843" s="28" t="s">
        <v>12919</v>
      </c>
      <c r="J843" s="28" t="s">
        <v>11527</v>
      </c>
    </row>
    <row r="844" spans="1:10" x14ac:dyDescent="0.35">
      <c r="A844" s="28" t="s">
        <v>12920</v>
      </c>
      <c r="B844" s="28" t="s">
        <v>12921</v>
      </c>
      <c r="C844" s="28" t="s">
        <v>12922</v>
      </c>
      <c r="D844" s="28" t="s">
        <v>12923</v>
      </c>
      <c r="E844" s="28" t="s">
        <v>11556</v>
      </c>
      <c r="F844" s="28"/>
      <c r="G844" s="28"/>
      <c r="H844" s="28">
        <v>48.131909999999998</v>
      </c>
      <c r="I844" s="28" t="s">
        <v>12924</v>
      </c>
      <c r="J844" s="28"/>
    </row>
    <row r="845" spans="1:10" x14ac:dyDescent="0.35">
      <c r="A845" s="28" t="s">
        <v>12925</v>
      </c>
      <c r="B845" s="28" t="s">
        <v>12921</v>
      </c>
      <c r="C845" s="28" t="s">
        <v>12922</v>
      </c>
      <c r="D845" s="28" t="s">
        <v>12923</v>
      </c>
      <c r="E845" s="28" t="s">
        <v>11634</v>
      </c>
      <c r="F845" s="28"/>
      <c r="G845" s="28"/>
      <c r="H845" s="28">
        <v>48.131909999999998</v>
      </c>
      <c r="I845" s="28" t="s">
        <v>12924</v>
      </c>
      <c r="J845" s="28"/>
    </row>
    <row r="846" spans="1:10" x14ac:dyDescent="0.35">
      <c r="A846" s="28" t="s">
        <v>2888</v>
      </c>
      <c r="B846" s="28" t="s">
        <v>2888</v>
      </c>
      <c r="C846" s="28" t="s">
        <v>2889</v>
      </c>
      <c r="D846" s="28" t="s">
        <v>2887</v>
      </c>
      <c r="E846" s="28" t="s">
        <v>11674</v>
      </c>
      <c r="F846" s="28"/>
      <c r="G846" s="28"/>
      <c r="H846" s="28">
        <v>96.322739999999996</v>
      </c>
      <c r="I846" s="28" t="s">
        <v>12926</v>
      </c>
      <c r="J846" s="28"/>
    </row>
    <row r="847" spans="1:10" x14ac:dyDescent="0.35">
      <c r="A847" s="28" t="s">
        <v>10288</v>
      </c>
      <c r="B847" s="28" t="s">
        <v>10288</v>
      </c>
      <c r="C847" s="28" t="s">
        <v>10289</v>
      </c>
      <c r="D847" s="28" t="s">
        <v>10287</v>
      </c>
      <c r="E847" s="28" t="s">
        <v>11554</v>
      </c>
      <c r="F847" s="28"/>
      <c r="G847" s="28"/>
      <c r="H847" s="28">
        <v>73.86627</v>
      </c>
      <c r="I847" s="28" t="s">
        <v>12927</v>
      </c>
      <c r="J847" s="28"/>
    </row>
    <row r="848" spans="1:10" x14ac:dyDescent="0.35">
      <c r="A848" s="28" t="s">
        <v>404</v>
      </c>
      <c r="B848" s="28" t="s">
        <v>404</v>
      </c>
      <c r="C848" s="28" t="s">
        <v>405</v>
      </c>
      <c r="D848" s="28" t="s">
        <v>403</v>
      </c>
      <c r="E848" s="28" t="s">
        <v>11550</v>
      </c>
      <c r="F848" s="28"/>
      <c r="G848" s="28"/>
      <c r="H848" s="28">
        <v>31.170290000000001</v>
      </c>
      <c r="I848" s="28" t="s">
        <v>12928</v>
      </c>
      <c r="J848" s="28"/>
    </row>
    <row r="849" spans="1:10" x14ac:dyDescent="0.35">
      <c r="A849" s="28" t="s">
        <v>533</v>
      </c>
      <c r="B849" s="28" t="s">
        <v>533</v>
      </c>
      <c r="C849" s="28" t="s">
        <v>534</v>
      </c>
      <c r="D849" s="28" t="s">
        <v>532</v>
      </c>
      <c r="E849" s="28" t="s">
        <v>11550</v>
      </c>
      <c r="F849" s="28"/>
      <c r="G849" s="28"/>
      <c r="H849" s="28">
        <v>45.753079999999997</v>
      </c>
      <c r="I849" s="28" t="s">
        <v>12929</v>
      </c>
      <c r="J849" s="28"/>
    </row>
    <row r="850" spans="1:10" x14ac:dyDescent="0.35">
      <c r="A850" s="28" t="s">
        <v>12930</v>
      </c>
      <c r="B850" s="28" t="s">
        <v>12930</v>
      </c>
      <c r="C850" s="28" t="s">
        <v>12931</v>
      </c>
      <c r="D850" s="28" t="s">
        <v>12932</v>
      </c>
      <c r="E850" s="28" t="s">
        <v>11556</v>
      </c>
      <c r="F850" s="28" t="s">
        <v>11856</v>
      </c>
      <c r="G850" s="28"/>
      <c r="H850" s="28">
        <v>33.115819999999999</v>
      </c>
      <c r="I850" s="28" t="s">
        <v>12933</v>
      </c>
      <c r="J850" s="28" t="s">
        <v>11527</v>
      </c>
    </row>
    <row r="851" spans="1:10" x14ac:dyDescent="0.35">
      <c r="A851" s="28" t="s">
        <v>2489</v>
      </c>
      <c r="B851" s="28" t="s">
        <v>2489</v>
      </c>
      <c r="C851" s="28" t="s">
        <v>2490</v>
      </c>
      <c r="D851" s="28" t="s">
        <v>2488</v>
      </c>
      <c r="E851" s="28" t="s">
        <v>11634</v>
      </c>
      <c r="F851" s="28" t="s">
        <v>11586</v>
      </c>
      <c r="G851" s="28"/>
      <c r="H851" s="28">
        <v>78.54853</v>
      </c>
      <c r="I851" s="28" t="s">
        <v>12934</v>
      </c>
      <c r="J851" s="28" t="s">
        <v>11553</v>
      </c>
    </row>
    <row r="852" spans="1:10" x14ac:dyDescent="0.35">
      <c r="A852" s="28" t="s">
        <v>6658</v>
      </c>
      <c r="B852" s="28" t="s">
        <v>6658</v>
      </c>
      <c r="C852" s="28" t="s">
        <v>6659</v>
      </c>
      <c r="D852" s="28" t="s">
        <v>6657</v>
      </c>
      <c r="E852" s="28" t="s">
        <v>11556</v>
      </c>
      <c r="F852" s="28"/>
      <c r="G852" s="28"/>
      <c r="H852" s="28">
        <v>87.050820000000002</v>
      </c>
      <c r="I852" s="28" t="s">
        <v>12935</v>
      </c>
      <c r="J852" s="28"/>
    </row>
    <row r="853" spans="1:10" x14ac:dyDescent="0.35">
      <c r="A853" s="28" t="s">
        <v>7893</v>
      </c>
      <c r="B853" s="28" t="s">
        <v>7893</v>
      </c>
      <c r="C853" s="28" t="s">
        <v>7894</v>
      </c>
      <c r="D853" s="28" t="s">
        <v>7892</v>
      </c>
      <c r="E853" s="28" t="s">
        <v>11550</v>
      </c>
      <c r="F853" s="28"/>
      <c r="G853" s="28"/>
      <c r="H853" s="28">
        <v>50.165930000000003</v>
      </c>
      <c r="I853" s="28" t="s">
        <v>12936</v>
      </c>
      <c r="J853" s="28"/>
    </row>
    <row r="854" spans="1:10" x14ac:dyDescent="0.35">
      <c r="A854" s="28" t="s">
        <v>1715</v>
      </c>
      <c r="B854" s="28" t="s">
        <v>1715</v>
      </c>
      <c r="C854" s="28" t="s">
        <v>1716</v>
      </c>
      <c r="D854" s="28" t="s">
        <v>1714</v>
      </c>
      <c r="E854" s="28" t="s">
        <v>11674</v>
      </c>
      <c r="F854" s="28"/>
      <c r="G854" s="28"/>
      <c r="H854" s="28">
        <v>26.682200000000002</v>
      </c>
      <c r="I854" s="28" t="s">
        <v>12937</v>
      </c>
      <c r="J854" s="28"/>
    </row>
    <row r="855" spans="1:10" x14ac:dyDescent="0.35">
      <c r="A855" s="28" t="s">
        <v>5860</v>
      </c>
      <c r="B855" s="28" t="s">
        <v>5860</v>
      </c>
      <c r="C855" s="28" t="s">
        <v>5861</v>
      </c>
      <c r="D855" s="28" t="s">
        <v>5859</v>
      </c>
      <c r="E855" s="28" t="s">
        <v>11550</v>
      </c>
      <c r="F855" s="28" t="s">
        <v>11583</v>
      </c>
      <c r="G855" s="28" t="s">
        <v>11584</v>
      </c>
      <c r="H855" s="28">
        <v>108.19082</v>
      </c>
      <c r="I855" s="28" t="s">
        <v>12938</v>
      </c>
      <c r="J855" s="28" t="s">
        <v>11527</v>
      </c>
    </row>
    <row r="856" spans="1:10" x14ac:dyDescent="0.35">
      <c r="A856" s="28" t="s">
        <v>6943</v>
      </c>
      <c r="B856" s="28" t="s">
        <v>6943</v>
      </c>
      <c r="C856" s="28" t="s">
        <v>6944</v>
      </c>
      <c r="D856" s="28" t="s">
        <v>6942</v>
      </c>
      <c r="E856" s="28" t="s">
        <v>11550</v>
      </c>
      <c r="F856" s="28" t="s">
        <v>11558</v>
      </c>
      <c r="G856" s="28"/>
      <c r="H856" s="28">
        <v>55.679690000000001</v>
      </c>
      <c r="I856" s="28" t="s">
        <v>12939</v>
      </c>
      <c r="J856" s="28" t="s">
        <v>11527</v>
      </c>
    </row>
    <row r="857" spans="1:10" x14ac:dyDescent="0.35">
      <c r="A857" s="28" t="s">
        <v>12940</v>
      </c>
      <c r="B857" s="28" t="s">
        <v>12940</v>
      </c>
      <c r="C857" s="28" t="s">
        <v>11236</v>
      </c>
      <c r="D857" s="28" t="s">
        <v>12941</v>
      </c>
      <c r="E857" s="28" t="s">
        <v>11554</v>
      </c>
      <c r="F857" s="28"/>
      <c r="G857" s="28"/>
      <c r="H857" s="28">
        <v>69.396789999999996</v>
      </c>
      <c r="I857" s="28" t="s">
        <v>12942</v>
      </c>
      <c r="J857" s="28"/>
    </row>
    <row r="858" spans="1:10" x14ac:dyDescent="0.35">
      <c r="A858" s="28" t="s">
        <v>452</v>
      </c>
      <c r="B858" s="28" t="s">
        <v>452</v>
      </c>
      <c r="C858" s="28" t="s">
        <v>453</v>
      </c>
      <c r="D858" s="28" t="s">
        <v>451</v>
      </c>
      <c r="E858" s="28" t="s">
        <v>11550</v>
      </c>
      <c r="F858" s="28" t="s">
        <v>11944</v>
      </c>
      <c r="G858" s="28" t="s">
        <v>12120</v>
      </c>
      <c r="H858" s="28">
        <v>61.496130000000001</v>
      </c>
      <c r="I858" s="28" t="s">
        <v>12943</v>
      </c>
      <c r="J858" s="28" t="s">
        <v>11527</v>
      </c>
    </row>
    <row r="859" spans="1:10" x14ac:dyDescent="0.35">
      <c r="A859" s="28" t="s">
        <v>6284</v>
      </c>
      <c r="B859" s="28" t="s">
        <v>6284</v>
      </c>
      <c r="C859" s="28" t="s">
        <v>6285</v>
      </c>
      <c r="D859" s="28" t="s">
        <v>6283</v>
      </c>
      <c r="E859" s="28" t="s">
        <v>11560</v>
      </c>
      <c r="F859" s="28"/>
      <c r="G859" s="28"/>
      <c r="H859" s="28">
        <v>57.221069999999997</v>
      </c>
      <c r="I859" s="28" t="s">
        <v>12944</v>
      </c>
      <c r="J859" s="28"/>
    </row>
    <row r="860" spans="1:10" x14ac:dyDescent="0.35">
      <c r="A860" s="28" t="s">
        <v>545</v>
      </c>
      <c r="B860" s="28" t="s">
        <v>545</v>
      </c>
      <c r="C860" s="28" t="s">
        <v>546</v>
      </c>
      <c r="D860" s="28" t="s">
        <v>544</v>
      </c>
      <c r="E860" s="28" t="s">
        <v>11550</v>
      </c>
      <c r="F860" s="28"/>
      <c r="G860" s="28"/>
      <c r="H860" s="28">
        <v>49.999420000000001</v>
      </c>
      <c r="I860" s="28" t="s">
        <v>12945</v>
      </c>
      <c r="J860" s="28"/>
    </row>
    <row r="861" spans="1:10" x14ac:dyDescent="0.35">
      <c r="A861" s="28" t="s">
        <v>5582</v>
      </c>
      <c r="B861" s="28" t="s">
        <v>5582</v>
      </c>
      <c r="C861" s="28" t="s">
        <v>5583</v>
      </c>
      <c r="D861" s="28" t="s">
        <v>5581</v>
      </c>
      <c r="E861" s="28" t="s">
        <v>11556</v>
      </c>
      <c r="F861" s="28"/>
      <c r="G861" s="28"/>
      <c r="H861" s="28">
        <v>61.53839</v>
      </c>
      <c r="I861" s="28" t="s">
        <v>12946</v>
      </c>
      <c r="J861" s="28"/>
    </row>
    <row r="862" spans="1:10" x14ac:dyDescent="0.35">
      <c r="A862" s="28" t="s">
        <v>9858</v>
      </c>
      <c r="B862" s="28" t="s">
        <v>9858</v>
      </c>
      <c r="C862" s="28" t="s">
        <v>9859</v>
      </c>
      <c r="D862" s="28" t="s">
        <v>9857</v>
      </c>
      <c r="E862" s="28" t="s">
        <v>11550</v>
      </c>
      <c r="F862" s="28"/>
      <c r="G862" s="28"/>
      <c r="H862" s="28">
        <v>42.066850000000002</v>
      </c>
      <c r="I862" s="28" t="s">
        <v>12947</v>
      </c>
      <c r="J862" s="28"/>
    </row>
    <row r="863" spans="1:10" x14ac:dyDescent="0.35">
      <c r="A863" s="28" t="s">
        <v>7519</v>
      </c>
      <c r="B863" s="28" t="s">
        <v>7519</v>
      </c>
      <c r="C863" s="28" t="s">
        <v>7520</v>
      </c>
      <c r="D863" s="28" t="s">
        <v>7518</v>
      </c>
      <c r="E863" s="28" t="s">
        <v>11626</v>
      </c>
      <c r="F863" s="28" t="s">
        <v>11583</v>
      </c>
      <c r="G863" s="28" t="s">
        <v>11584</v>
      </c>
      <c r="H863" s="28">
        <v>40.30592</v>
      </c>
      <c r="I863" s="28" t="s">
        <v>12948</v>
      </c>
      <c r="J863" s="28" t="s">
        <v>11527</v>
      </c>
    </row>
    <row r="864" spans="1:10" x14ac:dyDescent="0.35">
      <c r="A864" s="28" t="s">
        <v>6281</v>
      </c>
      <c r="B864" s="28" t="s">
        <v>6281</v>
      </c>
      <c r="C864" s="28" t="s">
        <v>6282</v>
      </c>
      <c r="D864" s="28" t="s">
        <v>6280</v>
      </c>
      <c r="E864" s="28" t="s">
        <v>11550</v>
      </c>
      <c r="F864" s="28" t="s">
        <v>11593</v>
      </c>
      <c r="G864" s="28"/>
      <c r="H864" s="28">
        <v>74.554829999999995</v>
      </c>
      <c r="I864" s="28" t="s">
        <v>12949</v>
      </c>
      <c r="J864" s="28" t="s">
        <v>11553</v>
      </c>
    </row>
    <row r="865" spans="1:10" x14ac:dyDescent="0.35">
      <c r="A865" s="28" t="s">
        <v>5946</v>
      </c>
      <c r="B865" s="28" t="s">
        <v>5946</v>
      </c>
      <c r="C865" s="28" t="s">
        <v>5947</v>
      </c>
      <c r="D865" s="28" t="s">
        <v>5945</v>
      </c>
      <c r="E865" s="28" t="s">
        <v>11550</v>
      </c>
      <c r="F865" s="28"/>
      <c r="G865" s="28"/>
      <c r="H865" s="28">
        <v>42.108359999999998</v>
      </c>
      <c r="I865" s="28" t="s">
        <v>12950</v>
      </c>
      <c r="J865" s="28"/>
    </row>
    <row r="866" spans="1:10" x14ac:dyDescent="0.35">
      <c r="A866" s="28" t="s">
        <v>12951</v>
      </c>
      <c r="B866" s="28" t="s">
        <v>12951</v>
      </c>
      <c r="C866" s="28" t="s">
        <v>11251</v>
      </c>
      <c r="D866" s="28" t="s">
        <v>12952</v>
      </c>
      <c r="E866" s="28" t="s">
        <v>11554</v>
      </c>
      <c r="F866" s="28"/>
      <c r="G866" s="28"/>
      <c r="H866" s="28">
        <v>103.06595</v>
      </c>
      <c r="I866" s="28" t="s">
        <v>12953</v>
      </c>
      <c r="J866" s="28"/>
    </row>
    <row r="867" spans="1:10" x14ac:dyDescent="0.35">
      <c r="A867" s="28" t="s">
        <v>6724</v>
      </c>
      <c r="B867" s="28" t="s">
        <v>6724</v>
      </c>
      <c r="C867" s="28" t="s">
        <v>6725</v>
      </c>
      <c r="D867" s="28" t="s">
        <v>6723</v>
      </c>
      <c r="E867" s="28" t="s">
        <v>11560</v>
      </c>
      <c r="F867" s="28"/>
      <c r="G867" s="28"/>
      <c r="H867" s="28">
        <v>116.78261999999999</v>
      </c>
      <c r="I867" s="28" t="s">
        <v>12954</v>
      </c>
      <c r="J867" s="28"/>
    </row>
    <row r="868" spans="1:10" x14ac:dyDescent="0.35">
      <c r="A868" s="28" t="s">
        <v>7836</v>
      </c>
      <c r="B868" s="28" t="s">
        <v>7836</v>
      </c>
      <c r="C868" s="28" t="s">
        <v>7837</v>
      </c>
      <c r="D868" s="28" t="s">
        <v>7835</v>
      </c>
      <c r="E868" s="28" t="s">
        <v>11688</v>
      </c>
      <c r="F868" s="28" t="s">
        <v>11689</v>
      </c>
      <c r="G868" s="28"/>
      <c r="H868" s="28">
        <v>52.542470000000002</v>
      </c>
      <c r="I868" s="28" t="s">
        <v>12955</v>
      </c>
      <c r="J868" s="28" t="s">
        <v>11553</v>
      </c>
    </row>
    <row r="869" spans="1:10" x14ac:dyDescent="0.35">
      <c r="A869" s="28" t="s">
        <v>12956</v>
      </c>
      <c r="B869" s="28" t="s">
        <v>12956</v>
      </c>
      <c r="C869" s="28" t="s">
        <v>11190</v>
      </c>
      <c r="D869" s="28" t="s">
        <v>12957</v>
      </c>
      <c r="E869" s="28" t="s">
        <v>11688</v>
      </c>
      <c r="F869" s="28"/>
      <c r="G869" s="28"/>
      <c r="H869" s="28">
        <v>45.182659999999998</v>
      </c>
      <c r="I869" s="28" t="s">
        <v>12958</v>
      </c>
      <c r="J869" s="28"/>
    </row>
    <row r="870" spans="1:10" x14ac:dyDescent="0.35">
      <c r="A870" s="28" t="s">
        <v>8191</v>
      </c>
      <c r="B870" s="28" t="s">
        <v>8191</v>
      </c>
      <c r="C870" s="28" t="s">
        <v>8192</v>
      </c>
      <c r="D870" s="28" t="s">
        <v>8190</v>
      </c>
      <c r="E870" s="28" t="s">
        <v>11560</v>
      </c>
      <c r="F870" s="28"/>
      <c r="G870" s="28"/>
      <c r="H870" s="28">
        <v>17.057289999999998</v>
      </c>
      <c r="I870" s="28" t="s">
        <v>12959</v>
      </c>
      <c r="J870" s="28"/>
    </row>
    <row r="871" spans="1:10" x14ac:dyDescent="0.35">
      <c r="A871" s="28" t="s">
        <v>7848</v>
      </c>
      <c r="B871" s="28" t="s">
        <v>7848</v>
      </c>
      <c r="C871" s="28" t="s">
        <v>7849</v>
      </c>
      <c r="D871" s="28" t="s">
        <v>7847</v>
      </c>
      <c r="E871" s="28" t="s">
        <v>11550</v>
      </c>
      <c r="F871" s="28"/>
      <c r="G871" s="28"/>
      <c r="H871" s="28">
        <v>54.886539999999997</v>
      </c>
      <c r="I871" s="28" t="s">
        <v>12960</v>
      </c>
      <c r="J871" s="28"/>
    </row>
    <row r="872" spans="1:10" x14ac:dyDescent="0.35">
      <c r="A872" s="28" t="s">
        <v>10019</v>
      </c>
      <c r="B872" s="28" t="s">
        <v>10019</v>
      </c>
      <c r="C872" s="28" t="s">
        <v>10020</v>
      </c>
      <c r="D872" s="28" t="s">
        <v>10018</v>
      </c>
      <c r="E872" s="28" t="s">
        <v>11550</v>
      </c>
      <c r="F872" s="28" t="s">
        <v>11597</v>
      </c>
      <c r="G872" s="28" t="s">
        <v>11598</v>
      </c>
      <c r="H872" s="28">
        <v>38.958060000000003</v>
      </c>
      <c r="I872" s="28" t="s">
        <v>12961</v>
      </c>
      <c r="J872" s="28" t="s">
        <v>11527</v>
      </c>
    </row>
    <row r="873" spans="1:10" x14ac:dyDescent="0.35">
      <c r="A873" s="28" t="s">
        <v>329</v>
      </c>
      <c r="B873" s="28" t="s">
        <v>329</v>
      </c>
      <c r="C873" s="28" t="s">
        <v>330</v>
      </c>
      <c r="D873" s="28" t="s">
        <v>328</v>
      </c>
      <c r="E873" s="28" t="s">
        <v>11523</v>
      </c>
      <c r="F873" s="28"/>
      <c r="G873" s="28"/>
      <c r="H873" s="28">
        <v>27.155930000000001</v>
      </c>
      <c r="I873" s="28" t="s">
        <v>12962</v>
      </c>
      <c r="J873" s="28"/>
    </row>
    <row r="874" spans="1:10" x14ac:dyDescent="0.35">
      <c r="A874" s="28" t="s">
        <v>12963</v>
      </c>
      <c r="B874" s="28" t="s">
        <v>12963</v>
      </c>
      <c r="C874" s="28" t="s">
        <v>12964</v>
      </c>
      <c r="D874" s="28" t="s">
        <v>12965</v>
      </c>
      <c r="E874" s="28" t="s">
        <v>11556</v>
      </c>
      <c r="F874" s="28"/>
      <c r="G874" s="28"/>
      <c r="H874" s="28">
        <v>37.528440000000003</v>
      </c>
      <c r="I874" s="28" t="s">
        <v>12966</v>
      </c>
      <c r="J874" s="28"/>
    </row>
    <row r="875" spans="1:10" x14ac:dyDescent="0.35">
      <c r="A875" s="28" t="s">
        <v>6033</v>
      </c>
      <c r="B875" s="28" t="s">
        <v>6033</v>
      </c>
      <c r="C875" s="28" t="s">
        <v>6034</v>
      </c>
      <c r="D875" s="28" t="s">
        <v>6032</v>
      </c>
      <c r="E875" s="28" t="s">
        <v>11550</v>
      </c>
      <c r="F875" s="28" t="s">
        <v>11593</v>
      </c>
      <c r="G875" s="28" t="s">
        <v>11912</v>
      </c>
      <c r="H875" s="28">
        <v>53.90634</v>
      </c>
      <c r="I875" s="28" t="s">
        <v>12967</v>
      </c>
      <c r="J875" s="28" t="s">
        <v>11527</v>
      </c>
    </row>
    <row r="876" spans="1:10" x14ac:dyDescent="0.35">
      <c r="A876" s="28" t="s">
        <v>12968</v>
      </c>
      <c r="B876" s="28" t="s">
        <v>12968</v>
      </c>
      <c r="C876" s="28" t="s">
        <v>12969</v>
      </c>
      <c r="D876" s="28" t="s">
        <v>12970</v>
      </c>
      <c r="E876" s="28" t="s">
        <v>11554</v>
      </c>
      <c r="F876" s="28"/>
      <c r="G876" s="28"/>
      <c r="H876" s="28">
        <v>52.991759999999999</v>
      </c>
      <c r="I876" s="28" t="s">
        <v>12971</v>
      </c>
      <c r="J876" s="28"/>
    </row>
    <row r="877" spans="1:10" x14ac:dyDescent="0.35">
      <c r="A877" s="28" t="s">
        <v>6727</v>
      </c>
      <c r="B877" s="28" t="s">
        <v>6727</v>
      </c>
      <c r="C877" s="28" t="s">
        <v>6728</v>
      </c>
      <c r="D877" s="28" t="s">
        <v>6726</v>
      </c>
      <c r="E877" s="28" t="s">
        <v>11560</v>
      </c>
      <c r="F877" s="28"/>
      <c r="G877" s="28"/>
      <c r="H877" s="28">
        <v>55.773910000000001</v>
      </c>
      <c r="I877" s="28" t="s">
        <v>12972</v>
      </c>
      <c r="J877" s="28"/>
    </row>
    <row r="878" spans="1:10" x14ac:dyDescent="0.35">
      <c r="A878" s="28" t="s">
        <v>1181</v>
      </c>
      <c r="B878" s="28" t="s">
        <v>1181</v>
      </c>
      <c r="C878" s="28" t="s">
        <v>1182</v>
      </c>
      <c r="D878" s="28" t="s">
        <v>1180</v>
      </c>
      <c r="E878" s="28" t="s">
        <v>11560</v>
      </c>
      <c r="F878" s="28"/>
      <c r="G878" s="28"/>
      <c r="H878" s="28">
        <v>76.11009</v>
      </c>
      <c r="I878" s="28" t="s">
        <v>12973</v>
      </c>
      <c r="J878" s="28"/>
    </row>
    <row r="879" spans="1:10" x14ac:dyDescent="0.35">
      <c r="A879" s="28" t="s">
        <v>8266</v>
      </c>
      <c r="B879" s="28" t="s">
        <v>8266</v>
      </c>
      <c r="C879" s="28" t="s">
        <v>8267</v>
      </c>
      <c r="D879" s="28" t="s">
        <v>8265</v>
      </c>
      <c r="E879" s="28" t="s">
        <v>11550</v>
      </c>
      <c r="F879" s="28"/>
      <c r="G879" s="28"/>
      <c r="H879" s="28">
        <v>139.20499000000001</v>
      </c>
      <c r="I879" s="28" t="s">
        <v>12974</v>
      </c>
      <c r="J879" s="28"/>
    </row>
    <row r="880" spans="1:10" x14ac:dyDescent="0.35">
      <c r="A880" s="28" t="s">
        <v>137</v>
      </c>
      <c r="B880" s="28" t="s">
        <v>137</v>
      </c>
      <c r="C880" s="28" t="s">
        <v>138</v>
      </c>
      <c r="D880" s="28" t="s">
        <v>136</v>
      </c>
      <c r="E880" s="28" t="s">
        <v>11550</v>
      </c>
      <c r="F880" s="28" t="s">
        <v>12790</v>
      </c>
      <c r="G880" s="28" t="s">
        <v>12791</v>
      </c>
      <c r="H880" s="28">
        <v>35.965629999999997</v>
      </c>
      <c r="I880" s="28" t="s">
        <v>12975</v>
      </c>
      <c r="J880" s="28" t="s">
        <v>11527</v>
      </c>
    </row>
    <row r="881" spans="1:10" x14ac:dyDescent="0.35">
      <c r="A881" s="28" t="s">
        <v>1214</v>
      </c>
      <c r="B881" s="28" t="s">
        <v>1214</v>
      </c>
      <c r="C881" s="28" t="s">
        <v>1215</v>
      </c>
      <c r="D881" s="28" t="s">
        <v>1213</v>
      </c>
      <c r="E881" s="28" t="s">
        <v>11550</v>
      </c>
      <c r="F881" s="28" t="s">
        <v>11586</v>
      </c>
      <c r="G881" s="28" t="s">
        <v>11975</v>
      </c>
      <c r="H881" s="28">
        <v>33.601109999999998</v>
      </c>
      <c r="I881" s="28" t="s">
        <v>12976</v>
      </c>
      <c r="J881" s="28" t="s">
        <v>11527</v>
      </c>
    </row>
    <row r="882" spans="1:10" x14ac:dyDescent="0.35">
      <c r="A882" s="28" t="s">
        <v>8283</v>
      </c>
      <c r="B882" s="28" t="s">
        <v>8283</v>
      </c>
      <c r="C882" s="28" t="s">
        <v>8284</v>
      </c>
      <c r="D882" s="28" t="s">
        <v>8282</v>
      </c>
      <c r="E882" s="28" t="s">
        <v>11523</v>
      </c>
      <c r="F882" s="28"/>
      <c r="G882" s="28"/>
      <c r="H882" s="28">
        <v>34.51699</v>
      </c>
      <c r="I882" s="28" t="s">
        <v>12977</v>
      </c>
      <c r="J882" s="28"/>
    </row>
    <row r="883" spans="1:10" x14ac:dyDescent="0.35">
      <c r="A883" s="28" t="s">
        <v>12978</v>
      </c>
      <c r="B883" s="28" t="s">
        <v>12978</v>
      </c>
      <c r="C883" s="28" t="s">
        <v>11253</v>
      </c>
      <c r="D883" s="28" t="s">
        <v>12979</v>
      </c>
      <c r="E883" s="28" t="s">
        <v>11740</v>
      </c>
      <c r="F883" s="28"/>
      <c r="G883" s="28"/>
      <c r="H883" s="28">
        <v>100.90757000000001</v>
      </c>
      <c r="I883" s="28" t="s">
        <v>12980</v>
      </c>
      <c r="J883" s="28"/>
    </row>
    <row r="884" spans="1:10" x14ac:dyDescent="0.35">
      <c r="A884" s="28" t="s">
        <v>12981</v>
      </c>
      <c r="B884" s="28" t="s">
        <v>12981</v>
      </c>
      <c r="C884" s="28" t="s">
        <v>12982</v>
      </c>
      <c r="D884" s="28" t="s">
        <v>12983</v>
      </c>
      <c r="E884" s="28" t="s">
        <v>11560</v>
      </c>
      <c r="F884" s="28"/>
      <c r="G884" s="28"/>
      <c r="H884" s="28">
        <v>20.132000000000001</v>
      </c>
      <c r="I884" s="28" t="s">
        <v>12984</v>
      </c>
      <c r="J884" s="28"/>
    </row>
    <row r="885" spans="1:10" x14ac:dyDescent="0.35">
      <c r="A885" s="28" t="s">
        <v>2249</v>
      </c>
      <c r="B885" s="28" t="s">
        <v>2249</v>
      </c>
      <c r="C885" s="28" t="s">
        <v>2250</v>
      </c>
      <c r="D885" s="28" t="s">
        <v>2248</v>
      </c>
      <c r="E885" s="28" t="s">
        <v>11550</v>
      </c>
      <c r="F885" s="28"/>
      <c r="G885" s="28"/>
      <c r="H885" s="28">
        <v>125.19036</v>
      </c>
      <c r="I885" s="28" t="s">
        <v>12985</v>
      </c>
      <c r="J885" s="28"/>
    </row>
    <row r="886" spans="1:10" x14ac:dyDescent="0.35">
      <c r="A886" s="28" t="s">
        <v>12986</v>
      </c>
      <c r="B886" s="28" t="s">
        <v>12986</v>
      </c>
      <c r="C886" s="28" t="s">
        <v>11197</v>
      </c>
      <c r="D886" s="28" t="s">
        <v>12987</v>
      </c>
      <c r="E886" s="28" t="s">
        <v>11523</v>
      </c>
      <c r="F886" s="28"/>
      <c r="G886" s="28"/>
      <c r="H886" s="28">
        <v>52.619329999999998</v>
      </c>
      <c r="I886" s="28" t="s">
        <v>12988</v>
      </c>
      <c r="J886" s="28"/>
    </row>
    <row r="887" spans="1:10" x14ac:dyDescent="0.35">
      <c r="A887" s="28" t="s">
        <v>9464</v>
      </c>
      <c r="B887" s="28" t="s">
        <v>9464</v>
      </c>
      <c r="C887" s="28" t="s">
        <v>9465</v>
      </c>
      <c r="D887" s="28" t="s">
        <v>9463</v>
      </c>
      <c r="E887" s="28" t="s">
        <v>11560</v>
      </c>
      <c r="F887" s="28" t="s">
        <v>11586</v>
      </c>
      <c r="G887" s="28"/>
      <c r="H887" s="28">
        <v>46.649459999999998</v>
      </c>
      <c r="I887" s="28" t="s">
        <v>12989</v>
      </c>
      <c r="J887" s="28" t="s">
        <v>11527</v>
      </c>
    </row>
    <row r="888" spans="1:10" x14ac:dyDescent="0.35">
      <c r="A888" s="28" t="s">
        <v>9889</v>
      </c>
      <c r="B888" s="28" t="s">
        <v>9889</v>
      </c>
      <c r="C888" s="28" t="s">
        <v>9890</v>
      </c>
      <c r="D888" s="28" t="s">
        <v>9888</v>
      </c>
      <c r="E888" s="28" t="s">
        <v>11523</v>
      </c>
      <c r="F888" s="28"/>
      <c r="G888" s="28"/>
      <c r="H888" s="28">
        <v>37.378459999999997</v>
      </c>
      <c r="I888" s="28" t="s">
        <v>12990</v>
      </c>
      <c r="J888" s="28"/>
    </row>
    <row r="889" spans="1:10" x14ac:dyDescent="0.35">
      <c r="A889" s="28" t="s">
        <v>10228</v>
      </c>
      <c r="B889" s="28" t="s">
        <v>10228</v>
      </c>
      <c r="C889" s="28" t="s">
        <v>10229</v>
      </c>
      <c r="D889" s="28" t="s">
        <v>10227</v>
      </c>
      <c r="E889" s="28" t="s">
        <v>11626</v>
      </c>
      <c r="F889" s="28" t="s">
        <v>11583</v>
      </c>
      <c r="G889" s="28" t="s">
        <v>11584</v>
      </c>
      <c r="H889" s="28">
        <v>62.671080000000003</v>
      </c>
      <c r="I889" s="28" t="s">
        <v>12991</v>
      </c>
      <c r="J889" s="28" t="s">
        <v>11527</v>
      </c>
    </row>
    <row r="890" spans="1:10" x14ac:dyDescent="0.35">
      <c r="A890" s="28" t="s">
        <v>6009</v>
      </c>
      <c r="B890" s="28" t="s">
        <v>6009</v>
      </c>
      <c r="C890" s="28" t="s">
        <v>6010</v>
      </c>
      <c r="D890" s="28" t="s">
        <v>6008</v>
      </c>
      <c r="E890" s="28" t="s">
        <v>11550</v>
      </c>
      <c r="F890" s="28" t="s">
        <v>11586</v>
      </c>
      <c r="G890" s="28" t="s">
        <v>11975</v>
      </c>
      <c r="H890" s="28">
        <v>58.573189999999997</v>
      </c>
      <c r="I890" s="28" t="s">
        <v>12992</v>
      </c>
      <c r="J890" s="28" t="s">
        <v>11527</v>
      </c>
    </row>
    <row r="891" spans="1:10" x14ac:dyDescent="0.35">
      <c r="A891" s="28" t="s">
        <v>1439</v>
      </c>
      <c r="B891" s="28" t="s">
        <v>1439</v>
      </c>
      <c r="C891" s="28" t="s">
        <v>1440</v>
      </c>
      <c r="D891" s="28" t="s">
        <v>1438</v>
      </c>
      <c r="E891" s="28" t="s">
        <v>11550</v>
      </c>
      <c r="F891" s="28"/>
      <c r="G891" s="28"/>
      <c r="H891" s="28">
        <v>208.76509999999999</v>
      </c>
      <c r="I891" s="28" t="s">
        <v>12993</v>
      </c>
      <c r="J891" s="28"/>
    </row>
    <row r="892" spans="1:10" x14ac:dyDescent="0.35">
      <c r="A892" s="28" t="s">
        <v>3121</v>
      </c>
      <c r="B892" s="28" t="s">
        <v>3121</v>
      </c>
      <c r="C892" s="28" t="s">
        <v>3122</v>
      </c>
      <c r="D892" s="28" t="s">
        <v>3120</v>
      </c>
      <c r="E892" s="28" t="s">
        <v>11674</v>
      </c>
      <c r="F892" s="28"/>
      <c r="G892" s="28"/>
      <c r="H892" s="28">
        <v>17.184329999999999</v>
      </c>
      <c r="I892" s="28" t="s">
        <v>12994</v>
      </c>
      <c r="J892" s="28"/>
    </row>
    <row r="893" spans="1:10" x14ac:dyDescent="0.35">
      <c r="A893" s="28" t="s">
        <v>10188</v>
      </c>
      <c r="B893" s="28" t="s">
        <v>10188</v>
      </c>
      <c r="C893" s="28" t="s">
        <v>10189</v>
      </c>
      <c r="D893" s="28" t="s">
        <v>10187</v>
      </c>
      <c r="E893" s="28" t="s">
        <v>11560</v>
      </c>
      <c r="F893" s="28"/>
      <c r="G893" s="28" t="s">
        <v>12995</v>
      </c>
      <c r="H893" s="28">
        <v>19.080249999999999</v>
      </c>
      <c r="I893" s="28" t="s">
        <v>12996</v>
      </c>
      <c r="J893" s="28"/>
    </row>
    <row r="894" spans="1:10" x14ac:dyDescent="0.35">
      <c r="A894" s="28" t="s">
        <v>12997</v>
      </c>
      <c r="B894" s="28" t="s">
        <v>12997</v>
      </c>
      <c r="C894" s="28" t="s">
        <v>11458</v>
      </c>
      <c r="D894" s="28" t="s">
        <v>12998</v>
      </c>
      <c r="E894" s="28" t="s">
        <v>11550</v>
      </c>
      <c r="F894" s="28"/>
      <c r="G894" s="28"/>
      <c r="H894" s="28">
        <v>61.853670000000001</v>
      </c>
      <c r="I894" s="28" t="s">
        <v>12999</v>
      </c>
      <c r="J894" s="28"/>
    </row>
    <row r="895" spans="1:10" x14ac:dyDescent="0.35">
      <c r="A895" s="28" t="s">
        <v>13000</v>
      </c>
      <c r="B895" s="28" t="s">
        <v>644</v>
      </c>
      <c r="C895" s="28" t="s">
        <v>645</v>
      </c>
      <c r="D895" s="28" t="s">
        <v>643</v>
      </c>
      <c r="E895" s="28" t="s">
        <v>11560</v>
      </c>
      <c r="F895" s="28"/>
      <c r="G895" s="28"/>
      <c r="H895" s="28">
        <v>53.625450000000001</v>
      </c>
      <c r="I895" s="28" t="s">
        <v>13001</v>
      </c>
      <c r="J895" s="28"/>
    </row>
    <row r="896" spans="1:10" x14ac:dyDescent="0.35">
      <c r="A896" s="28" t="s">
        <v>13002</v>
      </c>
      <c r="B896" s="28" t="s">
        <v>644</v>
      </c>
      <c r="C896" s="28" t="s">
        <v>645</v>
      </c>
      <c r="D896" s="28" t="s">
        <v>643</v>
      </c>
      <c r="E896" s="28" t="s">
        <v>11550</v>
      </c>
      <c r="F896" s="28"/>
      <c r="G896" s="28"/>
      <c r="H896" s="28">
        <v>53.625450000000001</v>
      </c>
      <c r="I896" s="28" t="s">
        <v>13001</v>
      </c>
      <c r="J896" s="28"/>
    </row>
    <row r="897" spans="1:10" x14ac:dyDescent="0.35">
      <c r="A897" s="28" t="s">
        <v>7450</v>
      </c>
      <c r="B897" s="28" t="s">
        <v>7450</v>
      </c>
      <c r="C897" s="28" t="s">
        <v>7451</v>
      </c>
      <c r="D897" s="28" t="s">
        <v>7449</v>
      </c>
      <c r="E897" s="28" t="s">
        <v>11554</v>
      </c>
      <c r="F897" s="28"/>
      <c r="G897" s="28"/>
      <c r="H897" s="28">
        <v>68.699770000000001</v>
      </c>
      <c r="I897" s="28" t="s">
        <v>13003</v>
      </c>
      <c r="J897" s="28"/>
    </row>
    <row r="898" spans="1:10" x14ac:dyDescent="0.35">
      <c r="A898" s="28" t="s">
        <v>13004</v>
      </c>
      <c r="B898" s="28" t="s">
        <v>13004</v>
      </c>
      <c r="C898" s="28" t="s">
        <v>13005</v>
      </c>
      <c r="D898" s="28" t="s">
        <v>13006</v>
      </c>
      <c r="E898" s="28" t="s">
        <v>11626</v>
      </c>
      <c r="F898" s="28"/>
      <c r="G898" s="28"/>
      <c r="H898" s="28">
        <v>101.42077</v>
      </c>
      <c r="I898" s="28" t="s">
        <v>13007</v>
      </c>
      <c r="J898" s="28"/>
    </row>
    <row r="899" spans="1:10" x14ac:dyDescent="0.35">
      <c r="A899" s="28" t="s">
        <v>1607</v>
      </c>
      <c r="B899" s="28" t="s">
        <v>1607</v>
      </c>
      <c r="C899" s="28" t="s">
        <v>1608</v>
      </c>
      <c r="D899" s="28" t="s">
        <v>1606</v>
      </c>
      <c r="E899" s="28" t="s">
        <v>11523</v>
      </c>
      <c r="F899" s="28"/>
      <c r="G899" s="28"/>
      <c r="H899" s="28">
        <v>6.7905300000000004</v>
      </c>
      <c r="I899" s="28" t="s">
        <v>13008</v>
      </c>
      <c r="J899" s="28"/>
    </row>
    <row r="900" spans="1:10" x14ac:dyDescent="0.35">
      <c r="A900" s="28" t="s">
        <v>9926</v>
      </c>
      <c r="B900" s="28" t="s">
        <v>9926</v>
      </c>
      <c r="C900" s="28" t="s">
        <v>9927</v>
      </c>
      <c r="D900" s="28" t="s">
        <v>9925</v>
      </c>
      <c r="E900" s="28" t="s">
        <v>11550</v>
      </c>
      <c r="F900" s="28" t="s">
        <v>11583</v>
      </c>
      <c r="G900" s="28"/>
      <c r="H900" s="28">
        <v>36.965170000000001</v>
      </c>
      <c r="I900" s="28" t="s">
        <v>13009</v>
      </c>
      <c r="J900" s="28" t="s">
        <v>11553</v>
      </c>
    </row>
    <row r="901" spans="1:10" x14ac:dyDescent="0.35">
      <c r="A901" s="28" t="s">
        <v>9929</v>
      </c>
      <c r="B901" s="28" t="s">
        <v>9929</v>
      </c>
      <c r="C901" s="28" t="s">
        <v>9930</v>
      </c>
      <c r="D901" s="28" t="s">
        <v>9928</v>
      </c>
      <c r="E901" s="28" t="s">
        <v>11554</v>
      </c>
      <c r="F901" s="28"/>
      <c r="G901" s="28"/>
      <c r="H901" s="28">
        <v>64.925139999999999</v>
      </c>
      <c r="I901" s="28" t="s">
        <v>13010</v>
      </c>
      <c r="J901" s="28"/>
    </row>
    <row r="902" spans="1:10" x14ac:dyDescent="0.35">
      <c r="A902" s="28" t="s">
        <v>6263</v>
      </c>
      <c r="B902" s="28" t="s">
        <v>6263</v>
      </c>
      <c r="C902" s="28" t="s">
        <v>6264</v>
      </c>
      <c r="D902" s="28" t="s">
        <v>6262</v>
      </c>
      <c r="E902" s="28" t="s">
        <v>11560</v>
      </c>
      <c r="F902" s="28"/>
      <c r="G902" s="28"/>
      <c r="H902" s="28">
        <v>54.284849999999999</v>
      </c>
      <c r="I902" s="28" t="s">
        <v>13011</v>
      </c>
      <c r="J902" s="28"/>
    </row>
    <row r="903" spans="1:10" x14ac:dyDescent="0.35">
      <c r="A903" s="28" t="s">
        <v>10474</v>
      </c>
      <c r="B903" s="28" t="s">
        <v>10474</v>
      </c>
      <c r="C903" s="28" t="s">
        <v>10475</v>
      </c>
      <c r="D903" s="28" t="s">
        <v>10473</v>
      </c>
      <c r="E903" s="28" t="s">
        <v>11560</v>
      </c>
      <c r="F903" s="28"/>
      <c r="G903" s="28"/>
      <c r="H903" s="28">
        <v>58.193170000000002</v>
      </c>
      <c r="I903" s="28" t="s">
        <v>13012</v>
      </c>
      <c r="J903" s="28"/>
    </row>
    <row r="904" spans="1:10" x14ac:dyDescent="0.35">
      <c r="A904" s="28" t="s">
        <v>9984</v>
      </c>
      <c r="B904" s="28" t="s">
        <v>9984</v>
      </c>
      <c r="C904" s="28" t="s">
        <v>9985</v>
      </c>
      <c r="D904" s="28" t="s">
        <v>9983</v>
      </c>
      <c r="E904" s="28" t="s">
        <v>11560</v>
      </c>
      <c r="F904" s="28"/>
      <c r="G904" s="28"/>
      <c r="H904" s="28">
        <v>65.532380000000003</v>
      </c>
      <c r="I904" s="28" t="s">
        <v>13013</v>
      </c>
      <c r="J904" s="28"/>
    </row>
    <row r="905" spans="1:10" x14ac:dyDescent="0.35">
      <c r="A905" s="28" t="s">
        <v>10252</v>
      </c>
      <c r="B905" s="28" t="s">
        <v>10252</v>
      </c>
      <c r="C905" s="28" t="s">
        <v>10253</v>
      </c>
      <c r="D905" s="28" t="s">
        <v>10251</v>
      </c>
      <c r="E905" s="28" t="s">
        <v>11523</v>
      </c>
      <c r="F905" s="28"/>
      <c r="G905" s="28"/>
      <c r="H905" s="28">
        <v>13.029070000000001</v>
      </c>
      <c r="I905" s="28" t="s">
        <v>13014</v>
      </c>
      <c r="J905" s="28"/>
    </row>
    <row r="906" spans="1:10" x14ac:dyDescent="0.35">
      <c r="A906" s="28" t="s">
        <v>13015</v>
      </c>
      <c r="B906" s="28" t="s">
        <v>13015</v>
      </c>
      <c r="C906" s="28" t="s">
        <v>11254</v>
      </c>
      <c r="D906" s="28" t="s">
        <v>13016</v>
      </c>
      <c r="E906" s="28" t="s">
        <v>11523</v>
      </c>
      <c r="F906" s="28"/>
      <c r="G906" s="28"/>
      <c r="H906" s="28">
        <v>105.19006</v>
      </c>
      <c r="I906" s="28" t="s">
        <v>13017</v>
      </c>
      <c r="J906" s="28"/>
    </row>
    <row r="907" spans="1:10" x14ac:dyDescent="0.35">
      <c r="A907" s="28" t="s">
        <v>13018</v>
      </c>
      <c r="B907" s="28" t="s">
        <v>13018</v>
      </c>
      <c r="C907" s="28" t="s">
        <v>11087</v>
      </c>
      <c r="D907" s="28" t="s">
        <v>13019</v>
      </c>
      <c r="E907" s="28" t="s">
        <v>12281</v>
      </c>
      <c r="F907" s="28"/>
      <c r="G907" s="28"/>
      <c r="H907" s="28">
        <v>138.07490000000001</v>
      </c>
      <c r="I907" s="28" t="s">
        <v>13020</v>
      </c>
      <c r="J907" s="28"/>
    </row>
    <row r="908" spans="1:10" x14ac:dyDescent="0.35">
      <c r="A908" s="28" t="s">
        <v>13021</v>
      </c>
      <c r="B908" s="28" t="s">
        <v>548</v>
      </c>
      <c r="C908" s="28" t="s">
        <v>549</v>
      </c>
      <c r="D908" s="28" t="s">
        <v>547</v>
      </c>
      <c r="E908" s="28" t="s">
        <v>11560</v>
      </c>
      <c r="F908" s="28"/>
      <c r="G908" s="28"/>
      <c r="H908" s="28">
        <v>60.481119999999997</v>
      </c>
      <c r="I908" s="28" t="s">
        <v>13022</v>
      </c>
      <c r="J908" s="28"/>
    </row>
    <row r="909" spans="1:10" x14ac:dyDescent="0.35">
      <c r="A909" s="28" t="s">
        <v>13023</v>
      </c>
      <c r="B909" s="28" t="s">
        <v>548</v>
      </c>
      <c r="C909" s="28" t="s">
        <v>549</v>
      </c>
      <c r="D909" s="28" t="s">
        <v>547</v>
      </c>
      <c r="E909" s="28" t="s">
        <v>11550</v>
      </c>
      <c r="F909" s="28"/>
      <c r="G909" s="28"/>
      <c r="H909" s="28">
        <v>60.481119999999997</v>
      </c>
      <c r="I909" s="28" t="s">
        <v>13022</v>
      </c>
      <c r="J909" s="28"/>
    </row>
    <row r="910" spans="1:10" x14ac:dyDescent="0.35">
      <c r="A910" s="28" t="s">
        <v>2600</v>
      </c>
      <c r="B910" s="28" t="s">
        <v>2600</v>
      </c>
      <c r="C910" s="28" t="s">
        <v>2601</v>
      </c>
      <c r="D910" s="28" t="s">
        <v>2599</v>
      </c>
      <c r="E910" s="28" t="s">
        <v>11550</v>
      </c>
      <c r="F910" s="28"/>
      <c r="G910" s="28"/>
      <c r="H910" s="28">
        <v>42.110579999999999</v>
      </c>
      <c r="I910" s="28" t="s">
        <v>13024</v>
      </c>
      <c r="J910" s="28"/>
    </row>
    <row r="911" spans="1:10" x14ac:dyDescent="0.35">
      <c r="A911" s="28" t="s">
        <v>5973</v>
      </c>
      <c r="B911" s="28" t="s">
        <v>5973</v>
      </c>
      <c r="C911" s="28" t="s">
        <v>5974</v>
      </c>
      <c r="D911" s="28" t="s">
        <v>5972</v>
      </c>
      <c r="E911" s="28" t="s">
        <v>11674</v>
      </c>
      <c r="F911" s="28"/>
      <c r="G911" s="28"/>
      <c r="H911" s="28">
        <v>54.86833</v>
      </c>
      <c r="I911" s="28" t="s">
        <v>13025</v>
      </c>
      <c r="J911" s="28"/>
    </row>
    <row r="912" spans="1:10" x14ac:dyDescent="0.35">
      <c r="A912" s="28" t="s">
        <v>647</v>
      </c>
      <c r="B912" s="28" t="s">
        <v>647</v>
      </c>
      <c r="C912" s="28" t="s">
        <v>648</v>
      </c>
      <c r="D912" s="28" t="s">
        <v>646</v>
      </c>
      <c r="E912" s="28" t="s">
        <v>11560</v>
      </c>
      <c r="F912" s="28"/>
      <c r="G912" s="28"/>
      <c r="H912" s="28">
        <v>55.281359999999999</v>
      </c>
      <c r="I912" s="28" t="s">
        <v>13026</v>
      </c>
      <c r="J912" s="28"/>
    </row>
    <row r="913" spans="1:10" x14ac:dyDescent="0.35">
      <c r="A913" s="28" t="s">
        <v>2576</v>
      </c>
      <c r="B913" s="28" t="s">
        <v>2576</v>
      </c>
      <c r="C913" s="28" t="s">
        <v>2577</v>
      </c>
      <c r="D913" s="28" t="s">
        <v>2575</v>
      </c>
      <c r="E913" s="28" t="s">
        <v>11550</v>
      </c>
      <c r="F913" s="28"/>
      <c r="G913" s="28"/>
      <c r="H913" s="28">
        <v>29.98189</v>
      </c>
      <c r="I913" s="28" t="s">
        <v>13027</v>
      </c>
      <c r="J913" s="28"/>
    </row>
    <row r="914" spans="1:10" x14ac:dyDescent="0.35">
      <c r="A914" s="28" t="s">
        <v>10177</v>
      </c>
      <c r="B914" s="28" t="s">
        <v>10177</v>
      </c>
      <c r="C914" s="28" t="s">
        <v>10178</v>
      </c>
      <c r="D914" s="28" t="s">
        <v>10176</v>
      </c>
      <c r="E914" s="28" t="s">
        <v>11550</v>
      </c>
      <c r="F914" s="28" t="s">
        <v>11583</v>
      </c>
      <c r="G914" s="28"/>
      <c r="H914" s="28">
        <v>17.643789999999999</v>
      </c>
      <c r="I914" s="28" t="s">
        <v>13028</v>
      </c>
      <c r="J914" s="28" t="s">
        <v>11553</v>
      </c>
    </row>
    <row r="915" spans="1:10" x14ac:dyDescent="0.35">
      <c r="A915" s="28" t="s">
        <v>10052</v>
      </c>
      <c r="B915" s="28" t="s">
        <v>10052</v>
      </c>
      <c r="C915" s="28" t="s">
        <v>10053</v>
      </c>
      <c r="D915" s="28" t="s">
        <v>10051</v>
      </c>
      <c r="E915" s="28" t="s">
        <v>11550</v>
      </c>
      <c r="F915" s="28"/>
      <c r="G915" s="28"/>
      <c r="H915" s="28">
        <v>33.586689999999997</v>
      </c>
      <c r="I915" s="28" t="s">
        <v>13029</v>
      </c>
      <c r="J915" s="28"/>
    </row>
    <row r="916" spans="1:10" x14ac:dyDescent="0.35">
      <c r="A916" s="28" t="s">
        <v>1817</v>
      </c>
      <c r="B916" s="28" t="s">
        <v>1817</v>
      </c>
      <c r="C916" s="28" t="s">
        <v>1818</v>
      </c>
      <c r="D916" s="28" t="s">
        <v>1816</v>
      </c>
      <c r="E916" s="28" t="s">
        <v>11550</v>
      </c>
      <c r="F916" s="28" t="s">
        <v>11586</v>
      </c>
      <c r="G916" s="28" t="s">
        <v>11657</v>
      </c>
      <c r="H916" s="28">
        <v>74.462969999999999</v>
      </c>
      <c r="I916" s="28" t="s">
        <v>13030</v>
      </c>
      <c r="J916" s="28" t="s">
        <v>11527</v>
      </c>
    </row>
    <row r="917" spans="1:10" x14ac:dyDescent="0.35">
      <c r="A917" s="28" t="s">
        <v>9451</v>
      </c>
      <c r="B917" s="28" t="s">
        <v>9451</v>
      </c>
      <c r="C917" s="28" t="s">
        <v>9452</v>
      </c>
      <c r="D917" s="28" t="s">
        <v>9450</v>
      </c>
      <c r="E917" s="28" t="s">
        <v>11550</v>
      </c>
      <c r="F917" s="28"/>
      <c r="G917" s="28"/>
      <c r="H917" s="28">
        <v>71.617750000000001</v>
      </c>
      <c r="I917" s="28" t="s">
        <v>13031</v>
      </c>
      <c r="J917" s="28"/>
    </row>
    <row r="918" spans="1:10" x14ac:dyDescent="0.35">
      <c r="A918" s="28" t="s">
        <v>410</v>
      </c>
      <c r="B918" s="28" t="s">
        <v>410</v>
      </c>
      <c r="C918" s="28" t="s">
        <v>411</v>
      </c>
      <c r="D918" s="28" t="s">
        <v>409</v>
      </c>
      <c r="E918" s="28" t="s">
        <v>11556</v>
      </c>
      <c r="F918" s="28"/>
      <c r="G918" s="28"/>
      <c r="H918" s="28">
        <v>25.030419999999999</v>
      </c>
      <c r="I918" s="28" t="s">
        <v>13032</v>
      </c>
      <c r="J918" s="28"/>
    </row>
    <row r="919" spans="1:10" x14ac:dyDescent="0.35">
      <c r="A919" s="28" t="s">
        <v>13033</v>
      </c>
      <c r="B919" s="28" t="s">
        <v>13033</v>
      </c>
      <c r="C919" s="28" t="s">
        <v>13034</v>
      </c>
      <c r="D919" s="28" t="s">
        <v>13035</v>
      </c>
      <c r="E919" s="28" t="s">
        <v>11550</v>
      </c>
      <c r="F919" s="28"/>
      <c r="G919" s="28"/>
      <c r="H919" s="28">
        <v>63.840420000000002</v>
      </c>
      <c r="I919" s="28" t="s">
        <v>13036</v>
      </c>
      <c r="J919" s="28"/>
    </row>
    <row r="920" spans="1:10" x14ac:dyDescent="0.35">
      <c r="A920" s="28" t="s">
        <v>9305</v>
      </c>
      <c r="B920" s="28" t="s">
        <v>9305</v>
      </c>
      <c r="C920" s="28" t="s">
        <v>9306</v>
      </c>
      <c r="D920" s="28" t="s">
        <v>9304</v>
      </c>
      <c r="E920" s="28" t="s">
        <v>11740</v>
      </c>
      <c r="F920" s="28"/>
      <c r="G920" s="28"/>
      <c r="H920" s="28">
        <v>36.692070000000001</v>
      </c>
      <c r="I920" s="28" t="s">
        <v>13037</v>
      </c>
      <c r="J920" s="28"/>
    </row>
    <row r="921" spans="1:10" x14ac:dyDescent="0.35">
      <c r="A921" s="28" t="s">
        <v>13038</v>
      </c>
      <c r="B921" s="28" t="s">
        <v>13038</v>
      </c>
      <c r="C921" s="28" t="s">
        <v>13039</v>
      </c>
      <c r="D921" s="28" t="s">
        <v>13040</v>
      </c>
      <c r="E921" s="28" t="s">
        <v>11554</v>
      </c>
      <c r="F921" s="28"/>
      <c r="G921" s="28"/>
      <c r="H921" s="28">
        <v>54.155230000000003</v>
      </c>
      <c r="I921" s="28" t="s">
        <v>13041</v>
      </c>
      <c r="J921" s="28"/>
    </row>
    <row r="922" spans="1:10" x14ac:dyDescent="0.35">
      <c r="A922" s="28" t="s">
        <v>9320</v>
      </c>
      <c r="B922" s="28" t="s">
        <v>9320</v>
      </c>
      <c r="C922" s="28" t="s">
        <v>9321</v>
      </c>
      <c r="D922" s="28" t="s">
        <v>9319</v>
      </c>
      <c r="E922" s="28" t="s">
        <v>11523</v>
      </c>
      <c r="F922" s="28"/>
      <c r="G922" s="28"/>
      <c r="H922" s="28">
        <v>44.554229999999997</v>
      </c>
      <c r="I922" s="28" t="s">
        <v>13042</v>
      </c>
      <c r="J922" s="28"/>
    </row>
    <row r="923" spans="1:10" x14ac:dyDescent="0.35">
      <c r="A923" s="28" t="s">
        <v>6778</v>
      </c>
      <c r="B923" s="28" t="s">
        <v>6778</v>
      </c>
      <c r="C923" s="28" t="s">
        <v>6779</v>
      </c>
      <c r="D923" s="28" t="s">
        <v>6777</v>
      </c>
      <c r="E923" s="28" t="s">
        <v>11550</v>
      </c>
      <c r="F923" s="28"/>
      <c r="G923" s="28"/>
      <c r="H923" s="28">
        <v>65.008660000000006</v>
      </c>
      <c r="I923" s="28" t="s">
        <v>13043</v>
      </c>
      <c r="J923" s="28"/>
    </row>
    <row r="924" spans="1:10" x14ac:dyDescent="0.35">
      <c r="A924" s="28" t="s">
        <v>9289</v>
      </c>
      <c r="B924" s="28" t="s">
        <v>9289</v>
      </c>
      <c r="C924" s="28" t="s">
        <v>9290</v>
      </c>
      <c r="D924" s="28" t="s">
        <v>9288</v>
      </c>
      <c r="E924" s="28" t="s">
        <v>11554</v>
      </c>
      <c r="F924" s="28"/>
      <c r="G924" s="28"/>
      <c r="H924" s="28">
        <v>68.66825</v>
      </c>
      <c r="I924" s="28" t="s">
        <v>13044</v>
      </c>
      <c r="J924" s="28"/>
    </row>
    <row r="925" spans="1:10" x14ac:dyDescent="0.35">
      <c r="A925" s="28" t="s">
        <v>2819</v>
      </c>
      <c r="B925" s="28" t="s">
        <v>2819</v>
      </c>
      <c r="C925" s="28" t="s">
        <v>2820</v>
      </c>
      <c r="D925" s="28" t="s">
        <v>2818</v>
      </c>
      <c r="E925" s="28" t="s">
        <v>11688</v>
      </c>
      <c r="F925" s="28"/>
      <c r="G925" s="28"/>
      <c r="H925" s="28">
        <v>80.777680000000004</v>
      </c>
      <c r="I925" s="28" t="s">
        <v>13045</v>
      </c>
      <c r="J925" s="28"/>
    </row>
    <row r="926" spans="1:10" x14ac:dyDescent="0.35">
      <c r="A926" s="28" t="s">
        <v>443</v>
      </c>
      <c r="B926" s="28" t="s">
        <v>443</v>
      </c>
      <c r="C926" s="28" t="s">
        <v>444</v>
      </c>
      <c r="D926" s="28" t="s">
        <v>442</v>
      </c>
      <c r="E926" s="28" t="s">
        <v>11550</v>
      </c>
      <c r="F926" s="28" t="s">
        <v>11551</v>
      </c>
      <c r="G926" s="28"/>
      <c r="H926" s="28">
        <v>104.13414</v>
      </c>
      <c r="I926" s="28" t="s">
        <v>13046</v>
      </c>
      <c r="J926" s="28" t="s">
        <v>11553</v>
      </c>
    </row>
    <row r="927" spans="1:10" x14ac:dyDescent="0.35">
      <c r="A927" s="28" t="s">
        <v>1394</v>
      </c>
      <c r="B927" s="28" t="s">
        <v>1394</v>
      </c>
      <c r="C927" s="28" t="s">
        <v>1395</v>
      </c>
      <c r="D927" s="28" t="s">
        <v>1393</v>
      </c>
      <c r="E927" s="28" t="s">
        <v>11550</v>
      </c>
      <c r="F927" s="28"/>
      <c r="G927" s="28"/>
      <c r="H927" s="28">
        <v>30.613949999999999</v>
      </c>
      <c r="I927" s="28" t="s">
        <v>13047</v>
      </c>
      <c r="J927" s="28"/>
    </row>
    <row r="928" spans="1:10" x14ac:dyDescent="0.35">
      <c r="A928" s="28" t="s">
        <v>1097</v>
      </c>
      <c r="B928" s="28" t="s">
        <v>1097</v>
      </c>
      <c r="C928" s="28" t="s">
        <v>1098</v>
      </c>
      <c r="D928" s="28" t="s">
        <v>1096</v>
      </c>
      <c r="E928" s="28" t="s">
        <v>11556</v>
      </c>
      <c r="F928" s="28"/>
      <c r="G928" s="28"/>
      <c r="H928" s="28">
        <v>30.611969999999999</v>
      </c>
      <c r="I928" s="28" t="s">
        <v>13048</v>
      </c>
      <c r="J928" s="28"/>
    </row>
    <row r="929" spans="1:10" x14ac:dyDescent="0.35">
      <c r="A929" s="28" t="s">
        <v>9360</v>
      </c>
      <c r="B929" s="28" t="s">
        <v>9360</v>
      </c>
      <c r="C929" s="28" t="s">
        <v>9361</v>
      </c>
      <c r="D929" s="28" t="s">
        <v>9359</v>
      </c>
      <c r="E929" s="28" t="s">
        <v>11550</v>
      </c>
      <c r="F929" s="28"/>
      <c r="G929" s="28"/>
      <c r="H929" s="28">
        <v>176.44461999999999</v>
      </c>
      <c r="I929" s="28" t="s">
        <v>13049</v>
      </c>
      <c r="J929" s="28"/>
    </row>
    <row r="930" spans="1:10" x14ac:dyDescent="0.35">
      <c r="A930" s="28" t="s">
        <v>530</v>
      </c>
      <c r="B930" s="28" t="s">
        <v>530</v>
      </c>
      <c r="C930" s="28" t="s">
        <v>531</v>
      </c>
      <c r="D930" s="28" t="s">
        <v>529</v>
      </c>
      <c r="E930" s="28" t="s">
        <v>11523</v>
      </c>
      <c r="F930" s="28"/>
      <c r="G930" s="28"/>
      <c r="H930" s="28">
        <v>40.828699999999998</v>
      </c>
      <c r="I930" s="28" t="s">
        <v>13050</v>
      </c>
      <c r="J930" s="28"/>
    </row>
    <row r="931" spans="1:10" x14ac:dyDescent="0.35">
      <c r="A931" s="28" t="s">
        <v>13051</v>
      </c>
      <c r="B931" s="28" t="s">
        <v>13052</v>
      </c>
      <c r="C931" s="28" t="s">
        <v>13053</v>
      </c>
      <c r="D931" s="28" t="s">
        <v>13054</v>
      </c>
      <c r="E931" s="28" t="s">
        <v>11554</v>
      </c>
      <c r="F931" s="28"/>
      <c r="G931" s="28"/>
      <c r="H931" s="28">
        <v>32.997509999999998</v>
      </c>
      <c r="I931" s="28" t="s">
        <v>13055</v>
      </c>
      <c r="J931" s="28"/>
    </row>
    <row r="932" spans="1:10" x14ac:dyDescent="0.35">
      <c r="A932" s="28" t="s">
        <v>13056</v>
      </c>
      <c r="B932" s="28" t="s">
        <v>13052</v>
      </c>
      <c r="C932" s="28" t="s">
        <v>13053</v>
      </c>
      <c r="D932" s="28" t="s">
        <v>13054</v>
      </c>
      <c r="E932" s="28" t="s">
        <v>11556</v>
      </c>
      <c r="F932" s="28"/>
      <c r="G932" s="28"/>
      <c r="H932" s="28">
        <v>32.997509999999998</v>
      </c>
      <c r="I932" s="28" t="s">
        <v>13055</v>
      </c>
      <c r="J932" s="28"/>
    </row>
    <row r="933" spans="1:10" x14ac:dyDescent="0.35">
      <c r="A933" s="28" t="s">
        <v>13057</v>
      </c>
      <c r="B933" s="28" t="s">
        <v>13057</v>
      </c>
      <c r="C933" s="28" t="s">
        <v>13058</v>
      </c>
      <c r="D933" s="28" t="s">
        <v>13059</v>
      </c>
      <c r="E933" s="28" t="s">
        <v>11554</v>
      </c>
      <c r="F933" s="28"/>
      <c r="G933" s="28"/>
      <c r="H933" s="28">
        <v>53.130899999999997</v>
      </c>
      <c r="I933" s="28" t="s">
        <v>13060</v>
      </c>
      <c r="J933" s="28"/>
    </row>
    <row r="934" spans="1:10" x14ac:dyDescent="0.35">
      <c r="A934" s="28" t="s">
        <v>4924</v>
      </c>
      <c r="B934" s="28" t="s">
        <v>4924</v>
      </c>
      <c r="C934" s="28" t="s">
        <v>4925</v>
      </c>
      <c r="D934" s="28" t="s">
        <v>4923</v>
      </c>
      <c r="E934" s="28" t="s">
        <v>11554</v>
      </c>
      <c r="F934" s="28" t="s">
        <v>12732</v>
      </c>
      <c r="G934" s="28" t="s">
        <v>12733</v>
      </c>
      <c r="H934" s="28">
        <v>72.926850000000002</v>
      </c>
      <c r="I934" s="28" t="s">
        <v>13061</v>
      </c>
      <c r="J934" s="28" t="s">
        <v>11527</v>
      </c>
    </row>
    <row r="935" spans="1:10" x14ac:dyDescent="0.35">
      <c r="A935" s="28" t="s">
        <v>13062</v>
      </c>
      <c r="B935" s="28" t="s">
        <v>13062</v>
      </c>
      <c r="C935" s="28" t="s">
        <v>13063</v>
      </c>
      <c r="D935" s="28" t="s">
        <v>13064</v>
      </c>
      <c r="E935" s="28" t="s">
        <v>11560</v>
      </c>
      <c r="F935" s="28"/>
      <c r="G935" s="28"/>
      <c r="H935" s="28">
        <v>26.967140000000001</v>
      </c>
      <c r="I935" s="28" t="s">
        <v>13065</v>
      </c>
      <c r="J935" s="28"/>
    </row>
    <row r="936" spans="1:10" x14ac:dyDescent="0.35">
      <c r="A936" s="28" t="s">
        <v>13066</v>
      </c>
      <c r="B936" s="28" t="s">
        <v>13066</v>
      </c>
      <c r="C936" s="28" t="s">
        <v>13067</v>
      </c>
      <c r="D936" s="28" t="s">
        <v>13068</v>
      </c>
      <c r="E936" s="28" t="s">
        <v>11550</v>
      </c>
      <c r="F936" s="28" t="s">
        <v>13069</v>
      </c>
      <c r="G936" s="28" t="s">
        <v>13070</v>
      </c>
      <c r="H936" s="28">
        <v>56.636420000000001</v>
      </c>
      <c r="I936" s="28" t="s">
        <v>13071</v>
      </c>
      <c r="J936" s="28" t="s">
        <v>11527</v>
      </c>
    </row>
    <row r="937" spans="1:10" x14ac:dyDescent="0.35">
      <c r="A937" s="28" t="s">
        <v>6528</v>
      </c>
      <c r="B937" s="28" t="s">
        <v>6528</v>
      </c>
      <c r="C937" s="28" t="s">
        <v>6529</v>
      </c>
      <c r="D937" s="28" t="s">
        <v>6527</v>
      </c>
      <c r="E937" s="28" t="s">
        <v>11550</v>
      </c>
      <c r="F937" s="28" t="s">
        <v>11583</v>
      </c>
      <c r="G937" s="28" t="s">
        <v>11584</v>
      </c>
      <c r="H937" s="28">
        <v>27.64866</v>
      </c>
      <c r="I937" s="28" t="s">
        <v>13072</v>
      </c>
      <c r="J937" s="28" t="s">
        <v>11527</v>
      </c>
    </row>
    <row r="938" spans="1:10" x14ac:dyDescent="0.35">
      <c r="A938" s="28" t="s">
        <v>9297</v>
      </c>
      <c r="B938" s="28" t="s">
        <v>9297</v>
      </c>
      <c r="C938" s="28" t="s">
        <v>9298</v>
      </c>
      <c r="D938" s="28" t="s">
        <v>9296</v>
      </c>
      <c r="E938" s="28" t="s">
        <v>11550</v>
      </c>
      <c r="F938" s="28"/>
      <c r="G938" s="28"/>
      <c r="H938" s="28">
        <v>45.398820000000001</v>
      </c>
      <c r="I938" s="28" t="s">
        <v>13073</v>
      </c>
      <c r="J938" s="28"/>
    </row>
    <row r="939" spans="1:10" x14ac:dyDescent="0.35">
      <c r="A939" s="28" t="s">
        <v>13074</v>
      </c>
      <c r="B939" s="28" t="s">
        <v>13074</v>
      </c>
      <c r="C939" s="28" t="s">
        <v>13074</v>
      </c>
      <c r="D939" s="28"/>
      <c r="E939" s="28" t="s">
        <v>11550</v>
      </c>
      <c r="F939" s="28"/>
      <c r="G939" s="28"/>
      <c r="H939" s="28">
        <v>49.024979999999999</v>
      </c>
      <c r="I939" s="28" t="s">
        <v>13075</v>
      </c>
      <c r="J939" s="28"/>
    </row>
    <row r="940" spans="1:10" x14ac:dyDescent="0.35">
      <c r="A940" s="28" t="s">
        <v>13076</v>
      </c>
      <c r="B940" s="28" t="s">
        <v>13076</v>
      </c>
      <c r="C940" s="28" t="s">
        <v>13076</v>
      </c>
      <c r="D940" s="28"/>
      <c r="E940" s="28" t="s">
        <v>11550</v>
      </c>
      <c r="F940" s="28"/>
      <c r="G940" s="28"/>
      <c r="H940" s="28">
        <v>49.024979999999999</v>
      </c>
      <c r="I940" s="28" t="s">
        <v>13075</v>
      </c>
      <c r="J940" s="28"/>
    </row>
    <row r="941" spans="1:10" x14ac:dyDescent="0.35">
      <c r="A941" s="28" t="s">
        <v>1040</v>
      </c>
      <c r="B941" s="28" t="s">
        <v>1040</v>
      </c>
      <c r="C941" s="28" t="s">
        <v>1041</v>
      </c>
      <c r="D941" s="28" t="s">
        <v>1039</v>
      </c>
      <c r="E941" s="28" t="s">
        <v>11550</v>
      </c>
      <c r="F941" s="28"/>
      <c r="G941" s="28"/>
      <c r="H941" s="28">
        <v>99.754419999999996</v>
      </c>
      <c r="I941" s="28" t="s">
        <v>13077</v>
      </c>
      <c r="J941" s="28"/>
    </row>
    <row r="942" spans="1:10" x14ac:dyDescent="0.35">
      <c r="A942" s="28" t="s">
        <v>3938</v>
      </c>
      <c r="B942" s="28" t="s">
        <v>3938</v>
      </c>
      <c r="C942" s="28" t="s">
        <v>3939</v>
      </c>
      <c r="D942" s="28" t="s">
        <v>3937</v>
      </c>
      <c r="E942" s="28" t="s">
        <v>11550</v>
      </c>
      <c r="F942" s="28"/>
      <c r="G942" s="28"/>
      <c r="H942" s="28">
        <v>33.09731</v>
      </c>
      <c r="I942" s="28" t="s">
        <v>13078</v>
      </c>
      <c r="J942" s="28"/>
    </row>
    <row r="943" spans="1:10" x14ac:dyDescent="0.35">
      <c r="A943" s="28" t="s">
        <v>605</v>
      </c>
      <c r="B943" s="28" t="s">
        <v>605</v>
      </c>
      <c r="C943" s="28" t="s">
        <v>606</v>
      </c>
      <c r="D943" s="28" t="s">
        <v>604</v>
      </c>
      <c r="E943" s="28" t="s">
        <v>11550</v>
      </c>
      <c r="F943" s="28"/>
      <c r="G943" s="28"/>
      <c r="H943" s="28">
        <v>27.80584</v>
      </c>
      <c r="I943" s="28" t="s">
        <v>13079</v>
      </c>
      <c r="J943" s="28"/>
    </row>
    <row r="944" spans="1:10" x14ac:dyDescent="0.35">
      <c r="A944" s="28" t="s">
        <v>13080</v>
      </c>
      <c r="B944" s="28" t="s">
        <v>13080</v>
      </c>
      <c r="C944" s="28" t="s">
        <v>13081</v>
      </c>
      <c r="D944" s="28" t="s">
        <v>13082</v>
      </c>
      <c r="E944" s="28" t="s">
        <v>11550</v>
      </c>
      <c r="F944" s="28" t="s">
        <v>12132</v>
      </c>
      <c r="G944" s="28"/>
      <c r="H944" s="28">
        <v>38.916409999999999</v>
      </c>
      <c r="I944" s="28" t="s">
        <v>13083</v>
      </c>
      <c r="J944" s="28" t="s">
        <v>11553</v>
      </c>
    </row>
    <row r="945" spans="1:10" x14ac:dyDescent="0.35">
      <c r="A945" s="28" t="s">
        <v>10501</v>
      </c>
      <c r="B945" s="28" t="s">
        <v>10501</v>
      </c>
      <c r="C945" s="28" t="s">
        <v>10502</v>
      </c>
      <c r="D945" s="28" t="s">
        <v>10500</v>
      </c>
      <c r="E945" s="28" t="s">
        <v>11550</v>
      </c>
      <c r="F945" s="28"/>
      <c r="G945" s="28"/>
      <c r="H945" s="28">
        <v>22.114270000000001</v>
      </c>
      <c r="I945" s="28" t="s">
        <v>13084</v>
      </c>
      <c r="J945" s="28"/>
    </row>
    <row r="946" spans="1:10" x14ac:dyDescent="0.35">
      <c r="A946" s="28" t="s">
        <v>13085</v>
      </c>
      <c r="B946" s="28" t="s">
        <v>13085</v>
      </c>
      <c r="C946" s="28" t="s">
        <v>13086</v>
      </c>
      <c r="D946" s="28" t="s">
        <v>13087</v>
      </c>
      <c r="E946" s="28" t="s">
        <v>11550</v>
      </c>
      <c r="F946" s="28" t="s">
        <v>11551</v>
      </c>
      <c r="G946" s="28"/>
      <c r="H946" s="28">
        <v>37.286079999999998</v>
      </c>
      <c r="I946" s="28" t="s">
        <v>13088</v>
      </c>
      <c r="J946" s="28" t="s">
        <v>11553</v>
      </c>
    </row>
    <row r="947" spans="1:10" x14ac:dyDescent="0.35">
      <c r="A947" s="28" t="s">
        <v>10025</v>
      </c>
      <c r="B947" s="28" t="s">
        <v>10025</v>
      </c>
      <c r="C947" s="28" t="s">
        <v>10026</v>
      </c>
      <c r="D947" s="28" t="s">
        <v>10024</v>
      </c>
      <c r="E947" s="28" t="s">
        <v>11550</v>
      </c>
      <c r="F947" s="28"/>
      <c r="G947" s="28"/>
      <c r="H947" s="28">
        <v>22.880790000000001</v>
      </c>
      <c r="I947" s="28" t="s">
        <v>13089</v>
      </c>
      <c r="J947" s="28"/>
    </row>
    <row r="948" spans="1:10" x14ac:dyDescent="0.35">
      <c r="A948" s="28" t="s">
        <v>10061</v>
      </c>
      <c r="B948" s="28" t="s">
        <v>10061</v>
      </c>
      <c r="C948" s="28" t="s">
        <v>10062</v>
      </c>
      <c r="D948" s="28" t="s">
        <v>10060</v>
      </c>
      <c r="E948" s="28" t="s">
        <v>11550</v>
      </c>
      <c r="F948" s="28"/>
      <c r="G948" s="28"/>
      <c r="H948" s="28">
        <v>26.796700000000001</v>
      </c>
      <c r="I948" s="28" t="s">
        <v>13090</v>
      </c>
      <c r="J948" s="28"/>
    </row>
    <row r="949" spans="1:10" x14ac:dyDescent="0.35">
      <c r="A949" s="28" t="s">
        <v>10705</v>
      </c>
      <c r="B949" s="28" t="s">
        <v>10705</v>
      </c>
      <c r="C949" s="28" t="s">
        <v>10706</v>
      </c>
      <c r="D949" s="28" t="s">
        <v>10704</v>
      </c>
      <c r="E949" s="28" t="s">
        <v>11560</v>
      </c>
      <c r="F949" s="28"/>
      <c r="G949" s="28"/>
      <c r="H949" s="28">
        <v>8.4380600000000001</v>
      </c>
      <c r="I949" s="28" t="s">
        <v>13091</v>
      </c>
      <c r="J949" s="28"/>
    </row>
    <row r="950" spans="1:10" x14ac:dyDescent="0.35">
      <c r="A950" s="28" t="s">
        <v>13092</v>
      </c>
      <c r="B950" s="28" t="s">
        <v>13092</v>
      </c>
      <c r="C950" s="28" t="s">
        <v>13093</v>
      </c>
      <c r="D950" s="28" t="s">
        <v>13094</v>
      </c>
      <c r="E950" s="28" t="s">
        <v>11523</v>
      </c>
      <c r="F950" s="28"/>
      <c r="G950" s="28"/>
      <c r="H950" s="28">
        <v>7.5857299999999999</v>
      </c>
      <c r="I950" s="28" t="s">
        <v>13095</v>
      </c>
      <c r="J950" s="28"/>
    </row>
    <row r="951" spans="1:10" x14ac:dyDescent="0.35">
      <c r="A951" s="28" t="s">
        <v>6561</v>
      </c>
      <c r="B951" s="28" t="s">
        <v>6561</v>
      </c>
      <c r="C951" s="28" t="s">
        <v>6562</v>
      </c>
      <c r="D951" s="28" t="s">
        <v>6560</v>
      </c>
      <c r="E951" s="28" t="s">
        <v>11550</v>
      </c>
      <c r="F951" s="28" t="s">
        <v>11586</v>
      </c>
      <c r="G951" s="28" t="s">
        <v>13096</v>
      </c>
      <c r="H951" s="28">
        <v>22.266739999999999</v>
      </c>
      <c r="I951" s="28" t="s">
        <v>13097</v>
      </c>
      <c r="J951" s="28" t="s">
        <v>11527</v>
      </c>
    </row>
    <row r="952" spans="1:10" x14ac:dyDescent="0.35">
      <c r="A952" s="28" t="s">
        <v>10206</v>
      </c>
      <c r="B952" s="28" t="s">
        <v>10206</v>
      </c>
      <c r="C952" s="28" t="s">
        <v>10206</v>
      </c>
      <c r="D952" s="28" t="s">
        <v>10205</v>
      </c>
      <c r="E952" s="28" t="s">
        <v>11550</v>
      </c>
      <c r="F952" s="28" t="s">
        <v>11551</v>
      </c>
      <c r="G952" s="28"/>
      <c r="H952" s="28">
        <v>64.778649999999999</v>
      </c>
      <c r="I952" s="28" t="s">
        <v>13098</v>
      </c>
      <c r="J952" s="28" t="s">
        <v>11553</v>
      </c>
    </row>
    <row r="953" spans="1:10" x14ac:dyDescent="0.35">
      <c r="A953" s="28" t="s">
        <v>8820</v>
      </c>
      <c r="B953" s="28" t="s">
        <v>8820</v>
      </c>
      <c r="C953" s="28" t="s">
        <v>8820</v>
      </c>
      <c r="D953" s="28" t="s">
        <v>8819</v>
      </c>
      <c r="E953" s="28" t="s">
        <v>11550</v>
      </c>
      <c r="F953" s="28" t="s">
        <v>11551</v>
      </c>
      <c r="G953" s="28"/>
      <c r="H953" s="28">
        <v>74.918539999999993</v>
      </c>
      <c r="I953" s="28" t="s">
        <v>13099</v>
      </c>
      <c r="J953" s="28" t="s">
        <v>11553</v>
      </c>
    </row>
    <row r="954" spans="1:10" x14ac:dyDescent="0.35">
      <c r="A954" s="28" t="s">
        <v>9156</v>
      </c>
      <c r="B954" s="28" t="s">
        <v>9156</v>
      </c>
      <c r="C954" s="28" t="s">
        <v>9156</v>
      </c>
      <c r="D954" s="28" t="s">
        <v>9155</v>
      </c>
      <c r="E954" s="28" t="s">
        <v>11550</v>
      </c>
      <c r="F954" s="28"/>
      <c r="G954" s="28"/>
      <c r="H954" s="28">
        <v>58.868160000000003</v>
      </c>
      <c r="I954" s="28" t="s">
        <v>13100</v>
      </c>
      <c r="J954" s="28"/>
    </row>
    <row r="955" spans="1:10" x14ac:dyDescent="0.35">
      <c r="A955" s="28" t="s">
        <v>10994</v>
      </c>
      <c r="B955" s="28" t="s">
        <v>10994</v>
      </c>
      <c r="C955" s="28" t="s">
        <v>10994</v>
      </c>
      <c r="D955" s="28" t="s">
        <v>13101</v>
      </c>
      <c r="E955" s="28" t="s">
        <v>11550</v>
      </c>
      <c r="F955" s="28"/>
      <c r="G955" s="28"/>
      <c r="H955" s="28">
        <v>49.37482</v>
      </c>
      <c r="I955" s="28" t="s">
        <v>13102</v>
      </c>
      <c r="J955" s="28"/>
    </row>
    <row r="956" spans="1:10" x14ac:dyDescent="0.35">
      <c r="A956" s="28" t="s">
        <v>13103</v>
      </c>
      <c r="B956" s="28" t="s">
        <v>13103</v>
      </c>
      <c r="C956" s="28" t="s">
        <v>13103</v>
      </c>
      <c r="D956" s="28" t="s">
        <v>13104</v>
      </c>
      <c r="E956" s="28" t="s">
        <v>11550</v>
      </c>
      <c r="F956" s="28"/>
      <c r="G956" s="28"/>
      <c r="H956" s="28">
        <v>29.508900000000001</v>
      </c>
      <c r="I956" s="28" t="s">
        <v>13105</v>
      </c>
      <c r="J956" s="28"/>
    </row>
    <row r="957" spans="1:10" x14ac:dyDescent="0.35">
      <c r="A957" s="28" t="s">
        <v>8800</v>
      </c>
      <c r="B957" s="28" t="s">
        <v>8800</v>
      </c>
      <c r="C957" s="28" t="s">
        <v>8801</v>
      </c>
      <c r="D957" s="28" t="s">
        <v>8799</v>
      </c>
      <c r="E957" s="28" t="s">
        <v>11550</v>
      </c>
      <c r="F957" s="28"/>
      <c r="G957" s="28"/>
      <c r="H957" s="28">
        <v>60.48836</v>
      </c>
      <c r="I957" s="28" t="s">
        <v>13106</v>
      </c>
      <c r="J957" s="28"/>
    </row>
    <row r="958" spans="1:10" x14ac:dyDescent="0.35">
      <c r="A958" s="28" t="s">
        <v>1811</v>
      </c>
      <c r="B958" s="28" t="s">
        <v>1811</v>
      </c>
      <c r="C958" s="28" t="s">
        <v>1812</v>
      </c>
      <c r="D958" s="28" t="s">
        <v>1810</v>
      </c>
      <c r="E958" s="28" t="s">
        <v>11550</v>
      </c>
      <c r="F958" s="28"/>
      <c r="G958" s="28"/>
      <c r="H958" s="28">
        <v>40.600250000000003</v>
      </c>
      <c r="I958" s="28" t="s">
        <v>13107</v>
      </c>
      <c r="J958" s="28"/>
    </row>
    <row r="959" spans="1:10" x14ac:dyDescent="0.35">
      <c r="A959" s="28" t="s">
        <v>7542</v>
      </c>
      <c r="B959" s="28" t="s">
        <v>7542</v>
      </c>
      <c r="C959" s="28" t="s">
        <v>7543</v>
      </c>
      <c r="D959" s="28" t="s">
        <v>7541</v>
      </c>
      <c r="E959" s="28" t="s">
        <v>11550</v>
      </c>
      <c r="F959" s="28" t="s">
        <v>11729</v>
      </c>
      <c r="G959" s="28"/>
      <c r="H959" s="28">
        <v>35.663429999999998</v>
      </c>
      <c r="I959" s="28" t="s">
        <v>13108</v>
      </c>
      <c r="J959" s="28" t="s">
        <v>11553</v>
      </c>
    </row>
    <row r="960" spans="1:10" x14ac:dyDescent="0.35">
      <c r="A960" s="28" t="s">
        <v>9950</v>
      </c>
      <c r="B960" s="28" t="s">
        <v>9950</v>
      </c>
      <c r="C960" s="28" t="s">
        <v>9951</v>
      </c>
      <c r="D960" s="28" t="s">
        <v>9949</v>
      </c>
      <c r="E960" s="28" t="s">
        <v>11674</v>
      </c>
      <c r="F960" s="28"/>
      <c r="G960" s="28"/>
      <c r="H960" s="28">
        <v>35.153190000000002</v>
      </c>
      <c r="I960" s="28" t="s">
        <v>13109</v>
      </c>
      <c r="J960" s="28"/>
    </row>
    <row r="961" spans="1:10" x14ac:dyDescent="0.35">
      <c r="A961" s="28" t="s">
        <v>13110</v>
      </c>
      <c r="B961" s="28" t="s">
        <v>13110</v>
      </c>
      <c r="C961" s="28" t="s">
        <v>13111</v>
      </c>
      <c r="D961" s="28" t="s">
        <v>13112</v>
      </c>
      <c r="E961" s="28" t="s">
        <v>11550</v>
      </c>
      <c r="F961" s="28" t="s">
        <v>11586</v>
      </c>
      <c r="G961" s="28"/>
      <c r="H961" s="28">
        <v>47.717149999999997</v>
      </c>
      <c r="I961" s="28" t="s">
        <v>13113</v>
      </c>
      <c r="J961" s="28" t="s">
        <v>11553</v>
      </c>
    </row>
    <row r="962" spans="1:10" x14ac:dyDescent="0.35">
      <c r="A962" s="28" t="s">
        <v>13114</v>
      </c>
      <c r="B962" s="28" t="s">
        <v>13114</v>
      </c>
      <c r="C962" s="28" t="s">
        <v>13115</v>
      </c>
      <c r="D962" s="28" t="s">
        <v>13116</v>
      </c>
      <c r="E962" s="28" t="s">
        <v>11550</v>
      </c>
      <c r="F962" s="28" t="s">
        <v>11586</v>
      </c>
      <c r="G962" s="28"/>
      <c r="H962" s="28">
        <v>47.730110000000003</v>
      </c>
      <c r="I962" s="28" t="s">
        <v>13117</v>
      </c>
      <c r="J962" s="28" t="s">
        <v>11553</v>
      </c>
    </row>
    <row r="963" spans="1:10" x14ac:dyDescent="0.35">
      <c r="A963" s="28" t="s">
        <v>786</v>
      </c>
      <c r="B963" s="28" t="s">
        <v>786</v>
      </c>
      <c r="C963" s="28" t="s">
        <v>787</v>
      </c>
      <c r="D963" s="28" t="s">
        <v>785</v>
      </c>
      <c r="E963" s="28" t="s">
        <v>11550</v>
      </c>
      <c r="F963" s="28" t="s">
        <v>11586</v>
      </c>
      <c r="G963" s="28"/>
      <c r="H963" s="28">
        <v>47.730110000000003</v>
      </c>
      <c r="I963" s="28" t="s">
        <v>13117</v>
      </c>
      <c r="J963" s="28" t="s">
        <v>11553</v>
      </c>
    </row>
    <row r="964" spans="1:10" x14ac:dyDescent="0.35">
      <c r="A964" s="28" t="s">
        <v>4102</v>
      </c>
      <c r="B964" s="28" t="s">
        <v>4102</v>
      </c>
      <c r="C964" s="28" t="s">
        <v>4102</v>
      </c>
      <c r="D964" s="28" t="s">
        <v>4101</v>
      </c>
      <c r="E964" s="28" t="s">
        <v>11674</v>
      </c>
      <c r="F964" s="28"/>
      <c r="G964" s="28"/>
      <c r="H964" s="28">
        <v>53.99447</v>
      </c>
      <c r="I964" s="28" t="s">
        <v>13118</v>
      </c>
      <c r="J964" s="28"/>
    </row>
    <row r="965" spans="1:10" x14ac:dyDescent="0.35">
      <c r="A965" s="28" t="s">
        <v>13119</v>
      </c>
      <c r="B965" s="28" t="s">
        <v>13119</v>
      </c>
      <c r="C965" s="28" t="s">
        <v>13120</v>
      </c>
      <c r="D965" s="28" t="s">
        <v>13121</v>
      </c>
      <c r="E965" s="28" t="s">
        <v>11674</v>
      </c>
      <c r="F965" s="28"/>
      <c r="G965" s="28"/>
      <c r="H965" s="28">
        <v>54.812919999999998</v>
      </c>
      <c r="I965" s="28" t="s">
        <v>13122</v>
      </c>
      <c r="J965" s="28"/>
    </row>
    <row r="966" spans="1:10" x14ac:dyDescent="0.35">
      <c r="A966" s="28" t="s">
        <v>2148</v>
      </c>
      <c r="B966" s="28" t="s">
        <v>2148</v>
      </c>
      <c r="C966" s="28" t="s">
        <v>2149</v>
      </c>
      <c r="D966" s="28" t="s">
        <v>2147</v>
      </c>
      <c r="E966" s="28" t="s">
        <v>11550</v>
      </c>
      <c r="F966" s="28" t="s">
        <v>11729</v>
      </c>
      <c r="G966" s="28" t="s">
        <v>12126</v>
      </c>
      <c r="H966" s="28">
        <v>29.91517</v>
      </c>
      <c r="I966" s="28" t="s">
        <v>13123</v>
      </c>
      <c r="J966" s="28" t="s">
        <v>11527</v>
      </c>
    </row>
    <row r="967" spans="1:10" x14ac:dyDescent="0.35">
      <c r="A967" s="28" t="s">
        <v>5419</v>
      </c>
      <c r="B967" s="28" t="s">
        <v>5419</v>
      </c>
      <c r="C967" s="28" t="s">
        <v>5420</v>
      </c>
      <c r="D967" s="28" t="s">
        <v>5418</v>
      </c>
      <c r="E967" s="28" t="s">
        <v>11523</v>
      </c>
      <c r="F967" s="28"/>
      <c r="G967" s="28"/>
      <c r="H967" s="28">
        <v>55.157179999999997</v>
      </c>
      <c r="I967" s="28" t="s">
        <v>13124</v>
      </c>
      <c r="J967" s="28"/>
    </row>
    <row r="968" spans="1:10" x14ac:dyDescent="0.35">
      <c r="A968" s="28" t="s">
        <v>13125</v>
      </c>
      <c r="B968" s="28" t="s">
        <v>13125</v>
      </c>
      <c r="C968" s="28" t="s">
        <v>13125</v>
      </c>
      <c r="D968" s="28" t="s">
        <v>13126</v>
      </c>
      <c r="E968" s="28" t="s">
        <v>11550</v>
      </c>
      <c r="F968" s="28"/>
      <c r="G968" s="28"/>
      <c r="H968" s="28">
        <v>56.459609999999998</v>
      </c>
      <c r="I968" s="28" t="s">
        <v>13127</v>
      </c>
      <c r="J968" s="28"/>
    </row>
    <row r="969" spans="1:10" x14ac:dyDescent="0.35">
      <c r="A969" s="28" t="s">
        <v>13128</v>
      </c>
      <c r="B969" s="28" t="s">
        <v>13128</v>
      </c>
      <c r="C969" s="28" t="s">
        <v>13129</v>
      </c>
      <c r="D969" s="28" t="s">
        <v>13130</v>
      </c>
      <c r="E969" s="28" t="s">
        <v>11550</v>
      </c>
      <c r="F969" s="28"/>
      <c r="G969" s="28"/>
      <c r="H969" s="28">
        <v>25.335660000000001</v>
      </c>
      <c r="I969" s="28" t="s">
        <v>13131</v>
      </c>
      <c r="J969" s="28"/>
    </row>
    <row r="970" spans="1:10" x14ac:dyDescent="0.35">
      <c r="A970" s="28" t="s">
        <v>13132</v>
      </c>
      <c r="B970" s="28" t="s">
        <v>13132</v>
      </c>
      <c r="C970" s="28" t="s">
        <v>13133</v>
      </c>
      <c r="D970" s="28" t="s">
        <v>13134</v>
      </c>
      <c r="E970" s="28" t="s">
        <v>11554</v>
      </c>
      <c r="F970" s="28"/>
      <c r="G970" s="28"/>
      <c r="H970" s="28">
        <v>62.049410000000002</v>
      </c>
      <c r="I970" s="28" t="s">
        <v>13135</v>
      </c>
      <c r="J970" s="28"/>
    </row>
    <row r="971" spans="1:10" x14ac:dyDescent="0.35">
      <c r="A971" s="28" t="s">
        <v>13136</v>
      </c>
      <c r="B971" s="28" t="s">
        <v>13136</v>
      </c>
      <c r="C971" s="28" t="s">
        <v>11171</v>
      </c>
      <c r="D971" s="28" t="s">
        <v>13137</v>
      </c>
      <c r="E971" s="28" t="s">
        <v>11634</v>
      </c>
      <c r="F971" s="28"/>
      <c r="G971" s="28"/>
      <c r="H971" s="28">
        <v>58.91836</v>
      </c>
      <c r="I971" s="28" t="s">
        <v>13138</v>
      </c>
      <c r="J971" s="28"/>
    </row>
    <row r="972" spans="1:10" x14ac:dyDescent="0.35">
      <c r="A972" s="28" t="s">
        <v>5154</v>
      </c>
      <c r="B972" s="28" t="s">
        <v>5154</v>
      </c>
      <c r="C972" s="28" t="s">
        <v>5155</v>
      </c>
      <c r="D972" s="28" t="s">
        <v>5153</v>
      </c>
      <c r="E972" s="28" t="s">
        <v>11550</v>
      </c>
      <c r="F972" s="28" t="s">
        <v>12917</v>
      </c>
      <c r="G972" s="28" t="s">
        <v>13139</v>
      </c>
      <c r="H972" s="28">
        <v>113.23363999999999</v>
      </c>
      <c r="I972" s="28" t="s">
        <v>13140</v>
      </c>
      <c r="J972" s="28" t="s">
        <v>11527</v>
      </c>
    </row>
    <row r="973" spans="1:10" x14ac:dyDescent="0.35">
      <c r="A973" s="28" t="s">
        <v>7492</v>
      </c>
      <c r="B973" s="28" t="s">
        <v>7492</v>
      </c>
      <c r="C973" s="28" t="s">
        <v>7493</v>
      </c>
      <c r="D973" s="28" t="s">
        <v>7491</v>
      </c>
      <c r="E973" s="28" t="s">
        <v>11550</v>
      </c>
      <c r="F973" s="28" t="s">
        <v>11583</v>
      </c>
      <c r="G973" s="28" t="s">
        <v>11584</v>
      </c>
      <c r="H973" s="28">
        <v>25.059940000000001</v>
      </c>
      <c r="I973" s="28" t="s">
        <v>13141</v>
      </c>
      <c r="J973" s="28" t="s">
        <v>11527</v>
      </c>
    </row>
    <row r="974" spans="1:10" x14ac:dyDescent="0.35">
      <c r="A974" s="28" t="s">
        <v>13142</v>
      </c>
      <c r="B974" s="28" t="s">
        <v>13142</v>
      </c>
      <c r="C974" s="28" t="s">
        <v>11210</v>
      </c>
      <c r="D974" s="28" t="s">
        <v>13143</v>
      </c>
      <c r="E974" s="28" t="s">
        <v>11554</v>
      </c>
      <c r="F974" s="28"/>
      <c r="G974" s="28"/>
      <c r="H974" s="28">
        <v>71.138710000000003</v>
      </c>
      <c r="I974" s="28" t="s">
        <v>13144</v>
      </c>
      <c r="J974" s="28"/>
    </row>
    <row r="975" spans="1:10" x14ac:dyDescent="0.35">
      <c r="A975" s="28" t="s">
        <v>10097</v>
      </c>
      <c r="B975" s="28" t="s">
        <v>10097</v>
      </c>
      <c r="C975" s="28" t="s">
        <v>10098</v>
      </c>
      <c r="D975" s="28" t="s">
        <v>10096</v>
      </c>
      <c r="E975" s="28" t="s">
        <v>11554</v>
      </c>
      <c r="F975" s="28"/>
      <c r="G975" s="28"/>
      <c r="H975" s="28">
        <v>52.676549999999999</v>
      </c>
      <c r="I975" s="28" t="s">
        <v>13145</v>
      </c>
      <c r="J975" s="28"/>
    </row>
    <row r="976" spans="1:10" x14ac:dyDescent="0.35">
      <c r="A976" s="28" t="s">
        <v>13146</v>
      </c>
      <c r="B976" s="28" t="s">
        <v>13146</v>
      </c>
      <c r="C976" s="28" t="s">
        <v>13147</v>
      </c>
      <c r="D976" s="28" t="s">
        <v>13148</v>
      </c>
      <c r="E976" s="28" t="s">
        <v>11550</v>
      </c>
      <c r="F976" s="28"/>
      <c r="G976" s="28"/>
      <c r="H976" s="28">
        <v>70.738240000000005</v>
      </c>
      <c r="I976" s="28" t="s">
        <v>13149</v>
      </c>
      <c r="J976" s="28"/>
    </row>
    <row r="977" spans="1:10" x14ac:dyDescent="0.35">
      <c r="A977" s="28" t="s">
        <v>3496</v>
      </c>
      <c r="B977" s="28" t="s">
        <v>3496</v>
      </c>
      <c r="C977" s="28" t="s">
        <v>3497</v>
      </c>
      <c r="D977" s="28" t="s">
        <v>3495</v>
      </c>
      <c r="E977" s="28" t="s">
        <v>11550</v>
      </c>
      <c r="F977" s="28"/>
      <c r="G977" s="28"/>
      <c r="H977" s="28">
        <v>90.430329999999998</v>
      </c>
      <c r="I977" s="28" t="s">
        <v>13150</v>
      </c>
      <c r="J977" s="28"/>
    </row>
    <row r="978" spans="1:10" x14ac:dyDescent="0.35">
      <c r="A978" s="28" t="s">
        <v>13151</v>
      </c>
      <c r="B978" s="28" t="s">
        <v>13151</v>
      </c>
      <c r="C978" s="28" t="s">
        <v>13152</v>
      </c>
      <c r="D978" s="28" t="s">
        <v>13153</v>
      </c>
      <c r="E978" s="28" t="s">
        <v>11550</v>
      </c>
      <c r="F978" s="28"/>
      <c r="G978" s="28"/>
      <c r="H978" s="28">
        <v>53.51473</v>
      </c>
      <c r="I978" s="28" t="s">
        <v>13154</v>
      </c>
      <c r="J978" s="28"/>
    </row>
    <row r="979" spans="1:10" x14ac:dyDescent="0.35">
      <c r="A979" s="28" t="s">
        <v>13155</v>
      </c>
      <c r="B979" s="28" t="s">
        <v>13155</v>
      </c>
      <c r="C979" s="28" t="s">
        <v>13156</v>
      </c>
      <c r="D979" s="28" t="s">
        <v>13157</v>
      </c>
      <c r="E979" s="28" t="s">
        <v>11550</v>
      </c>
      <c r="F979" s="28" t="s">
        <v>11583</v>
      </c>
      <c r="G979" s="28" t="s">
        <v>11584</v>
      </c>
      <c r="H979" s="28">
        <v>38.432070000000003</v>
      </c>
      <c r="I979" s="28" t="s">
        <v>13158</v>
      </c>
      <c r="J979" s="28" t="s">
        <v>11527</v>
      </c>
    </row>
    <row r="980" spans="1:10" x14ac:dyDescent="0.35">
      <c r="A980" s="28" t="s">
        <v>13159</v>
      </c>
      <c r="B980" s="28" t="s">
        <v>13159</v>
      </c>
      <c r="C980" s="28" t="s">
        <v>10955</v>
      </c>
      <c r="D980" s="28" t="s">
        <v>13160</v>
      </c>
      <c r="E980" s="28" t="s">
        <v>11550</v>
      </c>
      <c r="F980" s="28"/>
      <c r="G980" s="28"/>
      <c r="H980" s="28">
        <v>61.92756</v>
      </c>
      <c r="I980" s="28" t="s">
        <v>13161</v>
      </c>
      <c r="J980" s="28"/>
    </row>
    <row r="981" spans="1:10" x14ac:dyDescent="0.35">
      <c r="A981" s="28" t="s">
        <v>3912</v>
      </c>
      <c r="B981" s="28" t="s">
        <v>3912</v>
      </c>
      <c r="C981" s="28" t="s">
        <v>3913</v>
      </c>
      <c r="D981" s="28" t="s">
        <v>3911</v>
      </c>
      <c r="E981" s="28" t="s">
        <v>11550</v>
      </c>
      <c r="F981" s="28" t="s">
        <v>11586</v>
      </c>
      <c r="G981" s="28"/>
      <c r="H981" s="28">
        <v>20.136700000000001</v>
      </c>
      <c r="I981" s="28" t="s">
        <v>13162</v>
      </c>
      <c r="J981" s="28" t="s">
        <v>11553</v>
      </c>
    </row>
    <row r="982" spans="1:10" x14ac:dyDescent="0.35">
      <c r="A982" s="28" t="s">
        <v>5063</v>
      </c>
      <c r="B982" s="28" t="s">
        <v>5063</v>
      </c>
      <c r="C982" s="28" t="s">
        <v>5064</v>
      </c>
      <c r="D982" s="28" t="s">
        <v>5062</v>
      </c>
      <c r="E982" s="28" t="s">
        <v>11560</v>
      </c>
      <c r="F982" s="28"/>
      <c r="G982" s="28" t="s">
        <v>11870</v>
      </c>
      <c r="H982" s="28">
        <v>87.349379999999996</v>
      </c>
      <c r="I982" s="28" t="s">
        <v>13163</v>
      </c>
      <c r="J982" s="28"/>
    </row>
    <row r="983" spans="1:10" x14ac:dyDescent="0.35">
      <c r="A983" s="28" t="s">
        <v>10005</v>
      </c>
      <c r="B983" s="28" t="s">
        <v>10005</v>
      </c>
      <c r="C983" s="28" t="s">
        <v>10005</v>
      </c>
      <c r="D983" s="28" t="s">
        <v>10004</v>
      </c>
      <c r="E983" s="28" t="s">
        <v>11550</v>
      </c>
      <c r="F983" s="28"/>
      <c r="G983" s="28"/>
      <c r="H983" s="28">
        <v>26.38926</v>
      </c>
      <c r="I983" s="28" t="s">
        <v>13164</v>
      </c>
      <c r="J983" s="28"/>
    </row>
    <row r="984" spans="1:10" x14ac:dyDescent="0.35">
      <c r="A984" s="28" t="s">
        <v>7274</v>
      </c>
      <c r="B984" s="28" t="s">
        <v>7274</v>
      </c>
      <c r="C984" s="28" t="s">
        <v>7275</v>
      </c>
      <c r="D984" s="28" t="s">
        <v>7273</v>
      </c>
      <c r="E984" s="28" t="s">
        <v>11550</v>
      </c>
      <c r="F984" s="28"/>
      <c r="G984" s="28"/>
      <c r="H984" s="28">
        <v>37.563299999999998</v>
      </c>
      <c r="I984" s="28" t="s">
        <v>13165</v>
      </c>
      <c r="J984" s="28"/>
    </row>
    <row r="985" spans="1:10" x14ac:dyDescent="0.35">
      <c r="A985" s="28" t="s">
        <v>13166</v>
      </c>
      <c r="B985" s="28" t="s">
        <v>13166</v>
      </c>
      <c r="C985" s="28" t="s">
        <v>13167</v>
      </c>
      <c r="D985" s="28" t="s">
        <v>13168</v>
      </c>
      <c r="E985" s="28" t="s">
        <v>11523</v>
      </c>
      <c r="F985" s="28"/>
      <c r="G985" s="28"/>
      <c r="H985" s="28">
        <v>18.788679999999999</v>
      </c>
      <c r="I985" s="28" t="s">
        <v>13169</v>
      </c>
      <c r="J985" s="28"/>
    </row>
    <row r="986" spans="1:10" x14ac:dyDescent="0.35">
      <c r="A986" s="28" t="s">
        <v>13170</v>
      </c>
      <c r="B986" s="28" t="s">
        <v>13170</v>
      </c>
      <c r="C986" s="28" t="s">
        <v>13171</v>
      </c>
      <c r="D986" s="28" t="s">
        <v>13172</v>
      </c>
      <c r="E986" s="28" t="s">
        <v>11550</v>
      </c>
      <c r="F986" s="28"/>
      <c r="G986" s="28"/>
      <c r="H986" s="28">
        <v>25.410730000000001</v>
      </c>
      <c r="I986" s="28" t="s">
        <v>13173</v>
      </c>
      <c r="J986" s="28"/>
    </row>
    <row r="987" spans="1:10" x14ac:dyDescent="0.35">
      <c r="A987" s="28" t="s">
        <v>407</v>
      </c>
      <c r="B987" s="28" t="s">
        <v>407</v>
      </c>
      <c r="C987" s="28" t="s">
        <v>408</v>
      </c>
      <c r="D987" s="28" t="s">
        <v>406</v>
      </c>
      <c r="E987" s="28" t="s">
        <v>11523</v>
      </c>
      <c r="F987" s="28"/>
      <c r="G987" s="28"/>
      <c r="H987" s="28">
        <v>30.321660000000001</v>
      </c>
      <c r="I987" s="28" t="s">
        <v>13174</v>
      </c>
      <c r="J987" s="28"/>
    </row>
    <row r="988" spans="1:10" x14ac:dyDescent="0.35">
      <c r="A988" s="28" t="s">
        <v>7995</v>
      </c>
      <c r="B988" s="28" t="s">
        <v>7995</v>
      </c>
      <c r="C988" s="28" t="s">
        <v>7996</v>
      </c>
      <c r="D988" s="28" t="s">
        <v>7994</v>
      </c>
      <c r="E988" s="28" t="s">
        <v>11523</v>
      </c>
      <c r="F988" s="28"/>
      <c r="G988" s="28"/>
      <c r="H988" s="28">
        <v>26.28087</v>
      </c>
      <c r="I988" s="28" t="s">
        <v>13175</v>
      </c>
      <c r="J988" s="28"/>
    </row>
    <row r="989" spans="1:10" x14ac:dyDescent="0.35">
      <c r="A989" s="28" t="s">
        <v>13176</v>
      </c>
      <c r="B989" s="28" t="s">
        <v>13177</v>
      </c>
      <c r="C989" s="28" t="s">
        <v>10942</v>
      </c>
      <c r="D989" s="28" t="s">
        <v>13178</v>
      </c>
      <c r="E989" s="28" t="s">
        <v>11550</v>
      </c>
      <c r="F989" s="28" t="s">
        <v>11566</v>
      </c>
      <c r="G989" s="28" t="s">
        <v>11567</v>
      </c>
      <c r="H989" s="28">
        <v>46.48312</v>
      </c>
      <c r="I989" s="28" t="s">
        <v>13179</v>
      </c>
      <c r="J989" s="28" t="s">
        <v>11527</v>
      </c>
    </row>
    <row r="990" spans="1:10" x14ac:dyDescent="0.35">
      <c r="A990" s="28" t="s">
        <v>13180</v>
      </c>
      <c r="B990" s="28" t="s">
        <v>13177</v>
      </c>
      <c r="C990" s="28" t="s">
        <v>10942</v>
      </c>
      <c r="D990" s="28" t="s">
        <v>13178</v>
      </c>
      <c r="E990" s="28" t="s">
        <v>11626</v>
      </c>
      <c r="F990" s="28" t="s">
        <v>11566</v>
      </c>
      <c r="G990" s="28" t="s">
        <v>11567</v>
      </c>
      <c r="H990" s="28">
        <v>46.48312</v>
      </c>
      <c r="I990" s="28" t="s">
        <v>13179</v>
      </c>
      <c r="J990" s="28" t="s">
        <v>11527</v>
      </c>
    </row>
    <row r="991" spans="1:10" x14ac:dyDescent="0.35">
      <c r="A991" s="28" t="s">
        <v>4155</v>
      </c>
      <c r="B991" s="28" t="s">
        <v>4155</v>
      </c>
      <c r="C991" s="28" t="s">
        <v>4156</v>
      </c>
      <c r="D991" s="28" t="s">
        <v>4154</v>
      </c>
      <c r="E991" s="28" t="s">
        <v>11550</v>
      </c>
      <c r="F991" s="28" t="s">
        <v>12333</v>
      </c>
      <c r="G991" s="28" t="s">
        <v>13181</v>
      </c>
      <c r="H991" s="28">
        <v>47.910890000000002</v>
      </c>
      <c r="I991" s="28" t="s">
        <v>13182</v>
      </c>
      <c r="J991" s="28" t="s">
        <v>11527</v>
      </c>
    </row>
    <row r="992" spans="1:10" x14ac:dyDescent="0.35">
      <c r="A992" s="28" t="s">
        <v>8046</v>
      </c>
      <c r="B992" s="28" t="s">
        <v>8046</v>
      </c>
      <c r="C992" s="28" t="s">
        <v>8047</v>
      </c>
      <c r="D992" s="28" t="s">
        <v>8045</v>
      </c>
      <c r="E992" s="28" t="s">
        <v>11550</v>
      </c>
      <c r="F992" s="28" t="s">
        <v>12333</v>
      </c>
      <c r="G992" s="28" t="s">
        <v>13183</v>
      </c>
      <c r="H992" s="28">
        <v>43.744909999999997</v>
      </c>
      <c r="I992" s="28" t="s">
        <v>13184</v>
      </c>
      <c r="J992" s="28" t="s">
        <v>11527</v>
      </c>
    </row>
    <row r="993" spans="1:10" x14ac:dyDescent="0.35">
      <c r="A993" s="28" t="s">
        <v>4204</v>
      </c>
      <c r="B993" s="28" t="s">
        <v>4204</v>
      </c>
      <c r="C993" s="28" t="s">
        <v>4205</v>
      </c>
      <c r="D993" s="28" t="s">
        <v>4203</v>
      </c>
      <c r="E993" s="28" t="s">
        <v>11550</v>
      </c>
      <c r="F993" s="28"/>
      <c r="G993" s="28"/>
      <c r="H993" s="28">
        <v>20.097639999999998</v>
      </c>
      <c r="I993" s="28" t="s">
        <v>13185</v>
      </c>
      <c r="J993" s="28"/>
    </row>
    <row r="994" spans="1:10" x14ac:dyDescent="0.35">
      <c r="A994" s="28" t="s">
        <v>8727</v>
      </c>
      <c r="B994" s="28" t="s">
        <v>8727</v>
      </c>
      <c r="C994" s="28" t="s">
        <v>8727</v>
      </c>
      <c r="D994" s="28" t="s">
        <v>8726</v>
      </c>
      <c r="E994" s="28" t="s">
        <v>11550</v>
      </c>
      <c r="F994" s="28"/>
      <c r="G994" s="28"/>
      <c r="H994" s="28">
        <v>32.332990000000002</v>
      </c>
      <c r="I994" s="28" t="s">
        <v>13186</v>
      </c>
      <c r="J994" s="28"/>
    </row>
    <row r="995" spans="1:10" x14ac:dyDescent="0.35">
      <c r="A995" s="28" t="s">
        <v>4222</v>
      </c>
      <c r="B995" s="28" t="s">
        <v>4222</v>
      </c>
      <c r="C995" s="28" t="s">
        <v>4223</v>
      </c>
      <c r="D995" s="28" t="s">
        <v>4221</v>
      </c>
      <c r="E995" s="28" t="s">
        <v>11550</v>
      </c>
      <c r="F995" s="28"/>
      <c r="G995" s="28"/>
      <c r="H995" s="28">
        <v>37.339320000000001</v>
      </c>
      <c r="I995" s="28" t="s">
        <v>13187</v>
      </c>
      <c r="J995" s="28"/>
    </row>
    <row r="996" spans="1:10" x14ac:dyDescent="0.35">
      <c r="A996" s="28" t="s">
        <v>4242</v>
      </c>
      <c r="B996" s="28" t="s">
        <v>4242</v>
      </c>
      <c r="C996" s="28" t="s">
        <v>4243</v>
      </c>
      <c r="D996" s="28" t="s">
        <v>4241</v>
      </c>
      <c r="E996" s="28" t="s">
        <v>11556</v>
      </c>
      <c r="F996" s="28"/>
      <c r="G996" s="28"/>
      <c r="H996" s="28">
        <v>27.267990000000001</v>
      </c>
      <c r="I996" s="28" t="s">
        <v>13188</v>
      </c>
      <c r="J996" s="28"/>
    </row>
    <row r="997" spans="1:10" x14ac:dyDescent="0.35">
      <c r="A997" s="28" t="s">
        <v>7214</v>
      </c>
      <c r="B997" s="28" t="s">
        <v>7214</v>
      </c>
      <c r="C997" s="28" t="s">
        <v>7215</v>
      </c>
      <c r="D997" s="28" t="s">
        <v>7213</v>
      </c>
      <c r="E997" s="28" t="s">
        <v>11844</v>
      </c>
      <c r="F997" s="28"/>
      <c r="G997" s="28"/>
      <c r="H997" s="28">
        <v>22.840820000000001</v>
      </c>
      <c r="I997" s="28" t="s">
        <v>13189</v>
      </c>
      <c r="J997" s="28"/>
    </row>
    <row r="998" spans="1:10" x14ac:dyDescent="0.35">
      <c r="A998" s="28" t="s">
        <v>13190</v>
      </c>
      <c r="B998" s="28" t="s">
        <v>13191</v>
      </c>
      <c r="C998" s="28" t="s">
        <v>13192</v>
      </c>
      <c r="D998" s="28" t="s">
        <v>13193</v>
      </c>
      <c r="E998" s="28" t="s">
        <v>11674</v>
      </c>
      <c r="F998" s="28"/>
      <c r="G998" s="28"/>
      <c r="H998" s="28">
        <v>33.771340000000002</v>
      </c>
      <c r="I998" s="28" t="s">
        <v>13194</v>
      </c>
      <c r="J998" s="28"/>
    </row>
    <row r="999" spans="1:10" x14ac:dyDescent="0.35">
      <c r="A999" s="28" t="s">
        <v>13195</v>
      </c>
      <c r="B999" s="28" t="s">
        <v>13191</v>
      </c>
      <c r="C999" s="28" t="s">
        <v>13192</v>
      </c>
      <c r="D999" s="28" t="s">
        <v>13193</v>
      </c>
      <c r="E999" s="28" t="s">
        <v>11523</v>
      </c>
      <c r="F999" s="28"/>
      <c r="G999" s="28"/>
      <c r="H999" s="28">
        <v>33.771340000000002</v>
      </c>
      <c r="I999" s="28" t="s">
        <v>13194</v>
      </c>
      <c r="J999" s="28"/>
    </row>
    <row r="1000" spans="1:10" x14ac:dyDescent="0.35">
      <c r="A1000" s="28" t="s">
        <v>9233</v>
      </c>
      <c r="B1000" s="28" t="s">
        <v>9233</v>
      </c>
      <c r="C1000" s="28" t="s">
        <v>9234</v>
      </c>
      <c r="D1000" s="28" t="s">
        <v>9232</v>
      </c>
      <c r="E1000" s="28" t="s">
        <v>11674</v>
      </c>
      <c r="F1000" s="28"/>
      <c r="G1000" s="28"/>
      <c r="H1000" s="28">
        <v>35.468600000000002</v>
      </c>
      <c r="I1000" s="28" t="s">
        <v>13196</v>
      </c>
      <c r="J1000" s="28"/>
    </row>
    <row r="1001" spans="1:10" x14ac:dyDescent="0.35">
      <c r="A1001" s="28" t="s">
        <v>4347</v>
      </c>
      <c r="B1001" s="28" t="s">
        <v>4347</v>
      </c>
      <c r="C1001" s="28" t="s">
        <v>4348</v>
      </c>
      <c r="D1001" s="28" t="s">
        <v>4346</v>
      </c>
      <c r="E1001" s="28" t="s">
        <v>11674</v>
      </c>
      <c r="F1001" s="28"/>
      <c r="G1001" s="28"/>
      <c r="H1001" s="28">
        <v>125.11151</v>
      </c>
      <c r="I1001" s="28" t="s">
        <v>13197</v>
      </c>
      <c r="J1001" s="28"/>
    </row>
    <row r="1002" spans="1:10" x14ac:dyDescent="0.35">
      <c r="A1002" s="28" t="s">
        <v>4119</v>
      </c>
      <c r="B1002" s="28" t="s">
        <v>4119</v>
      </c>
      <c r="C1002" s="28" t="s">
        <v>4120</v>
      </c>
      <c r="D1002" s="28" t="s">
        <v>4118</v>
      </c>
      <c r="E1002" s="28" t="s">
        <v>11550</v>
      </c>
      <c r="F1002" s="28" t="s">
        <v>11566</v>
      </c>
      <c r="G1002" s="28" t="s">
        <v>11567</v>
      </c>
      <c r="H1002" s="28">
        <v>98.904740000000004</v>
      </c>
      <c r="I1002" s="28" t="s">
        <v>13198</v>
      </c>
      <c r="J1002" s="28" t="s">
        <v>11527</v>
      </c>
    </row>
    <row r="1003" spans="1:10" x14ac:dyDescent="0.35">
      <c r="A1003" s="28" t="s">
        <v>7664</v>
      </c>
      <c r="B1003" s="28" t="s">
        <v>7664</v>
      </c>
      <c r="C1003" s="28" t="s">
        <v>7665</v>
      </c>
      <c r="D1003" s="28" t="s">
        <v>7663</v>
      </c>
      <c r="E1003" s="28" t="s">
        <v>11550</v>
      </c>
      <c r="F1003" s="28"/>
      <c r="G1003" s="28"/>
      <c r="H1003" s="28">
        <v>40.51829</v>
      </c>
      <c r="I1003" s="28" t="s">
        <v>13199</v>
      </c>
      <c r="J1003" s="28"/>
    </row>
    <row r="1004" spans="1:10" x14ac:dyDescent="0.35">
      <c r="A1004" s="28" t="s">
        <v>5265</v>
      </c>
      <c r="B1004" s="28" t="s">
        <v>5265</v>
      </c>
      <c r="C1004" s="28" t="s">
        <v>5266</v>
      </c>
      <c r="D1004" s="28" t="s">
        <v>5264</v>
      </c>
      <c r="E1004" s="28" t="s">
        <v>11556</v>
      </c>
      <c r="F1004" s="28" t="s">
        <v>11586</v>
      </c>
      <c r="G1004" s="28"/>
      <c r="H1004" s="28">
        <v>136.45443</v>
      </c>
      <c r="I1004" s="28" t="s">
        <v>13200</v>
      </c>
      <c r="J1004" s="28" t="s">
        <v>11553</v>
      </c>
    </row>
    <row r="1005" spans="1:10" x14ac:dyDescent="0.35">
      <c r="A1005" s="28" t="s">
        <v>11263</v>
      </c>
      <c r="B1005" s="28" t="s">
        <v>11263</v>
      </c>
      <c r="C1005" s="28" t="s">
        <v>11263</v>
      </c>
      <c r="D1005" s="28" t="s">
        <v>13201</v>
      </c>
      <c r="E1005" s="28" t="s">
        <v>11550</v>
      </c>
      <c r="F1005" s="28" t="s">
        <v>13202</v>
      </c>
      <c r="G1005" s="28" t="s">
        <v>13203</v>
      </c>
      <c r="H1005" s="28">
        <v>25.779019999999999</v>
      </c>
      <c r="I1005" s="28" t="s">
        <v>13204</v>
      </c>
      <c r="J1005" s="28" t="s">
        <v>11527</v>
      </c>
    </row>
    <row r="1006" spans="1:10" x14ac:dyDescent="0.35">
      <c r="A1006" s="28" t="s">
        <v>3014</v>
      </c>
      <c r="B1006" s="28" t="s">
        <v>3014</v>
      </c>
      <c r="C1006" s="28" t="s">
        <v>3015</v>
      </c>
      <c r="D1006" s="28" t="s">
        <v>3013</v>
      </c>
      <c r="E1006" s="28" t="s">
        <v>11550</v>
      </c>
      <c r="F1006" s="28"/>
      <c r="G1006" s="28"/>
      <c r="H1006" s="28">
        <v>26.499230000000001</v>
      </c>
      <c r="I1006" s="28" t="s">
        <v>13205</v>
      </c>
      <c r="J1006" s="28"/>
    </row>
    <row r="1007" spans="1:10" x14ac:dyDescent="0.35">
      <c r="A1007" s="28" t="s">
        <v>13206</v>
      </c>
      <c r="B1007" s="28" t="s">
        <v>13206</v>
      </c>
      <c r="C1007" s="28" t="s">
        <v>13207</v>
      </c>
      <c r="D1007" s="28" t="s">
        <v>13208</v>
      </c>
      <c r="E1007" s="28" t="s">
        <v>11556</v>
      </c>
      <c r="F1007" s="28"/>
      <c r="G1007" s="28"/>
      <c r="H1007" s="28">
        <v>37.741999999999997</v>
      </c>
      <c r="I1007" s="28" t="s">
        <v>13209</v>
      </c>
      <c r="J1007" s="28"/>
    </row>
    <row r="1008" spans="1:10" x14ac:dyDescent="0.35">
      <c r="A1008" s="28" t="s">
        <v>2369</v>
      </c>
      <c r="B1008" s="28" t="s">
        <v>2369</v>
      </c>
      <c r="C1008" s="28" t="s">
        <v>2370</v>
      </c>
      <c r="D1008" s="28" t="s">
        <v>2368</v>
      </c>
      <c r="E1008" s="28" t="s">
        <v>11550</v>
      </c>
      <c r="F1008" s="28"/>
      <c r="G1008" s="28"/>
      <c r="H1008" s="28">
        <v>141.68424999999999</v>
      </c>
      <c r="I1008" s="28" t="s">
        <v>13210</v>
      </c>
      <c r="J1008" s="28"/>
    </row>
    <row r="1009" spans="1:10" x14ac:dyDescent="0.35">
      <c r="A1009" s="28" t="s">
        <v>6124</v>
      </c>
      <c r="B1009" s="28" t="s">
        <v>6124</v>
      </c>
      <c r="C1009" s="28" t="s">
        <v>6125</v>
      </c>
      <c r="D1009" s="28" t="s">
        <v>6123</v>
      </c>
      <c r="E1009" s="28" t="s">
        <v>11550</v>
      </c>
      <c r="F1009" s="28"/>
      <c r="G1009" s="28"/>
      <c r="H1009" s="28">
        <v>32.29081</v>
      </c>
      <c r="I1009" s="28" t="s">
        <v>13211</v>
      </c>
      <c r="J1009" s="28"/>
    </row>
    <row r="1010" spans="1:10" x14ac:dyDescent="0.35">
      <c r="A1010" s="28" t="s">
        <v>13212</v>
      </c>
      <c r="B1010" s="28" t="s">
        <v>13212</v>
      </c>
      <c r="C1010" s="28" t="s">
        <v>13213</v>
      </c>
      <c r="D1010" s="28" t="s">
        <v>13214</v>
      </c>
      <c r="E1010" s="28" t="s">
        <v>11550</v>
      </c>
      <c r="F1010" s="28"/>
      <c r="G1010" s="28"/>
      <c r="H1010" s="28">
        <v>32.304839999999999</v>
      </c>
      <c r="I1010" s="28" t="s">
        <v>13215</v>
      </c>
      <c r="J1010" s="28"/>
    </row>
    <row r="1011" spans="1:10" x14ac:dyDescent="0.35">
      <c r="A1011" s="28" t="s">
        <v>6243</v>
      </c>
      <c r="B1011" s="28" t="s">
        <v>6243</v>
      </c>
      <c r="C1011" s="28" t="s">
        <v>6244</v>
      </c>
      <c r="D1011" s="28" t="s">
        <v>6242</v>
      </c>
      <c r="E1011" s="28" t="s">
        <v>11550</v>
      </c>
      <c r="F1011" s="28" t="s">
        <v>11583</v>
      </c>
      <c r="G1011" s="28"/>
      <c r="H1011" s="28">
        <v>53.322899999999997</v>
      </c>
      <c r="I1011" s="28" t="s">
        <v>13216</v>
      </c>
      <c r="J1011" s="28" t="s">
        <v>11527</v>
      </c>
    </row>
    <row r="1012" spans="1:10" x14ac:dyDescent="0.35">
      <c r="A1012" s="28" t="s">
        <v>13217</v>
      </c>
      <c r="B1012" s="28" t="s">
        <v>13217</v>
      </c>
      <c r="C1012" s="28" t="s">
        <v>13218</v>
      </c>
      <c r="D1012" s="28" t="s">
        <v>13219</v>
      </c>
      <c r="E1012" s="28" t="s">
        <v>11554</v>
      </c>
      <c r="F1012" s="28"/>
      <c r="G1012" s="28"/>
      <c r="H1012" s="28">
        <v>121.3409</v>
      </c>
      <c r="I1012" s="28" t="s">
        <v>13220</v>
      </c>
      <c r="J1012" s="28"/>
    </row>
    <row r="1013" spans="1:10" x14ac:dyDescent="0.35">
      <c r="A1013" s="28" t="s">
        <v>13221</v>
      </c>
      <c r="B1013" s="28" t="s">
        <v>13221</v>
      </c>
      <c r="C1013" s="28" t="s">
        <v>13222</v>
      </c>
      <c r="D1013" s="28" t="s">
        <v>13223</v>
      </c>
      <c r="E1013" s="28" t="s">
        <v>11554</v>
      </c>
      <c r="F1013" s="28"/>
      <c r="G1013" s="28"/>
      <c r="H1013" s="28">
        <v>121.36194999999999</v>
      </c>
      <c r="I1013" s="28" t="s">
        <v>13224</v>
      </c>
      <c r="J1013" s="28"/>
    </row>
    <row r="1014" spans="1:10" x14ac:dyDescent="0.35">
      <c r="A1014" s="28" t="s">
        <v>13225</v>
      </c>
      <c r="B1014" s="28" t="s">
        <v>13225</v>
      </c>
      <c r="C1014" s="28" t="s">
        <v>11207</v>
      </c>
      <c r="D1014" s="28" t="s">
        <v>13226</v>
      </c>
      <c r="E1014" s="28" t="s">
        <v>11554</v>
      </c>
      <c r="F1014" s="28"/>
      <c r="G1014" s="28"/>
      <c r="H1014" s="28">
        <v>121.40102</v>
      </c>
      <c r="I1014" s="28" t="s">
        <v>13227</v>
      </c>
      <c r="J1014" s="28"/>
    </row>
    <row r="1015" spans="1:10" x14ac:dyDescent="0.35">
      <c r="A1015" s="28" t="s">
        <v>6967</v>
      </c>
      <c r="B1015" s="28" t="s">
        <v>6967</v>
      </c>
      <c r="C1015" s="28" t="s">
        <v>6968</v>
      </c>
      <c r="D1015" s="28" t="s">
        <v>6966</v>
      </c>
      <c r="E1015" s="28" t="s">
        <v>11550</v>
      </c>
      <c r="F1015" s="28" t="s">
        <v>11551</v>
      </c>
      <c r="G1015" s="28"/>
      <c r="H1015" s="28">
        <v>57.247239999999998</v>
      </c>
      <c r="I1015" s="28" t="s">
        <v>13228</v>
      </c>
      <c r="J1015" s="28" t="s">
        <v>11553</v>
      </c>
    </row>
    <row r="1016" spans="1:10" x14ac:dyDescent="0.35">
      <c r="A1016" s="28" t="s">
        <v>8549</v>
      </c>
      <c r="B1016" s="28" t="s">
        <v>8549</v>
      </c>
      <c r="C1016" s="28" t="s">
        <v>8549</v>
      </c>
      <c r="D1016" s="28" t="s">
        <v>8548</v>
      </c>
      <c r="E1016" s="28" t="s">
        <v>11550</v>
      </c>
      <c r="F1016" s="28"/>
      <c r="G1016" s="28"/>
      <c r="H1016" s="28">
        <v>22.348490000000002</v>
      </c>
      <c r="I1016" s="28" t="s">
        <v>13229</v>
      </c>
      <c r="J1016" s="28"/>
    </row>
    <row r="1017" spans="1:10" x14ac:dyDescent="0.35">
      <c r="A1017" s="28" t="s">
        <v>1619</v>
      </c>
      <c r="B1017" s="28" t="s">
        <v>1619</v>
      </c>
      <c r="C1017" s="28" t="s">
        <v>1620</v>
      </c>
      <c r="D1017" s="28" t="s">
        <v>1618</v>
      </c>
      <c r="E1017" s="28" t="s">
        <v>11560</v>
      </c>
      <c r="F1017" s="28" t="s">
        <v>11593</v>
      </c>
      <c r="G1017" s="28" t="s">
        <v>11984</v>
      </c>
      <c r="H1017" s="28">
        <v>55.555660000000003</v>
      </c>
      <c r="I1017" s="28" t="s">
        <v>13230</v>
      </c>
      <c r="J1017" s="28" t="s">
        <v>11527</v>
      </c>
    </row>
    <row r="1018" spans="1:10" x14ac:dyDescent="0.35">
      <c r="A1018" s="28" t="s">
        <v>9112</v>
      </c>
      <c r="B1018" s="28" t="s">
        <v>9112</v>
      </c>
      <c r="C1018" s="28" t="s">
        <v>9113</v>
      </c>
      <c r="D1018" s="28" t="s">
        <v>9111</v>
      </c>
      <c r="E1018" s="28" t="s">
        <v>11560</v>
      </c>
      <c r="F1018" s="28"/>
      <c r="G1018" s="28"/>
      <c r="H1018" s="28">
        <v>37.559040000000003</v>
      </c>
      <c r="I1018" s="28" t="s">
        <v>13231</v>
      </c>
      <c r="J1018" s="28"/>
    </row>
    <row r="1019" spans="1:10" x14ac:dyDescent="0.35">
      <c r="A1019" s="28" t="s">
        <v>10640</v>
      </c>
      <c r="B1019" s="28" t="s">
        <v>10640</v>
      </c>
      <c r="C1019" s="28" t="s">
        <v>10641</v>
      </c>
      <c r="D1019" s="28" t="s">
        <v>10639</v>
      </c>
      <c r="E1019" s="28" t="s">
        <v>11688</v>
      </c>
      <c r="F1019" s="28"/>
      <c r="G1019" s="28"/>
      <c r="H1019" s="28">
        <v>189.94345000000001</v>
      </c>
      <c r="I1019" s="28" t="s">
        <v>13232</v>
      </c>
      <c r="J1019" s="28"/>
    </row>
    <row r="1020" spans="1:10" x14ac:dyDescent="0.35">
      <c r="A1020" s="28" t="s">
        <v>3160</v>
      </c>
      <c r="B1020" s="28" t="s">
        <v>3160</v>
      </c>
      <c r="C1020" s="28" t="s">
        <v>3161</v>
      </c>
      <c r="D1020" s="28" t="s">
        <v>3159</v>
      </c>
      <c r="E1020" s="28" t="s">
        <v>11560</v>
      </c>
      <c r="F1020" s="28"/>
      <c r="G1020" s="28" t="s">
        <v>13233</v>
      </c>
      <c r="H1020" s="28">
        <v>46.663800000000002</v>
      </c>
      <c r="I1020" s="28" t="s">
        <v>13234</v>
      </c>
      <c r="J1020" s="28"/>
    </row>
    <row r="1021" spans="1:10" x14ac:dyDescent="0.35">
      <c r="A1021" s="28" t="s">
        <v>13235</v>
      </c>
      <c r="B1021" s="28" t="s">
        <v>13235</v>
      </c>
      <c r="C1021" s="28" t="s">
        <v>11250</v>
      </c>
      <c r="D1021" s="28" t="s">
        <v>13236</v>
      </c>
      <c r="E1021" s="28" t="s">
        <v>11523</v>
      </c>
      <c r="F1021" s="28"/>
      <c r="G1021" s="28"/>
      <c r="H1021" s="28">
        <v>54.672449999999998</v>
      </c>
      <c r="I1021" s="28" t="s">
        <v>13237</v>
      </c>
      <c r="J1021" s="28"/>
    </row>
    <row r="1022" spans="1:10" x14ac:dyDescent="0.35">
      <c r="A1022" s="28" t="s">
        <v>13238</v>
      </c>
      <c r="B1022" s="28" t="s">
        <v>13238</v>
      </c>
      <c r="C1022" s="28" t="s">
        <v>11252</v>
      </c>
      <c r="D1022" s="28" t="s">
        <v>13239</v>
      </c>
      <c r="E1022" s="28" t="s">
        <v>11523</v>
      </c>
      <c r="F1022" s="28"/>
      <c r="G1022" s="28"/>
      <c r="H1022" s="28">
        <v>47.482610000000001</v>
      </c>
      <c r="I1022" s="28" t="s">
        <v>13240</v>
      </c>
      <c r="J1022" s="28"/>
    </row>
    <row r="1023" spans="1:10" x14ac:dyDescent="0.35">
      <c r="A1023" s="28" t="s">
        <v>9303</v>
      </c>
      <c r="B1023" s="28" t="s">
        <v>9303</v>
      </c>
      <c r="C1023" s="28" t="s">
        <v>9303</v>
      </c>
      <c r="D1023" s="28" t="s">
        <v>9302</v>
      </c>
      <c r="E1023" s="28" t="s">
        <v>11550</v>
      </c>
      <c r="F1023" s="28"/>
      <c r="G1023" s="28"/>
      <c r="H1023" s="28">
        <v>38.919350000000001</v>
      </c>
      <c r="I1023" s="28" t="s">
        <v>13241</v>
      </c>
      <c r="J1023" s="28"/>
    </row>
    <row r="1024" spans="1:10" x14ac:dyDescent="0.35">
      <c r="A1024" s="28" t="s">
        <v>13242</v>
      </c>
      <c r="B1024" s="28" t="s">
        <v>13242</v>
      </c>
      <c r="C1024" s="28" t="s">
        <v>13243</v>
      </c>
      <c r="D1024" s="28" t="s">
        <v>13244</v>
      </c>
      <c r="E1024" s="28" t="s">
        <v>11554</v>
      </c>
      <c r="F1024" s="28"/>
      <c r="G1024" s="28"/>
      <c r="H1024" s="28">
        <v>60.777230000000003</v>
      </c>
      <c r="I1024" s="28" t="s">
        <v>13245</v>
      </c>
      <c r="J1024" s="28"/>
    </row>
    <row r="1025" spans="1:10" x14ac:dyDescent="0.35">
      <c r="A1025" s="28" t="s">
        <v>8663</v>
      </c>
      <c r="B1025" s="28" t="s">
        <v>8663</v>
      </c>
      <c r="C1025" s="28" t="s">
        <v>8664</v>
      </c>
      <c r="D1025" s="28" t="s">
        <v>8662</v>
      </c>
      <c r="E1025" s="28" t="s">
        <v>11550</v>
      </c>
      <c r="F1025" s="28" t="s">
        <v>12333</v>
      </c>
      <c r="G1025" s="28" t="s">
        <v>13246</v>
      </c>
      <c r="H1025" s="28">
        <v>78.995540000000005</v>
      </c>
      <c r="I1025" s="28" t="s">
        <v>13247</v>
      </c>
      <c r="J1025" s="28" t="s">
        <v>11527</v>
      </c>
    </row>
    <row r="1026" spans="1:10" x14ac:dyDescent="0.35">
      <c r="A1026" s="28" t="s">
        <v>4859</v>
      </c>
      <c r="B1026" s="28" t="s">
        <v>4859</v>
      </c>
      <c r="C1026" s="28" t="s">
        <v>4860</v>
      </c>
      <c r="D1026" s="28" t="s">
        <v>4858</v>
      </c>
      <c r="E1026" s="28" t="s">
        <v>11554</v>
      </c>
      <c r="F1026" s="28"/>
      <c r="G1026" s="28"/>
      <c r="H1026" s="28">
        <v>63.815249999999999</v>
      </c>
      <c r="I1026" s="28" t="s">
        <v>13248</v>
      </c>
      <c r="J1026" s="28"/>
    </row>
    <row r="1027" spans="1:10" x14ac:dyDescent="0.35">
      <c r="A1027" s="28" t="s">
        <v>3091</v>
      </c>
      <c r="B1027" s="28" t="s">
        <v>3091</v>
      </c>
      <c r="C1027" s="28" t="s">
        <v>3092</v>
      </c>
      <c r="D1027" s="28" t="s">
        <v>3090</v>
      </c>
      <c r="E1027" s="28" t="s">
        <v>11554</v>
      </c>
      <c r="F1027" s="28"/>
      <c r="G1027" s="28"/>
      <c r="H1027" s="28">
        <v>41.932090000000002</v>
      </c>
      <c r="I1027" s="28" t="s">
        <v>13249</v>
      </c>
      <c r="J1027" s="28"/>
    </row>
    <row r="1028" spans="1:10" x14ac:dyDescent="0.35">
      <c r="A1028" s="28" t="s">
        <v>10486</v>
      </c>
      <c r="B1028" s="28" t="s">
        <v>10486</v>
      </c>
      <c r="C1028" s="28" t="s">
        <v>10487</v>
      </c>
      <c r="D1028" s="28" t="s">
        <v>10485</v>
      </c>
      <c r="E1028" s="28" t="s">
        <v>11554</v>
      </c>
      <c r="F1028" s="28"/>
      <c r="G1028" s="28"/>
      <c r="H1028" s="28">
        <v>46.745429999999999</v>
      </c>
      <c r="I1028" s="28" t="s">
        <v>13250</v>
      </c>
      <c r="J1028" s="28"/>
    </row>
    <row r="1029" spans="1:10" x14ac:dyDescent="0.35">
      <c r="A1029" s="28" t="s">
        <v>9713</v>
      </c>
      <c r="B1029" s="28" t="s">
        <v>9713</v>
      </c>
      <c r="C1029" s="28" t="s">
        <v>9714</v>
      </c>
      <c r="D1029" s="28" t="s">
        <v>9712</v>
      </c>
      <c r="E1029" s="28" t="s">
        <v>11554</v>
      </c>
      <c r="F1029" s="28"/>
      <c r="G1029" s="28"/>
      <c r="H1029" s="28">
        <v>96.699460000000002</v>
      </c>
      <c r="I1029" s="28" t="s">
        <v>13251</v>
      </c>
      <c r="J1029" s="28"/>
    </row>
    <row r="1030" spans="1:10" x14ac:dyDescent="0.35">
      <c r="A1030" s="28" t="s">
        <v>7768</v>
      </c>
      <c r="B1030" s="28" t="s">
        <v>7768</v>
      </c>
      <c r="C1030" s="28" t="s">
        <v>7769</v>
      </c>
      <c r="D1030" s="28" t="s">
        <v>7767</v>
      </c>
      <c r="E1030" s="28" t="s">
        <v>11554</v>
      </c>
      <c r="F1030" s="28"/>
      <c r="G1030" s="28"/>
      <c r="H1030" s="28">
        <v>65.877740000000003</v>
      </c>
      <c r="I1030" s="28" t="s">
        <v>13252</v>
      </c>
      <c r="J1030" s="28"/>
    </row>
    <row r="1031" spans="1:10" x14ac:dyDescent="0.35">
      <c r="A1031" s="28" t="s">
        <v>13253</v>
      </c>
      <c r="B1031" s="28" t="s">
        <v>13253</v>
      </c>
      <c r="C1031" s="28" t="s">
        <v>13254</v>
      </c>
      <c r="D1031" s="28" t="s">
        <v>13255</v>
      </c>
      <c r="E1031" s="28" t="s">
        <v>11554</v>
      </c>
      <c r="F1031" s="28"/>
      <c r="G1031" s="28"/>
      <c r="H1031" s="28">
        <v>58.073419999999999</v>
      </c>
      <c r="I1031" s="28" t="s">
        <v>13256</v>
      </c>
      <c r="J1031" s="28"/>
    </row>
    <row r="1032" spans="1:10" x14ac:dyDescent="0.35">
      <c r="A1032" s="28" t="s">
        <v>10286</v>
      </c>
      <c r="B1032" s="28" t="s">
        <v>10286</v>
      </c>
      <c r="C1032" s="28" t="s">
        <v>10286</v>
      </c>
      <c r="D1032" s="28" t="s">
        <v>10285</v>
      </c>
      <c r="E1032" s="28" t="s">
        <v>11523</v>
      </c>
      <c r="F1032" s="28"/>
      <c r="G1032" s="28"/>
      <c r="H1032" s="28">
        <v>36.233870000000003</v>
      </c>
      <c r="I1032" s="28" t="s">
        <v>13257</v>
      </c>
      <c r="J1032" s="28"/>
    </row>
    <row r="1033" spans="1:10" x14ac:dyDescent="0.35">
      <c r="A1033" s="28" t="s">
        <v>13258</v>
      </c>
      <c r="B1033" s="28" t="s">
        <v>13258</v>
      </c>
      <c r="C1033" s="28" t="s">
        <v>13258</v>
      </c>
      <c r="D1033" s="28" t="s">
        <v>13259</v>
      </c>
      <c r="E1033" s="28" t="s">
        <v>11554</v>
      </c>
      <c r="F1033" s="28"/>
      <c r="G1033" s="28"/>
      <c r="H1033" s="28">
        <v>16.593219999999999</v>
      </c>
      <c r="I1033" s="28" t="s">
        <v>13260</v>
      </c>
      <c r="J1033" s="28"/>
    </row>
    <row r="1034" spans="1:10" x14ac:dyDescent="0.35">
      <c r="A1034" s="28" t="s">
        <v>869</v>
      </c>
      <c r="B1034" s="28" t="s">
        <v>869</v>
      </c>
      <c r="C1034" s="28" t="s">
        <v>870</v>
      </c>
      <c r="D1034" s="28" t="s">
        <v>868</v>
      </c>
      <c r="E1034" s="28" t="s">
        <v>11523</v>
      </c>
      <c r="F1034" s="28"/>
      <c r="G1034" s="28"/>
      <c r="H1034" s="28">
        <v>34.801310000000001</v>
      </c>
      <c r="I1034" s="28" t="s">
        <v>13261</v>
      </c>
      <c r="J1034" s="28"/>
    </row>
    <row r="1035" spans="1:10" x14ac:dyDescent="0.35">
      <c r="A1035" s="28" t="s">
        <v>1847</v>
      </c>
      <c r="B1035" s="28" t="s">
        <v>1847</v>
      </c>
      <c r="C1035" s="28" t="s">
        <v>1848</v>
      </c>
      <c r="D1035" s="28" t="s">
        <v>1846</v>
      </c>
      <c r="E1035" s="28" t="s">
        <v>11523</v>
      </c>
      <c r="F1035" s="28"/>
      <c r="G1035" s="28"/>
      <c r="H1035" s="28">
        <v>33.595280000000002</v>
      </c>
      <c r="I1035" s="28" t="s">
        <v>13262</v>
      </c>
      <c r="J1035" s="28"/>
    </row>
    <row r="1036" spans="1:10" x14ac:dyDescent="0.35">
      <c r="A1036" s="28" t="s">
        <v>2624</v>
      </c>
      <c r="B1036" s="28" t="s">
        <v>2624</v>
      </c>
      <c r="C1036" s="28" t="s">
        <v>2625</v>
      </c>
      <c r="D1036" s="28" t="s">
        <v>2623</v>
      </c>
      <c r="E1036" s="28" t="s">
        <v>11523</v>
      </c>
      <c r="F1036" s="28"/>
      <c r="G1036" s="28"/>
      <c r="H1036" s="28">
        <v>33.674419999999998</v>
      </c>
      <c r="I1036" s="28" t="s">
        <v>13263</v>
      </c>
      <c r="J1036" s="28"/>
    </row>
    <row r="1037" spans="1:10" x14ac:dyDescent="0.35">
      <c r="A1037" s="28" t="s">
        <v>5774</v>
      </c>
      <c r="B1037" s="28" t="s">
        <v>5774</v>
      </c>
      <c r="C1037" s="28" t="s">
        <v>5775</v>
      </c>
      <c r="D1037" s="28" t="s">
        <v>5773</v>
      </c>
      <c r="E1037" s="28" t="s">
        <v>11688</v>
      </c>
      <c r="F1037" s="28"/>
      <c r="G1037" s="28"/>
      <c r="H1037" s="28">
        <v>131.33362</v>
      </c>
      <c r="I1037" s="28" t="s">
        <v>13264</v>
      </c>
      <c r="J1037" s="28"/>
    </row>
    <row r="1038" spans="1:10" x14ac:dyDescent="0.35">
      <c r="A1038" s="28" t="s">
        <v>5049</v>
      </c>
      <c r="B1038" s="28" t="s">
        <v>5049</v>
      </c>
      <c r="C1038" s="28" t="s">
        <v>5050</v>
      </c>
      <c r="D1038" s="28" t="s">
        <v>5048</v>
      </c>
      <c r="E1038" s="28" t="s">
        <v>11650</v>
      </c>
      <c r="F1038" s="28"/>
      <c r="G1038" s="28"/>
      <c r="H1038" s="28">
        <v>155.06188</v>
      </c>
      <c r="I1038" s="28" t="s">
        <v>13265</v>
      </c>
      <c r="J1038" s="28"/>
    </row>
    <row r="1039" spans="1:10" x14ac:dyDescent="0.35">
      <c r="A1039" s="28" t="s">
        <v>10552</v>
      </c>
      <c r="B1039" s="28" t="s">
        <v>10552</v>
      </c>
      <c r="C1039" s="28" t="s">
        <v>10553</v>
      </c>
      <c r="D1039" s="28" t="s">
        <v>10551</v>
      </c>
      <c r="E1039" s="28" t="s">
        <v>11560</v>
      </c>
      <c r="F1039" s="28" t="s">
        <v>11593</v>
      </c>
      <c r="G1039" s="28" t="s">
        <v>13266</v>
      </c>
      <c r="H1039" s="28">
        <v>37.133450000000003</v>
      </c>
      <c r="I1039" s="28" t="s">
        <v>13267</v>
      </c>
      <c r="J1039" s="28" t="s">
        <v>11527</v>
      </c>
    </row>
    <row r="1040" spans="1:10" x14ac:dyDescent="0.35">
      <c r="A1040" s="28" t="s">
        <v>6092</v>
      </c>
      <c r="B1040" s="28" t="s">
        <v>6092</v>
      </c>
      <c r="C1040" s="28" t="s">
        <v>6093</v>
      </c>
      <c r="D1040" s="28" t="s">
        <v>6091</v>
      </c>
      <c r="E1040" s="28" t="s">
        <v>11560</v>
      </c>
      <c r="F1040" s="28" t="s">
        <v>13268</v>
      </c>
      <c r="G1040" s="28" t="s">
        <v>13269</v>
      </c>
      <c r="H1040" s="28">
        <v>29.00451</v>
      </c>
      <c r="I1040" s="28" t="s">
        <v>13270</v>
      </c>
      <c r="J1040" s="28" t="s">
        <v>11527</v>
      </c>
    </row>
    <row r="1041" spans="1:10" x14ac:dyDescent="0.35">
      <c r="A1041" s="28" t="s">
        <v>9841</v>
      </c>
      <c r="B1041" s="28" t="s">
        <v>9841</v>
      </c>
      <c r="C1041" s="28" t="s">
        <v>9842</v>
      </c>
      <c r="D1041" s="28" t="s">
        <v>9840</v>
      </c>
      <c r="E1041" s="28" t="s">
        <v>11523</v>
      </c>
      <c r="F1041" s="28" t="s">
        <v>11593</v>
      </c>
      <c r="G1041" s="28" t="s">
        <v>12372</v>
      </c>
      <c r="H1041" s="28">
        <v>70.248199999999997</v>
      </c>
      <c r="I1041" s="28" t="s">
        <v>13271</v>
      </c>
      <c r="J1041" s="28" t="s">
        <v>11527</v>
      </c>
    </row>
    <row r="1042" spans="1:10" x14ac:dyDescent="0.35">
      <c r="A1042" s="28" t="s">
        <v>4042</v>
      </c>
      <c r="B1042" s="28" t="s">
        <v>4042</v>
      </c>
      <c r="C1042" s="28" t="s">
        <v>4043</v>
      </c>
      <c r="D1042" s="28" t="s">
        <v>4041</v>
      </c>
      <c r="E1042" s="28" t="s">
        <v>11523</v>
      </c>
      <c r="F1042" s="28"/>
      <c r="G1042" s="28"/>
      <c r="H1042" s="28">
        <v>36.874870000000001</v>
      </c>
      <c r="I1042" s="28" t="s">
        <v>13272</v>
      </c>
      <c r="J1042" s="28"/>
    </row>
    <row r="1043" spans="1:10" x14ac:dyDescent="0.35">
      <c r="A1043" s="28" t="s">
        <v>9527</v>
      </c>
      <c r="B1043" s="28" t="s">
        <v>9527</v>
      </c>
      <c r="C1043" s="28" t="s">
        <v>9528</v>
      </c>
      <c r="D1043" s="28" t="s">
        <v>9526</v>
      </c>
      <c r="E1043" s="28" t="s">
        <v>11523</v>
      </c>
      <c r="F1043" s="28"/>
      <c r="G1043" s="28"/>
      <c r="H1043" s="28">
        <v>34.510440000000003</v>
      </c>
      <c r="I1043" s="28" t="s">
        <v>13273</v>
      </c>
      <c r="J1043" s="28"/>
    </row>
    <row r="1044" spans="1:10" x14ac:dyDescent="0.35">
      <c r="A1044" s="28" t="s">
        <v>13274</v>
      </c>
      <c r="B1044" s="28" t="s">
        <v>13274</v>
      </c>
      <c r="C1044" s="28" t="s">
        <v>13275</v>
      </c>
      <c r="D1044" s="28" t="s">
        <v>13276</v>
      </c>
      <c r="E1044" s="28" t="s">
        <v>11550</v>
      </c>
      <c r="F1044" s="28"/>
      <c r="G1044" s="28"/>
      <c r="H1044" s="28">
        <v>25.111419999999999</v>
      </c>
      <c r="I1044" s="28" t="s">
        <v>13277</v>
      </c>
      <c r="J1044" s="28"/>
    </row>
    <row r="1045" spans="1:10" x14ac:dyDescent="0.35">
      <c r="A1045" s="28" t="s">
        <v>8312</v>
      </c>
      <c r="B1045" s="28" t="s">
        <v>8312</v>
      </c>
      <c r="C1045" s="28" t="s">
        <v>8313</v>
      </c>
      <c r="D1045" s="28" t="s">
        <v>8311</v>
      </c>
      <c r="E1045" s="28" t="s">
        <v>11550</v>
      </c>
      <c r="F1045" s="28"/>
      <c r="G1045" s="28"/>
      <c r="H1045" s="28">
        <v>32.087679999999999</v>
      </c>
      <c r="I1045" s="28" t="s">
        <v>13278</v>
      </c>
      <c r="J1045" s="28"/>
    </row>
    <row r="1046" spans="1:10" x14ac:dyDescent="0.35">
      <c r="A1046" s="28" t="s">
        <v>9801</v>
      </c>
      <c r="B1046" s="28" t="s">
        <v>9801</v>
      </c>
      <c r="C1046" s="28" t="s">
        <v>9802</v>
      </c>
      <c r="D1046" s="28" t="s">
        <v>9800</v>
      </c>
      <c r="E1046" s="28" t="s">
        <v>11550</v>
      </c>
      <c r="F1046" s="28"/>
      <c r="G1046" s="28"/>
      <c r="H1046" s="28">
        <v>19.885539999999999</v>
      </c>
      <c r="I1046" s="28" t="s">
        <v>13279</v>
      </c>
      <c r="J1046" s="28"/>
    </row>
    <row r="1047" spans="1:10" x14ac:dyDescent="0.35">
      <c r="A1047" s="28" t="s">
        <v>464</v>
      </c>
      <c r="B1047" s="28" t="s">
        <v>464</v>
      </c>
      <c r="C1047" s="28" t="s">
        <v>465</v>
      </c>
      <c r="D1047" s="28" t="s">
        <v>463</v>
      </c>
      <c r="E1047" s="28" t="s">
        <v>11554</v>
      </c>
      <c r="F1047" s="28"/>
      <c r="G1047" s="28"/>
      <c r="H1047" s="28">
        <v>23.342199999999998</v>
      </c>
      <c r="I1047" s="28" t="s">
        <v>13280</v>
      </c>
      <c r="J1047" s="28" t="s">
        <v>13281</v>
      </c>
    </row>
    <row r="1048" spans="1:10" x14ac:dyDescent="0.35">
      <c r="A1048" s="28" t="s">
        <v>3384</v>
      </c>
      <c r="B1048" s="28" t="s">
        <v>3384</v>
      </c>
      <c r="C1048" s="28" t="s">
        <v>3385</v>
      </c>
      <c r="D1048" s="28" t="s">
        <v>3383</v>
      </c>
      <c r="E1048" s="28" t="s">
        <v>11560</v>
      </c>
      <c r="F1048" s="28"/>
      <c r="G1048" s="28"/>
      <c r="H1048" s="28">
        <v>62.391330000000004</v>
      </c>
      <c r="I1048" s="28" t="s">
        <v>13282</v>
      </c>
      <c r="J1048" s="28" t="s">
        <v>13281</v>
      </c>
    </row>
    <row r="1049" spans="1:10" x14ac:dyDescent="0.35">
      <c r="A1049" s="28" t="s">
        <v>7318</v>
      </c>
      <c r="B1049" s="28" t="s">
        <v>7318</v>
      </c>
      <c r="C1049" s="28" t="s">
        <v>7319</v>
      </c>
      <c r="D1049" s="28" t="s">
        <v>7317</v>
      </c>
      <c r="E1049" s="28" t="s">
        <v>11560</v>
      </c>
      <c r="F1049" s="28"/>
      <c r="G1049" s="28"/>
      <c r="H1049" s="28">
        <v>20.961790000000001</v>
      </c>
      <c r="I1049" s="28" t="s">
        <v>13283</v>
      </c>
      <c r="J1049" s="28" t="s">
        <v>13281</v>
      </c>
    </row>
    <row r="1050" spans="1:10" x14ac:dyDescent="0.35">
      <c r="A1050" s="28" t="s">
        <v>10034</v>
      </c>
      <c r="B1050" s="28" t="s">
        <v>10034</v>
      </c>
      <c r="C1050" s="28" t="s">
        <v>10035</v>
      </c>
      <c r="D1050" s="28" t="s">
        <v>10033</v>
      </c>
      <c r="E1050" s="28" t="s">
        <v>11556</v>
      </c>
      <c r="F1050" s="28"/>
      <c r="G1050" s="28"/>
      <c r="H1050" s="28">
        <v>42.911650000000002</v>
      </c>
      <c r="I1050" s="28" t="s">
        <v>13284</v>
      </c>
      <c r="J1050" s="28" t="s">
        <v>13281</v>
      </c>
    </row>
    <row r="1051" spans="1:10" x14ac:dyDescent="0.35">
      <c r="A1051" s="28" t="s">
        <v>6299</v>
      </c>
      <c r="B1051" s="28" t="s">
        <v>6299</v>
      </c>
      <c r="C1051" s="28" t="s">
        <v>6300</v>
      </c>
      <c r="D1051" s="28" t="s">
        <v>6298</v>
      </c>
      <c r="E1051" s="28" t="s">
        <v>11550</v>
      </c>
      <c r="F1051" s="28"/>
      <c r="G1051" s="28"/>
      <c r="H1051" s="28">
        <v>42.442709999999998</v>
      </c>
      <c r="I1051" s="29" t="s">
        <v>13285</v>
      </c>
      <c r="J1051" s="28" t="s">
        <v>13281</v>
      </c>
    </row>
    <row r="1052" spans="1:10" x14ac:dyDescent="0.35">
      <c r="A1052" s="28" t="s">
        <v>7708</v>
      </c>
      <c r="B1052" s="28" t="s">
        <v>7708</v>
      </c>
      <c r="C1052" s="28" t="s">
        <v>7709</v>
      </c>
      <c r="D1052" s="28" t="s">
        <v>7707</v>
      </c>
      <c r="E1052" s="28" t="s">
        <v>11556</v>
      </c>
      <c r="F1052" s="28"/>
      <c r="G1052" s="28"/>
      <c r="H1052" s="28">
        <v>22.559709999999999</v>
      </c>
      <c r="I1052" s="28" t="s">
        <v>13286</v>
      </c>
      <c r="J1052" s="28" t="s">
        <v>13281</v>
      </c>
    </row>
    <row r="1053" spans="1:10" x14ac:dyDescent="0.35">
      <c r="A1053" s="28" t="s">
        <v>6216</v>
      </c>
      <c r="B1053" s="28" t="s">
        <v>6216</v>
      </c>
      <c r="C1053" s="28" t="s">
        <v>6217</v>
      </c>
      <c r="D1053" s="28" t="s">
        <v>6215</v>
      </c>
      <c r="E1053" s="28" t="s">
        <v>11674</v>
      </c>
      <c r="F1053" s="28"/>
      <c r="G1053" s="28"/>
      <c r="H1053" s="28">
        <v>55.570619999999998</v>
      </c>
      <c r="I1053" s="28" t="s">
        <v>13287</v>
      </c>
      <c r="J1053" s="28" t="s">
        <v>13281</v>
      </c>
    </row>
    <row r="1054" spans="1:10" x14ac:dyDescent="0.35">
      <c r="A1054" s="28" t="s">
        <v>13288</v>
      </c>
      <c r="B1054" s="28" t="s">
        <v>13288</v>
      </c>
      <c r="C1054" s="28" t="s">
        <v>13289</v>
      </c>
      <c r="D1054" s="28" t="s">
        <v>13290</v>
      </c>
      <c r="E1054" s="28" t="s">
        <v>11674</v>
      </c>
      <c r="F1054" s="28"/>
      <c r="G1054" s="28"/>
      <c r="H1054" s="28">
        <v>129.25309999999999</v>
      </c>
      <c r="I1054" s="28" t="s">
        <v>13291</v>
      </c>
      <c r="J1054" s="28" t="s">
        <v>13281</v>
      </c>
    </row>
    <row r="1055" spans="1:10" x14ac:dyDescent="0.35">
      <c r="A1055" s="28" t="s">
        <v>1499</v>
      </c>
      <c r="B1055" s="28" t="s">
        <v>1499</v>
      </c>
      <c r="C1055" s="28" t="s">
        <v>1500</v>
      </c>
      <c r="D1055" s="28" t="s">
        <v>1498</v>
      </c>
      <c r="E1055" s="28" t="s">
        <v>11560</v>
      </c>
      <c r="F1055" s="28"/>
      <c r="G1055" s="28"/>
      <c r="H1055" s="28">
        <v>13.79992</v>
      </c>
      <c r="I1055" s="29" t="s">
        <v>13292</v>
      </c>
      <c r="J1055" s="28" t="s">
        <v>13281</v>
      </c>
    </row>
    <row r="1056" spans="1:10" x14ac:dyDescent="0.35">
      <c r="A1056" s="28" t="s">
        <v>3974</v>
      </c>
      <c r="B1056" s="28" t="s">
        <v>3974</v>
      </c>
      <c r="C1056" s="28" t="s">
        <v>3975</v>
      </c>
      <c r="D1056" s="28" t="s">
        <v>3973</v>
      </c>
      <c r="E1056" s="28" t="s">
        <v>11550</v>
      </c>
      <c r="F1056" s="28"/>
      <c r="G1056" s="28"/>
      <c r="H1056" s="28">
        <v>35.100949999999997</v>
      </c>
      <c r="I1056" s="28" t="s">
        <v>13293</v>
      </c>
      <c r="J1056" s="28" t="s">
        <v>13294</v>
      </c>
    </row>
    <row r="1057" spans="1:10" x14ac:dyDescent="0.35">
      <c r="A1057" s="28" t="s">
        <v>13295</v>
      </c>
      <c r="B1057" s="28" t="s">
        <v>13295</v>
      </c>
      <c r="C1057" s="28" t="s">
        <v>13296</v>
      </c>
      <c r="D1057" s="28" t="s">
        <v>13297</v>
      </c>
      <c r="E1057" s="28" t="s">
        <v>11550</v>
      </c>
      <c r="F1057" s="28"/>
      <c r="G1057" s="28"/>
      <c r="H1057" s="28">
        <v>28.24006</v>
      </c>
      <c r="I1057" s="28" t="s">
        <v>13298</v>
      </c>
      <c r="J1057" s="28" t="s">
        <v>13294</v>
      </c>
    </row>
    <row r="1058" spans="1:10" x14ac:dyDescent="0.35">
      <c r="A1058" s="28" t="s">
        <v>13299</v>
      </c>
      <c r="B1058" s="28" t="s">
        <v>13299</v>
      </c>
      <c r="C1058" s="28" t="s">
        <v>13300</v>
      </c>
      <c r="D1058" s="28" t="s">
        <v>13301</v>
      </c>
      <c r="E1058" s="28" t="s">
        <v>11550</v>
      </c>
      <c r="F1058" s="28"/>
      <c r="G1058" s="28"/>
      <c r="H1058" s="28">
        <v>12.82831</v>
      </c>
      <c r="I1058" s="28" t="s">
        <v>13302</v>
      </c>
      <c r="J1058" s="28" t="s">
        <v>13294</v>
      </c>
    </row>
    <row r="1059" spans="1:10" x14ac:dyDescent="0.35">
      <c r="A1059" s="28" t="s">
        <v>831</v>
      </c>
      <c r="B1059" s="28" t="s">
        <v>831</v>
      </c>
      <c r="C1059" s="28" t="s">
        <v>832</v>
      </c>
      <c r="D1059" s="28" t="s">
        <v>830</v>
      </c>
      <c r="E1059" s="28" t="s">
        <v>11550</v>
      </c>
      <c r="F1059" s="28"/>
      <c r="G1059" s="28"/>
      <c r="H1059" s="28">
        <v>17.912769999999998</v>
      </c>
      <c r="I1059" s="28" t="s">
        <v>13303</v>
      </c>
      <c r="J1059" s="28" t="s">
        <v>13294</v>
      </c>
    </row>
    <row r="1060" spans="1:10" x14ac:dyDescent="0.35">
      <c r="A1060" s="28" t="s">
        <v>6754</v>
      </c>
      <c r="B1060" s="28" t="s">
        <v>6754</v>
      </c>
      <c r="C1060" s="28" t="s">
        <v>6755</v>
      </c>
      <c r="D1060" s="28" t="s">
        <v>6753</v>
      </c>
      <c r="E1060" s="28" t="s">
        <v>11550</v>
      </c>
      <c r="F1060" s="28"/>
      <c r="G1060" s="28"/>
      <c r="H1060" s="28">
        <v>15.58649</v>
      </c>
      <c r="I1060" s="28" t="s">
        <v>13304</v>
      </c>
      <c r="J1060" s="28" t="s">
        <v>13294</v>
      </c>
    </row>
    <row r="1061" spans="1:10" x14ac:dyDescent="0.35">
      <c r="A1061" s="28" t="s">
        <v>368</v>
      </c>
      <c r="B1061" s="28" t="s">
        <v>368</v>
      </c>
      <c r="C1061" s="28" t="s">
        <v>369</v>
      </c>
      <c r="D1061" s="28" t="s">
        <v>367</v>
      </c>
      <c r="E1061" s="28" t="s">
        <v>11550</v>
      </c>
      <c r="F1061" s="28"/>
      <c r="G1061" s="28"/>
      <c r="H1061" s="28">
        <v>17.177869999999999</v>
      </c>
      <c r="I1061" s="28" t="s">
        <v>13305</v>
      </c>
      <c r="J1061" s="28" t="s">
        <v>13294</v>
      </c>
    </row>
    <row r="1062" spans="1:10" x14ac:dyDescent="0.35">
      <c r="A1062" s="28" t="s">
        <v>13306</v>
      </c>
      <c r="B1062" s="28" t="s">
        <v>13306</v>
      </c>
      <c r="C1062" s="28" t="s">
        <v>13307</v>
      </c>
      <c r="D1062" s="28" t="s">
        <v>13308</v>
      </c>
      <c r="E1062" s="28" t="s">
        <v>11550</v>
      </c>
      <c r="F1062" s="28"/>
      <c r="G1062" s="28"/>
      <c r="H1062" s="28">
        <v>14.66751</v>
      </c>
      <c r="I1062" s="28" t="s">
        <v>13309</v>
      </c>
      <c r="J1062" s="28" t="s">
        <v>13294</v>
      </c>
    </row>
    <row r="1063" spans="1:10" x14ac:dyDescent="0.35">
      <c r="A1063" s="28" t="s">
        <v>8061</v>
      </c>
      <c r="B1063" s="28" t="s">
        <v>8061</v>
      </c>
      <c r="C1063" s="28" t="s">
        <v>8062</v>
      </c>
      <c r="D1063" s="28" t="s">
        <v>8060</v>
      </c>
      <c r="E1063" s="28" t="s">
        <v>11550</v>
      </c>
      <c r="F1063" s="28"/>
      <c r="G1063" s="28"/>
      <c r="H1063" s="28">
        <v>16.140809999999998</v>
      </c>
      <c r="I1063" s="28" t="s">
        <v>13310</v>
      </c>
      <c r="J1063" s="28" t="s">
        <v>13294</v>
      </c>
    </row>
    <row r="1064" spans="1:10" x14ac:dyDescent="0.35">
      <c r="A1064" s="28" t="s">
        <v>837</v>
      </c>
      <c r="B1064" s="28" t="s">
        <v>837</v>
      </c>
      <c r="C1064" s="28" t="s">
        <v>838</v>
      </c>
      <c r="D1064" s="28" t="s">
        <v>836</v>
      </c>
      <c r="E1064" s="28" t="s">
        <v>11550</v>
      </c>
      <c r="F1064" s="28"/>
      <c r="G1064" s="28"/>
      <c r="H1064" s="28">
        <v>15.988379999999999</v>
      </c>
      <c r="I1064" s="28" t="s">
        <v>13311</v>
      </c>
      <c r="J1064" s="28" t="s">
        <v>13294</v>
      </c>
    </row>
    <row r="1065" spans="1:10" x14ac:dyDescent="0.35">
      <c r="A1065" s="28" t="s">
        <v>203</v>
      </c>
      <c r="B1065" s="28" t="s">
        <v>203</v>
      </c>
      <c r="C1065" s="28" t="s">
        <v>204</v>
      </c>
      <c r="D1065" s="28" t="s">
        <v>202</v>
      </c>
      <c r="E1065" s="28" t="s">
        <v>11550</v>
      </c>
      <c r="F1065" s="28"/>
      <c r="G1065" s="28"/>
      <c r="H1065" s="28">
        <v>15.92327</v>
      </c>
      <c r="I1065" s="28" t="s">
        <v>13312</v>
      </c>
      <c r="J1065" s="28" t="s">
        <v>13294</v>
      </c>
    </row>
    <row r="1066" spans="1:10" x14ac:dyDescent="0.35">
      <c r="A1066" s="28" t="s">
        <v>13313</v>
      </c>
      <c r="B1066" s="28" t="s">
        <v>13313</v>
      </c>
      <c r="C1066" s="28" t="s">
        <v>13314</v>
      </c>
      <c r="D1066" s="28" t="s">
        <v>13315</v>
      </c>
      <c r="E1066" s="28" t="s">
        <v>11550</v>
      </c>
      <c r="F1066" s="28"/>
      <c r="G1066" s="28"/>
      <c r="H1066" s="28">
        <v>17.177420000000001</v>
      </c>
      <c r="I1066" s="28" t="s">
        <v>13316</v>
      </c>
      <c r="J1066" s="28" t="s">
        <v>13294</v>
      </c>
    </row>
    <row r="1067" spans="1:10" x14ac:dyDescent="0.35">
      <c r="A1067" s="28" t="s">
        <v>590</v>
      </c>
      <c r="B1067" s="28" t="s">
        <v>590</v>
      </c>
      <c r="C1067" s="28" t="s">
        <v>591</v>
      </c>
      <c r="D1067" s="28" t="s">
        <v>589</v>
      </c>
      <c r="E1067" s="28" t="s">
        <v>11550</v>
      </c>
      <c r="F1067" s="28"/>
      <c r="G1067" s="28"/>
      <c r="H1067" s="28">
        <v>16.048999999999999</v>
      </c>
      <c r="I1067" s="28" t="s">
        <v>13317</v>
      </c>
      <c r="J1067" s="28" t="s">
        <v>13294</v>
      </c>
    </row>
    <row r="1068" spans="1:10" x14ac:dyDescent="0.35">
      <c r="A1068" s="28" t="s">
        <v>3351</v>
      </c>
      <c r="B1068" s="28" t="s">
        <v>3351</v>
      </c>
      <c r="C1068" s="28" t="s">
        <v>3352</v>
      </c>
      <c r="D1068" s="28" t="s">
        <v>3350</v>
      </c>
      <c r="E1068" s="28" t="s">
        <v>11550</v>
      </c>
      <c r="F1068" s="28"/>
      <c r="G1068" s="28"/>
      <c r="H1068" s="28">
        <v>29.000170000000001</v>
      </c>
      <c r="I1068" s="28" t="s">
        <v>13318</v>
      </c>
      <c r="J1068" s="28" t="s">
        <v>13294</v>
      </c>
    </row>
    <row r="1069" spans="1:10" x14ac:dyDescent="0.35">
      <c r="A1069" s="28" t="s">
        <v>2106</v>
      </c>
      <c r="B1069" s="28" t="s">
        <v>2106</v>
      </c>
      <c r="C1069" s="28" t="s">
        <v>2107</v>
      </c>
      <c r="D1069" s="28" t="s">
        <v>2105</v>
      </c>
      <c r="E1069" s="28" t="s">
        <v>11550</v>
      </c>
      <c r="F1069" s="28"/>
      <c r="G1069" s="28"/>
      <c r="H1069" s="28">
        <v>27.705639999999999</v>
      </c>
      <c r="I1069" s="28" t="s">
        <v>13319</v>
      </c>
      <c r="J1069" s="28" t="s">
        <v>13294</v>
      </c>
    </row>
    <row r="1070" spans="1:10" x14ac:dyDescent="0.35">
      <c r="A1070" s="28" t="s">
        <v>4506</v>
      </c>
      <c r="B1070" s="28" t="s">
        <v>4506</v>
      </c>
      <c r="C1070" s="28" t="s">
        <v>4507</v>
      </c>
      <c r="D1070" s="28" t="s">
        <v>4505</v>
      </c>
      <c r="E1070" s="28" t="s">
        <v>11550</v>
      </c>
      <c r="F1070" s="28"/>
      <c r="G1070" s="28"/>
      <c r="H1070" s="28">
        <v>14.014950000000001</v>
      </c>
      <c r="I1070" s="28" t="s">
        <v>13320</v>
      </c>
      <c r="J1070" s="28" t="s">
        <v>13294</v>
      </c>
    </row>
    <row r="1071" spans="1:10" x14ac:dyDescent="0.35">
      <c r="A1071" s="28" t="s">
        <v>13321</v>
      </c>
      <c r="B1071" s="28" t="s">
        <v>13321</v>
      </c>
      <c r="C1071" s="28" t="s">
        <v>13322</v>
      </c>
      <c r="D1071" s="28" t="s">
        <v>13323</v>
      </c>
      <c r="E1071" s="28" t="s">
        <v>11550</v>
      </c>
      <c r="F1071" s="28"/>
      <c r="G1071" s="28"/>
      <c r="H1071" s="28">
        <v>9.81372</v>
      </c>
      <c r="I1071" s="28" t="s">
        <v>13324</v>
      </c>
      <c r="J1071" s="28" t="s">
        <v>13294</v>
      </c>
    </row>
    <row r="1072" spans="1:10" x14ac:dyDescent="0.35">
      <c r="A1072" s="28" t="s">
        <v>749</v>
      </c>
      <c r="B1072" s="28" t="s">
        <v>749</v>
      </c>
      <c r="C1072" s="28" t="s">
        <v>750</v>
      </c>
      <c r="D1072" s="28" t="s">
        <v>748</v>
      </c>
      <c r="E1072" s="28" t="s">
        <v>11550</v>
      </c>
      <c r="F1072" s="28"/>
      <c r="G1072" s="28"/>
      <c r="H1072" s="28">
        <v>14.74694</v>
      </c>
      <c r="I1072" s="28" t="s">
        <v>13325</v>
      </c>
      <c r="J1072" s="28" t="s">
        <v>13294</v>
      </c>
    </row>
    <row r="1073" spans="1:10" x14ac:dyDescent="0.35">
      <c r="A1073" s="28" t="s">
        <v>804</v>
      </c>
      <c r="B1073" s="28" t="s">
        <v>804</v>
      </c>
      <c r="C1073" s="28" t="s">
        <v>805</v>
      </c>
      <c r="D1073" s="28" t="s">
        <v>803</v>
      </c>
      <c r="E1073" s="28" t="s">
        <v>11550</v>
      </c>
      <c r="F1073" s="28"/>
      <c r="G1073" s="28"/>
      <c r="H1073" s="28">
        <v>16.18777</v>
      </c>
      <c r="I1073" s="28" t="s">
        <v>13326</v>
      </c>
      <c r="J1073" s="28" t="s">
        <v>13294</v>
      </c>
    </row>
    <row r="1074" spans="1:10" x14ac:dyDescent="0.35">
      <c r="A1074" s="28" t="s">
        <v>807</v>
      </c>
      <c r="B1074" s="28" t="s">
        <v>807</v>
      </c>
      <c r="C1074" s="28" t="s">
        <v>808</v>
      </c>
      <c r="D1074" s="28" t="s">
        <v>806</v>
      </c>
      <c r="E1074" s="28" t="s">
        <v>11550</v>
      </c>
      <c r="F1074" s="28"/>
      <c r="G1074" s="28"/>
      <c r="H1074" s="28">
        <v>15.46468</v>
      </c>
      <c r="I1074" s="28" t="s">
        <v>13327</v>
      </c>
      <c r="J1074" s="28" t="s">
        <v>13294</v>
      </c>
    </row>
    <row r="1075" spans="1:10" x14ac:dyDescent="0.35">
      <c r="A1075" s="28" t="s">
        <v>13328</v>
      </c>
      <c r="B1075" s="28" t="s">
        <v>13328</v>
      </c>
      <c r="C1075" s="28" t="s">
        <v>13329</v>
      </c>
      <c r="D1075" s="28" t="s">
        <v>13330</v>
      </c>
      <c r="E1075" s="28" t="s">
        <v>11550</v>
      </c>
      <c r="F1075" s="28"/>
      <c r="G1075" s="28"/>
      <c r="H1075" s="28">
        <v>12.145250000000001</v>
      </c>
      <c r="I1075" s="28" t="s">
        <v>13331</v>
      </c>
      <c r="J1075" s="28" t="s">
        <v>13294</v>
      </c>
    </row>
    <row r="1076" spans="1:10" x14ac:dyDescent="0.35">
      <c r="A1076" s="28" t="s">
        <v>5202</v>
      </c>
      <c r="B1076" s="28" t="s">
        <v>5202</v>
      </c>
      <c r="C1076" s="28" t="s">
        <v>5203</v>
      </c>
      <c r="D1076" s="28" t="s">
        <v>5201</v>
      </c>
      <c r="E1076" s="28" t="s">
        <v>11550</v>
      </c>
      <c r="F1076" s="28"/>
      <c r="G1076" s="28"/>
      <c r="H1076" s="28">
        <v>13.627840000000001</v>
      </c>
      <c r="I1076" s="28" t="s">
        <v>13332</v>
      </c>
      <c r="J1076" s="28" t="s">
        <v>13294</v>
      </c>
    </row>
    <row r="1077" spans="1:10" x14ac:dyDescent="0.35">
      <c r="A1077" s="28" t="s">
        <v>3597</v>
      </c>
      <c r="B1077" s="28" t="s">
        <v>3597</v>
      </c>
      <c r="C1077" s="28" t="s">
        <v>3598</v>
      </c>
      <c r="D1077" s="28" t="s">
        <v>3596</v>
      </c>
      <c r="E1077" s="28" t="s">
        <v>11550</v>
      </c>
      <c r="F1077" s="28" t="s">
        <v>11583</v>
      </c>
      <c r="G1077" s="28" t="s">
        <v>13333</v>
      </c>
      <c r="H1077" s="28">
        <v>8.9493100000000005</v>
      </c>
      <c r="I1077" s="28" t="s">
        <v>13334</v>
      </c>
      <c r="J1077" s="28" t="s">
        <v>13294</v>
      </c>
    </row>
    <row r="1078" spans="1:10" x14ac:dyDescent="0.35">
      <c r="A1078" s="28" t="s">
        <v>13335</v>
      </c>
      <c r="B1078" s="28" t="s">
        <v>13335</v>
      </c>
      <c r="C1078" s="28" t="s">
        <v>13336</v>
      </c>
      <c r="D1078" s="28" t="s">
        <v>13337</v>
      </c>
      <c r="E1078" s="28" t="s">
        <v>11550</v>
      </c>
      <c r="F1078" s="28"/>
      <c r="G1078" s="28"/>
      <c r="H1078" s="28">
        <v>7.6457499999999996</v>
      </c>
      <c r="I1078" s="28" t="s">
        <v>13338</v>
      </c>
      <c r="J1078" s="28" t="s">
        <v>13294</v>
      </c>
    </row>
    <row r="1079" spans="1:10" x14ac:dyDescent="0.35">
      <c r="A1079" s="28" t="s">
        <v>5937</v>
      </c>
      <c r="B1079" s="28" t="s">
        <v>5937</v>
      </c>
      <c r="C1079" s="28" t="s">
        <v>5938</v>
      </c>
      <c r="D1079" s="28" t="s">
        <v>5936</v>
      </c>
      <c r="E1079" s="28" t="s">
        <v>11550</v>
      </c>
      <c r="F1079" s="28" t="s">
        <v>11583</v>
      </c>
      <c r="G1079" s="28" t="s">
        <v>13333</v>
      </c>
      <c r="H1079" s="28">
        <v>6.7076200000000004</v>
      </c>
      <c r="I1079" s="28" t="s">
        <v>13339</v>
      </c>
      <c r="J1079" s="28" t="s">
        <v>13294</v>
      </c>
    </row>
    <row r="1080" spans="1:10" x14ac:dyDescent="0.35">
      <c r="A1080" s="28" t="s">
        <v>362</v>
      </c>
      <c r="B1080" s="28" t="s">
        <v>362</v>
      </c>
      <c r="C1080" s="28" t="s">
        <v>363</v>
      </c>
      <c r="D1080" s="28" t="s">
        <v>361</v>
      </c>
      <c r="E1080" s="28" t="s">
        <v>11550</v>
      </c>
      <c r="F1080" s="28"/>
      <c r="G1080" s="28"/>
      <c r="H1080" s="28">
        <v>26.731560000000002</v>
      </c>
      <c r="I1080" s="28" t="s">
        <v>13340</v>
      </c>
      <c r="J1080" s="28" t="s">
        <v>13294</v>
      </c>
    </row>
    <row r="1081" spans="1:10" x14ac:dyDescent="0.35">
      <c r="A1081" s="28" t="s">
        <v>13341</v>
      </c>
      <c r="B1081" s="28" t="s">
        <v>13341</v>
      </c>
      <c r="C1081" s="28" t="s">
        <v>13342</v>
      </c>
      <c r="D1081" s="28" t="s">
        <v>13343</v>
      </c>
      <c r="E1081" s="28" t="s">
        <v>11550</v>
      </c>
      <c r="F1081" s="28"/>
      <c r="G1081" s="28"/>
      <c r="H1081" s="28">
        <v>7.1795</v>
      </c>
      <c r="I1081" s="28" t="s">
        <v>13344</v>
      </c>
      <c r="J1081" s="28" t="s">
        <v>13294</v>
      </c>
    </row>
    <row r="1082" spans="1:10" x14ac:dyDescent="0.35">
      <c r="A1082" s="28" t="s">
        <v>371</v>
      </c>
      <c r="B1082" s="28" t="s">
        <v>371</v>
      </c>
      <c r="C1082" s="28" t="s">
        <v>372</v>
      </c>
      <c r="D1082" s="28" t="s">
        <v>370</v>
      </c>
      <c r="E1082" s="28" t="s">
        <v>11550</v>
      </c>
      <c r="F1082" s="28"/>
      <c r="G1082" s="28"/>
      <c r="H1082" s="28">
        <v>17.368030000000001</v>
      </c>
      <c r="I1082" s="28" t="s">
        <v>13345</v>
      </c>
      <c r="J1082" s="28" t="s">
        <v>13294</v>
      </c>
    </row>
    <row r="1083" spans="1:10" x14ac:dyDescent="0.35">
      <c r="A1083" s="28" t="s">
        <v>13346</v>
      </c>
      <c r="B1083" s="28" t="s">
        <v>13346</v>
      </c>
      <c r="C1083" s="28" t="s">
        <v>13347</v>
      </c>
      <c r="D1083" s="28" t="s">
        <v>13348</v>
      </c>
      <c r="E1083" s="28" t="s">
        <v>11550</v>
      </c>
      <c r="F1083" s="28"/>
      <c r="G1083" s="28"/>
      <c r="H1083" s="28">
        <v>29.674959999999999</v>
      </c>
      <c r="I1083" s="28" t="s">
        <v>13349</v>
      </c>
      <c r="J1083" s="28" t="s">
        <v>13294</v>
      </c>
    </row>
    <row r="1084" spans="1:10" x14ac:dyDescent="0.35">
      <c r="A1084" s="28" t="s">
        <v>2258</v>
      </c>
      <c r="B1084" s="28" t="s">
        <v>2258</v>
      </c>
      <c r="C1084" s="28" t="s">
        <v>2259</v>
      </c>
      <c r="D1084" s="28" t="s">
        <v>2257</v>
      </c>
      <c r="E1084" s="28" t="s">
        <v>11550</v>
      </c>
      <c r="F1084" s="28"/>
      <c r="G1084" s="28"/>
      <c r="H1084" s="28">
        <v>25.24736</v>
      </c>
      <c r="I1084" s="28" t="s">
        <v>13350</v>
      </c>
      <c r="J1084" s="28" t="s">
        <v>13294</v>
      </c>
    </row>
    <row r="1085" spans="1:10" x14ac:dyDescent="0.35">
      <c r="A1085" s="28" t="s">
        <v>13351</v>
      </c>
      <c r="B1085" s="28" t="s">
        <v>13351</v>
      </c>
      <c r="C1085" s="28" t="s">
        <v>13352</v>
      </c>
      <c r="D1085" s="28" t="s">
        <v>13353</v>
      </c>
      <c r="E1085" s="28" t="s">
        <v>11550</v>
      </c>
      <c r="F1085" s="28"/>
      <c r="G1085" s="28"/>
      <c r="H1085" s="28">
        <v>27.241199999999999</v>
      </c>
      <c r="I1085" s="28" t="s">
        <v>13354</v>
      </c>
      <c r="J1085" s="28" t="s">
        <v>13294</v>
      </c>
    </row>
    <row r="1086" spans="1:10" x14ac:dyDescent="0.35">
      <c r="A1086" s="28" t="s">
        <v>2267</v>
      </c>
      <c r="B1086" s="28" t="s">
        <v>2267</v>
      </c>
      <c r="C1086" s="28" t="s">
        <v>2268</v>
      </c>
      <c r="D1086" s="28" t="s">
        <v>2266</v>
      </c>
      <c r="E1086" s="28" t="s">
        <v>11550</v>
      </c>
      <c r="F1086" s="28"/>
      <c r="G1086" s="28"/>
      <c r="H1086" s="28">
        <v>21.804079999999999</v>
      </c>
      <c r="I1086" s="28" t="s">
        <v>13355</v>
      </c>
      <c r="J1086" s="28" t="s">
        <v>13294</v>
      </c>
    </row>
    <row r="1087" spans="1:10" x14ac:dyDescent="0.35">
      <c r="A1087" s="28" t="s">
        <v>819</v>
      </c>
      <c r="B1087" s="28" t="s">
        <v>819</v>
      </c>
      <c r="C1087" s="28" t="s">
        <v>820</v>
      </c>
      <c r="D1087" s="28" t="s">
        <v>818</v>
      </c>
      <c r="E1087" s="28" t="s">
        <v>11550</v>
      </c>
      <c r="F1087" s="28"/>
      <c r="G1087" s="28"/>
      <c r="H1087" s="28">
        <v>22.698589999999999</v>
      </c>
      <c r="I1087" s="28" t="s">
        <v>13356</v>
      </c>
      <c r="J1087" s="28" t="s">
        <v>13294</v>
      </c>
    </row>
    <row r="1088" spans="1:10" x14ac:dyDescent="0.35">
      <c r="A1088" s="28" t="s">
        <v>30</v>
      </c>
      <c r="B1088" s="28" t="s">
        <v>30</v>
      </c>
      <c r="C1088" s="28" t="s">
        <v>31</v>
      </c>
      <c r="D1088" s="28" t="s">
        <v>29</v>
      </c>
      <c r="E1088" s="28" t="s">
        <v>11550</v>
      </c>
      <c r="F1088" s="28"/>
      <c r="G1088" s="28"/>
      <c r="H1088" s="28">
        <v>22.63467</v>
      </c>
      <c r="I1088" s="28" t="s">
        <v>13357</v>
      </c>
      <c r="J1088" s="28" t="s">
        <v>13294</v>
      </c>
    </row>
    <row r="1089" spans="1:10" x14ac:dyDescent="0.35">
      <c r="A1089" s="28" t="s">
        <v>5970</v>
      </c>
      <c r="B1089" s="28" t="s">
        <v>5970</v>
      </c>
      <c r="C1089" s="28" t="s">
        <v>5971</v>
      </c>
      <c r="D1089" s="28" t="s">
        <v>5969</v>
      </c>
      <c r="E1089" s="28" t="s">
        <v>11550</v>
      </c>
      <c r="F1089" s="28"/>
      <c r="G1089" s="28"/>
      <c r="H1089" s="28">
        <v>25.58522</v>
      </c>
      <c r="I1089" s="28" t="s">
        <v>13358</v>
      </c>
      <c r="J1089" s="28" t="s">
        <v>13294</v>
      </c>
    </row>
    <row r="1090" spans="1:10" x14ac:dyDescent="0.35">
      <c r="A1090" s="28" t="s">
        <v>752</v>
      </c>
      <c r="B1090" s="28" t="s">
        <v>752</v>
      </c>
      <c r="C1090" s="28" t="s">
        <v>753</v>
      </c>
      <c r="D1090" s="28" t="s">
        <v>751</v>
      </c>
      <c r="E1090" s="28" t="s">
        <v>11550</v>
      </c>
      <c r="F1090" s="28"/>
      <c r="G1090" s="28"/>
      <c r="H1090" s="28">
        <v>19.887450000000001</v>
      </c>
      <c r="I1090" s="28" t="s">
        <v>13359</v>
      </c>
      <c r="J1090" s="28" t="s">
        <v>13294</v>
      </c>
    </row>
    <row r="1091" spans="1:10" x14ac:dyDescent="0.35">
      <c r="A1091" s="28" t="s">
        <v>840</v>
      </c>
      <c r="B1091" s="28" t="s">
        <v>840</v>
      </c>
      <c r="C1091" s="28" t="s">
        <v>841</v>
      </c>
      <c r="D1091" s="28" t="s">
        <v>839</v>
      </c>
      <c r="E1091" s="28" t="s">
        <v>11550</v>
      </c>
      <c r="F1091" s="28"/>
      <c r="G1091" s="28"/>
      <c r="H1091" s="28">
        <v>17.975539999999999</v>
      </c>
      <c r="I1091" s="28" t="s">
        <v>13360</v>
      </c>
      <c r="J1091" s="28" t="s">
        <v>13294</v>
      </c>
    </row>
    <row r="1092" spans="1:10" x14ac:dyDescent="0.35">
      <c r="A1092" s="28" t="s">
        <v>13361</v>
      </c>
      <c r="B1092" s="28" t="s">
        <v>13361</v>
      </c>
      <c r="C1092" s="28" t="s">
        <v>13362</v>
      </c>
      <c r="D1092" s="28" t="s">
        <v>13363</v>
      </c>
      <c r="E1092" s="28" t="s">
        <v>11550</v>
      </c>
      <c r="F1092" s="28"/>
      <c r="G1092" s="28"/>
      <c r="H1092" s="28">
        <v>22.76097</v>
      </c>
      <c r="I1092" s="28" t="s">
        <v>13364</v>
      </c>
      <c r="J1092" s="28" t="s">
        <v>13294</v>
      </c>
    </row>
    <row r="1093" spans="1:10" x14ac:dyDescent="0.35">
      <c r="A1093" s="28" t="s">
        <v>3757</v>
      </c>
      <c r="B1093" s="28" t="s">
        <v>3757</v>
      </c>
      <c r="C1093" s="28" t="s">
        <v>3758</v>
      </c>
      <c r="D1093" s="28" t="s">
        <v>3756</v>
      </c>
      <c r="E1093" s="28" t="s">
        <v>11550</v>
      </c>
      <c r="F1093" s="28"/>
      <c r="G1093" s="28"/>
      <c r="H1093" s="28">
        <v>15.30603</v>
      </c>
      <c r="I1093" s="28" t="s">
        <v>13365</v>
      </c>
      <c r="J1093" s="28" t="s">
        <v>13294</v>
      </c>
    </row>
    <row r="1094" spans="1:10" x14ac:dyDescent="0.35">
      <c r="A1094" s="28" t="s">
        <v>356</v>
      </c>
      <c r="B1094" s="28" t="s">
        <v>356</v>
      </c>
      <c r="C1094" s="28" t="s">
        <v>357</v>
      </c>
      <c r="D1094" s="28" t="s">
        <v>355</v>
      </c>
      <c r="E1094" s="28" t="s">
        <v>11550</v>
      </c>
      <c r="F1094" s="28"/>
      <c r="G1094" s="28"/>
      <c r="H1094" s="28">
        <v>24.649059999999999</v>
      </c>
      <c r="I1094" s="28" t="s">
        <v>13366</v>
      </c>
      <c r="J1094" s="28" t="s">
        <v>13294</v>
      </c>
    </row>
    <row r="1095" spans="1:10" x14ac:dyDescent="0.35">
      <c r="A1095" s="28" t="s">
        <v>2261</v>
      </c>
      <c r="B1095" s="28" t="s">
        <v>2261</v>
      </c>
      <c r="C1095" s="28" t="s">
        <v>2262</v>
      </c>
      <c r="D1095" s="28" t="s">
        <v>2260</v>
      </c>
      <c r="E1095" s="28" t="s">
        <v>11550</v>
      </c>
      <c r="F1095" s="28"/>
      <c r="G1095" s="28"/>
      <c r="H1095" s="28">
        <v>22.409050000000001</v>
      </c>
      <c r="I1095" s="28" t="s">
        <v>13367</v>
      </c>
      <c r="J1095" s="28" t="s">
        <v>13294</v>
      </c>
    </row>
    <row r="1096" spans="1:10" x14ac:dyDescent="0.35">
      <c r="A1096" s="28" t="s">
        <v>344</v>
      </c>
      <c r="B1096" s="28" t="s">
        <v>344</v>
      </c>
      <c r="C1096" s="28" t="s">
        <v>345</v>
      </c>
      <c r="D1096" s="28" t="s">
        <v>343</v>
      </c>
      <c r="E1096" s="28" t="s">
        <v>11550</v>
      </c>
      <c r="F1096" s="28"/>
      <c r="G1096" s="28"/>
      <c r="H1096" s="28">
        <v>20.73837</v>
      </c>
      <c r="I1096" s="28" t="s">
        <v>13368</v>
      </c>
      <c r="J1096" s="28" t="s">
        <v>13294</v>
      </c>
    </row>
    <row r="1097" spans="1:10" x14ac:dyDescent="0.35">
      <c r="A1097" s="28" t="s">
        <v>834</v>
      </c>
      <c r="B1097" s="28" t="s">
        <v>834</v>
      </c>
      <c r="C1097" s="28" t="s">
        <v>835</v>
      </c>
      <c r="D1097" s="28" t="s">
        <v>833</v>
      </c>
      <c r="E1097" s="28" t="s">
        <v>11550</v>
      </c>
      <c r="F1097" s="28"/>
      <c r="G1097" s="28"/>
      <c r="H1097" s="28">
        <v>20.76107</v>
      </c>
      <c r="I1097" s="28" t="s">
        <v>13369</v>
      </c>
      <c r="J1097" s="28" t="s">
        <v>13294</v>
      </c>
    </row>
    <row r="1098" spans="1:10" x14ac:dyDescent="0.35">
      <c r="A1098" s="28" t="s">
        <v>846</v>
      </c>
      <c r="B1098" s="28" t="s">
        <v>846</v>
      </c>
      <c r="C1098" s="28" t="s">
        <v>847</v>
      </c>
      <c r="D1098" s="28" t="s">
        <v>845</v>
      </c>
      <c r="E1098" s="28" t="s">
        <v>11550</v>
      </c>
      <c r="F1098" s="28"/>
      <c r="G1098" s="28"/>
      <c r="H1098" s="28">
        <v>21.90709</v>
      </c>
      <c r="I1098" s="28" t="s">
        <v>13370</v>
      </c>
      <c r="J1098" s="28" t="s">
        <v>13294</v>
      </c>
    </row>
    <row r="1099" spans="1:10" x14ac:dyDescent="0.35">
      <c r="A1099" s="28" t="s">
        <v>13371</v>
      </c>
      <c r="B1099" s="28" t="s">
        <v>13371</v>
      </c>
      <c r="C1099" s="28" t="s">
        <v>13372</v>
      </c>
      <c r="D1099" s="28" t="s">
        <v>13373</v>
      </c>
      <c r="E1099" s="28" t="s">
        <v>11550</v>
      </c>
      <c r="F1099" s="28"/>
      <c r="G1099" s="28"/>
      <c r="H1099" s="28">
        <v>24.70063</v>
      </c>
      <c r="I1099" s="28" t="s">
        <v>13374</v>
      </c>
      <c r="J1099" s="28" t="s">
        <v>13294</v>
      </c>
    </row>
    <row r="1100" spans="1:10" x14ac:dyDescent="0.35">
      <c r="A1100" s="28" t="s">
        <v>795</v>
      </c>
      <c r="B1100" s="28" t="s">
        <v>795</v>
      </c>
      <c r="C1100" s="28" t="s">
        <v>796</v>
      </c>
      <c r="D1100" s="28" t="s">
        <v>794</v>
      </c>
      <c r="E1100" s="28" t="s">
        <v>11550</v>
      </c>
      <c r="F1100" s="28"/>
      <c r="G1100" s="28"/>
      <c r="H1100" s="28">
        <v>20.61065</v>
      </c>
      <c r="I1100" s="28" t="s">
        <v>13375</v>
      </c>
      <c r="J1100" s="28" t="s">
        <v>13294</v>
      </c>
    </row>
    <row r="1101" spans="1:10" x14ac:dyDescent="0.35">
      <c r="A1101" s="28" t="s">
        <v>8168</v>
      </c>
      <c r="B1101" s="28" t="s">
        <v>8168</v>
      </c>
      <c r="C1101" s="28" t="s">
        <v>8169</v>
      </c>
      <c r="D1101" s="28" t="s">
        <v>8167</v>
      </c>
      <c r="E1101" s="28" t="s">
        <v>11550</v>
      </c>
      <c r="F1101" s="28"/>
      <c r="G1101" s="28"/>
      <c r="H1101" s="28">
        <v>18.40409</v>
      </c>
      <c r="I1101" s="28" t="s">
        <v>13376</v>
      </c>
      <c r="J1101" s="28" t="s">
        <v>13294</v>
      </c>
    </row>
    <row r="1102" spans="1:10" x14ac:dyDescent="0.35">
      <c r="A1102" s="28" t="s">
        <v>359</v>
      </c>
      <c r="B1102" s="28" t="s">
        <v>359</v>
      </c>
      <c r="C1102" s="28" t="s">
        <v>360</v>
      </c>
      <c r="D1102" s="28" t="s">
        <v>358</v>
      </c>
      <c r="E1102" s="28" t="s">
        <v>11550</v>
      </c>
      <c r="F1102" s="28"/>
      <c r="G1102" s="28"/>
      <c r="H1102" s="28">
        <v>13.79518</v>
      </c>
      <c r="I1102" s="28" t="s">
        <v>13377</v>
      </c>
      <c r="J1102" s="28" t="s">
        <v>13294</v>
      </c>
    </row>
    <row r="1103" spans="1:10" x14ac:dyDescent="0.35">
      <c r="A1103" s="28" t="s">
        <v>822</v>
      </c>
      <c r="B1103" s="28" t="s">
        <v>822</v>
      </c>
      <c r="C1103" s="28" t="s">
        <v>823</v>
      </c>
      <c r="D1103" s="28" t="s">
        <v>821</v>
      </c>
      <c r="E1103" s="28" t="s">
        <v>11550</v>
      </c>
      <c r="F1103" s="28"/>
      <c r="G1103" s="28"/>
      <c r="H1103" s="28">
        <v>14.603899999999999</v>
      </c>
      <c r="I1103" s="28" t="s">
        <v>13378</v>
      </c>
      <c r="J1103" s="28" t="s">
        <v>13294</v>
      </c>
    </row>
    <row r="1104" spans="1:10" x14ac:dyDescent="0.35">
      <c r="A1104" s="28" t="s">
        <v>263</v>
      </c>
      <c r="B1104" s="28" t="s">
        <v>263</v>
      </c>
      <c r="C1104" s="28" t="s">
        <v>264</v>
      </c>
      <c r="D1104" s="28" t="s">
        <v>262</v>
      </c>
      <c r="E1104" s="28" t="s">
        <v>11550</v>
      </c>
      <c r="F1104" s="28"/>
      <c r="G1104" s="28"/>
      <c r="H1104" s="28">
        <v>17.7836</v>
      </c>
      <c r="I1104" s="28" t="s">
        <v>13379</v>
      </c>
      <c r="J1104" s="28" t="s">
        <v>13294</v>
      </c>
    </row>
    <row r="1105" spans="1:10" x14ac:dyDescent="0.35">
      <c r="A1105" s="28" t="s">
        <v>266</v>
      </c>
      <c r="B1105" s="28" t="s">
        <v>266</v>
      </c>
      <c r="C1105" s="28" t="s">
        <v>267</v>
      </c>
      <c r="D1105" s="28" t="s">
        <v>265</v>
      </c>
      <c r="E1105" s="28" t="s">
        <v>11550</v>
      </c>
      <c r="F1105" s="28"/>
      <c r="G1105" s="28"/>
      <c r="H1105" s="28">
        <v>15.899520000000001</v>
      </c>
      <c r="I1105" s="28" t="s">
        <v>13380</v>
      </c>
      <c r="J1105" s="28" t="s">
        <v>13294</v>
      </c>
    </row>
    <row r="1106" spans="1:10" x14ac:dyDescent="0.35">
      <c r="A1106" s="28" t="s">
        <v>347</v>
      </c>
      <c r="B1106" s="28" t="s">
        <v>347</v>
      </c>
      <c r="C1106" s="28" t="s">
        <v>348</v>
      </c>
      <c r="D1106" s="28" t="s">
        <v>346</v>
      </c>
      <c r="E1106" s="28" t="s">
        <v>11550</v>
      </c>
      <c r="F1106" s="28"/>
      <c r="G1106" s="28"/>
      <c r="H1106" s="28">
        <v>14.360709999999999</v>
      </c>
      <c r="I1106" s="28" t="s">
        <v>13381</v>
      </c>
      <c r="J1106" s="28" t="s">
        <v>13294</v>
      </c>
    </row>
    <row r="1107" spans="1:10" x14ac:dyDescent="0.35">
      <c r="A1107" s="28" t="s">
        <v>758</v>
      </c>
      <c r="B1107" s="28" t="s">
        <v>758</v>
      </c>
      <c r="C1107" s="28" t="s">
        <v>759</v>
      </c>
      <c r="D1107" s="28" t="s">
        <v>757</v>
      </c>
      <c r="E1107" s="28" t="s">
        <v>11550</v>
      </c>
      <c r="F1107" s="28"/>
      <c r="G1107" s="28"/>
      <c r="H1107" s="28">
        <v>15.669219999999999</v>
      </c>
      <c r="I1107" s="28" t="s">
        <v>13382</v>
      </c>
      <c r="J1107" s="28" t="s">
        <v>13294</v>
      </c>
    </row>
    <row r="1108" spans="1:10" x14ac:dyDescent="0.35">
      <c r="A1108" s="28" t="s">
        <v>200</v>
      </c>
      <c r="B1108" s="28" t="s">
        <v>200</v>
      </c>
      <c r="C1108" s="28" t="s">
        <v>201</v>
      </c>
      <c r="D1108" s="28" t="s">
        <v>199</v>
      </c>
      <c r="E1108" s="28" t="s">
        <v>11550</v>
      </c>
      <c r="F1108" s="28"/>
      <c r="G1108" s="28"/>
      <c r="H1108" s="28">
        <v>16.872509999999998</v>
      </c>
      <c r="I1108" s="28" t="s">
        <v>13383</v>
      </c>
      <c r="J1108" s="28" t="s">
        <v>13294</v>
      </c>
    </row>
    <row r="1109" spans="1:10" x14ac:dyDescent="0.35">
      <c r="A1109" s="28" t="s">
        <v>13384</v>
      </c>
      <c r="B1109" s="28" t="s">
        <v>13384</v>
      </c>
      <c r="C1109" s="28" t="s">
        <v>13385</v>
      </c>
      <c r="D1109" s="28" t="s">
        <v>13386</v>
      </c>
      <c r="E1109" s="28" t="s">
        <v>11550</v>
      </c>
      <c r="F1109" s="28"/>
      <c r="G1109" s="28"/>
      <c r="H1109" s="28">
        <v>6.7258199999999997</v>
      </c>
      <c r="I1109" s="28" t="s">
        <v>13387</v>
      </c>
      <c r="J1109" s="28" t="s">
        <v>13294</v>
      </c>
    </row>
    <row r="1110" spans="1:10" x14ac:dyDescent="0.35">
      <c r="A1110" s="28" t="s">
        <v>1106</v>
      </c>
      <c r="B1110" s="28" t="s">
        <v>1106</v>
      </c>
      <c r="C1110" s="28" t="s">
        <v>1107</v>
      </c>
      <c r="D1110" s="28" t="s">
        <v>1105</v>
      </c>
      <c r="E1110" s="28" t="s">
        <v>11550</v>
      </c>
      <c r="F1110" s="28"/>
      <c r="G1110" s="28"/>
      <c r="H1110" s="28">
        <v>44.166359999999997</v>
      </c>
      <c r="I1110" s="28" t="s">
        <v>13388</v>
      </c>
      <c r="J1110" s="28" t="s">
        <v>13294</v>
      </c>
    </row>
    <row r="1111" spans="1:10" x14ac:dyDescent="0.35">
      <c r="A1111" s="28" t="s">
        <v>1103</v>
      </c>
      <c r="B1111" s="28" t="s">
        <v>1103</v>
      </c>
      <c r="C1111" s="28" t="s">
        <v>1104</v>
      </c>
      <c r="D1111" s="28" t="s">
        <v>1102</v>
      </c>
      <c r="E1111" s="28" t="s">
        <v>11550</v>
      </c>
      <c r="F1111" s="28"/>
      <c r="G1111" s="28"/>
      <c r="H1111" s="28">
        <v>11.51032</v>
      </c>
      <c r="I1111" s="28" t="s">
        <v>13389</v>
      </c>
      <c r="J1111" s="28" t="s">
        <v>13294</v>
      </c>
    </row>
    <row r="1112" spans="1:10" x14ac:dyDescent="0.35">
      <c r="A1112" s="28" t="s">
        <v>761</v>
      </c>
      <c r="B1112" s="28" t="s">
        <v>761</v>
      </c>
      <c r="C1112" s="28" t="s">
        <v>762</v>
      </c>
      <c r="D1112" s="28" t="s">
        <v>760</v>
      </c>
      <c r="E1112" s="28" t="s">
        <v>11550</v>
      </c>
      <c r="F1112" s="28"/>
      <c r="G1112" s="28"/>
      <c r="H1112" s="28">
        <v>13.057029999999999</v>
      </c>
      <c r="I1112" s="28" t="s">
        <v>13390</v>
      </c>
      <c r="J1112" s="28" t="s">
        <v>13294</v>
      </c>
    </row>
    <row r="1113" spans="1:10" x14ac:dyDescent="0.35">
      <c r="A1113" s="28" t="s">
        <v>3983</v>
      </c>
      <c r="B1113" s="28" t="s">
        <v>3983</v>
      </c>
      <c r="C1113" s="28" t="s">
        <v>3984</v>
      </c>
      <c r="D1113" s="28" t="s">
        <v>3982</v>
      </c>
      <c r="E1113" s="28" t="s">
        <v>11550</v>
      </c>
      <c r="F1113" s="28"/>
      <c r="G1113" s="28"/>
      <c r="H1113" s="28">
        <v>14.90631</v>
      </c>
      <c r="I1113" s="28" t="s">
        <v>13391</v>
      </c>
      <c r="J1113" s="28" t="s">
        <v>13294</v>
      </c>
    </row>
    <row r="1114" spans="1:10" x14ac:dyDescent="0.35">
      <c r="A1114" s="28" t="s">
        <v>350</v>
      </c>
      <c r="B1114" s="28" t="s">
        <v>350</v>
      </c>
      <c r="C1114" s="28" t="s">
        <v>351</v>
      </c>
      <c r="D1114" s="28" t="s">
        <v>349</v>
      </c>
      <c r="E1114" s="28" t="s">
        <v>11550</v>
      </c>
      <c r="F1114" s="28"/>
      <c r="G1114" s="28"/>
      <c r="H1114" s="28">
        <v>12.259029999999999</v>
      </c>
      <c r="I1114" s="28" t="s">
        <v>13392</v>
      </c>
      <c r="J1114" s="28" t="s">
        <v>13294</v>
      </c>
    </row>
    <row r="1115" spans="1:10" x14ac:dyDescent="0.35">
      <c r="A1115" s="28" t="s">
        <v>13393</v>
      </c>
      <c r="B1115" s="28" t="s">
        <v>13393</v>
      </c>
      <c r="C1115" s="28" t="s">
        <v>13394</v>
      </c>
      <c r="D1115" s="28" t="s">
        <v>13395</v>
      </c>
      <c r="E1115" s="28" t="s">
        <v>11550</v>
      </c>
      <c r="F1115" s="28"/>
      <c r="G1115" s="28"/>
      <c r="H1115" s="28">
        <v>13.76709</v>
      </c>
      <c r="I1115" s="28" t="s">
        <v>13396</v>
      </c>
      <c r="J1115" s="28" t="s">
        <v>13294</v>
      </c>
    </row>
    <row r="1116" spans="1:10" x14ac:dyDescent="0.35">
      <c r="A1116" s="28" t="s">
        <v>849</v>
      </c>
      <c r="B1116" s="28" t="s">
        <v>849</v>
      </c>
      <c r="C1116" s="28" t="s">
        <v>850</v>
      </c>
      <c r="D1116" s="28" t="s">
        <v>848</v>
      </c>
      <c r="E1116" s="28" t="s">
        <v>11550</v>
      </c>
      <c r="F1116" s="28"/>
      <c r="G1116" s="28"/>
      <c r="H1116" s="28">
        <v>14.034599999999999</v>
      </c>
      <c r="I1116" s="28" t="s">
        <v>13397</v>
      </c>
      <c r="J1116" s="28" t="s">
        <v>13294</v>
      </c>
    </row>
    <row r="1117" spans="1:10" x14ac:dyDescent="0.35">
      <c r="A1117" s="28" t="s">
        <v>353</v>
      </c>
      <c r="B1117" s="28" t="s">
        <v>353</v>
      </c>
      <c r="C1117" s="28" t="s">
        <v>354</v>
      </c>
      <c r="D1117" s="28" t="s">
        <v>352</v>
      </c>
      <c r="E1117" s="28" t="s">
        <v>11550</v>
      </c>
      <c r="F1117" s="28"/>
      <c r="G1117" s="28"/>
      <c r="H1117" s="28">
        <v>11.2262</v>
      </c>
      <c r="I1117" s="28" t="s">
        <v>13398</v>
      </c>
      <c r="J1117" s="28" t="s">
        <v>13294</v>
      </c>
    </row>
    <row r="1118" spans="1:10" x14ac:dyDescent="0.35">
      <c r="A1118" s="28" t="s">
        <v>6787</v>
      </c>
      <c r="B1118" s="28" t="s">
        <v>6787</v>
      </c>
      <c r="C1118" s="28" t="s">
        <v>6788</v>
      </c>
      <c r="D1118" s="28" t="s">
        <v>6786</v>
      </c>
      <c r="E1118" s="28" t="s">
        <v>11550</v>
      </c>
      <c r="F1118" s="28" t="s">
        <v>11583</v>
      </c>
      <c r="G1118" s="28" t="s">
        <v>13333</v>
      </c>
      <c r="H1118" s="28">
        <v>9.9422700000000006</v>
      </c>
      <c r="I1118" s="28" t="s">
        <v>13399</v>
      </c>
      <c r="J1118" s="28" t="s">
        <v>13294</v>
      </c>
    </row>
    <row r="1119" spans="1:10" x14ac:dyDescent="0.35">
      <c r="A1119" s="28" t="s">
        <v>6790</v>
      </c>
      <c r="B1119" s="28" t="s">
        <v>6790</v>
      </c>
      <c r="C1119" s="28" t="s">
        <v>6791</v>
      </c>
      <c r="D1119" s="28" t="s">
        <v>6789</v>
      </c>
      <c r="E1119" s="28" t="s">
        <v>11550</v>
      </c>
      <c r="F1119" s="28"/>
      <c r="G1119" s="28"/>
      <c r="H1119" s="28">
        <v>8.9005100000000006</v>
      </c>
      <c r="I1119" s="28" t="s">
        <v>13400</v>
      </c>
      <c r="J1119" s="28" t="s">
        <v>13294</v>
      </c>
    </row>
    <row r="1120" spans="1:10" x14ac:dyDescent="0.35">
      <c r="A1120" s="28" t="s">
        <v>13401</v>
      </c>
      <c r="B1120" s="28" t="s">
        <v>13401</v>
      </c>
      <c r="C1120" s="28" t="s">
        <v>13402</v>
      </c>
      <c r="D1120" s="28" t="s">
        <v>13403</v>
      </c>
      <c r="E1120" s="28" t="s">
        <v>11550</v>
      </c>
      <c r="F1120" s="28"/>
      <c r="G1120" s="28"/>
      <c r="H1120" s="28">
        <v>6.39161</v>
      </c>
      <c r="I1120" s="28" t="s">
        <v>13404</v>
      </c>
      <c r="J1120" s="28" t="s">
        <v>13294</v>
      </c>
    </row>
    <row r="1121" spans="1:10" x14ac:dyDescent="0.35">
      <c r="A1121" s="28" t="s">
        <v>13405</v>
      </c>
      <c r="B1121" s="28" t="s">
        <v>13405</v>
      </c>
      <c r="C1121" s="28" t="s">
        <v>13406</v>
      </c>
      <c r="D1121" s="28" t="s">
        <v>13407</v>
      </c>
      <c r="E1121" s="28" t="s">
        <v>11550</v>
      </c>
      <c r="F1121" s="28"/>
      <c r="G1121" s="28"/>
      <c r="H1121" s="28">
        <v>14.677960000000001</v>
      </c>
      <c r="I1121" s="28" t="s">
        <v>13408</v>
      </c>
      <c r="J1121" s="28" t="s">
        <v>13294</v>
      </c>
    </row>
    <row r="1122" spans="1:10" x14ac:dyDescent="0.35">
      <c r="A1122" s="28" t="s">
        <v>13409</v>
      </c>
      <c r="B1122" s="28" t="s">
        <v>13409</v>
      </c>
      <c r="C1122" s="28" t="s">
        <v>13410</v>
      </c>
      <c r="D1122" s="28" t="s">
        <v>13411</v>
      </c>
      <c r="E1122" s="28" t="s">
        <v>11550</v>
      </c>
      <c r="F1122" s="28"/>
      <c r="G1122" s="28"/>
      <c r="H1122" s="28">
        <v>3.3612000000000002</v>
      </c>
      <c r="I1122" s="28" t="s">
        <v>13412</v>
      </c>
      <c r="J1122" s="28" t="s">
        <v>13294</v>
      </c>
    </row>
    <row r="1123" spans="1:10" x14ac:dyDescent="0.35">
      <c r="A1123" s="28" t="s">
        <v>13413</v>
      </c>
      <c r="B1123" s="28" t="s">
        <v>13413</v>
      </c>
      <c r="C1123" s="28" t="s">
        <v>13414</v>
      </c>
      <c r="D1123" s="28" t="s">
        <v>13415</v>
      </c>
      <c r="E1123" s="28" t="s">
        <v>11550</v>
      </c>
      <c r="F1123" s="28"/>
      <c r="G1123" s="28"/>
      <c r="H1123" s="28">
        <v>12.32652</v>
      </c>
      <c r="I1123" s="28" t="s">
        <v>13416</v>
      </c>
      <c r="J1123" s="28" t="s">
        <v>13294</v>
      </c>
    </row>
    <row r="1124" spans="1:10" x14ac:dyDescent="0.35">
      <c r="A1124" s="28" t="s">
        <v>13417</v>
      </c>
      <c r="B1124" s="28" t="s">
        <v>13417</v>
      </c>
      <c r="C1124" s="28" t="s">
        <v>13418</v>
      </c>
      <c r="D1124" s="28" t="s">
        <v>13419</v>
      </c>
      <c r="E1124" s="28" t="s">
        <v>11550</v>
      </c>
      <c r="F1124" s="28"/>
      <c r="G1124" s="28"/>
      <c r="H1124" s="28">
        <v>10.181850000000001</v>
      </c>
      <c r="I1124" s="28" t="s">
        <v>13420</v>
      </c>
      <c r="J1124" s="28" t="s">
        <v>13294</v>
      </c>
    </row>
    <row r="1125" spans="1:10" x14ac:dyDescent="0.35">
      <c r="A1125" s="28" t="s">
        <v>893</v>
      </c>
      <c r="B1125" s="28" t="s">
        <v>893</v>
      </c>
      <c r="C1125" s="28" t="s">
        <v>894</v>
      </c>
      <c r="D1125" s="28" t="s">
        <v>892</v>
      </c>
      <c r="E1125" s="28" t="s">
        <v>11550</v>
      </c>
      <c r="F1125" s="28"/>
      <c r="G1125" s="28"/>
      <c r="H1125" s="28">
        <v>39.469909999999999</v>
      </c>
      <c r="I1125" s="28" t="s">
        <v>13421</v>
      </c>
      <c r="J1125" s="28" t="s">
        <v>13294</v>
      </c>
    </row>
    <row r="1126" spans="1:10" x14ac:dyDescent="0.35">
      <c r="A1126" s="28" t="s">
        <v>2234</v>
      </c>
      <c r="B1126" s="28" t="s">
        <v>2234</v>
      </c>
      <c r="C1126" s="28" t="s">
        <v>2235</v>
      </c>
      <c r="D1126" s="28" t="s">
        <v>2233</v>
      </c>
      <c r="E1126" s="28" t="s">
        <v>11550</v>
      </c>
      <c r="F1126" s="28"/>
      <c r="G1126" s="28"/>
      <c r="H1126" s="28">
        <v>33.991410000000002</v>
      </c>
      <c r="I1126" s="28" t="s">
        <v>13422</v>
      </c>
      <c r="J1126" s="28" t="s">
        <v>13294</v>
      </c>
    </row>
    <row r="1127" spans="1:10" x14ac:dyDescent="0.35">
      <c r="A1127" s="28" t="s">
        <v>8117</v>
      </c>
      <c r="B1127" s="28" t="s">
        <v>8117</v>
      </c>
      <c r="C1127" s="28" t="s">
        <v>8118</v>
      </c>
      <c r="D1127" s="28" t="s">
        <v>8116</v>
      </c>
      <c r="E1127" s="28" t="s">
        <v>11550</v>
      </c>
      <c r="F1127" s="28"/>
      <c r="G1127" s="28"/>
      <c r="H1127" s="28">
        <v>20.138439999999999</v>
      </c>
      <c r="I1127" s="28" t="s">
        <v>13423</v>
      </c>
      <c r="J1127" s="28" t="s">
        <v>13294</v>
      </c>
    </row>
    <row r="1128" spans="1:10" x14ac:dyDescent="0.35">
      <c r="A1128" s="28" t="s">
        <v>335</v>
      </c>
      <c r="B1128" s="28" t="s">
        <v>335</v>
      </c>
      <c r="C1128" s="28" t="s">
        <v>336</v>
      </c>
      <c r="D1128" s="28" t="s">
        <v>334</v>
      </c>
      <c r="E1128" s="28" t="s">
        <v>11550</v>
      </c>
      <c r="F1128" s="28"/>
      <c r="G1128" s="28"/>
      <c r="H1128" s="28">
        <v>27.888120000000001</v>
      </c>
      <c r="I1128" s="28" t="s">
        <v>13424</v>
      </c>
      <c r="J1128" s="28" t="s">
        <v>13294</v>
      </c>
    </row>
    <row r="1129" spans="1:10" x14ac:dyDescent="0.35">
      <c r="A1129" s="28" t="s">
        <v>1325</v>
      </c>
      <c r="B1129" s="28" t="s">
        <v>1325</v>
      </c>
      <c r="C1129" s="28" t="s">
        <v>1326</v>
      </c>
      <c r="D1129" s="28" t="s">
        <v>1324</v>
      </c>
      <c r="E1129" s="28" t="s">
        <v>11550</v>
      </c>
      <c r="F1129" s="28"/>
      <c r="G1129" s="28"/>
      <c r="H1129" s="28">
        <v>28.387650000000001</v>
      </c>
      <c r="I1129" s="28" t="s">
        <v>13425</v>
      </c>
      <c r="J1129" s="28" t="s">
        <v>13294</v>
      </c>
    </row>
    <row r="1130" spans="1:10" x14ac:dyDescent="0.35">
      <c r="A1130" s="28" t="s">
        <v>338</v>
      </c>
      <c r="B1130" s="28" t="s">
        <v>338</v>
      </c>
      <c r="C1130" s="28" t="s">
        <v>339</v>
      </c>
      <c r="D1130" s="28" t="s">
        <v>337</v>
      </c>
      <c r="E1130" s="28" t="s">
        <v>11550</v>
      </c>
      <c r="F1130" s="28"/>
      <c r="G1130" s="28"/>
      <c r="H1130" s="28">
        <v>21.752780000000001</v>
      </c>
      <c r="I1130" s="28" t="s">
        <v>13426</v>
      </c>
      <c r="J1130" s="28" t="s">
        <v>13294</v>
      </c>
    </row>
    <row r="1131" spans="1:10" x14ac:dyDescent="0.35">
      <c r="A1131" s="28" t="s">
        <v>311</v>
      </c>
      <c r="B1131" s="28" t="s">
        <v>311</v>
      </c>
      <c r="C1131" s="28" t="s">
        <v>312</v>
      </c>
      <c r="D1131" s="28" t="s">
        <v>310</v>
      </c>
      <c r="E1131" s="28" t="s">
        <v>11550</v>
      </c>
      <c r="F1131" s="28"/>
      <c r="G1131" s="28"/>
      <c r="H1131" s="28">
        <v>33.994840000000003</v>
      </c>
      <c r="I1131" s="28" t="s">
        <v>13427</v>
      </c>
      <c r="J1131" s="28" t="s">
        <v>13294</v>
      </c>
    </row>
    <row r="1132" spans="1:10" x14ac:dyDescent="0.35">
      <c r="A1132" s="28" t="s">
        <v>13428</v>
      </c>
      <c r="B1132" s="28" t="s">
        <v>13428</v>
      </c>
      <c r="C1132" s="28" t="s">
        <v>13429</v>
      </c>
      <c r="D1132" s="28" t="s">
        <v>13430</v>
      </c>
      <c r="E1132" s="28" t="s">
        <v>11550</v>
      </c>
      <c r="F1132" s="28"/>
      <c r="G1132" s="28"/>
      <c r="H1132" s="28">
        <v>10.97777</v>
      </c>
      <c r="I1132" s="28" t="s">
        <v>13431</v>
      </c>
      <c r="J1132" s="28" t="s">
        <v>13294</v>
      </c>
    </row>
    <row r="1133" spans="1:10" x14ac:dyDescent="0.35">
      <c r="A1133" s="28" t="s">
        <v>881</v>
      </c>
      <c r="B1133" s="28" t="s">
        <v>881</v>
      </c>
      <c r="C1133" s="28" t="s">
        <v>882</v>
      </c>
      <c r="D1133" s="28" t="s">
        <v>880</v>
      </c>
      <c r="E1133" s="28" t="s">
        <v>11550</v>
      </c>
      <c r="F1133" s="28"/>
      <c r="G1133" s="28"/>
      <c r="H1133" s="28">
        <v>10.73842</v>
      </c>
      <c r="I1133" s="28" t="s">
        <v>13432</v>
      </c>
      <c r="J1133" s="28" t="s">
        <v>13294</v>
      </c>
    </row>
    <row r="1134" spans="1:10" x14ac:dyDescent="0.35">
      <c r="A1134" s="28" t="s">
        <v>314</v>
      </c>
      <c r="B1134" s="28" t="s">
        <v>314</v>
      </c>
      <c r="C1134" s="28" t="s">
        <v>315</v>
      </c>
      <c r="D1134" s="28" t="s">
        <v>313</v>
      </c>
      <c r="E1134" s="28" t="s">
        <v>11550</v>
      </c>
      <c r="F1134" s="28"/>
      <c r="G1134" s="28"/>
      <c r="H1134" s="28">
        <v>10.816649999999999</v>
      </c>
      <c r="I1134" s="28" t="s">
        <v>13433</v>
      </c>
      <c r="J1134" s="28" t="s">
        <v>13294</v>
      </c>
    </row>
    <row r="1135" spans="1:10" x14ac:dyDescent="0.35">
      <c r="A1135" s="28" t="s">
        <v>197</v>
      </c>
      <c r="B1135" s="28" t="s">
        <v>197</v>
      </c>
      <c r="C1135" s="28" t="s">
        <v>198</v>
      </c>
      <c r="D1135" s="28" t="s">
        <v>196</v>
      </c>
      <c r="E1135" s="28" t="s">
        <v>11550</v>
      </c>
      <c r="F1135" s="28"/>
      <c r="G1135" s="28"/>
      <c r="H1135" s="28">
        <v>11.12696</v>
      </c>
      <c r="I1135" s="28" t="s">
        <v>13434</v>
      </c>
      <c r="J1135" s="28" t="s">
        <v>13294</v>
      </c>
    </row>
    <row r="1136" spans="1:10" x14ac:dyDescent="0.35">
      <c r="A1136" s="28" t="s">
        <v>8830</v>
      </c>
      <c r="B1136" s="28" t="s">
        <v>8830</v>
      </c>
      <c r="C1136" s="28" t="s">
        <v>8831</v>
      </c>
      <c r="D1136" s="28" t="s">
        <v>8829</v>
      </c>
      <c r="E1136" s="28" t="s">
        <v>11560</v>
      </c>
      <c r="F1136" s="28"/>
      <c r="G1136" s="28"/>
      <c r="H1136" s="30">
        <v>31.282869999999999</v>
      </c>
      <c r="I1136" s="28" t="s">
        <v>13435</v>
      </c>
      <c r="J1136" s="28" t="s">
        <v>13294</v>
      </c>
    </row>
    <row r="1137" spans="1:10" x14ac:dyDescent="0.35">
      <c r="A1137" s="28" t="s">
        <v>2978</v>
      </c>
      <c r="B1137" s="28" t="s">
        <v>2978</v>
      </c>
      <c r="C1137" s="28" t="s">
        <v>2979</v>
      </c>
      <c r="D1137" s="28" t="s">
        <v>2977</v>
      </c>
      <c r="E1137" s="28" t="s">
        <v>11560</v>
      </c>
      <c r="F1137" s="28"/>
      <c r="G1137" s="28"/>
      <c r="H1137" s="30">
        <v>44.208750000000002</v>
      </c>
      <c r="I1137" s="28" t="s">
        <v>13436</v>
      </c>
      <c r="J1137" s="28" t="s">
        <v>13294</v>
      </c>
    </row>
    <row r="1138" spans="1:10" x14ac:dyDescent="0.35">
      <c r="A1138" s="28" t="s">
        <v>2525</v>
      </c>
      <c r="B1138" s="28" t="s">
        <v>2525</v>
      </c>
      <c r="C1138" s="28" t="s">
        <v>2526</v>
      </c>
      <c r="D1138" s="28" t="s">
        <v>2524</v>
      </c>
      <c r="E1138" s="28" t="s">
        <v>11560</v>
      </c>
      <c r="F1138" s="28"/>
      <c r="G1138" s="28"/>
      <c r="H1138" s="30">
        <v>30.064319999999999</v>
      </c>
      <c r="I1138" s="28" t="s">
        <v>13437</v>
      </c>
      <c r="J1138" s="28" t="s">
        <v>13294</v>
      </c>
    </row>
    <row r="1139" spans="1:10" x14ac:dyDescent="0.35">
      <c r="A1139" s="28" t="s">
        <v>6934</v>
      </c>
      <c r="B1139" s="28" t="s">
        <v>6934</v>
      </c>
      <c r="C1139" s="28" t="s">
        <v>6935</v>
      </c>
      <c r="D1139" s="28" t="s">
        <v>6933</v>
      </c>
      <c r="E1139" s="28" t="s">
        <v>11560</v>
      </c>
      <c r="F1139" s="28"/>
      <c r="G1139" s="28"/>
      <c r="H1139" s="30">
        <v>32.246369999999999</v>
      </c>
      <c r="I1139" s="28" t="s">
        <v>13438</v>
      </c>
      <c r="J1139" s="28" t="s">
        <v>13294</v>
      </c>
    </row>
    <row r="1140" spans="1:10" x14ac:dyDescent="0.35">
      <c r="A1140" s="28" t="s">
        <v>3876</v>
      </c>
      <c r="B1140" s="28" t="s">
        <v>3876</v>
      </c>
      <c r="C1140" s="28" t="s">
        <v>3877</v>
      </c>
      <c r="D1140" s="28" t="s">
        <v>3875</v>
      </c>
      <c r="E1140" s="28" t="s">
        <v>11560</v>
      </c>
      <c r="F1140" s="28"/>
      <c r="G1140" s="28"/>
      <c r="H1140" s="30">
        <v>33.387819999999998</v>
      </c>
      <c r="I1140" s="28" t="s">
        <v>13439</v>
      </c>
      <c r="J1140" s="28" t="s">
        <v>13294</v>
      </c>
    </row>
    <row r="1141" spans="1:10" x14ac:dyDescent="0.35">
      <c r="A1141" s="28" t="s">
        <v>3196</v>
      </c>
      <c r="B1141" s="28" t="s">
        <v>3196</v>
      </c>
      <c r="C1141" s="28" t="s">
        <v>3197</v>
      </c>
      <c r="D1141" s="28" t="s">
        <v>3195</v>
      </c>
      <c r="E1141" s="28" t="s">
        <v>11560</v>
      </c>
      <c r="F1141" s="28"/>
      <c r="G1141" s="28"/>
      <c r="H1141" s="30">
        <v>24.097719999999999</v>
      </c>
      <c r="I1141" s="28" t="s">
        <v>13440</v>
      </c>
      <c r="J1141" s="28" t="s">
        <v>13294</v>
      </c>
    </row>
    <row r="1142" spans="1:10" x14ac:dyDescent="0.35">
      <c r="A1142" s="28" t="s">
        <v>7536</v>
      </c>
      <c r="B1142" s="28" t="s">
        <v>7536</v>
      </c>
      <c r="C1142" s="28" t="s">
        <v>7537</v>
      </c>
      <c r="D1142" s="28" t="s">
        <v>7535</v>
      </c>
      <c r="E1142" s="28" t="s">
        <v>11560</v>
      </c>
      <c r="F1142" s="28"/>
      <c r="G1142" s="28"/>
      <c r="H1142" s="30">
        <v>16.406659999999999</v>
      </c>
      <c r="I1142" s="28" t="s">
        <v>13441</v>
      </c>
      <c r="J1142" s="28" t="s">
        <v>13294</v>
      </c>
    </row>
    <row r="1143" spans="1:10" x14ac:dyDescent="0.35">
      <c r="A1143" s="28" t="s">
        <v>3882</v>
      </c>
      <c r="B1143" s="28" t="s">
        <v>3882</v>
      </c>
      <c r="C1143" s="28" t="s">
        <v>3883</v>
      </c>
      <c r="D1143" s="28" t="s">
        <v>3881</v>
      </c>
      <c r="E1143" s="28" t="s">
        <v>11560</v>
      </c>
      <c r="F1143" s="28"/>
      <c r="G1143" s="28"/>
      <c r="H1143" s="30">
        <v>28.758780000000002</v>
      </c>
      <c r="I1143" s="28" t="s">
        <v>13442</v>
      </c>
      <c r="J1143" s="28" t="s">
        <v>13294</v>
      </c>
    </row>
    <row r="1144" spans="1:10" x14ac:dyDescent="0.35">
      <c r="A1144" s="28" t="s">
        <v>7670</v>
      </c>
      <c r="B1144" s="28" t="s">
        <v>7670</v>
      </c>
      <c r="C1144" s="28" t="s">
        <v>7671</v>
      </c>
      <c r="D1144" s="28" t="s">
        <v>7669</v>
      </c>
      <c r="E1144" s="28" t="s">
        <v>11560</v>
      </c>
      <c r="F1144" s="28"/>
      <c r="G1144" s="28"/>
      <c r="H1144" s="30">
        <v>16.820779999999999</v>
      </c>
      <c r="I1144" s="28" t="s">
        <v>13443</v>
      </c>
      <c r="J1144" s="28" t="s">
        <v>13294</v>
      </c>
    </row>
    <row r="1145" spans="1:10" x14ac:dyDescent="0.35">
      <c r="A1145" s="28" t="s">
        <v>7187</v>
      </c>
      <c r="B1145" s="28" t="s">
        <v>7187</v>
      </c>
      <c r="C1145" s="28" t="s">
        <v>7188</v>
      </c>
      <c r="D1145" s="28" t="s">
        <v>7186</v>
      </c>
      <c r="E1145" s="28" t="s">
        <v>11560</v>
      </c>
      <c r="F1145" s="28"/>
      <c r="G1145" s="28"/>
      <c r="H1145" s="30">
        <v>20.829889999999999</v>
      </c>
      <c r="I1145" s="28" t="s">
        <v>13444</v>
      </c>
      <c r="J1145" s="28" t="s">
        <v>13294</v>
      </c>
    </row>
    <row r="1146" spans="1:10" x14ac:dyDescent="0.35">
      <c r="A1146" s="28" t="s">
        <v>10560</v>
      </c>
      <c r="B1146" s="28" t="s">
        <v>10560</v>
      </c>
      <c r="C1146" s="28" t="s">
        <v>10561</v>
      </c>
      <c r="D1146" s="28" t="s">
        <v>10559</v>
      </c>
      <c r="E1146" s="28" t="s">
        <v>11560</v>
      </c>
      <c r="F1146" s="28"/>
      <c r="G1146" s="28"/>
      <c r="H1146" s="30">
        <v>18.62435</v>
      </c>
      <c r="I1146" s="28" t="s">
        <v>13445</v>
      </c>
      <c r="J1146" s="28" t="s">
        <v>13294</v>
      </c>
    </row>
    <row r="1147" spans="1:10" x14ac:dyDescent="0.35">
      <c r="A1147" s="28" t="s">
        <v>3594</v>
      </c>
      <c r="B1147" s="28" t="s">
        <v>3594</v>
      </c>
      <c r="C1147" s="28" t="s">
        <v>3595</v>
      </c>
      <c r="D1147" s="28" t="s">
        <v>3593</v>
      </c>
      <c r="E1147" s="28" t="s">
        <v>11560</v>
      </c>
      <c r="F1147" s="28"/>
      <c r="G1147" s="28"/>
      <c r="H1147" s="30">
        <v>15.038539999999999</v>
      </c>
      <c r="I1147" s="28" t="s">
        <v>13446</v>
      </c>
      <c r="J1147" s="28" t="s">
        <v>13294</v>
      </c>
    </row>
    <row r="1148" spans="1:10" x14ac:dyDescent="0.35">
      <c r="A1148" s="28" t="s">
        <v>3879</v>
      </c>
      <c r="B1148" s="28" t="s">
        <v>3879</v>
      </c>
      <c r="C1148" s="28" t="s">
        <v>3880</v>
      </c>
      <c r="D1148" s="28" t="s">
        <v>3878</v>
      </c>
      <c r="E1148" s="28" t="s">
        <v>11560</v>
      </c>
      <c r="F1148" s="28"/>
      <c r="G1148" s="28"/>
      <c r="H1148" s="30">
        <v>36.686320000000002</v>
      </c>
      <c r="I1148" s="28" t="s">
        <v>13447</v>
      </c>
      <c r="J1148" s="28" t="s">
        <v>13294</v>
      </c>
    </row>
    <row r="1149" spans="1:10" x14ac:dyDescent="0.35">
      <c r="A1149" s="28" t="s">
        <v>3989</v>
      </c>
      <c r="B1149" s="28" t="s">
        <v>3989</v>
      </c>
      <c r="C1149" s="28" t="s">
        <v>3990</v>
      </c>
      <c r="D1149" s="28" t="s">
        <v>3988</v>
      </c>
      <c r="E1149" s="28" t="s">
        <v>11560</v>
      </c>
      <c r="F1149" s="28"/>
      <c r="G1149" s="28"/>
      <c r="H1149" s="30">
        <v>26.758780000000002</v>
      </c>
      <c r="I1149" s="28" t="s">
        <v>13448</v>
      </c>
      <c r="J1149" s="28" t="s">
        <v>13294</v>
      </c>
    </row>
    <row r="1150" spans="1:10" x14ac:dyDescent="0.35">
      <c r="A1150" s="28" t="s">
        <v>2179</v>
      </c>
      <c r="B1150" s="28" t="s">
        <v>2179</v>
      </c>
      <c r="C1150" s="28" t="s">
        <v>2180</v>
      </c>
      <c r="D1150" s="28" t="s">
        <v>2178</v>
      </c>
      <c r="E1150" s="28" t="s">
        <v>11560</v>
      </c>
      <c r="F1150" s="28"/>
      <c r="G1150" s="28"/>
      <c r="H1150" s="30">
        <v>19.562670000000001</v>
      </c>
      <c r="I1150" s="28" t="s">
        <v>13449</v>
      </c>
      <c r="J1150" s="28" t="s">
        <v>13294</v>
      </c>
    </row>
    <row r="1151" spans="1:10" x14ac:dyDescent="0.35">
      <c r="A1151" s="28" t="s">
        <v>5875</v>
      </c>
      <c r="B1151" s="28" t="s">
        <v>5875</v>
      </c>
      <c r="C1151" s="28" t="s">
        <v>5876</v>
      </c>
      <c r="D1151" s="28" t="s">
        <v>5874</v>
      </c>
      <c r="E1151" s="28" t="s">
        <v>11560</v>
      </c>
      <c r="F1151" s="28"/>
      <c r="G1151" s="28"/>
      <c r="H1151" s="30">
        <v>18.549379999999999</v>
      </c>
      <c r="I1151" s="28" t="s">
        <v>13450</v>
      </c>
      <c r="J1151" s="28" t="s">
        <v>13294</v>
      </c>
    </row>
    <row r="1152" spans="1:10" x14ac:dyDescent="0.35">
      <c r="A1152" s="28" t="s">
        <v>7681</v>
      </c>
      <c r="B1152" s="28" t="s">
        <v>7681</v>
      </c>
      <c r="C1152" s="28" t="s">
        <v>7682</v>
      </c>
      <c r="D1152" s="28" t="s">
        <v>7680</v>
      </c>
      <c r="E1152" s="28" t="s">
        <v>11560</v>
      </c>
      <c r="F1152" s="28"/>
      <c r="G1152" s="28"/>
      <c r="H1152" s="30">
        <v>35.21116</v>
      </c>
      <c r="I1152" s="28" t="s">
        <v>13451</v>
      </c>
      <c r="J1152" s="28" t="s">
        <v>13294</v>
      </c>
    </row>
    <row r="1153" spans="1:10" x14ac:dyDescent="0.35">
      <c r="A1153" s="28" t="s">
        <v>2720</v>
      </c>
      <c r="B1153" s="28" t="s">
        <v>2720</v>
      </c>
      <c r="C1153" s="28" t="s">
        <v>2721</v>
      </c>
      <c r="D1153" s="28" t="s">
        <v>2719</v>
      </c>
      <c r="E1153" s="28" t="s">
        <v>11560</v>
      </c>
      <c r="F1153" s="28"/>
      <c r="G1153" s="28"/>
      <c r="H1153" s="30">
        <v>30.820959999999999</v>
      </c>
      <c r="I1153" s="28" t="s">
        <v>13452</v>
      </c>
      <c r="J1153" s="28" t="s">
        <v>13294</v>
      </c>
    </row>
    <row r="1154" spans="1:10" x14ac:dyDescent="0.35">
      <c r="A1154" s="28" t="s">
        <v>3906</v>
      </c>
      <c r="B1154" s="28" t="s">
        <v>3906</v>
      </c>
      <c r="C1154" s="28" t="s">
        <v>3907</v>
      </c>
      <c r="D1154" s="28" t="s">
        <v>3905</v>
      </c>
      <c r="E1154" s="28" t="s">
        <v>11560</v>
      </c>
      <c r="F1154" s="28"/>
      <c r="G1154" s="28"/>
      <c r="H1154" s="30">
        <v>34.040770000000002</v>
      </c>
      <c r="I1154" s="28" t="s">
        <v>13453</v>
      </c>
      <c r="J1154" s="28" t="s">
        <v>13294</v>
      </c>
    </row>
    <row r="1155" spans="1:10" x14ac:dyDescent="0.35">
      <c r="A1155" s="28" t="s">
        <v>1010</v>
      </c>
      <c r="B1155" s="28" t="s">
        <v>1010</v>
      </c>
      <c r="C1155" s="28" t="s">
        <v>1011</v>
      </c>
      <c r="D1155" s="28" t="s">
        <v>1009</v>
      </c>
      <c r="E1155" s="28" t="s">
        <v>11560</v>
      </c>
      <c r="F1155" s="28"/>
      <c r="G1155" s="28"/>
      <c r="H1155" s="30">
        <v>43.605310000000003</v>
      </c>
      <c r="I1155" s="28" t="s">
        <v>13454</v>
      </c>
      <c r="J1155" s="28" t="s">
        <v>13294</v>
      </c>
    </row>
    <row r="1156" spans="1:10" x14ac:dyDescent="0.35">
      <c r="A1156" s="28" t="s">
        <v>3888</v>
      </c>
      <c r="B1156" s="28" t="s">
        <v>3888</v>
      </c>
      <c r="C1156" s="28" t="s">
        <v>3889</v>
      </c>
      <c r="D1156" s="28" t="s">
        <v>3887</v>
      </c>
      <c r="E1156" s="28" t="s">
        <v>11560</v>
      </c>
      <c r="F1156" s="28"/>
      <c r="G1156" s="28"/>
      <c r="H1156" s="30">
        <v>30.319009999999999</v>
      </c>
      <c r="I1156" s="28" t="s">
        <v>13455</v>
      </c>
      <c r="J1156" s="28" t="s">
        <v>13294</v>
      </c>
    </row>
    <row r="1157" spans="1:10" x14ac:dyDescent="0.35">
      <c r="A1157" s="28" t="s">
        <v>3873</v>
      </c>
      <c r="B1157" s="28" t="s">
        <v>3873</v>
      </c>
      <c r="C1157" s="28" t="s">
        <v>3874</v>
      </c>
      <c r="D1157" s="28" t="s">
        <v>3872</v>
      </c>
      <c r="E1157" s="28" t="s">
        <v>11560</v>
      </c>
      <c r="F1157" s="28"/>
      <c r="G1157" s="28"/>
      <c r="H1157" s="30">
        <v>37.265630000000002</v>
      </c>
      <c r="I1157" s="28" t="s">
        <v>13456</v>
      </c>
      <c r="J1157" s="28" t="s">
        <v>13294</v>
      </c>
    </row>
    <row r="1158" spans="1:10" x14ac:dyDescent="0.35">
      <c r="A1158" s="28" t="s">
        <v>1517</v>
      </c>
      <c r="B1158" s="28" t="s">
        <v>1517</v>
      </c>
      <c r="C1158" s="28" t="s">
        <v>1518</v>
      </c>
      <c r="D1158" s="28" t="s">
        <v>1516</v>
      </c>
      <c r="E1158" s="28" t="s">
        <v>11560</v>
      </c>
      <c r="F1158" s="28"/>
      <c r="G1158" s="28"/>
      <c r="H1158" s="30">
        <v>9.6082199999999993</v>
      </c>
      <c r="I1158" s="28" t="s">
        <v>13457</v>
      </c>
      <c r="J1158" s="28" t="s">
        <v>13294</v>
      </c>
    </row>
    <row r="1159" spans="1:10" x14ac:dyDescent="0.35">
      <c r="A1159" s="28" t="s">
        <v>3900</v>
      </c>
      <c r="B1159" s="28" t="s">
        <v>3900</v>
      </c>
      <c r="C1159" s="28" t="s">
        <v>3901</v>
      </c>
      <c r="D1159" s="28" t="s">
        <v>3899</v>
      </c>
      <c r="E1159" s="28" t="s">
        <v>11560</v>
      </c>
      <c r="F1159" s="28"/>
      <c r="G1159" s="28"/>
      <c r="H1159" s="30">
        <v>20.259599999999999</v>
      </c>
      <c r="I1159" s="28" t="s">
        <v>13458</v>
      </c>
      <c r="J1159" s="28" t="s">
        <v>13294</v>
      </c>
    </row>
    <row r="1160" spans="1:10" x14ac:dyDescent="0.35">
      <c r="A1160" s="28" t="s">
        <v>2029</v>
      </c>
      <c r="B1160" s="28" t="s">
        <v>2029</v>
      </c>
      <c r="C1160" s="28" t="s">
        <v>2030</v>
      </c>
      <c r="D1160" s="28" t="s">
        <v>2028</v>
      </c>
      <c r="E1160" s="28" t="s">
        <v>11560</v>
      </c>
      <c r="F1160" s="28"/>
      <c r="G1160" s="28"/>
      <c r="H1160" s="30">
        <v>21.61985</v>
      </c>
      <c r="I1160" s="28" t="s">
        <v>13459</v>
      </c>
      <c r="J1160" s="28" t="s">
        <v>13294</v>
      </c>
    </row>
    <row r="1161" spans="1:10" x14ac:dyDescent="0.35">
      <c r="A1161" s="28" t="s">
        <v>3903</v>
      </c>
      <c r="B1161" s="28" t="s">
        <v>3903</v>
      </c>
      <c r="C1161" s="28" t="s">
        <v>3904</v>
      </c>
      <c r="D1161" s="28" t="s">
        <v>3902</v>
      </c>
      <c r="E1161" s="28" t="s">
        <v>11560</v>
      </c>
      <c r="F1161" s="28"/>
      <c r="G1161" s="28"/>
      <c r="H1161" s="30">
        <v>8.0396099999999997</v>
      </c>
      <c r="I1161" s="28" t="s">
        <v>13460</v>
      </c>
      <c r="J1161" s="28" t="s">
        <v>13294</v>
      </c>
    </row>
    <row r="1162" spans="1:10" x14ac:dyDescent="0.35">
      <c r="A1162" s="28" t="s">
        <v>13461</v>
      </c>
      <c r="B1162" s="28" t="s">
        <v>13461</v>
      </c>
      <c r="C1162" s="28" t="s">
        <v>13462</v>
      </c>
      <c r="D1162" s="28" t="s">
        <v>13463</v>
      </c>
      <c r="E1162" s="28" t="s">
        <v>11560</v>
      </c>
      <c r="F1162" s="28"/>
      <c r="G1162" s="28"/>
      <c r="H1162" s="30">
        <v>12.14029</v>
      </c>
      <c r="I1162" s="28" t="s">
        <v>13464</v>
      </c>
      <c r="J1162" s="28" t="s">
        <v>13294</v>
      </c>
    </row>
    <row r="1163" spans="1:10" x14ac:dyDescent="0.35">
      <c r="A1163" s="28" t="s">
        <v>47</v>
      </c>
      <c r="B1163" s="28" t="s">
        <v>47</v>
      </c>
      <c r="C1163" s="28" t="s">
        <v>48</v>
      </c>
      <c r="D1163" s="28" t="s">
        <v>46</v>
      </c>
      <c r="E1163" s="28" t="s">
        <v>11560</v>
      </c>
      <c r="F1163" s="28"/>
      <c r="G1163" s="28"/>
      <c r="H1163" s="30">
        <v>10.790929999999999</v>
      </c>
      <c r="I1163" s="28" t="s">
        <v>13465</v>
      </c>
      <c r="J1163" s="28" t="s">
        <v>13294</v>
      </c>
    </row>
    <row r="1164" spans="1:10" x14ac:dyDescent="0.35">
      <c r="A1164" s="28" t="s">
        <v>9402</v>
      </c>
      <c r="B1164" s="28" t="s">
        <v>9402</v>
      </c>
      <c r="C1164" s="28" t="s">
        <v>9403</v>
      </c>
      <c r="D1164" s="28" t="s">
        <v>9401</v>
      </c>
      <c r="E1164" s="28" t="s">
        <v>11560</v>
      </c>
      <c r="F1164" s="28"/>
      <c r="G1164" s="28"/>
      <c r="H1164" s="30">
        <v>43.186790000000002</v>
      </c>
      <c r="I1164" s="28" t="s">
        <v>13466</v>
      </c>
      <c r="J1164" s="28" t="s">
        <v>13294</v>
      </c>
    </row>
    <row r="1165" spans="1:10" x14ac:dyDescent="0.35">
      <c r="A1165" s="28" t="s">
        <v>3894</v>
      </c>
      <c r="B1165" s="28" t="s">
        <v>3894</v>
      </c>
      <c r="C1165" s="28" t="s">
        <v>3895</v>
      </c>
      <c r="D1165" s="28" t="s">
        <v>3893</v>
      </c>
      <c r="E1165" s="28" t="s">
        <v>11560</v>
      </c>
      <c r="F1165" s="28"/>
      <c r="G1165" s="28"/>
      <c r="H1165" s="30">
        <v>17.487200000000001</v>
      </c>
      <c r="I1165" s="28" t="s">
        <v>13467</v>
      </c>
      <c r="J1165" s="28" t="s">
        <v>13294</v>
      </c>
    </row>
    <row r="1166" spans="1:10" x14ac:dyDescent="0.35">
      <c r="A1166" s="28" t="s">
        <v>3891</v>
      </c>
      <c r="B1166" s="28" t="s">
        <v>3891</v>
      </c>
      <c r="C1166" s="28" t="s">
        <v>3892</v>
      </c>
      <c r="D1166" s="28" t="s">
        <v>3890</v>
      </c>
      <c r="E1166" s="28" t="s">
        <v>11560</v>
      </c>
      <c r="F1166" s="28"/>
      <c r="G1166" s="28"/>
      <c r="H1166" s="30">
        <v>16.636949999999999</v>
      </c>
      <c r="I1166" s="28" t="s">
        <v>13468</v>
      </c>
      <c r="J1166" s="28" t="s">
        <v>13294</v>
      </c>
    </row>
    <row r="1167" spans="1:10" x14ac:dyDescent="0.35">
      <c r="A1167" s="28" t="s">
        <v>9134</v>
      </c>
      <c r="B1167" s="28" t="s">
        <v>9134</v>
      </c>
      <c r="C1167" s="28" t="s">
        <v>9135</v>
      </c>
      <c r="D1167" s="28" t="s">
        <v>9133</v>
      </c>
      <c r="E1167" s="28" t="s">
        <v>11560</v>
      </c>
      <c r="F1167" s="28"/>
      <c r="G1167" s="28"/>
      <c r="H1167" s="30">
        <v>16.259589999999999</v>
      </c>
      <c r="I1167" s="28" t="s">
        <v>13469</v>
      </c>
      <c r="J1167" s="28" t="s">
        <v>13294</v>
      </c>
    </row>
    <row r="1168" spans="1:10" x14ac:dyDescent="0.35">
      <c r="A1168" s="28" t="s">
        <v>3870</v>
      </c>
      <c r="B1168" s="28" t="s">
        <v>3870</v>
      </c>
      <c r="C1168" s="28" t="s">
        <v>3871</v>
      </c>
      <c r="D1168" s="28" t="s">
        <v>3869</v>
      </c>
      <c r="E1168" s="28" t="s">
        <v>11560</v>
      </c>
      <c r="F1168" s="28"/>
      <c r="G1168" s="28"/>
      <c r="H1168" s="30">
        <v>44.38655</v>
      </c>
      <c r="I1168" s="28" t="s">
        <v>13470</v>
      </c>
      <c r="J1168" s="28" t="s">
        <v>13294</v>
      </c>
    </row>
    <row r="1169" spans="1:10" x14ac:dyDescent="0.35">
      <c r="A1169" s="28" t="s">
        <v>3897</v>
      </c>
      <c r="B1169" s="28" t="s">
        <v>3897</v>
      </c>
      <c r="C1169" s="28" t="s">
        <v>3898</v>
      </c>
      <c r="D1169" s="28" t="s">
        <v>3896</v>
      </c>
      <c r="E1169" s="28" t="s">
        <v>11560</v>
      </c>
      <c r="F1169" s="28"/>
      <c r="G1169" s="28"/>
      <c r="H1169" s="30">
        <v>32.480469999999997</v>
      </c>
      <c r="I1169" s="28" t="s">
        <v>13471</v>
      </c>
      <c r="J1169" s="28" t="s">
        <v>13294</v>
      </c>
    </row>
    <row r="1170" spans="1:10" x14ac:dyDescent="0.35">
      <c r="A1170" s="28" t="s">
        <v>2196</v>
      </c>
      <c r="B1170" s="28" t="s">
        <v>2196</v>
      </c>
      <c r="C1170" s="28" t="s">
        <v>2197</v>
      </c>
      <c r="D1170" s="28" t="s">
        <v>2195</v>
      </c>
      <c r="E1170" s="28" t="s">
        <v>11560</v>
      </c>
      <c r="F1170" s="28"/>
      <c r="G1170" s="28"/>
      <c r="H1170" s="30">
        <v>16.522120000000001</v>
      </c>
      <c r="I1170" s="28" t="s">
        <v>13472</v>
      </c>
      <c r="J1170" s="28" t="s">
        <v>13294</v>
      </c>
    </row>
    <row r="1171" spans="1:10" x14ac:dyDescent="0.35">
      <c r="A1171" s="28" t="s">
        <v>8094</v>
      </c>
      <c r="B1171" s="28" t="s">
        <v>8094</v>
      </c>
      <c r="C1171" s="28" t="s">
        <v>8095</v>
      </c>
      <c r="D1171" s="28" t="s">
        <v>8093</v>
      </c>
      <c r="E1171" s="28" t="s">
        <v>11560</v>
      </c>
      <c r="F1171" s="28"/>
      <c r="G1171" s="28"/>
      <c r="H1171" s="30">
        <v>30.523129999999998</v>
      </c>
      <c r="I1171" s="28" t="s">
        <v>13473</v>
      </c>
      <c r="J1171" s="28" t="s">
        <v>13294</v>
      </c>
    </row>
    <row r="1172" spans="1:10" x14ac:dyDescent="0.35">
      <c r="A1172" s="28" t="s">
        <v>1502</v>
      </c>
      <c r="B1172" s="28" t="s">
        <v>1502</v>
      </c>
      <c r="C1172" s="28" t="s">
        <v>1503</v>
      </c>
      <c r="D1172" s="28" t="s">
        <v>1501</v>
      </c>
      <c r="E1172" s="28" t="s">
        <v>11560</v>
      </c>
      <c r="F1172" s="28"/>
      <c r="G1172" s="28"/>
      <c r="H1172" s="30">
        <v>11.56137</v>
      </c>
      <c r="I1172" s="28" t="s">
        <v>13474</v>
      </c>
      <c r="J1172" s="28" t="s">
        <v>13294</v>
      </c>
    </row>
    <row r="1173" spans="1:10" x14ac:dyDescent="0.35">
      <c r="A1173" s="28" t="s">
        <v>13475</v>
      </c>
      <c r="B1173" s="28" t="s">
        <v>13475</v>
      </c>
      <c r="C1173" s="28" t="s">
        <v>13476</v>
      </c>
      <c r="D1173" s="28" t="s">
        <v>13477</v>
      </c>
      <c r="E1173" s="28" t="s">
        <v>11560</v>
      </c>
      <c r="F1173" s="28"/>
      <c r="G1173" s="28"/>
      <c r="H1173" s="30">
        <v>12.042630000000001</v>
      </c>
      <c r="I1173" s="28" t="s">
        <v>13478</v>
      </c>
      <c r="J1173" s="28" t="s">
        <v>13294</v>
      </c>
    </row>
    <row r="1174" spans="1:10" x14ac:dyDescent="0.35">
      <c r="A1174" s="28" t="s">
        <v>3885</v>
      </c>
      <c r="B1174" s="28" t="s">
        <v>3885</v>
      </c>
      <c r="C1174" s="28" t="s">
        <v>3886</v>
      </c>
      <c r="D1174" s="28" t="s">
        <v>3884</v>
      </c>
      <c r="E1174" s="28" t="s">
        <v>11560</v>
      </c>
      <c r="F1174" s="28"/>
      <c r="G1174" s="28"/>
      <c r="H1174" s="30">
        <v>28.412289999999999</v>
      </c>
      <c r="I1174" s="28" t="s">
        <v>13479</v>
      </c>
      <c r="J1174" s="28" t="s">
        <v>13294</v>
      </c>
    </row>
    <row r="1175" spans="1:10" x14ac:dyDescent="0.35">
      <c r="A1175" s="28" t="s">
        <v>1757</v>
      </c>
      <c r="B1175" s="28" t="s">
        <v>1757</v>
      </c>
      <c r="C1175" s="28" t="s">
        <v>1758</v>
      </c>
      <c r="D1175" s="28" t="s">
        <v>1756</v>
      </c>
      <c r="E1175" s="28" t="s">
        <v>11560</v>
      </c>
      <c r="F1175" s="28"/>
      <c r="G1175" s="28"/>
      <c r="H1175" s="30">
        <v>22.58972</v>
      </c>
      <c r="I1175" s="28" t="s">
        <v>13480</v>
      </c>
      <c r="J1175" s="28" t="s">
        <v>13294</v>
      </c>
    </row>
    <row r="1176" spans="1:10" x14ac:dyDescent="0.35">
      <c r="A1176" s="28" t="s">
        <v>1841</v>
      </c>
      <c r="B1176" s="28" t="s">
        <v>1841</v>
      </c>
      <c r="C1176" s="28" t="s">
        <v>1842</v>
      </c>
      <c r="D1176" s="28" t="s">
        <v>1840</v>
      </c>
      <c r="E1176" s="28" t="s">
        <v>11560</v>
      </c>
      <c r="F1176" s="28"/>
      <c r="G1176" s="28"/>
      <c r="H1176" s="30">
        <v>18.746870000000001</v>
      </c>
      <c r="I1176" s="28" t="s">
        <v>13481</v>
      </c>
      <c r="J1176" s="28" t="s">
        <v>13294</v>
      </c>
    </row>
    <row r="1177" spans="1:10" x14ac:dyDescent="0.35">
      <c r="A1177" s="28" t="s">
        <v>13482</v>
      </c>
      <c r="B1177" s="28" t="s">
        <v>13482</v>
      </c>
      <c r="C1177" s="28" t="s">
        <v>13483</v>
      </c>
      <c r="D1177" s="28" t="s">
        <v>13484</v>
      </c>
      <c r="E1177" s="28" t="s">
        <v>11560</v>
      </c>
      <c r="F1177" s="28"/>
      <c r="G1177" s="28"/>
      <c r="H1177" s="30">
        <v>15.65738</v>
      </c>
      <c r="I1177" s="28" t="s">
        <v>13485</v>
      </c>
      <c r="J1177" s="28" t="s">
        <v>13294</v>
      </c>
    </row>
    <row r="1178" spans="1:10" x14ac:dyDescent="0.35">
      <c r="A1178" s="28" t="s">
        <v>2723</v>
      </c>
      <c r="B1178" s="28" t="s">
        <v>2723</v>
      </c>
      <c r="C1178" s="28" t="s">
        <v>2724</v>
      </c>
      <c r="D1178" s="28" t="s">
        <v>2722</v>
      </c>
      <c r="E1178" s="28" t="s">
        <v>11560</v>
      </c>
      <c r="F1178" s="28"/>
      <c r="G1178" s="28"/>
      <c r="H1178" s="30">
        <v>16.144639999999999</v>
      </c>
      <c r="I1178" s="28" t="s">
        <v>13486</v>
      </c>
      <c r="J1178" s="28" t="s">
        <v>13294</v>
      </c>
    </row>
    <row r="1179" spans="1:10" x14ac:dyDescent="0.35">
      <c r="A1179" s="28" t="s">
        <v>9369</v>
      </c>
      <c r="B1179" s="28" t="s">
        <v>9369</v>
      </c>
      <c r="C1179" s="28" t="s">
        <v>9370</v>
      </c>
      <c r="D1179" s="28" t="s">
        <v>9368</v>
      </c>
      <c r="E1179" s="28" t="s">
        <v>11560</v>
      </c>
      <c r="F1179" s="28"/>
      <c r="G1179" s="28"/>
      <c r="H1179" s="30">
        <v>27.114519999999999</v>
      </c>
      <c r="I1179" s="28" t="s">
        <v>13487</v>
      </c>
      <c r="J1179" s="28" t="s">
        <v>13294</v>
      </c>
    </row>
    <row r="1180" spans="1:10" x14ac:dyDescent="0.35">
      <c r="A1180" s="28" t="s">
        <v>8257</v>
      </c>
      <c r="B1180" s="28" t="s">
        <v>8257</v>
      </c>
      <c r="C1180" s="28" t="s">
        <v>8258</v>
      </c>
      <c r="D1180" s="28" t="s">
        <v>8256</v>
      </c>
      <c r="E1180" s="28" t="s">
        <v>11560</v>
      </c>
      <c r="F1180" s="28"/>
      <c r="G1180" s="28"/>
      <c r="H1180" s="30">
        <v>39.792200000000001</v>
      </c>
      <c r="I1180" s="28" t="s">
        <v>13488</v>
      </c>
      <c r="J1180" s="28" t="s">
        <v>13294</v>
      </c>
    </row>
    <row r="1181" spans="1:10" x14ac:dyDescent="0.35">
      <c r="A1181" s="28" t="s">
        <v>3193</v>
      </c>
      <c r="B1181" s="28" t="s">
        <v>3193</v>
      </c>
      <c r="C1181" s="28" t="s">
        <v>3194</v>
      </c>
      <c r="D1181" s="28" t="s">
        <v>3192</v>
      </c>
      <c r="E1181" s="28" t="s">
        <v>11560</v>
      </c>
      <c r="F1181" s="28"/>
      <c r="G1181" s="28"/>
      <c r="H1181" s="30">
        <v>44.530500000000004</v>
      </c>
      <c r="I1181" s="28" t="s">
        <v>13489</v>
      </c>
      <c r="J1181" s="28" t="s">
        <v>13294</v>
      </c>
    </row>
    <row r="1182" spans="1:10" x14ac:dyDescent="0.35">
      <c r="A1182" s="28" t="s">
        <v>194</v>
      </c>
      <c r="B1182" s="28" t="s">
        <v>194</v>
      </c>
      <c r="C1182" s="28" t="s">
        <v>195</v>
      </c>
      <c r="D1182" s="28" t="s">
        <v>193</v>
      </c>
      <c r="E1182" s="28" t="s">
        <v>11560</v>
      </c>
      <c r="F1182" s="28"/>
      <c r="G1182" s="28"/>
      <c r="H1182" s="30">
        <v>47.533799999999999</v>
      </c>
      <c r="I1182" s="28" t="s">
        <v>13490</v>
      </c>
      <c r="J1182" s="28" t="s">
        <v>13294</v>
      </c>
    </row>
    <row r="1183" spans="1:10" x14ac:dyDescent="0.35">
      <c r="A1183" s="28" t="s">
        <v>2336</v>
      </c>
      <c r="B1183" s="28" t="s">
        <v>2336</v>
      </c>
      <c r="C1183" s="28" t="s">
        <v>2337</v>
      </c>
      <c r="D1183" s="28" t="s">
        <v>2335</v>
      </c>
      <c r="E1183" s="28" t="s">
        <v>11560</v>
      </c>
      <c r="F1183" s="28"/>
      <c r="G1183" s="28"/>
      <c r="H1183" s="30">
        <v>56.85069</v>
      </c>
      <c r="I1183" s="28" t="s">
        <v>13491</v>
      </c>
      <c r="J1183" s="28" t="s">
        <v>13294</v>
      </c>
    </row>
    <row r="1184" spans="1:10" x14ac:dyDescent="0.35">
      <c r="A1184" s="28" t="s">
        <v>3366</v>
      </c>
      <c r="B1184" s="28" t="s">
        <v>3366</v>
      </c>
      <c r="C1184" s="28" t="s">
        <v>3367</v>
      </c>
      <c r="D1184" s="28" t="s">
        <v>3365</v>
      </c>
      <c r="E1184" s="28" t="s">
        <v>11560</v>
      </c>
      <c r="F1184" s="28"/>
      <c r="G1184" s="28"/>
      <c r="H1184" s="30">
        <v>35.186799999999998</v>
      </c>
      <c r="I1184" s="28" t="s">
        <v>13492</v>
      </c>
      <c r="J1184" s="28" t="s">
        <v>13294</v>
      </c>
    </row>
    <row r="1185" spans="1:10" x14ac:dyDescent="0.35">
      <c r="A1185" s="28" t="s">
        <v>2411</v>
      </c>
      <c r="B1185" s="28" t="s">
        <v>2411</v>
      </c>
      <c r="C1185" s="28" t="s">
        <v>2412</v>
      </c>
      <c r="D1185" s="28" t="s">
        <v>2410</v>
      </c>
      <c r="E1185" s="28" t="s">
        <v>11560</v>
      </c>
      <c r="F1185" s="28"/>
      <c r="G1185" s="28"/>
      <c r="H1185" s="30">
        <v>15.141629999999999</v>
      </c>
      <c r="I1185" s="28" t="s">
        <v>13493</v>
      </c>
      <c r="J1185" s="28" t="s">
        <v>13294</v>
      </c>
    </row>
    <row r="1186" spans="1:10" x14ac:dyDescent="0.35">
      <c r="A1186" s="28" t="s">
        <v>6615</v>
      </c>
      <c r="B1186" s="28" t="s">
        <v>6615</v>
      </c>
      <c r="C1186" s="28" t="s">
        <v>6616</v>
      </c>
      <c r="D1186" s="28" t="s">
        <v>6614</v>
      </c>
      <c r="E1186" s="28" t="s">
        <v>11560</v>
      </c>
      <c r="F1186" s="28"/>
      <c r="G1186" s="28"/>
      <c r="H1186" s="30">
        <v>28.057020000000001</v>
      </c>
      <c r="I1186" s="28" t="s">
        <v>13494</v>
      </c>
      <c r="J1186" s="28" t="s">
        <v>13294</v>
      </c>
    </row>
    <row r="1187" spans="1:10" x14ac:dyDescent="0.35">
      <c r="A1187" s="28" t="s">
        <v>8557</v>
      </c>
      <c r="B1187" s="28" t="s">
        <v>8557</v>
      </c>
      <c r="C1187" s="28" t="s">
        <v>8558</v>
      </c>
      <c r="D1187" s="28" t="s">
        <v>8556</v>
      </c>
      <c r="E1187" s="28" t="s">
        <v>11560</v>
      </c>
      <c r="F1187" s="28"/>
      <c r="G1187" s="28"/>
      <c r="H1187" s="30">
        <v>17.61852</v>
      </c>
      <c r="I1187" s="28" t="s">
        <v>13495</v>
      </c>
      <c r="J1187" s="28" t="s">
        <v>13294</v>
      </c>
    </row>
    <row r="1188" spans="1:10" x14ac:dyDescent="0.35">
      <c r="A1188" s="28" t="s">
        <v>4069</v>
      </c>
      <c r="B1188" s="28" t="s">
        <v>4069</v>
      </c>
      <c r="C1188" s="28" t="s">
        <v>4070</v>
      </c>
      <c r="D1188" s="28" t="s">
        <v>4068</v>
      </c>
      <c r="E1188" s="28" t="s">
        <v>11560</v>
      </c>
      <c r="F1188" s="28"/>
      <c r="G1188" s="28"/>
      <c r="H1188" s="30">
        <v>32.212049999999998</v>
      </c>
      <c r="I1188" s="28" t="s">
        <v>13496</v>
      </c>
      <c r="J1188" s="28" t="s">
        <v>13294</v>
      </c>
    </row>
    <row r="1189" spans="1:10" x14ac:dyDescent="0.35">
      <c r="A1189" s="28" t="s">
        <v>8331</v>
      </c>
      <c r="B1189" s="28" t="s">
        <v>8331</v>
      </c>
      <c r="C1189" s="28" t="s">
        <v>8332</v>
      </c>
      <c r="D1189" s="28" t="s">
        <v>8330</v>
      </c>
      <c r="E1189" s="28" t="s">
        <v>11560</v>
      </c>
      <c r="F1189" s="28"/>
      <c r="G1189" s="28"/>
      <c r="H1189" s="30">
        <v>23.614699999999999</v>
      </c>
      <c r="I1189" s="28" t="s">
        <v>13497</v>
      </c>
      <c r="J1189" s="28" t="s">
        <v>13294</v>
      </c>
    </row>
    <row r="1190" spans="1:10" x14ac:dyDescent="0.35">
      <c r="A1190" s="28" t="s">
        <v>6074</v>
      </c>
      <c r="B1190" s="28" t="s">
        <v>6074</v>
      </c>
      <c r="C1190" s="28" t="s">
        <v>6075</v>
      </c>
      <c r="D1190" s="28" t="s">
        <v>6073</v>
      </c>
      <c r="E1190" s="28" t="s">
        <v>11560</v>
      </c>
      <c r="F1190" s="28"/>
      <c r="G1190" s="28"/>
      <c r="H1190" s="30">
        <v>24.77918</v>
      </c>
      <c r="I1190" s="28" t="s">
        <v>13498</v>
      </c>
      <c r="J1190" s="28" t="s">
        <v>13294</v>
      </c>
    </row>
    <row r="1191" spans="1:10" x14ac:dyDescent="0.35">
      <c r="A1191" s="28" t="s">
        <v>13499</v>
      </c>
      <c r="B1191" s="28" t="s">
        <v>13499</v>
      </c>
      <c r="C1191" s="28" t="s">
        <v>13500</v>
      </c>
      <c r="D1191" s="28" t="s">
        <v>13501</v>
      </c>
      <c r="E1191" s="28" t="s">
        <v>11560</v>
      </c>
      <c r="F1191" s="28"/>
      <c r="G1191" s="28"/>
      <c r="H1191" s="30">
        <v>16.23095</v>
      </c>
      <c r="I1191" s="28" t="s">
        <v>13502</v>
      </c>
      <c r="J1191" s="28" t="s">
        <v>13294</v>
      </c>
    </row>
    <row r="1192" spans="1:10" x14ac:dyDescent="0.35">
      <c r="A1192" s="28" t="s">
        <v>890</v>
      </c>
      <c r="B1192" s="28" t="s">
        <v>890</v>
      </c>
      <c r="C1192" s="28" t="s">
        <v>891</v>
      </c>
      <c r="D1192" s="28" t="s">
        <v>889</v>
      </c>
      <c r="E1192" s="28" t="s">
        <v>11560</v>
      </c>
      <c r="F1192" s="28"/>
      <c r="G1192" s="28"/>
      <c r="H1192" s="30">
        <v>13.65197</v>
      </c>
      <c r="I1192" s="28" t="s">
        <v>13503</v>
      </c>
      <c r="J1192" s="28" t="s">
        <v>13294</v>
      </c>
    </row>
    <row r="1193" spans="1:10" x14ac:dyDescent="0.35">
      <c r="A1193" s="28" t="s">
        <v>1640</v>
      </c>
      <c r="B1193" s="28" t="s">
        <v>1640</v>
      </c>
      <c r="C1193" s="28" t="s">
        <v>1641</v>
      </c>
      <c r="D1193" s="28" t="s">
        <v>1639</v>
      </c>
      <c r="E1193" s="28" t="s">
        <v>11560</v>
      </c>
      <c r="F1193" s="28"/>
      <c r="G1193" s="28"/>
      <c r="H1193" s="30">
        <v>33.344110000000001</v>
      </c>
      <c r="I1193" s="28" t="s">
        <v>13504</v>
      </c>
      <c r="J1193" s="28" t="s">
        <v>13294</v>
      </c>
    </row>
    <row r="1194" spans="1:10" x14ac:dyDescent="0.35">
      <c r="A1194" s="28" t="s">
        <v>8144</v>
      </c>
      <c r="B1194" s="28" t="s">
        <v>8144</v>
      </c>
      <c r="C1194" s="28" t="s">
        <v>8145</v>
      </c>
      <c r="D1194" s="28" t="s">
        <v>8143</v>
      </c>
      <c r="E1194" s="28" t="s">
        <v>11560</v>
      </c>
      <c r="F1194" s="28"/>
      <c r="G1194" s="28"/>
      <c r="H1194" s="30">
        <v>13.754899999999999</v>
      </c>
      <c r="I1194" s="28" t="s">
        <v>13505</v>
      </c>
      <c r="J1194" s="28" t="s">
        <v>13294</v>
      </c>
    </row>
    <row r="1195" spans="1:10" x14ac:dyDescent="0.35">
      <c r="A1195" s="28" t="s">
        <v>8345</v>
      </c>
      <c r="B1195" s="28" t="s">
        <v>8345</v>
      </c>
      <c r="C1195" s="28" t="s">
        <v>8346</v>
      </c>
      <c r="D1195" s="28" t="s">
        <v>8344</v>
      </c>
      <c r="E1195" s="28" t="s">
        <v>11560</v>
      </c>
      <c r="F1195" s="28"/>
      <c r="G1195" s="28"/>
      <c r="H1195" s="30">
        <v>27.863720000000001</v>
      </c>
      <c r="I1195" s="28" t="s">
        <v>13506</v>
      </c>
      <c r="J1195" s="28" t="s">
        <v>13294</v>
      </c>
    </row>
    <row r="1196" spans="1:10" x14ac:dyDescent="0.35">
      <c r="A1196" s="28" t="s">
        <v>13507</v>
      </c>
      <c r="B1196" s="28" t="s">
        <v>13507</v>
      </c>
      <c r="C1196" s="28" t="s">
        <v>13508</v>
      </c>
      <c r="D1196" s="28" t="s">
        <v>13509</v>
      </c>
      <c r="E1196" s="28" t="s">
        <v>11560</v>
      </c>
      <c r="F1196" s="28"/>
      <c r="G1196" s="28"/>
      <c r="H1196" s="30">
        <v>15.975390000000001</v>
      </c>
      <c r="I1196" s="28" t="s">
        <v>13510</v>
      </c>
      <c r="J1196" s="28" t="s">
        <v>13294</v>
      </c>
    </row>
    <row r="1197" spans="1:10" x14ac:dyDescent="0.35">
      <c r="A1197" s="28" t="s">
        <v>4158</v>
      </c>
      <c r="B1197" s="28" t="s">
        <v>4158</v>
      </c>
      <c r="C1197" s="28" t="s">
        <v>4159</v>
      </c>
      <c r="D1197" s="28" t="s">
        <v>4157</v>
      </c>
      <c r="E1197" s="28" t="s">
        <v>11560</v>
      </c>
      <c r="F1197" s="28"/>
      <c r="G1197" s="28"/>
      <c r="H1197" s="30">
        <v>20.571619999999999</v>
      </c>
      <c r="I1197" s="28" t="s">
        <v>13511</v>
      </c>
      <c r="J1197" s="28" t="s">
        <v>13294</v>
      </c>
    </row>
    <row r="1198" spans="1:10" x14ac:dyDescent="0.35">
      <c r="A1198" s="28" t="s">
        <v>1358</v>
      </c>
      <c r="B1198" s="28" t="s">
        <v>1358</v>
      </c>
      <c r="C1198" s="28" t="s">
        <v>1359</v>
      </c>
      <c r="D1198" s="28" t="s">
        <v>1357</v>
      </c>
      <c r="E1198" s="28" t="s">
        <v>11560</v>
      </c>
      <c r="F1198" s="28"/>
      <c r="G1198" s="28"/>
      <c r="H1198" s="30">
        <v>36.31803</v>
      </c>
      <c r="I1198" s="28" t="s">
        <v>13512</v>
      </c>
      <c r="J1198" s="28" t="s">
        <v>13294</v>
      </c>
    </row>
    <row r="1199" spans="1:10" x14ac:dyDescent="0.35">
      <c r="A1199" s="28" t="s">
        <v>8010</v>
      </c>
      <c r="B1199" s="28" t="s">
        <v>8010</v>
      </c>
      <c r="C1199" s="28" t="s">
        <v>8011</v>
      </c>
      <c r="D1199" s="28" t="s">
        <v>8009</v>
      </c>
      <c r="E1199" s="28" t="s">
        <v>11560</v>
      </c>
      <c r="F1199" s="28"/>
      <c r="G1199" s="28"/>
      <c r="H1199" s="30">
        <v>51.324539999999999</v>
      </c>
      <c r="I1199" s="28" t="s">
        <v>13513</v>
      </c>
      <c r="J1199" s="28" t="s">
        <v>13294</v>
      </c>
    </row>
    <row r="1200" spans="1:10" x14ac:dyDescent="0.35">
      <c r="A1200" s="28" t="s">
        <v>7381</v>
      </c>
      <c r="B1200" s="28" t="s">
        <v>7381</v>
      </c>
      <c r="C1200" s="28" t="s">
        <v>7382</v>
      </c>
      <c r="D1200" s="28" t="s">
        <v>7380</v>
      </c>
      <c r="E1200" s="28" t="s">
        <v>11560</v>
      </c>
      <c r="F1200" s="28"/>
      <c r="G1200" s="28"/>
      <c r="H1200" s="30">
        <v>12.5006</v>
      </c>
      <c r="I1200" s="28" t="s">
        <v>13514</v>
      </c>
      <c r="J1200" s="28" t="s">
        <v>13294</v>
      </c>
    </row>
    <row r="1201" spans="1:10" x14ac:dyDescent="0.35">
      <c r="A1201" s="28" t="s">
        <v>8614</v>
      </c>
      <c r="B1201" s="28" t="s">
        <v>8614</v>
      </c>
      <c r="C1201" s="28" t="s">
        <v>8615</v>
      </c>
      <c r="D1201" s="28" t="s">
        <v>8613</v>
      </c>
      <c r="E1201" s="28" t="s">
        <v>11560</v>
      </c>
      <c r="F1201" s="28"/>
      <c r="G1201" s="28"/>
      <c r="H1201" s="30">
        <v>37.702150000000003</v>
      </c>
      <c r="I1201" s="28" t="s">
        <v>13515</v>
      </c>
      <c r="J1201" s="28" t="s">
        <v>13294</v>
      </c>
    </row>
    <row r="1202" spans="1:10" x14ac:dyDescent="0.35">
      <c r="A1202" s="28" t="s">
        <v>59</v>
      </c>
      <c r="B1202" s="28" t="s">
        <v>59</v>
      </c>
      <c r="C1202" s="28" t="s">
        <v>60</v>
      </c>
      <c r="D1202" s="28" t="s">
        <v>58</v>
      </c>
      <c r="E1202" s="28" t="s">
        <v>11560</v>
      </c>
      <c r="F1202" s="28"/>
      <c r="G1202" s="28"/>
      <c r="H1202" s="30">
        <v>10.77857</v>
      </c>
      <c r="I1202" s="28" t="s">
        <v>13516</v>
      </c>
      <c r="J1202" s="28" t="s">
        <v>13294</v>
      </c>
    </row>
    <row r="1203" spans="1:10" x14ac:dyDescent="0.35">
      <c r="A1203" s="28" t="s">
        <v>13517</v>
      </c>
      <c r="B1203" s="28" t="s">
        <v>13517</v>
      </c>
      <c r="C1203" s="28" t="s">
        <v>13518</v>
      </c>
      <c r="D1203" s="28" t="s">
        <v>13519</v>
      </c>
      <c r="E1203" s="28" t="s">
        <v>11560</v>
      </c>
      <c r="F1203" s="28"/>
      <c r="G1203" s="28"/>
      <c r="H1203" s="30">
        <v>15.41957</v>
      </c>
      <c r="I1203" s="28" t="s">
        <v>13520</v>
      </c>
      <c r="J1203" s="28" t="s">
        <v>13294</v>
      </c>
    </row>
    <row r="1204" spans="1:10" x14ac:dyDescent="0.35">
      <c r="A1204" s="28" t="s">
        <v>6604</v>
      </c>
      <c r="B1204" s="28" t="s">
        <v>6604</v>
      </c>
      <c r="C1204" s="28" t="s">
        <v>6605</v>
      </c>
      <c r="D1204" s="28" t="s">
        <v>6603</v>
      </c>
      <c r="E1204" s="28" t="s">
        <v>11560</v>
      </c>
      <c r="F1204" s="28"/>
      <c r="G1204" s="28"/>
      <c r="H1204" s="30">
        <v>30.475210000000001</v>
      </c>
      <c r="I1204" s="28" t="s">
        <v>13521</v>
      </c>
      <c r="J1204" s="28" t="s">
        <v>13294</v>
      </c>
    </row>
    <row r="1205" spans="1:10" x14ac:dyDescent="0.35">
      <c r="A1205" s="28" t="s">
        <v>887</v>
      </c>
      <c r="B1205" s="28" t="s">
        <v>887</v>
      </c>
      <c r="C1205" s="28" t="s">
        <v>888</v>
      </c>
      <c r="D1205" s="28" t="s">
        <v>886</v>
      </c>
      <c r="E1205" s="28" t="s">
        <v>11560</v>
      </c>
      <c r="F1205" s="28"/>
      <c r="G1205" s="28"/>
      <c r="H1205" s="30">
        <v>37.038530000000002</v>
      </c>
      <c r="I1205" s="28" t="s">
        <v>13522</v>
      </c>
      <c r="J1205" s="28" t="s">
        <v>13294</v>
      </c>
    </row>
    <row r="1206" spans="1:10" x14ac:dyDescent="0.35">
      <c r="A1206" s="28" t="s">
        <v>1007</v>
      </c>
      <c r="B1206" s="28" t="s">
        <v>1007</v>
      </c>
      <c r="C1206" s="28" t="s">
        <v>1008</v>
      </c>
      <c r="D1206" s="28" t="s">
        <v>1006</v>
      </c>
      <c r="E1206" s="28" t="s">
        <v>11560</v>
      </c>
      <c r="F1206" s="28"/>
      <c r="G1206" s="28"/>
      <c r="H1206" s="30">
        <v>39.319809999999997</v>
      </c>
      <c r="I1206" s="28" t="s">
        <v>13523</v>
      </c>
      <c r="J1206" s="28" t="s">
        <v>13294</v>
      </c>
    </row>
    <row r="1207" spans="1:10" x14ac:dyDescent="0.35">
      <c r="A1207" s="28" t="s">
        <v>7357</v>
      </c>
      <c r="B1207" s="28" t="s">
        <v>7357</v>
      </c>
      <c r="C1207" s="28" t="s">
        <v>7358</v>
      </c>
      <c r="D1207" s="28" t="s">
        <v>7356</v>
      </c>
      <c r="E1207" s="28" t="s">
        <v>11560</v>
      </c>
      <c r="F1207" s="28"/>
      <c r="G1207" s="28"/>
      <c r="H1207" s="30">
        <v>39.923870000000001</v>
      </c>
      <c r="I1207" s="28" t="s">
        <v>13524</v>
      </c>
      <c r="J1207" s="28" t="s">
        <v>13294</v>
      </c>
    </row>
    <row r="1208" spans="1:10" x14ac:dyDescent="0.35">
      <c r="A1208" s="28" t="s">
        <v>8413</v>
      </c>
      <c r="B1208" s="28" t="s">
        <v>8413</v>
      </c>
      <c r="C1208" s="28" t="s">
        <v>8414</v>
      </c>
      <c r="D1208" s="28" t="s">
        <v>8412</v>
      </c>
      <c r="E1208" s="28" t="s">
        <v>11560</v>
      </c>
      <c r="F1208" s="28"/>
      <c r="G1208" s="28"/>
      <c r="H1208" s="30">
        <v>41.58475</v>
      </c>
      <c r="I1208" s="28" t="s">
        <v>13525</v>
      </c>
      <c r="J1208" s="28" t="s">
        <v>13294</v>
      </c>
    </row>
    <row r="1209" spans="1:10" x14ac:dyDescent="0.35">
      <c r="A1209" s="28" t="s">
        <v>2423</v>
      </c>
      <c r="B1209" s="28" t="s">
        <v>2423</v>
      </c>
      <c r="C1209" s="28" t="s">
        <v>2424</v>
      </c>
      <c r="D1209" s="28" t="s">
        <v>2422</v>
      </c>
      <c r="E1209" s="28" t="s">
        <v>11560</v>
      </c>
      <c r="F1209" s="28"/>
      <c r="G1209" s="28"/>
      <c r="H1209" s="30">
        <v>56.774889999999999</v>
      </c>
      <c r="I1209" s="28" t="s">
        <v>13526</v>
      </c>
      <c r="J1209" s="28" t="s">
        <v>13294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emplate/>
  <TotalTime>5816</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Proteomics</vt:lpstr>
      <vt:lpstr>Physiological parameters</vt:lpstr>
      <vt:lpstr>Data for amino acid yield</vt:lpstr>
      <vt:lpstr>GO-slim mapper group proteins</vt:lpstr>
      <vt:lpstr>Proteins summed other groups</vt:lpstr>
      <vt:lpstr>scRBA-prot-stoich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Johan Björkeroth</dc:creator>
  <dc:description/>
  <cp:lastModifiedBy>Eric Mooney</cp:lastModifiedBy>
  <cp:revision>6</cp:revision>
  <dcterms:created xsi:type="dcterms:W3CDTF">2019-12-05T20:25:17Z</dcterms:created>
  <dcterms:modified xsi:type="dcterms:W3CDTF">2024-03-14T18:25:07Z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